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ICINA 2021\EVA 2021\"/>
    </mc:Choice>
  </mc:AlternateContent>
  <bookViews>
    <workbookView xWindow="0" yWindow="0" windowWidth="20490" windowHeight="7455" tabRatio="842"/>
  </bookViews>
  <sheets>
    <sheet name="ÍNDICE" sheetId="1" r:id="rId1"/>
    <sheet name="TRANSITORIOS" sheetId="2" r:id="rId2"/>
    <sheet name="TOTAL TRANSITORIOS" sheetId="14" r:id="rId3"/>
    <sheet name="CP TRANSITORIOS" sheetId="13" r:id="rId4"/>
    <sheet name="ANUALES" sheetId="12" r:id="rId5"/>
    <sheet name="TOTAL ANUALES" sheetId="15" r:id="rId6"/>
    <sheet name="CP ANUALES" sheetId="11" r:id="rId7"/>
    <sheet name="PERMANENTES" sheetId="10" r:id="rId8"/>
    <sheet name="TOTAL PERMANENTES" sheetId="9" r:id="rId9"/>
    <sheet name="CP CAFE" sheetId="38" r:id="rId10"/>
    <sheet name="CP PERMANENTES" sheetId="8" r:id="rId11"/>
    <sheet name="BOVINOS" sheetId="6" r:id="rId12"/>
    <sheet name="PREDIOS BOVINOS" sheetId="45" r:id="rId13"/>
    <sheet name="VACUNACION" sheetId="41" r:id="rId14"/>
    <sheet name="PASTOS" sheetId="5" r:id="rId15"/>
    <sheet name="SACRI-LECHE" sheetId="4" r:id="rId16"/>
    <sheet name="PORCINOS" sheetId="20" r:id="rId17"/>
    <sheet name="SACR-PORCINOS" sheetId="19" r:id="rId18"/>
    <sheet name="OTRAS" sheetId="18" r:id="rId19"/>
    <sheet name="PISCÍCOLA" sheetId="17" r:id="rId20"/>
    <sheet name="REPORTES CONSTANTES" sheetId="26" r:id="rId21"/>
    <sheet name="COMPORTAMIENTO CULTIVOS" sheetId="25" r:id="rId22"/>
    <sheet name="PRECIOS-COSTOS" sheetId="24" r:id="rId23"/>
    <sheet name="CRECIMIENTO AGRICOLA" sheetId="23" r:id="rId24"/>
    <sheet name="COMPORTAMIENTO PECUARIO" sheetId="22" r:id="rId25"/>
    <sheet name="CRECIMIENTO PECUARIO" sheetId="21" r:id="rId26"/>
    <sheet name="CRECIMIENTO TOTAL" sheetId="16" r:id="rId27"/>
    <sheet name="PP CONSTANTES" sheetId="28" r:id="rId28"/>
    <sheet name="REPORTE CORRIENTES" sheetId="32" r:id="rId29"/>
    <sheet name="JORNALES" sheetId="31" r:id="rId30"/>
    <sheet name="VR PROD AGRICOLA" sheetId="30" r:id="rId31"/>
    <sheet name="RESUMEN AGRICOLA" sheetId="29" r:id="rId32"/>
    <sheet name="VR PROD PECUARIA" sheetId="27" r:id="rId33"/>
    <sheet name="VR PROD PISCÍCOLA" sheetId="35" r:id="rId34"/>
    <sheet name="RESUMEN POR GRUPOS" sheetId="37" r:id="rId35"/>
    <sheet name="VR PROD TOTAL" sheetId="34" r:id="rId36"/>
    <sheet name="PARTIC.CULTIVOS" sheetId="39" r:id="rId37"/>
    <sheet name="CONSOLID AREAS MPIOS" sheetId="42" r:id="rId38"/>
    <sheet name="CONSOLID PROD MPIOS" sheetId="43" r:id="rId39"/>
    <sheet name="VR PRODUCCION MUNICIPAL" sheetId="44" r:id="rId40"/>
  </sheets>
  <calcPr calcId="152511"/>
</workbook>
</file>

<file path=xl/calcChain.xml><?xml version="1.0" encoding="utf-8"?>
<calcChain xmlns="http://schemas.openxmlformats.org/spreadsheetml/2006/main">
  <c r="E152" i="4" l="1"/>
  <c r="E158" i="4"/>
  <c r="H164" i="4" l="1"/>
  <c r="E164" i="4"/>
  <c r="H161" i="4"/>
  <c r="E161" i="4"/>
  <c r="E157" i="4" l="1"/>
  <c r="F157" i="4"/>
  <c r="C157" i="4"/>
  <c r="AP351" i="8" l="1"/>
  <c r="E138" i="4" l="1"/>
  <c r="H139" i="4" l="1"/>
  <c r="H138" i="4"/>
  <c r="E132" i="4" l="1"/>
  <c r="E139" i="4" l="1"/>
  <c r="H132" i="4"/>
  <c r="C11" i="4" l="1"/>
  <c r="F11" i="4"/>
  <c r="I11" i="4"/>
  <c r="N11" i="4"/>
  <c r="D12" i="4"/>
  <c r="G12" i="4"/>
  <c r="J12" i="4"/>
  <c r="L12" i="4"/>
  <c r="D13" i="4"/>
  <c r="G13" i="4"/>
  <c r="J13" i="4"/>
  <c r="L13" i="4"/>
  <c r="D14" i="4"/>
  <c r="G14" i="4"/>
  <c r="J14" i="4"/>
  <c r="L14" i="4"/>
  <c r="D15" i="4"/>
  <c r="G15" i="4"/>
  <c r="J15" i="4"/>
  <c r="L15" i="4"/>
  <c r="D16" i="4"/>
  <c r="G16" i="4"/>
  <c r="J16" i="4"/>
  <c r="L16" i="4"/>
  <c r="D17" i="4"/>
  <c r="G17" i="4"/>
  <c r="J17" i="4"/>
  <c r="L17" i="4"/>
  <c r="D18" i="4"/>
  <c r="G18" i="4"/>
  <c r="J18" i="4"/>
  <c r="L18" i="4"/>
  <c r="D19" i="4"/>
  <c r="G19" i="4"/>
  <c r="J19" i="4"/>
  <c r="L19" i="4"/>
  <c r="D20" i="4"/>
  <c r="G20" i="4"/>
  <c r="J20" i="4"/>
  <c r="L20" i="4"/>
  <c r="D21" i="4"/>
  <c r="G21" i="4"/>
  <c r="J21" i="4"/>
  <c r="L21" i="4"/>
  <c r="D22" i="4"/>
  <c r="G22" i="4"/>
  <c r="J22" i="4"/>
  <c r="L22" i="4"/>
  <c r="D23" i="4"/>
  <c r="G23" i="4"/>
  <c r="J23" i="4"/>
  <c r="L23" i="4"/>
  <c r="D24" i="4"/>
  <c r="G24" i="4"/>
  <c r="J24" i="4"/>
  <c r="L24" i="4"/>
  <c r="D25" i="4"/>
  <c r="G25" i="4"/>
  <c r="J25" i="4"/>
  <c r="L25" i="4"/>
  <c r="D26" i="4"/>
  <c r="G26" i="4"/>
  <c r="J26" i="4"/>
  <c r="L26" i="4"/>
  <c r="C27" i="4"/>
  <c r="F27" i="4"/>
  <c r="I27" i="4"/>
  <c r="N27" i="4"/>
  <c r="AD27" i="4" s="1"/>
  <c r="D28" i="4"/>
  <c r="G28" i="4"/>
  <c r="J28" i="4"/>
  <c r="L28" i="4"/>
  <c r="D29" i="4"/>
  <c r="G29" i="4"/>
  <c r="J29" i="4"/>
  <c r="L29" i="4"/>
  <c r="D30" i="4"/>
  <c r="G30" i="4"/>
  <c r="J30" i="4"/>
  <c r="L30" i="4"/>
  <c r="D31" i="4"/>
  <c r="G31" i="4"/>
  <c r="J31" i="4"/>
  <c r="L31" i="4"/>
  <c r="D32" i="4"/>
  <c r="G32" i="4"/>
  <c r="J32" i="4"/>
  <c r="L32" i="4"/>
  <c r="C33" i="4"/>
  <c r="F33" i="4"/>
  <c r="I33" i="4"/>
  <c r="N33" i="4"/>
  <c r="AD33" i="4" s="1"/>
  <c r="D34" i="4"/>
  <c r="G34" i="4"/>
  <c r="J34" i="4"/>
  <c r="L34" i="4"/>
  <c r="D35" i="4"/>
  <c r="G35" i="4"/>
  <c r="J35" i="4"/>
  <c r="L35" i="4"/>
  <c r="D36" i="4"/>
  <c r="G36" i="4"/>
  <c r="J36" i="4"/>
  <c r="L36" i="4"/>
  <c r="D37" i="4"/>
  <c r="G37" i="4"/>
  <c r="J37" i="4"/>
  <c r="L37" i="4"/>
  <c r="D38" i="4"/>
  <c r="G38" i="4"/>
  <c r="J38" i="4"/>
  <c r="L38" i="4"/>
  <c r="D39" i="4"/>
  <c r="G39" i="4"/>
  <c r="J39" i="4"/>
  <c r="L39" i="4"/>
  <c r="D40" i="4"/>
  <c r="G40" i="4"/>
  <c r="J40" i="4"/>
  <c r="L40" i="4"/>
  <c r="D41" i="4"/>
  <c r="G41" i="4"/>
  <c r="J41" i="4"/>
  <c r="L41" i="4"/>
  <c r="C42" i="4"/>
  <c r="F42" i="4"/>
  <c r="I42" i="4"/>
  <c r="N42" i="4"/>
  <c r="AD42" i="4" s="1"/>
  <c r="D43" i="4"/>
  <c r="G43" i="4"/>
  <c r="J43" i="4"/>
  <c r="L43" i="4"/>
  <c r="D44" i="4"/>
  <c r="G44" i="4"/>
  <c r="J44" i="4"/>
  <c r="L44" i="4"/>
  <c r="D45" i="4"/>
  <c r="G45" i="4"/>
  <c r="J45" i="4"/>
  <c r="L45" i="4"/>
  <c r="D46" i="4"/>
  <c r="G46" i="4"/>
  <c r="J46" i="4"/>
  <c r="L46" i="4"/>
  <c r="D47" i="4"/>
  <c r="G47" i="4"/>
  <c r="J47" i="4"/>
  <c r="L47" i="4"/>
  <c r="D48" i="4"/>
  <c r="G48" i="4"/>
  <c r="J48" i="4"/>
  <c r="L48" i="4"/>
  <c r="D49" i="4"/>
  <c r="G49" i="4"/>
  <c r="J49" i="4"/>
  <c r="L49" i="4"/>
  <c r="D50" i="4"/>
  <c r="G50" i="4"/>
  <c r="J50" i="4"/>
  <c r="L50" i="4"/>
  <c r="D51" i="4"/>
  <c r="G51" i="4"/>
  <c r="J51" i="4"/>
  <c r="L51" i="4"/>
  <c r="C129" i="4"/>
  <c r="F129" i="4"/>
  <c r="M129" i="4"/>
  <c r="E130" i="4"/>
  <c r="H130" i="4"/>
  <c r="J130" i="4"/>
  <c r="E131" i="4"/>
  <c r="H131" i="4"/>
  <c r="J131" i="4"/>
  <c r="J132" i="4"/>
  <c r="E133" i="4"/>
  <c r="H133" i="4"/>
  <c r="J133" i="4"/>
  <c r="E134" i="4"/>
  <c r="H134" i="4"/>
  <c r="J134" i="4"/>
  <c r="E135" i="4"/>
  <c r="H135" i="4"/>
  <c r="J135" i="4"/>
  <c r="E136" i="4"/>
  <c r="H136" i="4"/>
  <c r="J136" i="4"/>
  <c r="E137" i="4"/>
  <c r="H137" i="4"/>
  <c r="J137" i="4"/>
  <c r="J138" i="4"/>
  <c r="J139" i="4"/>
  <c r="E140" i="4"/>
  <c r="H140" i="4"/>
  <c r="J140" i="4"/>
  <c r="E141" i="4"/>
  <c r="H141" i="4"/>
  <c r="J141" i="4"/>
  <c r="E142" i="4"/>
  <c r="H142" i="4"/>
  <c r="J142" i="4"/>
  <c r="E143" i="4"/>
  <c r="H143" i="4"/>
  <c r="J143" i="4"/>
  <c r="E144" i="4"/>
  <c r="H144" i="4"/>
  <c r="J144" i="4"/>
  <c r="C145" i="4"/>
  <c r="F145" i="4"/>
  <c r="V145" i="4"/>
  <c r="E146" i="4"/>
  <c r="H146" i="4"/>
  <c r="J146" i="4"/>
  <c r="E147" i="4"/>
  <c r="H147" i="4"/>
  <c r="J147" i="4"/>
  <c r="E148" i="4"/>
  <c r="H148" i="4"/>
  <c r="J148" i="4"/>
  <c r="E149" i="4"/>
  <c r="H149" i="4"/>
  <c r="J149" i="4"/>
  <c r="E150" i="4"/>
  <c r="H150" i="4"/>
  <c r="J150" i="4"/>
  <c r="C151" i="4"/>
  <c r="F151" i="4"/>
  <c r="M151" i="4"/>
  <c r="V151" i="4" s="1"/>
  <c r="H152" i="4"/>
  <c r="J152" i="4"/>
  <c r="E153" i="4"/>
  <c r="H153" i="4"/>
  <c r="J153" i="4"/>
  <c r="E154" i="4"/>
  <c r="H154" i="4"/>
  <c r="J154" i="4"/>
  <c r="E155" i="4"/>
  <c r="H155" i="4"/>
  <c r="J155" i="4"/>
  <c r="E156" i="4"/>
  <c r="H156" i="4"/>
  <c r="J156" i="4"/>
  <c r="H157" i="4"/>
  <c r="J157" i="4"/>
  <c r="H158" i="4"/>
  <c r="J158" i="4"/>
  <c r="E159" i="4"/>
  <c r="H159" i="4"/>
  <c r="J159" i="4"/>
  <c r="C160" i="4"/>
  <c r="F160" i="4"/>
  <c r="M160" i="4"/>
  <c r="V160" i="4" s="1"/>
  <c r="J161" i="4"/>
  <c r="E162" i="4"/>
  <c r="H162" i="4"/>
  <c r="J162" i="4"/>
  <c r="E163" i="4"/>
  <c r="H163" i="4"/>
  <c r="J163" i="4"/>
  <c r="J164" i="4"/>
  <c r="E165" i="4"/>
  <c r="H165" i="4"/>
  <c r="J165" i="4"/>
  <c r="E166" i="4"/>
  <c r="H166" i="4"/>
  <c r="J166" i="4"/>
  <c r="E167" i="4"/>
  <c r="H167" i="4"/>
  <c r="J167" i="4"/>
  <c r="E168" i="4"/>
  <c r="H168" i="4"/>
  <c r="J168" i="4"/>
  <c r="E169" i="4"/>
  <c r="H169" i="4"/>
  <c r="J169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5" i="4"/>
  <c r="U86" i="4"/>
  <c r="U87" i="4"/>
  <c r="U88" i="4"/>
  <c r="U89" i="4"/>
  <c r="U91" i="4"/>
  <c r="U92" i="4"/>
  <c r="U93" i="4"/>
  <c r="U94" i="4"/>
  <c r="U95" i="4"/>
  <c r="U96" i="4"/>
  <c r="U97" i="4"/>
  <c r="U98" i="4"/>
  <c r="U100" i="4"/>
  <c r="U101" i="4"/>
  <c r="U102" i="4"/>
  <c r="U103" i="4"/>
  <c r="U104" i="4"/>
  <c r="U105" i="4"/>
  <c r="U106" i="4"/>
  <c r="U107" i="4"/>
  <c r="U108" i="4"/>
  <c r="C53" i="4" l="1"/>
  <c r="V45" i="4"/>
  <c r="Z45" i="4" s="1"/>
  <c r="V22" i="4"/>
  <c r="Z22" i="4" s="1"/>
  <c r="U45" i="4"/>
  <c r="U22" i="4"/>
  <c r="Y22" i="4" s="1"/>
  <c r="U18" i="4"/>
  <c r="M46" i="4"/>
  <c r="W46" i="4" s="1"/>
  <c r="AA46" i="4" s="1"/>
  <c r="M31" i="4"/>
  <c r="H88" i="4" s="1"/>
  <c r="L158" i="4"/>
  <c r="L168" i="4"/>
  <c r="L139" i="4"/>
  <c r="U63" i="17"/>
  <c r="L166" i="4"/>
  <c r="L162" i="4"/>
  <c r="M50" i="4"/>
  <c r="W50" i="4" s="1"/>
  <c r="AA50" i="4" s="1"/>
  <c r="L154" i="4"/>
  <c r="M51" i="4"/>
  <c r="W51" i="4" s="1"/>
  <c r="AA51" i="4" s="1"/>
  <c r="M39" i="4"/>
  <c r="W39" i="4" s="1"/>
  <c r="M37" i="4"/>
  <c r="V37" i="4" s="1"/>
  <c r="Z37" i="4" s="1"/>
  <c r="M35" i="4"/>
  <c r="M25" i="4"/>
  <c r="M24" i="4"/>
  <c r="V24" i="4" s="1"/>
  <c r="Z24" i="4" s="1"/>
  <c r="M22" i="4"/>
  <c r="M21" i="4"/>
  <c r="M19" i="4"/>
  <c r="V19" i="4" s="1"/>
  <c r="Z19" i="4" s="1"/>
  <c r="L148" i="4"/>
  <c r="L144" i="4"/>
  <c r="L140" i="4"/>
  <c r="L136" i="4"/>
  <c r="L132" i="4"/>
  <c r="J42" i="4"/>
  <c r="L159" i="4"/>
  <c r="L155" i="4"/>
  <c r="L156" i="4"/>
  <c r="L152" i="4"/>
  <c r="L131" i="4"/>
  <c r="L167" i="4"/>
  <c r="L163" i="4"/>
  <c r="L169" i="4"/>
  <c r="L161" i="4"/>
  <c r="L149" i="4"/>
  <c r="J145" i="4"/>
  <c r="L164" i="4"/>
  <c r="L157" i="4"/>
  <c r="L153" i="4"/>
  <c r="L143" i="4"/>
  <c r="L135" i="4"/>
  <c r="F171" i="4"/>
  <c r="G33" i="4"/>
  <c r="M23" i="4"/>
  <c r="V23" i="4" s="1"/>
  <c r="Z23" i="4" s="1"/>
  <c r="M41" i="4"/>
  <c r="V41" i="4" s="1"/>
  <c r="Z41" i="4" s="1"/>
  <c r="M20" i="4"/>
  <c r="J27" i="4"/>
  <c r="M26" i="4"/>
  <c r="U26" i="4" s="1"/>
  <c r="H160" i="4"/>
  <c r="E151" i="4"/>
  <c r="E145" i="4"/>
  <c r="C171" i="4"/>
  <c r="M18" i="4"/>
  <c r="V18" i="4" s="1"/>
  <c r="Z18" i="4" s="1"/>
  <c r="M17" i="4"/>
  <c r="F74" i="4" s="1"/>
  <c r="M16" i="4"/>
  <c r="V16" i="4" s="1"/>
  <c r="Z16" i="4" s="1"/>
  <c r="M15" i="4"/>
  <c r="V15" i="4" s="1"/>
  <c r="Z15" i="4" s="1"/>
  <c r="M14" i="4"/>
  <c r="U14" i="4" s="1"/>
  <c r="Y14" i="4" s="1"/>
  <c r="M13" i="4"/>
  <c r="H70" i="4" s="1"/>
  <c r="E160" i="4"/>
  <c r="F108" i="4"/>
  <c r="M49" i="4"/>
  <c r="V49" i="4" s="1"/>
  <c r="Z49" i="4" s="1"/>
  <c r="M47" i="4"/>
  <c r="W47" i="4" s="1"/>
  <c r="AA47" i="4" s="1"/>
  <c r="M32" i="4"/>
  <c r="W32" i="4" s="1"/>
  <c r="AA32" i="4" s="1"/>
  <c r="G27" i="4"/>
  <c r="L165" i="4"/>
  <c r="M45" i="4"/>
  <c r="D42" i="4"/>
  <c r="M30" i="4"/>
  <c r="D27" i="4"/>
  <c r="I53" i="4"/>
  <c r="J160" i="4"/>
  <c r="H151" i="4"/>
  <c r="J129" i="4"/>
  <c r="L42" i="4"/>
  <c r="L27" i="4"/>
  <c r="G11" i="4"/>
  <c r="L150" i="4"/>
  <c r="H129" i="4"/>
  <c r="M48" i="4"/>
  <c r="F98" i="4"/>
  <c r="M40" i="4"/>
  <c r="V40" i="4" s="1"/>
  <c r="Z40" i="4" s="1"/>
  <c r="M38" i="4"/>
  <c r="V38" i="4" s="1"/>
  <c r="Z38" i="4" s="1"/>
  <c r="H94" i="4"/>
  <c r="D94" i="4"/>
  <c r="M36" i="4"/>
  <c r="D92" i="4"/>
  <c r="F92" i="4"/>
  <c r="H92" i="4"/>
  <c r="D33" i="4"/>
  <c r="M34" i="4"/>
  <c r="V34" i="4" s="1"/>
  <c r="Z34" i="4" s="1"/>
  <c r="L147" i="4"/>
  <c r="D106" i="4"/>
  <c r="F106" i="4"/>
  <c r="H106" i="4"/>
  <c r="G42" i="4"/>
  <c r="M44" i="4"/>
  <c r="E11" i="4"/>
  <c r="H145" i="4"/>
  <c r="J151" i="4"/>
  <c r="D102" i="4"/>
  <c r="L141" i="4"/>
  <c r="L137" i="4"/>
  <c r="L133" i="4"/>
  <c r="L33" i="4"/>
  <c r="H82" i="4"/>
  <c r="D81" i="4"/>
  <c r="F79" i="4"/>
  <c r="H79" i="4"/>
  <c r="D77" i="4"/>
  <c r="F73" i="4"/>
  <c r="H71" i="4"/>
  <c r="D11" i="4"/>
  <c r="L146" i="4"/>
  <c r="L142" i="4"/>
  <c r="L138" i="4"/>
  <c r="L134" i="4"/>
  <c r="E129" i="4"/>
  <c r="L130" i="4"/>
  <c r="J33" i="4"/>
  <c r="M29" i="4"/>
  <c r="V29" i="4" s="1"/>
  <c r="Z29" i="4" s="1"/>
  <c r="L11" i="4"/>
  <c r="F103" i="4"/>
  <c r="H103" i="4"/>
  <c r="H89" i="4"/>
  <c r="F53" i="4"/>
  <c r="J11" i="4"/>
  <c r="M12" i="4"/>
  <c r="V12" i="4" s="1"/>
  <c r="Z12" i="4" s="1"/>
  <c r="M43" i="4"/>
  <c r="W43" i="4" s="1"/>
  <c r="AA43" i="4" s="1"/>
  <c r="M28" i="4"/>
  <c r="W28" i="4" s="1"/>
  <c r="AA28" i="4" s="1"/>
  <c r="U62" i="17" l="1"/>
  <c r="H107" i="4"/>
  <c r="F107" i="4"/>
  <c r="D107" i="4"/>
  <c r="U49" i="4"/>
  <c r="V26" i="4"/>
  <c r="Z26" i="4" s="1"/>
  <c r="F83" i="4"/>
  <c r="H72" i="4"/>
  <c r="V14" i="4"/>
  <c r="Z14" i="4" s="1"/>
  <c r="AA39" i="4"/>
  <c r="W15" i="4"/>
  <c r="AA15" i="4" s="1"/>
  <c r="W19" i="4"/>
  <c r="AA19" i="4" s="1"/>
  <c r="W23" i="4"/>
  <c r="AA23" i="4" s="1"/>
  <c r="W37" i="4"/>
  <c r="W41" i="4"/>
  <c r="H27" i="4"/>
  <c r="U31" i="4"/>
  <c r="U40" i="4"/>
  <c r="Y45" i="4"/>
  <c r="V31" i="4"/>
  <c r="Z31" i="4" s="1"/>
  <c r="D73" i="4"/>
  <c r="F88" i="4"/>
  <c r="H42" i="4"/>
  <c r="U15" i="4"/>
  <c r="U19" i="4"/>
  <c r="U23" i="4"/>
  <c r="U28" i="4"/>
  <c r="U32" i="4"/>
  <c r="U37" i="4"/>
  <c r="Y37" i="4" s="1"/>
  <c r="U41" i="4"/>
  <c r="Y41" i="4" s="1"/>
  <c r="U46" i="4"/>
  <c r="U50" i="4"/>
  <c r="V28" i="4"/>
  <c r="Z28" i="4" s="1"/>
  <c r="V32" i="4"/>
  <c r="Z32" i="4" s="1"/>
  <c r="V46" i="4"/>
  <c r="Z46" i="4" s="1"/>
  <c r="V50" i="4"/>
  <c r="Z50" i="4" s="1"/>
  <c r="W12" i="4"/>
  <c r="AA12" i="4" s="1"/>
  <c r="W16" i="4"/>
  <c r="AA16" i="4" s="1"/>
  <c r="W20" i="4"/>
  <c r="AA20" i="4" s="1"/>
  <c r="W24" i="4"/>
  <c r="AA24" i="4" s="1"/>
  <c r="W29" i="4"/>
  <c r="AA29" i="4" s="1"/>
  <c r="W34" i="4"/>
  <c r="AA34" i="4" s="1"/>
  <c r="W38" i="4"/>
  <c r="AA38" i="4" s="1"/>
  <c r="B27" i="4"/>
  <c r="E27" i="4"/>
  <c r="E33" i="4"/>
  <c r="Y18" i="4"/>
  <c r="X18" i="4"/>
  <c r="Y26" i="4"/>
  <c r="U36" i="4"/>
  <c r="Y49" i="4"/>
  <c r="AB49" i="4" s="1"/>
  <c r="K49" i="4" s="1"/>
  <c r="V36" i="4"/>
  <c r="Z36" i="4" s="1"/>
  <c r="D88" i="4"/>
  <c r="V88" i="4" s="1"/>
  <c r="B42" i="4"/>
  <c r="U12" i="4"/>
  <c r="U16" i="4"/>
  <c r="U20" i="4"/>
  <c r="U24" i="4"/>
  <c r="U29" i="4"/>
  <c r="U34" i="4"/>
  <c r="U38" i="4"/>
  <c r="U43" i="4"/>
  <c r="U47" i="4"/>
  <c r="U51" i="4"/>
  <c r="V20" i="4"/>
  <c r="Z20" i="4" s="1"/>
  <c r="V43" i="4"/>
  <c r="Z43" i="4" s="1"/>
  <c r="V47" i="4"/>
  <c r="Z47" i="4" s="1"/>
  <c r="V51" i="4"/>
  <c r="Z51" i="4" s="1"/>
  <c r="W13" i="4"/>
  <c r="AA13" i="4" s="1"/>
  <c r="W17" i="4"/>
  <c r="AA17" i="4" s="1"/>
  <c r="W21" i="4"/>
  <c r="AA21" i="4" s="1"/>
  <c r="W25" i="4"/>
  <c r="AA25" i="4" s="1"/>
  <c r="W30" i="4"/>
  <c r="AA30" i="4" s="1"/>
  <c r="W35" i="4"/>
  <c r="W44" i="4"/>
  <c r="AA44" i="4" s="1"/>
  <c r="W48" i="4"/>
  <c r="AA48" i="4" s="1"/>
  <c r="D76" i="4"/>
  <c r="U13" i="4"/>
  <c r="U17" i="4"/>
  <c r="U21" i="4"/>
  <c r="U25" i="4"/>
  <c r="U30" i="4"/>
  <c r="U35" i="4"/>
  <c r="Y35" i="4" s="1"/>
  <c r="U39" i="4"/>
  <c r="Y39" i="4" s="1"/>
  <c r="U44" i="4"/>
  <c r="U48" i="4"/>
  <c r="V13" i="4"/>
  <c r="Z13" i="4" s="1"/>
  <c r="V17" i="4"/>
  <c r="Z17" i="4" s="1"/>
  <c r="V21" i="4"/>
  <c r="Z21" i="4" s="1"/>
  <c r="V25" i="4"/>
  <c r="Z25" i="4" s="1"/>
  <c r="V30" i="4"/>
  <c r="Z30" i="4" s="1"/>
  <c r="V35" i="4"/>
  <c r="Z35" i="4" s="1"/>
  <c r="V39" i="4"/>
  <c r="Z39" i="4" s="1"/>
  <c r="V44" i="4"/>
  <c r="Z44" i="4" s="1"/>
  <c r="V48" i="4"/>
  <c r="Z48" i="4" s="1"/>
  <c r="W14" i="4"/>
  <c r="W18" i="4"/>
  <c r="AA18" i="4" s="1"/>
  <c r="W22" i="4"/>
  <c r="W26" i="4"/>
  <c r="AA26" i="4" s="1"/>
  <c r="W31" i="4"/>
  <c r="AA31" i="4" s="1"/>
  <c r="W36" i="4"/>
  <c r="AA36" i="4" s="1"/>
  <c r="W40" i="4"/>
  <c r="AA40" i="4" s="1"/>
  <c r="W45" i="4"/>
  <c r="AA45" i="4" s="1"/>
  <c r="W49" i="4"/>
  <c r="AA49" i="4" s="1"/>
  <c r="F71" i="4"/>
  <c r="F75" i="4"/>
  <c r="H83" i="4"/>
  <c r="D80" i="4"/>
  <c r="F81" i="4"/>
  <c r="D103" i="4"/>
  <c r="H102" i="4"/>
  <c r="D72" i="4"/>
  <c r="H76" i="4"/>
  <c r="D82" i="4"/>
  <c r="D108" i="4"/>
  <c r="D78" i="4"/>
  <c r="H87" i="4"/>
  <c r="D89" i="4"/>
  <c r="D70" i="4"/>
  <c r="D74" i="4"/>
  <c r="D87" i="4"/>
  <c r="F82" i="4"/>
  <c r="F96" i="4"/>
  <c r="F77" i="4"/>
  <c r="D96" i="4"/>
  <c r="V96" i="4" s="1"/>
  <c r="H96" i="4"/>
  <c r="H80" i="4"/>
  <c r="H78" i="4"/>
  <c r="F78" i="4"/>
  <c r="H74" i="4"/>
  <c r="V74" i="4" s="1"/>
  <c r="F70" i="4"/>
  <c r="F89" i="4"/>
  <c r="H77" i="4"/>
  <c r="V107" i="4"/>
  <c r="L151" i="4"/>
  <c r="D79" i="4"/>
  <c r="F94" i="4"/>
  <c r="H81" i="4"/>
  <c r="F76" i="4"/>
  <c r="V76" i="4" s="1"/>
  <c r="H108" i="4"/>
  <c r="L160" i="4"/>
  <c r="E171" i="4"/>
  <c r="J171" i="4"/>
  <c r="D98" i="4"/>
  <c r="H98" i="4"/>
  <c r="F80" i="4"/>
  <c r="V106" i="4"/>
  <c r="F102" i="4"/>
  <c r="L53" i="4"/>
  <c r="D83" i="4"/>
  <c r="H75" i="4"/>
  <c r="F87" i="4"/>
  <c r="H73" i="4"/>
  <c r="H104" i="4"/>
  <c r="D104" i="4"/>
  <c r="F104" i="4"/>
  <c r="D71" i="4"/>
  <c r="V71" i="4" s="1"/>
  <c r="D75" i="4"/>
  <c r="V82" i="4"/>
  <c r="F72" i="4"/>
  <c r="V72" i="4" s="1"/>
  <c r="D85" i="4"/>
  <c r="F85" i="4"/>
  <c r="M27" i="4"/>
  <c r="V27" i="4" s="1"/>
  <c r="H85" i="4"/>
  <c r="F100" i="4"/>
  <c r="H100" i="4"/>
  <c r="M42" i="4"/>
  <c r="U42" i="4" s="1"/>
  <c r="D100" i="4"/>
  <c r="V103" i="4"/>
  <c r="H33" i="4"/>
  <c r="V79" i="4"/>
  <c r="V81" i="4"/>
  <c r="D101" i="4"/>
  <c r="F101" i="4"/>
  <c r="H101" i="4"/>
  <c r="D105" i="4"/>
  <c r="H105" i="4"/>
  <c r="F105" i="4"/>
  <c r="F86" i="4"/>
  <c r="H86" i="4"/>
  <c r="D86" i="4"/>
  <c r="F93" i="4"/>
  <c r="H93" i="4"/>
  <c r="D93" i="4"/>
  <c r="D69" i="4"/>
  <c r="F69" i="4"/>
  <c r="M11" i="4"/>
  <c r="V11" i="4" s="1"/>
  <c r="Z11" i="4" s="1"/>
  <c r="H69" i="4"/>
  <c r="L129" i="4"/>
  <c r="B11" i="4"/>
  <c r="D53" i="4"/>
  <c r="E42" i="4"/>
  <c r="G53" i="4"/>
  <c r="M33" i="4"/>
  <c r="W33" i="4" s="1"/>
  <c r="AA33" i="4" s="1"/>
  <c r="D91" i="4"/>
  <c r="F91" i="4"/>
  <c r="H91" i="4"/>
  <c r="V92" i="4"/>
  <c r="D95" i="4"/>
  <c r="F95" i="4"/>
  <c r="H95" i="4"/>
  <c r="F97" i="4"/>
  <c r="H97" i="4"/>
  <c r="D97" i="4"/>
  <c r="H171" i="4"/>
  <c r="H11" i="4"/>
  <c r="J53" i="4"/>
  <c r="V89" i="4"/>
  <c r="L145" i="4"/>
  <c r="V73" i="4"/>
  <c r="V78" i="4"/>
  <c r="V87" i="4"/>
  <c r="B33" i="4"/>
  <c r="V94" i="4"/>
  <c r="U64" i="17" l="1"/>
  <c r="U65" i="17" s="1"/>
  <c r="V98" i="4"/>
  <c r="Z27" i="4"/>
  <c r="AB26" i="4"/>
  <c r="K26" i="4" s="1"/>
  <c r="AB18" i="4"/>
  <c r="K18" i="4" s="1"/>
  <c r="X22" i="4"/>
  <c r="AA22" i="4"/>
  <c r="AB22" i="4" s="1"/>
  <c r="K22" i="4" s="1"/>
  <c r="Y48" i="4"/>
  <c r="AB48" i="4" s="1"/>
  <c r="K48" i="4" s="1"/>
  <c r="X48" i="4"/>
  <c r="Y30" i="4"/>
  <c r="AB30" i="4" s="1"/>
  <c r="K30" i="4" s="1"/>
  <c r="X30" i="4"/>
  <c r="Y13" i="4"/>
  <c r="AB13" i="4" s="1"/>
  <c r="K13" i="4" s="1"/>
  <c r="X13" i="4"/>
  <c r="Y47" i="4"/>
  <c r="AB47" i="4" s="1"/>
  <c r="K47" i="4" s="1"/>
  <c r="X47" i="4"/>
  <c r="Y29" i="4"/>
  <c r="AB29" i="4" s="1"/>
  <c r="K29" i="4" s="1"/>
  <c r="X29" i="4"/>
  <c r="Y12" i="4"/>
  <c r="AB12" i="4" s="1"/>
  <c r="K12" i="4" s="1"/>
  <c r="X12" i="4"/>
  <c r="Y42" i="4"/>
  <c r="Y50" i="4"/>
  <c r="AB50" i="4" s="1"/>
  <c r="K50" i="4" s="1"/>
  <c r="X50" i="4"/>
  <c r="Y32" i="4"/>
  <c r="AB32" i="4" s="1"/>
  <c r="K32" i="4" s="1"/>
  <c r="X32" i="4"/>
  <c r="X15" i="4"/>
  <c r="Y15" i="4"/>
  <c r="AB15" i="4" s="1"/>
  <c r="K15" i="4" s="1"/>
  <c r="X40" i="4"/>
  <c r="Y40" i="4"/>
  <c r="AB40" i="4" s="1"/>
  <c r="K40" i="4" s="1"/>
  <c r="V102" i="4"/>
  <c r="V108" i="4"/>
  <c r="V70" i="4"/>
  <c r="Y44" i="4"/>
  <c r="AB44" i="4" s="1"/>
  <c r="K44" i="4" s="1"/>
  <c r="X44" i="4"/>
  <c r="Y25" i="4"/>
  <c r="AB25" i="4" s="1"/>
  <c r="K25" i="4" s="1"/>
  <c r="X25" i="4"/>
  <c r="U33" i="4"/>
  <c r="X35" i="4"/>
  <c r="AA35" i="4"/>
  <c r="Y43" i="4"/>
  <c r="AB43" i="4" s="1"/>
  <c r="K43" i="4" s="1"/>
  <c r="X43" i="4"/>
  <c r="Y24" i="4"/>
  <c r="AB24" i="4" s="1"/>
  <c r="K24" i="4" s="1"/>
  <c r="X24" i="4"/>
  <c r="X36" i="4"/>
  <c r="Y36" i="4"/>
  <c r="AB36" i="4" s="1"/>
  <c r="K36" i="4" s="1"/>
  <c r="V33" i="4"/>
  <c r="Z33" i="4" s="1"/>
  <c r="U27" i="4"/>
  <c r="Y27" i="4" s="1"/>
  <c r="U11" i="4"/>
  <c r="Y11" i="4" s="1"/>
  <c r="Y46" i="4"/>
  <c r="AB46" i="4" s="1"/>
  <c r="K46" i="4" s="1"/>
  <c r="X46" i="4"/>
  <c r="Y28" i="4"/>
  <c r="AB28" i="4" s="1"/>
  <c r="K28" i="4" s="1"/>
  <c r="X28" i="4"/>
  <c r="Y31" i="4"/>
  <c r="AB31" i="4" s="1"/>
  <c r="K31" i="4" s="1"/>
  <c r="X31" i="4"/>
  <c r="W27" i="4"/>
  <c r="AA27" i="4" s="1"/>
  <c r="X41" i="4"/>
  <c r="AA41" i="4"/>
  <c r="AB41" i="4" s="1"/>
  <c r="K41" i="4" s="1"/>
  <c r="X14" i="4"/>
  <c r="AA14" i="4"/>
  <c r="AB14" i="4" s="1"/>
  <c r="K14" i="4" s="1"/>
  <c r="AB39" i="4"/>
  <c r="K39" i="4" s="1"/>
  <c r="Y21" i="4"/>
  <c r="AB21" i="4" s="1"/>
  <c r="K21" i="4" s="1"/>
  <c r="X21" i="4"/>
  <c r="X38" i="4"/>
  <c r="Y38" i="4"/>
  <c r="AB38" i="4" s="1"/>
  <c r="K38" i="4" s="1"/>
  <c r="Y20" i="4"/>
  <c r="AB20" i="4" s="1"/>
  <c r="K20" i="4" s="1"/>
  <c r="X20" i="4"/>
  <c r="V42" i="4"/>
  <c r="Z42" i="4" s="1"/>
  <c r="X26" i="4"/>
  <c r="W11" i="4"/>
  <c r="X23" i="4"/>
  <c r="Y23" i="4"/>
  <c r="AB23" i="4" s="1"/>
  <c r="K23" i="4" s="1"/>
  <c r="W42" i="4"/>
  <c r="AA42" i="4" s="1"/>
  <c r="X45" i="4"/>
  <c r="X37" i="4"/>
  <c r="AA37" i="4"/>
  <c r="AA11" i="4"/>
  <c r="V83" i="4"/>
  <c r="V77" i="4"/>
  <c r="AB35" i="4"/>
  <c r="K35" i="4" s="1"/>
  <c r="Y17" i="4"/>
  <c r="AB17" i="4" s="1"/>
  <c r="K17" i="4" s="1"/>
  <c r="X17" i="4"/>
  <c r="Y51" i="4"/>
  <c r="AB51" i="4" s="1"/>
  <c r="K51" i="4" s="1"/>
  <c r="X51" i="4"/>
  <c r="X34" i="4"/>
  <c r="Y34" i="4"/>
  <c r="AB34" i="4" s="1"/>
  <c r="K34" i="4" s="1"/>
  <c r="Y16" i="4"/>
  <c r="AB16" i="4" s="1"/>
  <c r="K16" i="4" s="1"/>
  <c r="X16" i="4"/>
  <c r="X49" i="4"/>
  <c r="AB37" i="4"/>
  <c r="K37" i="4" s="1"/>
  <c r="X19" i="4"/>
  <c r="Y19" i="4"/>
  <c r="AB19" i="4" s="1"/>
  <c r="K19" i="4" s="1"/>
  <c r="AB45" i="4"/>
  <c r="K45" i="4" s="1"/>
  <c r="X39" i="4"/>
  <c r="V80" i="4"/>
  <c r="V75" i="4"/>
  <c r="H68" i="4"/>
  <c r="F68" i="4"/>
  <c r="E68" i="4" s="1"/>
  <c r="V104" i="4"/>
  <c r="H99" i="4"/>
  <c r="G99" i="4" s="1"/>
  <c r="V97" i="4"/>
  <c r="V101" i="4"/>
  <c r="H84" i="4"/>
  <c r="G84" i="4" s="1"/>
  <c r="V95" i="4"/>
  <c r="M53" i="4"/>
  <c r="W53" i="4" s="1"/>
  <c r="F99" i="4"/>
  <c r="H53" i="4"/>
  <c r="H90" i="4"/>
  <c r="G90" i="4" s="1"/>
  <c r="G68" i="4"/>
  <c r="V93" i="4"/>
  <c r="D99" i="4"/>
  <c r="V100" i="4"/>
  <c r="F84" i="4"/>
  <c r="E84" i="4" s="1"/>
  <c r="D90" i="4"/>
  <c r="C90" i="4" s="1"/>
  <c r="V91" i="4"/>
  <c r="F90" i="4"/>
  <c r="E90" i="4" s="1"/>
  <c r="E53" i="4"/>
  <c r="B53" i="4"/>
  <c r="L171" i="4"/>
  <c r="D68" i="4"/>
  <c r="C68" i="4" s="1"/>
  <c r="V69" i="4"/>
  <c r="V86" i="4"/>
  <c r="V105" i="4"/>
  <c r="D84" i="4"/>
  <c r="C84" i="4" s="1"/>
  <c r="V85" i="4"/>
  <c r="AB27" i="4" l="1"/>
  <c r="K27" i="4" s="1"/>
  <c r="AB11" i="4"/>
  <c r="K11" i="4" s="1"/>
  <c r="X11" i="4"/>
  <c r="AA53" i="4"/>
  <c r="U53" i="4"/>
  <c r="Y33" i="4"/>
  <c r="AB33" i="4" s="1"/>
  <c r="K33" i="4" s="1"/>
  <c r="X33" i="4"/>
  <c r="X27" i="4"/>
  <c r="X42" i="4"/>
  <c r="AC36" i="4"/>
  <c r="AD36" i="4" s="1"/>
  <c r="AC28" i="4"/>
  <c r="AD28" i="4" s="1"/>
  <c r="AC44" i="4"/>
  <c r="AD44" i="4" s="1"/>
  <c r="AC13" i="4"/>
  <c r="AD13" i="4" s="1"/>
  <c r="AC50" i="4"/>
  <c r="AD50" i="4" s="1"/>
  <c r="AC51" i="4"/>
  <c r="AD51" i="4" s="1"/>
  <c r="AC41" i="4"/>
  <c r="AD41" i="4" s="1"/>
  <c r="AC12" i="4"/>
  <c r="AD12" i="4" s="1"/>
  <c r="AC15" i="4"/>
  <c r="AD15" i="4" s="1"/>
  <c r="AC24" i="4"/>
  <c r="AD24" i="4" s="1"/>
  <c r="AC31" i="4"/>
  <c r="AD31" i="4" s="1"/>
  <c r="AC17" i="4"/>
  <c r="AD17" i="4" s="1"/>
  <c r="AC47" i="4"/>
  <c r="AD47" i="4" s="1"/>
  <c r="AC22" i="4"/>
  <c r="AD22" i="4" s="1"/>
  <c r="AC29" i="4"/>
  <c r="AD29" i="4" s="1"/>
  <c r="AC26" i="4"/>
  <c r="AD26" i="4" s="1"/>
  <c r="AC39" i="4"/>
  <c r="AD39" i="4" s="1"/>
  <c r="AC30" i="4"/>
  <c r="AD30" i="4" s="1"/>
  <c r="AC21" i="4"/>
  <c r="AD21" i="4" s="1"/>
  <c r="AC46" i="4"/>
  <c r="AD46" i="4" s="1"/>
  <c r="AC48" i="4"/>
  <c r="AD48" i="4" s="1"/>
  <c r="AC14" i="4"/>
  <c r="AD14" i="4" s="1"/>
  <c r="AC37" i="4"/>
  <c r="AD37" i="4" s="1"/>
  <c r="AC34" i="4"/>
  <c r="AD34" i="4" s="1"/>
  <c r="AC23" i="4"/>
  <c r="AD23" i="4" s="1"/>
  <c r="AC25" i="4"/>
  <c r="AD25" i="4" s="1"/>
  <c r="AC32" i="4"/>
  <c r="AD32" i="4" s="1"/>
  <c r="AC20" i="4"/>
  <c r="AD20" i="4" s="1"/>
  <c r="AC35" i="4"/>
  <c r="AD35" i="4" s="1"/>
  <c r="AC40" i="4"/>
  <c r="AD40" i="4" s="1"/>
  <c r="AC19" i="4"/>
  <c r="AD19" i="4" s="1"/>
  <c r="AC43" i="4"/>
  <c r="AD43" i="4" s="1"/>
  <c r="AC18" i="4"/>
  <c r="AD18" i="4" s="1"/>
  <c r="AC16" i="4"/>
  <c r="AD16" i="4" s="1"/>
  <c r="AC38" i="4"/>
  <c r="AD38" i="4" s="1"/>
  <c r="AC45" i="4"/>
  <c r="AD45" i="4" s="1"/>
  <c r="AC49" i="4"/>
  <c r="AD49" i="4" s="1"/>
  <c r="V53" i="4"/>
  <c r="Z53" i="4" s="1"/>
  <c r="AB42" i="4"/>
  <c r="K42" i="4" s="1"/>
  <c r="H110" i="4"/>
  <c r="G110" i="4" s="1"/>
  <c r="V110" i="4"/>
  <c r="C99" i="4"/>
  <c r="D110" i="4"/>
  <c r="C110" i="4" s="1"/>
  <c r="F110" i="4"/>
  <c r="E110" i="4" s="1"/>
  <c r="E99" i="4"/>
  <c r="U131" i="4"/>
  <c r="V131" i="4" s="1"/>
  <c r="U154" i="4"/>
  <c r="V154" i="4" s="1"/>
  <c r="U157" i="4"/>
  <c r="V157" i="4" s="1"/>
  <c r="U155" i="4"/>
  <c r="V155" i="4" s="1"/>
  <c r="U158" i="4"/>
  <c r="V158" i="4" s="1"/>
  <c r="U162" i="4"/>
  <c r="V162" i="4" s="1"/>
  <c r="U166" i="4"/>
  <c r="V166" i="4" s="1"/>
  <c r="U169" i="4"/>
  <c r="V169" i="4" s="1"/>
  <c r="U135" i="4"/>
  <c r="V135" i="4" s="1"/>
  <c r="U152" i="4"/>
  <c r="V152" i="4" s="1"/>
  <c r="U159" i="4"/>
  <c r="V159" i="4" s="1"/>
  <c r="U163" i="4"/>
  <c r="V163" i="4" s="1"/>
  <c r="U144" i="4"/>
  <c r="V144" i="4" s="1"/>
  <c r="U161" i="4"/>
  <c r="V161" i="4" s="1"/>
  <c r="U139" i="4"/>
  <c r="V139" i="4" s="1"/>
  <c r="U143" i="4"/>
  <c r="V143" i="4" s="1"/>
  <c r="U153" i="4"/>
  <c r="V153" i="4" s="1"/>
  <c r="U156" i="4"/>
  <c r="V156" i="4" s="1"/>
  <c r="U164" i="4"/>
  <c r="V164" i="4" s="1"/>
  <c r="U167" i="4"/>
  <c r="V167" i="4" s="1"/>
  <c r="U136" i="4"/>
  <c r="V136" i="4" s="1"/>
  <c r="U165" i="4"/>
  <c r="V165" i="4" s="1"/>
  <c r="U132" i="4"/>
  <c r="V132" i="4" s="1"/>
  <c r="U140" i="4"/>
  <c r="V140" i="4" s="1"/>
  <c r="U149" i="4"/>
  <c r="V149" i="4" s="1"/>
  <c r="U168" i="4"/>
  <c r="V168" i="4" s="1"/>
  <c r="U148" i="4"/>
  <c r="V148" i="4" s="1"/>
  <c r="U133" i="4"/>
  <c r="V133" i="4" s="1"/>
  <c r="U134" i="4"/>
  <c r="V134" i="4" s="1"/>
  <c r="U138" i="4"/>
  <c r="V138" i="4" s="1"/>
  <c r="U147" i="4"/>
  <c r="V147" i="4" s="1"/>
  <c r="U141" i="4"/>
  <c r="V141" i="4" s="1"/>
  <c r="U130" i="4"/>
  <c r="U146" i="4"/>
  <c r="V146" i="4" s="1"/>
  <c r="U142" i="4"/>
  <c r="V142" i="4" s="1"/>
  <c r="U137" i="4"/>
  <c r="V137" i="4" s="1"/>
  <c r="U150" i="4"/>
  <c r="V150" i="4" s="1"/>
  <c r="AD53" i="4" l="1"/>
  <c r="N53" i="4" s="1"/>
  <c r="Y53" i="4"/>
  <c r="AB53" i="4" s="1"/>
  <c r="K53" i="4" s="1"/>
  <c r="X53" i="4"/>
  <c r="V130" i="4"/>
  <c r="V171" i="4" s="1"/>
  <c r="M171" i="4" s="1"/>
  <c r="U171" i="4"/>
  <c r="C45" i="27" l="1"/>
  <c r="C44" i="27"/>
  <c r="C29" i="35"/>
  <c r="C26" i="35" l="1"/>
  <c r="C28" i="35"/>
  <c r="C30" i="35"/>
  <c r="C27" i="35"/>
  <c r="C36" i="27"/>
  <c r="C25" i="35"/>
  <c r="C37" i="27" l="1"/>
  <c r="C43" i="27" l="1"/>
  <c r="C35" i="27" l="1"/>
  <c r="C42" i="27"/>
  <c r="C34" i="27" l="1"/>
  <c r="F27" i="29" l="1"/>
  <c r="F24" i="29"/>
  <c r="F25" i="29"/>
  <c r="F28" i="29"/>
  <c r="F26" i="29"/>
  <c r="F34" i="29" l="1"/>
  <c r="F31" i="29"/>
  <c r="F30" i="29"/>
  <c r="F33" i="29"/>
  <c r="F32" i="29"/>
</calcChain>
</file>

<file path=xl/comments1.xml><?xml version="1.0" encoding="utf-8"?>
<comments xmlns="http://schemas.openxmlformats.org/spreadsheetml/2006/main">
  <authors>
    <author>salas</author>
  </authors>
  <commentList>
    <comment ref="AL465" authorId="0" shapeId="0">
      <text>
        <r>
          <rPr>
            <b/>
            <sz val="9"/>
            <color indexed="81"/>
            <rFont val="Tahoma"/>
            <family val="2"/>
          </rPr>
          <t>salas:</t>
        </r>
        <r>
          <rPr>
            <sz val="9"/>
            <color indexed="81"/>
            <rFont val="Tahoma"/>
            <family val="2"/>
          </rPr>
          <t xml:space="preserve">
aquí el valor actual es menor
</t>
        </r>
      </text>
    </comment>
    <comment ref="AL467" authorId="0" shapeId="0">
      <text>
        <r>
          <rPr>
            <b/>
            <sz val="9"/>
            <color indexed="81"/>
            <rFont val="Tahoma"/>
            <family val="2"/>
          </rPr>
          <t>salas:</t>
        </r>
        <r>
          <rPr>
            <sz val="9"/>
            <color indexed="81"/>
            <rFont val="Tahoma"/>
            <family val="2"/>
          </rPr>
          <t xml:space="preserve">
hay de dos clases no se cual</t>
        </r>
      </text>
    </comment>
  </commentList>
</comments>
</file>

<file path=xl/sharedStrings.xml><?xml version="1.0" encoding="utf-8"?>
<sst xmlns="http://schemas.openxmlformats.org/spreadsheetml/2006/main" count="21999" uniqueCount="2052">
  <si>
    <t xml:space="preserve">                     Federación Nal. De Cacaoteros Huila / Comité Departamental de Cafeteros del Huila</t>
  </si>
  <si>
    <t xml:space="preserve">  PLATANO  SOLO</t>
  </si>
  <si>
    <t xml:space="preserve">  PLATANO  INTERCALADO</t>
  </si>
  <si>
    <t>VARIACION</t>
  </si>
  <si>
    <t>ABSOLUTA  ($)</t>
  </si>
  <si>
    <t>RELATIVA  (%)</t>
  </si>
  <si>
    <t>EQUIVALENCIAS: 16 Huevos = 1 Kg,     1 Lt = 1 Kg</t>
  </si>
  <si>
    <t xml:space="preserve">TILAPIA </t>
  </si>
  <si>
    <t>TOTAL AGRP</t>
  </si>
  <si>
    <t>Costos de Produccion ($/Ha)</t>
  </si>
  <si>
    <t>Precio Pagado al Productor ($/Ton)</t>
  </si>
  <si>
    <t xml:space="preserve">TABACO RUBIO </t>
  </si>
  <si>
    <t xml:space="preserve">TOMATE DE MESA </t>
  </si>
  <si>
    <t>ACHIRA</t>
  </si>
  <si>
    <t>ARRACACHA</t>
  </si>
  <si>
    <t>YUCA</t>
  </si>
  <si>
    <t>CACAO</t>
  </si>
  <si>
    <t>Costos de  Establecimiento  ($/Ha)</t>
  </si>
  <si>
    <t>Costos de  Sostenimiento  ($/Ha)</t>
  </si>
  <si>
    <t>CAÑA PANELERA</t>
  </si>
  <si>
    <t>CULTIVOS FORRAJEROS</t>
  </si>
  <si>
    <t>PRODUCCIÓN DE LECHE POR TIPO DE EXPLOTACIÓN</t>
  </si>
  <si>
    <t>LECHERIA ESPECIALIZADA</t>
  </si>
  <si>
    <t>LECHERIA TRADICIONAL</t>
  </si>
  <si>
    <t>doble propos</t>
  </si>
  <si>
    <t>especializ</t>
  </si>
  <si>
    <t>leche tradic</t>
  </si>
  <si>
    <t>participaciòn producciòn</t>
  </si>
  <si>
    <t>ponderado promedio</t>
  </si>
  <si>
    <t>total</t>
  </si>
  <si>
    <t>No. De Cabezas</t>
  </si>
  <si>
    <t>Sacrificadas</t>
  </si>
  <si>
    <t>MERCADO URBANO</t>
  </si>
  <si>
    <t>REGIONAL</t>
  </si>
  <si>
    <t>INDUSTRIA</t>
  </si>
  <si>
    <t>OTRO</t>
  </si>
  <si>
    <t>DESTINO DE LA PRODUCCIÓN %</t>
  </si>
  <si>
    <t xml:space="preserve">Neiva </t>
  </si>
  <si>
    <t xml:space="preserve">Aipe </t>
  </si>
  <si>
    <t xml:space="preserve">Algeciras </t>
  </si>
  <si>
    <t xml:space="preserve">Baraya </t>
  </si>
  <si>
    <t xml:space="preserve">Campoalegre </t>
  </si>
  <si>
    <t xml:space="preserve">Colombia </t>
  </si>
  <si>
    <t xml:space="preserve">Iquira </t>
  </si>
  <si>
    <t xml:space="preserve">Rivera </t>
  </si>
  <si>
    <t xml:space="preserve">Santa Maria </t>
  </si>
  <si>
    <t xml:space="preserve">Teruel </t>
  </si>
  <si>
    <t xml:space="preserve">Villavieja </t>
  </si>
  <si>
    <t xml:space="preserve">La Plata </t>
  </si>
  <si>
    <t xml:space="preserve">La Argentina </t>
  </si>
  <si>
    <t xml:space="preserve">Nátaga </t>
  </si>
  <si>
    <t xml:space="preserve">Paicol </t>
  </si>
  <si>
    <t xml:space="preserve">Garzón </t>
  </si>
  <si>
    <t xml:space="preserve">Agrado </t>
  </si>
  <si>
    <t xml:space="preserve">Altamira </t>
  </si>
  <si>
    <t xml:space="preserve">Gigante </t>
  </si>
  <si>
    <t xml:space="preserve">Guadalupe </t>
  </si>
  <si>
    <t xml:space="preserve">Pital </t>
  </si>
  <si>
    <t xml:space="preserve">Suaza </t>
  </si>
  <si>
    <t xml:space="preserve">Tarqui </t>
  </si>
  <si>
    <t xml:space="preserve">Acevedo </t>
  </si>
  <si>
    <t xml:space="preserve">Elias </t>
  </si>
  <si>
    <t xml:space="preserve">Isnos </t>
  </si>
  <si>
    <t xml:space="preserve">Oporapa </t>
  </si>
  <si>
    <t xml:space="preserve">Palestina </t>
  </si>
  <si>
    <t xml:space="preserve">Saladoblanco </t>
  </si>
  <si>
    <t xml:space="preserve">San Agustín </t>
  </si>
  <si>
    <t xml:space="preserve">Timaná </t>
  </si>
  <si>
    <t>PLATANO INTERCALADO</t>
  </si>
  <si>
    <t>PLATANO SOLO</t>
  </si>
  <si>
    <t>CAFÉ</t>
  </si>
  <si>
    <r>
      <t xml:space="preserve">Costos de  Establecimiento  ($/Ha) </t>
    </r>
    <r>
      <rPr>
        <b/>
        <sz val="12"/>
        <rFont val="Arial"/>
        <family val="2"/>
      </rPr>
      <t>&amp;</t>
    </r>
  </si>
  <si>
    <r>
      <t xml:space="preserve">Costos de  Sostenimiento  ($/Ha) </t>
    </r>
    <r>
      <rPr>
        <b/>
        <sz val="12"/>
        <rFont val="Arial"/>
        <family val="2"/>
      </rPr>
      <t>¢</t>
    </r>
  </si>
  <si>
    <t>Percio Productor ($/Ton)</t>
  </si>
  <si>
    <t>Precio Productor ($/Ton) Especial</t>
  </si>
  <si>
    <t>Café Especial **</t>
  </si>
  <si>
    <t xml:space="preserve">  CITRICOS</t>
  </si>
  <si>
    <t xml:space="preserve">  GRANADILLA</t>
  </si>
  <si>
    <t xml:space="preserve">  LULO</t>
  </si>
  <si>
    <t xml:space="preserve">  MARACUYA</t>
  </si>
  <si>
    <t xml:space="preserve">  MORA</t>
  </si>
  <si>
    <t xml:space="preserve">  TOMATE DE ARBOL</t>
  </si>
  <si>
    <t xml:space="preserve">  UVA</t>
  </si>
  <si>
    <t>PRECIO</t>
  </si>
  <si>
    <t>PRODUCCION (TON)</t>
  </si>
  <si>
    <t>VALORACION DE LA PRODUCCION</t>
  </si>
  <si>
    <t>PAGADO</t>
  </si>
  <si>
    <t>VAR. %</t>
  </si>
  <si>
    <t>Fríjol Tecnificado</t>
  </si>
  <si>
    <t xml:space="preserve">Caña (Panela) </t>
  </si>
  <si>
    <t>Caña M.Veg</t>
  </si>
  <si>
    <t>CAÑA</t>
  </si>
  <si>
    <t xml:space="preserve">     producciçon (Ton) M.Veg (Otros usos)</t>
  </si>
  <si>
    <t>Caña Material Vegetal otros usos</t>
  </si>
  <si>
    <t xml:space="preserve">Fíjol Tradicional </t>
  </si>
  <si>
    <t xml:space="preserve">SUBTOTAL TRANS. BASICOS  </t>
  </si>
  <si>
    <t xml:space="preserve">Hortalizas ( Varias )  </t>
  </si>
  <si>
    <t>Cebolla Cabezona</t>
  </si>
  <si>
    <t>Pepino Cohombro</t>
  </si>
  <si>
    <t>Tomate de Mesa</t>
  </si>
  <si>
    <t xml:space="preserve">SUBTOTAL  TRANS. HORTALIZAS  </t>
  </si>
  <si>
    <r>
      <t xml:space="preserve">Achira  </t>
    </r>
    <r>
      <rPr>
        <b/>
        <sz val="12"/>
        <rFont val="Arial"/>
        <family val="2"/>
      </rPr>
      <t>(+)</t>
    </r>
  </si>
  <si>
    <r>
      <t xml:space="preserve">Cebolla Junca  </t>
    </r>
    <r>
      <rPr>
        <b/>
        <sz val="12"/>
        <rFont val="Arial"/>
        <family val="2"/>
      </rPr>
      <t>(+)</t>
    </r>
  </si>
  <si>
    <t>PARTICIPACION POR RUBROS DE CULTIVOS EN EL VOLÚMEN (Ton) Y VALOR DE LA PRODUCCIÓN ($ millones)</t>
  </si>
  <si>
    <r>
      <t xml:space="preserve">Plátano  </t>
    </r>
    <r>
      <rPr>
        <b/>
        <sz val="12"/>
        <rFont val="Arial"/>
        <family val="2"/>
      </rPr>
      <t>(**)</t>
    </r>
  </si>
  <si>
    <t xml:space="preserve">SUBTOTAL PREM. Y ANUAL BASICOS  </t>
  </si>
  <si>
    <t>Tomate de Árbol</t>
  </si>
  <si>
    <t xml:space="preserve">SUBTOTAL PERM. FRUTALES   </t>
  </si>
  <si>
    <t>GRAN  TOTAL PERM. SEMIP. Y ANUAL.</t>
  </si>
  <si>
    <t>VALORACIÓN DE LA</t>
  </si>
  <si>
    <t>PARTICIPACIÓN EN EL</t>
  </si>
  <si>
    <t>VALOR DE LA PRODUCCIÓN</t>
  </si>
  <si>
    <t xml:space="preserve">SUBTOTAL PREMAN. BASICOS  </t>
  </si>
  <si>
    <t>TOTAL TRANSITORIOS</t>
  </si>
  <si>
    <t>TOTAL PERMANENTES</t>
  </si>
  <si>
    <t>TOTAL AGRICOLA</t>
  </si>
  <si>
    <t>RENGLON</t>
  </si>
  <si>
    <t>PECUARIO</t>
  </si>
  <si>
    <t>BOVINOS</t>
  </si>
  <si>
    <t>CARNE:  Peso Total el Pie  (Ton)</t>
  </si>
  <si>
    <t>LECHE: Total Litros</t>
  </si>
  <si>
    <t>CARNE:  Peso Total en Pie (Ton)</t>
  </si>
  <si>
    <t>AVICULTURA</t>
  </si>
  <si>
    <t>CARNE:  Peso Total al Deguello (Ton)</t>
  </si>
  <si>
    <t>HUEVOS:  Unidades</t>
  </si>
  <si>
    <t>MIEL: Peso Total (Ton)</t>
  </si>
  <si>
    <t>PISCÍCOLA</t>
  </si>
  <si>
    <t>Peso Total Cosecha (Ton)</t>
  </si>
  <si>
    <t>TOTAL PISCÍCOLA</t>
  </si>
  <si>
    <t>TOTAL CARNES  (Ton)</t>
  </si>
  <si>
    <t>TOTAL MIEL (Ton)</t>
  </si>
  <si>
    <t>TOTAL LECHE (Lts)</t>
  </si>
  <si>
    <t>TOTAL HUEVOS (Und)</t>
  </si>
  <si>
    <t xml:space="preserve">                    CADENA PRODUCTIVA PISCÍCOLA</t>
  </si>
  <si>
    <t xml:space="preserve"> SECRETARIA DE AGRICULTURA Y MINERIA</t>
  </si>
  <si>
    <t xml:space="preserve">PRODUCCION </t>
  </si>
  <si>
    <t>TOTAL PECUARIO</t>
  </si>
  <si>
    <t>CACHAMA (Ton)</t>
  </si>
  <si>
    <t>CARPA  (Ton)</t>
  </si>
  <si>
    <t>TRUCHA  (Ton)</t>
  </si>
  <si>
    <t>TOTAL  PISCÍCOLA</t>
  </si>
  <si>
    <t>TOTAL CARNES   (Ton)</t>
  </si>
  <si>
    <t>TOTAL  PECUARIO Y PISCÍCOLA</t>
  </si>
  <si>
    <t xml:space="preserve">SUBTOTAL BOVINOS  </t>
  </si>
  <si>
    <t xml:space="preserve">SUBTOTAL  PORCINOS  </t>
  </si>
  <si>
    <t xml:space="preserve">SUBTOTAL AVICULTURA  </t>
  </si>
  <si>
    <t xml:space="preserve">SUBTOTAL APICULTURA   </t>
  </si>
  <si>
    <t>TOTAL PECUARIO Y PISCÍCOLA</t>
  </si>
  <si>
    <t>PASTO DE CORTE</t>
  </si>
  <si>
    <t>PRADERA TRADICIONAL</t>
  </si>
  <si>
    <t>PRADERA MEJORADA</t>
  </si>
  <si>
    <t xml:space="preserve">  TABLA  14 RESUMEN DEL CRECIMIENTO  AGROPECUARIO Y PISCÍCOLA</t>
  </si>
  <si>
    <t>Combustible</t>
  </si>
  <si>
    <t>Gasolina</t>
  </si>
  <si>
    <t>Gln</t>
  </si>
  <si>
    <t>Aceites y lubricantes</t>
  </si>
  <si>
    <t>Encallado</t>
  </si>
  <si>
    <r>
      <t xml:space="preserve">3. </t>
    </r>
    <r>
      <rPr>
        <b/>
        <sz val="10"/>
        <rFont val="Arial"/>
        <family val="2"/>
      </rPr>
      <t>OTROS COSTOS</t>
    </r>
  </si>
  <si>
    <t>Desojes</t>
  </si>
  <si>
    <r>
      <t xml:space="preserve">TOTAL COSTOS POR Ha </t>
    </r>
    <r>
      <rPr>
        <sz val="10"/>
        <rFont val="Arial"/>
        <family val="2"/>
      </rPr>
      <t>(labores insumos y otros)</t>
    </r>
  </si>
  <si>
    <t xml:space="preserve">                Base Costos de FEDEPANELA</t>
  </si>
  <si>
    <t>Alce</t>
  </si>
  <si>
    <t>Transporte Insumos y varios</t>
  </si>
  <si>
    <t>Formicidas 1</t>
  </si>
  <si>
    <t>Formicidas 2</t>
  </si>
  <si>
    <t>Ata-kill</t>
  </si>
  <si>
    <t>Oxicl cobre</t>
  </si>
  <si>
    <t>Preparación terreno</t>
  </si>
  <si>
    <t>Ahoyado Cacao</t>
  </si>
  <si>
    <t>Desinfección colinos</t>
  </si>
  <si>
    <t>Desinfectante de colinos</t>
  </si>
  <si>
    <t>Ahoyada plátano</t>
  </si>
  <si>
    <t>Pasta cicatrizante</t>
  </si>
  <si>
    <t>Arboles maderables</t>
  </si>
  <si>
    <t>Herramientas varias</t>
  </si>
  <si>
    <t>Mantenimiento canales riego</t>
  </si>
  <si>
    <t>Instalación Riego</t>
  </si>
  <si>
    <t>Siembra Plátano</t>
  </si>
  <si>
    <t>Siembra Cacao</t>
  </si>
  <si>
    <t>Siembra Sombrio Defin</t>
  </si>
  <si>
    <t>Resiembra(cacao y plátano)</t>
  </si>
  <si>
    <t>Arrendamiento (Costo Oportunidad de la tierra)</t>
  </si>
  <si>
    <t>Arreglo sombrio plátano</t>
  </si>
  <si>
    <t>Control fitosanitario plátano</t>
  </si>
  <si>
    <t>Control fitosanitario cacao</t>
  </si>
  <si>
    <t>control fitosanitario maderables</t>
  </si>
  <si>
    <t>Arreglos sombrio maderable</t>
  </si>
  <si>
    <t>Control de Malezas y plateo</t>
  </si>
  <si>
    <t>Podas cacao</t>
  </si>
  <si>
    <t>NOTA: El sistema de  riego contemplado es por gravedad</t>
  </si>
  <si>
    <t>Transporte materiales e insumos</t>
  </si>
  <si>
    <t>Omite</t>
  </si>
  <si>
    <t xml:space="preserve">Nutrifoliar </t>
  </si>
  <si>
    <t>Gesagard</t>
  </si>
  <si>
    <t xml:space="preserve">Alambre </t>
  </si>
  <si>
    <t>orthocide</t>
  </si>
  <si>
    <t>Postes de Madera</t>
  </si>
  <si>
    <t>SUB SECTORES</t>
  </si>
  <si>
    <t>AREA (Hás)</t>
  </si>
  <si>
    <t>RENOVADAS</t>
  </si>
  <si>
    <t>TOTAL AGRÍCOLA</t>
  </si>
  <si>
    <t>ANEXO</t>
  </si>
  <si>
    <t>TRANSITORIOS</t>
  </si>
  <si>
    <t>Cultivo</t>
  </si>
  <si>
    <t>Precio Pagado</t>
  </si>
  <si>
    <t>Caña Panela</t>
  </si>
  <si>
    <t>Fríjol</t>
  </si>
  <si>
    <t>Maíz Tecnificado</t>
  </si>
  <si>
    <t>Carne Bovina</t>
  </si>
  <si>
    <t>Leche Bovina</t>
  </si>
  <si>
    <t>Carne Porcina</t>
  </si>
  <si>
    <t>Carne Avícola</t>
  </si>
  <si>
    <t>Huevos Avícola</t>
  </si>
  <si>
    <t xml:space="preserve">Tilapia  </t>
  </si>
  <si>
    <t>Cachama</t>
  </si>
  <si>
    <t>Carpa</t>
  </si>
  <si>
    <t>Trucha</t>
  </si>
  <si>
    <t>Maíz Tradicional</t>
  </si>
  <si>
    <t>Guayaba Manza</t>
  </si>
  <si>
    <t>Plátano</t>
  </si>
  <si>
    <t xml:space="preserve"> JORNALES REQUERIDOS PARA LA PRODUCCIÓN   AGRÍCOLA</t>
  </si>
  <si>
    <t>JORNALES /Ha</t>
  </si>
  <si>
    <t>AREAS (Has)</t>
  </si>
  <si>
    <t>JORNALES AÑO</t>
  </si>
  <si>
    <t>ESTABLE-</t>
  </si>
  <si>
    <t>SOSTENI-</t>
  </si>
  <si>
    <t>JORNALES / AÑO</t>
  </si>
  <si>
    <t>CIMIENTO</t>
  </si>
  <si>
    <t>P y SP</t>
  </si>
  <si>
    <t>*</t>
  </si>
  <si>
    <t>ANUALES</t>
  </si>
  <si>
    <t xml:space="preserve">ACHIRA </t>
  </si>
  <si>
    <t>FRÍJOL TECNIFICADO</t>
  </si>
  <si>
    <t>MAÍZ TECNIFICADO</t>
  </si>
  <si>
    <t>MAÍZ TRADICIONAL</t>
  </si>
  <si>
    <t>SEMI Y PERMANENTES</t>
  </si>
  <si>
    <t>PLÁTANO INTERCALADO</t>
  </si>
  <si>
    <t>PLÁTANO SOLO</t>
  </si>
  <si>
    <t xml:space="preserve">CHOLUPA </t>
  </si>
  <si>
    <t>TOMATE DE ARBOL</t>
  </si>
  <si>
    <t>GRAN TOTAL</t>
  </si>
  <si>
    <r>
      <t xml:space="preserve">y  SOSTENIMIENTO </t>
    </r>
    <r>
      <rPr>
        <b/>
        <sz val="10"/>
        <rFont val="Arial"/>
        <family val="2"/>
      </rPr>
      <t>*</t>
    </r>
  </si>
  <si>
    <t>JORNALES</t>
  </si>
  <si>
    <t>AÑO</t>
  </si>
  <si>
    <t>TRANSITORIOS - HORTALIZAS</t>
  </si>
  <si>
    <t>SEMI y PERMANENTES-BÁSICOS</t>
  </si>
  <si>
    <t>IR A CRECIMIENTO PECUARIO</t>
  </si>
  <si>
    <t xml:space="preserve">Carne (Ton) </t>
  </si>
  <si>
    <t>Carne (Ton)</t>
  </si>
  <si>
    <t>Miel (Ton)</t>
  </si>
  <si>
    <t>TILAPIA ROJA</t>
  </si>
  <si>
    <t>TILAPIA PLATEADA</t>
  </si>
  <si>
    <t xml:space="preserve">  RESUMEN DEL VALOR BRUTO DE LA PRODUCCIÓN AGROPECUARIA Y PISCÍCOLA</t>
  </si>
  <si>
    <t>SUB SECTOR</t>
  </si>
  <si>
    <t>TOTAL SUB SECTOR AGRÍCOLA</t>
  </si>
  <si>
    <t>AGRÍCOLA</t>
  </si>
  <si>
    <t>Huevos (Ton)</t>
  </si>
  <si>
    <t>Leche (Ton)</t>
  </si>
  <si>
    <t>BOVINOS CARNE</t>
  </si>
  <si>
    <t>BOVINOS LECHE</t>
  </si>
  <si>
    <t>TOTAL BOVINOS</t>
  </si>
  <si>
    <t>PORCINOS CARNE</t>
  </si>
  <si>
    <t>AVÍCOLA CARNE</t>
  </si>
  <si>
    <t>AVÍCOLA HUEVOS</t>
  </si>
  <si>
    <t>TOTAL AVÍCOLA</t>
  </si>
  <si>
    <t>APÍCOLA MIEL</t>
  </si>
  <si>
    <t>TOTAL SUB SECTOR PECUARIO</t>
  </si>
  <si>
    <t>TOTAL SUB SECTOR PISCÍCOLA</t>
  </si>
  <si>
    <t>GRAN TOTAL AGROPECUARIO Y PISCÍCOLA</t>
  </si>
  <si>
    <t>RESUMEN POR GRUPOS AGROPECUARIO Y PISCÍCOLA (Precios corrientes)</t>
  </si>
  <si>
    <t xml:space="preserve"> * Corresponden a cultivos ANUALES.  TRANSITORIOS semestre A y B,  y para SEMI  y PERMANENTES </t>
  </si>
  <si>
    <t xml:space="preserve">    concernientes a áreas para sostenimiento proveniente de años anteriores.</t>
  </si>
  <si>
    <t>RESUMEN</t>
  </si>
  <si>
    <t>CULTIVOS ANUALES</t>
  </si>
  <si>
    <t>CULTIVOS TRANSITORIOS</t>
  </si>
  <si>
    <t>CULTIVOS SEMI y PERMANENTES</t>
  </si>
  <si>
    <t>Cultivos Semi y Permanentes nuevos (Instalación)</t>
  </si>
  <si>
    <t>Cultivos Semi y Permanentes años enteriores (Sostenimiento)</t>
  </si>
  <si>
    <t>VOLUMEN</t>
  </si>
  <si>
    <t>VALOR</t>
  </si>
  <si>
    <t>VR/SUBTOTAL</t>
  </si>
  <si>
    <t>VR/TOTAL</t>
  </si>
  <si>
    <t>($/Ton) *</t>
  </si>
  <si>
    <t>(millones $)</t>
  </si>
  <si>
    <t>TRANSITORIOS - BÁSICOS</t>
  </si>
  <si>
    <t>Maíz</t>
  </si>
  <si>
    <t>SUB TOTAL TRANS. BÁSICOS</t>
  </si>
  <si>
    <t>Pepino Cohómbro</t>
  </si>
  <si>
    <t>SUB TOTAL TRANS.HORTALIZAS</t>
  </si>
  <si>
    <t>TOTAL ANUALES</t>
  </si>
  <si>
    <t>Café Clásico</t>
  </si>
  <si>
    <t>Caña Panelera</t>
  </si>
  <si>
    <t>SUB TOTAL BÁSICOS</t>
  </si>
  <si>
    <t>Tomate de Arbol</t>
  </si>
  <si>
    <t>SUB TOTAL FRUTALES</t>
  </si>
  <si>
    <t>TOTAL SEMY y PERMANENTES</t>
  </si>
  <si>
    <t xml:space="preserve"> * Precio Promedio al Productor durante el  año para todos los cultivos y para Transitorios, promedio del Semestre A y B</t>
  </si>
  <si>
    <t xml:space="preserve">VALOR </t>
  </si>
  <si>
    <t>PARTICIPACIÓN %</t>
  </si>
  <si>
    <t>(Millones $)</t>
  </si>
  <si>
    <t>VALOR ($)</t>
  </si>
  <si>
    <t>VOLUMEN (Ton)</t>
  </si>
  <si>
    <t>TRANSITORIOS BÁSICOS</t>
  </si>
  <si>
    <t>TRANSITORIOS  HORTALIZAS</t>
  </si>
  <si>
    <t>PERM y SEM.PERM. BÁSICOS</t>
  </si>
  <si>
    <t>PERM y SEM.PERM. FRUTALES</t>
  </si>
  <si>
    <t>TOTAL PERMAN y SEMIPERMANENTES</t>
  </si>
  <si>
    <t>GRUPO</t>
  </si>
  <si>
    <t>Transitorios Básicos</t>
  </si>
  <si>
    <t>Transitorios Hortalizas</t>
  </si>
  <si>
    <t>CULTIVO SEMESTRAL:  HORTALIZAS VARIAS (Pequeña Escala)</t>
  </si>
  <si>
    <t>Permanentes Básicos</t>
  </si>
  <si>
    <t>Perm. Y semip. Frutales</t>
  </si>
  <si>
    <t>Anuales</t>
  </si>
  <si>
    <t>AVÍCOLA</t>
  </si>
  <si>
    <t>APÍCULTURA</t>
  </si>
  <si>
    <t>SUBTOTAL BOVINOS</t>
  </si>
  <si>
    <t>SUBTOTAL AVÍCOLA</t>
  </si>
  <si>
    <t>SUBTOTAL APÍCOLA</t>
  </si>
  <si>
    <t xml:space="preserve">EXPLOTACIÓN </t>
  </si>
  <si>
    <t>PECUARIA</t>
  </si>
  <si>
    <t>APÍCOLA</t>
  </si>
  <si>
    <t>SUBTOTAL PORCINOS</t>
  </si>
  <si>
    <t>(millones)</t>
  </si>
  <si>
    <t xml:space="preserve">           * Precio promedio Pagado al Productor</t>
  </si>
  <si>
    <t>$ (millones)</t>
  </si>
  <si>
    <t>ESPECIES</t>
  </si>
  <si>
    <t>VALOR PROMEDIO</t>
  </si>
  <si>
    <t xml:space="preserve">                * Precio Promedio al Productor</t>
  </si>
  <si>
    <t>PARTICIPACIÓN</t>
  </si>
  <si>
    <t>TOTAL AGROPECUARIO Y PISCÍCOLA</t>
  </si>
  <si>
    <t>DEPARTAMENTO DEL HUILA</t>
  </si>
  <si>
    <t>SECRETARIA DE  AGRICULTURA Y MINERIA</t>
  </si>
  <si>
    <t>CULTIVO SEMESTRAL: ALGODON</t>
  </si>
  <si>
    <t>MUNICIPIOS</t>
  </si>
  <si>
    <t>AREA</t>
  </si>
  <si>
    <t>ESTADO</t>
  </si>
  <si>
    <t>CALIFIC.</t>
  </si>
  <si>
    <t>PRODUC.</t>
  </si>
  <si>
    <t>RENDIM</t>
  </si>
  <si>
    <t>SEMBR.</t>
  </si>
  <si>
    <t>COSECH.</t>
  </si>
  <si>
    <t>DEL</t>
  </si>
  <si>
    <t>PRECIO AL</t>
  </si>
  <si>
    <t>COSTOS DE</t>
  </si>
  <si>
    <t>ESPERAD</t>
  </si>
  <si>
    <t xml:space="preserve">DEL </t>
  </si>
  <si>
    <t>PRODUC</t>
  </si>
  <si>
    <t>PRODUCR</t>
  </si>
  <si>
    <t>ENTO</t>
  </si>
  <si>
    <t>(Ton/Ha)</t>
  </si>
  <si>
    <t>(Ha)</t>
  </si>
  <si>
    <t>(Ton)</t>
  </si>
  <si>
    <t>($/TON)</t>
  </si>
  <si>
    <t>($/Ha)</t>
  </si>
  <si>
    <t>A</t>
  </si>
  <si>
    <t>M</t>
  </si>
  <si>
    <t>B</t>
  </si>
  <si>
    <t>NORTE</t>
  </si>
  <si>
    <t>Neiva</t>
  </si>
  <si>
    <t>Aipe</t>
  </si>
  <si>
    <t>Algeciras</t>
  </si>
  <si>
    <t>Baraya</t>
  </si>
  <si>
    <t>Campoalegre</t>
  </si>
  <si>
    <t>Colombia</t>
  </si>
  <si>
    <t>Hobo</t>
  </si>
  <si>
    <t>Iquira</t>
  </si>
  <si>
    <t>Palerno</t>
  </si>
  <si>
    <t>Rivera</t>
  </si>
  <si>
    <t>Santa Maria</t>
  </si>
  <si>
    <t xml:space="preserve">Tello </t>
  </si>
  <si>
    <t>Teruel</t>
  </si>
  <si>
    <t>Villavieja</t>
  </si>
  <si>
    <t>Yaguará</t>
  </si>
  <si>
    <t>OCCIDENTE</t>
  </si>
  <si>
    <t>La Plata</t>
  </si>
  <si>
    <t>La Argentina</t>
  </si>
  <si>
    <t>Nátaga</t>
  </si>
  <si>
    <t>Paicol</t>
  </si>
  <si>
    <t>Tesalia</t>
  </si>
  <si>
    <t>CENTRO</t>
  </si>
  <si>
    <t>Garzón</t>
  </si>
  <si>
    <t>Agrado</t>
  </si>
  <si>
    <t>Altamira</t>
  </si>
  <si>
    <t>Gigante</t>
  </si>
  <si>
    <t>Guadalupe</t>
  </si>
  <si>
    <t>Pital</t>
  </si>
  <si>
    <t>Suaza</t>
  </si>
  <si>
    <t>Tarqui</t>
  </si>
  <si>
    <t>SUR</t>
  </si>
  <si>
    <t>Pitalito</t>
  </si>
  <si>
    <t>Acevedo</t>
  </si>
  <si>
    <t>Elias</t>
  </si>
  <si>
    <t>Isnos</t>
  </si>
  <si>
    <t>Oporapa</t>
  </si>
  <si>
    <t>Palestina</t>
  </si>
  <si>
    <t>Saladoblanco</t>
  </si>
  <si>
    <t>San Agustin</t>
  </si>
  <si>
    <t>Timaná</t>
  </si>
  <si>
    <t>TOTAL DPTO.</t>
  </si>
  <si>
    <t>CULTIVO SEMESTRAL: ARROZ RIEGO</t>
  </si>
  <si>
    <t>CULTIVO SEMESTRAL: AHUYAMA</t>
  </si>
  <si>
    <t>CULTIVO SEMESTRAL: ARVEJA</t>
  </si>
  <si>
    <t>CULTIVO SEMESTRAL:  CEBOLLA CABEZONA</t>
  </si>
  <si>
    <t>CULTIVO SEMESTRAL:  MAIZ TECNIFICADO AMARILLO</t>
  </si>
  <si>
    <t>CULTIVO SEMESTRAL: MAIZ TRADICIONAL AMARILLO</t>
  </si>
  <si>
    <t>CULTIVO SEMESTRAL:  MELON</t>
  </si>
  <si>
    <t>CULTIVO SEMESTRAL:  PEPINO COHOMBRO</t>
  </si>
  <si>
    <t>CULTIVO SEMESTRAL:  PEPINO PARA RELLENAR</t>
  </si>
  <si>
    <t>CULTIVO SEMESTRAL:  SANDIA</t>
  </si>
  <si>
    <t>CULTIVO SEMESTRAL:  SORGO</t>
  </si>
  <si>
    <t>CULTIVO SEMESTRAL:  TABACO RUBIO</t>
  </si>
  <si>
    <t>TUBERCULO</t>
  </si>
  <si>
    <t xml:space="preserve">SECRETARIA DE AGRICULTURA  Y MINERIA </t>
  </si>
  <si>
    <t>CULTIVOS</t>
  </si>
  <si>
    <t>(T/Ha)</t>
  </si>
  <si>
    <t>Algodón</t>
  </si>
  <si>
    <t>Arroz Riego</t>
  </si>
  <si>
    <t>Arveja</t>
  </si>
  <si>
    <t>Ahuyama</t>
  </si>
  <si>
    <t>Cebolla Cabeza</t>
  </si>
  <si>
    <t>Fríjol Tecnifica</t>
  </si>
  <si>
    <t>Fríjol Tradicio.</t>
  </si>
  <si>
    <t>Habichuela</t>
  </si>
  <si>
    <t>Hortalizas</t>
  </si>
  <si>
    <t>Maíz Tec. Blanco</t>
  </si>
  <si>
    <t>Maíz. Tec. Amarillo</t>
  </si>
  <si>
    <t>Maíz.Trad. Blanco</t>
  </si>
  <si>
    <t>Maíz.Trad. Amaril</t>
  </si>
  <si>
    <t>Melón</t>
  </si>
  <si>
    <t>Papa</t>
  </si>
  <si>
    <t>Pepino Cohom</t>
  </si>
  <si>
    <t>Pepino Rellenar</t>
  </si>
  <si>
    <t>Pimentón</t>
  </si>
  <si>
    <t>Sandía</t>
  </si>
  <si>
    <t>Sorgo</t>
  </si>
  <si>
    <t>Soya</t>
  </si>
  <si>
    <t>Tabaco Rubio</t>
  </si>
  <si>
    <t>Tomate Mesa</t>
  </si>
  <si>
    <t>TOTAL</t>
  </si>
  <si>
    <t>SECRETARÍA DE AGRICULTURA Y MINERÍA</t>
  </si>
  <si>
    <t>ACTIVIDADES</t>
  </si>
  <si>
    <t>P   A   T    R   O   N</t>
  </si>
  <si>
    <t xml:space="preserve">PRECIO </t>
  </si>
  <si>
    <t>VALOR TOTAL</t>
  </si>
  <si>
    <t>V/TOTAL</t>
  </si>
  <si>
    <t>UNIT.</t>
  </si>
  <si>
    <t>PRODUCTO</t>
  </si>
  <si>
    <t>UNIDAD</t>
  </si>
  <si>
    <t>CANTIDAD</t>
  </si>
  <si>
    <t>( $/Und)</t>
  </si>
  <si>
    <t>UTILIZADO</t>
  </si>
  <si>
    <t>1. LABORES</t>
  </si>
  <si>
    <t>2. INSUMOS</t>
  </si>
  <si>
    <t>1.1 PREPARACIÓN SEMILLERO</t>
  </si>
  <si>
    <t>Almacigos - siembras - sostenimiento</t>
  </si>
  <si>
    <t>Semillas</t>
  </si>
  <si>
    <t>Semilla</t>
  </si>
  <si>
    <t>Kg</t>
  </si>
  <si>
    <t>Trazado y aplicación de correctivos</t>
  </si>
  <si>
    <t>Fertilización</t>
  </si>
  <si>
    <t>otros</t>
  </si>
  <si>
    <t>Abono Organico</t>
  </si>
  <si>
    <t>1.2 PREPARACION SUELO</t>
  </si>
  <si>
    <t>Simple</t>
  </si>
  <si>
    <t>Urea</t>
  </si>
  <si>
    <t>Bulto</t>
  </si>
  <si>
    <t>Tumba - Socola</t>
  </si>
  <si>
    <t>Dap</t>
  </si>
  <si>
    <t>&lt;&lt;trazada - Ahoyada</t>
  </si>
  <si>
    <t>Produmac</t>
  </si>
  <si>
    <t>Rastreada</t>
  </si>
  <si>
    <t>Maquina</t>
  </si>
  <si>
    <t>Pases</t>
  </si>
  <si>
    <t>KCl</t>
  </si>
  <si>
    <t>Arada</t>
  </si>
  <si>
    <t>Rastrillada</t>
  </si>
  <si>
    <t>Foliares</t>
  </si>
  <si>
    <t>Cero Stress</t>
  </si>
  <si>
    <t>Lt</t>
  </si>
  <si>
    <t>Nivelada</t>
  </si>
  <si>
    <t>Control Sanitario</t>
  </si>
  <si>
    <t>Caballoneada Pulida</t>
  </si>
  <si>
    <t>Herbicida 1</t>
  </si>
  <si>
    <t>Trifluralina</t>
  </si>
  <si>
    <t>Galon</t>
  </si>
  <si>
    <t>Construcción de denajes</t>
  </si>
  <si>
    <t>Herbicida 2</t>
  </si>
  <si>
    <t>Glifosol</t>
  </si>
  <si>
    <t>Insecticida 1</t>
  </si>
  <si>
    <t>Max</t>
  </si>
  <si>
    <t>Otros  Cultivada</t>
  </si>
  <si>
    <t>Insecticida 2</t>
  </si>
  <si>
    <t>Confidor</t>
  </si>
  <si>
    <t>Apolque</t>
  </si>
  <si>
    <t>Insecticida 3</t>
  </si>
  <si>
    <t>1.3 SIEMBRA</t>
  </si>
  <si>
    <t>Fungicida 1</t>
  </si>
  <si>
    <t>Siembra y tapada</t>
  </si>
  <si>
    <t>Ha</t>
  </si>
  <si>
    <t>Fungicida 2</t>
  </si>
  <si>
    <t>Resiembra</t>
  </si>
  <si>
    <t>Jornal</t>
  </si>
  <si>
    <t>Und</t>
  </si>
  <si>
    <t xml:space="preserve">Control Biologico </t>
  </si>
  <si>
    <t>Mycoplas</t>
  </si>
  <si>
    <t>Sobre</t>
  </si>
  <si>
    <t>Aplicación de Pre-emergentes</t>
  </si>
  <si>
    <t>Otros. Coayudante</t>
  </si>
  <si>
    <t>Agrobuffer</t>
  </si>
  <si>
    <t>Otros</t>
  </si>
  <si>
    <t>Agua  Insecticida</t>
  </si>
  <si>
    <t>1.4  LABORES CULTURALES</t>
  </si>
  <si>
    <t>Empaques</t>
  </si>
  <si>
    <t>Lonas</t>
  </si>
  <si>
    <t>Aporques</t>
  </si>
  <si>
    <t>Cabuya - Hilazas</t>
  </si>
  <si>
    <t>Cordeles</t>
  </si>
  <si>
    <t>Cultivada</t>
  </si>
  <si>
    <t>Destrucción</t>
  </si>
  <si>
    <t>Podas</t>
  </si>
  <si>
    <t>Estacones</t>
  </si>
  <si>
    <t>Raleos</t>
  </si>
  <si>
    <t>Amarres</t>
  </si>
  <si>
    <t xml:space="preserve">Otros  </t>
  </si>
  <si>
    <t>Aplicación de Riego</t>
  </si>
  <si>
    <t>Aplicación de fungicidas</t>
  </si>
  <si>
    <t>SUBTOTAL  INSUMOS</t>
  </si>
  <si>
    <t>Control Biologico</t>
  </si>
  <si>
    <r>
      <t xml:space="preserve">3. </t>
    </r>
    <r>
      <rPr>
        <b/>
        <sz val="12"/>
        <rFont val="Comic Sans MS"/>
        <family val="4"/>
      </rPr>
      <t>OTROS COSTOS</t>
    </r>
  </si>
  <si>
    <t>Aplicación de insecticidas</t>
  </si>
  <si>
    <t>Administración (C.D.)</t>
  </si>
  <si>
    <t>Control de Malezas</t>
  </si>
  <si>
    <t>Asistencia tècnica</t>
  </si>
  <si>
    <t>Aplicación de Herbicidas - Preemergente</t>
  </si>
  <si>
    <t>Arrendamiento</t>
  </si>
  <si>
    <t>Desyerbas  - Postemergente</t>
  </si>
  <si>
    <t xml:space="preserve">Interes </t>
  </si>
  <si>
    <t>Despalille</t>
  </si>
  <si>
    <t>SUBTOTAL OTROS COSTOS</t>
  </si>
  <si>
    <t>Fertilizantes Simples</t>
  </si>
  <si>
    <t>Fertilizantes Compuestos</t>
  </si>
  <si>
    <r>
      <t xml:space="preserve">TOTAL COSTOS POR Ha </t>
    </r>
    <r>
      <rPr>
        <sz val="12"/>
        <rFont val="Comic Sans MS"/>
        <family val="4"/>
      </rPr>
      <t>(labores insumos y otros)</t>
    </r>
  </si>
  <si>
    <t>Fertilizantes Foliares</t>
  </si>
  <si>
    <t>Mantenimiento de canales</t>
  </si>
  <si>
    <t>R E S U M E N</t>
  </si>
  <si>
    <t>Vigilancia</t>
  </si>
  <si>
    <t>1. RENDIMIENTO (Ton./Ha)*</t>
  </si>
  <si>
    <t>Pajareo</t>
  </si>
  <si>
    <t xml:space="preserve">2. COSTOS DE PRODUCCION ($/Ha)    </t>
  </si>
  <si>
    <t>1.5 COSECHA Y BENEFICIO</t>
  </si>
  <si>
    <t>3. PRECIO PAGADO AL PRODUCTOR  ($/Ton)</t>
  </si>
  <si>
    <t>Recolección</t>
  </si>
  <si>
    <t>Manipuleo</t>
  </si>
  <si>
    <t>5. UTILIDAD BRUTA ($/Ha) = 4 - 2</t>
  </si>
  <si>
    <t>Transporte Interno (Zorreo)</t>
  </si>
  <si>
    <t>Tractor</t>
  </si>
  <si>
    <t>Viaje</t>
  </si>
  <si>
    <t>*  Semilla</t>
  </si>
  <si>
    <t>Trasvaseo</t>
  </si>
  <si>
    <t>Desmote</t>
  </si>
  <si>
    <t>Ton</t>
  </si>
  <si>
    <t xml:space="preserve">Transporte </t>
  </si>
  <si>
    <t>SUBTOTAL</t>
  </si>
  <si>
    <t xml:space="preserve">Semillas </t>
  </si>
  <si>
    <t>1.2 PREPARACION DEL SUELO</t>
  </si>
  <si>
    <t>SAM</t>
  </si>
  <si>
    <t xml:space="preserve">Simple </t>
  </si>
  <si>
    <t>DAP</t>
  </si>
  <si>
    <t>Pase</t>
  </si>
  <si>
    <t>KCL</t>
  </si>
  <si>
    <t>Nutrifoliar</t>
  </si>
  <si>
    <t>Gl</t>
  </si>
  <si>
    <t>Otros  Alineación</t>
  </si>
  <si>
    <t>Jornal Alineanción</t>
  </si>
  <si>
    <t>Insecticida</t>
  </si>
  <si>
    <t>Otros Instalación y Sostenimiento</t>
  </si>
  <si>
    <t>Decis</t>
  </si>
  <si>
    <t>Fungicida</t>
  </si>
  <si>
    <t>Estacas</t>
  </si>
  <si>
    <t>Alambre</t>
  </si>
  <si>
    <t>Glifosato</t>
  </si>
  <si>
    <r>
      <t xml:space="preserve">3. </t>
    </r>
    <r>
      <rPr>
        <b/>
        <sz val="11"/>
        <rFont val="Comic Sans MS"/>
        <family val="4"/>
      </rPr>
      <t>OTROS COSTOS</t>
    </r>
  </si>
  <si>
    <t>Aplicación de Herbicidas</t>
  </si>
  <si>
    <t>Desyerbas</t>
  </si>
  <si>
    <t xml:space="preserve">Interes  </t>
  </si>
  <si>
    <t>Despalille  y Desrroje</t>
  </si>
  <si>
    <t>otros (Descuento fomento)</t>
  </si>
  <si>
    <r>
      <t xml:space="preserve">TOTAL COSTOS POR Ha </t>
    </r>
    <r>
      <rPr>
        <sz val="11"/>
        <rFont val="Comic Sans MS"/>
        <family val="4"/>
      </rPr>
      <t>(labores insumos y otros)</t>
    </r>
  </si>
  <si>
    <t>Mantenimiento de canales - Acequias y Drenaje</t>
  </si>
  <si>
    <t>Otros  Vigilante</t>
  </si>
  <si>
    <t>Transporte del Cultivo  al Molino</t>
  </si>
  <si>
    <t>Camion</t>
  </si>
  <si>
    <t>Sta Isabel</t>
  </si>
  <si>
    <t xml:space="preserve">Compuestos </t>
  </si>
  <si>
    <t>10-30-10</t>
  </si>
  <si>
    <t>Lts</t>
  </si>
  <si>
    <t>Sistemin</t>
  </si>
  <si>
    <t xml:space="preserve">Otros </t>
  </si>
  <si>
    <t>Trasplante</t>
  </si>
  <si>
    <t>Agua</t>
  </si>
  <si>
    <t>Costal</t>
  </si>
  <si>
    <t>Unidad</t>
  </si>
  <si>
    <t>Hilaza</t>
  </si>
  <si>
    <t>Cono</t>
  </si>
  <si>
    <t>Varas</t>
  </si>
  <si>
    <t>Liso</t>
  </si>
  <si>
    <t>Amarres y Tutorado</t>
  </si>
  <si>
    <t>Otros Entable</t>
  </si>
  <si>
    <t>Limpieza y secamiento</t>
  </si>
  <si>
    <t>Empacado</t>
  </si>
  <si>
    <t>Certificadas</t>
  </si>
  <si>
    <t>Trazado y ahoyada</t>
  </si>
  <si>
    <t>trazada - Ahoyada</t>
  </si>
  <si>
    <t>Raundoup</t>
  </si>
  <si>
    <t>Gramoxone</t>
  </si>
  <si>
    <t>Lorbans</t>
  </si>
  <si>
    <t>Benlate</t>
  </si>
  <si>
    <t>Cal</t>
  </si>
  <si>
    <t>Enagvillada</t>
  </si>
  <si>
    <t>Transporte</t>
  </si>
  <si>
    <t>S.I</t>
  </si>
  <si>
    <t>S.I: Sin Informaciòn</t>
  </si>
  <si>
    <t xml:space="preserve">                     S.I: Sin Informaciòn</t>
  </si>
  <si>
    <t>P-SECO</t>
  </si>
  <si>
    <t>INDICADOR</t>
  </si>
  <si>
    <t>No.VECES</t>
  </si>
  <si>
    <t>VR/ TOTAL</t>
  </si>
  <si>
    <t>NACIONAL</t>
  </si>
  <si>
    <t>HUILA</t>
  </si>
  <si>
    <t>UNITARIO</t>
  </si>
  <si>
    <t>PRIMER AÑO</t>
  </si>
  <si>
    <t>COSTOS  MANO DE OBRA</t>
  </si>
  <si>
    <t>Caña (Panela)</t>
  </si>
  <si>
    <t>Caña (Material Vegetal otros usos)</t>
  </si>
  <si>
    <t>PARTICIPACIONES %</t>
  </si>
  <si>
    <t>VR. $(millones)</t>
  </si>
  <si>
    <t>ELIMINACIÓN CAFÉ VIEJO</t>
  </si>
  <si>
    <t>Alámbre</t>
  </si>
  <si>
    <t>caja</t>
  </si>
  <si>
    <t>Coordinador: Observatorio de Territorios Rurales</t>
  </si>
  <si>
    <t xml:space="preserve">           I.C.A</t>
  </si>
  <si>
    <t xml:space="preserve">                     CENTRO AGROINDUSTRIAL Y DE EXPOSICIONES DEL HUILA - CEAGRODEX</t>
  </si>
  <si>
    <t xml:space="preserve">             GREMIOS DE LA PRODUCCIÓN, PRODUCTORES</t>
  </si>
  <si>
    <t>Cosecha Sanitaria</t>
  </si>
  <si>
    <t>3 Jornal/Ha</t>
  </si>
  <si>
    <t>Desrame</t>
  </si>
  <si>
    <t>700 arboles/Jorn</t>
  </si>
  <si>
    <t>INFRAESTRUCTURA DE PRODUCCIÒN PISCÍCOLA</t>
  </si>
  <si>
    <r>
      <t>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</si>
  <si>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Canastillas</t>
  </si>
  <si>
    <t>BOCACHICO</t>
  </si>
  <si>
    <t>NOTA: Los precios al productor son el promedio de  los semestres A y B</t>
  </si>
  <si>
    <t>Eliminación Arboles Guadaña-Motosierr</t>
  </si>
  <si>
    <t>2000 arboles/Jorn</t>
  </si>
  <si>
    <t>Retirada material grueso</t>
  </si>
  <si>
    <t>1200 arboles/Jorn</t>
  </si>
  <si>
    <t>Trazado - Estacas</t>
  </si>
  <si>
    <t>800/Jornal</t>
  </si>
  <si>
    <t>Distribución Plántulas en lote</t>
  </si>
  <si>
    <t>Hoyado</t>
  </si>
  <si>
    <t>200/Jornal</t>
  </si>
  <si>
    <t>280/Jornal</t>
  </si>
  <si>
    <t>Aplicación de M.O.O enmienda en hoyo</t>
  </si>
  <si>
    <t>Siembra de Plántulas</t>
  </si>
  <si>
    <t>LABORES CULTURALES</t>
  </si>
  <si>
    <t>Plateo manual</t>
  </si>
  <si>
    <t>Deshierva manual</t>
  </si>
  <si>
    <t>Deshierva con Guadaña</t>
  </si>
  <si>
    <t>4 Jornal/Ha</t>
  </si>
  <si>
    <t>Deshierva Selector</t>
  </si>
  <si>
    <t>FERTILIZACIÓN</t>
  </si>
  <si>
    <t>Fertilización Radicular</t>
  </si>
  <si>
    <t>993 sitios/Jornal</t>
  </si>
  <si>
    <t>1100 sitios/Jornal</t>
  </si>
  <si>
    <t>CONTROL FITOSANITARIO</t>
  </si>
  <si>
    <t>Controles Sanitarios</t>
  </si>
  <si>
    <t>OTRAS LABORES</t>
  </si>
  <si>
    <t>400 arboles/Jornal</t>
  </si>
  <si>
    <t>Conservación de Suelos</t>
  </si>
  <si>
    <t>Otras Labores internas</t>
  </si>
  <si>
    <t>SUBTOTAL MANO DE OBRA</t>
  </si>
  <si>
    <t>COSTOS  INSUMOS</t>
  </si>
  <si>
    <t>Plántulas de Café</t>
  </si>
  <si>
    <t>No.</t>
  </si>
  <si>
    <t>KIlo</t>
  </si>
  <si>
    <t>Agroquímicos</t>
  </si>
  <si>
    <t>SUBTOTAL INSUMOS</t>
  </si>
  <si>
    <t>TOTAL COSTOS DIRECTOS</t>
  </si>
  <si>
    <t>DETALLE DE LA ACTIVIDAD</t>
  </si>
  <si>
    <t>VR/ UNIDAD</t>
  </si>
  <si>
    <t>12 CARGAS</t>
  </si>
  <si>
    <t>16 CARGAS</t>
  </si>
  <si>
    <t>20 CARGAS</t>
  </si>
  <si>
    <t xml:space="preserve">Fertilizante   </t>
  </si>
  <si>
    <t>Sacos/año</t>
  </si>
  <si>
    <t>15 - 22 y 30</t>
  </si>
  <si>
    <t>Aplicación de Fertilizante</t>
  </si>
  <si>
    <t>Jornal/año</t>
  </si>
  <si>
    <t>3 - 4,5 y 6</t>
  </si>
  <si>
    <t>Control Fitosanitario</t>
  </si>
  <si>
    <t xml:space="preserve">Recolección (En 18 cargas - </t>
  </si>
  <si>
    <t>Kilos/contrato 50%</t>
  </si>
  <si>
    <t>750-1000 y 2500</t>
  </si>
  <si>
    <t>100% contratos)</t>
  </si>
  <si>
    <t>Jornal 50%</t>
  </si>
  <si>
    <t>46 - 66</t>
  </si>
  <si>
    <t>Beneficio y otros jornales</t>
  </si>
  <si>
    <t>Varios (Empaques, Agroquímicos)</t>
  </si>
  <si>
    <t>* Criolla</t>
  </si>
  <si>
    <t>COSTOS DIRECTOS SOSTENIMIENTO</t>
  </si>
  <si>
    <t xml:space="preserve"> COSTOS DE INSTALACIÓN DE UNA (1) HECTÁREA DE CAFÉ  EN EL DEPARTAMENTO DEL HUILA</t>
  </si>
  <si>
    <t xml:space="preserve"> COSTOS DE SOSTENIMIENTO - RECOLECCIÓN DE UNA (1) HECTÁREA DE CAFÉ  EN EL DEPARTAMENTO DEL HUILA</t>
  </si>
  <si>
    <t>COSTOS DE PRODUCCIÓN CAFÉ</t>
  </si>
  <si>
    <t>Bola Roja</t>
  </si>
  <si>
    <t>Gallinaza</t>
  </si>
  <si>
    <t>Trazada - Ahoyada</t>
  </si>
  <si>
    <t>Nitrato</t>
  </si>
  <si>
    <t>Roundup</t>
  </si>
  <si>
    <t>Granmoxone</t>
  </si>
  <si>
    <t>Otros  (Surcada)</t>
  </si>
  <si>
    <t>Derosal</t>
  </si>
  <si>
    <t>Transplante</t>
  </si>
  <si>
    <t>Kendazim</t>
  </si>
  <si>
    <t>Postes</t>
  </si>
  <si>
    <t>Envarado</t>
  </si>
  <si>
    <t>Conos</t>
  </si>
  <si>
    <t>Colgada</t>
  </si>
  <si>
    <t>Recolgado</t>
  </si>
  <si>
    <t>Empaque</t>
  </si>
  <si>
    <t>Tulas</t>
  </si>
  <si>
    <t>Interes  Anual</t>
  </si>
  <si>
    <t>Fertilización - Aplicación</t>
  </si>
  <si>
    <t>Clasificación</t>
  </si>
  <si>
    <t>Otros  - Transporte</t>
  </si>
  <si>
    <t>Vehículo</t>
  </si>
  <si>
    <t>Regional</t>
  </si>
  <si>
    <t>lt</t>
  </si>
  <si>
    <t>Resiembras</t>
  </si>
  <si>
    <t>Rollo</t>
  </si>
  <si>
    <t>costal</t>
  </si>
  <si>
    <t>und</t>
  </si>
  <si>
    <t>Blue Lake</t>
  </si>
  <si>
    <t>Agrotin</t>
  </si>
  <si>
    <t>Fibra</t>
  </si>
  <si>
    <t>Kilo</t>
  </si>
  <si>
    <t>Amarres - Hilazas</t>
  </si>
  <si>
    <t>Otros - Entable y Colgada</t>
  </si>
  <si>
    <t>Hibrido</t>
  </si>
  <si>
    <t>Compuestos  Simple</t>
  </si>
  <si>
    <t>Dual</t>
  </si>
  <si>
    <t>Atrazina</t>
  </si>
  <si>
    <t>Otros  (Labores Manuales)</t>
  </si>
  <si>
    <t>Lorsban</t>
  </si>
  <si>
    <t>Dimilin</t>
  </si>
  <si>
    <t>Emapques</t>
  </si>
  <si>
    <t>Otros (2.25 Vr Venta)</t>
  </si>
  <si>
    <t>Camiones</t>
  </si>
  <si>
    <t>15-15-15</t>
  </si>
  <si>
    <t>Lorsbans</t>
  </si>
  <si>
    <t>Paleos</t>
  </si>
  <si>
    <t>Interes</t>
  </si>
  <si>
    <t>(Ton/Há)</t>
  </si>
  <si>
    <t>4. INGRESO ($/Ha)= 3 X 1</t>
  </si>
  <si>
    <t>6. RENTABILIDAD PROMEDIA %</t>
  </si>
  <si>
    <t>Litro</t>
  </si>
  <si>
    <t>Malathion</t>
  </si>
  <si>
    <t>Ridomil</t>
  </si>
  <si>
    <t>Camión</t>
  </si>
  <si>
    <t>sacos</t>
  </si>
  <si>
    <t>Transporte Insumos</t>
  </si>
  <si>
    <t>2.1 SEMILLAS</t>
  </si>
  <si>
    <t>Plantulas</t>
  </si>
  <si>
    <t>2.1 FERTILIZANTES</t>
  </si>
  <si>
    <t>otros (Riego)</t>
  </si>
  <si>
    <t>16-6-17-4</t>
  </si>
  <si>
    <t>Bto (50 Kl)</t>
  </si>
  <si>
    <t>Superfos. Triple</t>
  </si>
  <si>
    <t>Maquinaria</t>
  </si>
  <si>
    <t>Klip-Boro</t>
  </si>
  <si>
    <t>Sulfato Potasio</t>
  </si>
  <si>
    <t>Surcada</t>
  </si>
  <si>
    <t>2.2 INSECTICIDAS</t>
  </si>
  <si>
    <t>Cipermetrina</t>
  </si>
  <si>
    <t>Traicer</t>
  </si>
  <si>
    <t>Fsco.(120 cc)</t>
  </si>
  <si>
    <t>Orthene</t>
  </si>
  <si>
    <t>Insecticida 4</t>
  </si>
  <si>
    <t>Dipel</t>
  </si>
  <si>
    <t>Insecticida 5</t>
  </si>
  <si>
    <t>Fsco (100 cc)</t>
  </si>
  <si>
    <t>2.3 HERBICIDAS</t>
  </si>
  <si>
    <t>Dual gold</t>
  </si>
  <si>
    <t>Finale</t>
  </si>
  <si>
    <t>2.4 FUNGICIDAS COADYUGANTES</t>
  </si>
  <si>
    <t>Bioplan</t>
  </si>
  <si>
    <t>Dithane</t>
  </si>
  <si>
    <t>Fungicida 3</t>
  </si>
  <si>
    <t>Kocide</t>
  </si>
  <si>
    <t>Global</t>
  </si>
  <si>
    <t>Fungicida 4</t>
  </si>
  <si>
    <t>Previcur</t>
  </si>
  <si>
    <t>2.5 HINHIBIDOR  DE CHUPON</t>
  </si>
  <si>
    <t>Pendimetalina</t>
  </si>
  <si>
    <t>2.6 OTROS</t>
  </si>
  <si>
    <t>Rollos</t>
  </si>
  <si>
    <t>Cabuya</t>
  </si>
  <si>
    <t>Curación</t>
  </si>
  <si>
    <t>Carbón mineral</t>
  </si>
  <si>
    <t>Combustibles y lubricantes</t>
  </si>
  <si>
    <t>Herramientas</t>
  </si>
  <si>
    <t>3. OTROS COSTOS</t>
  </si>
  <si>
    <t>Arrendamiento tierra</t>
  </si>
  <si>
    <t>Transporte Tabaco Seco</t>
  </si>
  <si>
    <t>Bto</t>
  </si>
  <si>
    <t>Desencuje</t>
  </si>
  <si>
    <t>SUBTOTAL PERM Y SEMIP FRUTAL  A.S.</t>
  </si>
  <si>
    <t>SUBTOTAL PERM Y SEMIP FRUTAL  A.C.</t>
  </si>
  <si>
    <t>SUBTOTAL PERM Y SEMI FRUTALES   P.</t>
  </si>
  <si>
    <t xml:space="preserve">                      &amp; Incluye Común y Pera-Manzana desde 2007</t>
  </si>
  <si>
    <t>GOLUPA</t>
  </si>
  <si>
    <t>Golupa</t>
  </si>
  <si>
    <t>GRAN TOTAL ANUALES</t>
  </si>
  <si>
    <t>GRAN TOTAL PERMANENTES Y SEMIPERMANENTES</t>
  </si>
  <si>
    <t xml:space="preserve"> TABLA 13. RESUMEN DEL CRECIMIENTO  PECUARIO Y PISCÍCOLA</t>
  </si>
  <si>
    <t>Recolección *</t>
  </si>
  <si>
    <r>
      <t xml:space="preserve">TOTAL COSTOS PROMEDIOS POR HECTÁREA </t>
    </r>
    <r>
      <rPr>
        <sz val="12"/>
        <rFont val="Arial"/>
        <family val="2"/>
      </rPr>
      <t>(labores,  insumos y otros)</t>
    </r>
  </si>
  <si>
    <t>TOTAL JORNALES</t>
  </si>
  <si>
    <t>Hibeido</t>
  </si>
  <si>
    <t>Grs</t>
  </si>
  <si>
    <t>PADAM</t>
  </si>
  <si>
    <t>Manzate</t>
  </si>
  <si>
    <t>Unidades</t>
  </si>
  <si>
    <t>Cutivada</t>
  </si>
  <si>
    <t>Calibre 16</t>
  </si>
  <si>
    <t>Arroba</t>
  </si>
  <si>
    <t>Amarres y tuturado</t>
  </si>
  <si>
    <t>Otros  - Clasificación y Empacado</t>
  </si>
  <si>
    <t>GOBERNACIÓN DEL HUILA</t>
  </si>
  <si>
    <t>CULTIVO ANUAL: YUCA</t>
  </si>
  <si>
    <t>CALIFICACIÓN</t>
  </si>
  <si>
    <t>SEMBRADA</t>
  </si>
  <si>
    <t>COSECHADA</t>
  </si>
  <si>
    <t>PRODUCC</t>
  </si>
  <si>
    <t>RENDI</t>
  </si>
  <si>
    <t>RENDIMIENTO</t>
  </si>
  <si>
    <t>PRODUCCION</t>
  </si>
  <si>
    <t>OBTENIDA</t>
  </si>
  <si>
    <t>MIENTO</t>
  </si>
  <si>
    <t>PRODUCTOR</t>
  </si>
  <si>
    <t>(HA)</t>
  </si>
  <si>
    <t>CULTIVO ANUAL: ARRACACHA</t>
  </si>
  <si>
    <t>CULTIVO ANUAL:  ACHIRA</t>
  </si>
  <si>
    <t>CULTIVO ANUAL:  CEBOLLA JUNCA</t>
  </si>
  <si>
    <t>1.1 SEMILLERO</t>
  </si>
  <si>
    <t>Preparación semillero</t>
  </si>
  <si>
    <t>Rizomas</t>
  </si>
  <si>
    <t>Bultos</t>
  </si>
  <si>
    <t>Siembra</t>
  </si>
  <si>
    <t>Plántulas</t>
  </si>
  <si>
    <t>Control de Plagas y enfermedades</t>
  </si>
  <si>
    <t>Desinfectantes</t>
  </si>
  <si>
    <t>Formol</t>
  </si>
  <si>
    <t>Litros</t>
  </si>
  <si>
    <t>Arranque de colinos</t>
  </si>
  <si>
    <t>herbicidas</t>
  </si>
  <si>
    <t>Desinfección de colinos</t>
  </si>
  <si>
    <t>Insecticidas</t>
  </si>
  <si>
    <t>Transporte de colinos</t>
  </si>
  <si>
    <t>Fungicidas</t>
  </si>
  <si>
    <t>Humita</t>
  </si>
  <si>
    <t>Rastrillada y pulida</t>
  </si>
  <si>
    <t>Correctivos</t>
  </si>
  <si>
    <t xml:space="preserve">PERDIDAS </t>
  </si>
  <si>
    <t>PERDIDAS</t>
  </si>
  <si>
    <t>Abono Organito</t>
  </si>
  <si>
    <t>Caballoneada</t>
  </si>
  <si>
    <t>Control Biológico</t>
  </si>
  <si>
    <t>Aplicación Correctivos</t>
  </si>
  <si>
    <t>Riego</t>
  </si>
  <si>
    <t xml:space="preserve">Estacas                                    </t>
  </si>
  <si>
    <t>Raleo</t>
  </si>
  <si>
    <t xml:space="preserve">SUBTOTAL </t>
  </si>
  <si>
    <t>Aporque</t>
  </si>
  <si>
    <t>Aplicación  Pre-emergentes</t>
  </si>
  <si>
    <t>Aplicación Post-emergente</t>
  </si>
  <si>
    <t>Aplicación de Fertilizantes</t>
  </si>
  <si>
    <t>Control de Plagas</t>
  </si>
  <si>
    <t>Control de Enfermedades</t>
  </si>
  <si>
    <t>1.4 COSECHA</t>
  </si>
  <si>
    <t xml:space="preserve">Recolección </t>
  </si>
  <si>
    <t>lavado, rayado, tamizado, secado</t>
  </si>
  <si>
    <t>Zorreo</t>
  </si>
  <si>
    <t>ton</t>
  </si>
  <si>
    <t>Siembra y Ahoyado</t>
  </si>
  <si>
    <t>Estacos</t>
  </si>
  <si>
    <t>Otros Recolección Semilla</t>
  </si>
  <si>
    <t>Costales</t>
  </si>
  <si>
    <t>Recolección  - Arrancada</t>
  </si>
  <si>
    <t>Empacada</t>
  </si>
  <si>
    <t>Tallo</t>
  </si>
  <si>
    <t>Cebo tóxico</t>
  </si>
  <si>
    <t>Furadan</t>
  </si>
  <si>
    <t>bulto</t>
  </si>
  <si>
    <t>Desyerba</t>
  </si>
  <si>
    <t xml:space="preserve">Und </t>
  </si>
  <si>
    <t>cono</t>
  </si>
  <si>
    <t>Siembra y Resiembra</t>
  </si>
  <si>
    <t>Trazada</t>
  </si>
  <si>
    <t>Empaque y limpieza</t>
  </si>
  <si>
    <t>RENDI-</t>
  </si>
  <si>
    <t>Achira</t>
  </si>
  <si>
    <t>Arracacha</t>
  </si>
  <si>
    <t>Cebolla Junca</t>
  </si>
  <si>
    <t>Yuca</t>
  </si>
  <si>
    <t>SECRETARIA DE AGRICULTURA Y MINERIA</t>
  </si>
  <si>
    <t>COSTOS</t>
  </si>
  <si>
    <t>DESARROLLO</t>
  </si>
  <si>
    <t>PRODUCC.</t>
  </si>
  <si>
    <t>PROMEDIO</t>
  </si>
  <si>
    <t>PEOMEDIO</t>
  </si>
  <si>
    <t>Observatorio de Territorios Rurales</t>
  </si>
  <si>
    <t>PLANTADA</t>
  </si>
  <si>
    <t>ERRADICADAS</t>
  </si>
  <si>
    <t>NUEVAS</t>
  </si>
  <si>
    <t>AÑOS</t>
  </si>
  <si>
    <t>Ton.</t>
  </si>
  <si>
    <t>Ton/Ha</t>
  </si>
  <si>
    <t>PRODUCT.</t>
  </si>
  <si>
    <t>ESTABLEC.</t>
  </si>
  <si>
    <t>SOSTENIM.</t>
  </si>
  <si>
    <t>ANTERIORES</t>
  </si>
  <si>
    <t>$/Ton</t>
  </si>
  <si>
    <t>$/Ha</t>
  </si>
  <si>
    <t xml:space="preserve">Hobo </t>
  </si>
  <si>
    <t>Palermo</t>
  </si>
  <si>
    <t>Tello</t>
  </si>
  <si>
    <t>OCCIDENT</t>
  </si>
  <si>
    <t>San Agustín</t>
  </si>
  <si>
    <t>TOTAL DPT</t>
  </si>
  <si>
    <t>CULTIVO :    BANANO</t>
  </si>
  <si>
    <t>CULTIVO :    CAÑA PANELERA</t>
  </si>
  <si>
    <t xml:space="preserve">                     PRODUCTORES</t>
  </si>
  <si>
    <t>CULTIVO :   CACAO</t>
  </si>
  <si>
    <t>CULTIVO :   CHOLUPA</t>
  </si>
  <si>
    <t>CULTIVO :   GUANABANA</t>
  </si>
  <si>
    <t>CULTIVO :    LULO</t>
  </si>
  <si>
    <t>CULTIVO :    MANGO</t>
  </si>
  <si>
    <t>CULTIVO :    MARACUYA</t>
  </si>
  <si>
    <t>CULTIVO :    PIÑA</t>
  </si>
  <si>
    <t>CULTIVO:      PITAHAYA</t>
  </si>
  <si>
    <t>BASICOS</t>
  </si>
  <si>
    <t>Cacao</t>
  </si>
  <si>
    <t>Café</t>
  </si>
  <si>
    <t>Plátano Solo</t>
  </si>
  <si>
    <t>Plátano Inter.</t>
  </si>
  <si>
    <t>SUB TOTAL</t>
  </si>
  <si>
    <t>FRUTALES</t>
  </si>
  <si>
    <t>Aguacate</t>
  </si>
  <si>
    <t>Badea</t>
  </si>
  <si>
    <t>Banano</t>
  </si>
  <si>
    <t>Curuba</t>
  </si>
  <si>
    <t>Cítricos</t>
  </si>
  <si>
    <t>Cholupa</t>
  </si>
  <si>
    <t>Guayaba</t>
  </si>
  <si>
    <t>Guanábana</t>
  </si>
  <si>
    <t>Granadilla</t>
  </si>
  <si>
    <t>Lulo</t>
  </si>
  <si>
    <t>Mango</t>
  </si>
  <si>
    <t>Maracuyá</t>
  </si>
  <si>
    <t>Mora</t>
  </si>
  <si>
    <t>Papaya</t>
  </si>
  <si>
    <t>Piña</t>
  </si>
  <si>
    <t>Pitahaya</t>
  </si>
  <si>
    <t>Tom. Arbol</t>
  </si>
  <si>
    <t>Uva</t>
  </si>
  <si>
    <t>1.1 GERMINADOR</t>
  </si>
  <si>
    <t xml:space="preserve">Desinfección </t>
  </si>
  <si>
    <t>Control de plagas y enfermedades</t>
  </si>
  <si>
    <t>SEMILLA</t>
  </si>
  <si>
    <t>X</t>
  </si>
  <si>
    <t>P-VERDE</t>
  </si>
  <si>
    <t>VERDE</t>
  </si>
  <si>
    <t>BULBO</t>
  </si>
  <si>
    <t>G-SECO</t>
  </si>
  <si>
    <t>FRUTA</t>
  </si>
  <si>
    <t>H-SECA</t>
  </si>
  <si>
    <t>1.2 VIVERO</t>
  </si>
  <si>
    <t>Preparaciòn</t>
  </si>
  <si>
    <t>Fertilizaciòn</t>
  </si>
  <si>
    <t>1.3  PREPARACION TERRENO</t>
  </si>
  <si>
    <t>1.3  PREPARACIÓN TERRENO</t>
  </si>
  <si>
    <t>Tumba</t>
  </si>
  <si>
    <t>Socola</t>
  </si>
  <si>
    <t>Fosforita</t>
  </si>
  <si>
    <t>Ahoyada</t>
  </si>
  <si>
    <t>Aplicaciòn Correctivos</t>
  </si>
  <si>
    <t>Construcciòn  Drenaje</t>
  </si>
  <si>
    <t>1.4 SIEMBRA</t>
  </si>
  <si>
    <t>1.4 LABORES CULTURALES</t>
  </si>
  <si>
    <t>Tutorado o Emparrillado</t>
  </si>
  <si>
    <t>Manejo de Sombrio</t>
  </si>
  <si>
    <t>Administración</t>
  </si>
  <si>
    <t>Sombrio Definitivo</t>
  </si>
  <si>
    <t>Sombrio Transitorio</t>
  </si>
  <si>
    <t>Apuntalada o amarre aèreo</t>
  </si>
  <si>
    <t>Plateo</t>
  </si>
  <si>
    <t>Deschuponada</t>
  </si>
  <si>
    <t>Deshije y Destronque</t>
  </si>
  <si>
    <t>Colgada y Poda</t>
  </si>
  <si>
    <t>Guayaba Común</t>
  </si>
  <si>
    <t>Guayaba Pera</t>
  </si>
  <si>
    <t>PREDOMINANTE</t>
  </si>
  <si>
    <r>
      <t xml:space="preserve"> 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</si>
  <si>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EXPLOTACION RAZA y/o CRUCE</t>
  </si>
  <si>
    <t>Control de Malezas y Aporques</t>
  </si>
  <si>
    <t>Aplicaciòn de Herbicidas</t>
  </si>
  <si>
    <t>Aplicaciòn Pre emergentes</t>
  </si>
  <si>
    <t>Aplicaciòn Post emergentes</t>
  </si>
  <si>
    <t>Aplicaciòn de Fertilizantes</t>
  </si>
  <si>
    <t>1.5 COSECHA</t>
  </si>
  <si>
    <t>Pesada y Limpieza</t>
  </si>
  <si>
    <t>Beneficio</t>
  </si>
  <si>
    <t>1.1 PRELIMINAR</t>
  </si>
  <si>
    <t>Análisis de Suelos completo</t>
  </si>
  <si>
    <t>Cacao Clonado</t>
  </si>
  <si>
    <t>Plántula</t>
  </si>
  <si>
    <t>Platano</t>
  </si>
  <si>
    <t>Colinos</t>
  </si>
  <si>
    <t>Glifosfato</t>
  </si>
  <si>
    <t>Bolsa</t>
  </si>
  <si>
    <t>17-6-18-2</t>
  </si>
  <si>
    <t>1.3  PREPARACION DEL TERRENO</t>
  </si>
  <si>
    <t>Caldolomita</t>
  </si>
  <si>
    <t>Cicatrizante</t>
  </si>
  <si>
    <t>Tarro</t>
  </si>
  <si>
    <t xml:space="preserve">Riego </t>
  </si>
  <si>
    <t>Mantenimiento  Drenajes</t>
  </si>
  <si>
    <t>1.4 SIEMBRA Y MANEJO</t>
  </si>
  <si>
    <t>5% CD</t>
  </si>
  <si>
    <t>3% CD</t>
  </si>
  <si>
    <t>Recolección (Plátano)</t>
  </si>
  <si>
    <t>Desgrane y Secado</t>
  </si>
  <si>
    <t>Injerto</t>
  </si>
  <si>
    <t>Roun-up</t>
  </si>
  <si>
    <t>Varios</t>
  </si>
  <si>
    <t>Agrimins</t>
  </si>
  <si>
    <t>Dolomita</t>
  </si>
  <si>
    <t>poda</t>
  </si>
  <si>
    <t xml:space="preserve">Control de Malezas </t>
  </si>
  <si>
    <t>Coloso</t>
  </si>
  <si>
    <t>Herbicidas</t>
  </si>
  <si>
    <t xml:space="preserve">Malathion </t>
  </si>
  <si>
    <t xml:space="preserve">Bulto </t>
  </si>
  <si>
    <t>Humita 15</t>
  </si>
  <si>
    <t>Basf foliar</t>
  </si>
  <si>
    <t xml:space="preserve">Cal Dolomita </t>
  </si>
  <si>
    <t>Cal Dolomita</t>
  </si>
  <si>
    <t>Humus</t>
  </si>
  <si>
    <t>Trichograma</t>
  </si>
  <si>
    <t>Pulg</t>
  </si>
  <si>
    <t>Insepticida</t>
  </si>
  <si>
    <t>Tricrograma</t>
  </si>
  <si>
    <t>Crisopa</t>
  </si>
  <si>
    <t>Dosis</t>
  </si>
  <si>
    <t>Trazada y Ahoyado</t>
  </si>
  <si>
    <t>Cajas</t>
  </si>
  <si>
    <t xml:space="preserve">Unidad </t>
  </si>
  <si>
    <t>Alambre pua</t>
  </si>
  <si>
    <t>Calibre 10-12</t>
  </si>
  <si>
    <t xml:space="preserve">Postes Madera </t>
  </si>
  <si>
    <t xml:space="preserve">Postes </t>
  </si>
  <si>
    <t>Trapas</t>
  </si>
  <si>
    <t>Papel Periodico</t>
  </si>
  <si>
    <t>Papel</t>
  </si>
  <si>
    <t xml:space="preserve">Deschuponada </t>
  </si>
  <si>
    <t>Caja</t>
  </si>
  <si>
    <t>Plantula</t>
  </si>
  <si>
    <t>Fingicida</t>
  </si>
  <si>
    <t>Sumition</t>
  </si>
  <si>
    <t>Suffetocu</t>
  </si>
  <si>
    <t>OMITE</t>
  </si>
  <si>
    <t>LT</t>
  </si>
  <si>
    <t>Alambre 10</t>
  </si>
  <si>
    <t>Uunidad</t>
  </si>
  <si>
    <t>Guadua</t>
  </si>
  <si>
    <t>Herramienta y fumigador</t>
  </si>
  <si>
    <t>Deschuponada y Colgada</t>
  </si>
  <si>
    <t>Monitor</t>
  </si>
  <si>
    <t>Fertiaza</t>
  </si>
  <si>
    <t>Pepel periodico</t>
  </si>
  <si>
    <t>Poda 3</t>
  </si>
  <si>
    <t>Ingerto</t>
  </si>
  <si>
    <t>Insecticidas 1</t>
  </si>
  <si>
    <t>Insecticidas 2</t>
  </si>
  <si>
    <t>Gr</t>
  </si>
  <si>
    <t>Fungicidas 1</t>
  </si>
  <si>
    <t>Ditane</t>
  </si>
  <si>
    <t>Kl</t>
  </si>
  <si>
    <t>Fungicidas 2</t>
  </si>
  <si>
    <t>Microfoliar</t>
  </si>
  <si>
    <t>Pason</t>
  </si>
  <si>
    <t>Lorban</t>
  </si>
  <si>
    <t>Ha.</t>
  </si>
  <si>
    <t>Estantillos</t>
  </si>
  <si>
    <t>Und.</t>
  </si>
  <si>
    <t>Socola y limpia</t>
  </si>
  <si>
    <t>Cal dolomita</t>
  </si>
  <si>
    <t>Bocachi</t>
  </si>
  <si>
    <t>Caña material vegetal otros usos</t>
  </si>
  <si>
    <t>Trazada y ahoyado</t>
  </si>
  <si>
    <t>Calibre 10</t>
  </si>
  <si>
    <t>Grapas</t>
  </si>
  <si>
    <t>Jornales</t>
  </si>
  <si>
    <t>Nitr-Sulf</t>
  </si>
  <si>
    <t>varios</t>
  </si>
  <si>
    <t xml:space="preserve">Trazada </t>
  </si>
  <si>
    <t>Guadaña</t>
  </si>
  <si>
    <t>Kcl</t>
  </si>
  <si>
    <t>Roun- up</t>
  </si>
  <si>
    <t>KLc</t>
  </si>
  <si>
    <t xml:space="preserve">Deshoje </t>
  </si>
  <si>
    <t>Ton ($)*</t>
  </si>
  <si>
    <t>PARTICIPACIÓNES  %</t>
  </si>
  <si>
    <t>CALIFICACACIÒN</t>
  </si>
  <si>
    <t>PANELA</t>
  </si>
  <si>
    <t>RACIMO</t>
  </si>
  <si>
    <t>CULTIVO :    GUAYABA COMÚN</t>
  </si>
  <si>
    <t>Nota: En el municipio de Algeciras 100% pera roja sensación</t>
  </si>
  <si>
    <t>INVENTARIO DE GANADO PORCINO</t>
  </si>
  <si>
    <t>CUNICOLA</t>
  </si>
  <si>
    <t>CUYICOLA</t>
  </si>
  <si>
    <t>OTROS</t>
  </si>
  <si>
    <t>HUEVOS AÑO</t>
  </si>
  <si>
    <t>TILAPIA</t>
  </si>
  <si>
    <t>No. ALEVINOS</t>
  </si>
  <si>
    <t>PRODUCCION EN JAULAS Y JAULONES</t>
  </si>
  <si>
    <t>PRODUCCIÒN TOTAL</t>
  </si>
  <si>
    <t>AVES POSTURA</t>
  </si>
  <si>
    <t>AVES DE ENGORDE</t>
  </si>
  <si>
    <t>AVES POR</t>
  </si>
  <si>
    <t>CICLO</t>
  </si>
  <si>
    <t>CICLOS</t>
  </si>
  <si>
    <t>TOTAL AVES</t>
  </si>
  <si>
    <t>AVES AÑO</t>
  </si>
  <si>
    <t>PRODUCIDOS*</t>
  </si>
  <si>
    <t>Aves Año</t>
  </si>
  <si>
    <t xml:space="preserve">  TABLA  14.1  RESUMEN DEL CRECIMIENTO  AGROPECUARIO Y PISCÍCOLA</t>
  </si>
  <si>
    <t>VOLVER AL ÍNDICE</t>
  </si>
  <si>
    <t>ELABORADO:</t>
  </si>
  <si>
    <t>JHON GARAY SUAZA</t>
  </si>
  <si>
    <t>Administrador en Desarrollo Agroindustrial</t>
  </si>
  <si>
    <t>Biomel</t>
  </si>
  <si>
    <t>Protectants</t>
  </si>
  <si>
    <t>Roundoup</t>
  </si>
  <si>
    <t>Azodrin</t>
  </si>
  <si>
    <t>Preparaciòn (Lllenado Bolsas)</t>
  </si>
  <si>
    <t>CULTIVOS PERMAN Y SEMIPEM     FRUTALES</t>
  </si>
  <si>
    <t>CULTIVO:  FLOR DE JAMAICA</t>
  </si>
  <si>
    <t>FLOR DE JAMAICA</t>
  </si>
  <si>
    <t>Flor de Jamaica</t>
  </si>
  <si>
    <t>Flor de jamaica</t>
  </si>
  <si>
    <t xml:space="preserve">               S.I: Sin Información</t>
  </si>
  <si>
    <t>MAIZ TECNIFICADO BLANCO</t>
  </si>
  <si>
    <t>MAIZ TECNIFICADO AMARILLO</t>
  </si>
  <si>
    <t>MAIZ TRADICIONAL BLANCO</t>
  </si>
  <si>
    <t>MAIZ TRADICIONAL AMARILLO</t>
  </si>
  <si>
    <t>Maíz  Tecnificado</t>
  </si>
  <si>
    <r>
      <t xml:space="preserve">(*)  </t>
    </r>
    <r>
      <rPr>
        <sz val="11"/>
        <rFont val="Arial"/>
        <family val="2"/>
      </rPr>
      <t>Estos datos corresponden a la sumatoria de Maíz  Blanco y Amarillo.</t>
    </r>
  </si>
  <si>
    <r>
      <t xml:space="preserve">Maíz Tradicional  </t>
    </r>
    <r>
      <rPr>
        <b/>
        <sz val="12"/>
        <rFont val="Arial"/>
        <family val="2"/>
      </rPr>
      <t>(*)</t>
    </r>
  </si>
  <si>
    <t>(millones $)*</t>
  </si>
  <si>
    <r>
      <t xml:space="preserve">Maíz  Tecnificado  </t>
    </r>
    <r>
      <rPr>
        <b/>
        <sz val="12"/>
        <rFont val="Arial"/>
        <family val="2"/>
      </rPr>
      <t>(*)</t>
    </r>
  </si>
  <si>
    <r>
      <t xml:space="preserve">(**)  </t>
    </r>
    <r>
      <rPr>
        <sz val="11"/>
        <rFont val="Arial"/>
        <family val="2"/>
      </rPr>
      <t>Estos datos corresponden a la sumatoria de Plátano Intercalado y  Solo.</t>
    </r>
  </si>
  <si>
    <t>Elosal</t>
  </si>
  <si>
    <t>Elementos</t>
  </si>
  <si>
    <t>Menores</t>
  </si>
  <si>
    <t>Simples</t>
  </si>
  <si>
    <t>Alambre Liso</t>
  </si>
  <si>
    <t xml:space="preserve">Alambre Pua </t>
  </si>
  <si>
    <t>Bandeja Icopor</t>
  </si>
  <si>
    <t>500 Gr</t>
  </si>
  <si>
    <t>Bandeja</t>
  </si>
  <si>
    <t>Caja carton</t>
  </si>
  <si>
    <t>x 25 bandejas</t>
  </si>
  <si>
    <t>Papel celofan</t>
  </si>
  <si>
    <t>Herramienta</t>
  </si>
  <si>
    <t>Colgada y Poda (Formación)</t>
  </si>
  <si>
    <t>CANTIDAD DE ESTANQUES</t>
  </si>
  <si>
    <t>EN USO</t>
  </si>
  <si>
    <t>DESOCUPADOS</t>
  </si>
  <si>
    <t>UNIDADES</t>
  </si>
  <si>
    <t>PRODUCTORAS</t>
  </si>
  <si>
    <t>AREA ESTIMADA</t>
  </si>
  <si>
    <r>
      <t>ESPEJO AGUA( M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)</t>
    </r>
  </si>
  <si>
    <t>Nota: No incluye Riego</t>
  </si>
  <si>
    <t>Hoyado Postes</t>
  </si>
  <si>
    <t>Transporte Interno</t>
  </si>
  <si>
    <t>Transporte externo</t>
  </si>
  <si>
    <t>PRODUCCIÓN</t>
  </si>
  <si>
    <t>No. de</t>
  </si>
  <si>
    <t>SEMBRADAS</t>
  </si>
  <si>
    <t xml:space="preserve">                        G A N A D O   B O V I N O</t>
  </si>
  <si>
    <t>MACHOS</t>
  </si>
  <si>
    <t>HEMBRAS</t>
  </si>
  <si>
    <t xml:space="preserve">TOTAL   </t>
  </si>
  <si>
    <t xml:space="preserve">        TIPO EXPLOTACION RAZA y/o CRUCE PREDOMINANTE</t>
  </si>
  <si>
    <t>Número</t>
  </si>
  <si>
    <t>Ceba</t>
  </si>
  <si>
    <t>Lechería</t>
  </si>
  <si>
    <t>Doble Propósito</t>
  </si>
  <si>
    <t xml:space="preserve"> </t>
  </si>
  <si>
    <t>0 - 12</t>
  </si>
  <si>
    <t>13-24</t>
  </si>
  <si>
    <t>&gt; 24</t>
  </si>
  <si>
    <t>0 -12</t>
  </si>
  <si>
    <t>total de</t>
  </si>
  <si>
    <t>Raza y/o</t>
  </si>
  <si>
    <t>MESES</t>
  </si>
  <si>
    <t>Animales</t>
  </si>
  <si>
    <t>%</t>
  </si>
  <si>
    <t>Cruce</t>
  </si>
  <si>
    <t>C</t>
  </si>
  <si>
    <t>CxP</t>
  </si>
  <si>
    <t>H</t>
  </si>
  <si>
    <t>La PLata</t>
  </si>
  <si>
    <t>DOBLE PROPÓSITO</t>
  </si>
  <si>
    <t xml:space="preserve">TOTAL </t>
  </si>
  <si>
    <t xml:space="preserve">     G A N A D O   B O V I N O</t>
  </si>
  <si>
    <t>DISTRIBUCION Y AREA EN PASTOS</t>
  </si>
  <si>
    <t>MUNICIPIO</t>
  </si>
  <si>
    <t>Variedad</t>
  </si>
  <si>
    <t>Predominante</t>
  </si>
  <si>
    <t>Cabuya-Hilaza</t>
  </si>
  <si>
    <t>Arrendamiento (con Riego por gravedad)</t>
  </si>
  <si>
    <t>Nutri Foliar</t>
  </si>
  <si>
    <t>Dithane m45</t>
  </si>
  <si>
    <t>Clasificación y desgrane</t>
  </si>
  <si>
    <t>Limpieza, secamiento y empaque</t>
  </si>
  <si>
    <t>Bravonil 720</t>
  </si>
  <si>
    <t>Transportes varios</t>
  </si>
  <si>
    <t>vehículo</t>
  </si>
  <si>
    <t>global</t>
  </si>
  <si>
    <t>Secado y empacado</t>
  </si>
  <si>
    <t>Biológico</t>
  </si>
  <si>
    <t>Aplicación Insumos y Raleo</t>
  </si>
  <si>
    <t>Arada disco (tradicional)</t>
  </si>
  <si>
    <t>Rastra (disco)</t>
  </si>
  <si>
    <t>Zanjada</t>
  </si>
  <si>
    <t>Destrucción zocas</t>
  </si>
  <si>
    <t>Arranque y siembra</t>
  </si>
  <si>
    <t>Riegos y drenajes</t>
  </si>
  <si>
    <t>Aplic. Fertilizantes granulares- en agua</t>
  </si>
  <si>
    <t>Aplic. Fertilizantes Foliares</t>
  </si>
  <si>
    <t>Deshievas y aporques</t>
  </si>
  <si>
    <t>Aplic. Insecticidas</t>
  </si>
  <si>
    <t>Aplic. Fungicidas</t>
  </si>
  <si>
    <t>Cape y aplicación inhibidor</t>
  </si>
  <si>
    <t>Amarre y cargue de Horno</t>
  </si>
  <si>
    <t>Capataz de amarre</t>
  </si>
  <si>
    <t>Descargue</t>
  </si>
  <si>
    <t>Hoja</t>
  </si>
  <si>
    <t>Clasificación y empaque</t>
  </si>
  <si>
    <t>Transporte Personal</t>
  </si>
  <si>
    <t>Transporte Tabaco verde</t>
  </si>
  <si>
    <t>Coadyugante</t>
  </si>
  <si>
    <t>Seguro de hornos, mercancia y cultivo</t>
  </si>
  <si>
    <t>Fondo Nal del Tabaco</t>
  </si>
  <si>
    <t>Area (Hás)</t>
  </si>
  <si>
    <t>(Hás)</t>
  </si>
  <si>
    <t>K</t>
  </si>
  <si>
    <t>P</t>
  </si>
  <si>
    <t>S</t>
  </si>
  <si>
    <t>I</t>
  </si>
  <si>
    <t>SECRETARIA DE AGRICULTURA  Y MINERIA</t>
  </si>
  <si>
    <t>SACRIFICIO DE GANADO BOVINO</t>
  </si>
  <si>
    <t xml:space="preserve">Promedio </t>
  </si>
  <si>
    <t>No. Promedio</t>
  </si>
  <si>
    <t>Producción</t>
  </si>
  <si>
    <t>TOTAL SACRIFICIO</t>
  </si>
  <si>
    <t>Lt/Vaca/Día</t>
  </si>
  <si>
    <t>Vacas en</t>
  </si>
  <si>
    <t>Promedio</t>
  </si>
  <si>
    <t>Peso total</t>
  </si>
  <si>
    <t>Ordeño</t>
  </si>
  <si>
    <t>Lt/Año</t>
  </si>
  <si>
    <t>en Pie (Ton)</t>
  </si>
  <si>
    <t>TOTALES</t>
  </si>
  <si>
    <t xml:space="preserve"> TABLA 9.  VALOR BRUTO DE LA PRODUCCIÓN AGROPECUARIA Y PISCÍCOLA </t>
  </si>
  <si>
    <t xml:space="preserve"> TABLA 10.  VALOR BRUTO DE LA PRODUCCIÓN AGROPECUARIA Y PISCÍCOLA </t>
  </si>
  <si>
    <t>CULTIVO SEMESTRAL:  TABACO NEGRO</t>
  </si>
  <si>
    <t>Tabaco Negro</t>
  </si>
  <si>
    <t xml:space="preserve">   VALOR BRUTO DE LA PRODUCCIÓN AGRÍCOLA -SIN CAFÉ-</t>
  </si>
  <si>
    <t xml:space="preserve">   VALOR BRUTO DE LA PRODUCCIÓN AGRÍCOLA -CON CAFÉ-</t>
  </si>
  <si>
    <t>TABLA 10.  RESUMEN DEL CRECIMIENTO AGRÍCOLA EN EL</t>
  </si>
  <si>
    <t xml:space="preserve">  TABLA 10.1. RESUMEN DEL CRECIMIENTO AGRÍCOLA EN EL</t>
  </si>
  <si>
    <t xml:space="preserve">  TABLA 14. RESUMEN DEL VALOR BRUTO DE LA PRODUCCIÓN AGRÍCOLA </t>
  </si>
  <si>
    <t xml:space="preserve">  TABLA 15. VALOR BRUTO DE LA PRODUCCIÓN PECUARIA</t>
  </si>
  <si>
    <t xml:space="preserve"> TABLA 16.  VALOR BRUTO DE LA PRODUCCIÓN PISCÍCOLA</t>
  </si>
  <si>
    <t>PORCINOS</t>
  </si>
  <si>
    <t>Lechones</t>
  </si>
  <si>
    <t>días al</t>
  </si>
  <si>
    <t>Cria Tecn</t>
  </si>
  <si>
    <t>Ceba Tecn</t>
  </si>
  <si>
    <t>Tradicional</t>
  </si>
  <si>
    <t>por camada</t>
  </si>
  <si>
    <t>destete</t>
  </si>
  <si>
    <t>RAZA</t>
  </si>
  <si>
    <t>LxY</t>
  </si>
  <si>
    <t>LxP</t>
  </si>
  <si>
    <t>LxD</t>
  </si>
  <si>
    <t>PxY</t>
  </si>
  <si>
    <t>PxL</t>
  </si>
  <si>
    <t>LxCr</t>
  </si>
  <si>
    <t>L</t>
  </si>
  <si>
    <t>Cr</t>
  </si>
  <si>
    <t>DxCr</t>
  </si>
  <si>
    <t>Cr xD</t>
  </si>
  <si>
    <t>D</t>
  </si>
  <si>
    <t>YxP</t>
  </si>
  <si>
    <t>LxC</t>
  </si>
  <si>
    <t>TOTAL DPTO</t>
  </si>
  <si>
    <t>L x Y</t>
  </si>
  <si>
    <t>L x Cr</t>
  </si>
  <si>
    <t>L= Landrace           D= Duroc Jersey                Y= York Shire             P= Pietrain                   Cr= Criollo</t>
  </si>
  <si>
    <t>SACRIFICIO DE GANADO PORCINO</t>
  </si>
  <si>
    <t xml:space="preserve">Peso </t>
  </si>
  <si>
    <t>Total en</t>
  </si>
  <si>
    <t>Porcinos</t>
  </si>
  <si>
    <t>Peso en Pie</t>
  </si>
  <si>
    <t>Pie (Ton)</t>
  </si>
  <si>
    <t>Sacrificados</t>
  </si>
  <si>
    <t xml:space="preserve">              CENTRO AGROINDUSTRIAL Y DE EXPOSICIONES DEL HUILA - CEAGRODEX</t>
  </si>
  <si>
    <t>O T R A S   E S P E C I E S   P E C U A R I A S</t>
  </si>
  <si>
    <t>APICULTURA</t>
  </si>
  <si>
    <t>de</t>
  </si>
  <si>
    <t>Miel</t>
  </si>
  <si>
    <t>CABALLAR</t>
  </si>
  <si>
    <t>MULAR</t>
  </si>
  <si>
    <t>ASNAL</t>
  </si>
  <si>
    <t>BUFALINA</t>
  </si>
  <si>
    <t>OVINA</t>
  </si>
  <si>
    <t>CAPRINA</t>
  </si>
  <si>
    <t>Año</t>
  </si>
  <si>
    <t>Colmenas</t>
  </si>
  <si>
    <t>Kgs</t>
  </si>
  <si>
    <t>ESPEJO DE</t>
  </si>
  <si>
    <t>CANTIDAD DE</t>
  </si>
  <si>
    <t>CACHAMA</t>
  </si>
  <si>
    <t>CARPA</t>
  </si>
  <si>
    <t>TRUCHA</t>
  </si>
  <si>
    <t>SABALO</t>
  </si>
  <si>
    <t>PESO DE LA</t>
  </si>
  <si>
    <t>PESO PROM</t>
  </si>
  <si>
    <t>COSECHA Kg</t>
  </si>
  <si>
    <t>UNIDAD (Gs)</t>
  </si>
  <si>
    <t xml:space="preserve">Palermo </t>
  </si>
  <si>
    <t>palermo</t>
  </si>
  <si>
    <t xml:space="preserve">Yaguará  </t>
  </si>
  <si>
    <t xml:space="preserve">Yaguará </t>
  </si>
  <si>
    <t xml:space="preserve">Pitalito </t>
  </si>
  <si>
    <t>CULTIVOS TRANSITORIOS BASICOS</t>
  </si>
  <si>
    <t>TOTAL AÑO</t>
  </si>
  <si>
    <t>VARIACIONES</t>
  </si>
  <si>
    <t>SEMESTRES</t>
  </si>
  <si>
    <t>RELATIVA( %)</t>
  </si>
  <si>
    <t>ABSOLUTA</t>
  </si>
  <si>
    <t>ALGODÓN</t>
  </si>
  <si>
    <t xml:space="preserve">     Superficie  Sembrada (Has)</t>
  </si>
  <si>
    <t xml:space="preserve">     Superficie  Cosechada (Has)</t>
  </si>
  <si>
    <t xml:space="preserve">     Producción (Tons)</t>
  </si>
  <si>
    <t xml:space="preserve">     Rendimiento (Ton/Ha)</t>
  </si>
  <si>
    <t>ARROZ RIEGO</t>
  </si>
  <si>
    <t xml:space="preserve">     Rendimiento (Kg/Ha)</t>
  </si>
  <si>
    <t>FRIJOL TECNIFICADO</t>
  </si>
  <si>
    <t>FRIJOL TRADICIONAL</t>
  </si>
  <si>
    <t>SORGO</t>
  </si>
  <si>
    <t>SOYA</t>
  </si>
  <si>
    <t>TABACO RUBIO</t>
  </si>
  <si>
    <t>SUBTOTAL TRANS. BASICOS A.S.</t>
  </si>
  <si>
    <t>SUBTOTAL TRANS. BASICOS A.C.</t>
  </si>
  <si>
    <t>varas</t>
  </si>
  <si>
    <t>SUBTOTAL TRANS. BASICOS  P.</t>
  </si>
  <si>
    <r>
      <t xml:space="preserve">A.S : </t>
    </r>
    <r>
      <rPr>
        <sz val="11"/>
        <rFont val="Arial"/>
        <family val="2"/>
      </rPr>
      <t xml:space="preserve"> Area  Sembrada (Has).     </t>
    </r>
    <r>
      <rPr>
        <b/>
        <sz val="11"/>
        <rFont val="Arial"/>
        <family val="2"/>
      </rPr>
      <t>A.C :</t>
    </r>
    <r>
      <rPr>
        <sz val="11"/>
        <rFont val="Arial"/>
        <family val="2"/>
      </rPr>
      <t xml:space="preserve"> Area Cosechada (Has).    </t>
    </r>
    <r>
      <rPr>
        <b/>
        <sz val="11"/>
        <rFont val="Arial"/>
        <family val="2"/>
      </rPr>
      <t>P :</t>
    </r>
    <r>
      <rPr>
        <sz val="11"/>
        <rFont val="Arial"/>
        <family val="2"/>
      </rPr>
      <t xml:space="preserve"> Producción (Ton)</t>
    </r>
  </si>
  <si>
    <t>CULTIVOS TRANSITORIOS HORTALIZAS</t>
  </si>
  <si>
    <t>AHUYAMA</t>
  </si>
  <si>
    <t>ARVEJA</t>
  </si>
  <si>
    <t>HABICHUELA</t>
  </si>
  <si>
    <t>HORTALIZAS ( VARIAS )</t>
  </si>
  <si>
    <t>CEBOLLA CABEZONA</t>
  </si>
  <si>
    <t>MELÓN</t>
  </si>
  <si>
    <r>
      <t>A.S :</t>
    </r>
    <r>
      <rPr>
        <sz val="12"/>
        <rFont val="Arial"/>
        <family val="2"/>
      </rPr>
      <t xml:space="preserve"> 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</si>
  <si>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PAPA</t>
  </si>
  <si>
    <t>PEPINO COHOMBRO</t>
  </si>
  <si>
    <t>PIMENTÓN</t>
  </si>
  <si>
    <t>SANDÍA</t>
  </si>
  <si>
    <t>TOMATE DE MESA</t>
  </si>
  <si>
    <t>SUBTOTAL TRANS. HORTALIZAS    A.S.</t>
  </si>
  <si>
    <t>SUBTOTAL TRANS. HORTALIZAS    A.C.</t>
  </si>
  <si>
    <t>SUBTOTAL TRANS. HORTALIZAS     P.</t>
  </si>
  <si>
    <t>CULTIVOS PERM.  SEMIPEM Y ANUALES  BASICOS</t>
  </si>
  <si>
    <t xml:space="preserve">  ACHIRA</t>
  </si>
  <si>
    <t xml:space="preserve">  ARRACACHA</t>
  </si>
  <si>
    <t>CEBOLLA JUNCA</t>
  </si>
  <si>
    <t xml:space="preserve">  YUCA</t>
  </si>
  <si>
    <t xml:space="preserve">  CACAO</t>
  </si>
  <si>
    <t xml:space="preserve">  CAÑA PANELERA</t>
  </si>
  <si>
    <t xml:space="preserve">  CAFÉ  </t>
  </si>
  <si>
    <t>SUBTOTAL PERM-ANUAL BASICOS  A.S.</t>
  </si>
  <si>
    <t>SUBTOTAL PERM-ANUAL BASICOS  A.C.</t>
  </si>
  <si>
    <t>SUBTOTAL PERM-ANUAL BASICOS    P.</t>
  </si>
  <si>
    <t>ALMIDON</t>
  </si>
  <si>
    <t>TALLO</t>
  </si>
  <si>
    <t>CONTENIDO POR HOJA</t>
  </si>
  <si>
    <t>CULTIVOS TRANSITORIOS POR MUNICIPIOS</t>
  </si>
  <si>
    <t>CONSOLIDADO CULTIVOS TRANSITORIOS DEPARTAMENTAL</t>
  </si>
  <si>
    <t>COSTOS DE PRODUCCIÓN CULTIVOS TRANSITORIOS</t>
  </si>
  <si>
    <t>CONSOLIDADO CULTIVOS ANUALES DEPARTAMENTAL</t>
  </si>
  <si>
    <t>COSTOS DE PRODUCCIÓN CULTIVOS ANUALES</t>
  </si>
  <si>
    <t>CULTIVOS PERMANENTES Y SEMIPERMANENTES POR MUNICIPIOS</t>
  </si>
  <si>
    <t>CULTIVOS ANUALES POR MUNICIPIOS</t>
  </si>
  <si>
    <t>CONSOLIDADO CULTIVOS PERMANENTES Y SEMIPERMANENTES  DEPARTAMENTAL</t>
  </si>
  <si>
    <t>COSTOS DE PRODUCCIÓN CULTIVOS PERMANENTES Y SEMIPERMANENTES</t>
  </si>
  <si>
    <t>INVENTARIO BOVINO</t>
  </si>
  <si>
    <t>INVENTARIO DE ÁREAS DE PASTOS</t>
  </si>
  <si>
    <t>SACRIFICIO Y PRODUCCIÓN DE LECHE PARA BOVINOS</t>
  </si>
  <si>
    <t>OTRAS ESPECIES PECUARIAS</t>
  </si>
  <si>
    <t>INVENTARIO Y PRODUCCIÓN PISCÍCOLA</t>
  </si>
  <si>
    <t xml:space="preserve">REPORTES </t>
  </si>
  <si>
    <t>COMPORTAMIENTO DE CULTIVOS DEPARTAMENTAL</t>
  </si>
  <si>
    <t>COMPORTAMIENTO DE PRECIOS Y COSTOS DE PRODUCCIÓN</t>
  </si>
  <si>
    <t>COMPORTAMIENTO PECUARIO Y PISCÍCOLA DEPARTAMENTAL</t>
  </si>
  <si>
    <t>JORNALES REQUERIDOS PARA LA PRODUCCIÓN AGRÍCOLA</t>
  </si>
  <si>
    <t>VALOR DE LA PRODUCCIÓN AGRÍCOLA (Precios Corrientes)</t>
  </si>
  <si>
    <t>REPORTES A PRECIOS  CORRIENTES</t>
  </si>
  <si>
    <t>RESUMEN DEL VALOR DE LA PRODUCCIÓN AGRÍCOLA (Precios Corrientes)</t>
  </si>
  <si>
    <t>VALOR DE LA PRODUCCIÓN PECUARIA (Precios Corrientes)</t>
  </si>
  <si>
    <t>VALOR DE LA PRODUCCIÓN PISCÍCOLA (Precios Corrientes)</t>
  </si>
  <si>
    <t>VALOR DE LA PRODUCCIÓN TOTAL DEPARTAMENTAL (Precios Corrientes)</t>
  </si>
  <si>
    <t>CAPITULOS</t>
  </si>
  <si>
    <t>II</t>
  </si>
  <si>
    <t>III</t>
  </si>
  <si>
    <t>IV</t>
  </si>
  <si>
    <t>V</t>
  </si>
  <si>
    <t>INVENTARIO PORCINOS</t>
  </si>
  <si>
    <t>SACRIFICIO PORCINOS</t>
  </si>
  <si>
    <r>
      <t xml:space="preserve">(+) </t>
    </r>
    <r>
      <rPr>
        <sz val="11"/>
        <rFont val="Arial"/>
        <family val="2"/>
      </rPr>
      <t>Corresponde a la sumatoria de Plátano  Solo  y  Plátano Intercalado</t>
    </r>
  </si>
  <si>
    <t>AGUACATE</t>
  </si>
  <si>
    <t>BADEA</t>
  </si>
  <si>
    <t>BANANO</t>
  </si>
  <si>
    <t>CURUBA</t>
  </si>
  <si>
    <t>CÍTRICOS</t>
  </si>
  <si>
    <t>CHOLUPA</t>
  </si>
  <si>
    <t>GUANÁBANA</t>
  </si>
  <si>
    <t>GRANADILLA</t>
  </si>
  <si>
    <t>LULO</t>
  </si>
  <si>
    <r>
      <t xml:space="preserve">A.S : </t>
    </r>
    <r>
      <rPr>
        <sz val="12"/>
        <rFont val="Arial"/>
        <family val="2"/>
      </rPr>
      <t xml:space="preserve"> Area  Sembrada (Has).     </t>
    </r>
    <r>
      <rPr>
        <b/>
        <sz val="12"/>
        <rFont val="Arial"/>
        <family val="2"/>
      </rPr>
      <t>A.C :</t>
    </r>
    <r>
      <rPr>
        <sz val="12"/>
        <rFont val="Arial"/>
        <family val="2"/>
      </rPr>
      <t xml:space="preserve"> Area Cosechada (Has).    </t>
    </r>
    <r>
      <rPr>
        <b/>
        <sz val="12"/>
        <rFont val="Arial"/>
        <family val="2"/>
      </rPr>
      <t>P :</t>
    </r>
    <r>
      <rPr>
        <sz val="12"/>
        <rFont val="Arial"/>
        <family val="2"/>
      </rPr>
      <t xml:space="preserve"> Producción (Ton)</t>
    </r>
  </si>
  <si>
    <t>MANGO</t>
  </si>
  <si>
    <t>MARACUYÁ</t>
  </si>
  <si>
    <t>MORA</t>
  </si>
  <si>
    <t>PAPAYA</t>
  </si>
  <si>
    <t>PIÑA</t>
  </si>
  <si>
    <t>PITAHAYA</t>
  </si>
  <si>
    <t>TOMATE DE ÁRBOL</t>
  </si>
  <si>
    <t>UVA</t>
  </si>
  <si>
    <t xml:space="preserve">CULTIVOS </t>
  </si>
  <si>
    <t>GRAN TOTAL TRANSITORIOS</t>
  </si>
  <si>
    <t xml:space="preserve">     Superficie. Total Plantada (Has)</t>
  </si>
  <si>
    <t>GRAN TOTAL AGRICOLA</t>
  </si>
  <si>
    <t xml:space="preserve">    Sup. Sembrada  A.S.</t>
  </si>
  <si>
    <t xml:space="preserve">    Sup. Cosechada   A.C.</t>
  </si>
  <si>
    <t xml:space="preserve">    Producción   P.</t>
  </si>
  <si>
    <r>
      <t>A.S :</t>
    </r>
    <r>
      <rPr>
        <sz val="10"/>
        <rFont val="Arial"/>
        <family val="2"/>
      </rPr>
      <t xml:space="preserve">  Area  Sembrada (Has).     </t>
    </r>
    <r>
      <rPr>
        <b/>
        <sz val="10"/>
        <rFont val="Arial"/>
        <family val="2"/>
      </rPr>
      <t>A.C :</t>
    </r>
    <r>
      <rPr>
        <sz val="10"/>
        <rFont val="Arial"/>
        <family val="2"/>
      </rPr>
      <t xml:space="preserve"> Area Cosechada (Has).     </t>
    </r>
    <r>
      <rPr>
        <b/>
        <sz val="10"/>
        <rFont val="Arial"/>
        <family val="2"/>
      </rPr>
      <t xml:space="preserve"> P :</t>
    </r>
    <r>
      <rPr>
        <sz val="10"/>
        <rFont val="Arial"/>
        <family val="2"/>
      </rPr>
      <t xml:space="preserve"> Producción (Ton).</t>
    </r>
  </si>
  <si>
    <t>GUAYABA &amp;</t>
  </si>
  <si>
    <t>MAIZ  TECNIFICADO [+]</t>
  </si>
  <si>
    <t>MAIZ TRADICONAL [+]</t>
  </si>
  <si>
    <r>
      <t xml:space="preserve">(+) </t>
    </r>
    <r>
      <rPr>
        <sz val="10"/>
        <rFont val="Arial"/>
        <family val="2"/>
      </rPr>
      <t>Corresponde a la sumatoria de Maíz  Blanco y Amarillo</t>
    </r>
  </si>
  <si>
    <t xml:space="preserve">     Producción (Tons) Semilla</t>
  </si>
  <si>
    <t xml:space="preserve">     Producción (Tons) Paddy Verde</t>
  </si>
  <si>
    <t xml:space="preserve">     Producción (Tons) Grano Seco</t>
  </si>
  <si>
    <t xml:space="preserve">     Producción (Tons) Hoja Seca</t>
  </si>
  <si>
    <t>(Ton) *</t>
  </si>
  <si>
    <t xml:space="preserve">     Producción (Tons) Fruta</t>
  </si>
  <si>
    <t xml:space="preserve">     Producción (Tons)  Verde</t>
  </si>
  <si>
    <t xml:space="preserve">     Producción (Tons) Verde</t>
  </si>
  <si>
    <t xml:space="preserve">     Producción (Tons)  Bulbo</t>
  </si>
  <si>
    <t xml:space="preserve">     Producción (Tons) Tubérculo</t>
  </si>
  <si>
    <t xml:space="preserve">     Producción (Tons) Fruto</t>
  </si>
  <si>
    <t xml:space="preserve">     Producción (Tons) Almidón</t>
  </si>
  <si>
    <t xml:space="preserve">     Producción (Tons) Tallo</t>
  </si>
  <si>
    <t xml:space="preserve">     Producción (Tons) Panela</t>
  </si>
  <si>
    <t xml:space="preserve">     Producción (Tons)  Racimo</t>
  </si>
  <si>
    <t xml:space="preserve">     Producción (Tons) Pergamino Seco</t>
  </si>
  <si>
    <t>INVENTARIO ANIMALES DE LABOR Y OTRAS ESPECIES</t>
  </si>
  <si>
    <t>Esp. Agricultura Específica por Sitio</t>
  </si>
  <si>
    <t>Arriendo Hornos  x Kilo</t>
  </si>
  <si>
    <t>Transporte insumos</t>
  </si>
  <si>
    <t>CULTIVO:  DURAZNO</t>
  </si>
  <si>
    <t>Durazno</t>
  </si>
  <si>
    <t>DURAZNO</t>
  </si>
  <si>
    <t>Cñ</t>
  </si>
  <si>
    <t>Mf</t>
  </si>
  <si>
    <t>Bo</t>
  </si>
  <si>
    <t>Mr</t>
  </si>
  <si>
    <t>El</t>
  </si>
  <si>
    <t>Es</t>
  </si>
  <si>
    <t>Sb</t>
  </si>
  <si>
    <t>Q</t>
  </si>
  <si>
    <t>Precio promedio ($/Lt)</t>
  </si>
  <si>
    <t>Precio promedio ($/Kilo) en pie</t>
  </si>
  <si>
    <t>precio kilo pie</t>
  </si>
  <si>
    <t>ponderador</t>
  </si>
  <si>
    <t>prom ($)</t>
  </si>
  <si>
    <t>Precio promedio productor ($/Kl) pie</t>
  </si>
  <si>
    <t>Guayaba Manzana y Pera</t>
  </si>
  <si>
    <t>Hortalizas (varias pequeña escala)</t>
  </si>
  <si>
    <t>Control  Fungic</t>
  </si>
  <si>
    <t>herramientas</t>
  </si>
  <si>
    <t>TILAPIA   (Ton)</t>
  </si>
  <si>
    <t>COBERTURA DE VACUNACIÓN POR PREDIOS Y BOVINOS</t>
  </si>
  <si>
    <t>Total Bovinos</t>
  </si>
  <si>
    <t>Bovinos Vacunados</t>
  </si>
  <si>
    <t>Cypermetrin</t>
  </si>
  <si>
    <t>Bolsas lechosa</t>
  </si>
  <si>
    <t>Deschuponada - Formacion</t>
  </si>
  <si>
    <t>Poda</t>
  </si>
  <si>
    <t>Embolsado de frutos</t>
  </si>
  <si>
    <t>Promedio  Lt / Vaca / Día</t>
  </si>
  <si>
    <t>AUTOCONSUMO Y FINCA</t>
  </si>
  <si>
    <t>TUBER</t>
  </si>
  <si>
    <t>** Peso promedio deguello 1,65 Kg, sin: plumas y visceras</t>
  </si>
  <si>
    <t>FUENTE: Secretaría de Agricultura y Minería. Observatorio de Territorios Rurales. Evaluaciones Agropecuarias Municipales</t>
  </si>
  <si>
    <t>Otros  - Transporte Insumos</t>
  </si>
  <si>
    <t>Transporte intgerno</t>
  </si>
  <si>
    <t>Retefuente  2% sobre ($/Ha)</t>
  </si>
  <si>
    <t>Viajes</t>
  </si>
  <si>
    <t>FUENTE: Ministerio de Agricultura.</t>
  </si>
  <si>
    <t xml:space="preserve">                  Anuario Agropecuario del Huila 2005</t>
  </si>
  <si>
    <t>($/Ton) $2005</t>
  </si>
  <si>
    <t>* 16 huevos = 1 kilo,    $162 Unidad</t>
  </si>
  <si>
    <t>Café Especial</t>
  </si>
  <si>
    <t>Carne bovina</t>
  </si>
  <si>
    <t>Leche bovina</t>
  </si>
  <si>
    <t>Carne porcino</t>
  </si>
  <si>
    <t>Carne avícola</t>
  </si>
  <si>
    <t>Huevos</t>
  </si>
  <si>
    <t>Tilapia</t>
  </si>
  <si>
    <t>Mojarra Plateada</t>
  </si>
  <si>
    <t>Bocachico</t>
  </si>
  <si>
    <t>Sábalo</t>
  </si>
  <si>
    <t>Hortalizas (Peq. Escala)</t>
  </si>
  <si>
    <t xml:space="preserve"> PRECIOS CONSTANTES PAGADOS AL PRODUCTOR PROMEDIO NACIONAL Y DEPARTAMENTAL</t>
  </si>
  <si>
    <t>(PRECIOS CONSTANTES $/2005)</t>
  </si>
  <si>
    <t>MILLONES ($) 2005  &amp;</t>
  </si>
  <si>
    <t>($/2005)</t>
  </si>
  <si>
    <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VALORACION DE LA PRODUCCION MILL($)2005. Tabla base Min. Agricultura/SEDAM</t>
    </r>
  </si>
  <si>
    <t>MILLONES ($) 2005</t>
  </si>
  <si>
    <t>(Precios Constantes 2005)</t>
  </si>
  <si>
    <t>VALORACION DE LA PRODUCCION MILL($) 2005</t>
  </si>
  <si>
    <t xml:space="preserve">Achira </t>
  </si>
  <si>
    <t xml:space="preserve">Cebolla Junca </t>
  </si>
  <si>
    <t>G-SEGO</t>
  </si>
  <si>
    <t>Transporte de insumos e interno</t>
  </si>
  <si>
    <t>Deshoje y descoline</t>
  </si>
  <si>
    <t>Aplicaciòn de Fungicidas</t>
  </si>
  <si>
    <t>Aplicaciòn de Insecticidas</t>
  </si>
  <si>
    <t xml:space="preserve">Fungicida </t>
  </si>
  <si>
    <t>Clorotalonil</t>
  </si>
  <si>
    <t>Carbofuran</t>
  </si>
  <si>
    <t>Deshierva</t>
  </si>
  <si>
    <t>Aplicaciòn Fungicidas</t>
  </si>
  <si>
    <t>Aplicaciòn Insecticidaas</t>
  </si>
  <si>
    <t>Fríjol (Tecnificado y Tradicional)</t>
  </si>
  <si>
    <t>PRODUCCIÓN   (MILL ($) 2005)</t>
  </si>
  <si>
    <r>
      <t xml:space="preserve">PRODUCCIÓN </t>
    </r>
    <r>
      <rPr>
        <b/>
        <sz val="11"/>
        <rFont val="Arial"/>
        <family val="2"/>
      </rPr>
      <t>(MILLONES ($) 2005)</t>
    </r>
  </si>
  <si>
    <t>PRODUCCIÓN  (MILL ($) 2005)</t>
  </si>
  <si>
    <t xml:space="preserve">                   FINAGRO</t>
  </si>
  <si>
    <t>CULTIVO:  GULUPA</t>
  </si>
  <si>
    <t>Gulupa</t>
  </si>
  <si>
    <t>Ay</t>
  </si>
  <si>
    <t xml:space="preserve">Precio al </t>
  </si>
  <si>
    <t>Productor</t>
  </si>
  <si>
    <t>$/Kl</t>
  </si>
  <si>
    <t/>
  </si>
  <si>
    <t>Btos</t>
  </si>
  <si>
    <t>Interes sobre financiación (asociaciòn)  4% de ($6,000,000)</t>
  </si>
  <si>
    <t xml:space="preserve">                    DANE - Boletines Precios de Insumos y Factores Asociados a la Produción Agropecuaria</t>
  </si>
  <si>
    <t xml:space="preserve">               DANE - Boletines Precios de Insumos y Factores Asociados a la Produción Agropecuaria</t>
  </si>
  <si>
    <t xml:space="preserve">FUENTE: Secretaría de Agricultura y Minería. Observatorio de Territorios Rurales. Evaluaciones Agropecuarias Municipales </t>
  </si>
  <si>
    <t xml:space="preserve"> 15-15-15</t>
  </si>
  <si>
    <t xml:space="preserve">DA P </t>
  </si>
  <si>
    <t>Mz</t>
  </si>
  <si>
    <t>PARTICIPACIÓN POR RUBROS DE CULTIVOS EN EL VOLUMEN (Ton) Y VALOR DE LA PRODUCCIÓN ($)</t>
  </si>
  <si>
    <t>VALORACIÓN DEL CRECIMIENTO AGRÍCOLA DEPARTAMENTAL (Precios Constantes 2005)</t>
  </si>
  <si>
    <t>VALORACIÓN DEL CRECIMIENTO PECUARIO Y PISCÍCOLA DEPARTAMENTAL (Precios Constantes 2005)</t>
  </si>
  <si>
    <t>VALORACIÓN DEL CRECIMIENTO TOTAL DEPARTAMENTAL (Precios Constantes 2005)</t>
  </si>
  <si>
    <t>TABLA PRECIOS AL PRODUCTOR CONSTANTRES DE 2005</t>
  </si>
  <si>
    <t>*Panela</t>
  </si>
  <si>
    <t>SISTEMAS SILVOPASTORIL</t>
  </si>
  <si>
    <t>TOTAL AREA PASTOS, FORRAJES Y SILVOPASTORIL</t>
  </si>
  <si>
    <t>Ei</t>
  </si>
  <si>
    <t>Sn</t>
  </si>
  <si>
    <t xml:space="preserve">B </t>
  </si>
  <si>
    <t>Af</t>
  </si>
  <si>
    <t>Transporte Plántulas e insumos</t>
  </si>
  <si>
    <t>contrato</t>
  </si>
  <si>
    <t>Materia Orgánica</t>
  </si>
  <si>
    <t>NOTA: Se incluye varas para entable, como monocultivo en voluble</t>
  </si>
  <si>
    <t>Benlate 50</t>
  </si>
  <si>
    <t>sobre 100 g</t>
  </si>
  <si>
    <t>sobre 100g</t>
  </si>
  <si>
    <t xml:space="preserve">               FEDECACAO - Regional Huila </t>
  </si>
  <si>
    <t>* $416,67 Promedio por Kilogramo</t>
  </si>
  <si>
    <t>Compuesto</t>
  </si>
  <si>
    <t>Microessential</t>
  </si>
  <si>
    <t>Borozinco</t>
  </si>
  <si>
    <t>Nitroxtend + K</t>
  </si>
  <si>
    <t>Sulcamag</t>
  </si>
  <si>
    <t>Coljap Zinc</t>
  </si>
  <si>
    <t>Fase 3</t>
  </si>
  <si>
    <t>Amidas</t>
  </si>
  <si>
    <t xml:space="preserve">KCL </t>
  </si>
  <si>
    <t xml:space="preserve">SAM </t>
  </si>
  <si>
    <t xml:space="preserve">Urea </t>
  </si>
  <si>
    <t>Monocrotofos</t>
  </si>
  <si>
    <t>Fulminator</t>
  </si>
  <si>
    <t>Roxion</t>
  </si>
  <si>
    <t>Imidacloprid</t>
  </si>
  <si>
    <t>Coadyuvante</t>
  </si>
  <si>
    <t>Inex A</t>
  </si>
  <si>
    <t>Taspa</t>
  </si>
  <si>
    <t>Rally</t>
  </si>
  <si>
    <t>Amistar Top</t>
  </si>
  <si>
    <t>Carbendazim</t>
  </si>
  <si>
    <t>Kazugamicina</t>
  </si>
  <si>
    <t>CosmoAgua</t>
  </si>
  <si>
    <t>Cumbre</t>
  </si>
  <si>
    <t>Propineb</t>
  </si>
  <si>
    <t>Merit Amarillo</t>
  </si>
  <si>
    <t>80 gs</t>
  </si>
  <si>
    <t>Bactericida</t>
  </si>
  <si>
    <t>200 gr</t>
  </si>
  <si>
    <t>Corrector Ph</t>
  </si>
  <si>
    <t>Almacigos - siembras - sostenimiento - Trazado y aplicación de correctivos</t>
  </si>
  <si>
    <t>Hora</t>
  </si>
  <si>
    <t>Emplasticada</t>
  </si>
  <si>
    <t>Rotiado</t>
  </si>
  <si>
    <t>Guiada</t>
  </si>
  <si>
    <t>Saneo y volteo</t>
  </si>
  <si>
    <t>Atierrado</t>
  </si>
  <si>
    <t>Celaduría</t>
  </si>
  <si>
    <t>Libra</t>
  </si>
  <si>
    <t>Deltametrina</t>
  </si>
  <si>
    <t>Metanidafos</t>
  </si>
  <si>
    <t>Avermectina</t>
  </si>
  <si>
    <t>Mancozeb</t>
  </si>
  <si>
    <t>Cymoxanil</t>
  </si>
  <si>
    <t>Plástico</t>
  </si>
  <si>
    <t>m</t>
  </si>
  <si>
    <t>Paraquat</t>
  </si>
  <si>
    <t>MELON</t>
  </si>
  <si>
    <t xml:space="preserve">Rastrillada </t>
  </si>
  <si>
    <t>Fertilizante  (DAP)</t>
  </si>
  <si>
    <t>Fertilizante  (Urea)</t>
  </si>
  <si>
    <t>Fertilizante  (KCl)</t>
  </si>
  <si>
    <t>Kieserita</t>
  </si>
  <si>
    <t>Ahoyado y fijada de postes</t>
  </si>
  <si>
    <t>Calibre 8-10</t>
  </si>
  <si>
    <t>VR/UNIT</t>
  </si>
  <si>
    <t>Postes concreto</t>
  </si>
  <si>
    <t>Muertos para templetes</t>
  </si>
  <si>
    <t>INSUMO</t>
  </si>
  <si>
    <t>Pesada y Limpeza</t>
  </si>
  <si>
    <t>Nitrifoliar</t>
  </si>
  <si>
    <t>Riego y Drenajes</t>
  </si>
  <si>
    <t>Deschupada y polinización</t>
  </si>
  <si>
    <t>Pesada y limpieza</t>
  </si>
  <si>
    <t>Podas y Deschuponada</t>
  </si>
  <si>
    <t>Aplicaciòn Herbicidas</t>
  </si>
  <si>
    <t>Fertilizante Simple</t>
  </si>
  <si>
    <t>Fertilizante menores</t>
  </si>
  <si>
    <t>Abono Orgánico</t>
  </si>
  <si>
    <t>Compost</t>
  </si>
  <si>
    <t>Fertilizante foliar</t>
  </si>
  <si>
    <t>Cal Agrícola</t>
  </si>
  <si>
    <t>Deschuponada y polinización</t>
  </si>
  <si>
    <t>Embolsasda de fruto</t>
  </si>
  <si>
    <t>Bolsas</t>
  </si>
  <si>
    <t>MSc.  Sistemas de Información Geográfica</t>
  </si>
  <si>
    <t>CULTIVO SEMESTRAL:  FRIJOL TRADICIONAL</t>
  </si>
  <si>
    <t>CULTIVO SEMESTRAL:  MAIZ TECNIFICADO BLANCO</t>
  </si>
  <si>
    <t>CULTIVO SEMESTRAL:  PIMENTON</t>
  </si>
  <si>
    <t>CULTIVO SEMESTRAL:  SOYA</t>
  </si>
  <si>
    <t>CULTIVO :    BADEA</t>
  </si>
  <si>
    <t>CULTIVO:    CURUBA</t>
  </si>
  <si>
    <t>CULTIVO :    GRANADILLA</t>
  </si>
  <si>
    <t>CULTIVO :    MORA</t>
  </si>
  <si>
    <t>CULTIVO :   TOMATE DE ARBOL</t>
  </si>
  <si>
    <t xml:space="preserve">CULTIVO :   UVA </t>
  </si>
  <si>
    <t>HOBO</t>
  </si>
  <si>
    <t>CAMPOALEGRE</t>
  </si>
  <si>
    <t>YAGUARÁ</t>
  </si>
  <si>
    <t>ROJA %</t>
  </si>
  <si>
    <t>TOTAL %</t>
  </si>
  <si>
    <t xml:space="preserve">Producción Betania: </t>
  </si>
  <si>
    <r>
      <t xml:space="preserve">CONVENCIONES: </t>
    </r>
    <r>
      <rPr>
        <b/>
        <sz val="9"/>
        <rFont val="Arial"/>
        <family val="2"/>
      </rPr>
      <t>S: Sembrados                     C: Cosechados</t>
    </r>
  </si>
  <si>
    <t>Orthocide</t>
  </si>
  <si>
    <t xml:space="preserve">DAP </t>
  </si>
  <si>
    <t>Se recomienda para este cultivo, posteadura en concreto y muertos para templetes:</t>
  </si>
  <si>
    <t>PLATEADA %</t>
  </si>
  <si>
    <t>Alambre Cl 12</t>
  </si>
  <si>
    <t xml:space="preserve">                  Cadena Productiva Frutícola Departamento del Huila</t>
  </si>
  <si>
    <t xml:space="preserve">                    GREMIOS DE LA PRODUCCIÓN, PRODUCTORES, FINAGRO</t>
  </si>
  <si>
    <t xml:space="preserve">                   GREMIOS DE LA PRODUCCIÓN</t>
  </si>
  <si>
    <t>Café - PIC 2016</t>
  </si>
  <si>
    <t>18 MESES</t>
  </si>
  <si>
    <t>ARROZ</t>
  </si>
  <si>
    <t>CEB. CABEZONA</t>
  </si>
  <si>
    <t>FRIJOL TEC</t>
  </si>
  <si>
    <t>FRIJOL TRAD</t>
  </si>
  <si>
    <t>HORTALIZAS</t>
  </si>
  <si>
    <t>MAIZ TEC BLANCO</t>
  </si>
  <si>
    <t>MAIZ TEC AMARILLO</t>
  </si>
  <si>
    <t>MAIZ TRAD BLANCO</t>
  </si>
  <si>
    <t>MAIZ TRAD AMARILO</t>
  </si>
  <si>
    <t>PIMENTON</t>
  </si>
  <si>
    <t>SANDIA</t>
  </si>
  <si>
    <t>PLATANO INTERC</t>
  </si>
  <si>
    <t>CITRICOS</t>
  </si>
  <si>
    <t>GULUPA</t>
  </si>
  <si>
    <t>GUAYABA COMUN</t>
  </si>
  <si>
    <t>GUAYABA MANZANA</t>
  </si>
  <si>
    <t>GUANABANA</t>
  </si>
  <si>
    <t>MARACUYA</t>
  </si>
  <si>
    <t>TOMATE ARBOL</t>
  </si>
  <si>
    <t>FLOR JAMAICA</t>
  </si>
  <si>
    <t>TABACO</t>
  </si>
  <si>
    <t>TOMATE</t>
  </si>
  <si>
    <t>MAT. VEGETAL</t>
  </si>
  <si>
    <t>San Agustin *</t>
  </si>
  <si>
    <t>CULTIVO SEMESTRAL: MAIZ TRADICIONAL BLANCO</t>
  </si>
  <si>
    <t xml:space="preserve">                                * El Precio Promedio Pagado al Productor </t>
  </si>
  <si>
    <t>F1</t>
  </si>
  <si>
    <t>Bn</t>
  </si>
  <si>
    <t xml:space="preserve">M </t>
  </si>
  <si>
    <t>Ay x C</t>
  </si>
  <si>
    <r>
      <t xml:space="preserve">CONVENCIONES:    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 xml:space="preserve"> = Angus,  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 xml:space="preserve"> = Cebú,   </t>
    </r>
    <r>
      <rPr>
        <b/>
        <sz val="10"/>
        <rFont val="Arial"/>
        <family val="2"/>
      </rPr>
      <t>P</t>
    </r>
    <r>
      <rPr>
        <sz val="10"/>
        <rFont val="Arial"/>
        <family val="2"/>
      </rPr>
      <t xml:space="preserve"> = Pardo Suizo,  </t>
    </r>
    <r>
      <rPr>
        <b/>
        <sz val="10"/>
        <rFont val="Arial"/>
        <family val="2"/>
      </rPr>
      <t xml:space="preserve">H </t>
    </r>
    <r>
      <rPr>
        <sz val="10"/>
        <rFont val="Arial"/>
        <family val="2"/>
      </rPr>
      <t xml:space="preserve">= Holstein, </t>
    </r>
    <r>
      <rPr>
        <b/>
        <sz val="10"/>
        <rFont val="Arial"/>
        <family val="2"/>
      </rPr>
      <t xml:space="preserve"> J </t>
    </r>
    <r>
      <rPr>
        <sz val="10"/>
        <rFont val="Arial"/>
        <family val="2"/>
      </rPr>
      <t xml:space="preserve">= Jersey,  </t>
    </r>
    <r>
      <rPr>
        <b/>
        <sz val="10"/>
        <rFont val="Arial"/>
        <family val="2"/>
      </rPr>
      <t xml:space="preserve">B </t>
    </r>
    <r>
      <rPr>
        <sz val="10"/>
        <rFont val="Arial"/>
        <family val="2"/>
      </rPr>
      <t xml:space="preserve">= Brahaman,   </t>
    </r>
    <r>
      <rPr>
        <b/>
        <sz val="10"/>
        <rFont val="Arial"/>
        <family val="2"/>
      </rPr>
      <t>Cr</t>
    </r>
    <r>
      <rPr>
        <sz val="10"/>
        <rFont val="Arial"/>
        <family val="2"/>
      </rPr>
      <t xml:space="preserve"> = Criollo,  </t>
    </r>
    <r>
      <rPr>
        <b/>
        <sz val="10"/>
        <rFont val="Arial"/>
        <family val="2"/>
      </rPr>
      <t>N</t>
    </r>
    <r>
      <rPr>
        <sz val="10"/>
        <rFont val="Arial"/>
        <family val="2"/>
      </rPr>
      <t xml:space="preserve">= Normando, </t>
    </r>
    <r>
      <rPr>
        <b/>
        <sz val="10"/>
        <rFont val="Arial"/>
        <family val="2"/>
      </rPr>
      <t>M</t>
    </r>
    <r>
      <rPr>
        <sz val="10"/>
        <rFont val="Arial"/>
        <family val="2"/>
      </rPr>
      <t xml:space="preserve">= Mestizo, </t>
    </r>
    <r>
      <rPr>
        <b/>
        <sz val="10"/>
        <rFont val="Arial"/>
        <family val="2"/>
      </rPr>
      <t>Gr</t>
    </r>
    <r>
      <rPr>
        <sz val="10"/>
        <rFont val="Arial"/>
        <family val="2"/>
      </rPr>
      <t xml:space="preserve">=Guirolando,  </t>
    </r>
    <r>
      <rPr>
        <b/>
        <sz val="10"/>
        <rFont val="Arial"/>
        <family val="2"/>
      </rPr>
      <t>Ay</t>
    </r>
    <r>
      <rPr>
        <sz val="10"/>
        <rFont val="Arial"/>
        <family val="2"/>
      </rPr>
      <t xml:space="preserve">:Ayrshire, </t>
    </r>
    <r>
      <rPr>
        <b/>
        <sz val="10"/>
        <rFont val="Arial"/>
        <family val="2"/>
      </rPr>
      <t>Gy</t>
    </r>
    <r>
      <rPr>
        <sz val="10"/>
        <rFont val="Arial"/>
        <family val="2"/>
      </rPr>
      <t xml:space="preserve">=Gyr,  S = Simbrah,  </t>
    </r>
    <r>
      <rPr>
        <b/>
        <sz val="10"/>
        <rFont val="Arial"/>
        <family val="2"/>
      </rPr>
      <t>Bn</t>
    </r>
    <r>
      <rPr>
        <sz val="10"/>
        <rFont val="Arial"/>
        <family val="2"/>
      </rPr>
      <t xml:space="preserve"> = Bon,   </t>
    </r>
    <r>
      <rPr>
        <b/>
        <sz val="10"/>
        <rFont val="Arial"/>
        <family val="2"/>
      </rPr>
      <t>Br</t>
    </r>
    <r>
      <rPr>
        <sz val="10"/>
        <rFont val="Arial"/>
        <family val="2"/>
      </rPr>
      <t xml:space="preserve"> = Brangus</t>
    </r>
  </si>
  <si>
    <t>C x P</t>
  </si>
  <si>
    <t>A x S</t>
  </si>
  <si>
    <t>B x Gy</t>
  </si>
  <si>
    <t>H x Cr</t>
  </si>
  <si>
    <t>P x H</t>
  </si>
  <si>
    <t>C x H</t>
  </si>
  <si>
    <t>Gr x P</t>
  </si>
  <si>
    <t>C x M</t>
  </si>
  <si>
    <t>H x P</t>
  </si>
  <si>
    <t>F1 x M</t>
  </si>
  <si>
    <t>VARIEDADES PREDOMINANTES:   K= Kingrass      P= Puntero     B= Brachiaria     Es= Estrella        Mr=Maralfalfa      Q=Quicuyo             Gr=Grama                Mi=Micay        I=Imperial            Ch:Chachafruto    An: Angleton</t>
  </si>
  <si>
    <t>An</t>
  </si>
  <si>
    <t xml:space="preserve">Bo </t>
  </si>
  <si>
    <t xml:space="preserve">L </t>
  </si>
  <si>
    <t xml:space="preserve">El </t>
  </si>
  <si>
    <t xml:space="preserve">Es </t>
  </si>
  <si>
    <t>Mi</t>
  </si>
  <si>
    <t xml:space="preserve">I </t>
  </si>
  <si>
    <t>R</t>
  </si>
  <si>
    <t>Cl</t>
  </si>
  <si>
    <r>
      <t xml:space="preserve">                                              </t>
    </r>
    <r>
      <rPr>
        <b/>
        <sz val="10"/>
        <rFont val="Arial"/>
        <family val="2"/>
      </rPr>
      <t>Sb: Saboya        El: Elefante       L: Leucaena     Mz: Maíz Forrajero   Af: Acacia Forrajera     Ei: Estrella de la India      Sn: Sabana    R:Remolino   G: Gordura</t>
    </r>
  </si>
  <si>
    <t xml:space="preserve">G </t>
  </si>
  <si>
    <t xml:space="preserve">Gr </t>
  </si>
  <si>
    <t xml:space="preserve">An </t>
  </si>
  <si>
    <t xml:space="preserve">                                              M=Matarratón     Cñ=Caña     Cr=Crotalaria      R=Ramio     S=Sorgo Forrajero    C=Cuchiyuyo    Mf: Mani Forrajero    Bo:Boton de Oro     Cl:Colosuana   In:India</t>
  </si>
  <si>
    <t>In</t>
  </si>
  <si>
    <t xml:space="preserve">P </t>
  </si>
  <si>
    <t>* Después de asumida la mortalidad 10%</t>
  </si>
  <si>
    <t>JAULAS Y JAULONES</t>
  </si>
  <si>
    <t>SISTEMA DE PRODUCCIÓN EN TIERRA</t>
  </si>
  <si>
    <t>SISTEMAS EN JAULAS Y JAULONES FLOTANTES</t>
  </si>
  <si>
    <r>
      <t>ÁREA TOTAL ESPEJO DE AGUA ESTIMADA TIERRA M</t>
    </r>
    <r>
      <rPr>
        <b/>
        <vertAlign val="superscript"/>
        <sz val="9"/>
        <rFont val="Arial"/>
        <family val="2"/>
      </rPr>
      <t>2</t>
    </r>
  </si>
  <si>
    <t>OTRAS TECNOLOGÍAS UNIDADES</t>
  </si>
  <si>
    <t>PRODUCCIÒN EN TIERRA</t>
  </si>
  <si>
    <t>PRODUCCIÓN EN TIERRA</t>
  </si>
  <si>
    <t>SÁBALO</t>
  </si>
  <si>
    <t>BOCACHICO  (Ton)</t>
  </si>
  <si>
    <t>SÁBALO  (Ton)</t>
  </si>
  <si>
    <t xml:space="preserve">BOCACHICO  </t>
  </si>
  <si>
    <t>Café (Estandar + Especial)</t>
  </si>
  <si>
    <t xml:space="preserve">Bocachico  </t>
  </si>
  <si>
    <t>Cuota fomento ($11 x Kg)</t>
  </si>
  <si>
    <t>GRAN TOTAL AGROPECUARIO</t>
  </si>
  <si>
    <t>PASTURAS Y FORRAJES</t>
  </si>
  <si>
    <t>CARNE BOVINA</t>
  </si>
  <si>
    <t>LECHE BOVINA</t>
  </si>
  <si>
    <t>CARNE PORCINA</t>
  </si>
  <si>
    <t>CARNE AVÍCOLA</t>
  </si>
  <si>
    <t>HUEVOS AVÍCOLA</t>
  </si>
  <si>
    <t>MIEL</t>
  </si>
  <si>
    <t>GRAN TOTAL AGROPECAURIO</t>
  </si>
  <si>
    <t xml:space="preserve">                 </t>
  </si>
  <si>
    <t>P X H</t>
  </si>
  <si>
    <t>C X P</t>
  </si>
  <si>
    <t xml:space="preserve">P  </t>
  </si>
  <si>
    <t xml:space="preserve">H </t>
  </si>
  <si>
    <t>B x M</t>
  </si>
  <si>
    <t>B X Gy</t>
  </si>
  <si>
    <t xml:space="preserve">Cr </t>
  </si>
  <si>
    <t>C X B</t>
  </si>
  <si>
    <t>G</t>
  </si>
  <si>
    <t>H x Gr</t>
  </si>
  <si>
    <t>H X Gy</t>
  </si>
  <si>
    <t>H x B</t>
  </si>
  <si>
    <t>Gy</t>
  </si>
  <si>
    <t>P x C</t>
  </si>
  <si>
    <t xml:space="preserve">J </t>
  </si>
  <si>
    <t>H x Gy</t>
  </si>
  <si>
    <t>C x Cr</t>
  </si>
  <si>
    <t>P x M</t>
  </si>
  <si>
    <t>Gr x C</t>
  </si>
  <si>
    <t xml:space="preserve">              INSTITUTO COLOMBIANO AGROPECUARIO - ICA</t>
  </si>
  <si>
    <t>CARNE (Kgs)**</t>
  </si>
  <si>
    <t xml:space="preserve">                   * Precio promedio estandar.               **Promedio entre 12,- 20 cargas</t>
  </si>
  <si>
    <r>
      <t xml:space="preserve">                       </t>
    </r>
    <r>
      <rPr>
        <b/>
        <sz val="9"/>
        <rFont val="Arial"/>
        <family val="2"/>
      </rPr>
      <t xml:space="preserve"> ¢ </t>
    </r>
    <r>
      <rPr>
        <sz val="9"/>
        <rFont val="Arial"/>
        <family val="2"/>
      </rPr>
      <t>Promedio para 12 a 20 cargas.</t>
    </r>
  </si>
  <si>
    <t>(Precios Constantes $/2005)</t>
  </si>
  <si>
    <t>VI</t>
  </si>
  <si>
    <t>CONSOLIDADO DE ÁREA (ha) SEMBRADA POR MUNICIPIO EN SISTEMAS PRODUCTIVOS AGRÍCOLAS, PASTURAS Y PISCÍCOLA</t>
  </si>
  <si>
    <t>CONSOLIDADO DE PRODUCCIÓN (ton) POR MUNICIPIO EN SISTEMAS PRODUCTIVOS AGRÍCOLAS, PECUARIOS Y PISCÍCOLAS</t>
  </si>
  <si>
    <t xml:space="preserve">           DANE - Boletines Precios de Insumos y Factores Asociados a la Produción Agropecuaria</t>
  </si>
  <si>
    <t>CULTIVO SEMESTRAL:  HABICHUELA</t>
  </si>
  <si>
    <t>CULTIVO SEMESTRAL:  PAPA</t>
  </si>
  <si>
    <t>CULTIVO SEMESTRAL:  TOMATE DE MESA</t>
  </si>
  <si>
    <t>CULTIVO :    CAFÉ</t>
  </si>
  <si>
    <t>CULTIVO : PLATANO SOLO</t>
  </si>
  <si>
    <t>CULTIVO :    PLATANO INTERCALADO</t>
  </si>
  <si>
    <t>CULTIVO :    CITRICOS</t>
  </si>
  <si>
    <t>CULTIVO :    GUAYABA MANZANA-PERA</t>
  </si>
  <si>
    <t>CULTIVO :    PAPAYA</t>
  </si>
  <si>
    <t>TON</t>
  </si>
  <si>
    <t>TOTAL TON</t>
  </si>
  <si>
    <t>P.P *</t>
  </si>
  <si>
    <t>D.PTO</t>
  </si>
  <si>
    <t>SUB TOTAL PERM  Y SEMIP. BÁSICOS</t>
  </si>
  <si>
    <t>TOTAL  PERMANENTES Y SEMIPERM.</t>
  </si>
  <si>
    <t>Carne Bovinos</t>
  </si>
  <si>
    <t>Leche Bovinos</t>
  </si>
  <si>
    <t>Carne Porcinos</t>
  </si>
  <si>
    <t>Miel Apícola</t>
  </si>
  <si>
    <t>TOTAL MUNICIPAL</t>
  </si>
  <si>
    <t>TOTAL DEPARTAMENTAL</t>
  </si>
  <si>
    <t>% MUNICIPAL</t>
  </si>
  <si>
    <t xml:space="preserve"> P:Producción(t)              P.P:Precio promedio al productor($/t)                V.P:Valor de la producción($)</t>
  </si>
  <si>
    <t>V.P ($ millones)</t>
  </si>
  <si>
    <t>Participación del volúmen de la producción de café:</t>
  </si>
  <si>
    <t>Especial:</t>
  </si>
  <si>
    <t>Clásico:</t>
  </si>
  <si>
    <t>SUBSECTOR</t>
  </si>
  <si>
    <t>PARTICIPACIONES (%) PRODUCCIÓN (t)</t>
  </si>
  <si>
    <t>PARTICIPACIONES (%) VR. PRODUCCIÓN ($)</t>
  </si>
  <si>
    <t>SUB SECTOR AGRÍCOLA</t>
  </si>
  <si>
    <t>SUB SECTOR PECUARIO</t>
  </si>
  <si>
    <t>SUB SECTOR PISCÍCOLA</t>
  </si>
  <si>
    <t>Santa María</t>
  </si>
  <si>
    <t>Teruél</t>
  </si>
  <si>
    <t>Paicól</t>
  </si>
  <si>
    <t>Elías</t>
  </si>
  <si>
    <t>VOLUMEN PRODUCCIÓN (ton)</t>
  </si>
  <si>
    <t>VALOR DE LA PRODUCCIÓN $Millones</t>
  </si>
  <si>
    <t>PART (%)</t>
  </si>
  <si>
    <t>VALOR DE LA PRODUCCIÓN AGROPECUARIA Y PISCÍCOLA, Y PARTICIPACIÓN POR MUNICIPIOS</t>
  </si>
  <si>
    <t>FUENTE: Secretaría de Agricultura y Minería. Observatorio de Territorios Rurales. Evaluaciones Agropecuarias Municipales 2020</t>
  </si>
  <si>
    <t>EVALUACIÓN PECUARIA AÑO 2020</t>
  </si>
  <si>
    <t xml:space="preserve">                     CONALGODÓN</t>
  </si>
  <si>
    <t>AÑO 2020</t>
  </si>
  <si>
    <t>CULTIVO :   AGUACATE HASS</t>
  </si>
  <si>
    <t>CULTIVO :   AGUACATE LORENA</t>
  </si>
  <si>
    <t>REHABILITADA/RENOVADA</t>
  </si>
  <si>
    <t>CULTIVO :   AGUACATE (no Hass, ni Lorena)</t>
  </si>
  <si>
    <t>Aguacate (no hass, no lorena)</t>
  </si>
  <si>
    <t>Aguacate Hass</t>
  </si>
  <si>
    <t>Aguacate Lorena</t>
  </si>
  <si>
    <t>Fincas o Predos de 1 a 50 cabezas</t>
  </si>
  <si>
    <t>Fincas o Predos de 51 a 100 cabezas</t>
  </si>
  <si>
    <t>Fincas o Predos de 101 a 500 cabezas</t>
  </si>
  <si>
    <t>Fincas o Predos &gt;500 cabezas</t>
  </si>
  <si>
    <t>Total fincas o predios</t>
  </si>
  <si>
    <t>PREDIOS y/o FINCAS CON ACTIVIDAD BOVINA</t>
  </si>
  <si>
    <t>FUENTE: Instituto Colombiano Agropecuario -ICA 2020</t>
  </si>
  <si>
    <t>EVALUACIÓN  PECUARIA AÑO 2020</t>
  </si>
  <si>
    <t>LECHONES &lt; 6 MESES</t>
  </si>
  <si>
    <t>HEMBRAS &gt; 6 MESES</t>
  </si>
  <si>
    <t>MACHOS &gt; 6 MESES</t>
  </si>
  <si>
    <t>PREDIOS TRASPATIO</t>
  </si>
  <si>
    <t>GRAN TOTAL PORCINOS</t>
  </si>
  <si>
    <t>GRAN TOTAL PREDIOS</t>
  </si>
  <si>
    <t>PORCINOS TRASPATIO</t>
  </si>
  <si>
    <t>promedio</t>
  </si>
  <si>
    <t>PRECIO LECHE</t>
  </si>
  <si>
    <t>ponderado</t>
  </si>
  <si>
    <t>Pond</t>
  </si>
  <si>
    <t>prom ponder ($)</t>
  </si>
  <si>
    <t xml:space="preserve">                   CADENAS PRODUCTIVAS - GREMIOS DE LA PRODUCCIÓN  -  CONALGODON  - PRODUCTORES </t>
  </si>
  <si>
    <t xml:space="preserve">               GREMIOS DE LA PRODUCCIÓN, PRODUCTORES</t>
  </si>
  <si>
    <t xml:space="preserve"> EVALUACIÓN AGROPECUARIA DEL HUILA AÑO 2021</t>
  </si>
  <si>
    <t>EVALUACIÓN AGRICOLA PARA CULTIVOS TRANSITORIOS AÑO 2021</t>
  </si>
  <si>
    <t>9EVALUACIÓN DEFINITIVA  SEMESTRE A/2021</t>
  </si>
  <si>
    <t>SEMESTRE B/2021</t>
  </si>
  <si>
    <t>FUENTE: Secretaría de Agricultura y Minería. Observatorio de Territorios Rurales. Evaluaciones Agropecuarias Municipales 2021</t>
  </si>
  <si>
    <t>CONSOLIDADO EVALUACION  AGRICOLA PARA CULTIVOS TRANSITORIOS SEMESTRE A/2021, B/2021</t>
  </si>
  <si>
    <t>EVALUACIÓN DEFINITIVA  SEMESTRE A/2021</t>
  </si>
  <si>
    <t>CONSOLIDADO EVALUACIÓN AÑO 2021</t>
  </si>
  <si>
    <t>COSTO DE PRODUCCIÓN PROMEDIO PARA UNA HECTÁREA  DE ALGODON AÑO 2021</t>
  </si>
  <si>
    <t>97COSTO DE PRODUCCIÓN PROMEDIO PARA UNA HECTÁREA  DE ARROZ RIEGO AÑO 2021</t>
  </si>
  <si>
    <t>COSTO DE PRODUCCIÓN PROMEDIO PARA UNA HECTÁREA DE ARVEJA AÑO 2021</t>
  </si>
  <si>
    <t>COSTO DE PRODUCCIÓN PROMEDIO PARA UNA HECTÁREA DE AHUYAMA AÑO 2021</t>
  </si>
  <si>
    <t>COSTO DE PRODUCCIÓN PROMEDIO PARA UNA HECTÁREA  DE FRIJOL TECNIFICADO AÑO 2021</t>
  </si>
  <si>
    <t>COSTO DE PRODUCCIÓN PROMEDIO PARA UNA HECTÁREA  DE FRIJOL TRADICIONAL AÑO 2021</t>
  </si>
  <si>
    <t>COSTO DE PRODUCCIÓN PROMEDIO PARA UNA HECTÁREA  DE HABICHUELA AÑO 2021</t>
  </si>
  <si>
    <t>COSTO DE PRODUCCIÓN PROMEDIO PARA UNA HECTÁREA  DE MAIZ TECNIFICADO AÑO 2021</t>
  </si>
  <si>
    <t>COSTO DE PRODUCCIÓN PROMEDIO PARA UNA HECTÁREA  DE MAIZ TRADICIONAL AÑO 2021</t>
  </si>
  <si>
    <t>COSTO DE PRODUCCIÓN PROMEDIO PARA UNA HECTÁREA  DE SANDIA AÑO 2021</t>
  </si>
  <si>
    <t>COSTO DE PRODUCCIÓN PROMEDIO PARA UNA HECTÁREA  DE SORGO AÑO 2021</t>
  </si>
  <si>
    <t>COSTO DE PRODUCCIÓN PROMEDIO PARA UNA HECTÁREA DE TABACO RUBIO AÑO 2021</t>
  </si>
  <si>
    <t>COSTO DE PRODUCCIÓN PROMEDIO PARA UNA HECTÁREA  DE TOMATE DE MESA AÑO 2021</t>
  </si>
  <si>
    <t>COSTO DE PRODUCCIÓN PROMEDIO PARA UNA HECTÁREA  DE MELON AÑO 2021</t>
  </si>
  <si>
    <t>EVALUACIÓN AGRICOLA PARA CULTIVOS ANUALES DEFINITIVA AÑO  2021</t>
  </si>
  <si>
    <t>EVALUACION DEFINITIVA PARA EL  AÑO 2021</t>
  </si>
  <si>
    <t>EVALUACION CONSOLIDADA PARA CULTIVOS AGRICOLAS ANUALES 2021</t>
  </si>
  <si>
    <t xml:space="preserve"> EVALUACION DEFINITIVA PARA EL AÑO 2021</t>
  </si>
  <si>
    <t>COSTO DE PRODUCCIÓN PROMEDIO PARA UNA HECTÁREA DE ACHIRA AÑO 2021</t>
  </si>
  <si>
    <t>COSTO DE PRODUCCIÓN PROMEDIO PARA UNA HECTÁREA DE ARRACACHA AÑO 2021</t>
  </si>
  <si>
    <t>COSTO DE PRODUCCIÓN PROMEDIO PARA UNA HECTÁREA DE YUCA AÑO 2021</t>
  </si>
  <si>
    <t>COSTO DE PRODUCCIÓN PROMEDIO PARA UNA HECTÁREA DE CEBOLLA JUNCA AÑO 2021</t>
  </si>
  <si>
    <t>EVALUACIÓN AGRICOLA DEFINITIVA PARA CULTIVOS PERMANENTES Y SEMIPERMANENTES  AÑO 2021</t>
  </si>
  <si>
    <t>EVALUACION DEFINITIVA PARA EL AÑO 2021</t>
  </si>
  <si>
    <t>Ene-Dic-21</t>
  </si>
  <si>
    <t>NOTA: Producción calculada con áreas rehabilitadas y cosechadas</t>
  </si>
  <si>
    <t xml:space="preserve">                  EVALUACION DEFINITIVA CONSOLIDADA PARA CULTIVOS AGRÍCOLAS SEMIPERMANENTES Y PERMANENTES  AÑO 2021</t>
  </si>
  <si>
    <t>COSTOS DE PRODUCCIÓN PROMEDIOS PARA UNA HECTÁREA DE  CAÑA PANELERA (ESTABLECIMIENTO 1es AÑO) AÑO 2021</t>
  </si>
  <si>
    <t>7COSTOS DE PRODUCCIÓN PROMEDIOS PARA UNA HECTÁREA DE  CACAO (ESTABLECIMIENTO) AÑO  2021</t>
  </si>
  <si>
    <t>COSTOS DE PRODUCCIÓN PROMEDIOS PARA UNA HECTÁREA DE  CITRICOS (ESTABLECIMIENTO) AÑO 2021</t>
  </si>
  <si>
    <t>COSTOS DE PRODUCCIÓN PROMEDIOS PARA UNA HECTÁREA DE  GRANADILLA (ESTABLECIMIENTO) AÑO 2021</t>
  </si>
  <si>
    <t>COSTOS DE PRODUCCIÓN PROMEDIOS PARA UNA HECTÁREA DE  CHOLUPA (ESTABLECIMIENTO ) AÑO 2021</t>
  </si>
  <si>
    <t>COSTOS DE PRODUCCIÓN PROMEDIOS PARA UNA HECTÁREA DE  LULO (ESTABLECIMIENTO) AÑO 2021</t>
  </si>
  <si>
    <t>COSTOS DE PRODUCCIÓN PROMEDIOS PARA UNA HECTÁREA DE  MANGO (ESTABLECIMIENTO) AÑO 2021</t>
  </si>
  <si>
    <t>COSTOS DE PRODUCCIÓN PROMEDIOS PARA UNA HECTÁREA DE  MARACUYA (ESTABLECIMIENTO) AÑO 2021</t>
  </si>
  <si>
    <t>COSTOS DE PRODUCCIÓN PROMEDIOS PARA UNA HECTÁREA DE  MORA (ESTABLECIMIENTO) AÑO 2021</t>
  </si>
  <si>
    <t>COSTOS DE PRODUCCIÓN PROMEDIOS PARA UNA HECTÁREA DE  PIÑA (ESTABLECIMIENTO) AÑO 2021</t>
  </si>
  <si>
    <t>COSTOS DE PRODUCCIÓN PROMEDIOS PARA UNA HECTÁREA DE  PITAHAYA (ESTABLECIMIENTO) AÑO 2021</t>
  </si>
  <si>
    <t>COSTOS DE PRODUCCIÓN PROMEDIOS PARA UNA HECTÁREA DE  PLATANO INTERCALADO (ESTABLECIMIENTO) AÑO 2021</t>
  </si>
  <si>
    <t>COSTOS DE PRODUCCIÓN PROMEDIOS PARA UNA HECTÁREA DE  PLATANO SOLO (ESTABLECIMIENTO) AÑO 2021</t>
  </si>
  <si>
    <t>COSTOS DE PRODUCCIÓN PROMEDIOS PARA UNA HECTÁREA DE TOMATE DE ARBOL (ESTABLECIMIENTO) AÑO 2021</t>
  </si>
  <si>
    <t>COSTOS DE PRODUCCIÓN PROMEDIOS PARA UNA HECTÁREA DE  UVA (ESTABLECIMIENTO) AÑO 2021</t>
  </si>
  <si>
    <t>COSTOS DE PRODUCCIÓN PROMEDIOS PARA UNA HECTÁREA DE  AGUACATE (ESTABLECIMIENTO) AÑO 2021</t>
  </si>
  <si>
    <t>COSTOS DE PRODUCCIÓN PROMEDIOS PARA UNA HECTÁREA DE  PAPAYA (ESTABLECIMIENTO) AÑO 2021</t>
  </si>
  <si>
    <t>COSTOS DE PRODUCCIÓN PROMEDIOS PARA UNA HECTÁREA DE  BANANO (ESTABLECIMIENTO) AÑO 2021</t>
  </si>
  <si>
    <t>COSTOS DE PRODUCCIÓN PROMEDIOS PARA UNA HECTÁREA DE CURUBA (ESTABLECIMIENTO) AÑO 2021</t>
  </si>
  <si>
    <t>COSTOS DE PRODUCCIÓN PROMEDIOS PARA UNA HECTÁREA DE  GUANABANA (ESTABLECIMIENTO) AÑO 2021</t>
  </si>
  <si>
    <t>COSTOS DE PRODUCCIÓN PROMEDIOS PARA UNA HECTÁREA DE  CAÑA PANELERA (SOSTENIMIENTO) AÑO 2021</t>
  </si>
  <si>
    <t>COSTOS DE PRODUCCIÓN PROMEDIOS PARA UNA HECTÁREA DE  CACAO (SOSTENIMIENTO) AÑO 2021</t>
  </si>
  <si>
    <t>COSTOS DE PRODUCCIÓN PROMEDIOS PARA UNA HECTÁREA DE  CITRICOS (SOSTENIMIENTO) AÑO 2021</t>
  </si>
  <si>
    <t>COSTOS DE PRODUCCIÓN PROMEDIOS PARA UNA HECTÁREA DE  GRANADILLA (SOSTENIMIENTO) AÑO 2021</t>
  </si>
  <si>
    <t>COSTOS DE PRODUCCIÓN PROMEDIOS PARA UNA HECTÁREA DE CHOLUPA (SOSTENIMIENTO) AÑO 2021</t>
  </si>
  <si>
    <t>COSTOS DE PRODUCCIÓN PROMEDIOS PARA UNA HECTÁREA DE  LULO (SOSTENIMIENTO) AÑO 2021</t>
  </si>
  <si>
    <t>COSTOS DE PRODUCCIÓN PROMEDIOS PARA UNA HECTÁREA DE  MANGO (SOSTENIMIENTO) AÑO 2021</t>
  </si>
  <si>
    <t>COSTOS DE PRODUCCIÓN PROMEDIOS PARA UNA HECTÁREA DE  MARACUYA (SOSTENIMIENTO) AÑO 2021</t>
  </si>
  <si>
    <t>COSTOS DE PRODUCCIÓN PROMEDIOS PARA UNA HECTÁREA DE  MORA (SOSTENINIEMTO) AÑO 2021</t>
  </si>
  <si>
    <t>COSTOS DE PRODUCCIÓN PROMEDIOS PARA UNA HECTÁREA DE  PIÑA (SOSTENINIEMTO) AÑO 2021</t>
  </si>
  <si>
    <t>1COSTOS DE PRODUCCIÓN PROMEDIOS PARA UNA HECTÁREA DE  PLATANO INTERCALADO (SOSTENIMIENTO) AÑO 2021</t>
  </si>
  <si>
    <t>COSTOS DE PRODUCCIÓN PROMEDIOS PARA UNA HECTÁREA DE  PLATANO SOLO (SOSTENIMIENTO) AÑO 2021</t>
  </si>
  <si>
    <t>COSTOS DE PRODUCCIÓN PROMEDIOS PARA UNA HECTÁREA DE TOMATE DE ARBOL (SOSTENIMIENTO) AÑO 2021</t>
  </si>
  <si>
    <t>COSTOS DE PRODUCCIÓN PROMEDIOS PARA UNA HECTÁREA  UVA (SOSTENIMIENTO) AÑO 2021</t>
  </si>
  <si>
    <t>COSTOS DE PRODUCCIÓN PROMEDIOS PARA UNA HECTÁREA DE  AGUACATE (SOSTENIMIENTO) AÑO 2021</t>
  </si>
  <si>
    <t>COSTOS DE PRODUCCIÓN PROMEDIOS PARA UNA HECTÁREA DE  PAPAYA (SOSTENIMIENTO) AÑO 2021</t>
  </si>
  <si>
    <t>COSTOS DE PRODUCCIÓN PROMEDIOS PARA UNA HECTÁREA DE  BANANO (SOSTENIMIENTO) AÑO 2021</t>
  </si>
  <si>
    <t>COSTOS DE PRODUCCIÓN PROMEDIOS PARA UNA HECTÁREA DE  CURUBA (SOSTENIMIENTO) AÑO 2021</t>
  </si>
  <si>
    <t>COSTOS DE PRODUCCIÓN PROMEDIOS PARA UNA HECTÁREA DE  GUANABANA (SOSTENIMIENTO) AÑO 2021</t>
  </si>
  <si>
    <t>TUBÉRCULO</t>
  </si>
  <si>
    <t>CULTIVO SEMESTRAL:  FRIJOL TECNIFICADO</t>
  </si>
  <si>
    <t>RENOVACIÓN POR SIEMBRA - 5,555 PLÁNTAS POR HECTÁREA. AÑO 2021 (18 MESES)</t>
  </si>
  <si>
    <t>Secretaría de Agricultura y Minería. Observatorio de Territorios Rurales. Evaluaciones Agropecuarias Municipales 2021</t>
  </si>
  <si>
    <t>EVALUACIÓN PECUARIA AÑO 2021</t>
  </si>
  <si>
    <t>FUENTE: Instituto Colombiano Agropecuario -ICA - I ciclo de vacunación Aftosa 2021</t>
  </si>
  <si>
    <t>Total Predios</t>
  </si>
  <si>
    <t>Predios Vacunados</t>
  </si>
  <si>
    <t>Cobertura Predios (%)</t>
  </si>
  <si>
    <t>Cobertura Bovinos (%)</t>
  </si>
  <si>
    <t>COBERTURA DE VACUNACIÓN BOVINA 2021</t>
  </si>
  <si>
    <t>EVALUACIÓN  PECUARIA AÑO 2021</t>
  </si>
  <si>
    <t>COMERCIAL FAMILIAR, INDUSTRIAL Y TECNIFICADO</t>
  </si>
  <si>
    <t>PREDIOS COMERCIAL FAMILIAR, INDUSTRIAL Y TECNIFICADO</t>
  </si>
  <si>
    <t xml:space="preserve">                      Instituto Colombiano Agropecuario (ICA). (2021). Dirección técnica de vigilancia Epidemiológica. Censo pecuario 2019, 2020 y 2021.</t>
  </si>
  <si>
    <t xml:space="preserve">TOTAL PORCINOS </t>
  </si>
  <si>
    <t>EVALUACIÓN PISCÍCOLA AÑO 2021</t>
  </si>
  <si>
    <t>20EVALUCIÓN PISCÍCOLA AÑO 2021</t>
  </si>
  <si>
    <t>TABLA 1. COMPORTAMIENTO DE LOS CULTIVOS TRANSITORIOS BÁSICOS  EN EL DEPARTAMENTO DEL HUILA EVALUACION AÑO 2021</t>
  </si>
  <si>
    <t>21A/20A</t>
  </si>
  <si>
    <t>21B/20B</t>
  </si>
  <si>
    <t>2021/2020</t>
  </si>
  <si>
    <t>FUENTE: Secretaría de Agricultura y Minería. Observatorio de Territorios Rurales. Evaluaciones Agropecuarias Municipales 2022</t>
  </si>
  <si>
    <t>TABLA 2. COMPORTAMIENTO DE LOS CULTIVOS  TRANSITORIOS HORTALIZAS  EN EL DEPARTAMENTO HUILA EVALUACION AÑO 2021</t>
  </si>
  <si>
    <t>Continúa TABLA 2. COMPORTAMIENTO DE LOS CULTIVOS TRANSITORIOS HORTALIZAS  EN EL DEPARTAMENTO HUILA EVALUACION AÑO 2021</t>
  </si>
  <si>
    <t>TABLA 3. COMPORTAMIENTO DE LOS CULTIVOS PERMANENTES Y SEMIPERMANENTES  BÁSICOS Y ANUALES EN EL DEPARTAMENTO DEL HUILA EVALUACION AÑO 2021</t>
  </si>
  <si>
    <t>TABLA 4. COMPORTAMIENTO DE LOS CULTIVOS PERMANENTES SIMIPERMANENTES   FRUTALES  EN EL DEPARTAMENTO DEL HUILA EVALUACION AÑO 2021</t>
  </si>
  <si>
    <t>Continúa TABLA 4. COMPORTAMIENTO DE LOS CULTIVOS PERMANENTES SIMIPERMANENTES  FRUTALES  EN EL DEPARTAMENTO DEL HUILA EVALUACION AÑO 2021</t>
  </si>
  <si>
    <t xml:space="preserve"> TABLA 5.  COMPORTAMIENTO AGRÍCOLA  EN EL DEPARTAMENTO DEL HUILA  EVALUACION AÑO 2021</t>
  </si>
  <si>
    <r>
      <t xml:space="preserve">TABLA  6 </t>
    </r>
    <r>
      <rPr>
        <b/>
        <sz val="12"/>
        <rFont val="Arial"/>
        <family val="2"/>
      </rPr>
      <t xml:space="preserve">  PRECIOS PAGADO AL PRODUCTOR Y COSTOS DE PRODUCCION  PROMEDIOS PARA CULTIVOS TRANSITORIOS AÑO 2020 - 2021</t>
    </r>
  </si>
  <si>
    <t xml:space="preserve"> 2021/2020</t>
  </si>
  <si>
    <r>
      <t xml:space="preserve">TABLA  7 </t>
    </r>
    <r>
      <rPr>
        <b/>
        <sz val="12"/>
        <rFont val="Arial"/>
        <family val="2"/>
      </rPr>
      <t xml:space="preserve">  PRECIOS PAGADO AL PRODUCTOR Y COSTOS DE PRODUCCION  PROMEDIOS PARA CULTIVOS   BASICOS  PERMANENTES  SEMIPERMANENTES   Y  ANUALES  AÑO 2020 - 2021</t>
    </r>
  </si>
  <si>
    <r>
      <t xml:space="preserve">TABLA  8 </t>
    </r>
    <r>
      <rPr>
        <b/>
        <sz val="12"/>
        <rFont val="Arial"/>
        <family val="2"/>
      </rPr>
      <t xml:space="preserve">  PRECIOS PAGADO AL PRODUCTOR Y COSTOS DE PRODUCCION PROMEDIOS PARA FRUTALES  PERMANENTES   Y  SEMIPERMANENTES   AÑO 2020 - 2021</t>
    </r>
  </si>
  <si>
    <t xml:space="preserve">  TABLA 9, VALORACION DEL CRECIMIENTO  AGRICOLA  EN EL DEPARTAMENTO DEL HUILA. AÑO  2021- CON CAFÉ</t>
  </si>
  <si>
    <t>AÑO 2021</t>
  </si>
  <si>
    <t xml:space="preserve">  TABLA 9,1. VALORACION DEL CRECIMIENTO AGRICOLA  EN EL DEPARTAMENTO DEL HUILA. AÑO  2021 - SIN CAFÉ</t>
  </si>
  <si>
    <t>DEPARTAMENTO DEL HUILA AÑO 2021 - CON CAFÉ</t>
  </si>
  <si>
    <t>DEPARTAMENTO DEL HUILA AÑO 2021.   SIN CAFÉ</t>
  </si>
  <si>
    <t>TABLA 11. COMPORTAMIENTO DE LA PRODUCCIÓN PECUARIA Y PISCÍCOLA,  EN EL DEPARTAMENTO DEL HUILA EVALUACION AÑO 2021</t>
  </si>
  <si>
    <t>TABLA  12.  VALORACION DEL CRECIMIENTO  PECUARIO Y PISCÍCOLA  EN EL DEPARTAMENTO DEL HUILA AÑO 2021</t>
  </si>
  <si>
    <t>DEPARTAMENTO DEL HUILA AÑO 2021</t>
  </si>
  <si>
    <t xml:space="preserve">                                                                 DEPARTAMENTO DEL HUILA AÑO 2021. CON CAFÉ</t>
  </si>
  <si>
    <t xml:space="preserve">                                                                 DEPARTAMENTO DEL HUILA AÑO 2021 - SIN CAFÉ-</t>
  </si>
  <si>
    <t>EN EL DEPARTAMENTO DEL HUILA. AÑO 2021</t>
  </si>
  <si>
    <t>P y SP=  Areas para Cultivos SEMI y PERMANENTES sembradas en el 2021</t>
  </si>
  <si>
    <t>GRAN TOTAL JORNALES  AGRÍCOLAS  REQUERIDOS AÑO 2021</t>
  </si>
  <si>
    <t>(PRECIOS CORRIENTES. Año 2021)</t>
  </si>
  <si>
    <t>** Lo Transado Por ALMACAFÉ y estimación del 40% adicional del total de la producción, en otros comercializadores</t>
  </si>
  <si>
    <t>(PRECIOS CORRIENTES.  Año 2021)</t>
  </si>
  <si>
    <t>(PRECIOS CORRIENTES 2021)</t>
  </si>
  <si>
    <t>NOTA: Valor promedio huevo unidad $301 PP</t>
  </si>
  <si>
    <t xml:space="preserve"> (PRECIOS CORRIENTES 2021)</t>
  </si>
  <si>
    <t>EN EL DEPARTAMENTO DEL HUILA. AÑO 2021.   CON CAFÉ</t>
  </si>
  <si>
    <t>* (Precios Corrientes año 2021)</t>
  </si>
  <si>
    <t>EN EL DEPARTAMENTO DEL HUILA. AÑO 2021.   SIN  CAFÉ</t>
  </si>
  <si>
    <t xml:space="preserve"> *(Precios Corrientes año 2021)</t>
  </si>
  <si>
    <t>DURANTE EL 2021</t>
  </si>
  <si>
    <t>CONSOLIDADO DE ÁREA (ha) SEMBRADA POR MUNICIPIO EN SISTEMAS PRODUCTIVOS AGRÍCOLAS (TRANSITORIOS, ANUALES Y PERMANENTES) PASTURAS Y PISCÍCOLA  AÑO 2021</t>
  </si>
  <si>
    <t>CONSOLIDADO DE PRODUCCIÓN (ton) POR MUNICIPIO EN SISTEMAS PRODUCTIVOS AGRÍCOLAS, PECUARIOS Y PISCÍCOLAS AÑO 2021</t>
  </si>
  <si>
    <t>PARTICIPACIÓN MUNICIPAL EN LA PRODUCCIÓN Y VALOR DE LA PRODUCCIÓN AGROPECUARIA Y PISCÍCOLA DEPARTAMENTAL AÑO 2021</t>
  </si>
  <si>
    <t>CONSOLIDADO DE PRODUCCIÓN Y VALOR DE LA PRODUCCIÓN MUNICIPAL, AGROPECUARIA Y PISCÍCOLA DEL DEPARTAMENTO DEL HUILA, AÑO 2021</t>
  </si>
  <si>
    <t xml:space="preserve"> FUENTE: Secretaría de Agricultura y Minería. Observatorio de Territorios Rurales. Evaluaciones Agropecuarias Municipales 2021</t>
  </si>
  <si>
    <t>* Precios Corrientes año 2021, promedio departamental</t>
  </si>
  <si>
    <t>AGUACATE NO HASS, NO LORENA</t>
  </si>
  <si>
    <t>AGUACATE HASS</t>
  </si>
  <si>
    <t>AGUACATE LORENA</t>
  </si>
  <si>
    <t xml:space="preserve">                     CONALGODÓN 2021</t>
  </si>
  <si>
    <t xml:space="preserve">                Comité Departamental de Cafeteros del Huila </t>
  </si>
  <si>
    <t>DENSIDAD PROMEDIA 5,555 ARBOLES. AÑO 2021</t>
  </si>
  <si>
    <t>REPORTES A PRECIOS CORRIENTES</t>
  </si>
  <si>
    <t>EQUIPO TÉCNICO DE APOYO</t>
  </si>
  <si>
    <t>Julio Cesar Garzón Calderón</t>
  </si>
  <si>
    <t>Jaime Francisco Muñóz Nieto</t>
  </si>
  <si>
    <t>Gloria Isabel Gutíerrez</t>
  </si>
  <si>
    <t>Stephany Lorena Olaya Corredor</t>
  </si>
  <si>
    <t>Diego Felipe Echeverry</t>
  </si>
  <si>
    <t>Miguel Ignacio Javela</t>
  </si>
  <si>
    <t>Jorge Alonso Martínez Buendía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</si>
</sst>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 * #,##0_ ;_ * \-#,##0_ ;_ * &quot;-&quot;_ ;_ @_ "/>
    <numFmt numFmtId="166" formatCode="#,##0.0"/>
    <numFmt numFmtId="167" formatCode="0.0"/>
    <numFmt numFmtId="168" formatCode="#,##0.000"/>
    <numFmt numFmtId="169" formatCode="0.000"/>
    <numFmt numFmtId="170" formatCode="0.0%"/>
    <numFmt numFmtId="171" formatCode="#,##0.0000"/>
    <numFmt numFmtId="173" formatCode="&quot;$&quot;#,##0.00"/>
    <numFmt numFmtId="174" formatCode="&quot;$&quot;#,##0"/>
  </numFmts>
  <fonts count="92" x14ac:knownFonts="1">
    <font>
      <sz val="10"/>
      <name val="Arial"/>
    </font>
    <font>
      <sz val="10"/>
      <name val="Arial"/>
      <family val="2"/>
    </font>
    <font>
      <b/>
      <sz val="14"/>
      <name val="Arial Black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 Black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1"/>
      <color indexed="10"/>
      <name val="Arial"/>
      <family val="2"/>
    </font>
    <font>
      <sz val="10"/>
      <color indexed="10"/>
      <name val="Arial"/>
      <family val="2"/>
    </font>
    <font>
      <sz val="11"/>
      <name val="Arial"/>
      <family val="2"/>
    </font>
    <font>
      <sz val="10"/>
      <name val="Comic Sans MS"/>
      <family val="4"/>
    </font>
    <font>
      <sz val="11"/>
      <name val="Comic Sans MS"/>
      <family val="4"/>
    </font>
    <font>
      <b/>
      <sz val="12"/>
      <name val="Comic Sans MS"/>
      <family val="4"/>
    </font>
    <font>
      <b/>
      <sz val="11"/>
      <name val="Comic Sans MS"/>
      <family val="4"/>
    </font>
    <font>
      <b/>
      <sz val="10"/>
      <name val="Comic Sans MS"/>
      <family val="4"/>
    </font>
    <font>
      <sz val="12"/>
      <name val="Comic Sans MS"/>
      <family val="4"/>
    </font>
    <font>
      <u/>
      <sz val="11"/>
      <name val="Comic Sans MS"/>
      <family val="4"/>
    </font>
    <font>
      <b/>
      <sz val="9"/>
      <name val="Comic Sans MS"/>
      <family val="4"/>
    </font>
    <font>
      <sz val="11"/>
      <color indexed="10"/>
      <name val="Comic Sans MS"/>
      <family val="4"/>
    </font>
    <font>
      <b/>
      <sz val="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Comic Sans MS"/>
      <family val="4"/>
    </font>
    <font>
      <b/>
      <sz val="11"/>
      <color indexed="10"/>
      <name val="Comic Sans MS"/>
      <family val="4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 Black"/>
      <family val="2"/>
    </font>
    <font>
      <b/>
      <vertAlign val="superscript"/>
      <sz val="9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7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Bernard MT Condensed"/>
      <family val="1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u/>
      <sz val="10"/>
      <color indexed="10"/>
      <name val="Arial"/>
      <family val="2"/>
    </font>
    <font>
      <u/>
      <sz val="10"/>
      <color indexed="14"/>
      <name val="Arial"/>
      <family val="2"/>
    </font>
    <font>
      <u/>
      <sz val="10"/>
      <color indexed="17"/>
      <name val="Arial"/>
      <family val="2"/>
    </font>
    <font>
      <u/>
      <sz val="10"/>
      <color indexed="60"/>
      <name val="Arial"/>
      <family val="2"/>
    </font>
    <font>
      <b/>
      <sz val="16"/>
      <name val="Arial Black"/>
      <family val="2"/>
    </font>
    <font>
      <b/>
      <u/>
      <sz val="12"/>
      <color indexed="12"/>
      <name val="Arial"/>
      <family val="2"/>
    </font>
    <font>
      <i/>
      <sz val="10"/>
      <name val="Arial"/>
      <family val="2"/>
    </font>
    <font>
      <sz val="9"/>
      <color indexed="8"/>
      <name val="Arial"/>
      <family val="2"/>
    </font>
    <font>
      <b/>
      <i/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u/>
      <sz val="10"/>
      <color theme="6" tint="-0.499984740745262"/>
      <name val="Arial"/>
      <family val="2"/>
    </font>
    <font>
      <sz val="13"/>
      <name val="Bernard MT Condensed"/>
      <family val="1"/>
    </font>
    <font>
      <b/>
      <sz val="1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22"/>
      <color indexed="21"/>
      <name val="Arial"/>
      <family val="2"/>
    </font>
    <font>
      <sz val="22"/>
      <color indexed="12"/>
      <name val="Arial"/>
      <family val="2"/>
    </font>
    <font>
      <sz val="22"/>
      <color indexed="14"/>
      <name val="Arial"/>
      <family val="2"/>
    </font>
    <font>
      <u/>
      <sz val="10"/>
      <color rgb="FFC00000"/>
      <name val="Arial"/>
      <family val="2"/>
    </font>
    <font>
      <sz val="22"/>
      <color indexed="60"/>
      <name val="Arial"/>
      <family val="2"/>
    </font>
    <font>
      <sz val="22"/>
      <name val="Arial"/>
      <family val="2"/>
    </font>
    <font>
      <sz val="22"/>
      <color indexed="10"/>
      <name val="Arial"/>
      <family val="2"/>
    </font>
    <font>
      <sz val="10"/>
      <name val="Arial"/>
      <family val="2"/>
    </font>
    <font>
      <b/>
      <sz val="10.5"/>
      <name val="Arial"/>
      <family val="2"/>
    </font>
    <font>
      <b/>
      <i/>
      <sz val="11"/>
      <name val="Arial"/>
      <family val="2"/>
    </font>
    <font>
      <u/>
      <sz val="10"/>
      <color rgb="FF00B05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0"/>
      <name val="Comic Sans MS"/>
      <family val="4"/>
    </font>
    <font>
      <b/>
      <sz val="26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22"/>
      </patternFill>
    </fill>
    <fill>
      <patternFill patternType="solid">
        <fgColor indexed="42"/>
        <bgColor indexed="22"/>
      </patternFill>
    </fill>
    <fill>
      <patternFill patternType="solid">
        <fgColor indexed="46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2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 style="medium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7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9" fontId="84" fillId="0" borderId="0" applyFont="0" applyFill="0" applyBorder="0" applyAlignment="0" applyProtection="0"/>
  </cellStyleXfs>
  <cellXfs count="35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0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1" fillId="0" borderId="0" xfId="0" applyFont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 wrapText="1"/>
    </xf>
    <xf numFmtId="166" fontId="0" fillId="0" borderId="0" xfId="0" applyNumberFormat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66" fontId="0" fillId="0" borderId="0" xfId="0" applyNumberFormat="1" applyBorder="1" applyAlignment="1">
      <alignment horizontal="right" wrapText="1"/>
    </xf>
    <xf numFmtId="166" fontId="5" fillId="0" borderId="0" xfId="0" applyNumberFormat="1" applyFont="1"/>
    <xf numFmtId="0" fontId="0" fillId="0" borderId="0" xfId="0" applyBorder="1"/>
    <xf numFmtId="4" fontId="0" fillId="0" borderId="9" xfId="0" applyNumberFormat="1" applyBorder="1"/>
    <xf numFmtId="166" fontId="0" fillId="0" borderId="0" xfId="0" applyNumberFormat="1" applyBorder="1" applyAlignment="1">
      <alignment horizontal="left"/>
    </xf>
    <xf numFmtId="3" fontId="1" fillId="0" borderId="10" xfId="0" applyNumberFormat="1" applyFont="1" applyBorder="1"/>
    <xf numFmtId="2" fontId="0" fillId="0" borderId="0" xfId="0" applyNumberFormat="1" applyBorder="1" applyAlignment="1">
      <alignment horizontal="right" wrapText="1"/>
    </xf>
    <xf numFmtId="2" fontId="0" fillId="0" borderId="0" xfId="0" applyNumberFormat="1" applyBorder="1" applyAlignment="1">
      <alignment horizontal="left"/>
    </xf>
    <xf numFmtId="0" fontId="4" fillId="0" borderId="0" xfId="0" applyFont="1" applyBorder="1" applyAlignment="1">
      <alignment horizontal="left"/>
    </xf>
    <xf numFmtId="166" fontId="0" fillId="0" borderId="0" xfId="0" applyNumberForma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8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0" fillId="0" borderId="11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166" fontId="14" fillId="0" borderId="14" xfId="0" applyNumberFormat="1" applyFont="1" applyBorder="1" applyAlignment="1">
      <alignment vertical="center"/>
    </xf>
    <xf numFmtId="166" fontId="14" fillId="0" borderId="15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6" fontId="14" fillId="0" borderId="13" xfId="0" applyNumberFormat="1" applyFont="1" applyFill="1" applyBorder="1" applyAlignment="1">
      <alignment vertical="center"/>
    </xf>
    <xf numFmtId="166" fontId="14" fillId="0" borderId="14" xfId="0" applyNumberFormat="1" applyFont="1" applyFill="1" applyBorder="1" applyAlignment="1">
      <alignment vertical="center"/>
    </xf>
    <xf numFmtId="166" fontId="14" fillId="0" borderId="15" xfId="0" applyNumberFormat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0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Alignment="1">
      <alignment horizontal="center"/>
    </xf>
    <xf numFmtId="0" fontId="26" fillId="0" borderId="0" xfId="0" applyFont="1"/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3" fontId="28" fillId="0" borderId="0" xfId="0" applyNumberFormat="1" applyFont="1" applyAlignment="1">
      <alignment horizontal="center" vertical="center"/>
    </xf>
    <xf numFmtId="3" fontId="28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right" vertical="center"/>
    </xf>
    <xf numFmtId="3" fontId="28" fillId="0" borderId="0" xfId="0" applyNumberFormat="1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right" vertical="center"/>
    </xf>
    <xf numFmtId="3" fontId="28" fillId="0" borderId="0" xfId="0" applyNumberFormat="1" applyFont="1" applyBorder="1" applyAlignment="1">
      <alignment vertical="center"/>
    </xf>
    <xf numFmtId="0" fontId="28" fillId="2" borderId="9" xfId="0" applyFont="1" applyFill="1" applyBorder="1" applyAlignment="1"/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28" fillId="0" borderId="9" xfId="0" applyFont="1" applyBorder="1"/>
    <xf numFmtId="0" fontId="30" fillId="3" borderId="17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9" fillId="0" borderId="19" xfId="0" applyFont="1" applyBorder="1" applyAlignment="1">
      <alignment horizontal="justify" vertical="center" wrapText="1"/>
    </xf>
    <xf numFmtId="0" fontId="29" fillId="0" borderId="20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9" fillId="0" borderId="21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center" vertical="center" wrapText="1"/>
    </xf>
    <xf numFmtId="3" fontId="29" fillId="0" borderId="0" xfId="0" applyNumberFormat="1" applyFont="1" applyBorder="1" applyAlignment="1">
      <alignment horizontal="center"/>
    </xf>
    <xf numFmtId="0" fontId="32" fillId="0" borderId="17" xfId="0" applyFont="1" applyBorder="1" applyAlignment="1">
      <alignment horizontal="justify" vertical="center" wrapText="1"/>
    </xf>
    <xf numFmtId="3" fontId="32" fillId="0" borderId="0" xfId="0" applyNumberFormat="1" applyFont="1" applyBorder="1" applyAlignment="1">
      <alignment horizontal="center"/>
    </xf>
    <xf numFmtId="3" fontId="29" fillId="0" borderId="0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top" wrapText="1"/>
    </xf>
    <xf numFmtId="0" fontId="32" fillId="0" borderId="9" xfId="0" applyFont="1" applyBorder="1" applyAlignment="1">
      <alignment horizontal="justify" vertical="top" wrapText="1"/>
    </xf>
    <xf numFmtId="0" fontId="32" fillId="0" borderId="22" xfId="0" applyFont="1" applyBorder="1" applyAlignment="1">
      <alignment horizontal="left" vertical="top" wrapText="1"/>
    </xf>
    <xf numFmtId="0" fontId="32" fillId="0" borderId="9" xfId="0" applyFont="1" applyBorder="1" applyAlignment="1">
      <alignment horizontal="left" vertical="top" wrapText="1"/>
    </xf>
    <xf numFmtId="0" fontId="32" fillId="0" borderId="22" xfId="0" applyFont="1" applyBorder="1"/>
    <xf numFmtId="0" fontId="32" fillId="0" borderId="9" xfId="0" applyFont="1" applyBorder="1"/>
    <xf numFmtId="0" fontId="32" fillId="0" borderId="22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32" fillId="0" borderId="9" xfId="0" applyFont="1" applyBorder="1" applyAlignment="1">
      <alignment vertic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0" fontId="32" fillId="0" borderId="17" xfId="0" applyFont="1" applyBorder="1" applyAlignment="1">
      <alignment vertical="center"/>
    </xf>
    <xf numFmtId="0" fontId="32" fillId="0" borderId="17" xfId="0" applyFont="1" applyBorder="1" applyAlignment="1">
      <alignment horizontal="center" vertical="center"/>
    </xf>
    <xf numFmtId="0" fontId="29" fillId="0" borderId="9" xfId="0" applyFont="1" applyBorder="1" applyAlignment="1">
      <alignment horizontal="justify" vertical="center" wrapText="1"/>
    </xf>
    <xf numFmtId="0" fontId="29" fillId="3" borderId="23" xfId="0" applyFont="1" applyFill="1" applyBorder="1" applyAlignment="1">
      <alignment horizontal="justify" vertical="center" wrapText="1"/>
    </xf>
    <xf numFmtId="0" fontId="32" fillId="3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justify" vertical="center"/>
    </xf>
    <xf numFmtId="0" fontId="32" fillId="0" borderId="25" xfId="0" applyFont="1" applyBorder="1" applyAlignment="1">
      <alignment vertical="center"/>
    </xf>
    <xf numFmtId="3" fontId="32" fillId="0" borderId="25" xfId="0" applyNumberFormat="1" applyFont="1" applyBorder="1" applyAlignment="1">
      <alignment horizontal="center" vertical="center" wrapText="1"/>
    </xf>
    <xf numFmtId="3" fontId="32" fillId="0" borderId="26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vertical="center" wrapText="1"/>
    </xf>
    <xf numFmtId="9" fontId="32" fillId="0" borderId="0" xfId="0" applyNumberFormat="1" applyFont="1" applyBorder="1" applyAlignment="1">
      <alignment horizontal="left" vertical="center" wrapText="1"/>
    </xf>
    <xf numFmtId="0" fontId="32" fillId="0" borderId="0" xfId="0" applyFont="1" applyBorder="1" applyAlignment="1">
      <alignment vertical="center"/>
    </xf>
    <xf numFmtId="3" fontId="32" fillId="0" borderId="0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left" vertical="center"/>
    </xf>
    <xf numFmtId="0" fontId="32" fillId="0" borderId="17" xfId="0" applyFont="1" applyFill="1" applyBorder="1" applyAlignment="1">
      <alignment horizontal="center" vertical="center" wrapText="1"/>
    </xf>
    <xf numFmtId="170" fontId="32" fillId="0" borderId="0" xfId="0" applyNumberFormat="1" applyFont="1" applyBorder="1" applyAlignment="1">
      <alignment vertical="center"/>
    </xf>
    <xf numFmtId="0" fontId="32" fillId="0" borderId="27" xfId="0" applyFont="1" applyBorder="1" applyAlignment="1">
      <alignment horizontal="left" vertical="center"/>
    </xf>
    <xf numFmtId="0" fontId="32" fillId="0" borderId="28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left" vertical="center"/>
    </xf>
    <xf numFmtId="0" fontId="32" fillId="3" borderId="0" xfId="0" applyFont="1" applyFill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3" borderId="29" xfId="0" applyFont="1" applyFill="1" applyBorder="1" applyAlignment="1">
      <alignment vertical="center"/>
    </xf>
    <xf numFmtId="0" fontId="32" fillId="3" borderId="30" xfId="0" applyFont="1" applyFill="1" applyBorder="1" applyAlignment="1">
      <alignment vertical="center"/>
    </xf>
    <xf numFmtId="0" fontId="32" fillId="0" borderId="3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4" fontId="32" fillId="0" borderId="32" xfId="0" applyNumberFormat="1" applyFont="1" applyBorder="1" applyAlignment="1">
      <alignment vertical="center"/>
    </xf>
    <xf numFmtId="0" fontId="32" fillId="0" borderId="24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3" fontId="32" fillId="0" borderId="32" xfId="0" applyNumberFormat="1" applyFont="1" applyBorder="1" applyAlignment="1">
      <alignment vertical="center"/>
    </xf>
    <xf numFmtId="3" fontId="32" fillId="0" borderId="0" xfId="0" applyNumberFormat="1" applyFont="1" applyBorder="1" applyAlignment="1">
      <alignment vertical="center"/>
    </xf>
    <xf numFmtId="0" fontId="32" fillId="0" borderId="33" xfId="0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/>
    </xf>
    <xf numFmtId="3" fontId="32" fillId="0" borderId="35" xfId="0" applyNumberFormat="1" applyFont="1" applyBorder="1" applyAlignment="1">
      <alignment vertical="center"/>
    </xf>
    <xf numFmtId="0" fontId="29" fillId="3" borderId="29" xfId="0" applyFont="1" applyFill="1" applyBorder="1" applyAlignment="1">
      <alignment vertical="center" wrapText="1"/>
    </xf>
    <xf numFmtId="0" fontId="29" fillId="3" borderId="16" xfId="0" applyFont="1" applyFill="1" applyBorder="1" applyAlignment="1">
      <alignment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3" fontId="32" fillId="0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/>
    </xf>
    <xf numFmtId="0" fontId="31" fillId="0" borderId="19" xfId="0" applyFont="1" applyBorder="1" applyAlignment="1">
      <alignment horizontal="justify" vertical="center" wrapText="1"/>
    </xf>
    <xf numFmtId="0" fontId="31" fillId="0" borderId="20" xfId="0" applyFont="1" applyBorder="1" applyAlignment="1">
      <alignment horizontal="justify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1" fillId="0" borderId="0" xfId="0" applyNumberFormat="1" applyFont="1" applyBorder="1" applyAlignment="1">
      <alignment horizontal="center"/>
    </xf>
    <xf numFmtId="0" fontId="28" fillId="0" borderId="17" xfId="0" applyFont="1" applyBorder="1" applyAlignment="1">
      <alignment horizontal="justify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Border="1" applyAlignment="1">
      <alignment horizontal="center"/>
    </xf>
    <xf numFmtId="3" fontId="30" fillId="0" borderId="22" xfId="0" applyNumberFormat="1" applyFont="1" applyFill="1" applyBorder="1" applyAlignment="1">
      <alignment horizontal="center" vertical="center" wrapText="1"/>
    </xf>
    <xf numFmtId="3" fontId="30" fillId="0" borderId="0" xfId="0" applyNumberFormat="1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27" fillId="0" borderId="22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22" xfId="0" applyFont="1" applyBorder="1"/>
    <xf numFmtId="0" fontId="27" fillId="0" borderId="9" xfId="0" applyFont="1" applyBorder="1"/>
    <xf numFmtId="0" fontId="27" fillId="0" borderId="22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vertical="center"/>
    </xf>
    <xf numFmtId="0" fontId="28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justify" vertical="center" wrapText="1"/>
    </xf>
    <xf numFmtId="0" fontId="34" fillId="3" borderId="23" xfId="0" applyFont="1" applyFill="1" applyBorder="1" applyAlignment="1">
      <alignment horizontal="justify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justify" vertical="center"/>
    </xf>
    <xf numFmtId="0" fontId="28" fillId="0" borderId="25" xfId="0" applyFont="1" applyBorder="1" applyAlignment="1">
      <alignment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9" fontId="28" fillId="0" borderId="0" xfId="0" applyNumberFormat="1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/>
    </xf>
    <xf numFmtId="3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/>
    </xf>
    <xf numFmtId="0" fontId="28" fillId="0" borderId="22" xfId="0" applyFont="1" applyBorder="1" applyAlignment="1">
      <alignment horizontal="left" vertical="center"/>
    </xf>
    <xf numFmtId="0" fontId="27" fillId="0" borderId="22" xfId="0" applyFont="1" applyFill="1" applyBorder="1" applyAlignment="1">
      <alignment vertical="center" wrapText="1"/>
    </xf>
    <xf numFmtId="0" fontId="27" fillId="0" borderId="9" xfId="0" applyFont="1" applyFill="1" applyBorder="1" applyAlignment="1">
      <alignment vertical="center" wrapText="1"/>
    </xf>
    <xf numFmtId="0" fontId="28" fillId="0" borderId="17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vertical="center"/>
    </xf>
    <xf numFmtId="0" fontId="30" fillId="3" borderId="22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0" fillId="3" borderId="29" xfId="0" applyFont="1" applyFill="1" applyBorder="1" applyAlignment="1">
      <alignment vertical="center"/>
    </xf>
    <xf numFmtId="0" fontId="28" fillId="3" borderId="30" xfId="0" applyFont="1" applyFill="1" applyBorder="1" applyAlignment="1">
      <alignment vertical="center"/>
    </xf>
    <xf numFmtId="0" fontId="31" fillId="3" borderId="29" xfId="0" applyFont="1" applyFill="1" applyBorder="1" applyAlignment="1">
      <alignment vertical="center" wrapText="1"/>
    </xf>
    <xf numFmtId="0" fontId="31" fillId="3" borderId="16" xfId="0" applyFont="1" applyFill="1" applyBorder="1" applyAlignment="1">
      <alignment vertical="center" wrapText="1"/>
    </xf>
    <xf numFmtId="0" fontId="28" fillId="3" borderId="18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3" fontId="28" fillId="0" borderId="0" xfId="0" applyNumberFormat="1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left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5" borderId="37" xfId="0" applyFont="1" applyFill="1" applyBorder="1"/>
    <xf numFmtId="0" fontId="4" fillId="5" borderId="38" xfId="0" applyFont="1" applyFill="1" applyBorder="1"/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5" fillId="0" borderId="0" xfId="0" applyNumberFormat="1" applyFont="1" applyBorder="1" applyAlignment="1">
      <alignment horizontal="left"/>
    </xf>
    <xf numFmtId="3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left"/>
    </xf>
    <xf numFmtId="3" fontId="0" fillId="0" borderId="0" xfId="0" applyNumberFormat="1" applyBorder="1"/>
    <xf numFmtId="3" fontId="1" fillId="0" borderId="0" xfId="0" applyNumberFormat="1" applyFont="1" applyBorder="1"/>
    <xf numFmtId="3" fontId="5" fillId="0" borderId="0" xfId="0" applyNumberFormat="1" applyFont="1" applyBorder="1"/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30" fillId="0" borderId="21" xfId="0" applyFont="1" applyBorder="1" applyAlignment="1">
      <alignment vertical="center" wrapText="1"/>
    </xf>
    <xf numFmtId="0" fontId="30" fillId="0" borderId="20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30" fillId="0" borderId="17" xfId="0" applyFont="1" applyBorder="1" applyAlignment="1">
      <alignment vertical="center" wrapText="1"/>
    </xf>
    <xf numFmtId="0" fontId="30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0" fontId="28" fillId="0" borderId="22" xfId="0" applyFont="1" applyBorder="1" applyAlignment="1">
      <alignment horizontal="justify" vertical="top" wrapText="1"/>
    </xf>
    <xf numFmtId="0" fontId="28" fillId="0" borderId="9" xfId="0" applyFont="1" applyBorder="1" applyAlignment="1">
      <alignment horizontal="justify" vertical="top" wrapText="1"/>
    </xf>
    <xf numFmtId="0" fontId="28" fillId="0" borderId="22" xfId="0" applyFont="1" applyBorder="1"/>
    <xf numFmtId="0" fontId="30" fillId="0" borderId="22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22" xfId="0" applyFont="1" applyBorder="1" applyAlignment="1">
      <alignment horizontal="justify" vertical="center" wrapText="1"/>
    </xf>
    <xf numFmtId="0" fontId="30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justify" vertical="center" wrapText="1"/>
    </xf>
    <xf numFmtId="0" fontId="30" fillId="3" borderId="22" xfId="0" applyFont="1" applyFill="1" applyBorder="1" applyAlignment="1">
      <alignment horizontal="justify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left" vertical="center"/>
    </xf>
    <xf numFmtId="0" fontId="30" fillId="3" borderId="0" xfId="0" applyFont="1" applyFill="1" applyBorder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3" borderId="30" xfId="0" applyFont="1" applyFill="1" applyBorder="1" applyAlignment="1">
      <alignment vertical="center"/>
    </xf>
    <xf numFmtId="0" fontId="28" fillId="0" borderId="0" xfId="0" applyFont="1" applyBorder="1" applyAlignment="1">
      <alignment horizontal="left" vertical="center"/>
    </xf>
    <xf numFmtId="4" fontId="28" fillId="0" borderId="0" xfId="0" applyNumberFormat="1" applyFont="1" applyBorder="1" applyAlignment="1">
      <alignment vertical="center"/>
    </xf>
    <xf numFmtId="0" fontId="30" fillId="3" borderId="29" xfId="0" applyFont="1" applyFill="1" applyBorder="1" applyAlignment="1">
      <alignment vertical="center" wrapText="1"/>
    </xf>
    <xf numFmtId="0" fontId="30" fillId="3" borderId="16" xfId="0" applyFont="1" applyFill="1" applyBorder="1" applyAlignment="1">
      <alignment vertical="center" wrapText="1"/>
    </xf>
    <xf numFmtId="0" fontId="30" fillId="3" borderId="18" xfId="0" applyFont="1" applyFill="1" applyBorder="1" applyAlignment="1">
      <alignment vertical="center" wrapText="1"/>
    </xf>
    <xf numFmtId="0" fontId="28" fillId="3" borderId="16" xfId="0" applyFont="1" applyFill="1" applyBorder="1" applyAlignment="1">
      <alignment vertical="center" wrapText="1"/>
    </xf>
    <xf numFmtId="0" fontId="27" fillId="0" borderId="0" xfId="0" applyFont="1" applyBorder="1" applyAlignment="1">
      <alignment horizontal="justify" vertical="center" wrapText="1"/>
    </xf>
    <xf numFmtId="0" fontId="30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vertical="center" wrapText="1"/>
    </xf>
    <xf numFmtId="0" fontId="5" fillId="0" borderId="39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36" xfId="0" applyFont="1" applyBorder="1"/>
    <xf numFmtId="166" fontId="38" fillId="0" borderId="39" xfId="0" applyNumberFormat="1" applyFont="1" applyBorder="1" applyAlignment="1">
      <alignment vertical="center"/>
    </xf>
    <xf numFmtId="166" fontId="38" fillId="0" borderId="7" xfId="0" applyNumberFormat="1" applyFont="1" applyBorder="1" applyAlignment="1">
      <alignment vertical="center"/>
    </xf>
    <xf numFmtId="166" fontId="38" fillId="0" borderId="41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vertical="center"/>
    </xf>
    <xf numFmtId="0" fontId="1" fillId="0" borderId="0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Border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9" fillId="6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1" fillId="0" borderId="6" xfId="0" applyFont="1" applyBorder="1"/>
    <xf numFmtId="3" fontId="1" fillId="0" borderId="7" xfId="0" applyNumberFormat="1" applyFont="1" applyBorder="1"/>
    <xf numFmtId="0" fontId="8" fillId="0" borderId="4" xfId="0" applyFont="1" applyBorder="1"/>
    <xf numFmtId="3" fontId="8" fillId="0" borderId="0" xfId="0" applyNumberFormat="1" applyFont="1" applyFill="1"/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/>
    <xf numFmtId="0" fontId="1" fillId="0" borderId="0" xfId="0" applyFont="1" applyAlignment="1">
      <alignment horizontal="left"/>
    </xf>
    <xf numFmtId="0" fontId="8" fillId="0" borderId="7" xfId="0" applyFont="1" applyBorder="1"/>
    <xf numFmtId="167" fontId="1" fillId="0" borderId="42" xfId="0" applyNumberFormat="1" applyFont="1" applyBorder="1"/>
    <xf numFmtId="3" fontId="9" fillId="0" borderId="0" xfId="0" applyNumberFormat="1" applyFont="1"/>
    <xf numFmtId="4" fontId="8" fillId="0" borderId="0" xfId="0" applyNumberFormat="1" applyFont="1" applyFill="1"/>
    <xf numFmtId="4" fontId="1" fillId="0" borderId="42" xfId="0" applyNumberFormat="1" applyFont="1" applyBorder="1"/>
    <xf numFmtId="166" fontId="8" fillId="0" borderId="0" xfId="0" applyNumberFormat="1" applyFont="1" applyFill="1"/>
    <xf numFmtId="0" fontId="3" fillId="0" borderId="0" xfId="0" applyFont="1" applyAlignment="1">
      <alignment horizontal="center" vertical="center"/>
    </xf>
    <xf numFmtId="0" fontId="39" fillId="6" borderId="4" xfId="0" applyFont="1" applyFill="1" applyBorder="1" applyAlignment="1">
      <alignment horizontal="center"/>
    </xf>
    <xf numFmtId="0" fontId="40" fillId="6" borderId="4" xfId="0" applyFont="1" applyFill="1" applyBorder="1" applyAlignment="1">
      <alignment horizontal="center"/>
    </xf>
    <xf numFmtId="14" fontId="39" fillId="6" borderId="4" xfId="0" applyNumberFormat="1" applyFont="1" applyFill="1" applyBorder="1" applyAlignment="1">
      <alignment horizontal="center"/>
    </xf>
    <xf numFmtId="166" fontId="4" fillId="3" borderId="43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166" fontId="41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2" fillId="3" borderId="29" xfId="0" applyFont="1" applyFill="1" applyBorder="1" applyAlignment="1">
      <alignment vertical="center"/>
    </xf>
    <xf numFmtId="166" fontId="42" fillId="3" borderId="1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6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11" fillId="0" borderId="0" xfId="0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7" fillId="0" borderId="0" xfId="0" applyFont="1" applyFill="1" applyBorder="1"/>
    <xf numFmtId="0" fontId="30" fillId="0" borderId="22" xfId="0" applyFont="1" applyBorder="1" applyAlignment="1">
      <alignment horizontal="center" vertical="center" wrapText="1"/>
    </xf>
    <xf numFmtId="9" fontId="28" fillId="0" borderId="0" xfId="0" applyNumberFormat="1" applyFont="1" applyBorder="1" applyAlignment="1">
      <alignment vertical="center" wrapText="1"/>
    </xf>
    <xf numFmtId="3" fontId="30" fillId="0" borderId="0" xfId="0" applyNumberFormat="1" applyFont="1" applyFill="1" applyBorder="1" applyAlignment="1">
      <alignment horizontal="center" vertical="center"/>
    </xf>
    <xf numFmtId="4" fontId="32" fillId="0" borderId="0" xfId="0" applyNumberFormat="1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3" fontId="28" fillId="6" borderId="0" xfId="0" applyNumberFormat="1" applyFont="1" applyFill="1" applyBorder="1" applyAlignment="1">
      <alignment horizontal="center" vertical="center" wrapText="1"/>
    </xf>
    <xf numFmtId="3" fontId="30" fillId="6" borderId="0" xfId="0" applyNumberFormat="1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vertical="center"/>
    </xf>
    <xf numFmtId="0" fontId="30" fillId="6" borderId="0" xfId="0" applyFont="1" applyFill="1" applyBorder="1" applyAlignment="1">
      <alignment vertical="center" wrapText="1"/>
    </xf>
    <xf numFmtId="0" fontId="28" fillId="6" borderId="0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5" fillId="0" borderId="17" xfId="0" applyFont="1" applyBorder="1"/>
    <xf numFmtId="0" fontId="30" fillId="0" borderId="24" xfId="0" applyFont="1" applyBorder="1" applyAlignment="1">
      <alignment horizontal="justify" vertical="center"/>
    </xf>
    <xf numFmtId="0" fontId="28" fillId="0" borderId="0" xfId="0" applyFont="1" applyBorder="1" applyAlignment="1">
      <alignment vertical="center" wrapText="1"/>
    </xf>
    <xf numFmtId="3" fontId="35" fillId="0" borderId="0" xfId="0" applyNumberFormat="1" applyFont="1" applyBorder="1" applyAlignment="1">
      <alignment vertical="center" wrapText="1"/>
    </xf>
    <xf numFmtId="168" fontId="32" fillId="0" borderId="0" xfId="0" applyNumberFormat="1" applyFont="1" applyBorder="1" applyAlignment="1">
      <alignment vertical="center"/>
    </xf>
    <xf numFmtId="0" fontId="35" fillId="6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/>
    </xf>
    <xf numFmtId="0" fontId="28" fillId="6" borderId="17" xfId="0" applyFont="1" applyFill="1" applyBorder="1" applyAlignment="1">
      <alignment horizontal="justify" vertical="center" wrapText="1"/>
    </xf>
    <xf numFmtId="3" fontId="35" fillId="0" borderId="22" xfId="0" applyNumberFormat="1" applyFont="1" applyFill="1" applyBorder="1" applyAlignment="1">
      <alignment horizontal="center" vertical="center" wrapText="1"/>
    </xf>
    <xf numFmtId="3" fontId="44" fillId="0" borderId="22" xfId="0" applyNumberFormat="1" applyFont="1" applyFill="1" applyBorder="1" applyAlignment="1">
      <alignment horizontal="center" vertical="center" wrapText="1"/>
    </xf>
    <xf numFmtId="3" fontId="44" fillId="0" borderId="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30" fillId="6" borderId="0" xfId="0" applyFont="1" applyFill="1" applyBorder="1" applyAlignment="1">
      <alignment vertical="center"/>
    </xf>
    <xf numFmtId="0" fontId="0" fillId="6" borderId="0" xfId="0" applyFill="1" applyBorder="1"/>
    <xf numFmtId="9" fontId="0" fillId="0" borderId="0" xfId="0" applyNumberFormat="1"/>
    <xf numFmtId="4" fontId="28" fillId="0" borderId="0" xfId="0" applyNumberFormat="1" applyFont="1" applyBorder="1" applyAlignment="1">
      <alignment horizontal="right" vertical="center"/>
    </xf>
    <xf numFmtId="166" fontId="28" fillId="0" borderId="0" xfId="0" applyNumberFormat="1" applyFont="1" applyBorder="1" applyAlignment="1">
      <alignment horizontal="right" vertical="center"/>
    </xf>
    <xf numFmtId="0" fontId="28" fillId="0" borderId="0" xfId="0" applyFont="1" applyAlignment="1">
      <alignment horizontal="center"/>
    </xf>
    <xf numFmtId="4" fontId="32" fillId="0" borderId="0" xfId="0" applyNumberFormat="1" applyFont="1" applyBorder="1" applyAlignment="1">
      <alignment horizontal="right" vertical="center"/>
    </xf>
    <xf numFmtId="0" fontId="28" fillId="0" borderId="17" xfId="0" applyFont="1" applyFill="1" applyBorder="1" applyAlignment="1">
      <alignment horizontal="justify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1" fillId="0" borderId="0" xfId="0" applyFont="1" applyBorder="1"/>
    <xf numFmtId="0" fontId="0" fillId="8" borderId="45" xfId="0" applyFill="1" applyBorder="1"/>
    <xf numFmtId="0" fontId="0" fillId="3" borderId="46" xfId="0" applyFill="1" applyBorder="1"/>
    <xf numFmtId="0" fontId="45" fillId="3" borderId="46" xfId="0" applyFont="1" applyFill="1" applyBorder="1"/>
    <xf numFmtId="0" fontId="0" fillId="3" borderId="47" xfId="0" applyFill="1" applyBorder="1"/>
    <xf numFmtId="0" fontId="5" fillId="8" borderId="48" xfId="0" applyFont="1" applyFill="1" applyBorder="1"/>
    <xf numFmtId="0" fontId="5" fillId="3" borderId="26" xfId="0" applyFont="1" applyFill="1" applyBorder="1" applyAlignment="1">
      <alignment horizontal="center"/>
    </xf>
    <xf numFmtId="0" fontId="5" fillId="8" borderId="48" xfId="0" applyFont="1" applyFill="1" applyBorder="1" applyAlignment="1">
      <alignment horizontal="center"/>
    </xf>
    <xf numFmtId="0" fontId="5" fillId="3" borderId="28" xfId="0" applyFont="1" applyFill="1" applyBorder="1"/>
    <xf numFmtId="0" fontId="5" fillId="3" borderId="27" xfId="0" applyFont="1" applyFill="1" applyBorder="1"/>
    <xf numFmtId="0" fontId="5" fillId="3" borderId="36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8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49" xfId="0" applyFont="1" applyFill="1" applyBorder="1" applyAlignment="1"/>
    <xf numFmtId="0" fontId="6" fillId="3" borderId="50" xfId="0" applyFont="1" applyFill="1" applyBorder="1" applyAlignment="1"/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/>
    <xf numFmtId="0" fontId="6" fillId="3" borderId="49" xfId="0" applyFont="1" applyFill="1" applyBorder="1"/>
    <xf numFmtId="0" fontId="6" fillId="3" borderId="51" xfId="0" applyFont="1" applyFill="1" applyBorder="1" applyAlignment="1"/>
    <xf numFmtId="0" fontId="5" fillId="8" borderId="52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39" xfId="0" applyFont="1" applyFill="1" applyBorder="1" applyAlignment="1">
      <alignment horizontal="center"/>
    </xf>
    <xf numFmtId="0" fontId="5" fillId="3" borderId="3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  <xf numFmtId="0" fontId="6" fillId="3" borderId="53" xfId="0" applyFont="1" applyFill="1" applyBorder="1" applyAlignment="1">
      <alignment horizontal="center"/>
    </xf>
    <xf numFmtId="3" fontId="1" fillId="0" borderId="54" xfId="0" applyNumberFormat="1" applyFont="1" applyBorder="1"/>
    <xf numFmtId="0" fontId="0" fillId="0" borderId="55" xfId="0" applyBorder="1"/>
    <xf numFmtId="3" fontId="1" fillId="0" borderId="6" xfId="0" applyNumberFormat="1" applyFont="1" applyBorder="1"/>
    <xf numFmtId="3" fontId="1" fillId="0" borderId="39" xfId="0" applyNumberFormat="1" applyFont="1" applyBorder="1"/>
    <xf numFmtId="3" fontId="1" fillId="0" borderId="56" xfId="0" applyNumberFormat="1" applyFont="1" applyBorder="1"/>
    <xf numFmtId="3" fontId="1" fillId="0" borderId="36" xfId="0" applyNumberFormat="1" applyFont="1" applyBorder="1"/>
    <xf numFmtId="0" fontId="1" fillId="0" borderId="6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9" fillId="3" borderId="57" xfId="0" applyFont="1" applyFill="1" applyBorder="1"/>
    <xf numFmtId="3" fontId="5" fillId="3" borderId="58" xfId="0" applyNumberFormat="1" applyFont="1" applyFill="1" applyBorder="1"/>
    <xf numFmtId="3" fontId="5" fillId="3" borderId="59" xfId="0" applyNumberFormat="1" applyFont="1" applyFill="1" applyBorder="1"/>
    <xf numFmtId="3" fontId="5" fillId="3" borderId="60" xfId="0" applyNumberFormat="1" applyFont="1" applyFill="1" applyBorder="1"/>
    <xf numFmtId="3" fontId="5" fillId="3" borderId="61" xfId="0" applyNumberFormat="1" applyFont="1" applyFill="1" applyBorder="1"/>
    <xf numFmtId="3" fontId="5" fillId="3" borderId="62" xfId="0" applyNumberFormat="1" applyFont="1" applyFill="1" applyBorder="1"/>
    <xf numFmtId="3" fontId="5" fillId="3" borderId="63" xfId="0" applyNumberFormat="1" applyFont="1" applyFill="1" applyBorder="1"/>
    <xf numFmtId="0" fontId="5" fillId="3" borderId="58" xfId="0" applyFont="1" applyFill="1" applyBorder="1" applyAlignment="1">
      <alignment horizontal="center"/>
    </xf>
    <xf numFmtId="0" fontId="5" fillId="3" borderId="59" xfId="0" applyFont="1" applyFill="1" applyBorder="1" applyAlignment="1">
      <alignment horizontal="center"/>
    </xf>
    <xf numFmtId="2" fontId="0" fillId="0" borderId="0" xfId="0" applyNumberFormat="1"/>
    <xf numFmtId="0" fontId="0" fillId="3" borderId="19" xfId="0" applyFill="1" applyBorder="1"/>
    <xf numFmtId="0" fontId="9" fillId="3" borderId="22" xfId="0" applyFont="1" applyFill="1" applyBorder="1" applyAlignment="1">
      <alignment horizontal="center"/>
    </xf>
    <xf numFmtId="0" fontId="13" fillId="0" borderId="0" xfId="0" applyFont="1"/>
    <xf numFmtId="0" fontId="0" fillId="3" borderId="21" xfId="0" applyFill="1" applyBorder="1"/>
    <xf numFmtId="0" fontId="9" fillId="3" borderId="17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0" fillId="3" borderId="17" xfId="0" applyFill="1" applyBorder="1"/>
    <xf numFmtId="0" fontId="36" fillId="3" borderId="26" xfId="0" applyFont="1" applyFill="1" applyBorder="1" applyAlignment="1">
      <alignment horizontal="center"/>
    </xf>
    <xf numFmtId="0" fontId="36" fillId="3" borderId="36" xfId="0" applyFont="1" applyFill="1" applyBorder="1" applyAlignment="1">
      <alignment horizontal="center"/>
    </xf>
    <xf numFmtId="0" fontId="0" fillId="0" borderId="17" xfId="0" applyBorder="1"/>
    <xf numFmtId="3" fontId="0" fillId="0" borderId="22" xfId="0" applyNumberFormat="1" applyBorder="1"/>
    <xf numFmtId="2" fontId="0" fillId="0" borderId="9" xfId="0" applyNumberFormat="1" applyBorder="1"/>
    <xf numFmtId="0" fontId="0" fillId="0" borderId="69" xfId="0" applyBorder="1"/>
    <xf numFmtId="3" fontId="0" fillId="0" borderId="31" xfId="0" applyNumberFormat="1" applyBorder="1"/>
    <xf numFmtId="2" fontId="0" fillId="0" borderId="74" xfId="0" applyNumberFormat="1" applyBorder="1"/>
    <xf numFmtId="0" fontId="42" fillId="0" borderId="75" xfId="0" applyFont="1" applyBorder="1"/>
    <xf numFmtId="0" fontId="0" fillId="0" borderId="75" xfId="0" applyBorder="1"/>
    <xf numFmtId="0" fontId="0" fillId="3" borderId="5" xfId="0" applyFill="1" applyBorder="1"/>
    <xf numFmtId="0" fontId="36" fillId="3" borderId="5" xfId="0" applyFont="1" applyFill="1" applyBorder="1" applyAlignment="1">
      <alignment horizontal="center"/>
    </xf>
    <xf numFmtId="0" fontId="3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3" fontId="5" fillId="3" borderId="44" xfId="0" applyNumberFormat="1" applyFont="1" applyFill="1" applyBorder="1"/>
    <xf numFmtId="0" fontId="6" fillId="0" borderId="0" xfId="0" applyFont="1"/>
    <xf numFmtId="0" fontId="0" fillId="8" borderId="78" xfId="0" applyFill="1" applyBorder="1"/>
    <xf numFmtId="0" fontId="5" fillId="8" borderId="78" xfId="0" applyFont="1" applyFill="1" applyBorder="1"/>
    <xf numFmtId="0" fontId="5" fillId="8" borderId="78" xfId="0" applyFont="1" applyFill="1" applyBorder="1" applyAlignment="1">
      <alignment horizontal="center"/>
    </xf>
    <xf numFmtId="0" fontId="9" fillId="3" borderId="66" xfId="0" applyFont="1" applyFill="1" applyBorder="1" applyAlignment="1">
      <alignment horizontal="center"/>
    </xf>
    <xf numFmtId="0" fontId="9" fillId="3" borderId="49" xfId="0" applyFont="1" applyFill="1" applyBorder="1" applyAlignment="1">
      <alignment horizontal="center"/>
    </xf>
    <xf numFmtId="0" fontId="9" fillId="3" borderId="38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80" xfId="0" applyFont="1" applyFill="1" applyBorder="1" applyAlignment="1">
      <alignment horizontal="center"/>
    </xf>
    <xf numFmtId="0" fontId="5" fillId="8" borderId="81" xfId="0" applyFont="1" applyFill="1" applyBorder="1"/>
    <xf numFmtId="0" fontId="0" fillId="3" borderId="82" xfId="0" applyFill="1" applyBorder="1"/>
    <xf numFmtId="0" fontId="9" fillId="3" borderId="8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2" fontId="9" fillId="3" borderId="38" xfId="0" applyNumberFormat="1" applyFont="1" applyFill="1" applyBorder="1"/>
    <xf numFmtId="3" fontId="9" fillId="3" borderId="4" xfId="0" applyNumberFormat="1" applyFont="1" applyFill="1" applyBorder="1"/>
    <xf numFmtId="3" fontId="9" fillId="3" borderId="11" xfId="0" applyNumberFormat="1" applyFont="1" applyFill="1" applyBorder="1"/>
    <xf numFmtId="4" fontId="9" fillId="3" borderId="20" xfId="0" applyNumberFormat="1" applyFont="1" applyFill="1" applyBorder="1"/>
    <xf numFmtId="0" fontId="0" fillId="0" borderId="78" xfId="0" applyBorder="1"/>
    <xf numFmtId="4" fontId="0" fillId="0" borderId="38" xfId="0" applyNumberFormat="1" applyBorder="1"/>
    <xf numFmtId="3" fontId="0" fillId="0" borderId="4" xfId="0" applyNumberFormat="1" applyBorder="1"/>
    <xf numFmtId="0" fontId="9" fillId="3" borderId="84" xfId="0" applyFont="1" applyFill="1" applyBorder="1"/>
    <xf numFmtId="4" fontId="9" fillId="3" borderId="85" xfId="0" applyNumberFormat="1" applyFont="1" applyFill="1" applyBorder="1"/>
    <xf numFmtId="3" fontId="9" fillId="3" borderId="86" xfId="0" applyNumberFormat="1" applyFont="1" applyFill="1" applyBorder="1"/>
    <xf numFmtId="0" fontId="10" fillId="0" borderId="0" xfId="0" applyFont="1" applyFill="1" applyBorder="1"/>
    <xf numFmtId="4" fontId="0" fillId="0" borderId="0" xfId="0" applyNumberForma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0" fillId="0" borderId="9" xfId="0" applyBorder="1"/>
    <xf numFmtId="0" fontId="0" fillId="0" borderId="74" xfId="0" applyBorder="1"/>
    <xf numFmtId="0" fontId="0" fillId="0" borderId="16" xfId="0" applyBorder="1"/>
    <xf numFmtId="0" fontId="9" fillId="3" borderId="87" xfId="0" applyFont="1" applyFill="1" applyBorder="1"/>
    <xf numFmtId="0" fontId="9" fillId="3" borderId="16" xfId="0" applyFont="1" applyFill="1" applyBorder="1"/>
    <xf numFmtId="0" fontId="5" fillId="7" borderId="89" xfId="0" applyFont="1" applyFill="1" applyBorder="1"/>
    <xf numFmtId="0" fontId="5" fillId="7" borderId="78" xfId="0" applyFont="1" applyFill="1" applyBorder="1" applyAlignment="1">
      <alignment horizontal="center"/>
    </xf>
    <xf numFmtId="0" fontId="36" fillId="3" borderId="66" xfId="0" applyFont="1" applyFill="1" applyBorder="1" applyAlignment="1">
      <alignment horizontal="center"/>
    </xf>
    <xf numFmtId="0" fontId="36" fillId="3" borderId="80" xfId="0" applyFont="1" applyFill="1" applyBorder="1" applyAlignment="1">
      <alignment horizontal="center"/>
    </xf>
    <xf numFmtId="0" fontId="36" fillId="3" borderId="50" xfId="0" applyFont="1" applyFill="1" applyBorder="1" applyAlignment="1">
      <alignment horizontal="center"/>
    </xf>
    <xf numFmtId="0" fontId="5" fillId="7" borderId="78" xfId="0" applyFont="1" applyFill="1" applyBorder="1"/>
    <xf numFmtId="0" fontId="9" fillId="3" borderId="90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5" fillId="7" borderId="55" xfId="0" applyFont="1" applyFill="1" applyBorder="1"/>
    <xf numFmtId="0" fontId="36" fillId="3" borderId="82" xfId="0" applyFont="1" applyFill="1" applyBorder="1" applyAlignment="1">
      <alignment horizontal="center"/>
    </xf>
    <xf numFmtId="0" fontId="5" fillId="3" borderId="78" xfId="0" applyFont="1" applyFill="1" applyBorder="1"/>
    <xf numFmtId="3" fontId="9" fillId="3" borderId="91" xfId="0" applyNumberFormat="1" applyFont="1" applyFill="1" applyBorder="1"/>
    <xf numFmtId="0" fontId="5" fillId="0" borderId="5" xfId="0" applyFont="1" applyBorder="1"/>
    <xf numFmtId="0" fontId="5" fillId="0" borderId="4" xfId="0" applyFont="1" applyBorder="1"/>
    <xf numFmtId="0" fontId="5" fillId="0" borderId="90" xfId="0" applyFont="1" applyBorder="1"/>
    <xf numFmtId="0" fontId="5" fillId="0" borderId="92" xfId="0" applyFont="1" applyBorder="1"/>
    <xf numFmtId="0" fontId="0" fillId="0" borderId="93" xfId="0" applyBorder="1"/>
    <xf numFmtId="3" fontId="0" fillId="0" borderId="42" xfId="0" applyNumberFormat="1" applyBorder="1"/>
    <xf numFmtId="3" fontId="0" fillId="0" borderId="32" xfId="0" applyNumberFormat="1" applyBorder="1"/>
    <xf numFmtId="3" fontId="0" fillId="0" borderId="69" xfId="0" applyNumberFormat="1" applyBorder="1"/>
    <xf numFmtId="0" fontId="1" fillId="0" borderId="3" xfId="0" applyFont="1" applyBorder="1"/>
    <xf numFmtId="0" fontId="1" fillId="0" borderId="42" xfId="0" applyFont="1" applyBorder="1"/>
    <xf numFmtId="0" fontId="1" fillId="0" borderId="32" xfId="0" applyFont="1" applyBorder="1"/>
    <xf numFmtId="0" fontId="1" fillId="0" borderId="3" xfId="0" applyFont="1" applyBorder="1" applyAlignment="1">
      <alignment horizontal="right"/>
    </xf>
    <xf numFmtId="0" fontId="1" fillId="0" borderId="42" xfId="0" applyFont="1" applyBorder="1" applyAlignment="1">
      <alignment horizontal="center"/>
    </xf>
    <xf numFmtId="0" fontId="1" fillId="0" borderId="94" xfId="0" applyFont="1" applyBorder="1" applyAlignment="1">
      <alignment horizontal="center"/>
    </xf>
    <xf numFmtId="0" fontId="5" fillId="3" borderId="93" xfId="0" applyFont="1" applyFill="1" applyBorder="1"/>
    <xf numFmtId="3" fontId="9" fillId="3" borderId="68" xfId="0" applyNumberFormat="1" applyFont="1" applyFill="1" applyBorder="1"/>
    <xf numFmtId="3" fontId="9" fillId="3" borderId="42" xfId="0" applyNumberFormat="1" applyFont="1" applyFill="1" applyBorder="1"/>
    <xf numFmtId="3" fontId="9" fillId="3" borderId="32" xfId="0" applyNumberFormat="1" applyFont="1" applyFill="1" applyBorder="1"/>
    <xf numFmtId="3" fontId="9" fillId="3" borderId="69" xfId="0" applyNumberFormat="1" applyFont="1" applyFill="1" applyBorder="1"/>
    <xf numFmtId="0" fontId="0" fillId="0" borderId="38" xfId="0" applyBorder="1"/>
    <xf numFmtId="0" fontId="0" fillId="0" borderId="90" xfId="0" applyBorder="1"/>
    <xf numFmtId="0" fontId="1" fillId="0" borderId="5" xfId="0" applyFont="1" applyBorder="1"/>
    <xf numFmtId="0" fontId="1" fillId="0" borderId="4" xfId="0" applyFont="1" applyBorder="1"/>
    <xf numFmtId="0" fontId="1" fillId="0" borderId="90" xfId="0" applyFont="1" applyBorder="1"/>
    <xf numFmtId="0" fontId="9" fillId="3" borderId="95" xfId="0" applyFont="1" applyFill="1" applyBorder="1"/>
    <xf numFmtId="3" fontId="9" fillId="3" borderId="96" xfId="0" applyNumberFormat="1" applyFont="1" applyFill="1" applyBorder="1"/>
    <xf numFmtId="1" fontId="5" fillId="3" borderId="86" xfId="0" applyNumberFormat="1" applyFont="1" applyFill="1" applyBorder="1"/>
    <xf numFmtId="0" fontId="13" fillId="0" borderId="0" xfId="0" applyFont="1" applyFill="1" applyBorder="1"/>
    <xf numFmtId="3" fontId="47" fillId="0" borderId="0" xfId="0" applyNumberFormat="1" applyFont="1" applyAlignment="1">
      <alignment wrapText="1"/>
    </xf>
    <xf numFmtId="3" fontId="9" fillId="0" borderId="0" xfId="0" applyNumberFormat="1" applyFont="1" applyAlignment="1">
      <alignment wrapText="1"/>
    </xf>
    <xf numFmtId="0" fontId="42" fillId="0" borderId="0" xfId="0" applyFont="1" applyBorder="1"/>
    <xf numFmtId="0" fontId="9" fillId="0" borderId="0" xfId="0" applyFont="1" applyAlignment="1">
      <alignment horizontal="right"/>
    </xf>
    <xf numFmtId="0" fontId="9" fillId="3" borderId="0" xfId="0" applyFont="1" applyFill="1" applyBorder="1" applyAlignment="1">
      <alignment horizontal="center"/>
    </xf>
    <xf numFmtId="0" fontId="5" fillId="8" borderId="55" xfId="0" applyFont="1" applyFill="1" applyBorder="1"/>
    <xf numFmtId="17" fontId="36" fillId="3" borderId="39" xfId="0" applyNumberFormat="1" applyFont="1" applyFill="1" applyBorder="1" applyAlignment="1">
      <alignment horizontal="center"/>
    </xf>
    <xf numFmtId="17" fontId="9" fillId="3" borderId="56" xfId="0" applyNumberFormat="1" applyFont="1" applyFill="1" applyBorder="1" applyAlignment="1">
      <alignment horizontal="center"/>
    </xf>
    <xf numFmtId="17" fontId="36" fillId="3" borderId="28" xfId="0" applyNumberFormat="1" applyFont="1" applyFill="1" applyBorder="1" applyAlignment="1">
      <alignment horizontal="center"/>
    </xf>
    <xf numFmtId="17" fontId="9" fillId="3" borderId="28" xfId="0" applyNumberFormat="1" applyFont="1" applyFill="1" applyBorder="1" applyAlignment="1">
      <alignment horizontal="center"/>
    </xf>
    <xf numFmtId="17" fontId="36" fillId="0" borderId="0" xfId="0" applyNumberFormat="1" applyFont="1" applyBorder="1" applyAlignment="1">
      <alignment horizontal="center"/>
    </xf>
    <xf numFmtId="3" fontId="5" fillId="0" borderId="39" xfId="0" applyNumberFormat="1" applyFont="1" applyBorder="1" applyAlignment="1">
      <alignment horizontal="right"/>
    </xf>
    <xf numFmtId="4" fontId="5" fillId="0" borderId="56" xfId="0" applyNumberFormat="1" applyFont="1" applyBorder="1" applyAlignment="1">
      <alignment horizontal="right"/>
    </xf>
    <xf numFmtId="3" fontId="5" fillId="0" borderId="28" xfId="0" applyNumberFormat="1" applyFont="1" applyBorder="1" applyAlignment="1">
      <alignment horizontal="right"/>
    </xf>
    <xf numFmtId="3" fontId="5" fillId="3" borderId="60" xfId="0" applyNumberFormat="1" applyFont="1" applyFill="1" applyBorder="1" applyAlignment="1">
      <alignment horizontal="right"/>
    </xf>
    <xf numFmtId="4" fontId="5" fillId="3" borderId="61" xfId="0" applyNumberFormat="1" applyFont="1" applyFill="1" applyBorder="1" applyAlignment="1">
      <alignment horizontal="right"/>
    </xf>
    <xf numFmtId="3" fontId="5" fillId="3" borderId="64" xfId="0" applyNumberFormat="1" applyFont="1" applyFill="1" applyBorder="1" applyAlignment="1">
      <alignment horizontal="right"/>
    </xf>
    <xf numFmtId="3" fontId="0" fillId="0" borderId="24" xfId="0" applyNumberFormat="1" applyBorder="1"/>
    <xf numFmtId="3" fontId="0" fillId="0" borderId="2" xfId="0" applyNumberFormat="1" applyBorder="1"/>
    <xf numFmtId="0" fontId="9" fillId="3" borderId="29" xfId="0" applyFont="1" applyFill="1" applyBorder="1"/>
    <xf numFmtId="0" fontId="5" fillId="3" borderId="49" xfId="0" applyFont="1" applyFill="1" applyBorder="1"/>
    <xf numFmtId="0" fontId="9" fillId="3" borderId="5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3" fontId="1" fillId="0" borderId="4" xfId="0" applyNumberFormat="1" applyFont="1" applyBorder="1"/>
    <xf numFmtId="4" fontId="1" fillId="0" borderId="44" xfId="0" applyNumberFormat="1" applyFont="1" applyBorder="1"/>
    <xf numFmtId="3" fontId="1" fillId="0" borderId="5" xfId="0" applyNumberFormat="1" applyFont="1" applyBorder="1"/>
    <xf numFmtId="3" fontId="5" fillId="3" borderId="100" xfId="0" applyNumberFormat="1" applyFont="1" applyFill="1" applyBorder="1"/>
    <xf numFmtId="4" fontId="5" fillId="3" borderId="101" xfId="0" applyNumberFormat="1" applyFont="1" applyFill="1" applyBorder="1"/>
    <xf numFmtId="3" fontId="5" fillId="3" borderId="96" xfId="0" applyNumberFormat="1" applyFont="1" applyFill="1" applyBorder="1"/>
    <xf numFmtId="3" fontId="5" fillId="3" borderId="86" xfId="0" applyNumberFormat="1" applyFont="1" applyFill="1" applyBorder="1"/>
    <xf numFmtId="3" fontId="5" fillId="3" borderId="102" xfId="0" applyNumberFormat="1" applyFont="1" applyFill="1" applyBorder="1"/>
    <xf numFmtId="0" fontId="3" fillId="0" borderId="0" xfId="0" applyFont="1" applyAlignment="1"/>
    <xf numFmtId="0" fontId="9" fillId="0" borderId="0" xfId="0" applyFont="1" applyAlignment="1"/>
    <xf numFmtId="0" fontId="5" fillId="4" borderId="48" xfId="0" applyFont="1" applyFill="1" applyBorder="1"/>
    <xf numFmtId="0" fontId="0" fillId="0" borderId="0" xfId="0" applyFill="1" applyBorder="1" applyAlignment="1">
      <alignment horizontal="center"/>
    </xf>
    <xf numFmtId="0" fontId="5" fillId="4" borderId="78" xfId="0" applyFont="1" applyFill="1" applyBorder="1"/>
    <xf numFmtId="0" fontId="9" fillId="0" borderId="0" xfId="0" applyFont="1" applyBorder="1" applyAlignment="1">
      <alignment horizontal="centerContinuous"/>
    </xf>
    <xf numFmtId="0" fontId="5" fillId="4" borderId="48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5" fillId="4" borderId="78" xfId="0" applyFont="1" applyFill="1" applyBorder="1" applyAlignment="1">
      <alignment horizontal="center"/>
    </xf>
    <xf numFmtId="0" fontId="12" fillId="3" borderId="9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36" fillId="3" borderId="38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17" fontId="12" fillId="0" borderId="0" xfId="0" applyNumberFormat="1" applyFont="1" applyBorder="1" applyAlignment="1">
      <alignment horizontal="center"/>
    </xf>
    <xf numFmtId="0" fontId="36" fillId="3" borderId="71" xfId="0" applyFont="1" applyFill="1" applyBorder="1" applyAlignment="1">
      <alignment horizontal="center"/>
    </xf>
    <xf numFmtId="0" fontId="36" fillId="3" borderId="70" xfId="0" applyFont="1" applyFill="1" applyBorder="1" applyAlignment="1">
      <alignment horizontal="center"/>
    </xf>
    <xf numFmtId="17" fontId="36" fillId="3" borderId="98" xfId="0" applyNumberFormat="1" applyFont="1" applyFill="1" applyBorder="1" applyAlignment="1">
      <alignment horizontal="center"/>
    </xf>
    <xf numFmtId="3" fontId="9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1" fontId="1" fillId="0" borderId="0" xfId="0" applyNumberFormat="1" applyFont="1" applyBorder="1"/>
    <xf numFmtId="3" fontId="9" fillId="0" borderId="0" xfId="0" applyNumberFormat="1" applyFont="1" applyBorder="1" applyAlignment="1">
      <alignment horizontal="right"/>
    </xf>
    <xf numFmtId="1" fontId="9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0" fontId="11" fillId="0" borderId="48" xfId="0" applyFont="1" applyBorder="1"/>
    <xf numFmtId="0" fontId="9" fillId="3" borderId="103" xfId="0" applyFont="1" applyFill="1" applyBorder="1"/>
    <xf numFmtId="3" fontId="5" fillId="3" borderId="96" xfId="0" applyNumberFormat="1" applyFont="1" applyFill="1" applyBorder="1" applyAlignment="1">
      <alignment horizontal="right"/>
    </xf>
    <xf numFmtId="3" fontId="5" fillId="3" borderId="104" xfId="0" applyNumberFormat="1" applyFont="1" applyFill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5" fillId="3" borderId="58" xfId="0" applyNumberFormat="1" applyFont="1" applyFill="1" applyBorder="1" applyAlignment="1">
      <alignment horizontal="right"/>
    </xf>
    <xf numFmtId="3" fontId="5" fillId="3" borderId="59" xfId="0" applyNumberFormat="1" applyFont="1" applyFill="1" applyBorder="1" applyAlignment="1">
      <alignment horizontal="right"/>
    </xf>
    <xf numFmtId="3" fontId="9" fillId="3" borderId="88" xfId="0" applyNumberFormat="1" applyFont="1" applyFill="1" applyBorder="1"/>
    <xf numFmtId="3" fontId="5" fillId="3" borderId="75" xfId="0" applyNumberFormat="1" applyFont="1" applyFill="1" applyBorder="1" applyAlignment="1">
      <alignment horizontal="right"/>
    </xf>
    <xf numFmtId="3" fontId="5" fillId="3" borderId="65" xfId="0" applyNumberFormat="1" applyFont="1" applyFill="1" applyBorder="1" applyAlignment="1">
      <alignment horizontal="right"/>
    </xf>
    <xf numFmtId="4" fontId="13" fillId="0" borderId="0" xfId="0" applyNumberFormat="1" applyFont="1"/>
    <xf numFmtId="0" fontId="0" fillId="6" borderId="0" xfId="0" applyFill="1" applyAlignment="1">
      <alignment vertical="center"/>
    </xf>
    <xf numFmtId="0" fontId="3" fillId="6" borderId="0" xfId="0" applyFont="1" applyFill="1" applyAlignment="1">
      <alignment vertical="center"/>
    </xf>
    <xf numFmtId="0" fontId="38" fillId="6" borderId="0" xfId="0" applyFont="1" applyFill="1" applyAlignment="1">
      <alignment vertical="center"/>
    </xf>
    <xf numFmtId="0" fontId="38" fillId="0" borderId="0" xfId="0" applyFont="1" applyFill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justify" vertical="center" wrapText="1"/>
    </xf>
    <xf numFmtId="0" fontId="3" fillId="3" borderId="49" xfId="0" applyFont="1" applyFill="1" applyBorder="1" applyAlignment="1">
      <alignment horizontal="justify" vertical="center" wrapText="1"/>
    </xf>
    <xf numFmtId="0" fontId="3" fillId="3" borderId="25" xfId="0" applyFont="1" applyFill="1" applyBorder="1" applyAlignment="1">
      <alignment horizontal="justify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83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/>
    </xf>
    <xf numFmtId="0" fontId="38" fillId="6" borderId="37" xfId="0" applyFont="1" applyFill="1" applyBorder="1" applyAlignment="1">
      <alignment vertical="center"/>
    </xf>
    <xf numFmtId="0" fontId="38" fillId="6" borderId="105" xfId="0" applyFont="1" applyFill="1" applyBorder="1" applyAlignment="1">
      <alignment vertical="center"/>
    </xf>
    <xf numFmtId="0" fontId="38" fillId="6" borderId="91" xfId="0" applyFont="1" applyFill="1" applyBorder="1" applyAlignment="1">
      <alignment vertical="center"/>
    </xf>
    <xf numFmtId="0" fontId="38" fillId="6" borderId="8" xfId="0" applyFont="1" applyFill="1" applyBorder="1" applyAlignment="1">
      <alignment vertical="center"/>
    </xf>
    <xf numFmtId="0" fontId="38" fillId="6" borderId="11" xfId="0" applyFont="1" applyFill="1" applyBorder="1" applyAlignment="1">
      <alignment vertical="center"/>
    </xf>
    <xf numFmtId="0" fontId="38" fillId="0" borderId="20" xfId="0" applyFont="1" applyFill="1" applyBorder="1" applyAlignment="1">
      <alignment vertical="center"/>
    </xf>
    <xf numFmtId="0" fontId="38" fillId="6" borderId="20" xfId="0" applyFont="1" applyFill="1" applyBorder="1" applyAlignment="1">
      <alignment vertical="center"/>
    </xf>
    <xf numFmtId="3" fontId="38" fillId="6" borderId="19" xfId="0" applyNumberFormat="1" applyFont="1" applyFill="1" applyBorder="1" applyAlignment="1">
      <alignment vertical="center"/>
    </xf>
    <xf numFmtId="3" fontId="38" fillId="6" borderId="11" xfId="0" applyNumberFormat="1" applyFont="1" applyFill="1" applyBorder="1" applyAlignment="1">
      <alignment vertical="center"/>
    </xf>
    <xf numFmtId="3" fontId="38" fillId="6" borderId="20" xfId="0" applyNumberFormat="1" applyFont="1" applyFill="1" applyBorder="1" applyAlignment="1">
      <alignment vertical="center"/>
    </xf>
    <xf numFmtId="166" fontId="38" fillId="6" borderId="68" xfId="0" applyNumberFormat="1" applyFont="1" applyFill="1" applyBorder="1" applyAlignment="1">
      <alignment vertical="center"/>
    </xf>
    <xf numFmtId="166" fontId="38" fillId="6" borderId="42" xfId="0" applyNumberFormat="1" applyFont="1" applyFill="1" applyBorder="1" applyAlignment="1">
      <alignment vertical="center"/>
    </xf>
    <xf numFmtId="166" fontId="38" fillId="6" borderId="32" xfId="0" applyNumberFormat="1" applyFont="1" applyFill="1" applyBorder="1" applyAlignment="1">
      <alignment vertical="center"/>
    </xf>
    <xf numFmtId="166" fontId="38" fillId="6" borderId="2" xfId="0" applyNumberFormat="1" applyFont="1" applyFill="1" applyBorder="1" applyAlignment="1">
      <alignment vertical="center"/>
    </xf>
    <xf numFmtId="166" fontId="38" fillId="0" borderId="74" xfId="0" applyNumberFormat="1" applyFont="1" applyFill="1" applyBorder="1" applyAlignment="1">
      <alignment vertical="center"/>
    </xf>
    <xf numFmtId="167" fontId="38" fillId="6" borderId="2" xfId="0" applyNumberFormat="1" applyFont="1" applyFill="1" applyBorder="1" applyAlignment="1">
      <alignment vertical="center"/>
    </xf>
    <xf numFmtId="167" fontId="38" fillId="6" borderId="42" xfId="0" applyNumberFormat="1" applyFont="1" applyFill="1" applyBorder="1" applyAlignment="1">
      <alignment vertical="center"/>
    </xf>
    <xf numFmtId="167" fontId="38" fillId="6" borderId="74" xfId="0" applyNumberFormat="1" applyFont="1" applyFill="1" applyBorder="1" applyAlignment="1">
      <alignment vertical="center"/>
    </xf>
    <xf numFmtId="3" fontId="38" fillId="6" borderId="31" xfId="0" applyNumberFormat="1" applyFont="1" applyFill="1" applyBorder="1" applyAlignment="1">
      <alignment vertical="center"/>
    </xf>
    <xf numFmtId="3" fontId="38" fillId="6" borderId="42" xfId="0" applyNumberFormat="1" applyFont="1" applyFill="1" applyBorder="1" applyAlignment="1">
      <alignment vertical="center"/>
    </xf>
    <xf numFmtId="3" fontId="38" fillId="6" borderId="74" xfId="0" applyNumberFormat="1" applyFont="1" applyFill="1" applyBorder="1" applyAlignment="1">
      <alignment vertical="center"/>
    </xf>
    <xf numFmtId="166" fontId="38" fillId="6" borderId="10" xfId="0" applyNumberFormat="1" applyFont="1" applyFill="1" applyBorder="1" applyAlignment="1">
      <alignment vertical="center"/>
    </xf>
    <xf numFmtId="166" fontId="38" fillId="6" borderId="106" xfId="0" applyNumberFormat="1" applyFont="1" applyFill="1" applyBorder="1" applyAlignment="1">
      <alignment vertical="center"/>
    </xf>
    <xf numFmtId="167" fontId="38" fillId="6" borderId="107" xfId="0" applyNumberFormat="1" applyFont="1" applyFill="1" applyBorder="1" applyAlignment="1">
      <alignment vertical="center"/>
    </xf>
    <xf numFmtId="166" fontId="38" fillId="6" borderId="31" xfId="0" applyNumberFormat="1" applyFont="1" applyFill="1" applyBorder="1" applyAlignment="1">
      <alignment vertical="center"/>
    </xf>
    <xf numFmtId="0" fontId="38" fillId="6" borderId="2" xfId="0" applyFont="1" applyFill="1" applyBorder="1" applyAlignment="1">
      <alignment vertical="center"/>
    </xf>
    <xf numFmtId="0" fontId="38" fillId="6" borderId="42" xfId="0" applyFont="1" applyFill="1" applyBorder="1" applyAlignment="1">
      <alignment vertical="center"/>
    </xf>
    <xf numFmtId="0" fontId="38" fillId="6" borderId="74" xfId="0" applyFont="1" applyFill="1" applyBorder="1" applyAlignment="1">
      <alignment vertical="center"/>
    </xf>
    <xf numFmtId="167" fontId="38" fillId="6" borderId="9" xfId="0" applyNumberFormat="1" applyFont="1" applyFill="1" applyBorder="1" applyAlignment="1">
      <alignment vertical="center"/>
    </xf>
    <xf numFmtId="4" fontId="38" fillId="6" borderId="9" xfId="0" applyNumberFormat="1" applyFont="1" applyFill="1" applyBorder="1" applyAlignment="1">
      <alignment vertical="center"/>
    </xf>
    <xf numFmtId="0" fontId="3" fillId="3" borderId="108" xfId="0" applyFont="1" applyFill="1" applyBorder="1" applyAlignment="1">
      <alignment vertical="center"/>
    </xf>
    <xf numFmtId="166" fontId="3" fillId="3" borderId="109" xfId="0" applyNumberFormat="1" applyFont="1" applyFill="1" applyBorder="1" applyAlignment="1">
      <alignment vertical="center"/>
    </xf>
    <xf numFmtId="167" fontId="3" fillId="3" borderId="110" xfId="0" applyNumberFormat="1" applyFont="1" applyFill="1" applyBorder="1" applyAlignment="1">
      <alignment vertical="center"/>
    </xf>
    <xf numFmtId="167" fontId="3" fillId="3" borderId="111" xfId="0" applyNumberFormat="1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67" fontId="3" fillId="3" borderId="2" xfId="0" applyNumberFormat="1" applyFont="1" applyFill="1" applyBorder="1" applyAlignment="1">
      <alignment vertical="center"/>
    </xf>
    <xf numFmtId="167" fontId="3" fillId="3" borderId="42" xfId="0" applyNumberFormat="1" applyFont="1" applyFill="1" applyBorder="1" applyAlignment="1">
      <alignment vertical="center"/>
    </xf>
    <xf numFmtId="167" fontId="3" fillId="3" borderId="74" xfId="0" applyNumberFormat="1" applyFont="1" applyFill="1" applyBorder="1" applyAlignment="1">
      <alignment vertical="center"/>
    </xf>
    <xf numFmtId="3" fontId="3" fillId="3" borderId="68" xfId="0" applyNumberFormat="1" applyFont="1" applyFill="1" applyBorder="1" applyAlignment="1">
      <alignment vertical="center"/>
    </xf>
    <xf numFmtId="3" fontId="3" fillId="3" borderId="42" xfId="0" applyNumberFormat="1" applyFont="1" applyFill="1" applyBorder="1" applyAlignment="1">
      <alignment vertical="center"/>
    </xf>
    <xf numFmtId="3" fontId="3" fillId="3" borderId="32" xfId="0" applyNumberFormat="1" applyFont="1" applyFill="1" applyBorder="1" applyAlignment="1">
      <alignment vertical="center"/>
    </xf>
    <xf numFmtId="166" fontId="3" fillId="3" borderId="37" xfId="0" applyNumberFormat="1" applyFont="1" applyFill="1" applyBorder="1" applyAlignment="1">
      <alignment vertical="center"/>
    </xf>
    <xf numFmtId="167" fontId="3" fillId="3" borderId="112" xfId="0" applyNumberFormat="1" applyFont="1" applyFill="1" applyBorder="1" applyAlignment="1">
      <alignment vertical="center"/>
    </xf>
    <xf numFmtId="167" fontId="3" fillId="3" borderId="71" xfId="0" applyNumberFormat="1" applyFont="1" applyFill="1" applyBorder="1" applyAlignment="1">
      <alignment vertical="center"/>
    </xf>
    <xf numFmtId="167" fontId="3" fillId="3" borderId="35" xfId="0" applyNumberFormat="1" applyFont="1" applyFill="1" applyBorder="1" applyAlignment="1">
      <alignment vertical="center"/>
    </xf>
    <xf numFmtId="3" fontId="3" fillId="3" borderId="41" xfId="0" applyNumberFormat="1" applyFont="1" applyFill="1" applyBorder="1" applyAlignment="1">
      <alignment vertical="center"/>
    </xf>
    <xf numFmtId="3" fontId="3" fillId="3" borderId="71" xfId="0" applyNumberFormat="1" applyFont="1" applyFill="1" applyBorder="1" applyAlignment="1">
      <alignment vertical="center"/>
    </xf>
    <xf numFmtId="3" fontId="3" fillId="3" borderId="35" xfId="0" applyNumberFormat="1" applyFont="1" applyFill="1" applyBorder="1" applyAlignment="1">
      <alignment vertical="center"/>
    </xf>
    <xf numFmtId="3" fontId="49" fillId="6" borderId="8" xfId="0" applyNumberFormat="1" applyFont="1" applyFill="1" applyBorder="1" applyAlignment="1">
      <alignment vertical="center"/>
    </xf>
    <xf numFmtId="3" fontId="49" fillId="6" borderId="0" xfId="0" applyNumberFormat="1" applyFont="1" applyFill="1" applyBorder="1" applyAlignment="1">
      <alignment vertical="center"/>
    </xf>
    <xf numFmtId="0" fontId="4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38" fillId="6" borderId="19" xfId="0" applyFont="1" applyFill="1" applyBorder="1" applyAlignment="1">
      <alignment vertical="center"/>
    </xf>
    <xf numFmtId="166" fontId="38" fillId="0" borderId="32" xfId="0" applyNumberFormat="1" applyFont="1" applyFill="1" applyBorder="1" applyAlignment="1">
      <alignment vertical="center"/>
    </xf>
    <xf numFmtId="167" fontId="38" fillId="6" borderId="0" xfId="0" applyNumberFormat="1" applyFont="1" applyFill="1" applyBorder="1" applyAlignment="1">
      <alignment vertical="center"/>
    </xf>
    <xf numFmtId="167" fontId="38" fillId="6" borderId="4" xfId="0" applyNumberFormat="1" applyFont="1" applyFill="1" applyBorder="1" applyAlignment="1">
      <alignment vertical="center"/>
    </xf>
    <xf numFmtId="4" fontId="38" fillId="6" borderId="22" xfId="0" applyNumberFormat="1" applyFont="1" applyFill="1" applyBorder="1" applyAlignment="1">
      <alignment vertical="center"/>
    </xf>
    <xf numFmtId="4" fontId="38" fillId="6" borderId="4" xfId="0" applyNumberFormat="1" applyFont="1" applyFill="1" applyBorder="1" applyAlignment="1">
      <alignment vertical="center"/>
    </xf>
    <xf numFmtId="0" fontId="38" fillId="6" borderId="25" xfId="0" applyFont="1" applyFill="1" applyBorder="1" applyAlignment="1">
      <alignment vertical="center"/>
    </xf>
    <xf numFmtId="4" fontId="38" fillId="6" borderId="25" xfId="0" applyNumberFormat="1" applyFont="1" applyFill="1" applyBorder="1" applyAlignment="1">
      <alignment vertical="center"/>
    </xf>
    <xf numFmtId="167" fontId="38" fillId="6" borderId="25" xfId="0" applyNumberFormat="1" applyFont="1" applyFill="1" applyBorder="1" applyAlignment="1">
      <alignment vertical="center"/>
    </xf>
    <xf numFmtId="167" fontId="38" fillId="6" borderId="28" xfId="0" applyNumberFormat="1" applyFont="1" applyFill="1" applyBorder="1" applyAlignment="1">
      <alignment vertical="center"/>
    </xf>
    <xf numFmtId="167" fontId="38" fillId="6" borderId="6" xfId="0" applyNumberFormat="1" applyFont="1" applyFill="1" applyBorder="1" applyAlignment="1">
      <alignment vertical="center"/>
    </xf>
    <xf numFmtId="167" fontId="38" fillId="6" borderId="36" xfId="0" applyNumberFormat="1" applyFont="1" applyFill="1" applyBorder="1" applyAlignment="1">
      <alignment vertical="center"/>
    </xf>
    <xf numFmtId="4" fontId="38" fillId="6" borderId="27" xfId="0" applyNumberFormat="1" applyFont="1" applyFill="1" applyBorder="1" applyAlignment="1">
      <alignment vertical="center"/>
    </xf>
    <xf numFmtId="4" fontId="38" fillId="6" borderId="6" xfId="0" applyNumberFormat="1" applyFont="1" applyFill="1" applyBorder="1" applyAlignment="1">
      <alignment vertical="center"/>
    </xf>
    <xf numFmtId="4" fontId="38" fillId="6" borderId="36" xfId="0" applyNumberFormat="1" applyFont="1" applyFill="1" applyBorder="1" applyAlignment="1">
      <alignment vertical="center"/>
    </xf>
    <xf numFmtId="166" fontId="3" fillId="3" borderId="31" xfId="0" applyNumberFormat="1" applyFont="1" applyFill="1" applyBorder="1" applyAlignment="1">
      <alignment vertical="center"/>
    </xf>
    <xf numFmtId="166" fontId="3" fillId="3" borderId="69" xfId="0" applyNumberFormat="1" applyFont="1" applyFill="1" applyBorder="1" applyAlignment="1">
      <alignment vertical="center"/>
    </xf>
    <xf numFmtId="167" fontId="3" fillId="3" borderId="3" xfId="0" applyNumberFormat="1" applyFont="1" applyFill="1" applyBorder="1" applyAlignment="1">
      <alignment vertical="center"/>
    </xf>
    <xf numFmtId="167" fontId="3" fillId="3" borderId="32" xfId="0" applyNumberFormat="1" applyFont="1" applyFill="1" applyBorder="1" applyAlignment="1">
      <alignment vertical="center"/>
    </xf>
    <xf numFmtId="0" fontId="3" fillId="3" borderId="3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3" fontId="38" fillId="6" borderId="8" xfId="0" applyNumberFormat="1" applyFont="1" applyFill="1" applyBorder="1" applyAlignment="1">
      <alignment vertical="center"/>
    </xf>
    <xf numFmtId="166" fontId="38" fillId="6" borderId="74" xfId="0" applyNumberFormat="1" applyFont="1" applyFill="1" applyBorder="1" applyAlignment="1">
      <alignment vertical="center"/>
    </xf>
    <xf numFmtId="3" fontId="38" fillId="6" borderId="1" xfId="0" applyNumberFormat="1" applyFont="1" applyFill="1" applyBorder="1" applyAlignment="1">
      <alignment vertical="center"/>
    </xf>
    <xf numFmtId="3" fontId="38" fillId="6" borderId="2" xfId="0" applyNumberFormat="1" applyFont="1" applyFill="1" applyBorder="1" applyAlignment="1">
      <alignment vertical="center"/>
    </xf>
    <xf numFmtId="0" fontId="38" fillId="6" borderId="31" xfId="0" applyFont="1" applyFill="1" applyBorder="1" applyAlignment="1">
      <alignment vertical="center"/>
    </xf>
    <xf numFmtId="3" fontId="38" fillId="6" borderId="22" xfId="0" applyNumberFormat="1" applyFont="1" applyFill="1" applyBorder="1" applyAlignment="1">
      <alignment vertical="center"/>
    </xf>
    <xf numFmtId="3" fontId="38" fillId="6" borderId="0" xfId="0" applyNumberFormat="1" applyFont="1" applyFill="1" applyBorder="1" applyAlignment="1">
      <alignment vertical="center"/>
    </xf>
    <xf numFmtId="3" fontId="3" fillId="3" borderId="31" xfId="0" applyNumberFormat="1" applyFont="1" applyFill="1" applyBorder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166" fontId="3" fillId="3" borderId="3" xfId="0" applyNumberFormat="1" applyFont="1" applyFill="1" applyBorder="1" applyAlignment="1">
      <alignment vertical="center"/>
    </xf>
    <xf numFmtId="166" fontId="3" fillId="3" borderId="1" xfId="0" applyNumberFormat="1" applyFont="1" applyFill="1" applyBorder="1" applyAlignment="1">
      <alignment vertical="center"/>
    </xf>
    <xf numFmtId="166" fontId="3" fillId="3" borderId="2" xfId="0" applyNumberFormat="1" applyFont="1" applyFill="1" applyBorder="1" applyAlignment="1">
      <alignment vertical="center"/>
    </xf>
    <xf numFmtId="3" fontId="3" fillId="3" borderId="74" xfId="0" applyNumberFormat="1" applyFont="1" applyFill="1" applyBorder="1" applyAlignment="1">
      <alignment vertical="center"/>
    </xf>
    <xf numFmtId="3" fontId="3" fillId="3" borderId="33" xfId="0" applyNumberFormat="1" applyFont="1" applyFill="1" applyBorder="1" applyAlignment="1">
      <alignment vertical="center"/>
    </xf>
    <xf numFmtId="3" fontId="3" fillId="3" borderId="34" xfId="0" applyNumberFormat="1" applyFont="1" applyFill="1" applyBorder="1" applyAlignment="1">
      <alignment vertical="center"/>
    </xf>
    <xf numFmtId="166" fontId="3" fillId="3" borderId="112" xfId="0" applyNumberFormat="1" applyFont="1" applyFill="1" applyBorder="1" applyAlignment="1">
      <alignment vertical="center"/>
    </xf>
    <xf numFmtId="166" fontId="3" fillId="3" borderId="70" xfId="0" applyNumberFormat="1" applyFont="1" applyFill="1" applyBorder="1" applyAlignment="1">
      <alignment vertical="center"/>
    </xf>
    <xf numFmtId="166" fontId="3" fillId="3" borderId="34" xfId="0" applyNumberFormat="1" applyFont="1" applyFill="1" applyBorder="1" applyAlignment="1">
      <alignment vertical="center"/>
    </xf>
    <xf numFmtId="167" fontId="3" fillId="3" borderId="34" xfId="0" applyNumberFormat="1" applyFont="1" applyFill="1" applyBorder="1" applyAlignment="1">
      <alignment vertical="center"/>
    </xf>
    <xf numFmtId="167" fontId="3" fillId="3" borderId="113" xfId="0" applyNumberFormat="1" applyFont="1" applyFill="1" applyBorder="1" applyAlignment="1">
      <alignment vertical="center"/>
    </xf>
    <xf numFmtId="3" fontId="3" fillId="3" borderId="113" xfId="0" applyNumberFormat="1" applyFont="1" applyFill="1" applyBorder="1" applyAlignment="1">
      <alignment vertical="center"/>
    </xf>
    <xf numFmtId="166" fontId="38" fillId="6" borderId="0" xfId="0" applyNumberFormat="1" applyFont="1" applyFill="1" applyBorder="1" applyAlignment="1">
      <alignment vertical="center"/>
    </xf>
    <xf numFmtId="0" fontId="26" fillId="6" borderId="0" xfId="0" applyFont="1" applyFill="1" applyAlignment="1">
      <alignment vertical="center"/>
    </xf>
    <xf numFmtId="0" fontId="38" fillId="6" borderId="108" xfId="0" applyFont="1" applyFill="1" applyBorder="1" applyAlignment="1">
      <alignment vertical="center"/>
    </xf>
    <xf numFmtId="0" fontId="38" fillId="6" borderId="110" xfId="0" applyFont="1" applyFill="1" applyBorder="1" applyAlignment="1">
      <alignment vertical="center"/>
    </xf>
    <xf numFmtId="0" fontId="38" fillId="0" borderId="114" xfId="0" applyFont="1" applyFill="1" applyBorder="1" applyAlignment="1">
      <alignment vertical="center"/>
    </xf>
    <xf numFmtId="0" fontId="38" fillId="6" borderId="114" xfId="0" applyFont="1" applyFill="1" applyBorder="1" applyAlignment="1">
      <alignment vertical="center"/>
    </xf>
    <xf numFmtId="3" fontId="38" fillId="6" borderId="108" xfId="0" applyNumberFormat="1" applyFont="1" applyFill="1" applyBorder="1" applyAlignment="1">
      <alignment vertical="center"/>
    </xf>
    <xf numFmtId="3" fontId="38" fillId="6" borderId="110" xfId="0" applyNumberFormat="1" applyFont="1" applyFill="1" applyBorder="1" applyAlignment="1">
      <alignment vertical="center"/>
    </xf>
    <xf numFmtId="3" fontId="38" fillId="6" borderId="114" xfId="0" applyNumberFormat="1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38" fillId="6" borderId="22" xfId="0" applyFont="1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46" fillId="6" borderId="0" xfId="0" applyFont="1" applyFill="1" applyAlignment="1">
      <alignment horizontal="center" vertical="center"/>
    </xf>
    <xf numFmtId="0" fontId="45" fillId="6" borderId="0" xfId="0" applyFont="1" applyFill="1" applyAlignment="1">
      <alignment vertical="center"/>
    </xf>
    <xf numFmtId="0" fontId="45" fillId="0" borderId="0" xfId="0" applyFont="1" applyFill="1" applyAlignment="1">
      <alignment vertical="center"/>
    </xf>
    <xf numFmtId="0" fontId="38" fillId="3" borderId="24" xfId="0" applyFont="1" applyFill="1" applyBorder="1" applyAlignment="1">
      <alignment horizontal="justify" vertical="center" wrapText="1"/>
    </xf>
    <xf numFmtId="0" fontId="38" fillId="3" borderId="49" xfId="0" applyFont="1" applyFill="1" applyBorder="1" applyAlignment="1">
      <alignment horizontal="justify" vertical="center" wrapText="1"/>
    </xf>
    <xf numFmtId="0" fontId="46" fillId="6" borderId="13" xfId="0" applyFont="1" applyFill="1" applyBorder="1" applyAlignment="1">
      <alignment vertical="center"/>
    </xf>
    <xf numFmtId="3" fontId="45" fillId="6" borderId="19" xfId="0" applyNumberFormat="1" applyFont="1" applyFill="1" applyBorder="1" applyAlignment="1">
      <alignment vertical="center"/>
    </xf>
    <xf numFmtId="3" fontId="45" fillId="6" borderId="11" xfId="0" applyNumberFormat="1" applyFont="1" applyFill="1" applyBorder="1" applyAlignment="1">
      <alignment vertical="center"/>
    </xf>
    <xf numFmtId="3" fontId="45" fillId="6" borderId="91" xfId="0" applyNumberFormat="1" applyFont="1" applyFill="1" applyBorder="1" applyAlignment="1">
      <alignment vertical="center"/>
    </xf>
    <xf numFmtId="3" fontId="45" fillId="6" borderId="8" xfId="0" applyNumberFormat="1" applyFont="1" applyFill="1" applyBorder="1" applyAlignment="1">
      <alignment vertical="center"/>
    </xf>
    <xf numFmtId="3" fontId="45" fillId="0" borderId="20" xfId="0" applyNumberFormat="1" applyFont="1" applyFill="1" applyBorder="1" applyAlignment="1">
      <alignment vertical="center"/>
    </xf>
    <xf numFmtId="167" fontId="45" fillId="6" borderId="13" xfId="0" applyNumberFormat="1" applyFont="1" applyFill="1" applyBorder="1" applyAlignment="1">
      <alignment vertical="center"/>
    </xf>
    <xf numFmtId="167" fontId="45" fillId="6" borderId="43" xfId="0" applyNumberFormat="1" applyFont="1" applyFill="1" applyBorder="1" applyAlignment="1">
      <alignment vertical="center"/>
    </xf>
    <xf numFmtId="167" fontId="45" fillId="6" borderId="88" xfId="0" applyNumberFormat="1" applyFont="1" applyFill="1" applyBorder="1" applyAlignment="1">
      <alignment vertical="center"/>
    </xf>
    <xf numFmtId="3" fontId="45" fillId="6" borderId="115" xfId="0" applyNumberFormat="1" applyFont="1" applyFill="1" applyBorder="1" applyAlignment="1">
      <alignment vertical="center"/>
    </xf>
    <xf numFmtId="3" fontId="45" fillId="6" borderId="43" xfId="0" applyNumberFormat="1" applyFont="1" applyFill="1" applyBorder="1" applyAlignment="1">
      <alignment vertical="center"/>
    </xf>
    <xf numFmtId="3" fontId="45" fillId="6" borderId="15" xfId="0" applyNumberFormat="1" applyFont="1" applyFill="1" applyBorder="1" applyAlignment="1">
      <alignment vertical="center"/>
    </xf>
    <xf numFmtId="0" fontId="45" fillId="6" borderId="22" xfId="0" applyFont="1" applyFill="1" applyBorder="1" applyAlignment="1">
      <alignment vertical="center"/>
    </xf>
    <xf numFmtId="166" fontId="45" fillId="6" borderId="19" xfId="0" applyNumberFormat="1" applyFont="1" applyFill="1" applyBorder="1" applyAlignment="1">
      <alignment vertical="center"/>
    </xf>
    <xf numFmtId="166" fontId="45" fillId="6" borderId="11" xfId="0" applyNumberFormat="1" applyFont="1" applyFill="1" applyBorder="1" applyAlignment="1">
      <alignment vertical="center"/>
    </xf>
    <xf numFmtId="166" fontId="45" fillId="6" borderId="116" xfId="0" applyNumberFormat="1" applyFont="1" applyFill="1" applyBorder="1" applyAlignment="1">
      <alignment vertical="center"/>
    </xf>
    <xf numFmtId="166" fontId="45" fillId="6" borderId="8" xfId="0" applyNumberFormat="1" applyFont="1" applyFill="1" applyBorder="1" applyAlignment="1">
      <alignment vertical="center"/>
    </xf>
    <xf numFmtId="166" fontId="45" fillId="0" borderId="116" xfId="0" applyNumberFormat="1" applyFont="1" applyFill="1" applyBorder="1" applyAlignment="1">
      <alignment vertical="center"/>
    </xf>
    <xf numFmtId="167" fontId="45" fillId="6" borderId="0" xfId="0" applyNumberFormat="1" applyFont="1" applyFill="1" applyBorder="1" applyAlignment="1">
      <alignment vertical="center"/>
    </xf>
    <xf numFmtId="167" fontId="45" fillId="6" borderId="11" xfId="0" applyNumberFormat="1" applyFont="1" applyFill="1" applyBorder="1" applyAlignment="1">
      <alignment vertical="center"/>
    </xf>
    <xf numFmtId="167" fontId="45" fillId="6" borderId="90" xfId="0" applyNumberFormat="1" applyFont="1" applyFill="1" applyBorder="1" applyAlignment="1">
      <alignment vertical="center"/>
    </xf>
    <xf numFmtId="3" fontId="45" fillId="6" borderId="20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vertical="center"/>
    </xf>
    <xf numFmtId="166" fontId="45" fillId="6" borderId="31" xfId="0" applyNumberFormat="1" applyFont="1" applyFill="1" applyBorder="1" applyAlignment="1">
      <alignment vertical="center"/>
    </xf>
    <xf numFmtId="166" fontId="45" fillId="6" borderId="42" xfId="0" applyNumberFormat="1" applyFont="1" applyFill="1" applyBorder="1" applyAlignment="1">
      <alignment vertical="center"/>
    </xf>
    <xf numFmtId="166" fontId="45" fillId="6" borderId="32" xfId="0" applyNumberFormat="1" applyFont="1" applyFill="1" applyBorder="1" applyAlignment="1">
      <alignment vertical="center"/>
    </xf>
    <xf numFmtId="166" fontId="45" fillId="0" borderId="32" xfId="0" applyNumberFormat="1" applyFont="1" applyFill="1" applyBorder="1" applyAlignment="1">
      <alignment vertical="center"/>
    </xf>
    <xf numFmtId="167" fontId="45" fillId="6" borderId="2" xfId="0" applyNumberFormat="1" applyFont="1" applyFill="1" applyBorder="1" applyAlignment="1">
      <alignment vertical="center"/>
    </xf>
    <xf numFmtId="167" fontId="45" fillId="6" borderId="42" xfId="0" applyNumberFormat="1" applyFont="1" applyFill="1" applyBorder="1" applyAlignment="1">
      <alignment vertical="center"/>
    </xf>
    <xf numFmtId="167" fontId="45" fillId="6" borderId="32" xfId="0" applyNumberFormat="1" applyFont="1" applyFill="1" applyBorder="1" applyAlignment="1">
      <alignment vertical="center"/>
    </xf>
    <xf numFmtId="3" fontId="45" fillId="6" borderId="3" xfId="0" applyNumberFormat="1" applyFont="1" applyFill="1" applyBorder="1" applyAlignment="1">
      <alignment vertical="center"/>
    </xf>
    <xf numFmtId="166" fontId="45" fillId="6" borderId="27" xfId="0" applyNumberFormat="1" applyFont="1" applyFill="1" applyBorder="1" applyAlignment="1">
      <alignment vertical="center"/>
    </xf>
    <xf numFmtId="166" fontId="45" fillId="6" borderId="83" xfId="0" applyNumberFormat="1" applyFont="1" applyFill="1" applyBorder="1" applyAlignment="1">
      <alignment vertical="center"/>
    </xf>
    <xf numFmtId="166" fontId="45" fillId="6" borderId="90" xfId="0" applyNumberFormat="1" applyFont="1" applyFill="1" applyBorder="1" applyAlignment="1">
      <alignment vertical="center"/>
    </xf>
    <xf numFmtId="166" fontId="45" fillId="6" borderId="28" xfId="0" applyNumberFormat="1" applyFont="1" applyFill="1" applyBorder="1" applyAlignment="1">
      <alignment vertical="center"/>
    </xf>
    <xf numFmtId="166" fontId="45" fillId="0" borderId="98" xfId="0" applyNumberFormat="1" applyFont="1" applyFill="1" applyBorder="1" applyAlignment="1">
      <alignment vertical="center"/>
    </xf>
    <xf numFmtId="167" fontId="45" fillId="6" borderId="83" xfId="0" applyNumberFormat="1" applyFont="1" applyFill="1" applyBorder="1" applyAlignment="1">
      <alignment vertical="center"/>
    </xf>
    <xf numFmtId="0" fontId="46" fillId="6" borderId="14" xfId="0" applyFont="1" applyFill="1" applyBorder="1" applyAlignment="1">
      <alignment vertical="center" wrapText="1"/>
    </xf>
    <xf numFmtId="0" fontId="45" fillId="6" borderId="13" xfId="0" applyFont="1" applyFill="1" applyBorder="1" applyAlignment="1">
      <alignment vertical="center"/>
    </xf>
    <xf numFmtId="0" fontId="45" fillId="6" borderId="43" xfId="0" applyFont="1" applyFill="1" applyBorder="1" applyAlignment="1">
      <alignment vertical="center"/>
    </xf>
    <xf numFmtId="0" fontId="45" fillId="6" borderId="88" xfId="0" applyFont="1" applyFill="1" applyBorder="1" applyAlignment="1">
      <alignment vertical="center"/>
    </xf>
    <xf numFmtId="0" fontId="45" fillId="6" borderId="115" xfId="0" applyFont="1" applyFill="1" applyBorder="1" applyAlignment="1">
      <alignment vertical="center"/>
    </xf>
    <xf numFmtId="0" fontId="45" fillId="0" borderId="15" xfId="0" applyFont="1" applyFill="1" applyBorder="1" applyAlignment="1">
      <alignment vertical="center"/>
    </xf>
    <xf numFmtId="0" fontId="45" fillId="6" borderId="11" xfId="0" applyFont="1" applyFill="1" applyBorder="1" applyAlignment="1">
      <alignment vertical="center"/>
    </xf>
    <xf numFmtId="3" fontId="45" fillId="6" borderId="0" xfId="0" applyNumberFormat="1" applyFont="1" applyFill="1" applyBorder="1" applyAlignment="1">
      <alignment vertical="center"/>
    </xf>
    <xf numFmtId="3" fontId="45" fillId="6" borderId="31" xfId="0" applyNumberFormat="1" applyFont="1" applyFill="1" applyBorder="1" applyAlignment="1">
      <alignment vertical="center"/>
    </xf>
    <xf numFmtId="3" fontId="45" fillId="6" borderId="42" xfId="0" applyNumberFormat="1" applyFont="1" applyFill="1" applyBorder="1" applyAlignment="1">
      <alignment vertical="center"/>
    </xf>
    <xf numFmtId="167" fontId="45" fillId="6" borderId="3" xfId="0" applyNumberFormat="1" applyFont="1" applyFill="1" applyBorder="1" applyAlignment="1">
      <alignment vertical="center"/>
    </xf>
    <xf numFmtId="0" fontId="45" fillId="6" borderId="42" xfId="0" applyFont="1" applyFill="1" applyBorder="1" applyAlignment="1">
      <alignment vertical="center"/>
    </xf>
    <xf numFmtId="3" fontId="45" fillId="6" borderId="2" xfId="0" applyNumberFormat="1" applyFont="1" applyFill="1" applyBorder="1" applyAlignment="1">
      <alignment vertical="center"/>
    </xf>
    <xf numFmtId="3" fontId="45" fillId="6" borderId="29" xfId="0" applyNumberFormat="1" applyFont="1" applyFill="1" applyBorder="1" applyAlignment="1">
      <alignment vertical="center"/>
    </xf>
    <xf numFmtId="3" fontId="45" fillId="6" borderId="83" xfId="0" applyNumberFormat="1" applyFont="1" applyFill="1" applyBorder="1" applyAlignment="1">
      <alignment vertical="center"/>
    </xf>
    <xf numFmtId="3" fontId="45" fillId="6" borderId="112" xfId="0" applyNumberFormat="1" applyFont="1" applyFill="1" applyBorder="1" applyAlignment="1">
      <alignment vertical="center"/>
    </xf>
    <xf numFmtId="3" fontId="45" fillId="6" borderId="71" xfId="0" applyNumberFormat="1" applyFont="1" applyFill="1" applyBorder="1" applyAlignment="1">
      <alignment vertical="center"/>
    </xf>
    <xf numFmtId="0" fontId="45" fillId="6" borderId="83" xfId="0" applyFont="1" applyFill="1" applyBorder="1" applyAlignment="1">
      <alignment vertical="center"/>
    </xf>
    <xf numFmtId="3" fontId="45" fillId="6" borderId="30" xfId="0" applyNumberFormat="1" applyFont="1" applyFill="1" applyBorder="1" applyAlignment="1">
      <alignment vertical="center"/>
    </xf>
    <xf numFmtId="0" fontId="46" fillId="3" borderId="14" xfId="0" applyFont="1" applyFill="1" applyBorder="1" applyAlignment="1">
      <alignment vertical="center"/>
    </xf>
    <xf numFmtId="0" fontId="45" fillId="3" borderId="13" xfId="0" applyFont="1" applyFill="1" applyBorder="1" applyAlignment="1">
      <alignment vertical="center"/>
    </xf>
    <xf numFmtId="0" fontId="45" fillId="3" borderId="43" xfId="0" applyFont="1" applyFill="1" applyBorder="1" applyAlignment="1">
      <alignment vertical="center"/>
    </xf>
    <xf numFmtId="0" fontId="45" fillId="3" borderId="115" xfId="0" applyFont="1" applyFill="1" applyBorder="1" applyAlignment="1">
      <alignment vertical="center"/>
    </xf>
    <xf numFmtId="0" fontId="45" fillId="3" borderId="15" xfId="0" applyFont="1" applyFill="1" applyBorder="1" applyAlignment="1">
      <alignment vertical="center"/>
    </xf>
    <xf numFmtId="0" fontId="45" fillId="3" borderId="19" xfId="0" applyFont="1" applyFill="1" applyBorder="1" applyAlignment="1">
      <alignment vertical="center"/>
    </xf>
    <xf numFmtId="0" fontId="45" fillId="3" borderId="11" xfId="0" applyFont="1" applyFill="1" applyBorder="1" applyAlignment="1">
      <alignment vertical="center"/>
    </xf>
    <xf numFmtId="0" fontId="45" fillId="3" borderId="91" xfId="0" applyFont="1" applyFill="1" applyBorder="1" applyAlignment="1">
      <alignment vertical="center"/>
    </xf>
    <xf numFmtId="0" fontId="46" fillId="3" borderId="17" xfId="0" applyFont="1" applyFill="1" applyBorder="1" applyAlignment="1">
      <alignment vertical="center"/>
    </xf>
    <xf numFmtId="3" fontId="46" fillId="3" borderId="37" xfId="0" applyNumberFormat="1" applyFont="1" applyFill="1" applyBorder="1" applyAlignment="1">
      <alignment vertical="center"/>
    </xf>
    <xf numFmtId="3" fontId="46" fillId="3" borderId="0" xfId="0" applyNumberFormat="1" applyFont="1" applyFill="1" applyBorder="1" applyAlignment="1">
      <alignment vertical="center"/>
    </xf>
    <xf numFmtId="3" fontId="46" fillId="3" borderId="111" xfId="0" applyNumberFormat="1" applyFont="1" applyFill="1" applyBorder="1" applyAlignment="1">
      <alignment vertical="center"/>
    </xf>
    <xf numFmtId="167" fontId="46" fillId="3" borderId="109" xfId="0" applyNumberFormat="1" applyFont="1" applyFill="1" applyBorder="1" applyAlignment="1">
      <alignment vertical="center"/>
    </xf>
    <xf numFmtId="167" fontId="46" fillId="3" borderId="111" xfId="0" applyNumberFormat="1" applyFont="1" applyFill="1" applyBorder="1" applyAlignment="1">
      <alignment vertical="center"/>
    </xf>
    <xf numFmtId="3" fontId="46" fillId="3" borderId="117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vertical="center"/>
    </xf>
    <xf numFmtId="3" fontId="46" fillId="3" borderId="68" xfId="0" applyNumberFormat="1" applyFont="1" applyFill="1" applyBorder="1" applyAlignment="1">
      <alignment vertical="center"/>
    </xf>
    <xf numFmtId="3" fontId="46" fillId="3" borderId="2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3" fontId="46" fillId="3" borderId="42" xfId="0" applyNumberFormat="1" applyFont="1" applyFill="1" applyBorder="1" applyAlignment="1">
      <alignment vertical="center"/>
    </xf>
    <xf numFmtId="167" fontId="46" fillId="3" borderId="68" xfId="0" applyNumberFormat="1" applyFont="1" applyFill="1" applyBorder="1" applyAlignment="1">
      <alignment vertical="center"/>
    </xf>
    <xf numFmtId="167" fontId="46" fillId="3" borderId="42" xfId="0" applyNumberFormat="1" applyFont="1" applyFill="1" applyBorder="1" applyAlignment="1">
      <alignment vertical="center"/>
    </xf>
    <xf numFmtId="0" fontId="46" fillId="3" borderId="18" xfId="0" applyFont="1" applyFill="1" applyBorder="1" applyAlignment="1">
      <alignment vertical="center"/>
    </xf>
    <xf numFmtId="3" fontId="46" fillId="3" borderId="82" xfId="0" applyNumberFormat="1" applyFont="1" applyFill="1" applyBorder="1" applyAlignment="1">
      <alignment vertical="center"/>
    </xf>
    <xf numFmtId="3" fontId="46" fillId="3" borderId="30" xfId="0" applyNumberFormat="1" applyFont="1" applyFill="1" applyBorder="1" applyAlignment="1">
      <alignment vertical="center"/>
    </xf>
    <xf numFmtId="3" fontId="46" fillId="3" borderId="112" xfId="0" applyNumberFormat="1" applyFont="1" applyFill="1" applyBorder="1" applyAlignment="1">
      <alignment vertical="center"/>
    </xf>
    <xf numFmtId="3" fontId="46" fillId="3" borderId="71" xfId="0" applyNumberFormat="1" applyFont="1" applyFill="1" applyBorder="1" applyAlignment="1">
      <alignment vertical="center"/>
    </xf>
    <xf numFmtId="167" fontId="46" fillId="3" borderId="29" xfId="0" applyNumberFormat="1" applyFont="1" applyFill="1" applyBorder="1" applyAlignment="1">
      <alignment vertical="center"/>
    </xf>
    <xf numFmtId="167" fontId="46" fillId="3" borderId="83" xfId="0" applyNumberFormat="1" applyFont="1" applyFill="1" applyBorder="1" applyAlignment="1">
      <alignment vertical="center"/>
    </xf>
    <xf numFmtId="3" fontId="46" fillId="3" borderId="118" xfId="0" applyNumberFormat="1" applyFont="1" applyFill="1" applyBorder="1" applyAlignment="1">
      <alignment vertical="center"/>
    </xf>
    <xf numFmtId="3" fontId="46" fillId="3" borderId="83" xfId="0" applyNumberFormat="1" applyFont="1" applyFill="1" applyBorder="1" applyAlignment="1">
      <alignment vertical="center"/>
    </xf>
    <xf numFmtId="0" fontId="0" fillId="6" borderId="0" xfId="0" applyFill="1"/>
    <xf numFmtId="0" fontId="38" fillId="3" borderId="21" xfId="0" applyFont="1" applyFill="1" applyBorder="1" applyAlignment="1">
      <alignment vertical="center"/>
    </xf>
    <xf numFmtId="0" fontId="38" fillId="3" borderId="17" xfId="0" applyFont="1" applyFill="1" applyBorder="1" applyAlignment="1">
      <alignment horizontal="center" vertical="center"/>
    </xf>
    <xf numFmtId="0" fontId="38" fillId="3" borderId="17" xfId="0" applyFont="1" applyFill="1" applyBorder="1" applyAlignment="1">
      <alignment vertical="center"/>
    </xf>
    <xf numFmtId="0" fontId="38" fillId="3" borderId="18" xfId="0" applyFont="1" applyFill="1" applyBorder="1" applyAlignment="1">
      <alignment vertical="center"/>
    </xf>
    <xf numFmtId="0" fontId="3" fillId="6" borderId="23" xfId="0" applyFont="1" applyFill="1" applyBorder="1" applyAlignment="1">
      <alignment vertical="center"/>
    </xf>
    <xf numFmtId="0" fontId="38" fillId="6" borderId="27" xfId="0" applyFont="1" applyFill="1" applyBorder="1" applyAlignment="1">
      <alignment vertical="center"/>
    </xf>
    <xf numFmtId="0" fontId="38" fillId="6" borderId="23" xfId="0" applyFont="1" applyFill="1" applyBorder="1" applyAlignment="1">
      <alignment vertical="center"/>
    </xf>
    <xf numFmtId="0" fontId="38" fillId="6" borderId="17" xfId="0" applyFont="1" applyFill="1" applyBorder="1" applyAlignment="1">
      <alignment vertical="center"/>
    </xf>
    <xf numFmtId="3" fontId="38" fillId="6" borderId="17" xfId="0" applyNumberFormat="1" applyFont="1" applyFill="1" applyBorder="1" applyAlignment="1">
      <alignment vertical="center"/>
    </xf>
    <xf numFmtId="167" fontId="38" fillId="6" borderId="17" xfId="0" applyNumberFormat="1" applyFont="1" applyFill="1" applyBorder="1" applyAlignment="1">
      <alignment vertical="center"/>
    </xf>
    <xf numFmtId="3" fontId="38" fillId="6" borderId="69" xfId="0" applyNumberFormat="1" applyFont="1" applyFill="1" applyBorder="1" applyAlignment="1">
      <alignment vertical="center"/>
    </xf>
    <xf numFmtId="167" fontId="38" fillId="6" borderId="69" xfId="0" applyNumberFormat="1" applyFont="1" applyFill="1" applyBorder="1" applyAlignment="1">
      <alignment vertical="center"/>
    </xf>
    <xf numFmtId="3" fontId="38" fillId="6" borderId="27" xfId="0" applyNumberFormat="1" applyFont="1" applyFill="1" applyBorder="1" applyAlignment="1">
      <alignment vertical="center"/>
    </xf>
    <xf numFmtId="3" fontId="38" fillId="6" borderId="23" xfId="0" applyNumberFormat="1" applyFont="1" applyFill="1" applyBorder="1" applyAlignment="1">
      <alignment vertical="center"/>
    </xf>
    <xf numFmtId="167" fontId="38" fillId="6" borderId="23" xfId="0" applyNumberFormat="1" applyFont="1" applyFill="1" applyBorder="1" applyAlignment="1">
      <alignment vertical="center"/>
    </xf>
    <xf numFmtId="0" fontId="38" fillId="6" borderId="18" xfId="0" applyFont="1" applyFill="1" applyBorder="1" applyAlignment="1">
      <alignment vertical="center"/>
    </xf>
    <xf numFmtId="3" fontId="38" fillId="6" borderId="29" xfId="0" applyNumberFormat="1" applyFont="1" applyFill="1" applyBorder="1" applyAlignment="1">
      <alignment vertical="center"/>
    </xf>
    <xf numFmtId="3" fontId="38" fillId="6" borderId="18" xfId="0" applyNumberFormat="1" applyFont="1" applyFill="1" applyBorder="1" applyAlignment="1">
      <alignment vertical="center"/>
    </xf>
    <xf numFmtId="167" fontId="38" fillId="6" borderId="18" xfId="0" applyNumberFormat="1" applyFont="1" applyFill="1" applyBorder="1" applyAlignment="1">
      <alignment vertical="center"/>
    </xf>
    <xf numFmtId="0" fontId="51" fillId="6" borderId="0" xfId="0" applyFont="1" applyFill="1" applyAlignment="1">
      <alignment vertical="center"/>
    </xf>
    <xf numFmtId="0" fontId="3" fillId="6" borderId="14" xfId="0" applyFont="1" applyFill="1" applyBorder="1" applyAlignment="1">
      <alignment vertical="center"/>
    </xf>
    <xf numFmtId="0" fontId="38" fillId="6" borderId="13" xfId="0" applyFont="1" applyFill="1" applyBorder="1" applyAlignment="1">
      <alignment vertical="center"/>
    </xf>
    <xf numFmtId="0" fontId="38" fillId="6" borderId="14" xfId="0" applyFont="1" applyFill="1" applyBorder="1" applyAlignment="1">
      <alignment vertical="center"/>
    </xf>
    <xf numFmtId="3" fontId="38" fillId="6" borderId="13" xfId="0" applyNumberFormat="1" applyFont="1" applyFill="1" applyBorder="1" applyAlignment="1">
      <alignment vertical="center"/>
    </xf>
    <xf numFmtId="3" fontId="38" fillId="6" borderId="14" xfId="0" applyNumberFormat="1" applyFont="1" applyFill="1" applyBorder="1" applyAlignment="1">
      <alignment vertical="center"/>
    </xf>
    <xf numFmtId="167" fontId="38" fillId="6" borderId="14" xfId="0" applyNumberFormat="1" applyFont="1" applyFill="1" applyBorder="1" applyAlignment="1">
      <alignment vertical="center"/>
    </xf>
    <xf numFmtId="0" fontId="38" fillId="6" borderId="67" xfId="0" applyFont="1" applyFill="1" applyBorder="1" applyAlignment="1">
      <alignment vertical="center"/>
    </xf>
    <xf numFmtId="3" fontId="38" fillId="6" borderId="67" xfId="0" applyNumberFormat="1" applyFont="1" applyFill="1" applyBorder="1" applyAlignment="1">
      <alignment vertical="center"/>
    </xf>
    <xf numFmtId="167" fontId="38" fillId="6" borderId="67" xfId="0" applyNumberFormat="1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3" fillId="6" borderId="30" xfId="0" applyFont="1" applyFill="1" applyBorder="1" applyAlignment="1">
      <alignment horizontal="right" vertical="center"/>
    </xf>
    <xf numFmtId="0" fontId="3" fillId="6" borderId="30" xfId="0" applyFont="1" applyFill="1" applyBorder="1" applyAlignment="1">
      <alignment vertical="center"/>
    </xf>
    <xf numFmtId="3" fontId="38" fillId="6" borderId="21" xfId="0" applyNumberFormat="1" applyFont="1" applyFill="1" applyBorder="1" applyAlignment="1">
      <alignment vertical="center"/>
    </xf>
    <xf numFmtId="0" fontId="38" fillId="6" borderId="21" xfId="0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3" fontId="3" fillId="3" borderId="14" xfId="0" applyNumberFormat="1" applyFont="1" applyFill="1" applyBorder="1" applyAlignment="1">
      <alignment vertical="center"/>
    </xf>
    <xf numFmtId="4" fontId="3" fillId="3" borderId="15" xfId="0" applyNumberFormat="1" applyFont="1" applyFill="1" applyBorder="1" applyAlignment="1">
      <alignment vertical="center"/>
    </xf>
    <xf numFmtId="4" fontId="3" fillId="3" borderId="14" xfId="0" applyNumberFormat="1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4" fontId="3" fillId="3" borderId="115" xfId="0" applyNumberFormat="1" applyFont="1" applyFill="1" applyBorder="1" applyAlignment="1">
      <alignment vertical="center"/>
    </xf>
    <xf numFmtId="0" fontId="4" fillId="6" borderId="0" xfId="0" applyFont="1" applyFill="1" applyBorder="1" applyAlignment="1">
      <alignment vertical="center"/>
    </xf>
    <xf numFmtId="3" fontId="4" fillId="6" borderId="0" xfId="0" applyNumberFormat="1" applyFont="1" applyFill="1" applyBorder="1" applyAlignment="1">
      <alignment vertical="center"/>
    </xf>
    <xf numFmtId="3" fontId="3" fillId="6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3" fillId="6" borderId="0" xfId="0" applyFont="1" applyFill="1" applyAlignment="1">
      <alignment horizontal="center"/>
    </xf>
    <xf numFmtId="0" fontId="0" fillId="6" borderId="0" xfId="0" applyFill="1" applyAlignment="1">
      <alignment horizontal="right"/>
    </xf>
    <xf numFmtId="0" fontId="52" fillId="3" borderId="2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52" fillId="3" borderId="18" xfId="0" applyFont="1" applyFill="1" applyBorder="1" applyAlignment="1">
      <alignment horizontal="center"/>
    </xf>
    <xf numFmtId="0" fontId="53" fillId="6" borderId="69" xfId="0" applyFont="1" applyFill="1" applyBorder="1" applyAlignment="1">
      <alignment vertical="center"/>
    </xf>
    <xf numFmtId="3" fontId="45" fillId="6" borderId="119" xfId="0" applyNumberFormat="1" applyFont="1" applyFill="1" applyBorder="1" applyAlignment="1">
      <alignment vertical="center"/>
    </xf>
    <xf numFmtId="4" fontId="45" fillId="6" borderId="69" xfId="0" applyNumberFormat="1" applyFont="1" applyFill="1" applyBorder="1" applyAlignment="1">
      <alignment vertical="center"/>
    </xf>
    <xf numFmtId="2" fontId="45" fillId="6" borderId="17" xfId="0" applyNumberFormat="1" applyFont="1" applyFill="1" applyBorder="1" applyAlignment="1">
      <alignment horizontal="right" vertical="center"/>
    </xf>
    <xf numFmtId="2" fontId="45" fillId="6" borderId="69" xfId="0" applyNumberFormat="1" applyFont="1" applyFill="1" applyBorder="1" applyAlignment="1">
      <alignment horizontal="right" vertical="center"/>
    </xf>
    <xf numFmtId="3" fontId="45" fillId="6" borderId="69" xfId="0" applyNumberFormat="1" applyFont="1" applyFill="1" applyBorder="1" applyAlignment="1">
      <alignment vertical="center"/>
    </xf>
    <xf numFmtId="0" fontId="53" fillId="6" borderId="72" xfId="0" applyFont="1" applyFill="1" applyBorder="1" applyAlignment="1">
      <alignment vertical="center"/>
    </xf>
    <xf numFmtId="0" fontId="52" fillId="0" borderId="14" xfId="0" applyFont="1" applyFill="1" applyBorder="1" applyAlignment="1">
      <alignment vertical="center"/>
    </xf>
    <xf numFmtId="4" fontId="37" fillId="0" borderId="14" xfId="0" applyNumberFormat="1" applyFont="1" applyFill="1" applyBorder="1" applyAlignment="1">
      <alignment vertical="center"/>
    </xf>
    <xf numFmtId="2" fontId="37" fillId="6" borderId="14" xfId="0" applyNumberFormat="1" applyFont="1" applyFill="1" applyBorder="1" applyAlignment="1">
      <alignment horizontal="right" vertical="center"/>
    </xf>
    <xf numFmtId="3" fontId="54" fillId="3" borderId="14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6" fillId="3" borderId="21" xfId="0" applyFont="1" applyFill="1" applyBorder="1" applyAlignment="1">
      <alignment vertical="center"/>
    </xf>
    <xf numFmtId="0" fontId="46" fillId="3" borderId="8" xfId="0" applyFont="1" applyFill="1" applyBorder="1" applyAlignment="1">
      <alignment vertical="center"/>
    </xf>
    <xf numFmtId="0" fontId="46" fillId="3" borderId="20" xfId="0" applyFont="1" applyFill="1" applyBorder="1" applyAlignment="1">
      <alignment vertical="center"/>
    </xf>
    <xf numFmtId="0" fontId="46" fillId="3" borderId="17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6" borderId="19" xfId="0" applyFont="1" applyFill="1" applyBorder="1" applyAlignment="1">
      <alignment vertical="center"/>
    </xf>
    <xf numFmtId="0" fontId="45" fillId="6" borderId="19" xfId="0" applyFont="1" applyFill="1" applyBorder="1" applyAlignment="1">
      <alignment vertical="center"/>
    </xf>
    <xf numFmtId="0" fontId="45" fillId="6" borderId="8" xfId="0" applyFont="1" applyFill="1" applyBorder="1" applyAlignment="1">
      <alignment vertical="center"/>
    </xf>
    <xf numFmtId="0" fontId="45" fillId="6" borderId="105" xfId="0" applyFont="1" applyFill="1" applyBorder="1" applyAlignment="1">
      <alignment vertical="center"/>
    </xf>
    <xf numFmtId="0" fontId="45" fillId="0" borderId="20" xfId="0" applyFont="1" applyFill="1" applyBorder="1" applyAlignment="1">
      <alignment vertical="center"/>
    </xf>
    <xf numFmtId="0" fontId="45" fillId="6" borderId="20" xfId="0" applyFont="1" applyFill="1" applyBorder="1" applyAlignment="1">
      <alignment vertical="center"/>
    </xf>
    <xf numFmtId="0" fontId="46" fillId="6" borderId="69" xfId="0" applyFont="1" applyFill="1" applyBorder="1" applyAlignment="1">
      <alignment vertical="center"/>
    </xf>
    <xf numFmtId="3" fontId="45" fillId="6" borderId="22" xfId="0" applyNumberFormat="1" applyFont="1" applyFill="1" applyBorder="1" applyAlignment="1">
      <alignment vertical="center"/>
    </xf>
    <xf numFmtId="4" fontId="45" fillId="0" borderId="106" xfId="0" applyNumberFormat="1" applyFont="1" applyFill="1" applyBorder="1" applyAlignment="1">
      <alignment vertical="center"/>
    </xf>
    <xf numFmtId="3" fontId="45" fillId="6" borderId="40" xfId="0" applyNumberFormat="1" applyFont="1" applyFill="1" applyBorder="1" applyAlignment="1">
      <alignment vertical="center"/>
    </xf>
    <xf numFmtId="4" fontId="45" fillId="0" borderId="107" xfId="0" applyNumberFormat="1" applyFont="1" applyFill="1" applyBorder="1" applyAlignment="1">
      <alignment vertical="center"/>
    </xf>
    <xf numFmtId="2" fontId="45" fillId="6" borderId="9" xfId="0" applyNumberFormat="1" applyFont="1" applyFill="1" applyBorder="1" applyAlignment="1">
      <alignment vertical="center"/>
    </xf>
    <xf numFmtId="0" fontId="46" fillId="3" borderId="31" xfId="0" applyFont="1" applyFill="1" applyBorder="1" applyAlignment="1">
      <alignment vertical="center"/>
    </xf>
    <xf numFmtId="3" fontId="46" fillId="3" borderId="31" xfId="0" applyNumberFormat="1" applyFont="1" applyFill="1" applyBorder="1" applyAlignment="1">
      <alignment vertical="center"/>
    </xf>
    <xf numFmtId="167" fontId="46" fillId="3" borderId="2" xfId="0" applyNumberFormat="1" applyFont="1" applyFill="1" applyBorder="1" applyAlignment="1">
      <alignment vertical="center"/>
    </xf>
    <xf numFmtId="167" fontId="46" fillId="3" borderId="74" xfId="0" applyNumberFormat="1" applyFont="1" applyFill="1" applyBorder="1" applyAlignment="1">
      <alignment vertical="center"/>
    </xf>
    <xf numFmtId="0" fontId="46" fillId="3" borderId="33" xfId="0" applyFont="1" applyFill="1" applyBorder="1" applyAlignment="1">
      <alignment vertical="center"/>
    </xf>
    <xf numFmtId="3" fontId="46" fillId="3" borderId="33" xfId="0" applyNumberFormat="1" applyFont="1" applyFill="1" applyBorder="1" applyAlignment="1">
      <alignment vertical="center"/>
    </xf>
    <xf numFmtId="3" fontId="46" fillId="3" borderId="34" xfId="0" applyNumberFormat="1" applyFont="1" applyFill="1" applyBorder="1" applyAlignment="1">
      <alignment vertical="center"/>
    </xf>
    <xf numFmtId="167" fontId="46" fillId="3" borderId="34" xfId="0" applyNumberFormat="1" applyFont="1" applyFill="1" applyBorder="1" applyAlignment="1">
      <alignment vertical="center"/>
    </xf>
    <xf numFmtId="167" fontId="46" fillId="3" borderId="113" xfId="0" applyNumberFormat="1" applyFont="1" applyFill="1" applyBorder="1" applyAlignment="1">
      <alignment vertical="center"/>
    </xf>
    <xf numFmtId="4" fontId="38" fillId="6" borderId="120" xfId="0" applyNumberFormat="1" applyFont="1" applyFill="1" applyBorder="1" applyAlignment="1">
      <alignment vertical="center"/>
    </xf>
    <xf numFmtId="4" fontId="38" fillId="6" borderId="121" xfId="0" applyNumberFormat="1" applyFont="1" applyFill="1" applyBorder="1" applyAlignment="1">
      <alignment vertical="center"/>
    </xf>
    <xf numFmtId="3" fontId="45" fillId="3" borderId="2" xfId="0" applyNumberFormat="1" applyFont="1" applyFill="1" applyBorder="1" applyAlignment="1">
      <alignment vertical="center"/>
    </xf>
    <xf numFmtId="3" fontId="45" fillId="3" borderId="69" xfId="0" applyNumberFormat="1" applyFont="1" applyFill="1" applyBorder="1" applyAlignment="1">
      <alignment vertical="center"/>
    </xf>
    <xf numFmtId="3" fontId="45" fillId="3" borderId="74" xfId="0" applyNumberFormat="1" applyFont="1" applyFill="1" applyBorder="1" applyAlignment="1">
      <alignment vertical="center"/>
    </xf>
    <xf numFmtId="4" fontId="46" fillId="3" borderId="69" xfId="0" applyNumberFormat="1" applyFont="1" applyFill="1" applyBorder="1" applyAlignment="1">
      <alignment vertical="center"/>
    </xf>
    <xf numFmtId="4" fontId="46" fillId="3" borderId="2" xfId="0" applyNumberFormat="1" applyFont="1" applyFill="1" applyBorder="1" applyAlignment="1">
      <alignment vertical="center"/>
    </xf>
    <xf numFmtId="4" fontId="46" fillId="3" borderId="74" xfId="0" applyNumberFormat="1" applyFont="1" applyFill="1" applyBorder="1" applyAlignment="1">
      <alignment vertical="center"/>
    </xf>
    <xf numFmtId="3" fontId="38" fillId="0" borderId="18" xfId="0" applyNumberFormat="1" applyFont="1" applyFill="1" applyBorder="1" applyAlignment="1">
      <alignment vertical="center"/>
    </xf>
    <xf numFmtId="4" fontId="38" fillId="0" borderId="18" xfId="0" applyNumberFormat="1" applyFont="1" applyFill="1" applyBorder="1" applyAlignment="1">
      <alignment vertical="center"/>
    </xf>
    <xf numFmtId="0" fontId="46" fillId="3" borderId="24" xfId="0" applyFont="1" applyFill="1" applyBorder="1" applyAlignment="1">
      <alignment vertical="center"/>
    </xf>
    <xf numFmtId="0" fontId="46" fillId="3" borderId="29" xfId="0" applyFont="1" applyFill="1" applyBorder="1" applyAlignment="1">
      <alignment vertical="center"/>
    </xf>
    <xf numFmtId="0" fontId="46" fillId="3" borderId="13" xfId="0" applyFont="1" applyFill="1" applyBorder="1" applyAlignment="1">
      <alignment vertical="center"/>
    </xf>
    <xf numFmtId="0" fontId="53" fillId="6" borderId="119" xfId="0" applyFont="1" applyFill="1" applyBorder="1" applyAlignment="1">
      <alignment vertical="center"/>
    </xf>
    <xf numFmtId="4" fontId="45" fillId="6" borderId="119" xfId="0" applyNumberFormat="1" applyFont="1" applyFill="1" applyBorder="1" applyAlignment="1">
      <alignment vertical="center"/>
    </xf>
    <xf numFmtId="0" fontId="53" fillId="6" borderId="18" xfId="0" applyFont="1" applyFill="1" applyBorder="1" applyAlignment="1">
      <alignment vertical="center"/>
    </xf>
    <xf numFmtId="4" fontId="45" fillId="6" borderId="23" xfId="0" applyNumberFormat="1" applyFont="1" applyFill="1" applyBorder="1" applyAlignment="1">
      <alignment vertical="center"/>
    </xf>
    <xf numFmtId="0" fontId="52" fillId="3" borderId="14" xfId="0" applyFont="1" applyFill="1" applyBorder="1" applyAlignment="1">
      <alignment vertical="center"/>
    </xf>
    <xf numFmtId="3" fontId="37" fillId="3" borderId="15" xfId="0" applyNumberFormat="1" applyFont="1" applyFill="1" applyBorder="1" applyAlignment="1">
      <alignment vertical="center"/>
    </xf>
    <xf numFmtId="4" fontId="37" fillId="3" borderId="14" xfId="0" applyNumberFormat="1" applyFont="1" applyFill="1" applyBorder="1" applyAlignment="1">
      <alignment vertical="center"/>
    </xf>
    <xf numFmtId="2" fontId="37" fillId="3" borderId="14" xfId="0" applyNumberFormat="1" applyFont="1" applyFill="1" applyBorder="1" applyAlignment="1">
      <alignment horizontal="right" vertical="center"/>
    </xf>
    <xf numFmtId="3" fontId="37" fillId="3" borderId="14" xfId="0" applyNumberFormat="1" applyFont="1" applyFill="1" applyBorder="1" applyAlignment="1">
      <alignment vertical="center"/>
    </xf>
    <xf numFmtId="0" fontId="52" fillId="6" borderId="119" xfId="0" applyFont="1" applyFill="1" applyBorder="1" applyAlignment="1">
      <alignment vertical="center"/>
    </xf>
    <xf numFmtId="2" fontId="45" fillId="6" borderId="119" xfId="0" applyNumberFormat="1" applyFont="1" applyFill="1" applyBorder="1" applyAlignment="1">
      <alignment horizontal="right" vertical="center"/>
    </xf>
    <xf numFmtId="0" fontId="52" fillId="6" borderId="69" xfId="0" applyFont="1" applyFill="1" applyBorder="1" applyAlignment="1">
      <alignment vertical="center"/>
    </xf>
    <xf numFmtId="4" fontId="54" fillId="3" borderId="14" xfId="0" applyNumberFormat="1" applyFont="1" applyFill="1" applyBorder="1" applyAlignment="1">
      <alignment vertical="center"/>
    </xf>
    <xf numFmtId="2" fontId="54" fillId="3" borderId="122" xfId="0" applyNumberFormat="1" applyFont="1" applyFill="1" applyBorder="1" applyAlignment="1">
      <alignment horizontal="right" vertical="center"/>
    </xf>
    <xf numFmtId="0" fontId="45" fillId="6" borderId="14" xfId="0" applyFont="1" applyFill="1" applyBorder="1" applyAlignment="1">
      <alignment horizontal="center"/>
    </xf>
    <xf numFmtId="0" fontId="45" fillId="6" borderId="17" xfId="0" applyFont="1" applyFill="1" applyBorder="1"/>
    <xf numFmtId="3" fontId="45" fillId="6" borderId="17" xfId="0" applyNumberFormat="1" applyFont="1" applyFill="1" applyBorder="1"/>
    <xf numFmtId="0" fontId="45" fillId="6" borderId="18" xfId="0" applyFont="1" applyFill="1" applyBorder="1"/>
    <xf numFmtId="3" fontId="45" fillId="6" borderId="18" xfId="0" applyNumberFormat="1" applyFont="1" applyFill="1" applyBorder="1"/>
    <xf numFmtId="0" fontId="49" fillId="6" borderId="0" xfId="0" applyFont="1" applyFill="1"/>
    <xf numFmtId="0" fontId="55" fillId="0" borderId="0" xfId="0" applyFont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25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91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20" xfId="0" applyFont="1" applyFill="1" applyBorder="1" applyAlignment="1">
      <alignment horizontal="center"/>
    </xf>
    <xf numFmtId="0" fontId="36" fillId="3" borderId="21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12" fillId="3" borderId="29" xfId="0" applyFont="1" applyFill="1" applyBorder="1" applyAlignment="1">
      <alignment horizontal="center"/>
    </xf>
    <xf numFmtId="0" fontId="12" fillId="3" borderId="98" xfId="0" applyFont="1" applyFill="1" applyBorder="1" applyAlignment="1">
      <alignment horizontal="center"/>
    </xf>
    <xf numFmtId="0" fontId="12" fillId="3" borderId="82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0" fillId="0" borderId="125" xfId="0" applyBorder="1"/>
    <xf numFmtId="0" fontId="0" fillId="0" borderId="22" xfId="0" applyBorder="1"/>
    <xf numFmtId="0" fontId="0" fillId="0" borderId="99" xfId="0" applyBorder="1"/>
    <xf numFmtId="166" fontId="0" fillId="0" borderId="9" xfId="0" applyNumberFormat="1" applyBorder="1"/>
    <xf numFmtId="3" fontId="0" fillId="0" borderId="17" xfId="0" applyNumberFormat="1" applyBorder="1"/>
    <xf numFmtId="166" fontId="0" fillId="0" borderId="17" xfId="0" applyNumberFormat="1" applyBorder="1"/>
    <xf numFmtId="166" fontId="0" fillId="0" borderId="99" xfId="0" applyNumberFormat="1" applyBorder="1"/>
    <xf numFmtId="166" fontId="0" fillId="0" borderId="9" xfId="0" applyNumberFormat="1" applyFill="1" applyBorder="1"/>
    <xf numFmtId="166" fontId="0" fillId="0" borderId="17" xfId="0" applyNumberFormat="1" applyFill="1" applyBorder="1"/>
    <xf numFmtId="0" fontId="9" fillId="3" borderId="127" xfId="0" applyFont="1" applyFill="1" applyBorder="1" applyAlignment="1">
      <alignment horizontal="left"/>
    </xf>
    <xf numFmtId="0" fontId="0" fillId="3" borderId="91" xfId="0" applyFill="1" applyBorder="1"/>
    <xf numFmtId="0" fontId="0" fillId="3" borderId="37" xfId="0" applyFill="1" applyBorder="1"/>
    <xf numFmtId="0" fontId="0" fillId="3" borderId="20" xfId="0" applyFill="1" applyBorder="1"/>
    <xf numFmtId="3" fontId="0" fillId="3" borderId="21" xfId="0" applyNumberFormat="1" applyFill="1" applyBorder="1"/>
    <xf numFmtId="0" fontId="9" fillId="3" borderId="128" xfId="0" applyFont="1" applyFill="1" applyBorder="1" applyAlignment="1">
      <alignment horizontal="left"/>
    </xf>
    <xf numFmtId="0" fontId="0" fillId="3" borderId="129" xfId="0" applyFill="1" applyBorder="1"/>
    <xf numFmtId="0" fontId="0" fillId="3" borderId="61" xfId="0" applyFill="1" applyBorder="1"/>
    <xf numFmtId="0" fontId="0" fillId="3" borderId="60" xfId="0" applyFill="1" applyBorder="1"/>
    <xf numFmtId="0" fontId="0" fillId="3" borderId="62" xfId="0" applyFill="1" applyBorder="1"/>
    <xf numFmtId="0" fontId="43" fillId="0" borderId="0" xfId="0" applyFont="1" applyAlignment="1">
      <alignment vertical="center"/>
    </xf>
    <xf numFmtId="0" fontId="0" fillId="0" borderId="130" xfId="0" applyBorder="1"/>
    <xf numFmtId="0" fontId="36" fillId="0" borderId="0" xfId="0" applyFont="1" applyAlignment="1">
      <alignment horizontal="right"/>
    </xf>
    <xf numFmtId="0" fontId="9" fillId="3" borderId="76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9" fillId="3" borderId="131" xfId="0" applyFont="1" applyFill="1" applyBorder="1" applyAlignment="1">
      <alignment horizontal="center"/>
    </xf>
    <xf numFmtId="0" fontId="9" fillId="0" borderId="125" xfId="0" applyFont="1" applyBorder="1"/>
    <xf numFmtId="0" fontId="0" fillId="0" borderId="132" xfId="0" applyBorder="1"/>
    <xf numFmtId="166" fontId="0" fillId="0" borderId="69" xfId="0" applyNumberFormat="1" applyBorder="1"/>
    <xf numFmtId="0" fontId="0" fillId="0" borderId="133" xfId="0" applyBorder="1"/>
    <xf numFmtId="166" fontId="0" fillId="0" borderId="67" xfId="0" applyNumberFormat="1" applyBorder="1"/>
    <xf numFmtId="3" fontId="0" fillId="0" borderId="67" xfId="0" applyNumberFormat="1" applyBorder="1"/>
    <xf numFmtId="0" fontId="9" fillId="3" borderId="132" xfId="0" applyFont="1" applyFill="1" applyBorder="1"/>
    <xf numFmtId="166" fontId="9" fillId="3" borderId="69" xfId="0" applyNumberFormat="1" applyFont="1" applyFill="1" applyBorder="1"/>
    <xf numFmtId="166" fontId="9" fillId="6" borderId="134" xfId="0" applyNumberFormat="1" applyFont="1" applyFill="1" applyBorder="1"/>
    <xf numFmtId="0" fontId="0" fillId="0" borderId="135" xfId="0" applyBorder="1"/>
    <xf numFmtId="166" fontId="0" fillId="0" borderId="23" xfId="0" applyNumberFormat="1" applyBorder="1"/>
    <xf numFmtId="0" fontId="9" fillId="3" borderId="136" xfId="0" applyFont="1" applyFill="1" applyBorder="1"/>
    <xf numFmtId="166" fontId="9" fillId="3" borderId="14" xfId="0" applyNumberFormat="1" applyFont="1" applyFill="1" applyBorder="1"/>
    <xf numFmtId="0" fontId="9" fillId="3" borderId="14" xfId="0" applyFont="1" applyFill="1" applyBorder="1"/>
    <xf numFmtId="166" fontId="9" fillId="6" borderId="137" xfId="0" applyNumberFormat="1" applyFont="1" applyFill="1" applyBorder="1"/>
    <xf numFmtId="0" fontId="0" fillId="3" borderId="14" xfId="0" applyFill="1" applyBorder="1"/>
    <xf numFmtId="166" fontId="9" fillId="3" borderId="138" xfId="0" applyNumberFormat="1" applyFont="1" applyFill="1" applyBorder="1"/>
    <xf numFmtId="3" fontId="9" fillId="3" borderId="14" xfId="0" applyNumberFormat="1" applyFont="1" applyFill="1" applyBorder="1"/>
    <xf numFmtId="3" fontId="0" fillId="3" borderId="69" xfId="0" applyNumberFormat="1" applyFill="1" applyBorder="1"/>
    <xf numFmtId="0" fontId="9" fillId="3" borderId="139" xfId="0" applyFont="1" applyFill="1" applyBorder="1"/>
    <xf numFmtId="166" fontId="9" fillId="3" borderId="72" xfId="0" applyNumberFormat="1" applyFont="1" applyFill="1" applyBorder="1"/>
    <xf numFmtId="3" fontId="0" fillId="3" borderId="72" xfId="0" applyNumberFormat="1" applyFill="1" applyBorder="1"/>
    <xf numFmtId="166" fontId="9" fillId="3" borderId="97" xfId="0" applyNumberFormat="1" applyFont="1" applyFill="1" applyBorder="1"/>
    <xf numFmtId="0" fontId="9" fillId="3" borderId="97" xfId="0" applyFont="1" applyFill="1" applyBorder="1"/>
    <xf numFmtId="166" fontId="9" fillId="3" borderId="140" xfId="0" applyNumberFormat="1" applyFont="1" applyFill="1" applyBorder="1"/>
    <xf numFmtId="0" fontId="55" fillId="0" borderId="30" xfId="0" applyFont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166" fontId="0" fillId="0" borderId="0" xfId="0" applyNumberFormat="1" applyBorder="1"/>
    <xf numFmtId="166" fontId="0" fillId="0" borderId="22" xfId="0" applyNumberFormat="1" applyBorder="1"/>
    <xf numFmtId="2" fontId="0" fillId="0" borderId="17" xfId="0" applyNumberFormat="1" applyBorder="1"/>
    <xf numFmtId="0" fontId="9" fillId="3" borderId="31" xfId="0" applyFont="1" applyFill="1" applyBorder="1"/>
    <xf numFmtId="0" fontId="9" fillId="3" borderId="74" xfId="0" applyFont="1" applyFill="1" applyBorder="1"/>
    <xf numFmtId="166" fontId="9" fillId="3" borderId="2" xfId="0" applyNumberFormat="1" applyFont="1" applyFill="1" applyBorder="1"/>
    <xf numFmtId="2" fontId="9" fillId="3" borderId="69" xfId="0" applyNumberFormat="1" applyFont="1" applyFill="1" applyBorder="1"/>
    <xf numFmtId="0" fontId="9" fillId="3" borderId="13" xfId="0" applyFont="1" applyFill="1" applyBorder="1"/>
    <xf numFmtId="0" fontId="9" fillId="3" borderId="15" xfId="0" applyFont="1" applyFill="1" applyBorder="1"/>
    <xf numFmtId="166" fontId="9" fillId="3" borderId="115" xfId="0" applyNumberFormat="1" applyFont="1" applyFill="1" applyBorder="1"/>
    <xf numFmtId="3" fontId="9" fillId="3" borderId="13" xfId="0" applyNumberFormat="1" applyFont="1" applyFill="1" applyBorder="1"/>
    <xf numFmtId="2" fontId="9" fillId="3" borderId="14" xfId="0" applyNumberFormat="1" applyFont="1" applyFill="1" applyBorder="1"/>
    <xf numFmtId="0" fontId="9" fillId="6" borderId="0" xfId="0" applyFont="1" applyFill="1" applyBorder="1" applyAlignment="1">
      <alignment horizontal="center"/>
    </xf>
    <xf numFmtId="0" fontId="9" fillId="0" borderId="125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99" xfId="0" applyFont="1" applyBorder="1" applyAlignment="1">
      <alignment horizontal="center"/>
    </xf>
    <xf numFmtId="3" fontId="0" fillId="0" borderId="0" xfId="0" applyNumberFormat="1" applyBorder="1" applyAlignment="1"/>
    <xf numFmtId="166" fontId="9" fillId="6" borderId="0" xfId="0" applyNumberFormat="1" applyFont="1" applyFill="1" applyBorder="1"/>
    <xf numFmtId="166" fontId="0" fillId="6" borderId="0" xfId="0" applyNumberFormat="1" applyFill="1" applyBorder="1"/>
    <xf numFmtId="4" fontId="0" fillId="0" borderId="0" xfId="0" applyNumberFormat="1" applyBorder="1"/>
    <xf numFmtId="166" fontId="0" fillId="0" borderId="141" xfId="0" applyNumberFormat="1" applyBorder="1"/>
    <xf numFmtId="3" fontId="0" fillId="0" borderId="18" xfId="0" applyNumberFormat="1" applyBorder="1"/>
    <xf numFmtId="0" fontId="0" fillId="3" borderId="127" xfId="0" applyFill="1" applyBorder="1"/>
    <xf numFmtId="166" fontId="0" fillId="3" borderId="142" xfId="0" applyNumberFormat="1" applyFill="1" applyBorder="1"/>
    <xf numFmtId="0" fontId="9" fillId="3" borderId="128" xfId="0" applyFont="1" applyFill="1" applyBorder="1" applyAlignment="1">
      <alignment horizontal="center"/>
    </xf>
    <xf numFmtId="0" fontId="9" fillId="3" borderId="143" xfId="0" applyFont="1" applyFill="1" applyBorder="1"/>
    <xf numFmtId="166" fontId="9" fillId="3" borderId="65" xfId="0" applyNumberFormat="1" applyFont="1" applyFill="1" applyBorder="1"/>
    <xf numFmtId="0" fontId="58" fillId="0" borderId="135" xfId="0" applyFont="1" applyBorder="1"/>
    <xf numFmtId="166" fontId="49" fillId="0" borderId="23" xfId="0" applyNumberFormat="1" applyFont="1" applyBorder="1"/>
    <xf numFmtId="4" fontId="49" fillId="0" borderId="23" xfId="0" applyNumberFormat="1" applyFont="1" applyBorder="1"/>
    <xf numFmtId="166" fontId="49" fillId="0" borderId="67" xfId="0" applyNumberFormat="1" applyFont="1" applyBorder="1"/>
    <xf numFmtId="3" fontId="49" fillId="0" borderId="67" xfId="0" applyNumberFormat="1" applyFont="1" applyBorder="1"/>
    <xf numFmtId="0" fontId="45" fillId="0" borderId="135" xfId="0" applyFont="1" applyBorder="1"/>
    <xf numFmtId="0" fontId="0" fillId="0" borderId="126" xfId="0" applyBorder="1"/>
    <xf numFmtId="0" fontId="49" fillId="0" borderId="18" xfId="0" applyFont="1" applyBorder="1"/>
    <xf numFmtId="166" fontId="59" fillId="3" borderId="97" xfId="0" applyNumberFormat="1" applyFont="1" applyFill="1" applyBorder="1"/>
    <xf numFmtId="4" fontId="59" fillId="3" borderId="97" xfId="0" applyNumberFormat="1" applyFont="1" applyFill="1" applyBorder="1"/>
    <xf numFmtId="0" fontId="0" fillId="0" borderId="18" xfId="0" applyBorder="1"/>
    <xf numFmtId="166" fontId="46" fillId="3" borderId="97" xfId="0" applyNumberFormat="1" applyFont="1" applyFill="1" applyBorder="1"/>
    <xf numFmtId="4" fontId="46" fillId="3" borderId="97" xfId="0" applyNumberFormat="1" applyFont="1" applyFill="1" applyBorder="1"/>
    <xf numFmtId="0" fontId="52" fillId="3" borderId="21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30" fillId="0" borderId="0" xfId="0" applyFont="1" applyBorder="1" applyAlignment="1">
      <alignment vertical="center"/>
    </xf>
    <xf numFmtId="4" fontId="1" fillId="0" borderId="0" xfId="0" applyNumberFormat="1" applyFont="1" applyFill="1" applyBorder="1"/>
    <xf numFmtId="0" fontId="52" fillId="3" borderId="13" xfId="0" applyFont="1" applyFill="1" applyBorder="1" applyAlignment="1">
      <alignment vertical="center" wrapText="1"/>
    </xf>
    <xf numFmtId="0" fontId="13" fillId="0" borderId="0" xfId="0" applyFont="1" applyBorder="1"/>
    <xf numFmtId="0" fontId="46" fillId="3" borderId="95" xfId="0" applyFont="1" applyFill="1" applyBorder="1" applyAlignment="1">
      <alignment horizontal="left" wrapText="1"/>
    </xf>
    <xf numFmtId="0" fontId="66" fillId="0" borderId="0" xfId="0" applyFont="1"/>
    <xf numFmtId="0" fontId="1" fillId="0" borderId="39" xfId="0" applyFont="1" applyBorder="1"/>
    <xf numFmtId="0" fontId="1" fillId="0" borderId="68" xfId="0" applyFont="1" applyBorder="1"/>
    <xf numFmtId="0" fontId="8" fillId="0" borderId="3" xfId="0" applyFont="1" applyBorder="1"/>
    <xf numFmtId="0" fontId="8" fillId="0" borderId="42" xfId="0" applyFont="1" applyBorder="1"/>
    <xf numFmtId="166" fontId="1" fillId="0" borderId="42" xfId="0" applyNumberFormat="1" applyFont="1" applyBorder="1"/>
    <xf numFmtId="4" fontId="1" fillId="0" borderId="42" xfId="2" applyNumberFormat="1" applyFont="1" applyBorder="1" applyAlignment="1">
      <alignment horizontal="right" wrapText="1"/>
    </xf>
    <xf numFmtId="3" fontId="8" fillId="0" borderId="42" xfId="0" applyNumberFormat="1" applyFont="1" applyBorder="1"/>
    <xf numFmtId="0" fontId="8" fillId="0" borderId="4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8" xfId="0" applyFont="1" applyBorder="1"/>
    <xf numFmtId="0" fontId="1" fillId="0" borderId="1" xfId="0" applyFont="1" applyBorder="1" applyAlignment="1">
      <alignment horizontal="center"/>
    </xf>
    <xf numFmtId="4" fontId="1" fillId="0" borderId="42" xfId="0" applyNumberFormat="1" applyFont="1" applyBorder="1" applyAlignment="1">
      <alignment horizontal="right" wrapText="1"/>
    </xf>
    <xf numFmtId="3" fontId="5" fillId="0" borderId="42" xfId="0" applyNumberFormat="1" applyFont="1" applyBorder="1"/>
    <xf numFmtId="0" fontId="5" fillId="0" borderId="4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1" fillId="0" borderId="42" xfId="0" applyNumberFormat="1" applyFont="1" applyBorder="1"/>
    <xf numFmtId="0" fontId="5" fillId="0" borderId="42" xfId="0" applyFont="1" applyBorder="1"/>
    <xf numFmtId="3" fontId="5" fillId="0" borderId="4" xfId="0" applyNumberFormat="1" applyFont="1" applyBorder="1"/>
    <xf numFmtId="0" fontId="1" fillId="0" borderId="4" xfId="0" applyFont="1" applyBorder="1" applyAlignment="1">
      <alignment horizontal="center"/>
    </xf>
    <xf numFmtId="4" fontId="5" fillId="0" borderId="4" xfId="2" applyNumberFormat="1" applyFont="1" applyBorder="1" applyAlignment="1">
      <alignment horizontal="right" wrapText="1"/>
    </xf>
    <xf numFmtId="0" fontId="5" fillId="0" borderId="4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3" borderId="66" xfId="0" applyFont="1" applyFill="1" applyBorder="1"/>
    <xf numFmtId="166" fontId="5" fillId="3" borderId="49" xfId="0" applyNumberFormat="1" applyFont="1" applyFill="1" applyBorder="1"/>
    <xf numFmtId="166" fontId="5" fillId="3" borderId="49" xfId="0" applyNumberFormat="1" applyFont="1" applyFill="1" applyBorder="1" applyAlignment="1">
      <alignment horizontal="right"/>
    </xf>
    <xf numFmtId="166" fontId="5" fillId="3" borderId="49" xfId="0" applyNumberFormat="1" applyFont="1" applyFill="1" applyBorder="1" applyAlignment="1">
      <alignment horizontal="center"/>
    </xf>
    <xf numFmtId="166" fontId="5" fillId="3" borderId="49" xfId="0" applyNumberFormat="1" applyFont="1" applyFill="1" applyBorder="1" applyAlignment="1">
      <alignment horizontal="right" wrapText="1"/>
    </xf>
    <xf numFmtId="166" fontId="5" fillId="3" borderId="73" xfId="0" applyNumberFormat="1" applyFont="1" applyFill="1" applyBorder="1" applyAlignment="1">
      <alignment horizontal="center"/>
    </xf>
    <xf numFmtId="166" fontId="5" fillId="3" borderId="66" xfId="0" applyNumberFormat="1" applyFont="1" applyFill="1" applyBorder="1" applyAlignment="1">
      <alignment horizontal="right"/>
    </xf>
    <xf numFmtId="166" fontId="5" fillId="3" borderId="80" xfId="0" applyNumberFormat="1" applyFont="1" applyFill="1" applyBorder="1"/>
    <xf numFmtId="0" fontId="5" fillId="3" borderId="68" xfId="0" applyFont="1" applyFill="1" applyBorder="1"/>
    <xf numFmtId="166" fontId="9" fillId="3" borderId="3" xfId="0" applyNumberFormat="1" applyFont="1" applyFill="1" applyBorder="1"/>
    <xf numFmtId="3" fontId="9" fillId="3" borderId="3" xfId="0" applyNumberFormat="1" applyFont="1" applyFill="1" applyBorder="1" applyAlignment="1">
      <alignment horizontal="right"/>
    </xf>
    <xf numFmtId="166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 applyAlignment="1">
      <alignment horizontal="right" wrapText="1"/>
    </xf>
    <xf numFmtId="166" fontId="8" fillId="3" borderId="42" xfId="0" applyNumberFormat="1" applyFont="1" applyFill="1" applyBorder="1"/>
    <xf numFmtId="166" fontId="8" fillId="3" borderId="42" xfId="0" applyNumberFormat="1" applyFont="1" applyFill="1" applyBorder="1" applyAlignment="1">
      <alignment horizontal="center"/>
    </xf>
    <xf numFmtId="166" fontId="8" fillId="3" borderId="1" xfId="0" applyNumberFormat="1" applyFont="1" applyFill="1" applyBorder="1" applyAlignment="1">
      <alignment horizontal="center"/>
    </xf>
    <xf numFmtId="166" fontId="9" fillId="3" borderId="68" xfId="0" applyNumberFormat="1" applyFont="1" applyFill="1" applyBorder="1"/>
    <xf numFmtId="166" fontId="1" fillId="3" borderId="1" xfId="0" applyNumberFormat="1" applyFont="1" applyFill="1" applyBorder="1" applyAlignment="1">
      <alignment horizontal="center"/>
    </xf>
    <xf numFmtId="166" fontId="5" fillId="3" borderId="32" xfId="0" applyNumberFormat="1" applyFont="1" applyFill="1" applyBorder="1"/>
    <xf numFmtId="167" fontId="9" fillId="3" borderId="3" xfId="0" applyNumberFormat="1" applyFont="1" applyFill="1" applyBorder="1"/>
    <xf numFmtId="0" fontId="1" fillId="3" borderId="42" xfId="0" applyFont="1" applyFill="1" applyBorder="1" applyAlignment="1">
      <alignment horizontal="center"/>
    </xf>
    <xf numFmtId="3" fontId="8" fillId="3" borderId="42" xfId="0" applyNumberFormat="1" applyFont="1" applyFill="1" applyBorder="1"/>
    <xf numFmtId="0" fontId="8" fillId="3" borderId="42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167" fontId="9" fillId="3" borderId="68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5" fillId="3" borderId="32" xfId="0" applyFont="1" applyFill="1" applyBorder="1"/>
    <xf numFmtId="166" fontId="9" fillId="3" borderId="42" xfId="0" applyNumberFormat="1" applyFont="1" applyFill="1" applyBorder="1"/>
    <xf numFmtId="4" fontId="1" fillId="3" borderId="42" xfId="2" applyNumberFormat="1" applyFont="1" applyFill="1" applyBorder="1" applyAlignment="1">
      <alignment horizontal="right" wrapText="1"/>
    </xf>
    <xf numFmtId="3" fontId="5" fillId="3" borderId="42" xfId="0" applyNumberFormat="1" applyFont="1" applyFill="1" applyBorder="1"/>
    <xf numFmtId="0" fontId="5" fillId="3" borderId="42" xfId="0" applyFont="1" applyFill="1" applyBorder="1" applyAlignment="1">
      <alignment horizontal="center"/>
    </xf>
    <xf numFmtId="0" fontId="6" fillId="3" borderId="82" xfId="0" applyFont="1" applyFill="1" applyBorder="1"/>
    <xf numFmtId="166" fontId="5" fillId="3" borderId="71" xfId="0" applyNumberFormat="1" applyFont="1" applyFill="1" applyBorder="1"/>
    <xf numFmtId="0" fontId="5" fillId="3" borderId="71" xfId="0" applyFont="1" applyFill="1" applyBorder="1" applyAlignment="1">
      <alignment horizontal="center"/>
    </xf>
    <xf numFmtId="4" fontId="5" fillId="3" borderId="71" xfId="2" applyNumberFormat="1" applyFont="1" applyFill="1" applyBorder="1" applyAlignment="1">
      <alignment horizontal="right" wrapText="1"/>
    </xf>
    <xf numFmtId="3" fontId="6" fillId="3" borderId="71" xfId="0" applyNumberFormat="1" applyFont="1" applyFill="1" applyBorder="1"/>
    <xf numFmtId="0" fontId="5" fillId="3" borderId="70" xfId="0" applyFont="1" applyFill="1" applyBorder="1" applyAlignment="1">
      <alignment horizontal="center"/>
    </xf>
    <xf numFmtId="3" fontId="5" fillId="3" borderId="70" xfId="0" applyNumberFormat="1" applyFont="1" applyFill="1" applyBorder="1" applyAlignment="1">
      <alignment horizontal="center"/>
    </xf>
    <xf numFmtId="1" fontId="5" fillId="3" borderId="35" xfId="2" applyNumberFormat="1" applyFont="1" applyFill="1" applyBorder="1"/>
    <xf numFmtId="0" fontId="7" fillId="8" borderId="4" xfId="0" applyFont="1" applyFill="1" applyBorder="1" applyAlignment="1">
      <alignment horizontal="center"/>
    </xf>
    <xf numFmtId="0" fontId="7" fillId="8" borderId="40" xfId="0" applyFont="1" applyFill="1" applyBorder="1" applyAlignment="1"/>
    <xf numFmtId="0" fontId="7" fillId="8" borderId="28" xfId="0" applyFont="1" applyFill="1" applyBorder="1" applyAlignment="1"/>
    <xf numFmtId="0" fontId="7" fillId="8" borderId="36" xfId="0" applyFont="1" applyFill="1" applyBorder="1" applyAlignment="1"/>
    <xf numFmtId="0" fontId="7" fillId="8" borderId="6" xfId="0" applyFont="1" applyFill="1" applyBorder="1" applyAlignment="1">
      <alignment horizontal="center"/>
    </xf>
    <xf numFmtId="0" fontId="7" fillId="8" borderId="42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9" borderId="44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" borderId="90" xfId="0" applyFont="1" applyFill="1" applyBorder="1" applyAlignment="1">
      <alignment horizontal="center"/>
    </xf>
    <xf numFmtId="0" fontId="7" fillId="9" borderId="38" xfId="0" applyFont="1" applyFill="1" applyBorder="1" applyAlignment="1">
      <alignment horizontal="center"/>
    </xf>
    <xf numFmtId="0" fontId="7" fillId="9" borderId="39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40" xfId="0" applyFont="1" applyFill="1" applyBorder="1" applyAlignment="1">
      <alignment horizontal="center"/>
    </xf>
    <xf numFmtId="0" fontId="7" fillId="9" borderId="56" xfId="0" applyFont="1" applyFill="1" applyBorder="1" applyAlignment="1">
      <alignment horizontal="center"/>
    </xf>
    <xf numFmtId="166" fontId="14" fillId="0" borderId="11" xfId="0" applyNumberFormat="1" applyFont="1" applyBorder="1" applyAlignment="1">
      <alignment vertical="center"/>
    </xf>
    <xf numFmtId="166" fontId="14" fillId="0" borderId="37" xfId="0" applyNumberFormat="1" applyFont="1" applyFill="1" applyBorder="1" applyAlignment="1">
      <alignment vertical="center"/>
    </xf>
    <xf numFmtId="166" fontId="14" fillId="0" borderId="11" xfId="0" applyNumberFormat="1" applyFont="1" applyFill="1" applyBorder="1" applyAlignment="1">
      <alignment vertical="center"/>
    </xf>
    <xf numFmtId="0" fontId="19" fillId="0" borderId="82" xfId="0" applyFont="1" applyBorder="1" applyAlignment="1">
      <alignment horizontal="justify" vertical="center"/>
    </xf>
    <xf numFmtId="166" fontId="15" fillId="0" borderId="83" xfId="0" applyNumberFormat="1" applyFont="1" applyBorder="1" applyAlignment="1">
      <alignment vertical="center"/>
    </xf>
    <xf numFmtId="166" fontId="15" fillId="0" borderId="144" xfId="0" applyNumberFormat="1" applyFont="1" applyBorder="1" applyAlignment="1">
      <alignment vertical="center"/>
    </xf>
    <xf numFmtId="166" fontId="14" fillId="0" borderId="83" xfId="0" applyNumberFormat="1" applyFont="1" applyFill="1" applyBorder="1" applyAlignment="1">
      <alignment vertical="center"/>
    </xf>
    <xf numFmtId="166" fontId="21" fillId="0" borderId="83" xfId="0" applyNumberFormat="1" applyFont="1" applyFill="1" applyBorder="1" applyAlignment="1">
      <alignment vertical="center"/>
    </xf>
    <xf numFmtId="3" fontId="20" fillId="0" borderId="83" xfId="0" applyNumberFormat="1" applyFont="1" applyBorder="1" applyAlignment="1">
      <alignment horizontal="right" vertical="center"/>
    </xf>
    <xf numFmtId="0" fontId="19" fillId="0" borderId="68" xfId="0" applyFont="1" applyBorder="1" applyAlignment="1">
      <alignment vertical="center"/>
    </xf>
    <xf numFmtId="166" fontId="14" fillId="0" borderId="42" xfId="0" applyNumberFormat="1" applyFont="1" applyBorder="1" applyAlignment="1">
      <alignment vertical="center"/>
    </xf>
    <xf numFmtId="166" fontId="15" fillId="0" borderId="42" xfId="0" applyNumberFormat="1" applyFont="1" applyBorder="1" applyAlignment="1">
      <alignment vertical="center"/>
    </xf>
    <xf numFmtId="166" fontId="15" fillId="0" borderId="1" xfId="0" applyNumberFormat="1" applyFont="1" applyBorder="1" applyAlignment="1">
      <alignment vertical="center"/>
    </xf>
    <xf numFmtId="166" fontId="14" fillId="0" borderId="68" xfId="0" applyNumberFormat="1" applyFont="1" applyFill="1" applyBorder="1" applyAlignment="1">
      <alignment vertical="center"/>
    </xf>
    <xf numFmtId="166" fontId="14" fillId="0" borderId="42" xfId="0" applyNumberFormat="1" applyFont="1" applyFill="1" applyBorder="1" applyAlignment="1">
      <alignment vertical="center"/>
    </xf>
    <xf numFmtId="3" fontId="20" fillId="0" borderId="42" xfId="0" applyNumberFormat="1" applyFont="1" applyBorder="1" applyAlignment="1">
      <alignment horizontal="right" vertical="center"/>
    </xf>
    <xf numFmtId="166" fontId="21" fillId="0" borderId="42" xfId="0" applyNumberFormat="1" applyFont="1" applyFill="1" applyBorder="1" applyAlignment="1">
      <alignment vertical="center"/>
    </xf>
    <xf numFmtId="0" fontId="19" fillId="0" borderId="68" xfId="0" applyFont="1" applyBorder="1" applyAlignment="1">
      <alignment horizontal="justify" vertical="center"/>
    </xf>
    <xf numFmtId="166" fontId="14" fillId="0" borderId="68" xfId="0" applyNumberFormat="1" applyFont="1" applyBorder="1" applyAlignment="1">
      <alignment vertical="center"/>
    </xf>
    <xf numFmtId="166" fontId="14" fillId="0" borderId="71" xfId="0" applyNumberFormat="1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32" fillId="0" borderId="115" xfId="0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4" fontId="32" fillId="0" borderId="88" xfId="0" applyNumberFormat="1" applyFont="1" applyBorder="1" applyAlignment="1">
      <alignment vertical="center"/>
    </xf>
    <xf numFmtId="0" fontId="7" fillId="5" borderId="5" xfId="0" applyFont="1" applyFill="1" applyBorder="1"/>
    <xf numFmtId="0" fontId="7" fillId="5" borderId="5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26" fillId="0" borderId="39" xfId="0" applyFont="1" applyBorder="1"/>
    <xf numFmtId="3" fontId="1" fillId="0" borderId="4" xfId="0" applyNumberFormat="1" applyFont="1" applyBorder="1" applyAlignment="1">
      <alignment horizontal="center"/>
    </xf>
    <xf numFmtId="3" fontId="1" fillId="0" borderId="90" xfId="0" applyNumberFormat="1" applyFont="1" applyBorder="1" applyAlignment="1">
      <alignment horizontal="center"/>
    </xf>
    <xf numFmtId="0" fontId="26" fillId="0" borderId="68" xfId="0" applyFont="1" applyBorder="1"/>
    <xf numFmtId="166" fontId="1" fillId="0" borderId="42" xfId="0" applyNumberFormat="1" applyFont="1" applyBorder="1" applyAlignment="1">
      <alignment horizontal="right"/>
    </xf>
    <xf numFmtId="4" fontId="1" fillId="0" borderId="42" xfId="0" applyNumberFormat="1" applyFont="1" applyBorder="1" applyAlignment="1">
      <alignment horizontal="center"/>
    </xf>
    <xf numFmtId="3" fontId="1" fillId="0" borderId="42" xfId="0" applyNumberFormat="1" applyFont="1" applyBorder="1" applyAlignment="1">
      <alignment horizontal="center"/>
    </xf>
    <xf numFmtId="3" fontId="1" fillId="0" borderId="32" xfId="0" applyNumberFormat="1" applyFont="1" applyBorder="1" applyAlignment="1">
      <alignment horizontal="center"/>
    </xf>
    <xf numFmtId="166" fontId="1" fillId="0" borderId="3" xfId="0" applyNumberFormat="1" applyFont="1" applyBorder="1"/>
    <xf numFmtId="0" fontId="4" fillId="3" borderId="66" xfId="0" applyFont="1" applyFill="1" applyBorder="1"/>
    <xf numFmtId="166" fontId="9" fillId="3" borderId="49" xfId="0" applyNumberFormat="1" applyFont="1" applyFill="1" applyBorder="1"/>
    <xf numFmtId="0" fontId="0" fillId="3" borderId="49" xfId="0" applyFill="1" applyBorder="1" applyAlignment="1">
      <alignment horizontal="center"/>
    </xf>
    <xf numFmtId="0" fontId="0" fillId="3" borderId="49" xfId="0" applyFill="1" applyBorder="1"/>
    <xf numFmtId="0" fontId="0" fillId="3" borderId="80" xfId="0" applyFill="1" applyBorder="1" applyAlignment="1">
      <alignment horizontal="center"/>
    </xf>
    <xf numFmtId="0" fontId="4" fillId="3" borderId="68" xfId="0" applyFont="1" applyFill="1" applyBorder="1"/>
    <xf numFmtId="166" fontId="9" fillId="3" borderId="42" xfId="0" applyNumberFormat="1" applyFont="1" applyFill="1" applyBorder="1" applyAlignment="1">
      <alignment horizontal="right"/>
    </xf>
    <xf numFmtId="3" fontId="1" fillId="3" borderId="42" xfId="0" applyNumberFormat="1" applyFont="1" applyFill="1" applyBorder="1" applyAlignment="1">
      <alignment horizontal="center"/>
    </xf>
    <xf numFmtId="4" fontId="1" fillId="3" borderId="42" xfId="0" applyNumberFormat="1" applyFont="1" applyFill="1" applyBorder="1"/>
    <xf numFmtId="3" fontId="1" fillId="3" borderId="42" xfId="0" applyNumberFormat="1" applyFont="1" applyFill="1" applyBorder="1"/>
    <xf numFmtId="3" fontId="1" fillId="3" borderId="32" xfId="0" applyNumberFormat="1" applyFont="1" applyFill="1" applyBorder="1" applyAlignment="1">
      <alignment horizontal="center"/>
    </xf>
    <xf numFmtId="0" fontId="4" fillId="3" borderId="82" xfId="0" applyFont="1" applyFill="1" applyBorder="1"/>
    <xf numFmtId="166" fontId="5" fillId="3" borderId="83" xfId="0" applyNumberFormat="1" applyFont="1" applyFill="1" applyBorder="1" applyAlignment="1">
      <alignment horizontal="right"/>
    </xf>
    <xf numFmtId="166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 applyAlignment="1">
      <alignment horizontal="right"/>
    </xf>
    <xf numFmtId="4" fontId="5" fillId="3" borderId="71" xfId="0" applyNumberFormat="1" applyFont="1" applyFill="1" applyBorder="1"/>
    <xf numFmtId="3" fontId="5" fillId="3" borderId="71" xfId="0" applyNumberFormat="1" applyFont="1" applyFill="1" applyBorder="1"/>
    <xf numFmtId="3" fontId="5" fillId="3" borderId="71" xfId="0" applyNumberFormat="1" applyFont="1" applyFill="1" applyBorder="1" applyAlignment="1">
      <alignment horizontal="center"/>
    </xf>
    <xf numFmtId="3" fontId="5" fillId="3" borderId="35" xfId="0" applyNumberFormat="1" applyFont="1" applyFill="1" applyBorder="1" applyAlignment="1">
      <alignment horizontal="center"/>
    </xf>
    <xf numFmtId="0" fontId="12" fillId="5" borderId="5" xfId="0" applyFont="1" applyFill="1" applyBorder="1" applyAlignment="1">
      <alignment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vertical="center"/>
    </xf>
    <xf numFmtId="0" fontId="12" fillId="5" borderId="118" xfId="0" applyFont="1" applyFill="1" applyBorder="1" applyAlignment="1">
      <alignment horizontal="center" vertical="center"/>
    </xf>
    <xf numFmtId="0" fontId="12" fillId="5" borderId="112" xfId="0" applyFont="1" applyFill="1" applyBorder="1" applyAlignment="1">
      <alignment horizontal="center" vertical="center"/>
    </xf>
    <xf numFmtId="0" fontId="12" fillId="5" borderId="34" xfId="0" applyFont="1" applyFill="1" applyBorder="1" applyAlignment="1">
      <alignment horizontal="center" vertical="center"/>
    </xf>
    <xf numFmtId="166" fontId="38" fillId="0" borderId="56" xfId="0" applyNumberFormat="1" applyFont="1" applyBorder="1" applyAlignment="1">
      <alignment vertical="center"/>
    </xf>
    <xf numFmtId="166" fontId="3" fillId="0" borderId="19" xfId="0" applyNumberFormat="1" applyFont="1" applyBorder="1" applyAlignment="1">
      <alignment vertical="center"/>
    </xf>
    <xf numFmtId="166" fontId="3" fillId="0" borderId="8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 wrapText="1"/>
    </xf>
    <xf numFmtId="0" fontId="7" fillId="8" borderId="42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7" fillId="9" borderId="0" xfId="0" applyFont="1" applyFill="1" applyBorder="1" applyAlignment="1">
      <alignment horizontal="center" vertical="center"/>
    </xf>
    <xf numFmtId="0" fontId="7" fillId="9" borderId="12" xfId="0" applyFont="1" applyFill="1" applyBorder="1" applyAlignment="1">
      <alignment horizontal="center" vertical="center"/>
    </xf>
    <xf numFmtId="0" fontId="7" fillId="9" borderId="38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44" xfId="0" applyFont="1" applyFill="1" applyBorder="1" applyAlignment="1">
      <alignment horizontal="center" vertical="center"/>
    </xf>
    <xf numFmtId="0" fontId="7" fillId="9" borderId="39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83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0" fontId="7" fillId="9" borderId="40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38" xfId="0" applyFont="1" applyFill="1" applyBorder="1" applyAlignment="1">
      <alignment horizontal="center" vertical="center"/>
    </xf>
    <xf numFmtId="0" fontId="7" fillId="5" borderId="3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40" xfId="0" applyFont="1" applyFill="1" applyBorder="1" applyAlignment="1">
      <alignment horizontal="center" vertical="center"/>
    </xf>
    <xf numFmtId="0" fontId="7" fillId="5" borderId="83" xfId="0" applyFont="1" applyFill="1" applyBorder="1" applyAlignment="1">
      <alignment horizontal="center" vertical="center"/>
    </xf>
    <xf numFmtId="0" fontId="39" fillId="10" borderId="49" xfId="0" applyFont="1" applyFill="1" applyBorder="1" applyAlignment="1">
      <alignment horizontal="center"/>
    </xf>
    <xf numFmtId="0" fontId="39" fillId="10" borderId="4" xfId="0" applyFont="1" applyFill="1" applyBorder="1" applyAlignment="1">
      <alignment horizontal="center"/>
    </xf>
    <xf numFmtId="14" fontId="39" fillId="10" borderId="83" xfId="0" applyNumberFormat="1" applyFont="1" applyFill="1" applyBorder="1" applyAlignment="1">
      <alignment horizontal="center"/>
    </xf>
    <xf numFmtId="0" fontId="39" fillId="10" borderId="83" xfId="0" applyFont="1" applyFill="1" applyBorder="1" applyAlignment="1">
      <alignment horizontal="center"/>
    </xf>
    <xf numFmtId="0" fontId="40" fillId="10" borderId="83" xfId="0" applyFont="1" applyFill="1" applyBorder="1" applyAlignment="1">
      <alignment horizontal="center"/>
    </xf>
    <xf numFmtId="0" fontId="39" fillId="10" borderId="80" xfId="0" applyFont="1" applyFill="1" applyBorder="1" applyAlignment="1">
      <alignment horizontal="center"/>
    </xf>
    <xf numFmtId="0" fontId="39" fillId="10" borderId="90" xfId="0" applyFont="1" applyFill="1" applyBorder="1" applyAlignment="1">
      <alignment horizontal="center"/>
    </xf>
    <xf numFmtId="0" fontId="39" fillId="10" borderId="98" xfId="0" applyFont="1" applyFill="1" applyBorder="1" applyAlignment="1">
      <alignment horizontal="center"/>
    </xf>
    <xf numFmtId="166" fontId="9" fillId="3" borderId="4" xfId="0" applyNumberFormat="1" applyFont="1" applyFill="1" applyBorder="1"/>
    <xf numFmtId="166" fontId="9" fillId="3" borderId="43" xfId="0" applyNumberFormat="1" applyFont="1" applyFill="1" applyBorder="1"/>
    <xf numFmtId="4" fontId="9" fillId="3" borderId="43" xfId="0" applyNumberFormat="1" applyFont="1" applyFill="1" applyBorder="1"/>
    <xf numFmtId="168" fontId="9" fillId="3" borderId="43" xfId="0" applyNumberFormat="1" applyFont="1" applyFill="1" applyBorder="1"/>
    <xf numFmtId="3" fontId="9" fillId="3" borderId="43" xfId="0" applyNumberFormat="1" applyFont="1" applyFill="1" applyBorder="1"/>
    <xf numFmtId="0" fontId="9" fillId="3" borderId="38" xfId="0" applyFont="1" applyFill="1" applyBorder="1"/>
    <xf numFmtId="4" fontId="9" fillId="3" borderId="4" xfId="0" applyNumberFormat="1" applyFont="1" applyFill="1" applyBorder="1"/>
    <xf numFmtId="0" fontId="9" fillId="3" borderId="4" xfId="0" applyFont="1" applyFill="1" applyBorder="1"/>
    <xf numFmtId="0" fontId="8" fillId="3" borderId="4" xfId="0" applyFont="1" applyFill="1" applyBorder="1"/>
    <xf numFmtId="0" fontId="8" fillId="3" borderId="90" xfId="0" applyFont="1" applyFill="1" applyBorder="1"/>
    <xf numFmtId="0" fontId="8" fillId="0" borderId="38" xfId="0" applyFont="1" applyBorder="1"/>
    <xf numFmtId="166" fontId="8" fillId="0" borderId="4" xfId="0" applyNumberFormat="1" applyFont="1" applyBorder="1"/>
    <xf numFmtId="4" fontId="8" fillId="0" borderId="4" xfId="0" applyNumberFormat="1" applyFont="1" applyFill="1" applyBorder="1"/>
    <xf numFmtId="3" fontId="8" fillId="0" borderId="4" xfId="0" applyNumberFormat="1" applyFont="1" applyFill="1" applyBorder="1" applyAlignment="1">
      <alignment horizontal="center"/>
    </xf>
    <xf numFmtId="3" fontId="8" fillId="0" borderId="10" xfId="0" applyNumberFormat="1" applyFont="1" applyBorder="1"/>
    <xf numFmtId="3" fontId="8" fillId="0" borderId="54" xfId="0" applyNumberFormat="1" applyFont="1" applyBorder="1"/>
    <xf numFmtId="166" fontId="8" fillId="0" borderId="42" xfId="0" applyNumberFormat="1" applyFont="1" applyBorder="1"/>
    <xf numFmtId="166" fontId="8" fillId="0" borderId="42" xfId="0" applyNumberFormat="1" applyFont="1" applyFill="1" applyBorder="1"/>
    <xf numFmtId="4" fontId="8" fillId="0" borderId="42" xfId="0" applyNumberFormat="1" applyFont="1" applyFill="1" applyBorder="1"/>
    <xf numFmtId="3" fontId="8" fillId="0" borderId="42" xfId="0" applyNumberFormat="1" applyFont="1" applyFill="1" applyBorder="1" applyAlignment="1">
      <alignment horizontal="center"/>
    </xf>
    <xf numFmtId="3" fontId="8" fillId="0" borderId="32" xfId="0" applyNumberFormat="1" applyFont="1" applyBorder="1"/>
    <xf numFmtId="4" fontId="9" fillId="3" borderId="42" xfId="0" applyNumberFormat="1" applyFont="1" applyFill="1" applyBorder="1"/>
    <xf numFmtId="4" fontId="8" fillId="3" borderId="42" xfId="0" applyNumberFormat="1" applyFont="1" applyFill="1" applyBorder="1"/>
    <xf numFmtId="3" fontId="8" fillId="3" borderId="42" xfId="0" applyNumberFormat="1" applyFont="1" applyFill="1" applyBorder="1" applyAlignment="1">
      <alignment horizontal="center"/>
    </xf>
    <xf numFmtId="3" fontId="8" fillId="3" borderId="32" xfId="0" applyNumberFormat="1" applyFont="1" applyFill="1" applyBorder="1"/>
    <xf numFmtId="0" fontId="9" fillId="3" borderId="68" xfId="0" applyFont="1" applyFill="1" applyBorder="1"/>
    <xf numFmtId="4" fontId="8" fillId="0" borderId="42" xfId="0" applyNumberFormat="1" applyFont="1" applyBorder="1"/>
    <xf numFmtId="4" fontId="0" fillId="0" borderId="69" xfId="0" applyNumberFormat="1" applyBorder="1"/>
    <xf numFmtId="4" fontId="0" fillId="0" borderId="2" xfId="0" applyNumberFormat="1" applyBorder="1"/>
    <xf numFmtId="166" fontId="41" fillId="0" borderId="42" xfId="0" applyNumberFormat="1" applyFont="1" applyBorder="1" applyAlignment="1">
      <alignment vertical="center"/>
    </xf>
    <xf numFmtId="168" fontId="41" fillId="0" borderId="42" xfId="0" applyNumberFormat="1" applyFont="1" applyBorder="1" applyAlignment="1">
      <alignment vertical="center"/>
    </xf>
    <xf numFmtId="3" fontId="41" fillId="0" borderId="42" xfId="0" applyNumberFormat="1" applyFont="1" applyBorder="1" applyAlignment="1">
      <alignment vertical="center"/>
    </xf>
    <xf numFmtId="166" fontId="4" fillId="3" borderId="42" xfId="0" applyNumberFormat="1" applyFont="1" applyFill="1" applyBorder="1" applyAlignment="1">
      <alignment vertical="center"/>
    </xf>
    <xf numFmtId="4" fontId="4" fillId="3" borderId="42" xfId="0" applyNumberFormat="1" applyFont="1" applyFill="1" applyBorder="1" applyAlignment="1">
      <alignment vertical="center"/>
    </xf>
    <xf numFmtId="3" fontId="4" fillId="3" borderId="42" xfId="0" applyNumberFormat="1" applyFont="1" applyFill="1" applyBorder="1" applyAlignment="1">
      <alignment vertical="center"/>
    </xf>
    <xf numFmtId="0" fontId="39" fillId="6" borderId="42" xfId="0" applyFont="1" applyFill="1" applyBorder="1" applyAlignment="1">
      <alignment horizontal="center"/>
    </xf>
    <xf numFmtId="0" fontId="40" fillId="6" borderId="42" xfId="0" applyFont="1" applyFill="1" applyBorder="1" applyAlignment="1">
      <alignment horizontal="center"/>
    </xf>
    <xf numFmtId="14" fontId="39" fillId="6" borderId="42" xfId="0" applyNumberFormat="1" applyFont="1" applyFill="1" applyBorder="1" applyAlignment="1">
      <alignment horizontal="center"/>
    </xf>
    <xf numFmtId="0" fontId="41" fillId="0" borderId="31" xfId="0" applyFont="1" applyBorder="1" applyAlignment="1">
      <alignment vertical="center"/>
    </xf>
    <xf numFmtId="166" fontId="41" fillId="0" borderId="68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6" fillId="0" borderId="31" xfId="0" applyFont="1" applyBorder="1" applyAlignment="1">
      <alignment vertical="center"/>
    </xf>
    <xf numFmtId="0" fontId="26" fillId="0" borderId="31" xfId="0" applyFont="1" applyFill="1" applyBorder="1" applyAlignment="1">
      <alignment vertical="center"/>
    </xf>
    <xf numFmtId="0" fontId="4" fillId="3" borderId="31" xfId="0" applyFont="1" applyFill="1" applyBorder="1" applyAlignment="1">
      <alignment vertical="center"/>
    </xf>
    <xf numFmtId="0" fontId="9" fillId="3" borderId="31" xfId="0" applyFont="1" applyFill="1" applyBorder="1" applyAlignment="1">
      <alignment horizontal="center" vertical="center"/>
    </xf>
    <xf numFmtId="166" fontId="4" fillId="3" borderId="87" xfId="0" applyNumberFormat="1" applyFont="1" applyFill="1" applyBorder="1" applyAlignment="1">
      <alignment vertical="center"/>
    </xf>
    <xf numFmtId="166" fontId="41" fillId="0" borderId="71" xfId="0" applyNumberFormat="1" applyFont="1" applyBorder="1" applyAlignment="1">
      <alignment vertical="center"/>
    </xf>
    <xf numFmtId="166" fontId="4" fillId="3" borderId="68" xfId="0" applyNumberFormat="1" applyFont="1" applyFill="1" applyBorder="1" applyAlignment="1">
      <alignment vertical="center"/>
    </xf>
    <xf numFmtId="0" fontId="39" fillId="10" borderId="66" xfId="0" applyFont="1" applyFill="1" applyBorder="1" applyAlignment="1">
      <alignment horizontal="center"/>
    </xf>
    <xf numFmtId="0" fontId="39" fillId="10" borderId="38" xfId="0" applyFont="1" applyFill="1" applyBorder="1" applyAlignment="1">
      <alignment horizontal="center"/>
    </xf>
    <xf numFmtId="14" fontId="39" fillId="10" borderId="82" xfId="0" applyNumberFormat="1" applyFont="1" applyFill="1" applyBorder="1" applyAlignment="1">
      <alignment horizontal="center"/>
    </xf>
    <xf numFmtId="14" fontId="39" fillId="6" borderId="37" xfId="0" applyNumberFormat="1" applyFont="1" applyFill="1" applyBorder="1" applyAlignment="1">
      <alignment horizontal="center"/>
    </xf>
    <xf numFmtId="14" fontId="39" fillId="6" borderId="68" xfId="0" applyNumberFormat="1" applyFont="1" applyFill="1" applyBorder="1" applyAlignment="1">
      <alignment horizontal="center"/>
    </xf>
    <xf numFmtId="166" fontId="41" fillId="0" borderId="31" xfId="0" applyNumberFormat="1" applyFont="1" applyBorder="1" applyAlignment="1">
      <alignment vertical="center"/>
    </xf>
    <xf numFmtId="3" fontId="5" fillId="3" borderId="4" xfId="0" applyNumberFormat="1" applyFont="1" applyFill="1" applyBorder="1"/>
    <xf numFmtId="3" fontId="5" fillId="3" borderId="38" xfId="0" applyNumberFormat="1" applyFont="1" applyFill="1" applyBorder="1"/>
    <xf numFmtId="3" fontId="5" fillId="3" borderId="90" xfId="0" applyNumberFormat="1" applyFont="1" applyFill="1" applyBorder="1"/>
    <xf numFmtId="3" fontId="5" fillId="3" borderId="9" xfId="0" applyNumberFormat="1" applyFont="1" applyFill="1" applyBorder="1"/>
    <xf numFmtId="3" fontId="5" fillId="3" borderId="5" xfId="0" applyNumberFormat="1" applyFont="1" applyFill="1" applyBorder="1"/>
    <xf numFmtId="2" fontId="5" fillId="3" borderId="4" xfId="0" applyNumberFormat="1" applyFont="1" applyFill="1" applyBorder="1"/>
    <xf numFmtId="0" fontId="5" fillId="3" borderId="44" xfId="0" applyFont="1" applyFill="1" applyBorder="1"/>
    <xf numFmtId="3" fontId="5" fillId="3" borderId="66" xfId="0" applyNumberFormat="1" applyFont="1" applyFill="1" applyBorder="1"/>
    <xf numFmtId="3" fontId="1" fillId="0" borderId="1" xfId="0" applyNumberFormat="1" applyFont="1" applyBorder="1"/>
    <xf numFmtId="3" fontId="1" fillId="0" borderId="68" xfId="0" applyNumberFormat="1" applyFont="1" applyBorder="1"/>
    <xf numFmtId="3" fontId="1" fillId="0" borderId="32" xfId="0" applyNumberFormat="1" applyFont="1" applyBorder="1"/>
    <xf numFmtId="3" fontId="1" fillId="0" borderId="74" xfId="0" applyNumberFormat="1" applyFont="1" applyBorder="1"/>
    <xf numFmtId="3" fontId="1" fillId="0" borderId="3" xfId="0" applyNumberFormat="1" applyFont="1" applyBorder="1"/>
    <xf numFmtId="3" fontId="5" fillId="3" borderId="1" xfId="0" applyNumberFormat="1" applyFont="1" applyFill="1" applyBorder="1"/>
    <xf numFmtId="3" fontId="5" fillId="3" borderId="68" xfId="0" applyNumberFormat="1" applyFont="1" applyFill="1" applyBorder="1"/>
    <xf numFmtId="3" fontId="5" fillId="3" borderId="32" xfId="0" applyNumberFormat="1" applyFont="1" applyFill="1" applyBorder="1"/>
    <xf numFmtId="3" fontId="5" fillId="3" borderId="74" xfId="0" applyNumberFormat="1" applyFont="1" applyFill="1" applyBorder="1"/>
    <xf numFmtId="3" fontId="5" fillId="3" borderId="3" xfId="0" applyNumberFormat="1" applyFont="1" applyFill="1" applyBorder="1"/>
    <xf numFmtId="3" fontId="9" fillId="3" borderId="1" xfId="0" applyNumberFormat="1" applyFont="1" applyFill="1" applyBorder="1"/>
    <xf numFmtId="3" fontId="9" fillId="3" borderId="74" xfId="0" applyNumberFormat="1" applyFont="1" applyFill="1" applyBorder="1"/>
    <xf numFmtId="3" fontId="9" fillId="3" borderId="3" xfId="0" applyNumberFormat="1" applyFont="1" applyFill="1" applyBorder="1"/>
    <xf numFmtId="3" fontId="9" fillId="3" borderId="94" xfId="0" applyNumberFormat="1" applyFont="1" applyFill="1" applyBorder="1"/>
    <xf numFmtId="0" fontId="9" fillId="3" borderId="78" xfId="0" applyFont="1" applyFill="1" applyBorder="1"/>
    <xf numFmtId="4" fontId="0" fillId="0" borderId="68" xfId="0" applyNumberFormat="1" applyBorder="1"/>
    <xf numFmtId="4" fontId="0" fillId="0" borderId="74" xfId="0" applyNumberFormat="1" applyBorder="1"/>
    <xf numFmtId="0" fontId="9" fillId="3" borderId="93" xfId="0" applyFont="1" applyFill="1" applyBorder="1"/>
    <xf numFmtId="4" fontId="9" fillId="3" borderId="74" xfId="0" applyNumberFormat="1" applyFont="1" applyFill="1" applyBorder="1"/>
    <xf numFmtId="3" fontId="5" fillId="3" borderId="38" xfId="0" applyNumberFormat="1" applyFont="1" applyFill="1" applyBorder="1" applyAlignment="1">
      <alignment horizontal="right"/>
    </xf>
    <xf numFmtId="4" fontId="5" fillId="3" borderId="90" xfId="0" applyNumberFormat="1" applyFont="1" applyFill="1" applyBorder="1" applyAlignment="1">
      <alignment horizontal="right"/>
    </xf>
    <xf numFmtId="3" fontId="5" fillId="3" borderId="4" xfId="0" applyNumberFormat="1" applyFont="1" applyFill="1" applyBorder="1" applyAlignment="1">
      <alignment horizontal="right"/>
    </xf>
    <xf numFmtId="4" fontId="5" fillId="3" borderId="80" xfId="0" applyNumberFormat="1" applyFont="1" applyFill="1" applyBorder="1" applyAlignment="1">
      <alignment horizontal="right"/>
    </xf>
    <xf numFmtId="3" fontId="5" fillId="3" borderId="5" xfId="0" applyNumberFormat="1" applyFont="1" applyFill="1" applyBorder="1" applyAlignment="1">
      <alignment horizontal="right"/>
    </xf>
    <xf numFmtId="3" fontId="1" fillId="0" borderId="68" xfId="0" applyNumberFormat="1" applyFont="1" applyBorder="1" applyAlignment="1">
      <alignment horizontal="right"/>
    </xf>
    <xf numFmtId="4" fontId="1" fillId="0" borderId="32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9" fillId="3" borderId="68" xfId="0" applyNumberFormat="1" applyFont="1" applyFill="1" applyBorder="1" applyAlignment="1">
      <alignment horizontal="right"/>
    </xf>
    <xf numFmtId="4" fontId="9" fillId="3" borderId="32" xfId="0" applyNumberFormat="1" applyFont="1" applyFill="1" applyBorder="1" applyAlignment="1">
      <alignment horizontal="right"/>
    </xf>
    <xf numFmtId="4" fontId="5" fillId="3" borderId="44" xfId="0" applyNumberFormat="1" applyFont="1" applyFill="1" applyBorder="1"/>
    <xf numFmtId="3" fontId="5" fillId="3" borderId="80" xfId="0" applyNumberFormat="1" applyFont="1" applyFill="1" applyBorder="1"/>
    <xf numFmtId="4" fontId="1" fillId="0" borderId="2" xfId="0" applyNumberFormat="1" applyFont="1" applyBorder="1"/>
    <xf numFmtId="4" fontId="1" fillId="0" borderId="1" xfId="0" applyNumberFormat="1" applyFont="1" applyBorder="1"/>
    <xf numFmtId="0" fontId="9" fillId="3" borderId="145" xfId="0" applyFont="1" applyFill="1" applyBorder="1"/>
    <xf numFmtId="3" fontId="9" fillId="3" borderId="19" xfId="0" applyNumberFormat="1" applyFont="1" applyFill="1" applyBorder="1"/>
    <xf numFmtId="3" fontId="9" fillId="3" borderId="8" xfId="0" applyNumberFormat="1" applyFont="1" applyFill="1" applyBorder="1"/>
    <xf numFmtId="3" fontId="1" fillId="0" borderId="90" xfId="0" applyNumberFormat="1" applyFont="1" applyBorder="1" applyAlignment="1">
      <alignment horizontal="right"/>
    </xf>
    <xf numFmtId="0" fontId="8" fillId="0" borderId="146" xfId="0" applyFont="1" applyBorder="1"/>
    <xf numFmtId="3" fontId="1" fillId="0" borderId="1" xfId="0" applyNumberFormat="1" applyFont="1" applyBorder="1" applyAlignment="1">
      <alignment horizontal="right"/>
    </xf>
    <xf numFmtId="3" fontId="1" fillId="0" borderId="32" xfId="0" applyNumberFormat="1" applyFont="1" applyBorder="1" applyAlignment="1">
      <alignment horizontal="right"/>
    </xf>
    <xf numFmtId="0" fontId="9" fillId="3" borderId="146" xfId="0" applyFont="1" applyFill="1" applyBorder="1"/>
    <xf numFmtId="3" fontId="9" fillId="3" borderId="1" xfId="0" applyNumberFormat="1" applyFont="1" applyFill="1" applyBorder="1" applyAlignment="1">
      <alignment horizontal="right"/>
    </xf>
    <xf numFmtId="3" fontId="9" fillId="3" borderId="31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/>
    </xf>
    <xf numFmtId="3" fontId="9" fillId="3" borderId="66" xfId="0" applyNumberFormat="1" applyFont="1" applyFill="1" applyBorder="1"/>
    <xf numFmtId="3" fontId="9" fillId="3" borderId="49" xfId="0" applyNumberFormat="1" applyFont="1" applyFill="1" applyBorder="1"/>
    <xf numFmtId="3" fontId="9" fillId="3" borderId="73" xfId="0" applyNumberFormat="1" applyFont="1" applyFill="1" applyBorder="1"/>
    <xf numFmtId="0" fontId="9" fillId="3" borderId="90" xfId="0" applyFont="1" applyFill="1" applyBorder="1" applyAlignment="1">
      <alignment horizontal="right"/>
    </xf>
    <xf numFmtId="3" fontId="9" fillId="3" borderId="50" xfId="0" applyNumberFormat="1" applyFont="1" applyFill="1" applyBorder="1"/>
    <xf numFmtId="0" fontId="9" fillId="3" borderId="90" xfId="0" applyFont="1" applyFill="1" applyBorder="1"/>
    <xf numFmtId="0" fontId="9" fillId="3" borderId="92" xfId="0" applyFont="1" applyFill="1" applyBorder="1"/>
    <xf numFmtId="3" fontId="8" fillId="0" borderId="81" xfId="0" applyNumberFormat="1" applyFont="1" applyBorder="1"/>
    <xf numFmtId="3" fontId="5" fillId="0" borderId="82" xfId="0" applyNumberFormat="1" applyFont="1" applyBorder="1"/>
    <xf numFmtId="3" fontId="5" fillId="0" borderId="83" xfId="0" applyNumberFormat="1" applyFont="1" applyBorder="1"/>
    <xf numFmtId="3" fontId="1" fillId="0" borderId="144" xfId="0" applyNumberFormat="1" applyFont="1" applyBorder="1" applyAlignment="1">
      <alignment horizontal="right"/>
    </xf>
    <xf numFmtId="3" fontId="1" fillId="0" borderId="98" xfId="0" applyNumberFormat="1" applyFont="1" applyBorder="1" applyAlignment="1">
      <alignment horizontal="right"/>
    </xf>
    <xf numFmtId="3" fontId="5" fillId="0" borderId="118" xfId="0" applyNumberFormat="1" applyFont="1" applyBorder="1"/>
    <xf numFmtId="3" fontId="1" fillId="0" borderId="144" xfId="0" applyNumberFormat="1" applyFont="1" applyBorder="1" applyAlignment="1"/>
    <xf numFmtId="3" fontId="8" fillId="0" borderId="93" xfId="0" applyNumberFormat="1" applyFont="1" applyBorder="1"/>
    <xf numFmtId="3" fontId="8" fillId="0" borderId="68" xfId="0" applyNumberFormat="1" applyFont="1" applyBorder="1"/>
    <xf numFmtId="1" fontId="1" fillId="0" borderId="32" xfId="0" applyNumberFormat="1" applyFont="1" applyBorder="1"/>
    <xf numFmtId="3" fontId="8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3" fontId="9" fillId="3" borderId="93" xfId="0" applyNumberFormat="1" applyFont="1" applyFill="1" applyBorder="1"/>
    <xf numFmtId="3" fontId="9" fillId="3" borderId="42" xfId="0" applyNumberFormat="1" applyFont="1" applyFill="1" applyBorder="1" applyAlignment="1">
      <alignment horizontal="right"/>
    </xf>
    <xf numFmtId="1" fontId="9" fillId="3" borderId="32" xfId="0" applyNumberFormat="1" applyFont="1" applyFill="1" applyBorder="1"/>
    <xf numFmtId="1" fontId="9" fillId="3" borderId="32" xfId="0" applyNumberFormat="1" applyFont="1" applyFill="1" applyBorder="1" applyAlignment="1">
      <alignment horizontal="right"/>
    </xf>
    <xf numFmtId="3" fontId="9" fillId="3" borderId="25" xfId="0" applyNumberFormat="1" applyFont="1" applyFill="1" applyBorder="1"/>
    <xf numFmtId="3" fontId="9" fillId="3" borderId="51" xfId="0" applyNumberFormat="1" applyFont="1" applyFill="1" applyBorder="1"/>
    <xf numFmtId="3" fontId="5" fillId="0" borderId="30" xfId="0" applyNumberFormat="1" applyFont="1" applyBorder="1"/>
    <xf numFmtId="3" fontId="1" fillId="0" borderId="131" xfId="0" applyNumberFormat="1" applyFont="1" applyBorder="1" applyAlignment="1">
      <alignment horizontal="right"/>
    </xf>
    <xf numFmtId="3" fontId="1" fillId="0" borderId="31" xfId="0" applyNumberFormat="1" applyFont="1" applyBorder="1"/>
    <xf numFmtId="3" fontId="1" fillId="0" borderId="141" xfId="0" applyNumberFormat="1" applyFont="1" applyBorder="1"/>
    <xf numFmtId="3" fontId="9" fillId="3" borderId="141" xfId="0" applyNumberFormat="1" applyFont="1" applyFill="1" applyBorder="1" applyAlignment="1">
      <alignment horizontal="right"/>
    </xf>
    <xf numFmtId="166" fontId="38" fillId="6" borderId="3" xfId="0" applyNumberFormat="1" applyFont="1" applyFill="1" applyBorder="1" applyAlignment="1">
      <alignment vertical="center"/>
    </xf>
    <xf numFmtId="166" fontId="45" fillId="6" borderId="91" xfId="0" applyNumberFormat="1" applyFont="1" applyFill="1" applyBorder="1" applyAlignment="1">
      <alignment vertical="center"/>
    </xf>
    <xf numFmtId="166" fontId="45" fillId="6" borderId="56" xfId="0" applyNumberFormat="1" applyFont="1" applyFill="1" applyBorder="1" applyAlignment="1">
      <alignment vertical="center"/>
    </xf>
    <xf numFmtId="166" fontId="45" fillId="3" borderId="88" xfId="0" applyNumberFormat="1" applyFont="1" applyFill="1" applyBorder="1" applyAlignment="1">
      <alignment vertical="center"/>
    </xf>
    <xf numFmtId="166" fontId="46" fillId="3" borderId="91" xfId="0" applyNumberFormat="1" applyFont="1" applyFill="1" applyBorder="1" applyAlignment="1">
      <alignment vertical="center"/>
    </xf>
    <xf numFmtId="166" fontId="46" fillId="3" borderId="32" xfId="0" applyNumberFormat="1" applyFont="1" applyFill="1" applyBorder="1" applyAlignment="1">
      <alignment vertical="center"/>
    </xf>
    <xf numFmtId="166" fontId="46" fillId="3" borderId="35" xfId="0" applyNumberFormat="1" applyFont="1" applyFill="1" applyBorder="1" applyAlignment="1">
      <alignment vertical="center"/>
    </xf>
    <xf numFmtId="166" fontId="3" fillId="3" borderId="116" xfId="0" applyNumberFormat="1" applyFont="1" applyFill="1" applyBorder="1" applyAlignment="1">
      <alignment vertical="center"/>
    </xf>
    <xf numFmtId="166" fontId="3" fillId="3" borderId="32" xfId="0" applyNumberFormat="1" applyFont="1" applyFill="1" applyBorder="1" applyAlignment="1">
      <alignment vertical="center"/>
    </xf>
    <xf numFmtId="166" fontId="3" fillId="3" borderId="35" xfId="0" applyNumberFormat="1" applyFont="1" applyFill="1" applyBorder="1" applyAlignment="1">
      <alignment vertical="center"/>
    </xf>
    <xf numFmtId="166" fontId="3" fillId="3" borderId="111" xfId="0" applyNumberFormat="1" applyFont="1" applyFill="1" applyBorder="1" applyAlignment="1">
      <alignment vertical="center"/>
    </xf>
    <xf numFmtId="166" fontId="3" fillId="3" borderId="68" xfId="0" applyNumberFormat="1" applyFont="1" applyFill="1" applyBorder="1" applyAlignment="1">
      <alignment vertical="center"/>
    </xf>
    <xf numFmtId="166" fontId="3" fillId="3" borderId="42" xfId="0" applyNumberFormat="1" applyFont="1" applyFill="1" applyBorder="1" applyAlignment="1">
      <alignment vertical="center"/>
    </xf>
    <xf numFmtId="166" fontId="3" fillId="3" borderId="41" xfId="0" applyNumberFormat="1" applyFont="1" applyFill="1" applyBorder="1" applyAlignment="1">
      <alignment vertical="center"/>
    </xf>
    <xf numFmtId="166" fontId="3" fillId="3" borderId="71" xfId="0" applyNumberFormat="1" applyFont="1" applyFill="1" applyBorder="1" applyAlignment="1">
      <alignment vertical="center"/>
    </xf>
    <xf numFmtId="167" fontId="38" fillId="6" borderId="1" xfId="0" applyNumberFormat="1" applyFont="1" applyFill="1" applyBorder="1" applyAlignment="1">
      <alignment vertical="center"/>
    </xf>
    <xf numFmtId="4" fontId="38" fillId="6" borderId="68" xfId="0" applyNumberFormat="1" applyFont="1" applyFill="1" applyBorder="1" applyAlignment="1">
      <alignment vertical="center"/>
    </xf>
    <xf numFmtId="168" fontId="38" fillId="6" borderId="3" xfId="0" applyNumberFormat="1" applyFont="1" applyFill="1" applyBorder="1" applyAlignment="1">
      <alignment vertical="center"/>
    </xf>
    <xf numFmtId="4" fontId="38" fillId="6" borderId="32" xfId="0" applyNumberFormat="1" applyFont="1" applyFill="1" applyBorder="1" applyAlignment="1">
      <alignment vertical="center"/>
    </xf>
    <xf numFmtId="4" fontId="38" fillId="6" borderId="42" xfId="0" applyNumberFormat="1" applyFont="1" applyFill="1" applyBorder="1" applyAlignment="1">
      <alignment vertical="center"/>
    </xf>
    <xf numFmtId="4" fontId="38" fillId="6" borderId="74" xfId="0" applyNumberFormat="1" applyFont="1" applyFill="1" applyBorder="1" applyAlignment="1">
      <alignment vertical="center"/>
    </xf>
    <xf numFmtId="168" fontId="38" fillId="6" borderId="1" xfId="0" applyNumberFormat="1" applyFont="1" applyFill="1" applyBorder="1" applyAlignment="1">
      <alignment vertical="center"/>
    </xf>
    <xf numFmtId="168" fontId="38" fillId="6" borderId="42" xfId="0" applyNumberFormat="1" applyFont="1" applyFill="1" applyBorder="1" applyAlignment="1">
      <alignment vertical="center"/>
    </xf>
    <xf numFmtId="168" fontId="38" fillId="6" borderId="74" xfId="0" applyNumberFormat="1" applyFont="1" applyFill="1" applyBorder="1" applyAlignment="1">
      <alignment vertical="center"/>
    </xf>
    <xf numFmtId="4" fontId="38" fillId="6" borderId="3" xfId="0" applyNumberFormat="1" applyFont="1" applyFill="1" applyBorder="1" applyAlignment="1">
      <alignment vertical="center"/>
    </xf>
    <xf numFmtId="2" fontId="38" fillId="6" borderId="2" xfId="0" applyNumberFormat="1" applyFont="1" applyFill="1" applyBorder="1" applyAlignment="1">
      <alignment vertical="center"/>
    </xf>
    <xf numFmtId="2" fontId="38" fillId="6" borderId="42" xfId="0" applyNumberFormat="1" applyFont="1" applyFill="1" applyBorder="1" applyAlignment="1">
      <alignment vertical="center"/>
    </xf>
    <xf numFmtId="2" fontId="38" fillId="6" borderId="74" xfId="0" applyNumberFormat="1" applyFont="1" applyFill="1" applyBorder="1" applyAlignment="1">
      <alignment vertical="center"/>
    </xf>
    <xf numFmtId="4" fontId="38" fillId="6" borderId="31" xfId="0" applyNumberFormat="1" applyFont="1" applyFill="1" applyBorder="1" applyAlignment="1">
      <alignment vertical="center"/>
    </xf>
    <xf numFmtId="168" fontId="38" fillId="6" borderId="31" xfId="0" applyNumberFormat="1" applyFont="1" applyFill="1" applyBorder="1" applyAlignment="1">
      <alignment vertical="center"/>
    </xf>
    <xf numFmtId="0" fontId="3" fillId="3" borderId="19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4" fontId="38" fillId="6" borderId="39" xfId="0" applyNumberFormat="1" applyFont="1" applyFill="1" applyBorder="1" applyAlignment="1">
      <alignment vertical="center"/>
    </xf>
    <xf numFmtId="4" fontId="38" fillId="6" borderId="56" xfId="0" applyNumberFormat="1" applyFont="1" applyFill="1" applyBorder="1" applyAlignment="1">
      <alignment vertical="center"/>
    </xf>
    <xf numFmtId="166" fontId="3" fillId="3" borderId="33" xfId="0" applyNumberFormat="1" applyFont="1" applyFill="1" applyBorder="1" applyAlignment="1">
      <alignment vertical="center"/>
    </xf>
    <xf numFmtId="166" fontId="3" fillId="3" borderId="72" xfId="0" applyNumberFormat="1" applyFont="1" applyFill="1" applyBorder="1" applyAlignment="1">
      <alignment vertical="center"/>
    </xf>
    <xf numFmtId="166" fontId="49" fillId="6" borderId="8" xfId="0" applyNumberFormat="1" applyFont="1" applyFill="1" applyBorder="1" applyAlignment="1">
      <alignment vertical="center"/>
    </xf>
    <xf numFmtId="4" fontId="38" fillId="6" borderId="107" xfId="0" applyNumberFormat="1" applyFont="1" applyFill="1" applyBorder="1" applyAlignment="1">
      <alignment vertical="center"/>
    </xf>
    <xf numFmtId="0" fontId="38" fillId="0" borderId="8" xfId="0" applyFont="1" applyFill="1" applyBorder="1" applyAlignment="1">
      <alignment vertical="center"/>
    </xf>
    <xf numFmtId="167" fontId="38" fillId="6" borderId="31" xfId="0" applyNumberFormat="1" applyFont="1" applyFill="1" applyBorder="1" applyAlignment="1">
      <alignment vertical="center"/>
    </xf>
    <xf numFmtId="166" fontId="3" fillId="3" borderId="74" xfId="0" applyNumberFormat="1" applyFont="1" applyFill="1" applyBorder="1" applyAlignment="1">
      <alignment vertical="center"/>
    </xf>
    <xf numFmtId="166" fontId="3" fillId="3" borderId="113" xfId="0" applyNumberFormat="1" applyFont="1" applyFill="1" applyBorder="1" applyAlignment="1">
      <alignment vertical="center"/>
    </xf>
    <xf numFmtId="0" fontId="3" fillId="3" borderId="69" xfId="0" applyFont="1" applyFill="1" applyBorder="1" applyAlignment="1">
      <alignment vertical="center"/>
    </xf>
    <xf numFmtId="166" fontId="46" fillId="3" borderId="20" xfId="0" applyNumberFormat="1" applyFont="1" applyFill="1" applyBorder="1" applyAlignment="1">
      <alignment vertical="center"/>
    </xf>
    <xf numFmtId="166" fontId="46" fillId="3" borderId="74" xfId="0" applyNumberFormat="1" applyFont="1" applyFill="1" applyBorder="1" applyAlignment="1">
      <alignment vertical="center"/>
    </xf>
    <xf numFmtId="166" fontId="46" fillId="3" borderId="16" xfId="0" applyNumberFormat="1" applyFont="1" applyFill="1" applyBorder="1" applyAlignment="1">
      <alignment vertical="center"/>
    </xf>
    <xf numFmtId="166" fontId="45" fillId="6" borderId="20" xfId="0" applyNumberFormat="1" applyFont="1" applyFill="1" applyBorder="1" applyAlignment="1">
      <alignment vertical="center"/>
    </xf>
    <xf numFmtId="166" fontId="45" fillId="6" borderId="74" xfId="0" applyNumberFormat="1" applyFont="1" applyFill="1" applyBorder="1" applyAlignment="1">
      <alignment vertical="center"/>
    </xf>
    <xf numFmtId="166" fontId="45" fillId="6" borderId="16" xfId="0" applyNumberFormat="1" applyFont="1" applyFill="1" applyBorder="1" applyAlignment="1">
      <alignment vertical="center"/>
    </xf>
    <xf numFmtId="166" fontId="45" fillId="6" borderId="15" xfId="0" applyNumberFormat="1" applyFont="1" applyFill="1" applyBorder="1" applyAlignment="1">
      <alignment vertical="center"/>
    </xf>
    <xf numFmtId="166" fontId="45" fillId="6" borderId="105" xfId="0" applyNumberFormat="1" applyFont="1" applyFill="1" applyBorder="1" applyAlignment="1">
      <alignment vertical="center"/>
    </xf>
    <xf numFmtId="166" fontId="45" fillId="6" borderId="3" xfId="0" applyNumberFormat="1" applyFont="1" applyFill="1" applyBorder="1" applyAlignment="1">
      <alignment vertical="center"/>
    </xf>
    <xf numFmtId="166" fontId="45" fillId="6" borderId="118" xfId="0" applyNumberFormat="1" applyFont="1" applyFill="1" applyBorder="1" applyAlignment="1">
      <alignment vertical="center"/>
    </xf>
    <xf numFmtId="0" fontId="51" fillId="6" borderId="8" xfId="0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3" fontId="38" fillId="3" borderId="16" xfId="0" applyNumberFormat="1" applyFont="1" applyFill="1" applyBorder="1" applyAlignment="1">
      <alignment vertical="center"/>
    </xf>
    <xf numFmtId="4" fontId="3" fillId="3" borderId="18" xfId="0" applyNumberFormat="1" applyFont="1" applyFill="1" applyBorder="1" applyAlignment="1">
      <alignment vertical="center"/>
    </xf>
    <xf numFmtId="0" fontId="38" fillId="6" borderId="69" xfId="0" applyFont="1" applyFill="1" applyBorder="1" applyAlignment="1">
      <alignment vertical="center"/>
    </xf>
    <xf numFmtId="4" fontId="38" fillId="6" borderId="69" xfId="0" applyNumberFormat="1" applyFont="1" applyFill="1" applyBorder="1" applyAlignment="1">
      <alignment vertical="center"/>
    </xf>
    <xf numFmtId="4" fontId="38" fillId="6" borderId="2" xfId="0" applyNumberFormat="1" applyFont="1" applyFill="1" applyBorder="1" applyAlignment="1">
      <alignment vertical="center"/>
    </xf>
    <xf numFmtId="3" fontId="38" fillId="3" borderId="2" xfId="0" applyNumberFormat="1" applyFont="1" applyFill="1" applyBorder="1" applyAlignment="1">
      <alignment vertical="center"/>
    </xf>
    <xf numFmtId="4" fontId="3" fillId="3" borderId="69" xfId="0" applyNumberFormat="1" applyFont="1" applyFill="1" applyBorder="1" applyAlignment="1">
      <alignment vertical="center"/>
    </xf>
    <xf numFmtId="3" fontId="38" fillId="3" borderId="31" xfId="0" applyNumberFormat="1" applyFont="1" applyFill="1" applyBorder="1" applyAlignment="1">
      <alignment vertical="center"/>
    </xf>
    <xf numFmtId="4" fontId="3" fillId="3" borderId="74" xfId="0" applyNumberFormat="1" applyFont="1" applyFill="1" applyBorder="1" applyAlignment="1">
      <alignment vertical="center"/>
    </xf>
    <xf numFmtId="4" fontId="45" fillId="6" borderId="72" xfId="0" applyNumberFormat="1" applyFont="1" applyFill="1" applyBorder="1" applyAlignment="1">
      <alignment vertical="center"/>
    </xf>
    <xf numFmtId="4" fontId="37" fillId="0" borderId="15" xfId="0" applyNumberFormat="1" applyFont="1" applyFill="1" applyBorder="1" applyAlignment="1">
      <alignment vertical="center"/>
    </xf>
    <xf numFmtId="4" fontId="37" fillId="3" borderId="18" xfId="0" applyNumberFormat="1" applyFont="1" applyFill="1" applyBorder="1" applyAlignment="1">
      <alignment vertical="center"/>
    </xf>
    <xf numFmtId="2" fontId="37" fillId="3" borderId="122" xfId="0" applyNumberFormat="1" applyFont="1" applyFill="1" applyBorder="1" applyAlignment="1">
      <alignment horizontal="right" vertical="center"/>
    </xf>
    <xf numFmtId="4" fontId="45" fillId="6" borderId="21" xfId="0" applyNumberFormat="1" applyFont="1" applyFill="1" applyBorder="1" applyAlignment="1">
      <alignment vertical="center"/>
    </xf>
    <xf numFmtId="4" fontId="10" fillId="0" borderId="42" xfId="2" applyNumberFormat="1" applyFont="1" applyBorder="1" applyAlignment="1">
      <alignment horizontal="right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46" fillId="3" borderId="1" xfId="0" applyNumberFormat="1" applyFont="1" applyFill="1" applyBorder="1" applyAlignment="1">
      <alignment vertical="center"/>
    </xf>
    <xf numFmtId="0" fontId="46" fillId="3" borderId="69" xfId="0" applyFont="1" applyFill="1" applyBorder="1" applyAlignment="1">
      <alignment horizontal="center" vertical="center"/>
    </xf>
    <xf numFmtId="0" fontId="45" fillId="6" borderId="31" xfId="0" applyFont="1" applyFill="1" applyBorder="1" applyAlignment="1">
      <alignment vertical="center"/>
    </xf>
    <xf numFmtId="0" fontId="45" fillId="6" borderId="2" xfId="0" applyFont="1" applyFill="1" applyBorder="1" applyAlignment="1">
      <alignment vertical="center"/>
    </xf>
    <xf numFmtId="166" fontId="45" fillId="0" borderId="2" xfId="0" applyNumberFormat="1" applyFont="1" applyFill="1" applyBorder="1" applyAlignment="1">
      <alignment vertical="center"/>
    </xf>
    <xf numFmtId="0" fontId="45" fillId="6" borderId="1" xfId="0" applyFont="1" applyFill="1" applyBorder="1" applyAlignment="1">
      <alignment vertical="center"/>
    </xf>
    <xf numFmtId="166" fontId="45" fillId="0" borderId="74" xfId="0" applyNumberFormat="1" applyFont="1" applyFill="1" applyBorder="1" applyAlignment="1">
      <alignment vertical="center"/>
    </xf>
    <xf numFmtId="167" fontId="45" fillId="6" borderId="74" xfId="0" applyNumberFormat="1" applyFont="1" applyFill="1" applyBorder="1" applyAlignment="1">
      <alignment vertical="center"/>
    </xf>
    <xf numFmtId="3" fontId="45" fillId="6" borderId="74" xfId="0" applyNumberFormat="1" applyFont="1" applyFill="1" applyBorder="1" applyAlignment="1">
      <alignment vertical="center"/>
    </xf>
    <xf numFmtId="3" fontId="45" fillId="0" borderId="2" xfId="0" applyNumberFormat="1" applyFont="1" applyFill="1" applyBorder="1" applyAlignment="1">
      <alignment vertical="center"/>
    </xf>
    <xf numFmtId="3" fontId="45" fillId="6" borderId="1" xfId="0" applyNumberFormat="1" applyFont="1" applyFill="1" applyBorder="1" applyAlignment="1">
      <alignment vertical="center"/>
    </xf>
    <xf numFmtId="3" fontId="45" fillId="0" borderId="74" xfId="0" applyNumberFormat="1" applyFont="1" applyFill="1" applyBorder="1" applyAlignment="1">
      <alignment vertical="center"/>
    </xf>
    <xf numFmtId="2" fontId="45" fillId="6" borderId="74" xfId="0" applyNumberFormat="1" applyFont="1" applyFill="1" applyBorder="1" applyAlignment="1">
      <alignment vertical="center"/>
    </xf>
    <xf numFmtId="0" fontId="45" fillId="6" borderId="74" xfId="0" applyFont="1" applyFill="1" applyBorder="1" applyAlignment="1">
      <alignment vertical="center"/>
    </xf>
    <xf numFmtId="4" fontId="45" fillId="6" borderId="74" xfId="0" applyNumberFormat="1" applyFont="1" applyFill="1" applyBorder="1" applyAlignment="1">
      <alignment vertical="center"/>
    </xf>
    <xf numFmtId="4" fontId="45" fillId="0" borderId="2" xfId="0" applyNumberFormat="1" applyFont="1" applyFill="1" applyBorder="1" applyAlignment="1">
      <alignment vertical="center"/>
    </xf>
    <xf numFmtId="4" fontId="45" fillId="0" borderId="74" xfId="0" applyNumberFormat="1" applyFont="1" applyFill="1" applyBorder="1" applyAlignment="1">
      <alignment vertical="center"/>
    </xf>
    <xf numFmtId="0" fontId="45" fillId="6" borderId="69" xfId="0" applyFont="1" applyFill="1" applyBorder="1" applyAlignment="1">
      <alignment horizontal="center" vertical="center"/>
    </xf>
    <xf numFmtId="3" fontId="38" fillId="0" borderId="30" xfId="0" applyNumberFormat="1" applyFont="1" applyFill="1" applyBorder="1" applyAlignment="1">
      <alignment vertical="center"/>
    </xf>
    <xf numFmtId="3" fontId="38" fillId="3" borderId="13" xfId="0" applyNumberFormat="1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vertical="center"/>
    </xf>
    <xf numFmtId="0" fontId="46" fillId="3" borderId="120" xfId="0" applyFont="1" applyFill="1" applyBorder="1" applyAlignment="1">
      <alignment horizontal="center" vertical="center"/>
    </xf>
    <xf numFmtId="3" fontId="38" fillId="6" borderId="120" xfId="0" applyNumberFormat="1" applyFont="1" applyFill="1" applyBorder="1" applyAlignment="1">
      <alignment vertical="center"/>
    </xf>
    <xf numFmtId="3" fontId="38" fillId="6" borderId="121" xfId="0" applyNumberFormat="1" applyFont="1" applyFill="1" applyBorder="1" applyAlignment="1">
      <alignment vertical="center"/>
    </xf>
    <xf numFmtId="3" fontId="45" fillId="0" borderId="69" xfId="0" applyNumberFormat="1" applyFont="1" applyFill="1" applyBorder="1" applyAlignment="1">
      <alignment vertical="center"/>
    </xf>
    <xf numFmtId="3" fontId="46" fillId="6" borderId="2" xfId="0" applyNumberFormat="1" applyFont="1" applyFill="1" applyBorder="1" applyAlignment="1">
      <alignment vertical="center"/>
    </xf>
    <xf numFmtId="4" fontId="46" fillId="6" borderId="69" xfId="0" applyNumberFormat="1" applyFont="1" applyFill="1" applyBorder="1" applyAlignment="1">
      <alignment vertical="center"/>
    </xf>
    <xf numFmtId="4" fontId="46" fillId="6" borderId="74" xfId="0" applyNumberFormat="1" applyFont="1" applyFill="1" applyBorder="1" applyAlignment="1">
      <alignment vertical="center"/>
    </xf>
    <xf numFmtId="4" fontId="46" fillId="6" borderId="2" xfId="0" applyNumberFormat="1" applyFont="1" applyFill="1" applyBorder="1" applyAlignment="1">
      <alignment vertical="center"/>
    </xf>
    <xf numFmtId="4" fontId="37" fillId="3" borderId="15" xfId="0" applyNumberFormat="1" applyFont="1" applyFill="1" applyBorder="1" applyAlignment="1">
      <alignment vertical="center"/>
    </xf>
    <xf numFmtId="2" fontId="45" fillId="6" borderId="19" xfId="0" applyNumberFormat="1" applyFont="1" applyFill="1" applyBorder="1" applyAlignment="1">
      <alignment horizontal="right" vertical="center"/>
    </xf>
    <xf numFmtId="2" fontId="45" fillId="6" borderId="31" xfId="0" applyNumberFormat="1" applyFont="1" applyFill="1" applyBorder="1" applyAlignment="1">
      <alignment horizontal="right" vertical="center"/>
    </xf>
    <xf numFmtId="2" fontId="45" fillId="6" borderId="27" xfId="0" applyNumberFormat="1" applyFont="1" applyFill="1" applyBorder="1" applyAlignment="1">
      <alignment horizontal="right" vertical="center"/>
    </xf>
    <xf numFmtId="2" fontId="45" fillId="6" borderId="29" xfId="0" applyNumberFormat="1" applyFont="1" applyFill="1" applyBorder="1" applyAlignment="1">
      <alignment horizontal="right" vertical="center"/>
    </xf>
    <xf numFmtId="2" fontId="45" fillId="6" borderId="21" xfId="0" applyNumberFormat="1" applyFont="1" applyFill="1" applyBorder="1" applyAlignment="1">
      <alignment horizontal="right" vertical="center"/>
    </xf>
    <xf numFmtId="2" fontId="45" fillId="6" borderId="23" xfId="0" applyNumberFormat="1" applyFont="1" applyFill="1" applyBorder="1" applyAlignment="1">
      <alignment horizontal="right" vertical="center"/>
    </xf>
    <xf numFmtId="2" fontId="45" fillId="6" borderId="18" xfId="0" applyNumberFormat="1" applyFont="1" applyFill="1" applyBorder="1" applyAlignment="1">
      <alignment horizontal="right" vertical="center"/>
    </xf>
    <xf numFmtId="0" fontId="38" fillId="0" borderId="31" xfId="0" applyFont="1" applyBorder="1" applyAlignment="1">
      <alignment horizontal="left" vertical="center"/>
    </xf>
    <xf numFmtId="0" fontId="38" fillId="0" borderId="2" xfId="0" applyFont="1" applyBorder="1" applyAlignment="1">
      <alignment horizontal="left" vertical="center"/>
    </xf>
    <xf numFmtId="4" fontId="38" fillId="0" borderId="32" xfId="0" applyNumberFormat="1" applyFont="1" applyBorder="1" applyAlignment="1">
      <alignment vertical="center"/>
    </xf>
    <xf numFmtId="0" fontId="38" fillId="0" borderId="24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3" fontId="38" fillId="0" borderId="32" xfId="0" applyNumberFormat="1" applyFont="1" applyBorder="1" applyAlignment="1">
      <alignment vertical="center"/>
    </xf>
    <xf numFmtId="0" fontId="38" fillId="0" borderId="33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3" fontId="38" fillId="0" borderId="35" xfId="0" applyNumberFormat="1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38" fillId="0" borderId="115" xfId="0" applyFont="1" applyBorder="1" applyAlignment="1">
      <alignment vertical="center"/>
    </xf>
    <xf numFmtId="4" fontId="38" fillId="0" borderId="88" xfId="0" applyNumberFormat="1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8" fillId="0" borderId="17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/>
    </xf>
    <xf numFmtId="0" fontId="38" fillId="0" borderId="17" xfId="0" applyFont="1" applyBorder="1" applyAlignment="1">
      <alignment horizontal="justify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3" fontId="38" fillId="0" borderId="0" xfId="0" applyNumberFormat="1" applyFont="1" applyBorder="1" applyAlignment="1">
      <alignment horizontal="center"/>
    </xf>
    <xf numFmtId="0" fontId="3" fillId="0" borderId="17" xfId="0" applyFont="1" applyBorder="1" applyAlignment="1">
      <alignment horizontal="justify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22" xfId="0" applyFont="1" applyBorder="1" applyAlignment="1">
      <alignment vertical="center"/>
    </xf>
    <xf numFmtId="0" fontId="38" fillId="0" borderId="9" xfId="0" applyFont="1" applyBorder="1" applyAlignment="1">
      <alignment vertical="center"/>
    </xf>
    <xf numFmtId="0" fontId="38" fillId="0" borderId="17" xfId="0" applyFont="1" applyBorder="1" applyAlignment="1">
      <alignment vertical="center"/>
    </xf>
    <xf numFmtId="0" fontId="38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" fillId="3" borderId="23" xfId="0" applyFont="1" applyFill="1" applyBorder="1" applyAlignment="1">
      <alignment horizontal="justify" vertical="center" wrapText="1"/>
    </xf>
    <xf numFmtId="0" fontId="38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justify" vertical="center"/>
    </xf>
    <xf numFmtId="0" fontId="38" fillId="0" borderId="25" xfId="0" applyFont="1" applyBorder="1" applyAlignment="1">
      <alignment vertical="center"/>
    </xf>
    <xf numFmtId="3" fontId="38" fillId="0" borderId="25" xfId="0" applyNumberFormat="1" applyFont="1" applyBorder="1" applyAlignment="1">
      <alignment horizontal="center" vertical="center" wrapText="1"/>
    </xf>
    <xf numFmtId="3" fontId="38" fillId="0" borderId="26" xfId="0" applyNumberFormat="1" applyFont="1" applyBorder="1" applyAlignment="1">
      <alignment horizontal="center" vertical="center" wrapText="1"/>
    </xf>
    <xf numFmtId="0" fontId="38" fillId="0" borderId="22" xfId="0" applyFont="1" applyFill="1" applyBorder="1" applyAlignment="1">
      <alignment vertical="center" wrapText="1"/>
    </xf>
    <xf numFmtId="0" fontId="38" fillId="0" borderId="9" xfId="0" applyFont="1" applyFill="1" applyBorder="1" applyAlignment="1">
      <alignment vertical="center" wrapText="1"/>
    </xf>
    <xf numFmtId="0" fontId="38" fillId="0" borderId="17" xfId="0" applyFont="1" applyFill="1" applyBorder="1" applyAlignment="1">
      <alignment horizontal="center" vertical="center" wrapText="1"/>
    </xf>
    <xf numFmtId="3" fontId="38" fillId="0" borderId="22" xfId="0" applyNumberFormat="1" applyFont="1" applyFill="1" applyBorder="1" applyAlignment="1">
      <alignment horizontal="center" vertical="center" wrapText="1"/>
    </xf>
    <xf numFmtId="3" fontId="38" fillId="0" borderId="9" xfId="0" applyNumberFormat="1" applyFont="1" applyFill="1" applyBorder="1" applyAlignment="1">
      <alignment horizontal="center" vertical="center" wrapText="1"/>
    </xf>
    <xf numFmtId="0" fontId="38" fillId="0" borderId="0" xfId="0" applyFont="1" applyBorder="1" applyAlignment="1">
      <alignment vertical="center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justify" vertical="center" wrapText="1"/>
    </xf>
    <xf numFmtId="0" fontId="38" fillId="0" borderId="9" xfId="0" applyFont="1" applyBorder="1" applyAlignment="1">
      <alignment horizontal="justify" vertical="center" wrapText="1"/>
    </xf>
    <xf numFmtId="0" fontId="3" fillId="0" borderId="22" xfId="0" applyFont="1" applyBorder="1" applyAlignment="1">
      <alignment vertical="center"/>
    </xf>
    <xf numFmtId="10" fontId="38" fillId="0" borderId="0" xfId="0" applyNumberFormat="1" applyFont="1" applyBorder="1" applyAlignment="1">
      <alignment horizontal="left" vertical="center"/>
    </xf>
    <xf numFmtId="0" fontId="38" fillId="0" borderId="27" xfId="0" applyFont="1" applyBorder="1" applyAlignment="1">
      <alignment vertical="center"/>
    </xf>
    <xf numFmtId="0" fontId="38" fillId="0" borderId="28" xfId="0" applyFont="1" applyBorder="1" applyAlignment="1">
      <alignment vertical="center"/>
    </xf>
    <xf numFmtId="0" fontId="3" fillId="3" borderId="22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left" vertical="center"/>
    </xf>
    <xf numFmtId="0" fontId="38" fillId="3" borderId="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vertical="center"/>
    </xf>
    <xf numFmtId="0" fontId="38" fillId="3" borderId="30" xfId="0" applyFont="1" applyFill="1" applyBorder="1" applyAlignment="1">
      <alignment vertical="center"/>
    </xf>
    <xf numFmtId="3" fontId="38" fillId="0" borderId="0" xfId="0" applyNumberFormat="1" applyFont="1" applyAlignment="1">
      <alignment vertical="center"/>
    </xf>
    <xf numFmtId="0" fontId="3" fillId="3" borderId="29" xfId="0" applyFont="1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8" fillId="3" borderId="18" xfId="0" applyFont="1" applyFill="1" applyBorder="1" applyAlignment="1">
      <alignment horizontal="center" vertical="center" wrapText="1"/>
    </xf>
    <xf numFmtId="0" fontId="38" fillId="3" borderId="16" xfId="0" applyFont="1" applyFill="1" applyBorder="1" applyAlignment="1">
      <alignment horizontal="center" vertical="center" wrapText="1"/>
    </xf>
    <xf numFmtId="3" fontId="38" fillId="0" borderId="0" xfId="0" applyNumberFormat="1" applyFont="1" applyFill="1" applyBorder="1" applyAlignment="1">
      <alignment horizontal="center" vertical="center" wrapText="1"/>
    </xf>
    <xf numFmtId="3" fontId="0" fillId="0" borderId="98" xfId="0" applyNumberFormat="1" applyBorder="1"/>
    <xf numFmtId="166" fontId="0" fillId="3" borderId="21" xfId="0" applyNumberFormat="1" applyFill="1" applyBorder="1"/>
    <xf numFmtId="166" fontId="9" fillId="3" borderId="143" xfId="0" applyNumberFormat="1" applyFont="1" applyFill="1" applyBorder="1"/>
    <xf numFmtId="166" fontId="9" fillId="3" borderId="147" xfId="0" applyNumberFormat="1" applyFont="1" applyFill="1" applyBorder="1"/>
    <xf numFmtId="0" fontId="12" fillId="3" borderId="148" xfId="0" applyFont="1" applyFill="1" applyBorder="1" applyAlignment="1">
      <alignment horizontal="center"/>
    </xf>
    <xf numFmtId="0" fontId="12" fillId="3" borderId="134" xfId="0" applyFont="1" applyFill="1" applyBorder="1" applyAlignment="1">
      <alignment horizontal="center"/>
    </xf>
    <xf numFmtId="0" fontId="0" fillId="0" borderId="134" xfId="0" applyBorder="1"/>
    <xf numFmtId="166" fontId="0" fillId="0" borderId="134" xfId="0" applyNumberFormat="1" applyBorder="1"/>
    <xf numFmtId="0" fontId="12" fillId="3" borderId="137" xfId="0" applyFont="1" applyFill="1" applyBorder="1" applyAlignment="1">
      <alignment horizontal="center"/>
    </xf>
    <xf numFmtId="0" fontId="0" fillId="3" borderId="31" xfId="0" applyFill="1" applyBorder="1"/>
    <xf numFmtId="0" fontId="0" fillId="3" borderId="32" xfId="0" applyFill="1" applyBorder="1"/>
    <xf numFmtId="0" fontId="0" fillId="3" borderId="68" xfId="0" applyFill="1" applyBorder="1"/>
    <xf numFmtId="0" fontId="0" fillId="3" borderId="74" xfId="0" applyFill="1" applyBorder="1"/>
    <xf numFmtId="166" fontId="9" fillId="3" borderId="31" xfId="0" applyNumberFormat="1" applyFont="1" applyFill="1" applyBorder="1"/>
    <xf numFmtId="166" fontId="9" fillId="3" borderId="149" xfId="0" applyNumberFormat="1" applyFont="1" applyFill="1" applyBorder="1"/>
    <xf numFmtId="0" fontId="0" fillId="0" borderId="32" xfId="0" applyBorder="1"/>
    <xf numFmtId="0" fontId="0" fillId="0" borderId="68" xfId="0" applyBorder="1"/>
    <xf numFmtId="166" fontId="0" fillId="0" borderId="74" xfId="0" applyNumberFormat="1" applyBorder="1"/>
    <xf numFmtId="166" fontId="0" fillId="0" borderId="2" xfId="0" applyNumberFormat="1" applyBorder="1"/>
    <xf numFmtId="166" fontId="0" fillId="0" borderId="149" xfId="0" applyNumberFormat="1" applyBorder="1"/>
    <xf numFmtId="166" fontId="0" fillId="3" borderId="74" xfId="0" applyNumberFormat="1" applyFill="1" applyBorder="1"/>
    <xf numFmtId="166" fontId="0" fillId="0" borderId="74" xfId="0" applyNumberFormat="1" applyFill="1" applyBorder="1"/>
    <xf numFmtId="166" fontId="0" fillId="0" borderId="69" xfId="0" applyNumberFormat="1" applyFill="1" applyBorder="1"/>
    <xf numFmtId="0" fontId="0" fillId="0" borderId="31" xfId="0" applyBorder="1"/>
    <xf numFmtId="0" fontId="0" fillId="3" borderId="104" xfId="0" applyFill="1" applyBorder="1"/>
    <xf numFmtId="0" fontId="0" fillId="3" borderId="85" xfId="0" applyFill="1" applyBorder="1"/>
    <xf numFmtId="166" fontId="9" fillId="6" borderId="99" xfId="0" applyNumberFormat="1" applyFont="1" applyFill="1" applyBorder="1"/>
    <xf numFmtId="166" fontId="9" fillId="6" borderId="23" xfId="0" applyNumberFormat="1" applyFont="1" applyFill="1" applyBorder="1"/>
    <xf numFmtId="3" fontId="9" fillId="6" borderId="23" xfId="0" applyNumberFormat="1" applyFont="1" applyFill="1" applyBorder="1"/>
    <xf numFmtId="166" fontId="9" fillId="3" borderId="74" xfId="0" applyNumberFormat="1" applyFont="1" applyFill="1" applyBorder="1"/>
    <xf numFmtId="0" fontId="9" fillId="0" borderId="132" xfId="0" applyFont="1" applyBorder="1"/>
    <xf numFmtId="0" fontId="0" fillId="0" borderId="141" xfId="0" applyBorder="1"/>
    <xf numFmtId="166" fontId="9" fillId="3" borderId="141" xfId="0" applyNumberFormat="1" applyFont="1" applyFill="1" applyBorder="1"/>
    <xf numFmtId="166" fontId="0" fillId="0" borderId="31" xfId="0" applyNumberFormat="1" applyBorder="1"/>
    <xf numFmtId="2" fontId="0" fillId="0" borderId="69" xfId="0" applyNumberFormat="1" applyBorder="1"/>
    <xf numFmtId="0" fontId="0" fillId="0" borderId="2" xfId="0" applyBorder="1"/>
    <xf numFmtId="0" fontId="9" fillId="3" borderId="2" xfId="0" applyFont="1" applyFill="1" applyBorder="1"/>
    <xf numFmtId="0" fontId="0" fillId="0" borderId="13" xfId="0" applyBorder="1"/>
    <xf numFmtId="0" fontId="0" fillId="0" borderId="115" xfId="0" applyBorder="1"/>
    <xf numFmtId="0" fontId="0" fillId="0" borderId="15" xfId="0" applyBorder="1"/>
    <xf numFmtId="166" fontId="9" fillId="3" borderId="15" xfId="0" applyNumberFormat="1" applyFont="1" applyFill="1" applyBorder="1"/>
    <xf numFmtId="2" fontId="9" fillId="3" borderId="74" xfId="0" applyNumberFormat="1" applyFont="1" applyFill="1" applyBorder="1"/>
    <xf numFmtId="4" fontId="6" fillId="3" borderId="71" xfId="2" applyNumberFormat="1" applyFont="1" applyFill="1" applyBorder="1" applyAlignment="1">
      <alignment horizontal="right" wrapText="1"/>
    </xf>
    <xf numFmtId="0" fontId="1" fillId="0" borderId="31" xfId="0" applyFont="1" applyBorder="1"/>
    <xf numFmtId="2" fontId="5" fillId="3" borderId="71" xfId="0" applyNumberFormat="1" applyFont="1" applyFill="1" applyBorder="1" applyAlignment="1">
      <alignment horizontal="right"/>
    </xf>
    <xf numFmtId="4" fontId="13" fillId="0" borderId="42" xfId="2" applyNumberFormat="1" applyFont="1" applyBorder="1" applyAlignment="1">
      <alignment horizontal="right" wrapText="1"/>
    </xf>
    <xf numFmtId="0" fontId="5" fillId="3" borderId="31" xfId="0" applyFont="1" applyFill="1" applyBorder="1"/>
    <xf numFmtId="167" fontId="9" fillId="3" borderId="42" xfId="0" applyNumberFormat="1" applyFont="1" applyFill="1" applyBorder="1"/>
    <xf numFmtId="166" fontId="8" fillId="3" borderId="3" xfId="0" applyNumberFormat="1" applyFont="1" applyFill="1" applyBorder="1"/>
    <xf numFmtId="166" fontId="8" fillId="3" borderId="32" xfId="0" applyNumberFormat="1" applyFont="1" applyFill="1" applyBorder="1"/>
    <xf numFmtId="3" fontId="8" fillId="3" borderId="3" xfId="0" applyNumberFormat="1" applyFont="1" applyFill="1" applyBorder="1"/>
    <xf numFmtId="0" fontId="8" fillId="0" borderId="3" xfId="0" applyFont="1" applyBorder="1" applyAlignment="1">
      <alignment horizontal="center"/>
    </xf>
    <xf numFmtId="166" fontId="8" fillId="3" borderId="3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27" xfId="0" applyFont="1" applyBorder="1"/>
    <xf numFmtId="4" fontId="8" fillId="0" borderId="42" xfId="0" applyNumberFormat="1" applyFont="1" applyBorder="1" applyAlignment="1">
      <alignment horizontal="right" wrapText="1"/>
    </xf>
    <xf numFmtId="4" fontId="5" fillId="0" borderId="42" xfId="2" applyNumberFormat="1" applyFont="1" applyBorder="1" applyAlignment="1">
      <alignment horizontal="right" wrapText="1"/>
    </xf>
    <xf numFmtId="0" fontId="8" fillId="0" borderId="4" xfId="0" applyFont="1" applyBorder="1" applyAlignment="1">
      <alignment horizontal="center"/>
    </xf>
    <xf numFmtId="4" fontId="8" fillId="3" borderId="42" xfId="0" applyNumberFormat="1" applyFont="1" applyFill="1" applyBorder="1" applyAlignment="1">
      <alignment horizontal="right" wrapText="1"/>
    </xf>
    <xf numFmtId="167" fontId="8" fillId="0" borderId="42" xfId="0" applyNumberFormat="1" applyFont="1" applyBorder="1"/>
    <xf numFmtId="4" fontId="10" fillId="0" borderId="42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3" borderId="3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0" fillId="0" borderId="42" xfId="0" applyBorder="1"/>
    <xf numFmtId="0" fontId="8" fillId="0" borderId="5" xfId="0" applyFont="1" applyBorder="1" applyAlignment="1">
      <alignment horizontal="center"/>
    </xf>
    <xf numFmtId="0" fontId="5" fillId="3" borderId="71" xfId="0" applyFont="1" applyFill="1" applyBorder="1" applyAlignment="1">
      <alignment horizontal="right"/>
    </xf>
    <xf numFmtId="166" fontId="5" fillId="3" borderId="42" xfId="0" applyNumberFormat="1" applyFont="1" applyFill="1" applyBorder="1"/>
    <xf numFmtId="167" fontId="5" fillId="3" borderId="71" xfId="0" applyNumberFormat="1" applyFont="1" applyFill="1" applyBorder="1" applyAlignment="1">
      <alignment horizontal="right"/>
    </xf>
    <xf numFmtId="4" fontId="14" fillId="0" borderId="42" xfId="0" applyNumberFormat="1" applyFont="1" applyBorder="1" applyAlignment="1">
      <alignment vertical="center"/>
    </xf>
    <xf numFmtId="167" fontId="5" fillId="0" borderId="0" xfId="0" applyNumberFormat="1" applyFont="1" applyAlignment="1">
      <alignment horizontal="center"/>
    </xf>
    <xf numFmtId="167" fontId="5" fillId="0" borderId="0" xfId="0" applyNumberFormat="1" applyFont="1"/>
    <xf numFmtId="4" fontId="10" fillId="0" borderId="42" xfId="0" applyNumberFormat="1" applyFont="1" applyBorder="1"/>
    <xf numFmtId="4" fontId="5" fillId="3" borderId="83" xfId="0" applyNumberFormat="1" applyFont="1" applyFill="1" applyBorder="1" applyAlignment="1">
      <alignment horizontal="right"/>
    </xf>
    <xf numFmtId="3" fontId="5" fillId="3" borderId="83" xfId="0" applyNumberFormat="1" applyFont="1" applyFill="1" applyBorder="1"/>
    <xf numFmtId="4" fontId="1" fillId="0" borderId="2" xfId="0" applyNumberFormat="1" applyFont="1" applyBorder="1" applyAlignment="1">
      <alignment horizontal="right"/>
    </xf>
    <xf numFmtId="4" fontId="9" fillId="3" borderId="118" xfId="0" applyNumberFormat="1" applyFont="1" applyFill="1" applyBorder="1" applyAlignment="1">
      <alignment horizontal="right"/>
    </xf>
    <xf numFmtId="3" fontId="38" fillId="0" borderId="7" xfId="0" applyNumberFormat="1" applyFont="1" applyBorder="1" applyAlignment="1">
      <alignment vertical="center"/>
    </xf>
    <xf numFmtId="166" fontId="8" fillId="0" borderId="7" xfId="0" applyNumberFormat="1" applyFont="1" applyBorder="1" applyAlignment="1">
      <alignment vertical="center"/>
    </xf>
    <xf numFmtId="4" fontId="1" fillId="0" borderId="42" xfId="0" applyNumberFormat="1" applyFont="1" applyBorder="1" applyAlignment="1">
      <alignment horizontal="right"/>
    </xf>
    <xf numFmtId="4" fontId="1" fillId="3" borderId="42" xfId="0" applyNumberFormat="1" applyFont="1" applyFill="1" applyBorder="1" applyAlignment="1">
      <alignment horizontal="right"/>
    </xf>
    <xf numFmtId="4" fontId="9" fillId="3" borderId="71" xfId="0" applyNumberFormat="1" applyFont="1" applyFill="1" applyBorder="1" applyAlignment="1">
      <alignment horizontal="center"/>
    </xf>
    <xf numFmtId="4" fontId="12" fillId="3" borderId="83" xfId="0" applyNumberFormat="1" applyFont="1" applyFill="1" applyBorder="1"/>
    <xf numFmtId="4" fontId="9" fillId="3" borderId="83" xfId="0" applyNumberFormat="1" applyFont="1" applyFill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3" xfId="0" applyNumberFormat="1" applyFont="1" applyBorder="1"/>
    <xf numFmtId="3" fontId="9" fillId="3" borderId="43" xfId="0" applyNumberFormat="1" applyFont="1" applyFill="1" applyBorder="1" applyAlignment="1">
      <alignment horizontal="center"/>
    </xf>
    <xf numFmtId="4" fontId="8" fillId="0" borderId="6" xfId="0" applyNumberFormat="1" applyFont="1" applyFill="1" applyBorder="1"/>
    <xf numFmtId="169" fontId="9" fillId="3" borderId="4" xfId="0" applyNumberFormat="1" applyFont="1" applyFill="1" applyBorder="1"/>
    <xf numFmtId="168" fontId="9" fillId="3" borderId="42" xfId="0" applyNumberFormat="1" applyFont="1" applyFill="1" applyBorder="1"/>
    <xf numFmtId="166" fontId="8" fillId="0" borderId="6" xfId="0" applyNumberFormat="1" applyFont="1" applyBorder="1"/>
    <xf numFmtId="3" fontId="39" fillId="6" borderId="42" xfId="0" applyNumberFormat="1" applyFont="1" applyFill="1" applyBorder="1" applyAlignment="1">
      <alignment horizontal="center"/>
    </xf>
    <xf numFmtId="3" fontId="41" fillId="0" borderId="71" xfId="0" applyNumberFormat="1" applyFont="1" applyBorder="1" applyAlignment="1">
      <alignment vertical="center"/>
    </xf>
    <xf numFmtId="4" fontId="41" fillId="0" borderId="42" xfId="0" applyNumberFormat="1" applyFont="1" applyBorder="1" applyAlignment="1">
      <alignment vertical="center"/>
    </xf>
    <xf numFmtId="3" fontId="9" fillId="0" borderId="42" xfId="0" applyNumberFormat="1" applyFont="1" applyBorder="1"/>
    <xf numFmtId="3" fontId="9" fillId="0" borderId="32" xfId="0" applyNumberFormat="1" applyFont="1" applyBorder="1"/>
    <xf numFmtId="2" fontId="9" fillId="3" borderId="4" xfId="0" applyNumberFormat="1" applyFont="1" applyFill="1" applyBorder="1"/>
    <xf numFmtId="167" fontId="8" fillId="0" borderId="7" xfId="0" applyNumberFormat="1" applyFont="1" applyBorder="1"/>
    <xf numFmtId="167" fontId="8" fillId="0" borderId="6" xfId="0" applyNumberFormat="1" applyFont="1" applyBorder="1"/>
    <xf numFmtId="167" fontId="1" fillId="0" borderId="150" xfId="0" applyNumberFormat="1" applyFont="1" applyBorder="1"/>
    <xf numFmtId="166" fontId="8" fillId="0" borderId="49" xfId="0" applyNumberFormat="1" applyFont="1" applyBorder="1"/>
    <xf numFmtId="4" fontId="8" fillId="0" borderId="49" xfId="0" applyNumberFormat="1" applyFont="1" applyFill="1" applyBorder="1"/>
    <xf numFmtId="3" fontId="9" fillId="3" borderId="88" xfId="0" applyNumberFormat="1" applyFont="1" applyFill="1" applyBorder="1" applyAlignment="1">
      <alignment horizontal="center"/>
    </xf>
    <xf numFmtId="167" fontId="0" fillId="0" borderId="4" xfId="0" applyNumberFormat="1" applyBorder="1"/>
    <xf numFmtId="167" fontId="0" fillId="0" borderId="42" xfId="0" applyNumberFormat="1" applyBorder="1"/>
    <xf numFmtId="168" fontId="8" fillId="0" borderId="0" xfId="0" applyNumberFormat="1" applyFont="1" applyFill="1"/>
    <xf numFmtId="166" fontId="1" fillId="0" borderId="150" xfId="0" applyNumberFormat="1" applyFont="1" applyBorder="1"/>
    <xf numFmtId="166" fontId="8" fillId="0" borderId="44" xfId="0" applyNumberFormat="1" applyFont="1" applyBorder="1"/>
    <xf numFmtId="166" fontId="8" fillId="0" borderId="42" xfId="0" applyNumberFormat="1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0" borderId="127" xfId="0" applyFont="1" applyBorder="1"/>
    <xf numFmtId="0" fontId="0" fillId="0" borderId="69" xfId="0" applyBorder="1" applyAlignment="1">
      <alignment horizontal="center"/>
    </xf>
    <xf numFmtId="3" fontId="9" fillId="3" borderId="141" xfId="0" applyNumberFormat="1" applyFont="1" applyFill="1" applyBorder="1"/>
    <xf numFmtId="0" fontId="0" fillId="0" borderId="17" xfId="0" applyBorder="1" applyAlignment="1">
      <alignment horizontal="center"/>
    </xf>
    <xf numFmtId="166" fontId="0" fillId="0" borderId="17" xfId="0" applyNumberFormat="1" applyBorder="1" applyAlignment="1">
      <alignment horizontal="center"/>
    </xf>
    <xf numFmtId="3" fontId="0" fillId="0" borderId="99" xfId="0" applyNumberFormat="1" applyBorder="1"/>
    <xf numFmtId="166" fontId="0" fillId="0" borderId="69" xfId="0" applyNumberFormat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6" fontId="9" fillId="3" borderId="8" xfId="0" applyNumberFormat="1" applyFont="1" applyFill="1" applyBorder="1" applyAlignment="1">
      <alignment horizontal="center"/>
    </xf>
    <xf numFmtId="3" fontId="0" fillId="3" borderId="8" xfId="0" applyNumberFormat="1" applyFill="1" applyBorder="1"/>
    <xf numFmtId="3" fontId="9" fillId="3" borderId="142" xfId="0" applyNumberFormat="1" applyFont="1" applyFill="1" applyBorder="1"/>
    <xf numFmtId="0" fontId="0" fillId="0" borderId="21" xfId="0" applyBorder="1" applyAlignment="1">
      <alignment horizontal="center"/>
    </xf>
    <xf numFmtId="3" fontId="0" fillId="0" borderId="21" xfId="0" applyNumberFormat="1" applyBorder="1"/>
    <xf numFmtId="3" fontId="0" fillId="0" borderId="142" xfId="0" applyNumberFormat="1" applyBorder="1"/>
    <xf numFmtId="0" fontId="9" fillId="3" borderId="151" xfId="0" applyFont="1" applyFill="1" applyBorder="1"/>
    <xf numFmtId="0" fontId="0" fillId="3" borderId="115" xfId="0" applyFill="1" applyBorder="1" applyAlignment="1">
      <alignment horizontal="center"/>
    </xf>
    <xf numFmtId="3" fontId="0" fillId="3" borderId="115" xfId="0" applyNumberFormat="1" applyFill="1" applyBorder="1"/>
    <xf numFmtId="3" fontId="9" fillId="3" borderId="138" xfId="0" applyNumberFormat="1" applyFont="1" applyFill="1" applyBorder="1"/>
    <xf numFmtId="0" fontId="13" fillId="0" borderId="152" xfId="0" applyFont="1" applyFill="1" applyBorder="1"/>
    <xf numFmtId="0" fontId="0" fillId="0" borderId="152" xfId="0" applyBorder="1"/>
    <xf numFmtId="0" fontId="0" fillId="3" borderId="89" xfId="0" applyFill="1" applyBorder="1"/>
    <xf numFmtId="0" fontId="0" fillId="3" borderId="124" xfId="0" applyFill="1" applyBorder="1"/>
    <xf numFmtId="0" fontId="0" fillId="3" borderId="153" xfId="0" applyFill="1" applyBorder="1"/>
    <xf numFmtId="0" fontId="0" fillId="3" borderId="152" xfId="0" applyFill="1" applyBorder="1"/>
    <xf numFmtId="0" fontId="9" fillId="3" borderId="78" xfId="0" applyFont="1" applyFill="1" applyBorder="1" applyAlignment="1">
      <alignment horizontal="center"/>
    </xf>
    <xf numFmtId="0" fontId="0" fillId="3" borderId="81" xfId="0" applyFill="1" applyBorder="1"/>
    <xf numFmtId="0" fontId="0" fillId="3" borderId="1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131" xfId="0" applyFill="1" applyBorder="1"/>
    <xf numFmtId="3" fontId="0" fillId="0" borderId="31" xfId="0" applyNumberFormat="1" applyBorder="1" applyAlignment="1">
      <alignment horizontal="center"/>
    </xf>
    <xf numFmtId="3" fontId="0" fillId="0" borderId="141" xfId="0" applyNumberFormat="1" applyBorder="1"/>
    <xf numFmtId="0" fontId="0" fillId="0" borderId="125" xfId="0" applyBorder="1" applyAlignment="1"/>
    <xf numFmtId="9" fontId="0" fillId="0" borderId="17" xfId="0" applyNumberFormat="1" applyBorder="1" applyAlignment="1">
      <alignment horizontal="center"/>
    </xf>
    <xf numFmtId="0" fontId="0" fillId="0" borderId="125" xfId="0" applyBorder="1" applyAlignment="1">
      <alignment horizontal="left"/>
    </xf>
    <xf numFmtId="9" fontId="0" fillId="0" borderId="69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154" xfId="0" applyBorder="1"/>
    <xf numFmtId="0" fontId="0" fillId="0" borderId="67" xfId="0" applyBorder="1"/>
    <xf numFmtId="3" fontId="0" fillId="0" borderId="25" xfId="0" applyNumberFormat="1" applyBorder="1"/>
    <xf numFmtId="3" fontId="0" fillId="0" borderId="51" xfId="0" applyNumberFormat="1" applyBorder="1"/>
    <xf numFmtId="0" fontId="0" fillId="3" borderId="130" xfId="0" applyFill="1" applyBorder="1"/>
    <xf numFmtId="3" fontId="0" fillId="3" borderId="19" xfId="0" applyNumberFormat="1" applyFill="1" applyBorder="1"/>
    <xf numFmtId="3" fontId="0" fillId="3" borderId="142" xfId="0" applyNumberFormat="1" applyFill="1" applyBorder="1"/>
    <xf numFmtId="0" fontId="0" fillId="3" borderId="9" xfId="0" applyFill="1" applyBorder="1"/>
    <xf numFmtId="3" fontId="0" fillId="3" borderId="22" xfId="0" applyNumberFormat="1" applyFill="1" applyBorder="1"/>
    <xf numFmtId="3" fontId="0" fillId="3" borderId="0" xfId="0" applyNumberFormat="1" applyFill="1" applyBorder="1"/>
    <xf numFmtId="3" fontId="9" fillId="3" borderId="17" xfId="0" applyNumberFormat="1" applyFont="1" applyFill="1" applyBorder="1"/>
    <xf numFmtId="3" fontId="9" fillId="3" borderId="134" xfId="0" applyNumberFormat="1" applyFont="1" applyFill="1" applyBorder="1"/>
    <xf numFmtId="0" fontId="0" fillId="3" borderId="57" xfId="0" applyFill="1" applyBorder="1"/>
    <xf numFmtId="0" fontId="0" fillId="3" borderId="143" xfId="0" applyFill="1" applyBorder="1"/>
    <xf numFmtId="0" fontId="0" fillId="3" borderId="75" xfId="0" applyFill="1" applyBorder="1"/>
    <xf numFmtId="0" fontId="0" fillId="3" borderId="65" xfId="0" applyFill="1" applyBorder="1"/>
    <xf numFmtId="166" fontId="1" fillId="3" borderId="42" xfId="0" applyNumberFormat="1" applyFont="1" applyFill="1" applyBorder="1" applyAlignment="1">
      <alignment horizontal="right"/>
    </xf>
    <xf numFmtId="3" fontId="5" fillId="3" borderId="70" xfId="0" applyNumberFormat="1" applyFont="1" applyFill="1" applyBorder="1" applyAlignment="1">
      <alignment horizontal="right"/>
    </xf>
    <xf numFmtId="3" fontId="1" fillId="3" borderId="1" xfId="0" applyNumberFormat="1" applyFont="1" applyFill="1" applyBorder="1" applyAlignment="1">
      <alignment horizontal="right"/>
    </xf>
    <xf numFmtId="3" fontId="5" fillId="3" borderId="32" xfId="0" applyNumberFormat="1" applyFont="1" applyFill="1" applyBorder="1" applyAlignment="1">
      <alignment horizontal="right"/>
    </xf>
    <xf numFmtId="3" fontId="8" fillId="0" borderId="32" xfId="0" applyNumberFormat="1" applyFont="1" applyBorder="1" applyAlignment="1">
      <alignment horizontal="right"/>
    </xf>
    <xf numFmtId="3" fontId="5" fillId="3" borderId="35" xfId="2" applyNumberFormat="1" applyFont="1" applyFill="1" applyBorder="1" applyAlignment="1">
      <alignment horizontal="right"/>
    </xf>
    <xf numFmtId="4" fontId="5" fillId="3" borderId="49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right"/>
    </xf>
    <xf numFmtId="3" fontId="5" fillId="3" borderId="80" xfId="0" applyNumberFormat="1" applyFont="1" applyFill="1" applyBorder="1" applyAlignment="1">
      <alignment horizontal="right"/>
    </xf>
    <xf numFmtId="3" fontId="5" fillId="3" borderId="73" xfId="0" applyNumberFormat="1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3" fontId="5" fillId="3" borderId="35" xfId="2" applyNumberFormat="1" applyFont="1" applyFill="1" applyBorder="1"/>
    <xf numFmtId="3" fontId="14" fillId="0" borderId="11" xfId="0" applyNumberFormat="1" applyFont="1" applyBorder="1" applyAlignment="1">
      <alignment vertical="center"/>
    </xf>
    <xf numFmtId="3" fontId="14" fillId="0" borderId="42" xfId="0" applyNumberFormat="1" applyFont="1" applyBorder="1" applyAlignment="1">
      <alignment vertical="center"/>
    </xf>
    <xf numFmtId="0" fontId="8" fillId="0" borderId="32" xfId="0" applyFont="1" applyBorder="1"/>
    <xf numFmtId="167" fontId="8" fillId="0" borderId="4" xfId="0" applyNumberFormat="1" applyFont="1" applyBorder="1"/>
    <xf numFmtId="0" fontId="8" fillId="0" borderId="90" xfId="0" applyFont="1" applyBorder="1"/>
    <xf numFmtId="166" fontId="8" fillId="0" borderId="42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3" fontId="8" fillId="0" borderId="44" xfId="0" applyNumberFormat="1" applyFont="1" applyBorder="1" applyAlignment="1">
      <alignment horizontal="right"/>
    </xf>
    <xf numFmtId="3" fontId="8" fillId="0" borderId="90" xfId="0" applyNumberFormat="1" applyFont="1" applyBorder="1" applyAlignment="1">
      <alignment horizontal="right"/>
    </xf>
    <xf numFmtId="4" fontId="8" fillId="0" borderId="42" xfId="0" applyNumberFormat="1" applyFont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150" xfId="0" applyFont="1" applyBorder="1"/>
    <xf numFmtId="166" fontId="8" fillId="0" borderId="150" xfId="0" applyNumberFormat="1" applyFont="1" applyBorder="1"/>
    <xf numFmtId="0" fontId="8" fillId="0" borderId="6" xfId="0" applyFont="1" applyBorder="1"/>
    <xf numFmtId="3" fontId="8" fillId="0" borderId="56" xfId="0" applyNumberFormat="1" applyFont="1" applyBorder="1"/>
    <xf numFmtId="3" fontId="9" fillId="3" borderId="31" xfId="0" applyNumberFormat="1" applyFont="1" applyFill="1" applyBorder="1"/>
    <xf numFmtId="4" fontId="8" fillId="0" borderId="3" xfId="0" applyNumberFormat="1" applyFont="1" applyFill="1" applyBorder="1"/>
    <xf numFmtId="0" fontId="13" fillId="0" borderId="0" xfId="0" applyFont="1" applyAlignment="1">
      <alignment horizontal="left"/>
    </xf>
    <xf numFmtId="0" fontId="0" fillId="3" borderId="0" xfId="0" applyFill="1" applyBorder="1"/>
    <xf numFmtId="0" fontId="1" fillId="0" borderId="3" xfId="0" applyFont="1" applyBorder="1" applyAlignment="1">
      <alignment horizontal="center"/>
    </xf>
    <xf numFmtId="0" fontId="5" fillId="3" borderId="66" xfId="0" applyFont="1" applyFill="1" applyBorder="1" applyAlignment="1">
      <alignment horizontal="center"/>
    </xf>
    <xf numFmtId="0" fontId="7" fillId="3" borderId="38" xfId="0" applyFont="1" applyFill="1" applyBorder="1" applyAlignment="1">
      <alignment horizontal="center"/>
    </xf>
    <xf numFmtId="0" fontId="7" fillId="3" borderId="39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/>
    </xf>
    <xf numFmtId="0" fontId="0" fillId="0" borderId="68" xfId="0" applyBorder="1" applyAlignment="1">
      <alignment horizontal="center"/>
    </xf>
    <xf numFmtId="0" fontId="5" fillId="3" borderId="68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9" fillId="3" borderId="60" xfId="0" applyFont="1" applyFill="1" applyBorder="1" applyAlignment="1">
      <alignment horizontal="center"/>
    </xf>
    <xf numFmtId="3" fontId="9" fillId="3" borderId="2" xfId="0" applyNumberFormat="1" applyFont="1" applyFill="1" applyBorder="1"/>
    <xf numFmtId="3" fontId="9" fillId="3" borderId="104" xfId="0" applyNumberFormat="1" applyFont="1" applyFill="1" applyBorder="1"/>
    <xf numFmtId="4" fontId="9" fillId="3" borderId="8" xfId="0" applyNumberFormat="1" applyFont="1" applyFill="1" applyBorder="1"/>
    <xf numFmtId="4" fontId="9" fillId="3" borderId="2" xfId="0" applyNumberFormat="1" applyFont="1" applyFill="1" applyBorder="1"/>
    <xf numFmtId="167" fontId="0" fillId="0" borderId="0" xfId="0" applyNumberFormat="1"/>
    <xf numFmtId="2" fontId="9" fillId="3" borderId="87" xfId="0" applyNumberFormat="1" applyFont="1" applyFill="1" applyBorder="1"/>
    <xf numFmtId="4" fontId="9" fillId="3" borderId="87" xfId="0" applyNumberFormat="1" applyFont="1" applyFill="1" applyBorder="1"/>
    <xf numFmtId="3" fontId="9" fillId="3" borderId="115" xfId="0" applyNumberFormat="1" applyFont="1" applyFill="1" applyBorder="1"/>
    <xf numFmtId="0" fontId="5" fillId="8" borderId="89" xfId="0" applyFont="1" applyFill="1" applyBorder="1"/>
    <xf numFmtId="0" fontId="0" fillId="8" borderId="156" xfId="0" applyFill="1" applyBorder="1"/>
    <xf numFmtId="0" fontId="0" fillId="8" borderId="9" xfId="0" applyFill="1" applyBorder="1"/>
    <xf numFmtId="0" fontId="0" fillId="3" borderId="99" xfId="0" applyFill="1" applyBorder="1"/>
    <xf numFmtId="0" fontId="0" fillId="0" borderId="5" xfId="0" applyBorder="1"/>
    <xf numFmtId="3" fontId="9" fillId="3" borderId="105" xfId="0" applyNumberFormat="1" applyFont="1" applyFill="1" applyBorder="1"/>
    <xf numFmtId="0" fontId="0" fillId="3" borderId="8" xfId="0" applyFill="1" applyBorder="1"/>
    <xf numFmtId="0" fontId="0" fillId="3" borderId="44" xfId="0" applyFill="1" applyBorder="1"/>
    <xf numFmtId="0" fontId="0" fillId="3" borderId="12" xfId="0" applyFill="1" applyBorder="1"/>
    <xf numFmtId="0" fontId="0" fillId="0" borderId="44" xfId="0" applyBorder="1"/>
    <xf numFmtId="0" fontId="0" fillId="3" borderId="101" xfId="0" applyFill="1" applyBorder="1"/>
    <xf numFmtId="0" fontId="9" fillId="3" borderId="130" xfId="0" applyFont="1" applyFill="1" applyBorder="1"/>
    <xf numFmtId="0" fontId="0" fillId="0" borderId="1" xfId="0" applyBorder="1"/>
    <xf numFmtId="0" fontId="0" fillId="3" borderId="1" xfId="0" applyFill="1" applyBorder="1"/>
    <xf numFmtId="0" fontId="0" fillId="3" borderId="2" xfId="0" applyFill="1" applyBorder="1"/>
    <xf numFmtId="0" fontId="0" fillId="6" borderId="75" xfId="0" applyFill="1" applyBorder="1"/>
    <xf numFmtId="0" fontId="0" fillId="3" borderId="141" xfId="0" applyFill="1" applyBorder="1"/>
    <xf numFmtId="0" fontId="0" fillId="3" borderId="157" xfId="0" applyFill="1" applyBorder="1"/>
    <xf numFmtId="0" fontId="9" fillId="3" borderId="25" xfId="0" applyFont="1" applyFill="1" applyBorder="1"/>
    <xf numFmtId="0" fontId="9" fillId="3" borderId="51" xfId="0" applyFont="1" applyFill="1" applyBorder="1"/>
    <xf numFmtId="0" fontId="0" fillId="0" borderId="3" xfId="0" applyBorder="1"/>
    <xf numFmtId="0" fontId="0" fillId="3" borderId="3" xfId="0" applyFill="1" applyBorder="1"/>
    <xf numFmtId="0" fontId="0" fillId="8" borderId="123" xfId="0" applyFill="1" applyBorder="1"/>
    <xf numFmtId="0" fontId="5" fillId="8" borderId="125" xfId="0" applyFont="1" applyFill="1" applyBorder="1"/>
    <xf numFmtId="0" fontId="5" fillId="8" borderId="125" xfId="0" applyFont="1" applyFill="1" applyBorder="1" applyAlignment="1">
      <alignment horizontal="center"/>
    </xf>
    <xf numFmtId="0" fontId="5" fillId="8" borderId="135" xfId="0" applyFont="1" applyFill="1" applyBorder="1"/>
    <xf numFmtId="0" fontId="5" fillId="3" borderId="125" xfId="0" applyFont="1" applyFill="1" applyBorder="1"/>
    <xf numFmtId="0" fontId="5" fillId="3" borderId="132" xfId="0" applyFont="1" applyFill="1" applyBorder="1"/>
    <xf numFmtId="0" fontId="0" fillId="3" borderId="51" xfId="0" applyFill="1" applyBorder="1"/>
    <xf numFmtId="0" fontId="0" fillId="3" borderId="4" xfId="0" applyFill="1" applyBorder="1"/>
    <xf numFmtId="17" fontId="36" fillId="3" borderId="4" xfId="0" applyNumberFormat="1" applyFont="1" applyFill="1" applyBorder="1" applyAlignment="1">
      <alignment horizontal="center"/>
    </xf>
    <xf numFmtId="0" fontId="36" fillId="3" borderId="4" xfId="0" applyFont="1" applyFill="1" applyBorder="1"/>
    <xf numFmtId="3" fontId="5" fillId="3" borderId="94" xfId="0" applyNumberFormat="1" applyFont="1" applyFill="1" applyBorder="1"/>
    <xf numFmtId="0" fontId="0" fillId="0" borderId="94" xfId="0" applyBorder="1"/>
    <xf numFmtId="0" fontId="0" fillId="0" borderId="92" xfId="0" applyBorder="1"/>
    <xf numFmtId="0" fontId="36" fillId="3" borderId="118" xfId="0" applyFont="1" applyFill="1" applyBorder="1" applyAlignment="1">
      <alignment horizontal="center"/>
    </xf>
    <xf numFmtId="0" fontId="0" fillId="0" borderId="24" xfId="0" applyBorder="1"/>
    <xf numFmtId="0" fontId="0" fillId="0" borderId="49" xfId="0" applyBorder="1"/>
    <xf numFmtId="0" fontId="5" fillId="4" borderId="45" xfId="0" applyFont="1" applyFill="1" applyBorder="1"/>
    <xf numFmtId="0" fontId="12" fillId="3" borderId="158" xfId="0" applyFont="1" applyFill="1" applyBorder="1" applyAlignment="1">
      <alignment horizontal="center"/>
    </xf>
    <xf numFmtId="3" fontId="9" fillId="3" borderId="159" xfId="0" applyNumberFormat="1" applyFont="1" applyFill="1" applyBorder="1"/>
    <xf numFmtId="3" fontId="1" fillId="0" borderId="94" xfId="0" applyNumberFormat="1" applyFont="1" applyBorder="1" applyAlignment="1">
      <alignment horizontal="right"/>
    </xf>
    <xf numFmtId="3" fontId="9" fillId="3" borderId="94" xfId="0" applyNumberFormat="1" applyFont="1" applyFill="1" applyBorder="1" applyAlignment="1">
      <alignment horizontal="right"/>
    </xf>
    <xf numFmtId="3" fontId="1" fillId="0" borderId="92" xfId="0" applyNumberFormat="1" applyFont="1" applyBorder="1" applyAlignment="1">
      <alignment horizontal="right"/>
    </xf>
    <xf numFmtId="3" fontId="5" fillId="3" borderId="102" xfId="0" applyNumberFormat="1" applyFont="1" applyFill="1" applyBorder="1" applyAlignment="1">
      <alignment horizontal="right"/>
    </xf>
    <xf numFmtId="0" fontId="5" fillId="4" borderId="89" xfId="0" applyFont="1" applyFill="1" applyBorder="1"/>
    <xf numFmtId="0" fontId="36" fillId="3" borderId="160" xfId="0" applyFont="1" applyFill="1" applyBorder="1" applyAlignment="1">
      <alignment horizontal="center"/>
    </xf>
    <xf numFmtId="3" fontId="9" fillId="3" borderId="84" xfId="0" applyNumberFormat="1" applyFont="1" applyFill="1" applyBorder="1"/>
    <xf numFmtId="0" fontId="36" fillId="3" borderId="158" xfId="0" applyFont="1" applyFill="1" applyBorder="1" applyAlignment="1">
      <alignment horizontal="center"/>
    </xf>
    <xf numFmtId="17" fontId="36" fillId="3" borderId="161" xfId="0" applyNumberFormat="1" applyFont="1" applyFill="1" applyBorder="1" applyAlignment="1">
      <alignment horizontal="center"/>
    </xf>
    <xf numFmtId="1" fontId="1" fillId="0" borderId="94" xfId="0" applyNumberFormat="1" applyFont="1" applyBorder="1"/>
    <xf numFmtId="1" fontId="9" fillId="3" borderId="94" xfId="0" applyNumberFormat="1" applyFont="1" applyFill="1" applyBorder="1"/>
    <xf numFmtId="1" fontId="9" fillId="3" borderId="94" xfId="0" applyNumberFormat="1" applyFont="1" applyFill="1" applyBorder="1" applyAlignment="1">
      <alignment horizontal="right"/>
    </xf>
    <xf numFmtId="3" fontId="1" fillId="0" borderId="161" xfId="0" applyNumberFormat="1" applyFont="1" applyBorder="1" applyAlignment="1">
      <alignment horizontal="right"/>
    </xf>
    <xf numFmtId="3" fontId="9" fillId="3" borderId="102" xfId="0" applyNumberFormat="1" applyFont="1" applyFill="1" applyBorder="1"/>
    <xf numFmtId="3" fontId="5" fillId="3" borderId="162" xfId="0" applyNumberFormat="1" applyFont="1" applyFill="1" applyBorder="1" applyAlignment="1">
      <alignment horizontal="right"/>
    </xf>
    <xf numFmtId="3" fontId="5" fillId="3" borderId="100" xfId="0" applyNumberFormat="1" applyFont="1" applyFill="1" applyBorder="1" applyAlignment="1">
      <alignment horizontal="right"/>
    </xf>
    <xf numFmtId="0" fontId="12" fillId="3" borderId="49" xfId="0" applyFont="1" applyFill="1" applyBorder="1" applyAlignment="1">
      <alignment horizontal="center"/>
    </xf>
    <xf numFmtId="17" fontId="12" fillId="3" borderId="4" xfId="0" applyNumberFormat="1" applyFont="1" applyFill="1" applyBorder="1" applyAlignment="1">
      <alignment horizontal="center"/>
    </xf>
    <xf numFmtId="3" fontId="1" fillId="0" borderId="42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166" fontId="0" fillId="3" borderId="163" xfId="0" applyNumberFormat="1" applyFill="1" applyBorder="1"/>
    <xf numFmtId="166" fontId="0" fillId="0" borderId="8" xfId="0" applyNumberFormat="1" applyBorder="1"/>
    <xf numFmtId="0" fontId="67" fillId="0" borderId="0" xfId="0" applyFont="1"/>
    <xf numFmtId="4" fontId="20" fillId="0" borderId="11" xfId="0" applyNumberFormat="1" applyFont="1" applyBorder="1" applyAlignment="1">
      <alignment horizontal="right" vertical="center"/>
    </xf>
    <xf numFmtId="4" fontId="20" fillId="0" borderId="42" xfId="0" applyNumberFormat="1" applyFont="1" applyBorder="1" applyAlignment="1">
      <alignment horizontal="right" vertical="center"/>
    </xf>
    <xf numFmtId="4" fontId="20" fillId="0" borderId="71" xfId="0" applyNumberFormat="1" applyFont="1" applyBorder="1" applyAlignment="1">
      <alignment horizontal="right" vertical="center"/>
    </xf>
    <xf numFmtId="166" fontId="14" fillId="0" borderId="29" xfId="0" applyNumberFormat="1" applyFont="1" applyFill="1" applyBorder="1" applyAlignment="1">
      <alignment vertical="center"/>
    </xf>
    <xf numFmtId="3" fontId="14" fillId="0" borderId="71" xfId="0" applyNumberFormat="1" applyFont="1" applyBorder="1" applyAlignment="1">
      <alignment vertical="center"/>
    </xf>
    <xf numFmtId="166" fontId="14" fillId="0" borderId="41" xfId="0" applyNumberFormat="1" applyFont="1" applyFill="1" applyBorder="1" applyAlignment="1">
      <alignment vertical="center"/>
    </xf>
    <xf numFmtId="166" fontId="9" fillId="3" borderId="13" xfId="0" applyNumberFormat="1" applyFont="1" applyFill="1" applyBorder="1"/>
    <xf numFmtId="166" fontId="0" fillId="0" borderId="21" xfId="0" applyNumberFormat="1" applyBorder="1"/>
    <xf numFmtId="166" fontId="0" fillId="0" borderId="115" xfId="0" applyNumberFormat="1" applyBorder="1"/>
    <xf numFmtId="4" fontId="46" fillId="3" borderId="14" xfId="0" applyNumberFormat="1" applyFont="1" applyFill="1" applyBorder="1" applyAlignment="1">
      <alignment vertical="center"/>
    </xf>
    <xf numFmtId="0" fontId="0" fillId="3" borderId="140" xfId="0" applyFill="1" applyBorder="1"/>
    <xf numFmtId="0" fontId="46" fillId="6" borderId="2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2" fillId="3" borderId="161" xfId="0" applyFont="1" applyFill="1" applyBorder="1" applyAlignment="1">
      <alignment horizontal="center"/>
    </xf>
    <xf numFmtId="166" fontId="45" fillId="6" borderId="9" xfId="0" applyNumberFormat="1" applyFont="1" applyFill="1" applyBorder="1" applyAlignment="1">
      <alignment vertical="center"/>
    </xf>
    <xf numFmtId="166" fontId="46" fillId="3" borderId="113" xfId="0" applyNumberFormat="1" applyFont="1" applyFill="1" applyBorder="1" applyAlignment="1">
      <alignment vertical="center"/>
    </xf>
    <xf numFmtId="3" fontId="9" fillId="3" borderId="111" xfId="0" applyNumberFormat="1" applyFont="1" applyFill="1" applyBorder="1"/>
    <xf numFmtId="166" fontId="3" fillId="0" borderId="0" xfId="0" applyNumberFormat="1" applyFont="1" applyBorder="1" applyAlignment="1">
      <alignment horizontal="center" vertical="center"/>
    </xf>
    <xf numFmtId="2" fontId="46" fillId="3" borderId="116" xfId="0" applyNumberFormat="1" applyFont="1" applyFill="1" applyBorder="1" applyAlignment="1">
      <alignment vertical="center"/>
    </xf>
    <xf numFmtId="2" fontId="46" fillId="3" borderId="32" xfId="0" applyNumberFormat="1" applyFont="1" applyFill="1" applyBorder="1" applyAlignment="1">
      <alignment vertical="center"/>
    </xf>
    <xf numFmtId="2" fontId="46" fillId="3" borderId="98" xfId="0" applyNumberFormat="1" applyFont="1" applyFill="1" applyBorder="1" applyAlignment="1">
      <alignment vertical="center"/>
    </xf>
    <xf numFmtId="4" fontId="0" fillId="6" borderId="0" xfId="0" applyNumberFormat="1" applyFill="1" applyAlignment="1">
      <alignment vertical="center"/>
    </xf>
    <xf numFmtId="4" fontId="9" fillId="3" borderId="18" xfId="0" applyNumberFormat="1" applyFont="1" applyFill="1" applyBorder="1"/>
    <xf numFmtId="2" fontId="46" fillId="3" borderId="74" xfId="0" applyNumberFormat="1" applyFont="1" applyFill="1" applyBorder="1" applyAlignment="1">
      <alignment vertical="center"/>
    </xf>
    <xf numFmtId="0" fontId="68" fillId="0" borderId="0" xfId="0" applyFont="1"/>
    <xf numFmtId="4" fontId="8" fillId="6" borderId="42" xfId="0" applyNumberFormat="1" applyFont="1" applyFill="1" applyBorder="1"/>
    <xf numFmtId="4" fontId="8" fillId="0" borderId="4" xfId="0" applyNumberFormat="1" applyFont="1" applyBorder="1"/>
    <xf numFmtId="4" fontId="8" fillId="6" borderId="83" xfId="0" applyNumberFormat="1" applyFont="1" applyFill="1" applyBorder="1"/>
    <xf numFmtId="0" fontId="3" fillId="0" borderId="1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Fill="1" applyBorder="1"/>
    <xf numFmtId="0" fontId="9" fillId="3" borderId="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justify" vertical="center" wrapText="1"/>
    </xf>
    <xf numFmtId="0" fontId="8" fillId="3" borderId="17" xfId="0" applyFont="1" applyFill="1" applyBorder="1" applyAlignment="1">
      <alignment horizontal="center" vertical="center" wrapText="1"/>
    </xf>
    <xf numFmtId="3" fontId="9" fillId="0" borderId="22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justify" vertical="center"/>
    </xf>
    <xf numFmtId="0" fontId="8" fillId="0" borderId="25" xfId="0" applyFont="1" applyBorder="1" applyAlignment="1">
      <alignment vertical="center"/>
    </xf>
    <xf numFmtId="9" fontId="8" fillId="0" borderId="0" xfId="0" applyNumberFormat="1" applyFont="1" applyBorder="1" applyAlignment="1">
      <alignment vertical="center" wrapText="1"/>
    </xf>
    <xf numFmtId="0" fontId="8" fillId="0" borderId="22" xfId="0" applyFont="1" applyBorder="1" applyAlignment="1">
      <alignment vertical="center"/>
    </xf>
    <xf numFmtId="0" fontId="8" fillId="0" borderId="22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vertical="center"/>
    </xf>
    <xf numFmtId="0" fontId="9" fillId="3" borderId="22" xfId="0" applyFont="1" applyFill="1" applyBorder="1" applyAlignment="1">
      <alignment horizontal="left" vertical="center"/>
    </xf>
    <xf numFmtId="0" fontId="9" fillId="3" borderId="0" xfId="0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3" borderId="29" xfId="0" applyFont="1" applyFill="1" applyBorder="1" applyAlignment="1">
      <alignment vertical="center"/>
    </xf>
    <xf numFmtId="0" fontId="9" fillId="3" borderId="30" xfId="0" applyFont="1" applyFill="1" applyBorder="1" applyAlignment="1">
      <alignment vertical="center"/>
    </xf>
    <xf numFmtId="0" fontId="8" fillId="3" borderId="30" xfId="0" applyFont="1" applyFill="1" applyBorder="1" applyAlignment="1">
      <alignment vertical="center"/>
    </xf>
    <xf numFmtId="3" fontId="8" fillId="0" borderId="0" xfId="0" applyNumberFormat="1" applyFont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vertical="center"/>
    </xf>
    <xf numFmtId="0" fontId="9" fillId="3" borderId="29" xfId="0" applyFont="1" applyFill="1" applyBorder="1" applyAlignment="1">
      <alignment vertical="center" wrapText="1"/>
    </xf>
    <xf numFmtId="0" fontId="9" fillId="3" borderId="16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26" fillId="0" borderId="0" xfId="0" applyNumberFormat="1" applyFont="1" applyFill="1" applyBorder="1" applyAlignment="1" applyProtection="1">
      <alignment vertical="center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9" fillId="0" borderId="21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0" fontId="69" fillId="0" borderId="0" xfId="0" applyNumberFormat="1" applyFont="1" applyFill="1" applyBorder="1" applyAlignment="1" applyProtection="1">
      <alignment vertical="center"/>
    </xf>
    <xf numFmtId="0" fontId="9" fillId="0" borderId="21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center"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0" fontId="69" fillId="0" borderId="0" xfId="0" applyFont="1" applyAlignment="1">
      <alignment vertical="center"/>
    </xf>
    <xf numFmtId="0" fontId="9" fillId="0" borderId="17" xfId="0" applyNumberFormat="1" applyFont="1" applyFill="1" applyBorder="1" applyAlignment="1" applyProtection="1">
      <alignment vertical="center" wrapText="1"/>
    </xf>
    <xf numFmtId="0" fontId="8" fillId="0" borderId="17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vertical="center" wrapText="1"/>
    </xf>
    <xf numFmtId="0" fontId="21" fillId="6" borderId="9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0" fontId="69" fillId="0" borderId="0" xfId="0" applyFont="1" applyAlignment="1">
      <alignment horizontal="center"/>
    </xf>
    <xf numFmtId="0" fontId="69" fillId="0" borderId="17" xfId="0" applyFont="1" applyBorder="1"/>
    <xf numFmtId="0" fontId="9" fillId="3" borderId="22" xfId="0" applyNumberFormat="1" applyFont="1" applyFill="1" applyBorder="1" applyAlignment="1" applyProtection="1">
      <alignment horizontal="justify" vertical="center" wrapText="1"/>
    </xf>
    <xf numFmtId="0" fontId="9" fillId="3" borderId="17" xfId="0" applyNumberFormat="1" applyFont="1" applyFill="1" applyBorder="1" applyAlignment="1" applyProtection="1">
      <alignment horizontal="center" vertical="center" wrapText="1"/>
    </xf>
    <xf numFmtId="0" fontId="8" fillId="3" borderId="17" xfId="0" applyNumberFormat="1" applyFont="1" applyFill="1" applyBorder="1" applyAlignment="1" applyProtection="1">
      <alignment horizontal="center" vertical="center" wrapText="1"/>
    </xf>
    <xf numFmtId="0" fontId="9" fillId="3" borderId="22" xfId="0" applyNumberFormat="1" applyFont="1" applyFill="1" applyBorder="1" applyAlignment="1" applyProtection="1">
      <alignment vertical="center" wrapText="1"/>
    </xf>
    <xf numFmtId="0" fontId="9" fillId="0" borderId="24" xfId="0" applyNumberFormat="1" applyFont="1" applyFill="1" applyBorder="1" applyAlignment="1" applyProtection="1">
      <alignment horizontal="justify" vertical="center"/>
    </xf>
    <xf numFmtId="0" fontId="8" fillId="0" borderId="25" xfId="0" applyNumberFormat="1" applyFont="1" applyFill="1" applyBorder="1" applyAlignment="1" applyProtection="1">
      <alignment vertical="center"/>
    </xf>
    <xf numFmtId="0" fontId="9" fillId="0" borderId="24" xfId="0" applyFont="1" applyBorder="1" applyAlignment="1">
      <alignment horizontal="justify" vertical="center"/>
    </xf>
    <xf numFmtId="9" fontId="8" fillId="0" borderId="0" xfId="0" applyNumberFormat="1" applyFont="1" applyFill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vertical="center"/>
    </xf>
    <xf numFmtId="0" fontId="8" fillId="0" borderId="0" xfId="0" applyFont="1" applyBorder="1" applyAlignment="1">
      <alignment vertical="center" wrapText="1"/>
    </xf>
    <xf numFmtId="0" fontId="21" fillId="0" borderId="22" xfId="0" applyNumberFormat="1" applyFont="1" applyFill="1" applyBorder="1" applyAlignment="1" applyProtection="1">
      <alignment vertical="center"/>
    </xf>
    <xf numFmtId="0" fontId="8" fillId="0" borderId="22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28" xfId="0" applyNumberFormat="1" applyFont="1" applyFill="1" applyBorder="1" applyAlignment="1" applyProtection="1">
      <alignment vertical="center"/>
    </xf>
    <xf numFmtId="0" fontId="9" fillId="3" borderId="22" xfId="0" applyNumberFormat="1" applyFont="1" applyFill="1" applyBorder="1" applyAlignment="1" applyProtection="1">
      <alignment horizontal="left" vertical="center"/>
    </xf>
    <xf numFmtId="0" fontId="9" fillId="3" borderId="0" xfId="0" applyNumberFormat="1" applyFont="1" applyFill="1" applyBorder="1" applyAlignment="1" applyProtection="1">
      <alignment horizontal="left" vertical="center"/>
    </xf>
    <xf numFmtId="0" fontId="9" fillId="0" borderId="22" xfId="0" applyNumberFormat="1" applyFont="1" applyFill="1" applyBorder="1" applyAlignment="1" applyProtection="1">
      <alignment horizontal="center" vertical="center"/>
    </xf>
    <xf numFmtId="0" fontId="9" fillId="3" borderId="29" xfId="0" applyNumberFormat="1" applyFont="1" applyFill="1" applyBorder="1" applyAlignment="1" applyProtection="1">
      <alignment vertical="center"/>
    </xf>
    <xf numFmtId="0" fontId="9" fillId="3" borderId="30" xfId="0" applyNumberFormat="1" applyFont="1" applyFill="1" applyBorder="1" applyAlignment="1" applyProtection="1">
      <alignment vertical="center"/>
    </xf>
    <xf numFmtId="0" fontId="8" fillId="3" borderId="30" xfId="0" applyNumberFormat="1" applyFont="1" applyFill="1" applyBorder="1" applyAlignment="1" applyProtection="1">
      <alignment vertical="center"/>
    </xf>
    <xf numFmtId="3" fontId="6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0" fontId="69" fillId="0" borderId="0" xfId="0" applyNumberFormat="1" applyFont="1" applyFill="1" applyBorder="1" applyAlignment="1" applyProtection="1"/>
    <xf numFmtId="0" fontId="9" fillId="3" borderId="29" xfId="0" applyNumberFormat="1" applyFont="1" applyFill="1" applyBorder="1" applyAlignment="1" applyProtection="1">
      <alignment vertical="center" wrapText="1"/>
    </xf>
    <xf numFmtId="0" fontId="9" fillId="3" borderId="16" xfId="0" applyNumberFormat="1" applyFont="1" applyFill="1" applyBorder="1" applyAlignment="1" applyProtection="1">
      <alignment vertical="center" wrapText="1"/>
    </xf>
    <xf numFmtId="0" fontId="9" fillId="3" borderId="18" xfId="0" applyNumberFormat="1" applyFont="1" applyFill="1" applyBorder="1" applyAlignment="1" applyProtection="1">
      <alignment vertical="center" wrapText="1"/>
    </xf>
    <xf numFmtId="0" fontId="8" fillId="3" borderId="16" xfId="0" applyNumberFormat="1" applyFont="1" applyFill="1" applyBorder="1" applyAlignment="1" applyProtection="1">
      <alignment vertical="center" wrapText="1"/>
    </xf>
    <xf numFmtId="0" fontId="12" fillId="3" borderId="70" xfId="0" applyFont="1" applyFill="1" applyBorder="1" applyAlignment="1">
      <alignment horizontal="center"/>
    </xf>
    <xf numFmtId="0" fontId="12" fillId="3" borderId="112" xfId="0" applyFont="1" applyFill="1" applyBorder="1" applyAlignment="1">
      <alignment horizontal="center"/>
    </xf>
    <xf numFmtId="0" fontId="12" fillId="3" borderId="71" xfId="0" applyFont="1" applyFill="1" applyBorder="1" applyAlignment="1">
      <alignment horizontal="center"/>
    </xf>
    <xf numFmtId="0" fontId="8" fillId="0" borderId="42" xfId="0" applyFont="1" applyBorder="1" applyAlignment="1">
      <alignment horizontal="right"/>
    </xf>
    <xf numFmtId="0" fontId="1" fillId="3" borderId="42" xfId="0" applyFont="1" applyFill="1" applyBorder="1" applyAlignment="1">
      <alignment horizontal="right"/>
    </xf>
    <xf numFmtId="0" fontId="8" fillId="0" borderId="4" xfId="0" applyFont="1" applyBorder="1" applyAlignment="1">
      <alignment horizontal="right"/>
    </xf>
    <xf numFmtId="4" fontId="38" fillId="0" borderId="7" xfId="0" applyNumberFormat="1" applyFont="1" applyBorder="1" applyAlignment="1">
      <alignment vertical="center"/>
    </xf>
    <xf numFmtId="3" fontId="0" fillId="6" borderId="0" xfId="0" applyNumberFormat="1" applyFill="1" applyAlignment="1">
      <alignment vertical="center"/>
    </xf>
    <xf numFmtId="3" fontId="9" fillId="3" borderId="157" xfId="0" applyNumberFormat="1" applyFont="1" applyFill="1" applyBorder="1"/>
    <xf numFmtId="3" fontId="0" fillId="0" borderId="1" xfId="0" applyNumberFormat="1" applyBorder="1"/>
    <xf numFmtId="0" fontId="38" fillId="6" borderId="72" xfId="0" applyFont="1" applyFill="1" applyBorder="1" applyAlignment="1">
      <alignment vertical="center"/>
    </xf>
    <xf numFmtId="4" fontId="0" fillId="6" borderId="0" xfId="0" applyNumberFormat="1" applyFill="1"/>
    <xf numFmtId="166" fontId="0" fillId="6" borderId="0" xfId="0" applyNumberFormat="1" applyFill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166" fontId="4" fillId="6" borderId="0" xfId="0" applyNumberFormat="1" applyFont="1" applyFill="1" applyBorder="1" applyAlignment="1">
      <alignment vertical="center"/>
    </xf>
    <xf numFmtId="166" fontId="15" fillId="0" borderId="0" xfId="0" applyNumberFormat="1" applyFont="1"/>
    <xf numFmtId="1" fontId="8" fillId="0" borderId="42" xfId="0" applyNumberFormat="1" applyFont="1" applyBorder="1"/>
    <xf numFmtId="0" fontId="0" fillId="8" borderId="89" xfId="0" applyFill="1" applyBorder="1"/>
    <xf numFmtId="0" fontId="1" fillId="0" borderId="5" xfId="0" applyFont="1" applyBorder="1" applyAlignment="1">
      <alignment horizontal="right"/>
    </xf>
    <xf numFmtId="0" fontId="1" fillId="0" borderId="92" xfId="0" applyFont="1" applyBorder="1" applyAlignment="1">
      <alignment horizontal="center"/>
    </xf>
    <xf numFmtId="1" fontId="5" fillId="3" borderId="104" xfId="0" applyNumberFormat="1" applyFont="1" applyFill="1" applyBorder="1"/>
    <xf numFmtId="4" fontId="5" fillId="3" borderId="162" xfId="0" applyNumberFormat="1" applyFont="1" applyFill="1" applyBorder="1"/>
    <xf numFmtId="0" fontId="5" fillId="3" borderId="100" xfId="0" applyFont="1" applyFill="1" applyBorder="1" applyAlignment="1">
      <alignment horizontal="center"/>
    </xf>
    <xf numFmtId="4" fontId="5" fillId="3" borderId="100" xfId="0" applyNumberFormat="1" applyFont="1" applyFill="1" applyBorder="1"/>
    <xf numFmtId="0" fontId="5" fillId="3" borderId="102" xfId="0" applyFont="1" applyFill="1" applyBorder="1" applyAlignment="1">
      <alignment horizontal="center"/>
    </xf>
    <xf numFmtId="166" fontId="14" fillId="0" borderId="31" xfId="0" applyNumberFormat="1" applyFont="1" applyBorder="1" applyAlignment="1">
      <alignment vertical="center"/>
    </xf>
    <xf numFmtId="166" fontId="14" fillId="0" borderId="3" xfId="0" applyNumberFormat="1" applyFont="1" applyBorder="1" applyAlignment="1">
      <alignment vertical="center"/>
    </xf>
    <xf numFmtId="4" fontId="38" fillId="6" borderId="38" xfId="0" applyNumberFormat="1" applyFont="1" applyFill="1" applyBorder="1" applyAlignment="1">
      <alignment vertical="center"/>
    </xf>
    <xf numFmtId="4" fontId="38" fillId="6" borderId="5" xfId="0" applyNumberFormat="1" applyFont="1" applyFill="1" applyBorder="1" applyAlignment="1">
      <alignment vertical="center"/>
    </xf>
    <xf numFmtId="4" fontId="38" fillId="6" borderId="90" xfId="0" applyNumberFormat="1" applyFont="1" applyFill="1" applyBorder="1" applyAlignment="1">
      <alignment vertical="center"/>
    </xf>
    <xf numFmtId="166" fontId="3" fillId="3" borderId="117" xfId="0" applyNumberFormat="1" applyFont="1" applyFill="1" applyBorder="1" applyAlignment="1">
      <alignment vertical="center"/>
    </xf>
    <xf numFmtId="166" fontId="3" fillId="3" borderId="119" xfId="0" applyNumberFormat="1" applyFont="1" applyFill="1" applyBorder="1" applyAlignment="1">
      <alignment vertical="center"/>
    </xf>
    <xf numFmtId="166" fontId="3" fillId="3" borderId="14" xfId="0" applyNumberFormat="1" applyFont="1" applyFill="1" applyBorder="1" applyAlignment="1">
      <alignment vertical="center"/>
    </xf>
    <xf numFmtId="0" fontId="3" fillId="3" borderId="72" xfId="0" applyFont="1" applyFill="1" applyBorder="1" applyAlignment="1">
      <alignment vertical="center"/>
    </xf>
    <xf numFmtId="0" fontId="9" fillId="3" borderId="36" xfId="0" applyFont="1" applyFill="1" applyBorder="1" applyAlignment="1">
      <alignment horizontal="center"/>
    </xf>
    <xf numFmtId="3" fontId="1" fillId="0" borderId="42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167" fontId="38" fillId="6" borderId="26" xfId="0" applyNumberFormat="1" applyFont="1" applyFill="1" applyBorder="1" applyAlignment="1">
      <alignment vertical="center"/>
    </xf>
    <xf numFmtId="4" fontId="38" fillId="6" borderId="26" xfId="0" applyNumberFormat="1" applyFont="1" applyFill="1" applyBorder="1" applyAlignment="1">
      <alignment vertical="center"/>
    </xf>
    <xf numFmtId="0" fontId="45" fillId="6" borderId="0" xfId="0" applyFont="1" applyFill="1" applyBorder="1" applyAlignment="1">
      <alignment vertical="center"/>
    </xf>
    <xf numFmtId="3" fontId="45" fillId="6" borderId="4" xfId="0" applyNumberFormat="1" applyFont="1" applyFill="1" applyBorder="1" applyAlignment="1">
      <alignment vertical="center"/>
    </xf>
    <xf numFmtId="3" fontId="45" fillId="6" borderId="7" xfId="0" applyNumberFormat="1" applyFont="1" applyFill="1" applyBorder="1" applyAlignment="1">
      <alignment vertical="center"/>
    </xf>
    <xf numFmtId="3" fontId="45" fillId="6" borderId="6" xfId="0" applyNumberFormat="1" applyFont="1" applyFill="1" applyBorder="1" applyAlignment="1">
      <alignment vertical="center"/>
    </xf>
    <xf numFmtId="0" fontId="45" fillId="6" borderId="4" xfId="0" applyFont="1" applyFill="1" applyBorder="1" applyAlignment="1">
      <alignment vertical="center"/>
    </xf>
    <xf numFmtId="167" fontId="45" fillId="6" borderId="56" xfId="0" applyNumberFormat="1" applyFont="1" applyFill="1" applyBorder="1" applyAlignment="1">
      <alignment vertical="center"/>
    </xf>
    <xf numFmtId="0" fontId="46" fillId="6" borderId="13" xfId="0" applyFont="1" applyFill="1" applyBorder="1" applyAlignment="1">
      <alignment vertical="center" wrapText="1"/>
    </xf>
    <xf numFmtId="166" fontId="46" fillId="3" borderId="2" xfId="0" applyNumberFormat="1" applyFont="1" applyFill="1" applyBorder="1" applyAlignment="1">
      <alignment vertical="center"/>
    </xf>
    <xf numFmtId="166" fontId="46" fillId="3" borderId="3" xfId="0" applyNumberFormat="1" applyFont="1" applyFill="1" applyBorder="1" applyAlignment="1">
      <alignment vertical="center"/>
    </xf>
    <xf numFmtId="3" fontId="1" fillId="0" borderId="164" xfId="0" applyNumberFormat="1" applyFont="1" applyBorder="1"/>
    <xf numFmtId="0" fontId="9" fillId="3" borderId="39" xfId="0" applyFont="1" applyFill="1" applyBorder="1" applyAlignment="1">
      <alignment horizontal="center"/>
    </xf>
    <xf numFmtId="3" fontId="1" fillId="0" borderId="38" xfId="0" applyNumberFormat="1" applyFont="1" applyBorder="1"/>
    <xf numFmtId="3" fontId="5" fillId="3" borderId="162" xfId="0" applyNumberFormat="1" applyFont="1" applyFill="1" applyBorder="1"/>
    <xf numFmtId="166" fontId="0" fillId="0" borderId="68" xfId="0" applyNumberFormat="1" applyBorder="1"/>
    <xf numFmtId="166" fontId="0" fillId="0" borderId="38" xfId="0" applyNumberFormat="1" applyBorder="1"/>
    <xf numFmtId="4" fontId="45" fillId="6" borderId="2" xfId="0" applyNumberFormat="1" applyFont="1" applyFill="1" applyBorder="1" applyAlignment="1">
      <alignment vertical="center"/>
    </xf>
    <xf numFmtId="3" fontId="45" fillId="3" borderId="18" xfId="0" applyNumberFormat="1" applyFont="1" applyFill="1" applyBorder="1" applyAlignment="1">
      <alignment vertical="center"/>
    </xf>
    <xf numFmtId="4" fontId="45" fillId="3" borderId="120" xfId="0" applyNumberFormat="1" applyFont="1" applyFill="1" applyBorder="1" applyAlignment="1">
      <alignment vertical="center"/>
    </xf>
    <xf numFmtId="3" fontId="45" fillId="3" borderId="14" xfId="0" applyNumberFormat="1" applyFont="1" applyFill="1" applyBorder="1" applyAlignment="1">
      <alignment vertical="center"/>
    </xf>
    <xf numFmtId="4" fontId="45" fillId="3" borderId="14" xfId="0" applyNumberFormat="1" applyFont="1" applyFill="1" applyBorder="1" applyAlignment="1">
      <alignment vertical="center"/>
    </xf>
    <xf numFmtId="166" fontId="8" fillId="0" borderId="74" xfId="0" applyNumberFormat="1" applyFont="1" applyFill="1" applyBorder="1" applyAlignment="1">
      <alignment vertical="center"/>
    </xf>
    <xf numFmtId="4" fontId="8" fillId="0" borderId="0" xfId="0" applyNumberFormat="1" applyFont="1" applyFill="1" applyBorder="1"/>
    <xf numFmtId="4" fontId="8" fillId="0" borderId="0" xfId="0" applyNumberFormat="1" applyFont="1"/>
    <xf numFmtId="166" fontId="5" fillId="0" borderId="0" xfId="0" applyNumberFormat="1" applyFont="1" applyAlignment="1">
      <alignment horizontal="center"/>
    </xf>
    <xf numFmtId="4" fontId="5" fillId="3" borderId="49" xfId="0" applyNumberFormat="1" applyFont="1" applyFill="1" applyBorder="1"/>
    <xf numFmtId="4" fontId="0" fillId="0" borderId="21" xfId="0" applyNumberFormat="1" applyBorder="1"/>
    <xf numFmtId="4" fontId="0" fillId="0" borderId="72" xfId="0" applyNumberFormat="1" applyBorder="1"/>
    <xf numFmtId="0" fontId="9" fillId="3" borderId="21" xfId="0" applyFont="1" applyFill="1" applyBorder="1" applyAlignment="1">
      <alignment horizontal="center"/>
    </xf>
    <xf numFmtId="4" fontId="9" fillId="3" borderId="16" xfId="0" applyNumberFormat="1" applyFont="1" applyFill="1" applyBorder="1"/>
    <xf numFmtId="168" fontId="0" fillId="0" borderId="69" xfId="0" applyNumberFormat="1" applyBorder="1"/>
    <xf numFmtId="0" fontId="51" fillId="0" borderId="0" xfId="0" applyFont="1"/>
    <xf numFmtId="2" fontId="9" fillId="3" borderId="49" xfId="0" applyNumberFormat="1" applyFont="1" applyFill="1" applyBorder="1" applyAlignment="1">
      <alignment horizontal="right"/>
    </xf>
    <xf numFmtId="4" fontId="41" fillId="0" borderId="71" xfId="0" applyNumberFormat="1" applyFont="1" applyBorder="1" applyAlignment="1">
      <alignment vertical="center"/>
    </xf>
    <xf numFmtId="166" fontId="1" fillId="0" borderId="42" xfId="0" applyNumberFormat="1" applyFont="1" applyBorder="1" applyAlignment="1">
      <alignment vertical="center"/>
    </xf>
    <xf numFmtId="166" fontId="1" fillId="0" borderId="71" xfId="0" applyNumberFormat="1" applyFont="1" applyBorder="1" applyAlignment="1">
      <alignment vertical="center"/>
    </xf>
    <xf numFmtId="0" fontId="0" fillId="0" borderId="119" xfId="0" applyBorder="1"/>
    <xf numFmtId="0" fontId="0" fillId="14" borderId="93" xfId="0" applyFill="1" applyBorder="1"/>
    <xf numFmtId="3" fontId="1" fillId="14" borderId="42" xfId="0" applyNumberFormat="1" applyFont="1" applyFill="1" applyBorder="1"/>
    <xf numFmtId="2" fontId="38" fillId="6" borderId="0" xfId="0" applyNumberFormat="1" applyFont="1" applyFill="1" applyBorder="1" applyAlignment="1">
      <alignment vertical="center"/>
    </xf>
    <xf numFmtId="166" fontId="3" fillId="15" borderId="82" xfId="0" applyNumberFormat="1" applyFont="1" applyFill="1" applyBorder="1" applyAlignment="1">
      <alignment vertical="center"/>
    </xf>
    <xf numFmtId="166" fontId="3" fillId="15" borderId="43" xfId="0" applyNumberFormat="1" applyFont="1" applyFill="1" applyBorder="1" applyAlignment="1">
      <alignment vertical="center"/>
    </xf>
    <xf numFmtId="166" fontId="3" fillId="15" borderId="165" xfId="0" applyNumberFormat="1" applyFont="1" applyFill="1" applyBorder="1" applyAlignment="1">
      <alignment vertical="center"/>
    </xf>
    <xf numFmtId="166" fontId="3" fillId="15" borderId="115" xfId="0" applyNumberFormat="1" applyFont="1" applyFill="1" applyBorder="1" applyAlignment="1">
      <alignment vertical="center"/>
    </xf>
    <xf numFmtId="166" fontId="3" fillId="15" borderId="87" xfId="0" applyNumberFormat="1" applyFont="1" applyFill="1" applyBorder="1" applyAlignment="1">
      <alignment vertical="center"/>
    </xf>
    <xf numFmtId="14" fontId="13" fillId="10" borderId="8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4" fontId="13" fillId="3" borderId="71" xfId="2" applyNumberFormat="1" applyFont="1" applyFill="1" applyBorder="1" applyAlignment="1">
      <alignment horizontal="right" wrapText="1"/>
    </xf>
    <xf numFmtId="166" fontId="14" fillId="0" borderId="6" xfId="0" applyNumberFormat="1" applyFont="1" applyBorder="1" applyAlignment="1">
      <alignment vertical="center"/>
    </xf>
    <xf numFmtId="4" fontId="14" fillId="0" borderId="83" xfId="0" applyNumberFormat="1" applyFont="1" applyBorder="1" applyAlignment="1">
      <alignment vertical="center"/>
    </xf>
    <xf numFmtId="3" fontId="14" fillId="0" borderId="83" xfId="0" applyNumberFormat="1" applyFont="1" applyBorder="1" applyAlignment="1">
      <alignment vertical="center"/>
    </xf>
    <xf numFmtId="166" fontId="14" fillId="0" borderId="82" xfId="0" applyNumberFormat="1" applyFont="1" applyBorder="1" applyAlignment="1">
      <alignment vertical="center"/>
    </xf>
    <xf numFmtId="0" fontId="19" fillId="0" borderId="109" xfId="0" applyFont="1" applyBorder="1" applyAlignment="1">
      <alignment vertical="center"/>
    </xf>
    <xf numFmtId="166" fontId="14" fillId="0" borderId="111" xfId="0" applyNumberFormat="1" applyFont="1" applyBorder="1" applyAlignment="1">
      <alignment vertical="center"/>
    </xf>
    <xf numFmtId="4" fontId="14" fillId="0" borderId="111" xfId="0" applyNumberFormat="1" applyFont="1" applyBorder="1" applyAlignment="1">
      <alignment vertical="center"/>
    </xf>
    <xf numFmtId="3" fontId="14" fillId="0" borderId="111" xfId="0" applyNumberFormat="1" applyFont="1" applyBorder="1" applyAlignment="1">
      <alignment vertical="center"/>
    </xf>
    <xf numFmtId="166" fontId="14" fillId="0" borderId="166" xfId="0" applyNumberFormat="1" applyFont="1" applyBorder="1" applyAlignment="1">
      <alignment vertical="center"/>
    </xf>
    <xf numFmtId="166" fontId="14" fillId="0" borderId="109" xfId="0" applyNumberFormat="1" applyFont="1" applyBorder="1" applyAlignment="1">
      <alignment vertical="center"/>
    </xf>
    <xf numFmtId="174" fontId="38" fillId="0" borderId="0" xfId="0" applyNumberFormat="1" applyFont="1" applyBorder="1" applyAlignment="1">
      <alignment vertical="center"/>
    </xf>
    <xf numFmtId="174" fontId="38" fillId="0" borderId="32" xfId="0" applyNumberFormat="1" applyFont="1" applyBorder="1" applyAlignment="1">
      <alignment vertical="center"/>
    </xf>
    <xf numFmtId="3" fontId="5" fillId="0" borderId="0" xfId="0" applyNumberFormat="1" applyFont="1"/>
    <xf numFmtId="0" fontId="9" fillId="3" borderId="44" xfId="0" applyFont="1" applyFill="1" applyBorder="1" applyAlignment="1">
      <alignment horizontal="center"/>
    </xf>
    <xf numFmtId="3" fontId="9" fillId="3" borderId="167" xfId="0" applyNumberFormat="1" applyFont="1" applyFill="1" applyBorder="1"/>
    <xf numFmtId="3" fontId="0" fillId="0" borderId="149" xfId="0" applyNumberFormat="1" applyBorder="1"/>
    <xf numFmtId="3" fontId="9" fillId="3" borderId="149" xfId="0" applyNumberFormat="1" applyFont="1" applyFill="1" applyBorder="1"/>
    <xf numFmtId="3" fontId="0" fillId="0" borderId="168" xfId="0" applyNumberFormat="1" applyBorder="1"/>
    <xf numFmtId="4" fontId="9" fillId="3" borderId="104" xfId="0" applyNumberFormat="1" applyFont="1" applyFill="1" applyBorder="1"/>
    <xf numFmtId="3" fontId="5" fillId="16" borderId="167" xfId="0" applyNumberFormat="1" applyFont="1" applyFill="1" applyBorder="1"/>
    <xf numFmtId="3" fontId="5" fillId="16" borderId="149" xfId="0" applyNumberFormat="1" applyFont="1" applyFill="1" applyBorder="1"/>
    <xf numFmtId="3" fontId="5" fillId="16" borderId="147" xfId="0" applyNumberFormat="1" applyFont="1" applyFill="1" applyBorder="1"/>
    <xf numFmtId="17" fontId="9" fillId="3" borderId="40" xfId="0" applyNumberFormat="1" applyFont="1" applyFill="1" applyBorder="1" applyAlignment="1">
      <alignment horizontal="center"/>
    </xf>
    <xf numFmtId="4" fontId="5" fillId="3" borderId="73" xfId="0" applyNumberFormat="1" applyFont="1" applyFill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4" fontId="9" fillId="3" borderId="1" xfId="0" applyNumberFormat="1" applyFont="1" applyFill="1" applyBorder="1" applyAlignment="1">
      <alignment horizontal="right"/>
    </xf>
    <xf numFmtId="4" fontId="0" fillId="0" borderId="40" xfId="0" applyNumberFormat="1" applyBorder="1" applyAlignment="1">
      <alignment horizontal="right"/>
    </xf>
    <xf numFmtId="4" fontId="5" fillId="3" borderId="59" xfId="0" applyNumberFormat="1" applyFont="1" applyFill="1" applyBorder="1" applyAlignment="1">
      <alignment horizontal="right"/>
    </xf>
    <xf numFmtId="3" fontId="5" fillId="16" borderId="149" xfId="0" applyNumberFormat="1" applyFont="1" applyFill="1" applyBorder="1" applyAlignment="1">
      <alignment horizontal="right"/>
    </xf>
    <xf numFmtId="3" fontId="8" fillId="0" borderId="149" xfId="0" applyNumberFormat="1" applyFont="1" applyBorder="1" applyAlignment="1">
      <alignment horizontal="right"/>
    </xf>
    <xf numFmtId="3" fontId="9" fillId="16" borderId="149" xfId="0" applyNumberFormat="1" applyFont="1" applyFill="1" applyBorder="1" applyAlignment="1">
      <alignment horizontal="right"/>
    </xf>
    <xf numFmtId="3" fontId="0" fillId="0" borderId="149" xfId="0" applyNumberFormat="1" applyBorder="1" applyAlignment="1">
      <alignment horizontal="right"/>
    </xf>
    <xf numFmtId="3" fontId="5" fillId="16" borderId="147" xfId="0" applyNumberFormat="1" applyFont="1" applyFill="1" applyBorder="1" applyAlignment="1">
      <alignment horizontal="right"/>
    </xf>
    <xf numFmtId="171" fontId="0" fillId="0" borderId="72" xfId="0" applyNumberFormat="1" applyBorder="1"/>
    <xf numFmtId="0" fontId="8" fillId="0" borderId="69" xfId="0" applyFont="1" applyBorder="1"/>
    <xf numFmtId="0" fontId="32" fillId="0" borderId="22" xfId="0" applyFont="1" applyFill="1" applyBorder="1" applyAlignment="1">
      <alignment vertical="center" wrapText="1"/>
    </xf>
    <xf numFmtId="0" fontId="32" fillId="0" borderId="9" xfId="0" applyFont="1" applyFill="1" applyBorder="1" applyAlignment="1">
      <alignment vertical="center" wrapText="1"/>
    </xf>
    <xf numFmtId="0" fontId="32" fillId="0" borderId="27" xfId="0" applyFont="1" applyBorder="1" applyAlignment="1">
      <alignment vertical="center"/>
    </xf>
    <xf numFmtId="3" fontId="32" fillId="0" borderId="28" xfId="0" applyNumberFormat="1" applyFont="1" applyBorder="1" applyAlignment="1">
      <alignment horizontal="center" vertical="center"/>
    </xf>
    <xf numFmtId="0" fontId="32" fillId="0" borderId="36" xfId="0" applyFont="1" applyBorder="1" applyAlignment="1">
      <alignment vertical="center"/>
    </xf>
    <xf numFmtId="3" fontId="8" fillId="0" borderId="42" xfId="0" applyNumberFormat="1" applyFont="1" applyBorder="1" applyAlignment="1">
      <alignment horizontal="right"/>
    </xf>
    <xf numFmtId="166" fontId="45" fillId="0" borderId="69" xfId="0" applyNumberFormat="1" applyFont="1" applyFill="1" applyBorder="1" applyAlignment="1">
      <alignment vertical="center"/>
    </xf>
    <xf numFmtId="3" fontId="1" fillId="0" borderId="71" xfId="0" applyNumberFormat="1" applyFont="1" applyBorder="1"/>
    <xf numFmtId="1" fontId="1" fillId="0" borderId="74" xfId="0" applyNumberFormat="1" applyFont="1" applyBorder="1"/>
    <xf numFmtId="3" fontId="8" fillId="0" borderId="3" xfId="0" applyNumberFormat="1" applyFont="1" applyBorder="1" applyAlignment="1">
      <alignment horizontal="right"/>
    </xf>
    <xf numFmtId="3" fontId="41" fillId="0" borderId="42" xfId="0" applyNumberFormat="1" applyFont="1" applyBorder="1" applyAlignment="1">
      <alignment horizontal="right" vertical="center"/>
    </xf>
    <xf numFmtId="0" fontId="9" fillId="3" borderId="169" xfId="0" applyFont="1" applyFill="1" applyBorder="1"/>
    <xf numFmtId="0" fontId="5" fillId="4" borderId="126" xfId="0" applyFont="1" applyFill="1" applyBorder="1"/>
    <xf numFmtId="3" fontId="5" fillId="16" borderId="42" xfId="0" applyNumberFormat="1" applyFont="1" applyFill="1" applyBorder="1"/>
    <xf numFmtId="0" fontId="0" fillId="0" borderId="0" xfId="0" applyFont="1" applyFill="1" applyBorder="1"/>
    <xf numFmtId="0" fontId="5" fillId="3" borderId="18" xfId="0" applyFont="1" applyFill="1" applyBorder="1" applyAlignment="1">
      <alignment horizontal="center"/>
    </xf>
    <xf numFmtId="2" fontId="3" fillId="3" borderId="114" xfId="0" applyNumberFormat="1" applyFont="1" applyFill="1" applyBorder="1" applyAlignment="1">
      <alignment vertical="center"/>
    </xf>
    <xf numFmtId="2" fontId="3" fillId="3" borderId="74" xfId="0" applyNumberFormat="1" applyFont="1" applyFill="1" applyBorder="1" applyAlignment="1">
      <alignment vertical="center"/>
    </xf>
    <xf numFmtId="2" fontId="3" fillId="3" borderId="35" xfId="0" applyNumberFormat="1" applyFont="1" applyFill="1" applyBorder="1" applyAlignment="1">
      <alignment vertical="center"/>
    </xf>
    <xf numFmtId="166" fontId="18" fillId="0" borderId="0" xfId="0" applyNumberFormat="1" applyFont="1" applyAlignment="1">
      <alignment horizontal="center"/>
    </xf>
    <xf numFmtId="0" fontId="5" fillId="3" borderId="84" xfId="0" applyFont="1" applyFill="1" applyBorder="1"/>
    <xf numFmtId="3" fontId="32" fillId="0" borderId="22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3" fontId="32" fillId="0" borderId="1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9" fillId="0" borderId="17" xfId="0" applyFont="1" applyBorder="1" applyAlignment="1">
      <alignment vertical="center" wrapText="1"/>
    </xf>
    <xf numFmtId="0" fontId="29" fillId="0" borderId="17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3" fontId="32" fillId="0" borderId="20" xfId="0" applyNumberFormat="1" applyFont="1" applyBorder="1" applyAlignment="1">
      <alignment horizontal="center" vertical="center" wrapText="1"/>
    </xf>
    <xf numFmtId="3" fontId="13" fillId="0" borderId="0" xfId="0" applyNumberFormat="1" applyFont="1"/>
    <xf numFmtId="0" fontId="5" fillId="3" borderId="87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10" fillId="0" borderId="68" xfId="0" applyFont="1" applyBorder="1"/>
    <xf numFmtId="0" fontId="10" fillId="0" borderId="38" xfId="0" applyFont="1" applyBorder="1"/>
    <xf numFmtId="0" fontId="0" fillId="3" borderId="86" xfId="0" applyFill="1" applyBorder="1"/>
    <xf numFmtId="0" fontId="5" fillId="3" borderId="165" xfId="0" applyFont="1" applyFill="1" applyBorder="1" applyAlignment="1">
      <alignment horizontal="center"/>
    </xf>
    <xf numFmtId="3" fontId="10" fillId="0" borderId="74" xfId="0" applyNumberFormat="1" applyFont="1" applyBorder="1"/>
    <xf numFmtId="3" fontId="10" fillId="0" borderId="9" xfId="0" applyNumberFormat="1" applyFont="1" applyBorder="1"/>
    <xf numFmtId="2" fontId="6" fillId="3" borderId="38" xfId="0" applyNumberFormat="1" applyFont="1" applyFill="1" applyBorder="1"/>
    <xf numFmtId="3" fontId="6" fillId="3" borderId="9" xfId="0" applyNumberFormat="1" applyFont="1" applyFill="1" applyBorder="1"/>
    <xf numFmtId="2" fontId="6" fillId="3" borderId="68" xfId="0" applyNumberFormat="1" applyFont="1" applyFill="1" applyBorder="1"/>
    <xf numFmtId="3" fontId="6" fillId="3" borderId="74" xfId="0" applyNumberFormat="1" applyFont="1" applyFill="1" applyBorder="1"/>
    <xf numFmtId="2" fontId="6" fillId="3" borderId="162" xfId="0" applyNumberFormat="1" applyFont="1" applyFill="1" applyBorder="1"/>
    <xf numFmtId="3" fontId="6" fillId="3" borderId="85" xfId="0" applyNumberFormat="1" applyFont="1" applyFill="1" applyBorder="1"/>
    <xf numFmtId="0" fontId="5" fillId="3" borderId="138" xfId="0" applyFont="1" applyFill="1" applyBorder="1" applyAlignment="1">
      <alignment horizontal="center"/>
    </xf>
    <xf numFmtId="3" fontId="8" fillId="0" borderId="1" xfId="0" applyNumberFormat="1" applyFont="1" applyBorder="1"/>
    <xf numFmtId="167" fontId="5" fillId="3" borderId="49" xfId="0" applyNumberFormat="1" applyFont="1" applyFill="1" applyBorder="1" applyAlignment="1">
      <alignment horizontal="right"/>
    </xf>
    <xf numFmtId="4" fontId="7" fillId="3" borderId="71" xfId="2" applyNumberFormat="1" applyFont="1" applyFill="1" applyBorder="1" applyAlignment="1">
      <alignment horizontal="right" wrapText="1"/>
    </xf>
    <xf numFmtId="3" fontId="8" fillId="0" borderId="56" xfId="0" applyNumberFormat="1" applyFont="1" applyBorder="1" applyAlignment="1">
      <alignment horizontal="right"/>
    </xf>
    <xf numFmtId="4" fontId="38" fillId="0" borderId="9" xfId="0" applyNumberFormat="1" applyFont="1" applyBorder="1"/>
    <xf numFmtId="4" fontId="38" fillId="0" borderId="74" xfId="0" applyNumberFormat="1" applyFont="1" applyBorder="1"/>
    <xf numFmtId="168" fontId="38" fillId="0" borderId="74" xfId="0" applyNumberFormat="1" applyFont="1" applyBorder="1"/>
    <xf numFmtId="169" fontId="38" fillId="0" borderId="113" xfId="0" applyNumberFormat="1" applyFont="1" applyBorder="1"/>
    <xf numFmtId="3" fontId="8" fillId="14" borderId="68" xfId="0" applyNumberFormat="1" applyFont="1" applyFill="1" applyBorder="1"/>
    <xf numFmtId="3" fontId="0" fillId="14" borderId="31" xfId="0" applyNumberFormat="1" applyFill="1" applyBorder="1"/>
    <xf numFmtId="0" fontId="0" fillId="0" borderId="29" xfId="0" applyBorder="1"/>
    <xf numFmtId="2" fontId="0" fillId="0" borderId="26" xfId="0" applyNumberFormat="1" applyBorder="1"/>
    <xf numFmtId="0" fontId="70" fillId="0" borderId="0" xfId="0" applyFont="1"/>
    <xf numFmtId="173" fontId="38" fillId="0" borderId="0" xfId="0" applyNumberFormat="1" applyFont="1" applyBorder="1" applyAlignment="1">
      <alignment vertical="center"/>
    </xf>
    <xf numFmtId="3" fontId="38" fillId="0" borderId="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/>
    </xf>
    <xf numFmtId="0" fontId="38" fillId="6" borderId="0" xfId="0" applyFont="1" applyFill="1"/>
    <xf numFmtId="0" fontId="6" fillId="6" borderId="30" xfId="0" applyFont="1" applyFill="1" applyBorder="1" applyAlignment="1">
      <alignment horizontal="right" vertical="center"/>
    </xf>
    <xf numFmtId="0" fontId="6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8" fillId="6" borderId="0" xfId="0" applyFont="1" applyFill="1" applyAlignment="1">
      <alignment horizontal="right"/>
    </xf>
    <xf numFmtId="0" fontId="45" fillId="6" borderId="21" xfId="0" applyFont="1" applyFill="1" applyBorder="1"/>
    <xf numFmtId="3" fontId="45" fillId="6" borderId="21" xfId="0" applyNumberFormat="1" applyFont="1" applyFill="1" applyBorder="1"/>
    <xf numFmtId="0" fontId="5" fillId="6" borderId="0" xfId="0" applyFont="1" applyFill="1" applyAlignment="1">
      <alignment horizontal="right" vertical="center"/>
    </xf>
    <xf numFmtId="0" fontId="8" fillId="0" borderId="133" xfId="0" applyFont="1" applyBorder="1"/>
    <xf numFmtId="0" fontId="9" fillId="17" borderId="135" xfId="0" applyFont="1" applyFill="1" applyBorder="1"/>
    <xf numFmtId="0" fontId="9" fillId="17" borderId="125" xfId="0" applyFont="1" applyFill="1" applyBorder="1"/>
    <xf numFmtId="0" fontId="56" fillId="17" borderId="125" xfId="0" applyFont="1" applyFill="1" applyBorder="1"/>
    <xf numFmtId="4" fontId="5" fillId="14" borderId="0" xfId="0" applyNumberFormat="1" applyFont="1" applyFill="1" applyBorder="1"/>
    <xf numFmtId="4" fontId="5" fillId="0" borderId="0" xfId="0" applyNumberFormat="1" applyFont="1" applyBorder="1" applyAlignment="1">
      <alignment horizontal="left"/>
    </xf>
    <xf numFmtId="0" fontId="5" fillId="3" borderId="158" xfId="0" applyFont="1" applyFill="1" applyBorder="1"/>
    <xf numFmtId="0" fontId="1" fillId="3" borderId="94" xfId="0" applyFont="1" applyFill="1" applyBorder="1" applyAlignment="1">
      <alignment horizontal="center"/>
    </xf>
    <xf numFmtId="0" fontId="1" fillId="0" borderId="77" xfId="0" applyFont="1" applyBorder="1" applyAlignment="1">
      <alignment horizontal="center"/>
    </xf>
    <xf numFmtId="0" fontId="5" fillId="3" borderId="181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3" fontId="0" fillId="0" borderId="42" xfId="0" applyNumberFormat="1" applyBorder="1" applyAlignment="1">
      <alignment vertical="center"/>
    </xf>
    <xf numFmtId="4" fontId="6" fillId="16" borderId="71" xfId="2" applyNumberFormat="1" applyFont="1" applyFill="1" applyBorder="1" applyAlignment="1">
      <alignment horizontal="right" wrapText="1"/>
    </xf>
    <xf numFmtId="0" fontId="5" fillId="3" borderId="3" xfId="0" applyFont="1" applyFill="1" applyBorder="1" applyAlignment="1">
      <alignment horizontal="center"/>
    </xf>
    <xf numFmtId="0" fontId="1" fillId="6" borderId="0" xfId="0" applyFont="1" applyFill="1" applyAlignment="1">
      <alignment vertical="center"/>
    </xf>
    <xf numFmtId="0" fontId="1" fillId="0" borderId="42" xfId="0" applyFont="1" applyBorder="1" applyAlignment="1">
      <alignment horizontal="right"/>
    </xf>
    <xf numFmtId="0" fontId="1" fillId="14" borderId="0" xfId="0" applyFont="1" applyFill="1"/>
    <xf numFmtId="0" fontId="0" fillId="14" borderId="0" xfId="0" applyFill="1"/>
    <xf numFmtId="3" fontId="1" fillId="0" borderId="42" xfId="0" applyNumberFormat="1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166" fontId="47" fillId="0" borderId="0" xfId="0" applyNumberFormat="1" applyFont="1" applyAlignment="1">
      <alignment wrapText="1"/>
    </xf>
    <xf numFmtId="166" fontId="9" fillId="0" borderId="0" xfId="0" applyNumberFormat="1" applyFont="1" applyAlignment="1">
      <alignment wrapText="1"/>
    </xf>
    <xf numFmtId="3" fontId="1" fillId="14" borderId="3" xfId="0" applyNumberFormat="1" applyFont="1" applyFill="1" applyBorder="1"/>
    <xf numFmtId="3" fontId="5" fillId="3" borderId="101" xfId="0" applyNumberFormat="1" applyFont="1" applyFill="1" applyBorder="1"/>
    <xf numFmtId="0" fontId="5" fillId="16" borderId="158" xfId="0" applyFont="1" applyFill="1" applyBorder="1" applyAlignment="1">
      <alignment horizontal="center"/>
    </xf>
    <xf numFmtId="0" fontId="5" fillId="16" borderId="77" xfId="0" applyFont="1" applyFill="1" applyBorder="1" applyAlignment="1">
      <alignment horizontal="center"/>
    </xf>
    <xf numFmtId="0" fontId="5" fillId="16" borderId="92" xfId="0" applyFont="1" applyFill="1" applyBorder="1" applyAlignment="1">
      <alignment horizontal="center"/>
    </xf>
    <xf numFmtId="0" fontId="0" fillId="16" borderId="94" xfId="0" applyFill="1" applyBorder="1"/>
    <xf numFmtId="3" fontId="5" fillId="16" borderId="102" xfId="0" applyNumberFormat="1" applyFont="1" applyFill="1" applyBorder="1"/>
    <xf numFmtId="0" fontId="32" fillId="0" borderId="17" xfId="0" applyFont="1" applyBorder="1" applyAlignment="1">
      <alignment horizontal="center" vertical="center" wrapText="1"/>
    </xf>
    <xf numFmtId="1" fontId="0" fillId="0" borderId="0" xfId="0" applyNumberFormat="1"/>
    <xf numFmtId="3" fontId="1" fillId="6" borderId="68" xfId="0" applyNumberFormat="1" applyFont="1" applyFill="1" applyBorder="1"/>
    <xf numFmtId="0" fontId="38" fillId="0" borderId="22" xfId="0" applyFont="1" applyBorder="1" applyAlignment="1">
      <alignment horizontal="left" vertical="center"/>
    </xf>
    <xf numFmtId="0" fontId="28" fillId="0" borderId="1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28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0" borderId="132" xfId="0" applyFont="1" applyBorder="1"/>
    <xf numFmtId="0" fontId="1" fillId="0" borderId="69" xfId="0" applyFont="1" applyBorder="1"/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3" fillId="14" borderId="69" xfId="0" applyFont="1" applyFill="1" applyBorder="1" applyAlignment="1">
      <alignment vertical="center"/>
    </xf>
    <xf numFmtId="3" fontId="38" fillId="14" borderId="2" xfId="0" applyNumberFormat="1" applyFont="1" applyFill="1" applyBorder="1" applyAlignment="1">
      <alignment vertical="center"/>
    </xf>
    <xf numFmtId="4" fontId="3" fillId="14" borderId="69" xfId="0" applyNumberFormat="1" applyFont="1" applyFill="1" applyBorder="1" applyAlignment="1">
      <alignment vertical="center"/>
    </xf>
    <xf numFmtId="4" fontId="3" fillId="14" borderId="74" xfId="0" applyNumberFormat="1" applyFont="1" applyFill="1" applyBorder="1" applyAlignment="1">
      <alignment vertical="center"/>
    </xf>
    <xf numFmtId="4" fontId="3" fillId="14" borderId="2" xfId="0" applyNumberFormat="1" applyFont="1" applyFill="1" applyBorder="1" applyAlignment="1">
      <alignment vertical="center"/>
    </xf>
    <xf numFmtId="0" fontId="0" fillId="14" borderId="0" xfId="0" applyFill="1" applyAlignment="1">
      <alignment vertical="center"/>
    </xf>
    <xf numFmtId="3" fontId="1" fillId="0" borderId="3" xfId="0" applyNumberFormat="1" applyFont="1" applyBorder="1" applyAlignment="1">
      <alignment horizontal="right"/>
    </xf>
    <xf numFmtId="166" fontId="1" fillId="0" borderId="42" xfId="0" applyNumberFormat="1" applyFont="1" applyFill="1" applyBorder="1" applyAlignment="1">
      <alignment horizontal="center"/>
    </xf>
    <xf numFmtId="3" fontId="8" fillId="0" borderId="42" xfId="0" applyNumberFormat="1" applyFont="1" applyFill="1" applyBorder="1" applyAlignment="1">
      <alignment horizontal="right"/>
    </xf>
    <xf numFmtId="3" fontId="8" fillId="3" borderId="42" xfId="0" applyNumberFormat="1" applyFont="1" applyFill="1" applyBorder="1" applyAlignment="1">
      <alignment horizontal="right"/>
    </xf>
    <xf numFmtId="3" fontId="41" fillId="0" borderId="71" xfId="0" applyNumberFormat="1" applyFont="1" applyBorder="1" applyAlignment="1">
      <alignment horizontal="right" vertical="center"/>
    </xf>
    <xf numFmtId="0" fontId="5" fillId="3" borderId="2" xfId="0" applyFont="1" applyFill="1" applyBorder="1"/>
    <xf numFmtId="0" fontId="0" fillId="0" borderId="28" xfId="0" applyBorder="1"/>
    <xf numFmtId="0" fontId="0" fillId="3" borderId="90" xfId="0" applyFill="1" applyBorder="1"/>
    <xf numFmtId="0" fontId="5" fillId="3" borderId="5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3" fillId="3" borderId="2" xfId="0" applyFont="1" applyFill="1" applyBorder="1"/>
    <xf numFmtId="0" fontId="5" fillId="3" borderId="3" xfId="0" applyFont="1" applyFill="1" applyBorder="1"/>
    <xf numFmtId="0" fontId="1" fillId="0" borderId="68" xfId="0" applyFont="1" applyBorder="1" applyAlignment="1">
      <alignment horizontal="center"/>
    </xf>
    <xf numFmtId="0" fontId="5" fillId="3" borderId="63" xfId="0" applyFont="1" applyFill="1" applyBorder="1" applyAlignment="1">
      <alignment horizontal="center"/>
    </xf>
    <xf numFmtId="0" fontId="0" fillId="14" borderId="132" xfId="0" applyFill="1" applyBorder="1"/>
    <xf numFmtId="0" fontId="9" fillId="3" borderId="159" xfId="0" applyFont="1" applyFill="1" applyBorder="1"/>
    <xf numFmtId="166" fontId="0" fillId="0" borderId="0" xfId="0" applyNumberFormat="1" applyFill="1" applyAlignment="1">
      <alignment vertical="center"/>
    </xf>
    <xf numFmtId="0" fontId="1" fillId="0" borderId="125" xfId="0" applyFont="1" applyBorder="1"/>
    <xf numFmtId="0" fontId="1" fillId="0" borderId="17" xfId="0" applyFont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5" borderId="91" xfId="0" applyFont="1" applyFill="1" applyBorder="1" applyAlignment="1">
      <alignment horizontal="center" vertical="center"/>
    </xf>
    <xf numFmtId="0" fontId="7" fillId="5" borderId="90" xfId="0" applyFont="1" applyFill="1" applyBorder="1" applyAlignment="1">
      <alignment horizontal="center" vertical="center"/>
    </xf>
    <xf numFmtId="0" fontId="7" fillId="5" borderId="56" xfId="0" applyFont="1" applyFill="1" applyBorder="1" applyAlignment="1">
      <alignment horizontal="center" vertical="center"/>
    </xf>
    <xf numFmtId="3" fontId="20" fillId="0" borderId="91" xfId="0" applyNumberFormat="1" applyFont="1" applyBorder="1" applyAlignment="1">
      <alignment horizontal="right" vertical="center"/>
    </xf>
    <xf numFmtId="3" fontId="20" fillId="0" borderId="32" xfId="0" applyNumberFormat="1" applyFont="1" applyBorder="1" applyAlignment="1">
      <alignment horizontal="right" vertical="center"/>
    </xf>
    <xf numFmtId="3" fontId="15" fillId="0" borderId="32" xfId="0" applyNumberFormat="1" applyFont="1" applyBorder="1" applyAlignment="1">
      <alignment horizontal="right" vertical="center"/>
    </xf>
    <xf numFmtId="3" fontId="20" fillId="0" borderId="98" xfId="0" applyNumberFormat="1" applyFont="1" applyBorder="1" applyAlignment="1">
      <alignment horizontal="right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vertical="center"/>
    </xf>
    <xf numFmtId="0" fontId="12" fillId="5" borderId="9" xfId="0" applyFont="1" applyFill="1" applyBorder="1" applyAlignment="1">
      <alignment vertical="center"/>
    </xf>
    <xf numFmtId="0" fontId="12" fillId="5" borderId="83" xfId="0" applyFont="1" applyFill="1" applyBorder="1" applyAlignment="1">
      <alignment horizontal="center" vertical="center"/>
    </xf>
    <xf numFmtId="0" fontId="12" fillId="5" borderId="35" xfId="0" applyFont="1" applyFill="1" applyBorder="1" applyAlignment="1">
      <alignment horizontal="center" vertical="center"/>
    </xf>
    <xf numFmtId="166" fontId="38" fillId="0" borderId="6" xfId="0" applyNumberFormat="1" applyFont="1" applyBorder="1" applyAlignment="1">
      <alignment vertical="center"/>
    </xf>
    <xf numFmtId="166" fontId="38" fillId="0" borderId="36" xfId="0" applyNumberFormat="1" applyFont="1" applyBorder="1" applyAlignment="1">
      <alignment vertical="center"/>
    </xf>
    <xf numFmtId="166" fontId="38" fillId="0" borderId="83" xfId="0" applyNumberFormat="1" applyFont="1" applyBorder="1" applyAlignment="1">
      <alignment vertical="center"/>
    </xf>
    <xf numFmtId="166" fontId="38" fillId="0" borderId="118" xfId="0" applyNumberFormat="1" applyFont="1" applyBorder="1" applyAlignment="1">
      <alignment vertical="center"/>
    </xf>
    <xf numFmtId="4" fontId="38" fillId="0" borderId="118" xfId="0" applyNumberFormat="1" applyFont="1" applyBorder="1" applyAlignment="1">
      <alignment vertical="center"/>
    </xf>
    <xf numFmtId="166" fontId="8" fillId="0" borderId="118" xfId="0" applyNumberFormat="1" applyFont="1" applyBorder="1" applyAlignment="1">
      <alignment vertical="center"/>
    </xf>
    <xf numFmtId="3" fontId="38" fillId="0" borderId="118" xfId="0" applyNumberFormat="1" applyFont="1" applyBorder="1" applyAlignment="1">
      <alignment vertical="center"/>
    </xf>
    <xf numFmtId="166" fontId="38" fillId="0" borderId="98" xfId="0" applyNumberFormat="1" applyFont="1" applyBorder="1" applyAlignment="1">
      <alignment vertical="center"/>
    </xf>
    <xf numFmtId="0" fontId="39" fillId="6" borderId="9" xfId="0" applyFont="1" applyFill="1" applyBorder="1" applyAlignment="1">
      <alignment horizontal="center"/>
    </xf>
    <xf numFmtId="3" fontId="41" fillId="0" borderId="32" xfId="0" applyNumberFormat="1" applyFont="1" applyBorder="1" applyAlignment="1">
      <alignment vertical="center"/>
    </xf>
    <xf numFmtId="3" fontId="4" fillId="3" borderId="74" xfId="0" applyNumberFormat="1" applyFont="1" applyFill="1" applyBorder="1" applyAlignment="1">
      <alignment vertical="center"/>
    </xf>
    <xf numFmtId="3" fontId="39" fillId="6" borderId="74" xfId="0" applyNumberFormat="1" applyFont="1" applyFill="1" applyBorder="1" applyAlignment="1">
      <alignment horizontal="center"/>
    </xf>
    <xf numFmtId="3" fontId="41" fillId="0" borderId="32" xfId="0" applyNumberFormat="1" applyFont="1" applyBorder="1" applyAlignment="1">
      <alignment horizontal="right" vertical="center"/>
    </xf>
    <xf numFmtId="166" fontId="41" fillId="0" borderId="41" xfId="0" applyNumberFormat="1" applyFont="1" applyBorder="1" applyAlignment="1">
      <alignment vertical="center"/>
    </xf>
    <xf numFmtId="3" fontId="41" fillId="0" borderId="35" xfId="0" applyNumberFormat="1" applyFont="1" applyBorder="1" applyAlignment="1">
      <alignment horizontal="right" vertical="center"/>
    </xf>
    <xf numFmtId="166" fontId="41" fillId="0" borderId="8" xfId="0" applyNumberFormat="1" applyFont="1" applyBorder="1" applyAlignment="1">
      <alignment vertical="center"/>
    </xf>
    <xf numFmtId="4" fontId="8" fillId="0" borderId="0" xfId="0" applyNumberFormat="1" applyFont="1" applyFill="1" applyAlignment="1">
      <alignment horizontal="center"/>
    </xf>
    <xf numFmtId="3" fontId="1" fillId="14" borderId="68" xfId="0" applyNumberFormat="1" applyFont="1" applyFill="1" applyBorder="1" applyAlignment="1">
      <alignment horizontal="right"/>
    </xf>
    <xf numFmtId="3" fontId="8" fillId="14" borderId="42" xfId="0" applyNumberFormat="1" applyFont="1" applyFill="1" applyBorder="1"/>
    <xf numFmtId="0" fontId="5" fillId="3" borderId="21" xfId="0" applyFont="1" applyFill="1" applyBorder="1" applyAlignment="1">
      <alignment horizontal="center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2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/>
    </xf>
    <xf numFmtId="3" fontId="28" fillId="0" borderId="0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28" fillId="0" borderId="28" xfId="0" applyNumberFormat="1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0" fontId="30" fillId="0" borderId="0" xfId="0" applyFont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0" fontId="5" fillId="0" borderId="0" xfId="0" applyFont="1" applyAlignment="1">
      <alignment horizontal="center"/>
    </xf>
    <xf numFmtId="3" fontId="27" fillId="0" borderId="0" xfId="0" applyNumberFormat="1" applyFont="1" applyBorder="1" applyAlignment="1">
      <alignment horizontal="center"/>
    </xf>
    <xf numFmtId="0" fontId="27" fillId="0" borderId="9" xfId="0" applyFont="1" applyBorder="1"/>
    <xf numFmtId="0" fontId="28" fillId="3" borderId="0" xfId="0" applyFont="1" applyFill="1" applyBorder="1" applyAlignment="1">
      <alignment horizontal="center" vertic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31" fillId="0" borderId="9" xfId="0" applyFont="1" applyBorder="1" applyAlignment="1">
      <alignment horizontal="justify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justify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28" fillId="0" borderId="22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28" fillId="0" borderId="22" xfId="0" applyFont="1" applyBorder="1" applyAlignment="1">
      <alignment vertical="center" wrapText="1"/>
    </xf>
    <xf numFmtId="0" fontId="28" fillId="0" borderId="42" xfId="0" applyFont="1" applyBorder="1" applyAlignment="1">
      <alignment vertical="center"/>
    </xf>
    <xf numFmtId="3" fontId="28" fillId="0" borderId="42" xfId="0" applyNumberFormat="1" applyFont="1" applyBorder="1" applyAlignment="1">
      <alignment vertical="center"/>
    </xf>
    <xf numFmtId="0" fontId="28" fillId="0" borderId="42" xfId="0" applyFont="1" applyBorder="1" applyAlignment="1"/>
    <xf numFmtId="3" fontId="28" fillId="0" borderId="42" xfId="0" applyNumberFormat="1" applyFont="1" applyBorder="1" applyAlignment="1"/>
    <xf numFmtId="0" fontId="30" fillId="15" borderId="42" xfId="0" applyFont="1" applyFill="1" applyBorder="1" applyAlignment="1">
      <alignment vertical="center"/>
    </xf>
    <xf numFmtId="3" fontId="34" fillId="15" borderId="42" xfId="0" applyNumberFormat="1" applyFont="1" applyFill="1" applyBorder="1" applyAlignment="1">
      <alignment vertical="center"/>
    </xf>
    <xf numFmtId="166" fontId="8" fillId="3" borderId="1" xfId="0" applyNumberFormat="1" applyFont="1" applyFill="1" applyBorder="1"/>
    <xf numFmtId="3" fontId="8" fillId="3" borderId="1" xfId="0" applyNumberFormat="1" applyFont="1" applyFill="1" applyBorder="1"/>
    <xf numFmtId="3" fontId="5" fillId="0" borderId="1" xfId="0" applyNumberFormat="1" applyFont="1" applyBorder="1"/>
    <xf numFmtId="3" fontId="5" fillId="0" borderId="44" xfId="0" applyNumberFormat="1" applyFont="1" applyBorder="1"/>
    <xf numFmtId="3" fontId="5" fillId="3" borderId="70" xfId="0" applyNumberFormat="1" applyFont="1" applyFill="1" applyBorder="1"/>
    <xf numFmtId="0" fontId="8" fillId="0" borderId="68" xfId="0" applyFont="1" applyBorder="1" applyAlignment="1">
      <alignment horizontal="center"/>
    </xf>
    <xf numFmtId="166" fontId="8" fillId="3" borderId="68" xfId="0" applyNumberFormat="1" applyFont="1" applyFill="1" applyBorder="1" applyAlignment="1">
      <alignment horizontal="center"/>
    </xf>
    <xf numFmtId="0" fontId="8" fillId="3" borderId="68" xfId="0" applyFont="1" applyFill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3" borderId="41" xfId="0" applyFont="1" applyFill="1" applyBorder="1" applyAlignment="1">
      <alignment horizontal="center"/>
    </xf>
    <xf numFmtId="0" fontId="26" fillId="14" borderId="68" xfId="0" applyFont="1" applyFill="1" applyBorder="1"/>
    <xf numFmtId="0" fontId="26" fillId="14" borderId="39" xfId="0" applyFont="1" applyFill="1" applyBorder="1"/>
    <xf numFmtId="0" fontId="8" fillId="14" borderId="68" xfId="0" applyFont="1" applyFill="1" applyBorder="1"/>
    <xf numFmtId="3" fontId="1" fillId="0" borderId="6" xfId="0" applyNumberFormat="1" applyFont="1" applyFill="1" applyBorder="1" applyAlignment="1">
      <alignment horizontal="center"/>
    </xf>
    <xf numFmtId="4" fontId="0" fillId="14" borderId="68" xfId="0" applyNumberFormat="1" applyFill="1" applyBorder="1"/>
    <xf numFmtId="0" fontId="1" fillId="0" borderId="93" xfId="0" applyFont="1" applyBorder="1"/>
    <xf numFmtId="0" fontId="10" fillId="0" borderId="42" xfId="0" applyFont="1" applyBorder="1"/>
    <xf numFmtId="2" fontId="10" fillId="0" borderId="42" xfId="0" applyNumberFormat="1" applyFont="1" applyBorder="1"/>
    <xf numFmtId="0" fontId="10" fillId="0" borderId="42" xfId="0" applyFont="1" applyFill="1" applyBorder="1"/>
    <xf numFmtId="0" fontId="6" fillId="0" borderId="42" xfId="0" applyFont="1" applyFill="1" applyBorder="1"/>
    <xf numFmtId="2" fontId="6" fillId="0" borderId="42" xfId="0" applyNumberFormat="1" applyFont="1" applyBorder="1"/>
    <xf numFmtId="0" fontId="8" fillId="14" borderId="146" xfId="0" applyFont="1" applyFill="1" applyBorder="1"/>
    <xf numFmtId="3" fontId="0" fillId="19" borderId="0" xfId="0" applyNumberFormat="1" applyFill="1"/>
    <xf numFmtId="0" fontId="0" fillId="3" borderId="116" xfId="0" applyFill="1" applyBorder="1"/>
    <xf numFmtId="3" fontId="0" fillId="0" borderId="68" xfId="0" applyNumberFormat="1" applyBorder="1"/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0" fontId="8" fillId="0" borderId="72" xfId="0" applyFont="1" applyBorder="1"/>
    <xf numFmtId="0" fontId="13" fillId="10" borderId="49" xfId="0" applyFont="1" applyFill="1" applyBorder="1" applyAlignment="1">
      <alignment horizontal="center"/>
    </xf>
    <xf numFmtId="0" fontId="28" fillId="0" borderId="9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4" fontId="73" fillId="3" borderId="14" xfId="0" applyNumberFormat="1" applyFont="1" applyFill="1" applyBorder="1" applyAlignment="1">
      <alignment vertical="center"/>
    </xf>
    <xf numFmtId="0" fontId="9" fillId="17" borderId="13" xfId="0" applyFont="1" applyFill="1" applyBorder="1"/>
    <xf numFmtId="0" fontId="9" fillId="17" borderId="15" xfId="0" applyFont="1" applyFill="1" applyBorder="1"/>
    <xf numFmtId="166" fontId="9" fillId="17" borderId="115" xfId="0" applyNumberFormat="1" applyFont="1" applyFill="1" applyBorder="1"/>
    <xf numFmtId="166" fontId="9" fillId="17" borderId="13" xfId="0" applyNumberFormat="1" applyFont="1" applyFill="1" applyBorder="1"/>
    <xf numFmtId="2" fontId="9" fillId="17" borderId="14" xfId="0" applyNumberFormat="1" applyFont="1" applyFill="1" applyBorder="1"/>
    <xf numFmtId="0" fontId="0" fillId="17" borderId="115" xfId="0" applyFill="1" applyBorder="1"/>
    <xf numFmtId="166" fontId="9" fillId="17" borderId="14" xfId="0" applyNumberFormat="1" applyFont="1" applyFill="1" applyBorder="1"/>
    <xf numFmtId="0" fontId="9" fillId="17" borderId="14" xfId="0" applyFont="1" applyFill="1" applyBorder="1"/>
    <xf numFmtId="0" fontId="9" fillId="17" borderId="115" xfId="0" applyFont="1" applyFill="1" applyBorder="1"/>
    <xf numFmtId="3" fontId="3" fillId="0" borderId="0" xfId="0" applyNumberFormat="1" applyFont="1" applyAlignment="1">
      <alignment horizontal="center" wrapText="1"/>
    </xf>
    <xf numFmtId="0" fontId="5" fillId="3" borderId="42" xfId="0" applyFont="1" applyFill="1" applyBorder="1"/>
    <xf numFmtId="166" fontId="5" fillId="16" borderId="42" xfId="0" applyNumberFormat="1" applyFont="1" applyFill="1" applyBorder="1"/>
    <xf numFmtId="166" fontId="0" fillId="0" borderId="42" xfId="0" applyNumberFormat="1" applyBorder="1"/>
    <xf numFmtId="0" fontId="19" fillId="0" borderId="42" xfId="0" applyFont="1" applyBorder="1" applyAlignment="1">
      <alignment vertical="center"/>
    </xf>
    <xf numFmtId="4" fontId="0" fillId="0" borderId="42" xfId="0" applyNumberFormat="1" applyBorder="1"/>
    <xf numFmtId="0" fontId="22" fillId="16" borderId="42" xfId="0" applyFont="1" applyFill="1" applyBorder="1" applyAlignment="1">
      <alignment vertical="center"/>
    </xf>
    <xf numFmtId="0" fontId="5" fillId="16" borderId="42" xfId="0" applyFont="1" applyFill="1" applyBorder="1"/>
    <xf numFmtId="4" fontId="5" fillId="16" borderId="42" xfId="0" applyNumberFormat="1" applyFont="1" applyFill="1" applyBorder="1"/>
    <xf numFmtId="0" fontId="6" fillId="3" borderId="42" xfId="0" applyFont="1" applyFill="1" applyBorder="1"/>
    <xf numFmtId="166" fontId="5" fillId="16" borderId="42" xfId="0" applyNumberFormat="1" applyFont="1" applyFill="1" applyBorder="1" applyAlignment="1">
      <alignment horizontal="right"/>
    </xf>
    <xf numFmtId="0" fontId="5" fillId="17" borderId="42" xfId="0" applyFont="1" applyFill="1" applyBorder="1"/>
    <xf numFmtId="0" fontId="5" fillId="16" borderId="42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3" fillId="10" borderId="4" xfId="0" applyFont="1" applyFill="1" applyBorder="1" applyAlignment="1">
      <alignment horizontal="center"/>
    </xf>
    <xf numFmtId="0" fontId="13" fillId="10" borderId="83" xfId="0" applyFont="1" applyFill="1" applyBorder="1" applyAlignment="1">
      <alignment horizontal="center"/>
    </xf>
    <xf numFmtId="0" fontId="76" fillId="0" borderId="0" xfId="0" applyFont="1"/>
    <xf numFmtId="0" fontId="74" fillId="0" borderId="0" xfId="0" applyFont="1"/>
    <xf numFmtId="0" fontId="74" fillId="0" borderId="0" xfId="0" applyFont="1" applyAlignment="1">
      <alignment horizontal="center"/>
    </xf>
    <xf numFmtId="0" fontId="74" fillId="0" borderId="0" xfId="0" applyFont="1" applyAlignment="1">
      <alignment horizontal="right" wrapText="1"/>
    </xf>
    <xf numFmtId="0" fontId="75" fillId="0" borderId="0" xfId="0" applyFont="1"/>
    <xf numFmtId="0" fontId="7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 wrapText="1"/>
    </xf>
    <xf numFmtId="166" fontId="5" fillId="3" borderId="3" xfId="0" applyNumberFormat="1" applyFont="1" applyFill="1" applyBorder="1"/>
    <xf numFmtId="166" fontId="1" fillId="3" borderId="3" xfId="0" applyNumberFormat="1" applyFont="1" applyFill="1" applyBorder="1"/>
    <xf numFmtId="166" fontId="1" fillId="3" borderId="42" xfId="0" applyNumberFormat="1" applyFont="1" applyFill="1" applyBorder="1"/>
    <xf numFmtId="166" fontId="1" fillId="3" borderId="3" xfId="0" applyNumberFormat="1" applyFont="1" applyFill="1" applyBorder="1" applyAlignment="1">
      <alignment horizontal="center"/>
    </xf>
    <xf numFmtId="3" fontId="1" fillId="3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166" fontId="1" fillId="3" borderId="32" xfId="0" applyNumberFormat="1" applyFont="1" applyFill="1" applyBorder="1"/>
    <xf numFmtId="3" fontId="1" fillId="3" borderId="32" xfId="0" applyNumberFormat="1" applyFont="1" applyFill="1" applyBorder="1"/>
    <xf numFmtId="4" fontId="8" fillId="14" borderId="42" xfId="0" applyNumberFormat="1" applyFont="1" applyFill="1" applyBorder="1"/>
    <xf numFmtId="4" fontId="8" fillId="14" borderId="7" xfId="0" applyNumberFormat="1" applyFont="1" applyFill="1" applyBorder="1"/>
    <xf numFmtId="4" fontId="8" fillId="14" borderId="4" xfId="0" applyNumberFormat="1" applyFont="1" applyFill="1" applyBorder="1"/>
    <xf numFmtId="4" fontId="8" fillId="14" borderId="6" xfId="0" applyNumberFormat="1" applyFont="1" applyFill="1" applyBorder="1"/>
    <xf numFmtId="166" fontId="8" fillId="14" borderId="42" xfId="0" applyNumberFormat="1" applyFont="1" applyFill="1" applyBorder="1"/>
    <xf numFmtId="4" fontId="8" fillId="14" borderId="3" xfId="0" applyNumberFormat="1" applyFont="1" applyFill="1" applyBorder="1"/>
    <xf numFmtId="0" fontId="5" fillId="3" borderId="5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152" xfId="0" applyFont="1" applyFill="1" applyBorder="1"/>
    <xf numFmtId="0" fontId="5" fillId="3" borderId="146" xfId="0" applyFont="1" applyFill="1" applyBorder="1"/>
    <xf numFmtId="2" fontId="5" fillId="16" borderId="94" xfId="0" applyNumberFormat="1" applyFont="1" applyFill="1" applyBorder="1"/>
    <xf numFmtId="0" fontId="0" fillId="0" borderId="146" xfId="0" applyBorder="1"/>
    <xf numFmtId="2" fontId="0" fillId="0" borderId="94" xfId="0" applyNumberFormat="1" applyBorder="1"/>
    <xf numFmtId="0" fontId="0" fillId="14" borderId="146" xfId="0" applyFill="1" applyBorder="1"/>
    <xf numFmtId="0" fontId="5" fillId="3" borderId="184" xfId="0" applyFont="1" applyFill="1" applyBorder="1"/>
    <xf numFmtId="3" fontId="5" fillId="16" borderId="185" xfId="0" applyNumberFormat="1" applyFont="1" applyFill="1" applyBorder="1"/>
    <xf numFmtId="2" fontId="5" fillId="16" borderId="79" xfId="0" applyNumberFormat="1" applyFont="1" applyFill="1" applyBorder="1"/>
    <xf numFmtId="3" fontId="5" fillId="3" borderId="26" xfId="0" applyNumberFormat="1" applyFont="1" applyFill="1" applyBorder="1" applyAlignment="1">
      <alignment horizontal="right"/>
    </xf>
    <xf numFmtId="3" fontId="9" fillId="3" borderId="74" xfId="0" applyNumberFormat="1" applyFont="1" applyFill="1" applyBorder="1" applyAlignment="1">
      <alignment horizontal="right"/>
    </xf>
    <xf numFmtId="3" fontId="5" fillId="3" borderId="62" xfId="0" applyNumberFormat="1" applyFont="1" applyFill="1" applyBorder="1" applyAlignment="1">
      <alignment horizontal="right"/>
    </xf>
    <xf numFmtId="0" fontId="0" fillId="0" borderId="36" xfId="0" applyBorder="1" applyAlignment="1">
      <alignment horizontal="right"/>
    </xf>
    <xf numFmtId="0" fontId="5" fillId="3" borderId="38" xfId="0" applyFont="1" applyFill="1" applyBorder="1"/>
    <xf numFmtId="0" fontId="1" fillId="0" borderId="39" xfId="0" applyFont="1" applyBorder="1" applyAlignment="1">
      <alignment horizontal="center"/>
    </xf>
    <xf numFmtId="0" fontId="5" fillId="3" borderId="60" xfId="0" applyFont="1" applyFill="1" applyBorder="1" applyAlignment="1">
      <alignment horizontal="center"/>
    </xf>
    <xf numFmtId="3" fontId="1" fillId="0" borderId="68" xfId="0" applyNumberFormat="1" applyFont="1" applyBorder="1" applyAlignment="1">
      <alignment horizontal="center"/>
    </xf>
    <xf numFmtId="3" fontId="9" fillId="3" borderId="68" xfId="0" applyNumberFormat="1" applyFont="1" applyFill="1" applyBorder="1" applyAlignment="1">
      <alignment horizontal="center"/>
    </xf>
    <xf numFmtId="3" fontId="1" fillId="0" borderId="39" xfId="0" applyNumberFormat="1" applyFont="1" applyBorder="1" applyAlignment="1">
      <alignment horizontal="center"/>
    </xf>
    <xf numFmtId="3" fontId="5" fillId="3" borderId="60" xfId="0" applyNumberFormat="1" applyFont="1" applyFill="1" applyBorder="1" applyAlignment="1">
      <alignment horizontal="center"/>
    </xf>
    <xf numFmtId="3" fontId="9" fillId="3" borderId="99" xfId="0" applyNumberFormat="1" applyFont="1" applyFill="1" applyBorder="1"/>
    <xf numFmtId="3" fontId="1" fillId="0" borderId="53" xfId="0" applyNumberFormat="1" applyFont="1" applyBorder="1"/>
    <xf numFmtId="3" fontId="5" fillId="3" borderId="186" xfId="0" applyNumberFormat="1" applyFont="1" applyFill="1" applyBorder="1"/>
    <xf numFmtId="0" fontId="36" fillId="3" borderId="39" xfId="0" applyFont="1" applyFill="1" applyBorder="1" applyAlignment="1">
      <alignment horizontal="center"/>
    </xf>
    <xf numFmtId="166" fontId="45" fillId="3" borderId="18" xfId="0" applyNumberFormat="1" applyFont="1" applyFill="1" applyBorder="1" applyAlignment="1">
      <alignment vertical="center"/>
    </xf>
    <xf numFmtId="166" fontId="45" fillId="3" borderId="14" xfId="0" applyNumberFormat="1" applyFont="1" applyFill="1" applyBorder="1" applyAlignment="1">
      <alignment vertical="center"/>
    </xf>
    <xf numFmtId="17" fontId="6" fillId="3" borderId="4" xfId="0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0" fontId="12" fillId="3" borderId="80" xfId="0" applyFont="1" applyFill="1" applyBorder="1" applyAlignment="1">
      <alignment horizontal="center"/>
    </xf>
    <xf numFmtId="3" fontId="1" fillId="0" borderId="7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17" fontId="12" fillId="3" borderId="5" xfId="0" applyNumberFormat="1" applyFont="1" applyFill="1" applyBorder="1" applyAlignment="1">
      <alignment horizontal="center"/>
    </xf>
    <xf numFmtId="3" fontId="1" fillId="0" borderId="5" xfId="0" applyNumberFormat="1" applyFont="1" applyBorder="1" applyAlignment="1">
      <alignment horizontal="right"/>
    </xf>
    <xf numFmtId="3" fontId="5" fillId="3" borderId="86" xfId="0" applyNumberFormat="1" applyFont="1" applyFill="1" applyBorder="1" applyAlignment="1">
      <alignment horizontal="right"/>
    </xf>
    <xf numFmtId="17" fontId="12" fillId="3" borderId="44" xfId="0" applyNumberFormat="1" applyFont="1" applyFill="1" applyBorder="1" applyAlignment="1">
      <alignment horizontal="center"/>
    </xf>
    <xf numFmtId="0" fontId="12" fillId="3" borderId="26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3" fontId="9" fillId="3" borderId="190" xfId="0" applyNumberFormat="1" applyFont="1" applyFill="1" applyBorder="1"/>
    <xf numFmtId="3" fontId="1" fillId="0" borderId="182" xfId="0" applyNumberFormat="1" applyFont="1" applyBorder="1" applyAlignment="1">
      <alignment horizontal="right"/>
    </xf>
    <xf numFmtId="3" fontId="9" fillId="3" borderId="182" xfId="0" applyNumberFormat="1" applyFont="1" applyFill="1" applyBorder="1" applyAlignment="1">
      <alignment horizontal="right"/>
    </xf>
    <xf numFmtId="3" fontId="5" fillId="3" borderId="189" xfId="0" applyNumberFormat="1" applyFont="1" applyFill="1" applyBorder="1" applyAlignment="1">
      <alignment horizontal="right"/>
    </xf>
    <xf numFmtId="167" fontId="45" fillId="0" borderId="0" xfId="0" applyNumberFormat="1" applyFont="1"/>
    <xf numFmtId="166" fontId="46" fillId="3" borderId="69" xfId="0" applyNumberFormat="1" applyFont="1" applyFill="1" applyBorder="1" applyAlignment="1">
      <alignment vertical="center"/>
    </xf>
    <xf numFmtId="2" fontId="0" fillId="0" borderId="36" xfId="0" applyNumberFormat="1" applyBorder="1"/>
    <xf numFmtId="0" fontId="5" fillId="3" borderId="112" xfId="0" applyFont="1" applyFill="1" applyBorder="1" applyAlignment="1">
      <alignment horizontal="center"/>
    </xf>
    <xf numFmtId="3" fontId="5" fillId="3" borderId="35" xfId="0" applyNumberFormat="1" applyFont="1" applyFill="1" applyBorder="1"/>
    <xf numFmtId="0" fontId="1" fillId="0" borderId="21" xfId="0" applyFont="1" applyBorder="1"/>
    <xf numFmtId="0" fontId="28" fillId="0" borderId="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/>
    </xf>
    <xf numFmtId="166" fontId="5" fillId="17" borderId="42" xfId="0" applyNumberFormat="1" applyFont="1" applyFill="1" applyBorder="1"/>
    <xf numFmtId="166" fontId="5" fillId="15" borderId="42" xfId="0" applyNumberFormat="1" applyFont="1" applyFill="1" applyBorder="1"/>
    <xf numFmtId="166" fontId="8" fillId="0" borderId="68" xfId="0" applyNumberFormat="1" applyFont="1" applyBorder="1"/>
    <xf numFmtId="166" fontId="8" fillId="0" borderId="3" xfId="0" applyNumberFormat="1" applyFont="1" applyBorder="1"/>
    <xf numFmtId="4" fontId="8" fillId="0" borderId="3" xfId="0" applyNumberFormat="1" applyFont="1" applyBorder="1" applyAlignment="1">
      <alignment horizontal="right" wrapText="1"/>
    </xf>
    <xf numFmtId="4" fontId="5" fillId="3" borderId="50" xfId="0" applyNumberFormat="1" applyFont="1" applyFill="1" applyBorder="1" applyAlignment="1">
      <alignment horizontal="right"/>
    </xf>
    <xf numFmtId="166" fontId="8" fillId="0" borderId="31" xfId="0" applyNumberFormat="1" applyFont="1" applyBorder="1"/>
    <xf numFmtId="167" fontId="9" fillId="3" borderId="31" xfId="0" applyNumberFormat="1" applyFont="1" applyFill="1" applyBorder="1"/>
    <xf numFmtId="166" fontId="8" fillId="0" borderId="22" xfId="0" applyNumberFormat="1" applyFont="1" applyBorder="1"/>
    <xf numFmtId="166" fontId="5" fillId="3" borderId="41" xfId="0" applyNumberFormat="1" applyFont="1" applyFill="1" applyBorder="1"/>
    <xf numFmtId="167" fontId="8" fillId="0" borderId="44" xfId="0" applyNumberFormat="1" applyFont="1" applyBorder="1"/>
    <xf numFmtId="3" fontId="8" fillId="14" borderId="32" xfId="0" applyNumberFormat="1" applyFont="1" applyFill="1" applyBorder="1"/>
    <xf numFmtId="167" fontId="8" fillId="0" borderId="0" xfId="0" applyNumberFormat="1" applyFont="1" applyFill="1"/>
    <xf numFmtId="0" fontId="1" fillId="0" borderId="0" xfId="0" applyFont="1" applyFill="1" applyBorder="1"/>
    <xf numFmtId="167" fontId="5" fillId="3" borderId="64" xfId="0" applyNumberFormat="1" applyFont="1" applyFill="1" applyBorder="1"/>
    <xf numFmtId="167" fontId="5" fillId="3" borderId="58" xfId="0" applyNumberFormat="1" applyFont="1" applyFill="1" applyBorder="1"/>
    <xf numFmtId="167" fontId="5" fillId="3" borderId="4" xfId="0" applyNumberFormat="1" applyFont="1" applyFill="1" applyBorder="1"/>
    <xf numFmtId="1" fontId="0" fillId="14" borderId="0" xfId="0" applyNumberFormat="1" applyFill="1"/>
    <xf numFmtId="1" fontId="1" fillId="0" borderId="0" xfId="0" applyNumberFormat="1" applyFont="1"/>
    <xf numFmtId="3" fontId="0" fillId="0" borderId="68" xfId="0" applyNumberFormat="1" applyBorder="1" applyAlignment="1">
      <alignment horizontal="center"/>
    </xf>
    <xf numFmtId="3" fontId="5" fillId="3" borderId="68" xfId="0" applyNumberFormat="1" applyFont="1" applyFill="1" applyBorder="1" applyAlignment="1">
      <alignment horizontal="center"/>
    </xf>
    <xf numFmtId="3" fontId="0" fillId="0" borderId="82" xfId="0" applyNumberFormat="1" applyBorder="1"/>
    <xf numFmtId="3" fontId="1" fillId="0" borderId="94" xfId="0" applyNumberFormat="1" applyFont="1" applyBorder="1"/>
    <xf numFmtId="3" fontId="1" fillId="0" borderId="161" xfId="0" applyNumberFormat="1" applyFont="1" applyBorder="1"/>
    <xf numFmtId="3" fontId="1" fillId="0" borderId="42" xfId="0" applyNumberFormat="1" applyFont="1" applyBorder="1" applyAlignment="1"/>
    <xf numFmtId="4" fontId="8" fillId="0" borderId="3" xfId="0" applyNumberFormat="1" applyFont="1" applyBorder="1" applyAlignment="1">
      <alignment horizontal="right"/>
    </xf>
    <xf numFmtId="167" fontId="8" fillId="0" borderId="31" xfId="0" applyNumberFormat="1" applyFont="1" applyBorder="1"/>
    <xf numFmtId="4" fontId="1" fillId="0" borderId="3" xfId="0" applyNumberFormat="1" applyFont="1" applyBorder="1" applyAlignment="1">
      <alignment horizontal="right" wrapText="1"/>
    </xf>
    <xf numFmtId="166" fontId="1" fillId="0" borderId="6" xfId="0" applyNumberFormat="1" applyFont="1" applyBorder="1"/>
    <xf numFmtId="166" fontId="1" fillId="0" borderId="31" xfId="0" applyNumberFormat="1" applyFont="1" applyBorder="1"/>
    <xf numFmtId="166" fontId="5" fillId="3" borderId="31" xfId="0" applyNumberFormat="1" applyFont="1" applyFill="1" applyBorder="1"/>
    <xf numFmtId="166" fontId="1" fillId="0" borderId="22" xfId="0" applyNumberFormat="1" applyFont="1" applyBorder="1"/>
    <xf numFmtId="4" fontId="1" fillId="0" borderId="3" xfId="0" applyNumberFormat="1" applyFont="1" applyBorder="1" applyAlignment="1">
      <alignment horizontal="right"/>
    </xf>
    <xf numFmtId="0" fontId="5" fillId="16" borderId="42" xfId="0" applyFont="1" applyFill="1" applyBorder="1" applyAlignment="1">
      <alignment horizontal="center"/>
    </xf>
    <xf numFmtId="0" fontId="5" fillId="18" borderId="42" xfId="0" applyFont="1" applyFill="1" applyBorder="1"/>
    <xf numFmtId="0" fontId="5" fillId="20" borderId="42" xfId="0" applyFont="1" applyFill="1" applyBorder="1"/>
    <xf numFmtId="166" fontId="5" fillId="20" borderId="42" xfId="0" applyNumberFormat="1" applyFont="1" applyFill="1" applyBorder="1"/>
    <xf numFmtId="166" fontId="5" fillId="22" borderId="42" xfId="0" applyNumberFormat="1" applyFont="1" applyFill="1" applyBorder="1"/>
    <xf numFmtId="0" fontId="5" fillId="23" borderId="42" xfId="0" applyFont="1" applyFill="1" applyBorder="1"/>
    <xf numFmtId="166" fontId="5" fillId="18" borderId="42" xfId="0" applyNumberFormat="1" applyFont="1" applyFill="1" applyBorder="1"/>
    <xf numFmtId="166" fontId="5" fillId="19" borderId="42" xfId="0" applyNumberFormat="1" applyFont="1" applyFill="1" applyBorder="1"/>
    <xf numFmtId="166" fontId="0" fillId="18" borderId="42" xfId="0" applyNumberFormat="1" applyFill="1" applyBorder="1"/>
    <xf numFmtId="166" fontId="0" fillId="23" borderId="42" xfId="0" applyNumberFormat="1" applyFill="1" applyBorder="1"/>
    <xf numFmtId="166" fontId="5" fillId="21" borderId="42" xfId="0" applyNumberFormat="1" applyFont="1" applyFill="1" applyBorder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19" borderId="42" xfId="0" applyFont="1" applyFill="1" applyBorder="1"/>
    <xf numFmtId="166" fontId="0" fillId="20" borderId="42" xfId="0" applyNumberFormat="1" applyFill="1" applyBorder="1"/>
    <xf numFmtId="0" fontId="5" fillId="24" borderId="42" xfId="0" applyFont="1" applyFill="1" applyBorder="1"/>
    <xf numFmtId="166" fontId="0" fillId="24" borderId="42" xfId="0" applyNumberFormat="1" applyFill="1" applyBorder="1"/>
    <xf numFmtId="166" fontId="5" fillId="25" borderId="42" xfId="0" applyNumberFormat="1" applyFont="1" applyFill="1" applyBorder="1"/>
    <xf numFmtId="0" fontId="5" fillId="26" borderId="42" xfId="0" applyFont="1" applyFill="1" applyBorder="1"/>
    <xf numFmtId="166" fontId="5" fillId="26" borderId="42" xfId="0" applyNumberFormat="1" applyFont="1" applyFill="1" applyBorder="1"/>
    <xf numFmtId="166" fontId="5" fillId="27" borderId="42" xfId="0" applyNumberFormat="1" applyFont="1" applyFill="1" applyBorder="1"/>
    <xf numFmtId="3" fontId="3" fillId="0" borderId="0" xfId="0" applyNumberFormat="1" applyFont="1" applyAlignment="1">
      <alignment wrapText="1"/>
    </xf>
    <xf numFmtId="3" fontId="3" fillId="18" borderId="0" xfId="0" applyNumberFormat="1" applyFont="1" applyFill="1" applyAlignment="1">
      <alignment wrapText="1"/>
    </xf>
    <xf numFmtId="166" fontId="1" fillId="0" borderId="0" xfId="0" applyNumberFormat="1" applyFont="1"/>
    <xf numFmtId="0" fontId="0" fillId="14" borderId="74" xfId="0" applyFill="1" applyBorder="1"/>
    <xf numFmtId="3" fontId="1" fillId="0" borderId="1" xfId="0" applyNumberFormat="1" applyFont="1" applyBorder="1" applyAlignment="1"/>
    <xf numFmtId="2" fontId="10" fillId="0" borderId="25" xfId="0" applyNumberFormat="1" applyFont="1" applyFill="1" applyBorder="1"/>
    <xf numFmtId="0" fontId="0" fillId="0" borderId="25" xfId="0" applyBorder="1"/>
    <xf numFmtId="0" fontId="5" fillId="0" borderId="42" xfId="0" applyFont="1" applyFill="1" applyBorder="1" applyAlignment="1">
      <alignment horizontal="center"/>
    </xf>
    <xf numFmtId="166" fontId="14" fillId="0" borderId="0" xfId="0" applyNumberFormat="1" applyFont="1"/>
    <xf numFmtId="166" fontId="8" fillId="0" borderId="0" xfId="0" applyNumberFormat="1" applyFont="1"/>
    <xf numFmtId="166" fontId="8" fillId="0" borderId="0" xfId="0" applyNumberFormat="1" applyFont="1" applyFill="1" applyAlignment="1">
      <alignment horizontal="center"/>
    </xf>
    <xf numFmtId="4" fontId="10" fillId="0" borderId="0" xfId="0" applyNumberFormat="1" applyFont="1"/>
    <xf numFmtId="167" fontId="10" fillId="0" borderId="42" xfId="0" applyNumberFormat="1" applyFont="1" applyBorder="1"/>
    <xf numFmtId="167" fontId="6" fillId="0" borderId="42" xfId="0" applyNumberFormat="1" applyFont="1" applyBorder="1"/>
    <xf numFmtId="0" fontId="5" fillId="16" borderId="14" xfId="0" applyFont="1" applyFill="1" applyBorder="1" applyAlignment="1">
      <alignment horizontal="center"/>
    </xf>
    <xf numFmtId="0" fontId="5" fillId="16" borderId="195" xfId="0" applyFont="1" applyFill="1" applyBorder="1" applyAlignment="1">
      <alignment horizontal="center"/>
    </xf>
    <xf numFmtId="0" fontId="5" fillId="16" borderId="115" xfId="0" applyFont="1" applyFill="1" applyBorder="1" applyAlignment="1">
      <alignment horizontal="center"/>
    </xf>
    <xf numFmtId="0" fontId="5" fillId="16" borderId="15" xfId="0" applyFont="1" applyFill="1" applyBorder="1" applyAlignment="1">
      <alignment horizontal="center"/>
    </xf>
    <xf numFmtId="0" fontId="10" fillId="0" borderId="119" xfId="0" applyFont="1" applyBorder="1"/>
    <xf numFmtId="0" fontId="10" fillId="0" borderId="196" xfId="0" applyFont="1" applyBorder="1"/>
    <xf numFmtId="0" fontId="10" fillId="0" borderId="0" xfId="0" applyFont="1" applyBorder="1"/>
    <xf numFmtId="0" fontId="10" fillId="0" borderId="21" xfId="0" applyFont="1" applyBorder="1"/>
    <xf numFmtId="0" fontId="10" fillId="0" borderId="190" xfId="0" applyFont="1" applyBorder="1"/>
    <xf numFmtId="0" fontId="10" fillId="0" borderId="9" xfId="0" applyFont="1" applyBorder="1"/>
    <xf numFmtId="0" fontId="10" fillId="0" borderId="69" xfId="0" applyFont="1" applyBorder="1"/>
    <xf numFmtId="4" fontId="10" fillId="0" borderId="69" xfId="0" applyNumberFormat="1" applyFont="1" applyBorder="1"/>
    <xf numFmtId="3" fontId="10" fillId="0" borderId="69" xfId="0" applyNumberFormat="1" applyFont="1" applyBorder="1"/>
    <xf numFmtId="4" fontId="10" fillId="0" borderId="182" xfId="0" applyNumberFormat="1" applyFont="1" applyBorder="1"/>
    <xf numFmtId="4" fontId="10" fillId="0" borderId="2" xfId="0" applyNumberFormat="1" applyFont="1" applyBorder="1"/>
    <xf numFmtId="4" fontId="10" fillId="0" borderId="74" xfId="0" applyNumberFormat="1" applyFont="1" applyBorder="1"/>
    <xf numFmtId="0" fontId="6" fillId="28" borderId="69" xfId="0" applyFont="1" applyFill="1" applyBorder="1"/>
    <xf numFmtId="4" fontId="6" fillId="28" borderId="69" xfId="0" applyNumberFormat="1" applyFont="1" applyFill="1" applyBorder="1"/>
    <xf numFmtId="4" fontId="6" fillId="28" borderId="182" xfId="0" applyNumberFormat="1" applyFont="1" applyFill="1" applyBorder="1"/>
    <xf numFmtId="4" fontId="6" fillId="28" borderId="2" xfId="0" applyNumberFormat="1" applyFont="1" applyFill="1" applyBorder="1"/>
    <xf numFmtId="4" fontId="6" fillId="28" borderId="74" xfId="0" applyNumberFormat="1" applyFont="1" applyFill="1" applyBorder="1"/>
    <xf numFmtId="0" fontId="6" fillId="15" borderId="69" xfId="0" applyFont="1" applyFill="1" applyBorder="1"/>
    <xf numFmtId="4" fontId="6" fillId="15" borderId="69" xfId="0" applyNumberFormat="1" applyFont="1" applyFill="1" applyBorder="1"/>
    <xf numFmtId="4" fontId="6" fillId="15" borderId="182" xfId="0" applyNumberFormat="1" applyFont="1" applyFill="1" applyBorder="1"/>
    <xf numFmtId="4" fontId="6" fillId="15" borderId="2" xfId="0" applyNumberFormat="1" applyFont="1" applyFill="1" applyBorder="1"/>
    <xf numFmtId="4" fontId="6" fillId="15" borderId="74" xfId="0" applyNumberFormat="1" applyFont="1" applyFill="1" applyBorder="1"/>
    <xf numFmtId="0" fontId="5" fillId="16" borderId="69" xfId="0" applyFont="1" applyFill="1" applyBorder="1"/>
    <xf numFmtId="4" fontId="6" fillId="16" borderId="69" xfId="0" applyNumberFormat="1" applyFont="1" applyFill="1" applyBorder="1"/>
    <xf numFmtId="0" fontId="6" fillId="16" borderId="69" xfId="0" applyFont="1" applyFill="1" applyBorder="1"/>
    <xf numFmtId="4" fontId="6" fillId="16" borderId="182" xfId="0" applyNumberFormat="1" applyFont="1" applyFill="1" applyBorder="1"/>
    <xf numFmtId="4" fontId="6" fillId="16" borderId="2" xfId="0" applyNumberFormat="1" applyFont="1" applyFill="1" applyBorder="1"/>
    <xf numFmtId="4" fontId="6" fillId="16" borderId="74" xfId="0" applyNumberFormat="1" applyFont="1" applyFill="1" applyBorder="1"/>
    <xf numFmtId="3" fontId="6" fillId="28" borderId="69" xfId="0" applyNumberFormat="1" applyFont="1" applyFill="1" applyBorder="1"/>
    <xf numFmtId="0" fontId="5" fillId="15" borderId="69" xfId="0" applyFont="1" applyFill="1" applyBorder="1"/>
    <xf numFmtId="0" fontId="85" fillId="16" borderId="69" xfId="0" applyFont="1" applyFill="1" applyBorder="1"/>
    <xf numFmtId="0" fontId="6" fillId="29" borderId="69" xfId="0" applyFont="1" applyFill="1" applyBorder="1"/>
    <xf numFmtId="4" fontId="6" fillId="29" borderId="197" xfId="0" applyNumberFormat="1" applyFont="1" applyFill="1" applyBorder="1"/>
    <xf numFmtId="4" fontId="6" fillId="16" borderId="72" xfId="0" applyNumberFormat="1" applyFont="1" applyFill="1" applyBorder="1"/>
    <xf numFmtId="4" fontId="6" fillId="16" borderId="198" xfId="0" applyNumberFormat="1" applyFont="1" applyFill="1" applyBorder="1"/>
    <xf numFmtId="4" fontId="6" fillId="29" borderId="34" xfId="0" applyNumberFormat="1" applyFont="1" applyFill="1" applyBorder="1"/>
    <xf numFmtId="4" fontId="6" fillId="16" borderId="113" xfId="0" applyNumberFormat="1" applyFont="1" applyFill="1" applyBorder="1"/>
    <xf numFmtId="0" fontId="86" fillId="17" borderId="18" xfId="0" applyFont="1" applyFill="1" applyBorder="1"/>
    <xf numFmtId="4" fontId="5" fillId="17" borderId="69" xfId="0" applyNumberFormat="1" applyFont="1" applyFill="1" applyBorder="1"/>
    <xf numFmtId="166" fontId="5" fillId="29" borderId="69" xfId="0" applyNumberFormat="1" applyFont="1" applyFill="1" applyBorder="1"/>
    <xf numFmtId="4" fontId="5" fillId="17" borderId="182" xfId="0" applyNumberFormat="1" applyFont="1" applyFill="1" applyBorder="1"/>
    <xf numFmtId="4" fontId="5" fillId="14" borderId="199" xfId="0" applyNumberFormat="1" applyFont="1" applyFill="1" applyBorder="1"/>
    <xf numFmtId="0" fontId="86" fillId="17" borderId="14" xfId="0" applyFont="1" applyFill="1" applyBorder="1"/>
    <xf numFmtId="4" fontId="5" fillId="29" borderId="72" xfId="0" applyNumberFormat="1" applyFont="1" applyFill="1" applyBorder="1"/>
    <xf numFmtId="0" fontId="5" fillId="28" borderId="69" xfId="0" applyFont="1" applyFill="1" applyBorder="1"/>
    <xf numFmtId="0" fontId="13" fillId="0" borderId="0" xfId="0" applyFont="1" applyAlignment="1">
      <alignment horizontal="right"/>
    </xf>
    <xf numFmtId="10" fontId="13" fillId="0" borderId="0" xfId="3" applyNumberFormat="1" applyFont="1" applyAlignment="1">
      <alignment horizontal="left"/>
    </xf>
    <xf numFmtId="0" fontId="5" fillId="17" borderId="69" xfId="0" applyFont="1" applyFill="1" applyBorder="1" applyAlignment="1">
      <alignment horizontal="center"/>
    </xf>
    <xf numFmtId="0" fontId="5" fillId="17" borderId="21" xfId="0" applyFont="1" applyFill="1" applyBorder="1" applyAlignment="1">
      <alignment horizontal="center"/>
    </xf>
    <xf numFmtId="4" fontId="3" fillId="17" borderId="72" xfId="0" applyNumberFormat="1" applyFont="1" applyFill="1" applyBorder="1"/>
    <xf numFmtId="4" fontId="3" fillId="17" borderId="198" xfId="0" applyNumberFormat="1" applyFont="1" applyFill="1" applyBorder="1"/>
    <xf numFmtId="0" fontId="8" fillId="14" borderId="0" xfId="0" applyFont="1" applyFill="1" applyBorder="1"/>
    <xf numFmtId="0" fontId="8" fillId="0" borderId="0" xfId="0" applyFont="1" applyBorder="1"/>
    <xf numFmtId="0" fontId="8" fillId="0" borderId="28" xfId="0" applyFont="1" applyBorder="1"/>
    <xf numFmtId="0" fontId="9" fillId="14" borderId="0" xfId="0" applyFont="1" applyFill="1" applyBorder="1"/>
    <xf numFmtId="0" fontId="0" fillId="14" borderId="0" xfId="0" applyFill="1" applyBorder="1"/>
    <xf numFmtId="0" fontId="8" fillId="14" borderId="42" xfId="0" applyFont="1" applyFill="1" applyBorder="1"/>
    <xf numFmtId="2" fontId="0" fillId="0" borderId="42" xfId="0" applyNumberFormat="1" applyBorder="1"/>
    <xf numFmtId="2" fontId="5" fillId="16" borderId="42" xfId="0" applyNumberFormat="1" applyFont="1" applyFill="1" applyBorder="1"/>
    <xf numFmtId="0" fontId="5" fillId="17" borderId="42" xfId="0" applyFont="1" applyFill="1" applyBorder="1" applyAlignment="1">
      <alignment horizontal="center" vertical="center"/>
    </xf>
    <xf numFmtId="0" fontId="6" fillId="17" borderId="42" xfId="0" applyFont="1" applyFill="1" applyBorder="1" applyAlignment="1">
      <alignment horizontal="center" vertical="center" wrapText="1"/>
    </xf>
    <xf numFmtId="0" fontId="82" fillId="0" borderId="0" xfId="0" applyFont="1" applyAlignment="1">
      <alignment horizontal="center" vertical="center"/>
    </xf>
    <xf numFmtId="0" fontId="87" fillId="0" borderId="0" xfId="0" applyFont="1"/>
    <xf numFmtId="0" fontId="29" fillId="0" borderId="0" xfId="0" applyFont="1" applyFill="1" applyAlignment="1">
      <alignment horizontal="center" vertical="center"/>
    </xf>
    <xf numFmtId="0" fontId="0" fillId="0" borderId="0" xfId="0" applyFill="1"/>
    <xf numFmtId="0" fontId="28" fillId="3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3" fontId="30" fillId="0" borderId="0" xfId="0" applyNumberFormat="1" applyFont="1" applyFill="1" applyBorder="1" applyAlignment="1">
      <alignment horizontal="center" vertical="center" wrapText="1"/>
    </xf>
    <xf numFmtId="0" fontId="28" fillId="18" borderId="9" xfId="0" applyFont="1" applyFill="1" applyBorder="1" applyAlignment="1">
      <alignment horizontal="center" vertical="center" wrapText="1"/>
    </xf>
    <xf numFmtId="166" fontId="8" fillId="0" borderId="27" xfId="0" applyNumberFormat="1" applyFont="1" applyBorder="1"/>
    <xf numFmtId="3" fontId="8" fillId="0" borderId="2" xfId="0" applyNumberFormat="1" applyFont="1" applyBorder="1" applyAlignment="1">
      <alignment horizontal="right"/>
    </xf>
    <xf numFmtId="3" fontId="1" fillId="3" borderId="2" xfId="0" applyNumberFormat="1" applyFont="1" applyFill="1" applyBorder="1" applyAlignment="1">
      <alignment horizontal="right"/>
    </xf>
    <xf numFmtId="3" fontId="5" fillId="3" borderId="34" xfId="0" applyNumberFormat="1" applyFont="1" applyFill="1" applyBorder="1" applyAlignment="1">
      <alignment horizontal="right"/>
    </xf>
    <xf numFmtId="4" fontId="8" fillId="0" borderId="2" xfId="0" applyNumberFormat="1" applyFont="1" applyBorder="1"/>
    <xf numFmtId="4" fontId="1" fillId="3" borderId="3" xfId="0" applyNumberFormat="1" applyFont="1" applyFill="1" applyBorder="1" applyAlignment="1">
      <alignment horizontal="right"/>
    </xf>
    <xf numFmtId="166" fontId="0" fillId="14" borderId="0" xfId="0" applyNumberFormat="1" applyFill="1" applyAlignment="1">
      <alignment vertical="center"/>
    </xf>
    <xf numFmtId="0" fontId="5" fillId="0" borderId="0" xfId="0" applyFont="1" applyAlignment="1">
      <alignment horizontal="center"/>
    </xf>
    <xf numFmtId="3" fontId="26" fillId="0" borderId="42" xfId="0" applyNumberFormat="1" applyFont="1" applyBorder="1" applyAlignment="1">
      <alignment vertical="center"/>
    </xf>
    <xf numFmtId="3" fontId="26" fillId="0" borderId="32" xfId="0" applyNumberFormat="1" applyFont="1" applyBorder="1" applyAlignment="1">
      <alignment vertical="center"/>
    </xf>
    <xf numFmtId="0" fontId="26" fillId="0" borderId="29" xfId="0" applyFont="1" applyBorder="1" applyAlignment="1">
      <alignment vertical="center"/>
    </xf>
    <xf numFmtId="3" fontId="5" fillId="3" borderId="43" xfId="0" applyNumberFormat="1" applyFont="1" applyFill="1" applyBorder="1" applyAlignment="1">
      <alignment horizontal="center"/>
    </xf>
    <xf numFmtId="0" fontId="5" fillId="8" borderId="45" xfId="0" applyFont="1" applyFill="1" applyBorder="1"/>
    <xf numFmtId="1" fontId="0" fillId="0" borderId="141" xfId="0" applyNumberFormat="1" applyBorder="1"/>
    <xf numFmtId="1" fontId="5" fillId="16" borderId="42" xfId="0" applyNumberFormat="1" applyFont="1" applyFill="1" applyBorder="1"/>
    <xf numFmtId="3" fontId="9" fillId="3" borderId="203" xfId="0" applyNumberFormat="1" applyFont="1" applyFill="1" applyBorder="1"/>
    <xf numFmtId="3" fontId="0" fillId="0" borderId="203" xfId="0" applyNumberFormat="1" applyBorder="1"/>
    <xf numFmtId="0" fontId="0" fillId="0" borderId="202" xfId="0" applyBorder="1"/>
    <xf numFmtId="3" fontId="9" fillId="3" borderId="204" xfId="0" applyNumberFormat="1" applyFont="1" applyFill="1" applyBorder="1"/>
    <xf numFmtId="0" fontId="0" fillId="0" borderId="4" xfId="0" applyBorder="1"/>
    <xf numFmtId="3" fontId="9" fillId="3" borderId="100" xfId="0" applyNumberFormat="1" applyFont="1" applyFill="1" applyBorder="1"/>
    <xf numFmtId="0" fontId="0" fillId="0" borderId="80" xfId="0" applyBorder="1"/>
    <xf numFmtId="0" fontId="0" fillId="0" borderId="201" xfId="0" applyBorder="1"/>
    <xf numFmtId="0" fontId="0" fillId="0" borderId="71" xfId="0" applyBorder="1"/>
    <xf numFmtId="4" fontId="5" fillId="16" borderId="68" xfId="0" applyNumberFormat="1" applyFont="1" applyFill="1" applyBorder="1"/>
    <xf numFmtId="0" fontId="5" fillId="3" borderId="0" xfId="0" applyFont="1" applyFill="1" applyAlignment="1">
      <alignment horizontal="center"/>
    </xf>
    <xf numFmtId="0" fontId="5" fillId="3" borderId="0" xfId="0" applyFont="1" applyFill="1" applyBorder="1"/>
    <xf numFmtId="0" fontId="30" fillId="0" borderId="0" xfId="0" applyFont="1" applyBorder="1" applyAlignment="1">
      <alignment horizontal="center" vertical="center"/>
    </xf>
    <xf numFmtId="0" fontId="30" fillId="31" borderId="0" xfId="0" applyFont="1" applyFill="1" applyBorder="1" applyAlignment="1">
      <alignment vertical="center" wrapText="1"/>
    </xf>
    <xf numFmtId="3" fontId="30" fillId="31" borderId="0" xfId="0" applyNumberFormat="1" applyFont="1" applyFill="1" applyBorder="1" applyAlignment="1">
      <alignment horizontal="center" vertical="center" wrapText="1"/>
    </xf>
    <xf numFmtId="0" fontId="0" fillId="31" borderId="0" xfId="0" applyFill="1" applyBorder="1"/>
    <xf numFmtId="0" fontId="28" fillId="31" borderId="0" xfId="0" applyFont="1" applyFill="1" applyBorder="1" applyAlignment="1">
      <alignment vertical="center"/>
    </xf>
    <xf numFmtId="0" fontId="0" fillId="31" borderId="0" xfId="0" applyFill="1"/>
    <xf numFmtId="0" fontId="28" fillId="14" borderId="9" xfId="0" applyFont="1" applyFill="1" applyBorder="1" applyAlignment="1">
      <alignment horizontal="center" vertical="center" wrapText="1"/>
    </xf>
    <xf numFmtId="0" fontId="90" fillId="14" borderId="0" xfId="0" applyFont="1" applyFill="1" applyAlignment="1">
      <alignment horizontal="center" vertical="center"/>
    </xf>
    <xf numFmtId="167" fontId="8" fillId="0" borderId="42" xfId="0" applyNumberFormat="1" applyFont="1" applyBorder="1" applyAlignment="1">
      <alignment horizontal="right"/>
    </xf>
    <xf numFmtId="167" fontId="1" fillId="0" borderId="42" xfId="0" applyNumberFormat="1" applyFont="1" applyBorder="1" applyAlignment="1">
      <alignment horizontal="right"/>
    </xf>
    <xf numFmtId="4" fontId="8" fillId="0" borderId="6" xfId="0" applyNumberFormat="1" applyFont="1" applyBorder="1"/>
    <xf numFmtId="4" fontId="8" fillId="0" borderId="3" xfId="0" applyNumberFormat="1" applyFont="1" applyBorder="1"/>
    <xf numFmtId="4" fontId="1" fillId="0" borderId="5" xfId="0" applyNumberFormat="1" applyFont="1" applyBorder="1"/>
    <xf numFmtId="166" fontId="5" fillId="3" borderId="42" xfId="0" applyNumberFormat="1" applyFont="1" applyFill="1" applyBorder="1" applyAlignment="1">
      <alignment horizontal="right"/>
    </xf>
    <xf numFmtId="166" fontId="5" fillId="3" borderId="3" xfId="0" applyNumberFormat="1" applyFont="1" applyFill="1" applyBorder="1" applyAlignment="1">
      <alignment horizontal="right"/>
    </xf>
    <xf numFmtId="167" fontId="8" fillId="0" borderId="68" xfId="0" applyNumberFormat="1" applyFont="1" applyBorder="1"/>
    <xf numFmtId="167" fontId="8" fillId="0" borderId="3" xfId="0" applyNumberFormat="1" applyFont="1" applyBorder="1"/>
    <xf numFmtId="167" fontId="8" fillId="0" borderId="39" xfId="0" applyNumberFormat="1" applyFont="1" applyBorder="1"/>
    <xf numFmtId="167" fontId="8" fillId="0" borderId="5" xfId="0" applyNumberFormat="1" applyFont="1" applyBorder="1"/>
    <xf numFmtId="166" fontId="9" fillId="3" borderId="3" xfId="0" applyNumberFormat="1" applyFont="1" applyFill="1" applyBorder="1" applyAlignment="1">
      <alignment horizontal="right"/>
    </xf>
    <xf numFmtId="166" fontId="5" fillId="0" borderId="4" xfId="0" applyNumberFormat="1" applyFont="1" applyBorder="1"/>
    <xf numFmtId="166" fontId="8" fillId="0" borderId="1" xfId="0" applyNumberFormat="1" applyFont="1" applyBorder="1"/>
    <xf numFmtId="167" fontId="9" fillId="3" borderId="3" xfId="0" applyNumberFormat="1" applyFont="1" applyFill="1" applyBorder="1" applyAlignment="1">
      <alignment horizontal="right"/>
    </xf>
    <xf numFmtId="4" fontId="8" fillId="0" borderId="7" xfId="0" applyNumberFormat="1" applyFont="1" applyBorder="1"/>
    <xf numFmtId="4" fontId="9" fillId="3" borderId="3" xfId="0" applyNumberFormat="1" applyFont="1" applyFill="1" applyBorder="1"/>
    <xf numFmtId="4" fontId="9" fillId="3" borderId="3" xfId="0" applyNumberFormat="1" applyFont="1" applyFill="1" applyBorder="1" applyAlignment="1">
      <alignment horizontal="right"/>
    </xf>
    <xf numFmtId="4" fontId="8" fillId="0" borderId="31" xfId="0" applyNumberFormat="1" applyFont="1" applyBorder="1"/>
    <xf numFmtId="4" fontId="9" fillId="3" borderId="31" xfId="0" applyNumberFormat="1" applyFont="1" applyFill="1" applyBorder="1"/>
    <xf numFmtId="4" fontId="8" fillId="0" borderId="0" xfId="0" applyNumberFormat="1" applyFont="1" applyBorder="1"/>
    <xf numFmtId="4" fontId="8" fillId="0" borderId="5" xfId="0" applyNumberFormat="1" applyFont="1" applyBorder="1"/>
    <xf numFmtId="166" fontId="5" fillId="0" borderId="42" xfId="0" applyNumberFormat="1" applyFont="1" applyBorder="1"/>
    <xf numFmtId="167" fontId="5" fillId="0" borderId="42" xfId="0" applyNumberFormat="1" applyFont="1" applyBorder="1"/>
    <xf numFmtId="167" fontId="1" fillId="3" borderId="42" xfId="0" applyNumberFormat="1" applyFont="1" applyFill="1" applyBorder="1" applyAlignment="1">
      <alignment horizontal="right"/>
    </xf>
    <xf numFmtId="167" fontId="8" fillId="14" borderId="31" xfId="0" applyNumberFormat="1" applyFont="1" applyFill="1" applyBorder="1"/>
    <xf numFmtId="167" fontId="8" fillId="14" borderId="42" xfId="0" applyNumberFormat="1" applyFont="1" applyFill="1" applyBorder="1"/>
    <xf numFmtId="167" fontId="1" fillId="0" borderId="31" xfId="0" applyNumberFormat="1" applyFont="1" applyBorder="1"/>
    <xf numFmtId="167" fontId="8" fillId="0" borderId="38" xfId="0" applyNumberFormat="1" applyFont="1" applyBorder="1"/>
    <xf numFmtId="2" fontId="8" fillId="0" borderId="42" xfId="0" applyNumberFormat="1" applyFont="1" applyBorder="1" applyAlignment="1"/>
    <xf numFmtId="2" fontId="5" fillId="3" borderId="49" xfId="0" applyNumberFormat="1" applyFont="1" applyFill="1" applyBorder="1" applyAlignment="1"/>
    <xf numFmtId="2" fontId="1" fillId="0" borderId="42" xfId="0" applyNumberFormat="1" applyFont="1" applyBorder="1" applyAlignment="1"/>
    <xf numFmtId="2" fontId="1" fillId="3" borderId="42" xfId="0" applyNumberFormat="1" applyFont="1" applyFill="1" applyBorder="1" applyAlignment="1"/>
    <xf numFmtId="167" fontId="8" fillId="0" borderId="42" xfId="0" applyNumberFormat="1" applyFont="1" applyBorder="1" applyAlignment="1">
      <alignment horizontal="right" wrapText="1"/>
    </xf>
    <xf numFmtId="4" fontId="8" fillId="0" borderId="6" xfId="0" applyNumberFormat="1" applyFont="1" applyBorder="1" applyAlignment="1">
      <alignment horizontal="right"/>
    </xf>
    <xf numFmtId="167" fontId="8" fillId="0" borderId="22" xfId="0" applyNumberFormat="1" applyFont="1" applyBorder="1"/>
    <xf numFmtId="4" fontId="8" fillId="0" borderId="5" xfId="0" applyNumberFormat="1" applyFont="1" applyBorder="1" applyAlignment="1">
      <alignment horizontal="right"/>
    </xf>
    <xf numFmtId="4" fontId="8" fillId="0" borderId="27" xfId="0" applyNumberFormat="1" applyFont="1" applyBorder="1"/>
    <xf numFmtId="3" fontId="8" fillId="14" borderId="32" xfId="0" applyNumberFormat="1" applyFont="1" applyFill="1" applyBorder="1" applyAlignment="1">
      <alignment horizontal="right"/>
    </xf>
    <xf numFmtId="3" fontId="10" fillId="0" borderId="42" xfId="2" applyNumberFormat="1" applyFont="1" applyBorder="1" applyAlignment="1">
      <alignment horizontal="right" wrapText="1"/>
    </xf>
    <xf numFmtId="4" fontId="9" fillId="3" borderId="49" xfId="0" applyNumberFormat="1" applyFont="1" applyFill="1" applyBorder="1" applyAlignment="1">
      <alignment horizontal="right"/>
    </xf>
    <xf numFmtId="4" fontId="10" fillId="0" borderId="42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center"/>
    </xf>
    <xf numFmtId="4" fontId="6" fillId="3" borderId="83" xfId="0" applyNumberFormat="1" applyFont="1" applyFill="1" applyBorder="1" applyAlignment="1">
      <alignment horizontal="center"/>
    </xf>
    <xf numFmtId="4" fontId="8" fillId="0" borderId="49" xfId="0" applyNumberFormat="1" applyFont="1" applyBorder="1"/>
    <xf numFmtId="3" fontId="1" fillId="0" borderId="4" xfId="0" applyNumberFormat="1" applyFont="1" applyFill="1" applyBorder="1" applyAlignment="1">
      <alignment horizontal="center"/>
    </xf>
    <xf numFmtId="0" fontId="0" fillId="14" borderId="3" xfId="0" applyFill="1" applyBorder="1"/>
    <xf numFmtId="3" fontId="5" fillId="16" borderId="3" xfId="0" applyNumberFormat="1" applyFont="1" applyFill="1" applyBorder="1"/>
    <xf numFmtId="3" fontId="0" fillId="0" borderId="3" xfId="0" applyNumberFormat="1" applyBorder="1"/>
    <xf numFmtId="3" fontId="5" fillId="16" borderId="209" xfId="0" applyNumberFormat="1" applyFont="1" applyFill="1" applyBorder="1"/>
    <xf numFmtId="2" fontId="5" fillId="16" borderId="32" xfId="0" applyNumberFormat="1" applyFont="1" applyFill="1" applyBorder="1"/>
    <xf numFmtId="2" fontId="0" fillId="0" borderId="32" xfId="0" applyNumberFormat="1" applyBorder="1"/>
    <xf numFmtId="2" fontId="5" fillId="16" borderId="212" xfId="0" applyNumberFormat="1" applyFont="1" applyFill="1" applyBorder="1"/>
    <xf numFmtId="3" fontId="9" fillId="3" borderId="213" xfId="0" applyNumberFormat="1" applyFont="1" applyFill="1" applyBorder="1"/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5" fillId="17" borderId="42" xfId="0" applyFont="1" applyFill="1" applyBorder="1" applyAlignment="1">
      <alignment horizontal="center" vertical="center" wrapText="1"/>
    </xf>
    <xf numFmtId="0" fontId="5" fillId="16" borderId="42" xfId="0" applyFont="1" applyFill="1" applyBorder="1" applyAlignment="1">
      <alignment horizontal="center" wrapText="1"/>
    </xf>
    <xf numFmtId="0" fontId="5" fillId="16" borderId="42" xfId="0" applyFont="1" applyFill="1" applyBorder="1" applyAlignment="1">
      <alignment horizontal="center" vertical="center" wrapText="1"/>
    </xf>
    <xf numFmtId="166" fontId="19" fillId="0" borderId="42" xfId="0" applyNumberFormat="1" applyFont="1" applyBorder="1" applyAlignment="1">
      <alignment vertical="center"/>
    </xf>
    <xf numFmtId="166" fontId="22" fillId="16" borderId="42" xfId="0" applyNumberFormat="1" applyFont="1" applyFill="1" applyBorder="1" applyAlignment="1">
      <alignment vertical="center"/>
    </xf>
    <xf numFmtId="4" fontId="10" fillId="28" borderId="2" xfId="0" applyNumberFormat="1" applyFont="1" applyFill="1" applyBorder="1"/>
    <xf numFmtId="4" fontId="10" fillId="28" borderId="69" xfId="0" applyNumberFormat="1" applyFont="1" applyFill="1" applyBorder="1"/>
    <xf numFmtId="4" fontId="6" fillId="0" borderId="2" xfId="0" applyNumberFormat="1" applyFont="1" applyBorder="1"/>
    <xf numFmtId="4" fontId="6" fillId="0" borderId="69" xfId="0" applyNumberFormat="1" applyFont="1" applyBorder="1"/>
    <xf numFmtId="4" fontId="10" fillId="15" borderId="2" xfId="0" applyNumberFormat="1" applyFont="1" applyFill="1" applyBorder="1"/>
    <xf numFmtId="4" fontId="10" fillId="15" borderId="69" xfId="0" applyNumberFormat="1" applyFont="1" applyFill="1" applyBorder="1"/>
    <xf numFmtId="4" fontId="1" fillId="3" borderId="42" xfId="0" applyNumberFormat="1" applyFont="1" applyFill="1" applyBorder="1" applyAlignment="1">
      <alignment horizontal="center"/>
    </xf>
    <xf numFmtId="166" fontId="9" fillId="3" borderId="1" xfId="0" applyNumberFormat="1" applyFont="1" applyFill="1" applyBorder="1"/>
    <xf numFmtId="166" fontId="5" fillId="3" borderId="70" xfId="0" applyNumberFormat="1" applyFont="1" applyFill="1" applyBorder="1"/>
    <xf numFmtId="2" fontId="8" fillId="0" borderId="42" xfId="0" applyNumberFormat="1" applyFont="1" applyBorder="1"/>
    <xf numFmtId="2" fontId="5" fillId="3" borderId="49" xfId="0" applyNumberFormat="1" applyFont="1" applyFill="1" applyBorder="1" applyAlignment="1">
      <alignment horizontal="right"/>
    </xf>
    <xf numFmtId="2" fontId="1" fillId="0" borderId="42" xfId="0" applyNumberFormat="1" applyFont="1" applyBorder="1" applyAlignment="1">
      <alignment horizontal="right" wrapText="1"/>
    </xf>
    <xf numFmtId="2" fontId="8" fillId="0" borderId="42" xfId="0" applyNumberFormat="1" applyFont="1" applyBorder="1" applyAlignment="1">
      <alignment horizontal="right"/>
    </xf>
    <xf numFmtId="2" fontId="1" fillId="0" borderId="42" xfId="0" applyNumberFormat="1" applyFont="1" applyBorder="1" applyAlignment="1">
      <alignment horizontal="right"/>
    </xf>
    <xf numFmtId="2" fontId="1" fillId="3" borderId="42" xfId="0" applyNumberFormat="1" applyFont="1" applyFill="1" applyBorder="1" applyAlignment="1">
      <alignment horizontal="center"/>
    </xf>
    <xf numFmtId="2" fontId="1" fillId="0" borderId="4" xfId="0" applyNumberFormat="1" applyFont="1" applyBorder="1" applyAlignment="1">
      <alignment horizontal="right"/>
    </xf>
    <xf numFmtId="2" fontId="8" fillId="0" borderId="42" xfId="0" applyNumberFormat="1" applyFont="1" applyBorder="1" applyAlignment="1">
      <alignment horizontal="right" wrapText="1"/>
    </xf>
    <xf numFmtId="2" fontId="8" fillId="3" borderId="42" xfId="0" applyNumberFormat="1" applyFont="1" applyFill="1" applyBorder="1" applyAlignment="1">
      <alignment horizontal="right" wrapText="1"/>
    </xf>
    <xf numFmtId="2" fontId="1" fillId="3" borderId="42" xfId="0" applyNumberFormat="1" applyFont="1" applyFill="1" applyBorder="1" applyAlignment="1">
      <alignment horizontal="right"/>
    </xf>
    <xf numFmtId="4" fontId="8" fillId="0" borderId="150" xfId="0" applyNumberFormat="1" applyFont="1" applyBorder="1"/>
    <xf numFmtId="0" fontId="77" fillId="0" borderId="0" xfId="0" applyFont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7" fillId="0" borderId="0" xfId="0" applyFont="1" applyAlignment="1">
      <alignment horizontal="left" wrapText="1"/>
    </xf>
    <xf numFmtId="0" fontId="63" fillId="0" borderId="0" xfId="1" applyFont="1" applyAlignment="1" applyProtection="1">
      <alignment horizontal="left"/>
    </xf>
    <xf numFmtId="0" fontId="61" fillId="0" borderId="0" xfId="1" applyFont="1" applyAlignment="1" applyProtection="1">
      <alignment horizontal="left"/>
    </xf>
    <xf numFmtId="0" fontId="60" fillId="0" borderId="0" xfId="1" applyFont="1" applyAlignment="1" applyProtection="1">
      <alignment horizontal="left"/>
    </xf>
    <xf numFmtId="0" fontId="62" fillId="0" borderId="0" xfId="1" applyFont="1" applyAlignment="1" applyProtection="1">
      <alignment horizontal="left"/>
    </xf>
    <xf numFmtId="0" fontId="87" fillId="0" borderId="0" xfId="1" applyFont="1" applyAlignment="1" applyProtection="1">
      <alignment horizontal="left"/>
    </xf>
    <xf numFmtId="0" fontId="57" fillId="0" borderId="0" xfId="1" applyFont="1" applyAlignment="1" applyProtection="1">
      <alignment horizontal="left"/>
    </xf>
    <xf numFmtId="0" fontId="80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57" fillId="0" borderId="0" xfId="1" applyAlignment="1" applyProtection="1">
      <alignment horizontal="left"/>
    </xf>
    <xf numFmtId="0" fontId="46" fillId="0" borderId="0" xfId="0" applyFont="1" applyAlignment="1">
      <alignment horizontal="center"/>
    </xf>
    <xf numFmtId="0" fontId="83" fillId="0" borderId="0" xfId="0" applyFont="1" applyAlignment="1">
      <alignment horizontal="center" vertical="center"/>
    </xf>
    <xf numFmtId="0" fontId="71" fillId="0" borderId="0" xfId="1" applyFont="1" applyAlignment="1" applyProtection="1">
      <alignment horizontal="left"/>
    </xf>
    <xf numFmtId="3" fontId="3" fillId="0" borderId="0" xfId="0" applyNumberFormat="1" applyFont="1" applyAlignment="1">
      <alignment horizontal="center" wrapText="1"/>
    </xf>
    <xf numFmtId="0" fontId="6" fillId="8" borderId="37" xfId="0" applyFont="1" applyFill="1" applyBorder="1" applyAlignment="1">
      <alignment horizontal="center" vertical="center"/>
    </xf>
    <xf numFmtId="0" fontId="6" fillId="8" borderId="38" xfId="0" applyFont="1" applyFill="1" applyBorder="1" applyAlignment="1">
      <alignment horizontal="center" vertical="center"/>
    </xf>
    <xf numFmtId="0" fontId="6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wrapText="1"/>
    </xf>
    <xf numFmtId="0" fontId="7" fillId="11" borderId="115" xfId="0" applyFont="1" applyFill="1" applyBorder="1" applyAlignment="1">
      <alignment horizontal="center" wrapText="1"/>
    </xf>
    <xf numFmtId="0" fontId="7" fillId="12" borderId="87" xfId="0" applyFont="1" applyFill="1" applyBorder="1" applyAlignment="1">
      <alignment horizontal="center"/>
    </xf>
    <xf numFmtId="0" fontId="7" fillId="12" borderId="43" xfId="0" applyFont="1" applyFill="1" applyBorder="1" applyAlignment="1">
      <alignment horizontal="center"/>
    </xf>
    <xf numFmtId="0" fontId="7" fillId="12" borderId="170" xfId="0" applyFont="1" applyFill="1" applyBorder="1" applyAlignment="1">
      <alignment horizontal="center"/>
    </xf>
    <xf numFmtId="0" fontId="7" fillId="12" borderId="88" xfId="0" applyFont="1" applyFill="1" applyBorder="1" applyAlignment="1">
      <alignment horizontal="center"/>
    </xf>
    <xf numFmtId="0" fontId="7" fillId="8" borderId="166" xfId="0" applyFont="1" applyFill="1" applyBorder="1" applyAlignment="1">
      <alignment horizontal="center"/>
    </xf>
    <xf numFmtId="0" fontId="7" fillId="8" borderId="117" xfId="0" applyFont="1" applyFill="1" applyBorder="1" applyAlignment="1">
      <alignment horizontal="center"/>
    </xf>
    <xf numFmtId="0" fontId="7" fillId="9" borderId="108" xfId="0" applyFont="1" applyFill="1" applyBorder="1" applyAlignment="1">
      <alignment horizontal="center"/>
    </xf>
    <xf numFmtId="0" fontId="7" fillId="9" borderId="117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8" borderId="8" xfId="0" applyFont="1" applyFill="1" applyBorder="1" applyAlignment="1">
      <alignment horizontal="center"/>
    </xf>
    <xf numFmtId="0" fontId="7" fillId="8" borderId="20" xfId="0" applyFont="1" applyFill="1" applyBorder="1" applyAlignment="1">
      <alignment horizontal="center"/>
    </xf>
    <xf numFmtId="0" fontId="7" fillId="8" borderId="44" xfId="0" applyFont="1" applyFill="1" applyBorder="1" applyAlignment="1">
      <alignment horizontal="center"/>
    </xf>
    <xf numFmtId="0" fontId="7" fillId="8" borderId="0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8" borderId="37" xfId="0" applyFont="1" applyFill="1" applyBorder="1" applyAlignment="1">
      <alignment horizontal="center" vertical="center"/>
    </xf>
    <xf numFmtId="0" fontId="7" fillId="8" borderId="38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11" borderId="170" xfId="0" applyFont="1" applyFill="1" applyBorder="1" applyAlignment="1">
      <alignment horizontal="center" vertical="center" wrapText="1"/>
    </xf>
    <xf numFmtId="0" fontId="7" fillId="11" borderId="115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/>
    </xf>
    <xf numFmtId="0" fontId="7" fillId="12" borderId="115" xfId="0" applyFont="1" applyFill="1" applyBorder="1" applyAlignment="1">
      <alignment horizontal="center" vertical="center"/>
    </xf>
    <xf numFmtId="0" fontId="7" fillId="13" borderId="13" xfId="0" applyFont="1" applyFill="1" applyBorder="1" applyAlignment="1">
      <alignment horizontal="center" vertical="center"/>
    </xf>
    <xf numFmtId="0" fontId="7" fillId="13" borderId="115" xfId="0" applyFont="1" applyFill="1" applyBorder="1" applyAlignment="1">
      <alignment horizontal="center" vertical="center"/>
    </xf>
    <xf numFmtId="0" fontId="7" fillId="13" borderId="15" xfId="0" applyFont="1" applyFill="1" applyBorder="1" applyAlignment="1">
      <alignment horizontal="center" vertical="center"/>
    </xf>
    <xf numFmtId="0" fontId="7" fillId="8" borderId="166" xfId="0" applyFont="1" applyFill="1" applyBorder="1" applyAlignment="1">
      <alignment horizontal="center" vertical="center"/>
    </xf>
    <xf numFmtId="0" fontId="7" fillId="8" borderId="117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65" fillId="4" borderId="13" xfId="1" applyFont="1" applyFill="1" applyBorder="1" applyAlignment="1" applyProtection="1">
      <alignment horizontal="center"/>
    </xf>
    <xf numFmtId="0" fontId="65" fillId="4" borderId="15" xfId="1" applyFont="1" applyFill="1" applyBorder="1" applyAlignment="1" applyProtection="1">
      <alignment horizontal="center"/>
    </xf>
    <xf numFmtId="0" fontId="7" fillId="8" borderId="40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9" borderId="108" xfId="0" applyFont="1" applyFill="1" applyBorder="1" applyAlignment="1">
      <alignment horizontal="center" vertical="center"/>
    </xf>
    <xf numFmtId="0" fontId="7" fillId="9" borderId="117" xfId="0" applyFont="1" applyFill="1" applyBorder="1" applyAlignment="1">
      <alignment horizontal="center" vertical="center"/>
    </xf>
    <xf numFmtId="0" fontId="7" fillId="5" borderId="108" xfId="0" applyFont="1" applyFill="1" applyBorder="1" applyAlignment="1">
      <alignment horizontal="center" vertical="center"/>
    </xf>
    <xf numFmtId="0" fontId="7" fillId="5" borderId="117" xfId="0" applyFont="1" applyFill="1" applyBorder="1" applyAlignment="1">
      <alignment horizontal="center" vertical="center"/>
    </xf>
    <xf numFmtId="0" fontId="7" fillId="8" borderId="4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3" fontId="28" fillId="0" borderId="28" xfId="0" applyNumberFormat="1" applyFont="1" applyBorder="1" applyAlignment="1">
      <alignment horizontal="center" vertical="center" wrapText="1"/>
    </xf>
    <xf numFmtId="3" fontId="28" fillId="0" borderId="36" xfId="0" applyNumberFormat="1" applyFont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 wrapText="1"/>
    </xf>
    <xf numFmtId="3" fontId="28" fillId="0" borderId="9" xfId="0" applyNumberFormat="1" applyFont="1" applyBorder="1" applyAlignment="1">
      <alignment horizontal="center" vertical="center" wrapText="1"/>
    </xf>
    <xf numFmtId="3" fontId="30" fillId="3" borderId="29" xfId="0" applyNumberFormat="1" applyFont="1" applyFill="1" applyBorder="1" applyAlignment="1">
      <alignment horizontal="center" vertical="center" wrapText="1"/>
    </xf>
    <xf numFmtId="3" fontId="30" fillId="3" borderId="16" xfId="0" applyNumberFormat="1" applyFont="1" applyFill="1" applyBorder="1" applyAlignment="1">
      <alignment horizontal="center" vertical="center" wrapText="1"/>
    </xf>
    <xf numFmtId="3" fontId="28" fillId="3" borderId="29" xfId="0" applyNumberFormat="1" applyFont="1" applyFill="1" applyBorder="1" applyAlignment="1">
      <alignment horizontal="center" vertical="center" wrapText="1"/>
    </xf>
    <xf numFmtId="3" fontId="28" fillId="3" borderId="16" xfId="0" applyNumberFormat="1" applyFont="1" applyFill="1" applyBorder="1" applyAlignment="1">
      <alignment horizontal="center" vertical="center" wrapText="1"/>
    </xf>
    <xf numFmtId="3" fontId="30" fillId="0" borderId="22" xfId="0" applyNumberFormat="1" applyFont="1" applyBorder="1" applyAlignment="1">
      <alignment horizontal="center" vertical="center" wrapText="1"/>
    </xf>
    <xf numFmtId="3" fontId="30" fillId="0" borderId="9" xfId="0" applyNumberFormat="1" applyFont="1" applyBorder="1" applyAlignment="1">
      <alignment horizontal="center" vertical="center" wrapText="1"/>
    </xf>
    <xf numFmtId="3" fontId="32" fillId="14" borderId="22" xfId="0" applyNumberFormat="1" applyFont="1" applyFill="1" applyBorder="1" applyAlignment="1">
      <alignment horizontal="center" vertical="center" wrapText="1"/>
    </xf>
    <xf numFmtId="3" fontId="32" fillId="14" borderId="9" xfId="0" applyNumberFormat="1" applyFont="1" applyFill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 vertical="center" wrapText="1"/>
    </xf>
    <xf numFmtId="3" fontId="32" fillId="0" borderId="9" xfId="0" applyNumberFormat="1" applyFont="1" applyBorder="1" applyAlignment="1">
      <alignment horizontal="center" vertical="center" wrapText="1"/>
    </xf>
    <xf numFmtId="166" fontId="28" fillId="0" borderId="22" xfId="0" applyNumberFormat="1" applyFont="1" applyBorder="1" applyAlignment="1">
      <alignment horizontal="center" vertical="center" wrapText="1"/>
    </xf>
    <xf numFmtId="166" fontId="28" fillId="0" borderId="9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3" fontId="28" fillId="0" borderId="0" xfId="0" applyNumberFormat="1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justify" vertical="center" wrapText="1"/>
    </xf>
    <xf numFmtId="0" fontId="27" fillId="0" borderId="9" xfId="0" applyFont="1" applyBorder="1" applyAlignment="1">
      <alignment horizontal="justify" vertical="center" wrapText="1"/>
    </xf>
    <xf numFmtId="3" fontId="30" fillId="3" borderId="30" xfId="0" applyNumberFormat="1" applyFont="1" applyFill="1" applyBorder="1" applyAlignment="1">
      <alignment horizontal="center" vertical="center"/>
    </xf>
    <xf numFmtId="3" fontId="30" fillId="3" borderId="16" xfId="0" applyNumberFormat="1" applyFont="1" applyFill="1" applyBorder="1" applyAlignment="1">
      <alignment horizontal="center" vertical="center"/>
    </xf>
    <xf numFmtId="0" fontId="29" fillId="0" borderId="108" xfId="0" applyFont="1" applyBorder="1" applyAlignment="1">
      <alignment horizontal="center" vertical="center"/>
    </xf>
    <xf numFmtId="0" fontId="29" fillId="0" borderId="110" xfId="0" applyFont="1" applyBorder="1" applyAlignment="1">
      <alignment horizontal="center" vertical="center"/>
    </xf>
    <xf numFmtId="0" fontId="29" fillId="0" borderId="114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9" xfId="0" applyFont="1" applyBorder="1" applyAlignment="1">
      <alignment horizontal="left" vertical="center"/>
    </xf>
    <xf numFmtId="3" fontId="30" fillId="3" borderId="25" xfId="0" applyNumberFormat="1" applyFont="1" applyFill="1" applyBorder="1" applyAlignment="1">
      <alignment horizontal="center" vertical="center"/>
    </xf>
    <xf numFmtId="3" fontId="30" fillId="3" borderId="26" xfId="0" applyNumberFormat="1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3" fontId="28" fillId="3" borderId="27" xfId="0" applyNumberFormat="1" applyFont="1" applyFill="1" applyBorder="1" applyAlignment="1">
      <alignment horizontal="center" vertical="center" wrapText="1"/>
    </xf>
    <xf numFmtId="3" fontId="28" fillId="3" borderId="36" xfId="0" applyNumberFormat="1" applyFont="1" applyFill="1" applyBorder="1" applyAlignment="1">
      <alignment horizontal="center" vertical="center" wrapText="1"/>
    </xf>
    <xf numFmtId="3" fontId="30" fillId="3" borderId="27" xfId="0" applyNumberFormat="1" applyFont="1" applyFill="1" applyBorder="1" applyAlignment="1">
      <alignment horizontal="center" vertical="center" wrapText="1"/>
    </xf>
    <xf numFmtId="3" fontId="30" fillId="3" borderId="36" xfId="0" applyNumberFormat="1" applyFont="1" applyFill="1" applyBorder="1" applyAlignment="1">
      <alignment horizontal="center" vertical="center" wrapText="1"/>
    </xf>
    <xf numFmtId="0" fontId="31" fillId="0" borderId="22" xfId="0" applyFont="1" applyBorder="1" applyAlignment="1">
      <alignment horizontal="left" vertical="center" wrapText="1"/>
    </xf>
    <xf numFmtId="0" fontId="31" fillId="0" borderId="9" xfId="0" applyFont="1" applyBorder="1" applyAlignment="1">
      <alignment horizontal="left" vertical="center" wrapText="1"/>
    </xf>
    <xf numFmtId="0" fontId="27" fillId="0" borderId="22" xfId="0" applyFont="1" applyBorder="1" applyAlignment="1">
      <alignment horizontal="justify"/>
    </xf>
    <xf numFmtId="0" fontId="27" fillId="0" borderId="9" xfId="0" applyFont="1" applyBorder="1" applyAlignment="1">
      <alignment horizontal="justify"/>
    </xf>
    <xf numFmtId="3" fontId="28" fillId="0" borderId="194" xfId="0" applyNumberFormat="1" applyFont="1" applyBorder="1" applyAlignment="1">
      <alignment horizontal="center" vertical="center" wrapText="1"/>
    </xf>
    <xf numFmtId="0" fontId="34" fillId="0" borderId="22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3" fontId="28" fillId="14" borderId="194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3" fontId="28" fillId="0" borderId="19" xfId="0" applyNumberFormat="1" applyFont="1" applyBorder="1" applyAlignment="1">
      <alignment horizontal="center" vertical="center" wrapText="1"/>
    </xf>
    <xf numFmtId="3" fontId="28" fillId="0" borderId="20" xfId="0" applyNumberFormat="1" applyFont="1" applyBorder="1" applyAlignment="1">
      <alignment horizontal="center" vertical="center" wrapText="1"/>
    </xf>
    <xf numFmtId="3" fontId="27" fillId="0" borderId="19" xfId="0" applyNumberFormat="1" applyFont="1" applyBorder="1" applyAlignment="1">
      <alignment horizontal="center"/>
    </xf>
    <xf numFmtId="3" fontId="27" fillId="0" borderId="20" xfId="0" applyNumberFormat="1" applyFont="1" applyBorder="1" applyAlignment="1">
      <alignment horizontal="center"/>
    </xf>
    <xf numFmtId="3" fontId="32" fillId="0" borderId="17" xfId="0" applyNumberFormat="1" applyFont="1" applyBorder="1" applyAlignment="1">
      <alignment horizontal="center" vertical="center" wrapText="1"/>
    </xf>
    <xf numFmtId="3" fontId="32" fillId="0" borderId="17" xfId="0" applyNumberFormat="1" applyFont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1" fillId="3" borderId="19" xfId="0" applyFont="1" applyFill="1" applyBorder="1" applyAlignment="1">
      <alignment horizontal="center" vertical="center" wrapText="1"/>
    </xf>
    <xf numFmtId="0" fontId="31" fillId="3" borderId="20" xfId="0" applyFont="1" applyFill="1" applyBorder="1" applyAlignment="1">
      <alignment horizontal="center" vertical="center" wrapText="1"/>
    </xf>
    <xf numFmtId="0" fontId="31" fillId="3" borderId="22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29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20" xfId="0" applyFont="1" applyFill="1" applyBorder="1" applyAlignment="1">
      <alignment horizontal="center" vertical="center" wrapText="1"/>
    </xf>
    <xf numFmtId="0" fontId="30" fillId="3" borderId="29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 wrapText="1"/>
    </xf>
    <xf numFmtId="0" fontId="30" fillId="3" borderId="16" xfId="0" applyFont="1" applyFill="1" applyBorder="1" applyAlignment="1">
      <alignment horizontal="center" vertical="center" wrapText="1"/>
    </xf>
    <xf numFmtId="3" fontId="30" fillId="3" borderId="19" xfId="0" applyNumberFormat="1" applyFont="1" applyFill="1" applyBorder="1" applyAlignment="1">
      <alignment horizontal="center" vertical="center" wrapText="1"/>
    </xf>
    <xf numFmtId="3" fontId="30" fillId="3" borderId="20" xfId="0" applyNumberFormat="1" applyFont="1" applyFill="1" applyBorder="1" applyAlignment="1">
      <alignment horizontal="center" vertical="center" wrapText="1"/>
    </xf>
    <xf numFmtId="0" fontId="31" fillId="3" borderId="21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3" fontId="30" fillId="3" borderId="22" xfId="0" applyNumberFormat="1" applyFont="1" applyFill="1" applyBorder="1" applyAlignment="1">
      <alignment horizontal="center" vertical="center" wrapText="1"/>
    </xf>
    <xf numFmtId="3" fontId="30" fillId="3" borderId="9" xfId="0" applyNumberFormat="1" applyFont="1" applyFill="1" applyBorder="1" applyAlignment="1">
      <alignment horizontal="center" vertical="center" wrapText="1"/>
    </xf>
    <xf numFmtId="0" fontId="30" fillId="3" borderId="22" xfId="0" applyFont="1" applyFill="1" applyBorder="1" applyAlignment="1">
      <alignment horizontal="center" vertical="center" wrapText="1"/>
    </xf>
    <xf numFmtId="0" fontId="30" fillId="3" borderId="9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18" xfId="0" applyFont="1" applyFill="1" applyBorder="1" applyAlignment="1">
      <alignment horizontal="center" vertical="center" wrapText="1"/>
    </xf>
    <xf numFmtId="0" fontId="28" fillId="3" borderId="29" xfId="0" applyFont="1" applyFill="1" applyBorder="1" applyAlignment="1">
      <alignment horizontal="center"/>
    </xf>
    <xf numFmtId="0" fontId="28" fillId="3" borderId="16" xfId="0" applyFont="1" applyFill="1" applyBorder="1" applyAlignment="1">
      <alignment horizontal="center"/>
    </xf>
    <xf numFmtId="0" fontId="38" fillId="0" borderId="22" xfId="0" applyFont="1" applyBorder="1" applyAlignment="1">
      <alignment horizontal="center" vertical="center" wrapText="1"/>
    </xf>
    <xf numFmtId="0" fontId="38" fillId="0" borderId="9" xfId="0" applyFont="1" applyBorder="1" applyAlignment="1">
      <alignment horizontal="center" vertical="center" wrapText="1"/>
    </xf>
    <xf numFmtId="3" fontId="38" fillId="0" borderId="22" xfId="0" applyNumberFormat="1" applyFont="1" applyBorder="1" applyAlignment="1">
      <alignment horizontal="center" vertical="center" wrapText="1"/>
    </xf>
    <xf numFmtId="3" fontId="38" fillId="0" borderId="9" xfId="0" applyNumberFormat="1" applyFont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 vertical="center" wrapText="1"/>
    </xf>
    <xf numFmtId="3" fontId="32" fillId="14" borderId="17" xfId="0" applyNumberFormat="1" applyFont="1" applyFill="1" applyBorder="1" applyAlignment="1">
      <alignment horizontal="center"/>
    </xf>
    <xf numFmtId="3" fontId="28" fillId="0" borderId="17" xfId="0" applyNumberFormat="1" applyFont="1" applyBorder="1" applyAlignment="1">
      <alignment horizontal="center" vertical="center" wrapText="1"/>
    </xf>
    <xf numFmtId="3" fontId="27" fillId="0" borderId="17" xfId="0" applyNumberFormat="1" applyFont="1" applyBorder="1" applyAlignment="1">
      <alignment horizontal="center"/>
    </xf>
    <xf numFmtId="0" fontId="28" fillId="0" borderId="17" xfId="0" applyFont="1" applyBorder="1" applyAlignment="1">
      <alignment horizontal="center" vertical="center" wrapText="1"/>
    </xf>
    <xf numFmtId="0" fontId="27" fillId="0" borderId="17" xfId="0" applyFont="1" applyBorder="1"/>
    <xf numFmtId="4" fontId="28" fillId="0" borderId="17" xfId="0" applyNumberFormat="1" applyFont="1" applyBorder="1" applyAlignment="1">
      <alignment horizontal="center" vertical="center" wrapText="1"/>
    </xf>
    <xf numFmtId="4" fontId="27" fillId="0" borderId="17" xfId="0" applyNumberFormat="1" applyFont="1" applyBorder="1" applyAlignment="1">
      <alignment horizontal="center"/>
    </xf>
    <xf numFmtId="0" fontId="28" fillId="0" borderId="20" xfId="0" applyFont="1" applyBorder="1"/>
    <xf numFmtId="0" fontId="28" fillId="0" borderId="9" xfId="0" applyFont="1" applyBorder="1"/>
    <xf numFmtId="3" fontId="28" fillId="0" borderId="21" xfId="0" applyNumberFormat="1" applyFont="1" applyBorder="1" applyAlignment="1">
      <alignment horizontal="center" vertical="center" wrapText="1"/>
    </xf>
    <xf numFmtId="0" fontId="28" fillId="0" borderId="29" xfId="0" applyFont="1" applyBorder="1"/>
    <xf numFmtId="0" fontId="28" fillId="0" borderId="16" xfId="0" applyFont="1" applyBorder="1"/>
    <xf numFmtId="0" fontId="29" fillId="0" borderId="0" xfId="0" applyFont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3" fontId="28" fillId="0" borderId="17" xfId="0" applyNumberFormat="1" applyFont="1" applyFill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center" vertical="center" wrapText="1"/>
    </xf>
    <xf numFmtId="3" fontId="32" fillId="0" borderId="0" xfId="0" applyNumberFormat="1" applyFont="1" applyBorder="1" applyAlignment="1">
      <alignment horizontal="center" vertical="center" wrapText="1"/>
    </xf>
    <xf numFmtId="3" fontId="29" fillId="3" borderId="25" xfId="0" applyNumberFormat="1" applyFont="1" applyFill="1" applyBorder="1" applyAlignment="1">
      <alignment horizontal="center" vertical="center"/>
    </xf>
    <xf numFmtId="3" fontId="29" fillId="3" borderId="26" xfId="0" applyNumberFormat="1" applyFont="1" applyFill="1" applyBorder="1" applyAlignment="1">
      <alignment horizontal="center" vertical="center"/>
    </xf>
    <xf numFmtId="3" fontId="29" fillId="3" borderId="30" xfId="0" applyNumberFormat="1" applyFont="1" applyFill="1" applyBorder="1" applyAlignment="1">
      <alignment horizontal="center" vertical="center"/>
    </xf>
    <xf numFmtId="3" fontId="29" fillId="3" borderId="16" xfId="0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3" fontId="29" fillId="0" borderId="17" xfId="0" applyNumberFormat="1" applyFont="1" applyBorder="1" applyAlignment="1">
      <alignment horizontal="center" vertical="center" wrapText="1"/>
    </xf>
    <xf numFmtId="3" fontId="29" fillId="0" borderId="17" xfId="0" applyNumberFormat="1" applyFont="1" applyBorder="1" applyAlignment="1">
      <alignment horizontal="center"/>
    </xf>
    <xf numFmtId="0" fontId="32" fillId="0" borderId="22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7" xfId="0" applyFont="1" applyBorder="1"/>
    <xf numFmtId="0" fontId="29" fillId="0" borderId="22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3" fontId="32" fillId="0" borderId="21" xfId="0" applyNumberFormat="1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/>
    <xf numFmtId="3" fontId="32" fillId="0" borderId="21" xfId="0" applyNumberFormat="1" applyFont="1" applyBorder="1" applyAlignment="1">
      <alignment horizontal="center"/>
    </xf>
    <xf numFmtId="3" fontId="32" fillId="0" borderId="19" xfId="0" applyNumberFormat="1" applyFont="1" applyBorder="1" applyAlignment="1">
      <alignment horizontal="center"/>
    </xf>
    <xf numFmtId="3" fontId="32" fillId="0" borderId="20" xfId="0" applyNumberFormat="1" applyFont="1" applyBorder="1" applyAlignment="1">
      <alignment horizontal="center"/>
    </xf>
    <xf numFmtId="3" fontId="32" fillId="0" borderId="194" xfId="0" applyNumberFormat="1" applyFont="1" applyBorder="1" applyAlignment="1">
      <alignment horizontal="center" vertical="center" wrapText="1"/>
    </xf>
    <xf numFmtId="0" fontId="29" fillId="0" borderId="22" xfId="0" applyFont="1" applyBorder="1" applyAlignment="1">
      <alignment horizontal="left" vertical="top" wrapText="1"/>
    </xf>
    <xf numFmtId="0" fontId="29" fillId="0" borderId="9" xfId="0" applyFont="1" applyBorder="1" applyAlignment="1">
      <alignment horizontal="left" vertical="top" wrapText="1"/>
    </xf>
    <xf numFmtId="3" fontId="32" fillId="14" borderId="194" xfId="0" applyNumberFormat="1" applyFont="1" applyFill="1" applyBorder="1" applyAlignment="1">
      <alignment horizontal="center" vertical="center" wrapText="1"/>
    </xf>
    <xf numFmtId="0" fontId="32" fillId="0" borderId="22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166" fontId="32" fillId="0" borderId="17" xfId="0" applyNumberFormat="1" applyFont="1" applyBorder="1" applyAlignment="1">
      <alignment horizontal="center" vertical="center" wrapText="1"/>
    </xf>
    <xf numFmtId="0" fontId="32" fillId="0" borderId="22" xfId="0" applyFont="1" applyBorder="1" applyAlignment="1">
      <alignment horizontal="justify"/>
    </xf>
    <xf numFmtId="0" fontId="32" fillId="0" borderId="9" xfId="0" applyFont="1" applyBorder="1" applyAlignment="1">
      <alignment horizontal="justify"/>
    </xf>
    <xf numFmtId="4" fontId="32" fillId="0" borderId="17" xfId="0" applyNumberFormat="1" applyFont="1" applyBorder="1" applyAlignment="1">
      <alignment horizontal="center" vertical="center" wrapText="1"/>
    </xf>
    <xf numFmtId="3" fontId="32" fillId="0" borderId="194" xfId="0" applyNumberFormat="1" applyFont="1" applyBorder="1" applyAlignment="1">
      <alignment horizontal="center"/>
    </xf>
    <xf numFmtId="3" fontId="32" fillId="0" borderId="193" xfId="0" applyNumberFormat="1" applyFont="1" applyBorder="1" applyAlignment="1">
      <alignment horizontal="center" vertical="center" wrapText="1"/>
    </xf>
    <xf numFmtId="3" fontId="32" fillId="0" borderId="193" xfId="0" applyNumberFormat="1" applyFont="1" applyBorder="1" applyAlignment="1">
      <alignment horizontal="center"/>
    </xf>
    <xf numFmtId="0" fontId="32" fillId="0" borderId="22" xfId="0" applyFont="1" applyBorder="1" applyAlignment="1">
      <alignment horizontal="justify" vertical="center" wrapText="1"/>
    </xf>
    <xf numFmtId="0" fontId="32" fillId="0" borderId="9" xfId="0" applyFont="1" applyBorder="1" applyAlignment="1">
      <alignment horizontal="justify" vertical="center" wrapText="1"/>
    </xf>
    <xf numFmtId="3" fontId="32" fillId="0" borderId="192" xfId="0" applyNumberFormat="1" applyFont="1" applyBorder="1" applyAlignment="1">
      <alignment horizontal="center" vertical="center" wrapText="1"/>
    </xf>
    <xf numFmtId="3" fontId="32" fillId="0" borderId="192" xfId="0" applyNumberFormat="1" applyFont="1" applyBorder="1" applyAlignment="1">
      <alignment horizontal="center"/>
    </xf>
    <xf numFmtId="3" fontId="29" fillId="3" borderId="27" xfId="0" applyNumberFormat="1" applyFont="1" applyFill="1" applyBorder="1" applyAlignment="1">
      <alignment horizontal="center" vertical="center" wrapText="1"/>
    </xf>
    <xf numFmtId="3" fontId="29" fillId="3" borderId="36" xfId="0" applyNumberFormat="1" applyFont="1" applyFill="1" applyBorder="1" applyAlignment="1">
      <alignment horizontal="center" vertical="center" wrapText="1"/>
    </xf>
    <xf numFmtId="3" fontId="32" fillId="3" borderId="27" xfId="0" applyNumberFormat="1" applyFont="1" applyFill="1" applyBorder="1" applyAlignment="1">
      <alignment horizontal="center" vertical="center" wrapText="1"/>
    </xf>
    <xf numFmtId="3" fontId="32" fillId="3" borderId="36" xfId="0" applyNumberFormat="1" applyFont="1" applyFill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Fill="1" applyBorder="1" applyAlignment="1">
      <alignment horizontal="justify" vertical="center" wrapText="1"/>
    </xf>
    <xf numFmtId="0" fontId="32" fillId="0" borderId="9" xfId="0" applyFont="1" applyFill="1" applyBorder="1" applyAlignment="1">
      <alignment horizontal="justify" vertical="center" wrapText="1"/>
    </xf>
    <xf numFmtId="4" fontId="32" fillId="0" borderId="17" xfId="0" applyNumberFormat="1" applyFont="1" applyBorder="1" applyAlignment="1">
      <alignment horizontal="center"/>
    </xf>
    <xf numFmtId="3" fontId="29" fillId="3" borderId="29" xfId="0" applyNumberFormat="1" applyFont="1" applyFill="1" applyBorder="1" applyAlignment="1">
      <alignment horizontal="center" vertical="center" wrapText="1"/>
    </xf>
    <xf numFmtId="3" fontId="29" fillId="3" borderId="16" xfId="0" applyNumberFormat="1" applyFont="1" applyFill="1" applyBorder="1" applyAlignment="1">
      <alignment horizontal="center" vertical="center" wrapText="1"/>
    </xf>
    <xf numFmtId="3" fontId="32" fillId="3" borderId="29" xfId="0" applyNumberFormat="1" applyFont="1" applyFill="1" applyBorder="1" applyAlignment="1">
      <alignment horizontal="center" vertical="center" wrapText="1"/>
    </xf>
    <xf numFmtId="3" fontId="32" fillId="3" borderId="16" xfId="0" applyNumberFormat="1" applyFont="1" applyFill="1" applyBorder="1" applyAlignment="1">
      <alignment horizontal="center" vertical="center" wrapText="1"/>
    </xf>
    <xf numFmtId="166" fontId="32" fillId="0" borderId="22" xfId="0" applyNumberFormat="1" applyFont="1" applyBorder="1" applyAlignment="1">
      <alignment horizontal="center" vertical="center" wrapText="1"/>
    </xf>
    <xf numFmtId="166" fontId="32" fillId="0" borderId="9" xfId="0" applyNumberFormat="1" applyFont="1" applyBorder="1" applyAlignment="1">
      <alignment horizontal="center" vertical="center" wrapText="1"/>
    </xf>
    <xf numFmtId="4" fontId="32" fillId="0" borderId="22" xfId="0" applyNumberFormat="1" applyFont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3" fontId="32" fillId="0" borderId="22" xfId="0" applyNumberFormat="1" applyFont="1" applyBorder="1" applyAlignment="1">
      <alignment horizontal="center"/>
    </xf>
    <xf numFmtId="3" fontId="32" fillId="0" borderId="44" xfId="0" applyNumberFormat="1" applyFont="1" applyBorder="1" applyAlignment="1">
      <alignment horizontal="center" vertical="center" wrapText="1"/>
    </xf>
    <xf numFmtId="3" fontId="32" fillId="0" borderId="5" xfId="0" applyNumberFormat="1" applyFont="1" applyBorder="1" applyAlignment="1">
      <alignment horizontal="center"/>
    </xf>
    <xf numFmtId="3" fontId="32" fillId="0" borderId="90" xfId="0" applyNumberFormat="1" applyFont="1" applyBorder="1" applyAlignment="1">
      <alignment horizontal="center" vertical="center" wrapText="1"/>
    </xf>
    <xf numFmtId="3" fontId="32" fillId="0" borderId="38" xfId="0" applyNumberFormat="1" applyFont="1" applyBorder="1" applyAlignment="1">
      <alignment horizontal="center"/>
    </xf>
    <xf numFmtId="3" fontId="32" fillId="14" borderId="44" xfId="0" applyNumberFormat="1" applyFont="1" applyFill="1" applyBorder="1" applyAlignment="1">
      <alignment horizontal="center" vertical="center" wrapText="1"/>
    </xf>
    <xf numFmtId="3" fontId="32" fillId="14" borderId="5" xfId="0" applyNumberFormat="1" applyFont="1" applyFill="1" applyBorder="1" applyAlignment="1">
      <alignment horizontal="center"/>
    </xf>
    <xf numFmtId="0" fontId="28" fillId="0" borderId="21" xfId="0" applyFont="1" applyBorder="1" applyAlignment="1">
      <alignment horizontal="center" vertical="center" wrapText="1"/>
    </xf>
    <xf numFmtId="0" fontId="27" fillId="0" borderId="21" xfId="0" applyFont="1" applyBorder="1"/>
    <xf numFmtId="3" fontId="27" fillId="0" borderId="21" xfId="0" applyNumberFormat="1" applyFont="1" applyBorder="1" applyAlignment="1">
      <alignment horizontal="center"/>
    </xf>
    <xf numFmtId="3" fontId="30" fillId="0" borderId="17" xfId="0" applyNumberFormat="1" applyFont="1" applyBorder="1" applyAlignment="1">
      <alignment horizontal="center" vertical="center" wrapText="1"/>
    </xf>
    <xf numFmtId="3" fontId="31" fillId="0" borderId="17" xfId="0" applyNumberFormat="1" applyFont="1" applyBorder="1" applyAlignment="1">
      <alignment horizontal="center"/>
    </xf>
    <xf numFmtId="3" fontId="28" fillId="14" borderId="17" xfId="0" applyNumberFormat="1" applyFont="1" applyFill="1" applyBorder="1" applyAlignment="1">
      <alignment horizontal="center" vertical="center" wrapText="1"/>
    </xf>
    <xf numFmtId="166" fontId="28" fillId="0" borderId="17" xfId="0" applyNumberFormat="1" applyFont="1" applyBorder="1" applyAlignment="1">
      <alignment horizontal="center" vertical="center" wrapText="1"/>
    </xf>
    <xf numFmtId="0" fontId="29" fillId="14" borderId="0" xfId="0" applyFont="1" applyFill="1" applyBorder="1" applyAlignment="1">
      <alignment horizontal="center" vertical="center"/>
    </xf>
    <xf numFmtId="166" fontId="30" fillId="3" borderId="29" xfId="0" applyNumberFormat="1" applyFont="1" applyFill="1" applyBorder="1" applyAlignment="1">
      <alignment horizontal="center" vertical="center" wrapText="1"/>
    </xf>
    <xf numFmtId="166" fontId="30" fillId="3" borderId="16" xfId="0" applyNumberFormat="1" applyFont="1" applyFill="1" applyBorder="1" applyAlignment="1">
      <alignment horizontal="center" vertical="center" wrapText="1"/>
    </xf>
    <xf numFmtId="166" fontId="27" fillId="0" borderId="17" xfId="0" applyNumberFormat="1" applyFont="1" applyBorder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27" fillId="0" borderId="22" xfId="0" applyFont="1" applyBorder="1" applyAlignment="1">
      <alignment horizontal="justify" vertical="top" wrapText="1"/>
    </xf>
    <xf numFmtId="0" fontId="27" fillId="0" borderId="9" xfId="0" applyFont="1" applyBorder="1" applyAlignment="1">
      <alignment horizontal="justify" vertical="top" wrapText="1"/>
    </xf>
    <xf numFmtId="3" fontId="28" fillId="0" borderId="17" xfId="0" applyNumberFormat="1" applyFont="1" applyBorder="1" applyAlignment="1">
      <alignment horizontal="center"/>
    </xf>
    <xf numFmtId="0" fontId="28" fillId="0" borderId="17" xfId="0" applyFont="1" applyBorder="1"/>
    <xf numFmtId="0" fontId="30" fillId="0" borderId="0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 wrapText="1"/>
    </xf>
    <xf numFmtId="0" fontId="38" fillId="0" borderId="21" xfId="0" applyFont="1" applyBorder="1"/>
    <xf numFmtId="3" fontId="38" fillId="0" borderId="21" xfId="0" applyNumberFormat="1" applyFont="1" applyBorder="1" applyAlignment="1">
      <alignment horizontal="center" vertical="center" wrapText="1"/>
    </xf>
    <xf numFmtId="3" fontId="38" fillId="0" borderId="21" xfId="0" applyNumberFormat="1" applyFont="1" applyBorder="1" applyAlignment="1">
      <alignment horizontal="center"/>
    </xf>
    <xf numFmtId="3" fontId="38" fillId="0" borderId="19" xfId="0" applyNumberFormat="1" applyFont="1" applyBorder="1" applyAlignment="1">
      <alignment horizontal="center"/>
    </xf>
    <xf numFmtId="3" fontId="38" fillId="0" borderId="20" xfId="0" applyNumberFormat="1" applyFont="1" applyBorder="1" applyAlignment="1">
      <alignment horizontal="center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8" fillId="0" borderId="17" xfId="0" applyFont="1" applyBorder="1" applyAlignment="1">
      <alignment horizontal="center" vertical="center" wrapText="1"/>
    </xf>
    <xf numFmtId="0" fontId="38" fillId="0" borderId="17" xfId="0" applyFont="1" applyBorder="1"/>
    <xf numFmtId="3" fontId="38" fillId="0" borderId="17" xfId="0" applyNumberFormat="1" applyFont="1" applyBorder="1" applyAlignment="1">
      <alignment horizontal="center" vertical="center" wrapText="1"/>
    </xf>
    <xf numFmtId="3" fontId="38" fillId="0" borderId="17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left" vertical="center" wrapText="1"/>
    </xf>
    <xf numFmtId="166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left"/>
    </xf>
    <xf numFmtId="0" fontId="38" fillId="0" borderId="9" xfId="0" applyFont="1" applyBorder="1" applyAlignment="1">
      <alignment horizontal="left"/>
    </xf>
    <xf numFmtId="0" fontId="3" fillId="0" borderId="2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8" fillId="0" borderId="22" xfId="0" applyFont="1" applyBorder="1" applyAlignment="1">
      <alignment horizontal="left" vertical="top" wrapText="1"/>
    </xf>
    <xf numFmtId="0" fontId="38" fillId="0" borderId="9" xfId="0" applyFont="1" applyBorder="1" applyAlignment="1">
      <alignment horizontal="left" vertical="top" wrapText="1"/>
    </xf>
    <xf numFmtId="0" fontId="38" fillId="0" borderId="9" xfId="0" applyFont="1" applyBorder="1"/>
    <xf numFmtId="3" fontId="38" fillId="0" borderId="9" xfId="0" applyNumberFormat="1" applyFont="1" applyBorder="1" applyAlignment="1">
      <alignment horizontal="center"/>
    </xf>
    <xf numFmtId="0" fontId="38" fillId="0" borderId="22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166" fontId="38" fillId="0" borderId="22" xfId="0" applyNumberFormat="1" applyFont="1" applyBorder="1" applyAlignment="1">
      <alignment horizontal="center" vertical="center" wrapText="1"/>
    </xf>
    <xf numFmtId="166" fontId="38" fillId="0" borderId="9" xfId="0" applyNumberFormat="1" applyFont="1" applyBorder="1" applyAlignment="1">
      <alignment horizontal="center" vertical="center" wrapText="1"/>
    </xf>
    <xf numFmtId="4" fontId="38" fillId="0" borderId="17" xfId="0" applyNumberFormat="1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3" fontId="38" fillId="3" borderId="27" xfId="0" applyNumberFormat="1" applyFont="1" applyFill="1" applyBorder="1" applyAlignment="1">
      <alignment horizontal="center" vertical="center" wrapText="1"/>
    </xf>
    <xf numFmtId="3" fontId="38" fillId="3" borderId="36" xfId="0" applyNumberFormat="1" applyFont="1" applyFill="1" applyBorder="1" applyAlignment="1">
      <alignment horizontal="center" vertical="center" wrapText="1"/>
    </xf>
    <xf numFmtId="3" fontId="3" fillId="3" borderId="27" xfId="0" applyNumberFormat="1" applyFont="1" applyFill="1" applyBorder="1" applyAlignment="1">
      <alignment horizontal="center" vertical="center" wrapText="1"/>
    </xf>
    <xf numFmtId="3" fontId="3" fillId="3" borderId="36" xfId="0" applyNumberFormat="1" applyFont="1" applyFill="1" applyBorder="1" applyAlignment="1">
      <alignment horizontal="center" vertical="center" wrapText="1"/>
    </xf>
    <xf numFmtId="3" fontId="38" fillId="0" borderId="0" xfId="0" applyNumberFormat="1" applyFont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 wrapText="1"/>
    </xf>
    <xf numFmtId="3" fontId="38" fillId="0" borderId="28" xfId="0" applyNumberFormat="1" applyFont="1" applyBorder="1" applyAlignment="1">
      <alignment horizontal="center" vertical="center"/>
    </xf>
    <xf numFmtId="3" fontId="38" fillId="0" borderId="36" xfId="0" applyNumberFormat="1" applyFont="1" applyBorder="1" applyAlignment="1">
      <alignment horizontal="center" vertical="center"/>
    </xf>
    <xf numFmtId="3" fontId="3" fillId="3" borderId="25" xfId="0" applyNumberFormat="1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center" vertical="center"/>
    </xf>
    <xf numFmtId="3" fontId="3" fillId="3" borderId="30" xfId="0" applyNumberFormat="1" applyFont="1" applyFill="1" applyBorder="1" applyAlignment="1">
      <alignment horizontal="center" vertical="center"/>
    </xf>
    <xf numFmtId="3" fontId="3" fillId="3" borderId="16" xfId="0" applyNumberFormat="1" applyFont="1" applyFill="1" applyBorder="1" applyAlignment="1">
      <alignment horizontal="center" vertical="center"/>
    </xf>
    <xf numFmtId="0" fontId="3" fillId="0" borderId="108" xfId="0" applyFont="1" applyBorder="1" applyAlignment="1">
      <alignment horizontal="center" vertical="center"/>
    </xf>
    <xf numFmtId="0" fontId="3" fillId="0" borderId="110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3" fontId="3" fillId="0" borderId="67" xfId="0" applyNumberFormat="1" applyFont="1" applyBorder="1" applyAlignment="1">
      <alignment horizontal="center" vertical="center" wrapText="1"/>
    </xf>
    <xf numFmtId="3" fontId="3" fillId="0" borderId="67" xfId="0" applyNumberFormat="1" applyFont="1" applyBorder="1" applyAlignment="1">
      <alignment horizontal="center"/>
    </xf>
    <xf numFmtId="3" fontId="38" fillId="3" borderId="29" xfId="0" applyNumberFormat="1" applyFont="1" applyFill="1" applyBorder="1" applyAlignment="1">
      <alignment horizontal="center" vertical="center" wrapText="1"/>
    </xf>
    <xf numFmtId="3" fontId="38" fillId="3" borderId="16" xfId="0" applyNumberFormat="1" applyFont="1" applyFill="1" applyBorder="1" applyAlignment="1">
      <alignment horizontal="center" vertical="center" wrapText="1"/>
    </xf>
    <xf numFmtId="3" fontId="3" fillId="3" borderId="29" xfId="0" applyNumberFormat="1" applyFont="1" applyFill="1" applyBorder="1" applyAlignment="1">
      <alignment horizontal="center" vertical="center" wrapText="1"/>
    </xf>
    <xf numFmtId="3" fontId="3" fillId="3" borderId="16" xfId="0" applyNumberFormat="1" applyFont="1" applyFill="1" applyBorder="1" applyAlignment="1">
      <alignment horizontal="center" vertical="center" wrapText="1"/>
    </xf>
    <xf numFmtId="0" fontId="90" fillId="14" borderId="0" xfId="0" applyFont="1" applyFill="1" applyAlignment="1">
      <alignment horizontal="center" vertical="center"/>
    </xf>
    <xf numFmtId="3" fontId="28" fillId="0" borderId="22" xfId="0" applyNumberFormat="1" applyFont="1" applyFill="1" applyBorder="1" applyAlignment="1">
      <alignment horizontal="center" vertical="center" wrapText="1"/>
    </xf>
    <xf numFmtId="3" fontId="28" fillId="0" borderId="9" xfId="0" applyNumberFormat="1" applyFont="1" applyFill="1" applyBorder="1" applyAlignment="1">
      <alignment horizontal="center" vertical="center" wrapText="1"/>
    </xf>
    <xf numFmtId="3" fontId="38" fillId="14" borderId="17" xfId="0" applyNumberFormat="1" applyFont="1" applyFill="1" applyBorder="1" applyAlignment="1">
      <alignment horizontal="center" vertical="center" wrapText="1"/>
    </xf>
    <xf numFmtId="3" fontId="32" fillId="0" borderId="28" xfId="0" applyNumberFormat="1" applyFont="1" applyBorder="1" applyAlignment="1">
      <alignment horizontal="center" vertical="center" wrapText="1"/>
    </xf>
    <xf numFmtId="3" fontId="32" fillId="0" borderId="36" xfId="0" applyNumberFormat="1" applyFont="1" applyBorder="1" applyAlignment="1">
      <alignment horizontal="center" vertical="center" wrapText="1"/>
    </xf>
    <xf numFmtId="0" fontId="7" fillId="5" borderId="44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5" borderId="170" xfId="0" applyFont="1" applyFill="1" applyBorder="1" applyAlignment="1">
      <alignment horizontal="center"/>
    </xf>
    <xf numFmtId="0" fontId="7" fillId="5" borderId="115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7" fillId="5" borderId="166" xfId="0" applyFont="1" applyFill="1" applyBorder="1" applyAlignment="1">
      <alignment horizontal="center"/>
    </xf>
    <xf numFmtId="0" fontId="7" fillId="5" borderId="117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20" xfId="0" applyFont="1" applyFill="1" applyBorder="1" applyAlignment="1">
      <alignment horizontal="center" vertical="center"/>
    </xf>
    <xf numFmtId="0" fontId="12" fillId="5" borderId="44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64" fillId="0" borderId="0" xfId="0" applyFont="1" applyAlignment="1">
      <alignment horizontal="center"/>
    </xf>
    <xf numFmtId="0" fontId="3" fillId="5" borderId="3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170" xfId="0" applyFont="1" applyFill="1" applyBorder="1" applyAlignment="1">
      <alignment horizontal="center" vertical="center"/>
    </xf>
    <xf numFmtId="0" fontId="3" fillId="5" borderId="1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12" fillId="5" borderId="166" xfId="0" applyFont="1" applyFill="1" applyBorder="1" applyAlignment="1">
      <alignment horizontal="center" vertical="center"/>
    </xf>
    <xf numFmtId="0" fontId="12" fillId="5" borderId="117" xfId="0" applyFont="1" applyFill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/>
    </xf>
    <xf numFmtId="3" fontId="28" fillId="0" borderId="9" xfId="0" applyNumberFormat="1" applyFont="1" applyBorder="1"/>
    <xf numFmtId="0" fontId="28" fillId="0" borderId="22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3" fontId="30" fillId="0" borderId="9" xfId="0" applyNumberFormat="1" applyFont="1" applyBorder="1"/>
    <xf numFmtId="0" fontId="28" fillId="0" borderId="22" xfId="0" applyFont="1" applyBorder="1" applyAlignment="1">
      <alignment horizontal="left" vertical="top" wrapText="1"/>
    </xf>
    <xf numFmtId="0" fontId="28" fillId="0" borderId="9" xfId="0" applyFont="1" applyBorder="1" applyAlignment="1">
      <alignment horizontal="left" vertical="top" wrapText="1"/>
    </xf>
    <xf numFmtId="0" fontId="30" fillId="0" borderId="22" xfId="0" applyFont="1" applyBorder="1" applyAlignment="1">
      <alignment horizontal="left" vertical="top" wrapText="1"/>
    </xf>
    <xf numFmtId="0" fontId="30" fillId="0" borderId="9" xfId="0" applyFont="1" applyBorder="1" applyAlignment="1">
      <alignment horizontal="left" vertical="top" wrapText="1"/>
    </xf>
    <xf numFmtId="3" fontId="28" fillId="3" borderId="22" xfId="0" applyNumberFormat="1" applyFont="1" applyFill="1" applyBorder="1" applyAlignment="1">
      <alignment horizontal="center" vertical="center" wrapText="1"/>
    </xf>
    <xf numFmtId="3" fontId="28" fillId="3" borderId="9" xfId="0" applyNumberFormat="1" applyFont="1" applyFill="1" applyBorder="1" applyAlignment="1">
      <alignment horizontal="center" vertical="center" wrapText="1"/>
    </xf>
    <xf numFmtId="3" fontId="28" fillId="0" borderId="22" xfId="0" applyNumberFormat="1" applyFont="1" applyBorder="1" applyAlignment="1">
      <alignment horizontal="center" vertical="center"/>
    </xf>
    <xf numFmtId="3" fontId="28" fillId="0" borderId="9" xfId="0" applyNumberFormat="1" applyFont="1" applyBorder="1" applyAlignment="1">
      <alignment horizontal="center" vertical="center"/>
    </xf>
    <xf numFmtId="4" fontId="28" fillId="0" borderId="22" xfId="0" applyNumberFormat="1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/>
    <xf numFmtId="3" fontId="27" fillId="0" borderId="0" xfId="0" applyNumberFormat="1" applyFont="1" applyBorder="1" applyAlignment="1">
      <alignment horizontal="center"/>
    </xf>
    <xf numFmtId="3" fontId="27" fillId="0" borderId="0" xfId="0" applyNumberFormat="1" applyFont="1" applyBorder="1"/>
    <xf numFmtId="0" fontId="29" fillId="0" borderId="0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justify" vertical="center" wrapText="1"/>
    </xf>
    <xf numFmtId="0" fontId="28" fillId="0" borderId="9" xfId="0" applyFont="1" applyBorder="1" applyAlignment="1">
      <alignment horizontal="justify" vertical="center" wrapText="1"/>
    </xf>
    <xf numFmtId="0" fontId="13" fillId="10" borderId="49" xfId="0" applyFont="1" applyFill="1" applyBorder="1" applyAlignment="1">
      <alignment horizontal="center" wrapText="1"/>
    </xf>
    <xf numFmtId="0" fontId="13" fillId="10" borderId="4" xfId="0" applyFont="1" applyFill="1" applyBorder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9" fillId="10" borderId="109" xfId="0" applyFont="1" applyFill="1" applyBorder="1" applyAlignment="1">
      <alignment horizontal="center" vertical="center"/>
    </xf>
    <xf numFmtId="0" fontId="9" fillId="10" borderId="68" xfId="0" applyFont="1" applyFill="1" applyBorder="1" applyAlignment="1">
      <alignment horizontal="center" vertical="center"/>
    </xf>
    <xf numFmtId="0" fontId="9" fillId="10" borderId="41" xfId="0" applyFont="1" applyFill="1" applyBorder="1" applyAlignment="1">
      <alignment horizontal="center" vertical="center"/>
    </xf>
    <xf numFmtId="0" fontId="5" fillId="10" borderId="111" xfId="0" applyFont="1" applyFill="1" applyBorder="1" applyAlignment="1">
      <alignment horizontal="center"/>
    </xf>
    <xf numFmtId="0" fontId="9" fillId="10" borderId="111" xfId="0" applyFont="1" applyFill="1" applyBorder="1" applyAlignment="1">
      <alignment horizontal="center"/>
    </xf>
    <xf numFmtId="0" fontId="9" fillId="10" borderId="116" xfId="0" applyFont="1" applyFill="1" applyBorder="1" applyAlignment="1">
      <alignment horizontal="center"/>
    </xf>
    <xf numFmtId="0" fontId="5" fillId="10" borderId="42" xfId="0" applyFont="1" applyFill="1" applyBorder="1" applyAlignment="1">
      <alignment horizontal="center"/>
    </xf>
    <xf numFmtId="166" fontId="41" fillId="0" borderId="31" xfId="0" applyNumberFormat="1" applyFont="1" applyBorder="1" applyAlignment="1">
      <alignment horizontal="center" vertical="center"/>
    </xf>
    <xf numFmtId="166" fontId="41" fillId="0" borderId="2" xfId="0" applyNumberFormat="1" applyFont="1" applyBorder="1" applyAlignment="1">
      <alignment horizontal="center" vertical="center"/>
    </xf>
    <xf numFmtId="166" fontId="4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10" borderId="108" xfId="0" applyFont="1" applyFill="1" applyBorder="1" applyAlignment="1">
      <alignment horizontal="center" vertical="center"/>
    </xf>
    <xf numFmtId="0" fontId="9" fillId="10" borderId="31" xfId="0" applyFont="1" applyFill="1" applyBorder="1" applyAlignment="1">
      <alignment horizontal="center" vertical="center"/>
    </xf>
    <xf numFmtId="0" fontId="9" fillId="10" borderId="33" xfId="0" applyFont="1" applyFill="1" applyBorder="1" applyAlignment="1">
      <alignment horizontal="center" vertical="center"/>
    </xf>
    <xf numFmtId="0" fontId="3" fillId="10" borderId="109" xfId="0" applyFont="1" applyFill="1" applyBorder="1" applyAlignment="1">
      <alignment horizontal="center"/>
    </xf>
    <xf numFmtId="0" fontId="3" fillId="10" borderId="111" xfId="0" applyFont="1" applyFill="1" applyBorder="1" applyAlignment="1">
      <alignment horizontal="center"/>
    </xf>
    <xf numFmtId="0" fontId="3" fillId="10" borderId="116" xfId="0" applyFont="1" applyFill="1" applyBorder="1" applyAlignment="1">
      <alignment horizontal="center"/>
    </xf>
    <xf numFmtId="0" fontId="9" fillId="10" borderId="68" xfId="0" applyFont="1" applyFill="1" applyBorder="1" applyAlignment="1">
      <alignment horizontal="center"/>
    </xf>
    <xf numFmtId="0" fontId="9" fillId="10" borderId="42" xfId="0" applyFont="1" applyFill="1" applyBorder="1" applyAlignment="1">
      <alignment horizontal="center"/>
    </xf>
    <xf numFmtId="3" fontId="9" fillId="3" borderId="171" xfId="0" applyNumberFormat="1" applyFont="1" applyFill="1" applyBorder="1" applyAlignment="1">
      <alignment horizontal="center"/>
    </xf>
    <xf numFmtId="3" fontId="9" fillId="3" borderId="172" xfId="0" applyNumberFormat="1" applyFont="1" applyFill="1" applyBorder="1" applyAlignment="1">
      <alignment horizontal="center"/>
    </xf>
    <xf numFmtId="3" fontId="9" fillId="3" borderId="173" xfId="0" applyNumberFormat="1" applyFont="1" applyFill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0" fillId="0" borderId="74" xfId="0" applyNumberFormat="1" applyBorder="1" applyAlignment="1">
      <alignment horizontal="center"/>
    </xf>
    <xf numFmtId="0" fontId="55" fillId="0" borderId="0" xfId="0" applyFont="1" applyAlignment="1">
      <alignment horizontal="center"/>
    </xf>
    <xf numFmtId="0" fontId="9" fillId="3" borderId="2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6" xfId="0" applyNumberFormat="1" applyBorder="1" applyAlignment="1">
      <alignment horizontal="center"/>
    </xf>
    <xf numFmtId="0" fontId="9" fillId="3" borderId="123" xfId="0" applyFont="1" applyFill="1" applyBorder="1" applyAlignment="1">
      <alignment horizontal="center"/>
    </xf>
    <xf numFmtId="0" fontId="9" fillId="3" borderId="126" xfId="0" applyFont="1" applyFill="1" applyBorder="1" applyAlignment="1">
      <alignment horizontal="center"/>
    </xf>
    <xf numFmtId="0" fontId="9" fillId="3" borderId="171" xfId="0" applyFont="1" applyFill="1" applyBorder="1" applyAlignment="1">
      <alignment horizontal="center"/>
    </xf>
    <xf numFmtId="0" fontId="9" fillId="3" borderId="173" xfId="0" applyFont="1" applyFill="1" applyBorder="1" applyAlignment="1">
      <alignment horizontal="center"/>
    </xf>
    <xf numFmtId="0" fontId="9" fillId="3" borderId="124" xfId="0" applyFont="1" applyFill="1" applyBorder="1" applyAlignment="1">
      <alignment horizontal="center"/>
    </xf>
    <xf numFmtId="0" fontId="9" fillId="3" borderId="18" xfId="0" applyFont="1" applyFill="1" applyBorder="1" applyAlignment="1">
      <alignment horizontal="center"/>
    </xf>
    <xf numFmtId="0" fontId="27" fillId="0" borderId="9" xfId="0" applyFont="1" applyBorder="1"/>
    <xf numFmtId="0" fontId="30" fillId="3" borderId="29" xfId="0" applyFont="1" applyFill="1" applyBorder="1" applyAlignment="1">
      <alignment horizontal="left" vertical="center" wrapText="1"/>
    </xf>
    <xf numFmtId="0" fontId="30" fillId="3" borderId="16" xfId="0" applyFont="1" applyFill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0" fontId="30" fillId="3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3" fontId="30" fillId="3" borderId="9" xfId="0" applyNumberFormat="1" applyFont="1" applyFill="1" applyBorder="1" applyAlignment="1">
      <alignment horizontal="center" vertical="center"/>
    </xf>
    <xf numFmtId="3" fontId="28" fillId="6" borderId="28" xfId="0" applyNumberFormat="1" applyFont="1" applyFill="1" applyBorder="1" applyAlignment="1">
      <alignment horizontal="center"/>
    </xf>
    <xf numFmtId="3" fontId="28" fillId="6" borderId="36" xfId="0" applyNumberFormat="1" applyFont="1" applyFill="1" applyBorder="1" applyAlignment="1">
      <alignment horizontal="center"/>
    </xf>
    <xf numFmtId="3" fontId="28" fillId="0" borderId="25" xfId="0" applyNumberFormat="1" applyFont="1" applyBorder="1" applyAlignment="1">
      <alignment horizontal="center" vertical="center" wrapText="1"/>
    </xf>
    <xf numFmtId="3" fontId="28" fillId="0" borderId="26" xfId="0" applyNumberFormat="1" applyFont="1" applyBorder="1" applyAlignment="1">
      <alignment horizontal="center" vertical="center" wrapText="1"/>
    </xf>
    <xf numFmtId="0" fontId="31" fillId="0" borderId="9" xfId="0" applyFont="1" applyBorder="1"/>
    <xf numFmtId="3" fontId="28" fillId="3" borderId="17" xfId="0" applyNumberFormat="1" applyFont="1" applyFill="1" applyBorder="1" applyAlignment="1">
      <alignment horizontal="center" vertical="center" wrapText="1"/>
    </xf>
    <xf numFmtId="3" fontId="30" fillId="3" borderId="17" xfId="0" applyNumberFormat="1" applyFont="1" applyFill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7" fillId="0" borderId="20" xfId="0" applyFont="1" applyBorder="1"/>
    <xf numFmtId="0" fontId="27" fillId="0" borderId="29" xfId="0" applyFont="1" applyBorder="1"/>
    <xf numFmtId="0" fontId="27" fillId="0" borderId="16" xfId="0" applyFont="1" applyBorder="1"/>
    <xf numFmtId="3" fontId="26" fillId="0" borderId="22" xfId="0" applyNumberFormat="1" applyFont="1" applyBorder="1" applyAlignment="1">
      <alignment horizontal="center" vertical="center" wrapText="1"/>
    </xf>
    <xf numFmtId="3" fontId="26" fillId="0" borderId="9" xfId="0" applyNumberFormat="1" applyFont="1" applyBorder="1" applyAlignment="1">
      <alignment horizontal="center" vertical="center" wrapText="1"/>
    </xf>
    <xf numFmtId="0" fontId="30" fillId="14" borderId="0" xfId="0" applyFont="1" applyFill="1" applyBorder="1" applyAlignment="1">
      <alignment horizontal="center" vertical="center"/>
    </xf>
    <xf numFmtId="3" fontId="28" fillId="4" borderId="0" xfId="0" applyNumberFormat="1" applyFont="1" applyFill="1" applyAlignment="1">
      <alignment horizontal="center" vertical="center"/>
    </xf>
    <xf numFmtId="0" fontId="30" fillId="0" borderId="22" xfId="0" applyFont="1" applyBorder="1" applyAlignment="1">
      <alignment horizontal="justify" vertical="center" wrapText="1"/>
    </xf>
    <xf numFmtId="0" fontId="30" fillId="0" borderId="9" xfId="0" applyFont="1" applyBorder="1" applyAlignment="1">
      <alignment horizontal="justify" vertical="center" wrapText="1"/>
    </xf>
    <xf numFmtId="0" fontId="30" fillId="0" borderId="19" xfId="0" applyFont="1" applyBorder="1" applyAlignment="1">
      <alignment horizontal="justify" vertical="center" wrapText="1"/>
    </xf>
    <xf numFmtId="0" fontId="30" fillId="0" borderId="20" xfId="0" applyFont="1" applyBorder="1" applyAlignment="1">
      <alignment horizontal="justify" vertical="center" wrapText="1"/>
    </xf>
    <xf numFmtId="0" fontId="28" fillId="0" borderId="22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3" fontId="28" fillId="0" borderId="0" xfId="0" applyNumberFormat="1" applyFont="1" applyFill="1" applyAlignment="1">
      <alignment horizontal="center" vertical="center"/>
    </xf>
    <xf numFmtId="3" fontId="27" fillId="0" borderId="9" xfId="0" applyNumberFormat="1" applyFont="1" applyBorder="1"/>
    <xf numFmtId="1" fontId="8" fillId="0" borderId="22" xfId="0" applyNumberFormat="1" applyFont="1" applyFill="1" applyBorder="1" applyAlignment="1" applyProtection="1">
      <alignment horizontal="center" vertical="center" wrapText="1"/>
    </xf>
    <xf numFmtId="1" fontId="8" fillId="0" borderId="9" xfId="0" applyNumberFormat="1" applyFont="1" applyFill="1" applyBorder="1" applyAlignment="1" applyProtection="1">
      <alignment horizontal="center" vertical="center" wrapText="1"/>
    </xf>
    <xf numFmtId="3" fontId="28" fillId="18" borderId="22" xfId="0" applyNumberFormat="1" applyFont="1" applyFill="1" applyBorder="1" applyAlignment="1">
      <alignment horizontal="center" vertical="center" wrapText="1"/>
    </xf>
    <xf numFmtId="3" fontId="28" fillId="18" borderId="9" xfId="0" applyNumberFormat="1" applyFont="1" applyFill="1" applyBorder="1" applyAlignment="1">
      <alignment horizontal="center" vertical="center" wrapText="1"/>
    </xf>
    <xf numFmtId="3" fontId="8" fillId="0" borderId="19" xfId="0" applyNumberFormat="1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9" xfId="0" applyFont="1" applyBorder="1"/>
    <xf numFmtId="3" fontId="8" fillId="0" borderId="19" xfId="0" applyNumberFormat="1" applyFont="1" applyFill="1" applyBorder="1" applyAlignment="1" applyProtection="1">
      <alignment horizontal="center" vertical="center" wrapText="1"/>
    </xf>
    <xf numFmtId="3" fontId="8" fillId="0" borderId="20" xfId="0" applyNumberFormat="1" applyFont="1" applyFill="1" applyBorder="1" applyAlignment="1" applyProtection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0" fontId="8" fillId="0" borderId="22" xfId="0" applyNumberFormat="1" applyFont="1" applyFill="1" applyBorder="1" applyAlignment="1" applyProtection="1">
      <alignment horizontal="center" vertical="center" wrapText="1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3" fontId="8" fillId="0" borderId="22" xfId="0" applyNumberFormat="1" applyFont="1" applyFill="1" applyBorder="1" applyAlignment="1" applyProtection="1">
      <alignment horizontal="center" vertical="center" wrapText="1"/>
    </xf>
    <xf numFmtId="3" fontId="8" fillId="0" borderId="9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 applyProtection="1">
      <alignment horizontal="center" vertical="center" wrapText="1"/>
    </xf>
    <xf numFmtId="3" fontId="9" fillId="3" borderId="16" xfId="0" applyNumberFormat="1" applyFont="1" applyFill="1" applyBorder="1" applyAlignment="1" applyProtection="1">
      <alignment horizontal="center" vertical="center" wrapText="1"/>
    </xf>
    <xf numFmtId="3" fontId="8" fillId="3" borderId="29" xfId="0" applyNumberFormat="1" applyFont="1" applyFill="1" applyBorder="1" applyAlignment="1" applyProtection="1">
      <alignment horizontal="center" vertical="center" wrapText="1"/>
    </xf>
    <xf numFmtId="3" fontId="8" fillId="3" borderId="16" xfId="0" applyNumberFormat="1" applyFont="1" applyFill="1" applyBorder="1" applyAlignment="1" applyProtection="1">
      <alignment horizontal="center" vertical="center" wrapText="1"/>
    </xf>
    <xf numFmtId="0" fontId="9" fillId="0" borderId="22" xfId="0" applyNumberFormat="1" applyFont="1" applyFill="1" applyBorder="1" applyAlignment="1" applyProtection="1">
      <alignment horizontal="justify" vertical="center" wrapText="1"/>
    </xf>
    <xf numFmtId="0" fontId="9" fillId="0" borderId="9" xfId="0" applyNumberFormat="1" applyFont="1" applyFill="1" applyBorder="1" applyAlignment="1" applyProtection="1">
      <alignment horizontal="justify" vertical="center" wrapText="1"/>
    </xf>
    <xf numFmtId="3" fontId="9" fillId="0" borderId="22" xfId="0" applyNumberFormat="1" applyFont="1" applyFill="1" applyBorder="1" applyAlignment="1" applyProtection="1">
      <alignment horizontal="center" vertical="center" wrapText="1"/>
    </xf>
    <xf numFmtId="3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22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9" xfId="0" applyFont="1" applyBorder="1"/>
    <xf numFmtId="0" fontId="8" fillId="0" borderId="22" xfId="0" applyNumberFormat="1" applyFont="1" applyFill="1" applyBorder="1" applyAlignment="1" applyProtection="1">
      <alignment vertical="center" wrapText="1"/>
    </xf>
    <xf numFmtId="0" fontId="8" fillId="0" borderId="9" xfId="0" applyNumberFormat="1" applyFont="1" applyFill="1" applyBorder="1" applyAlignment="1" applyProtection="1">
      <alignment vertical="center" wrapText="1"/>
    </xf>
    <xf numFmtId="0" fontId="4" fillId="3" borderId="22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3" borderId="29" xfId="0" applyNumberFormat="1" applyFont="1" applyFill="1" applyBorder="1" applyAlignment="1" applyProtection="1">
      <alignment horizontal="center" vertical="center" wrapText="1"/>
    </xf>
    <xf numFmtId="0" fontId="4" fillId="3" borderId="16" xfId="0" applyNumberFormat="1" applyFont="1" applyFill="1" applyBorder="1" applyAlignment="1" applyProtection="1">
      <alignment horizontal="center" vertical="center" wrapText="1"/>
    </xf>
    <xf numFmtId="0" fontId="4" fillId="3" borderId="21" xfId="0" applyNumberFormat="1" applyFont="1" applyFill="1" applyBorder="1" applyAlignment="1" applyProtection="1">
      <alignment horizontal="center" vertical="center" wrapText="1"/>
    </xf>
    <xf numFmtId="0" fontId="4" fillId="3" borderId="17" xfId="0" applyNumberFormat="1" applyFont="1" applyFill="1" applyBorder="1" applyAlignment="1" applyProtection="1">
      <alignment horizontal="center" vertical="center" wrapText="1"/>
    </xf>
    <xf numFmtId="0" fontId="4" fillId="3" borderId="18" xfId="0" applyNumberFormat="1" applyFont="1" applyFill="1" applyBorder="1" applyAlignment="1" applyProtection="1">
      <alignment horizontal="center" vertical="center" wrapText="1"/>
    </xf>
    <xf numFmtId="0" fontId="4" fillId="3" borderId="19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20" xfId="0" applyNumberFormat="1" applyFont="1" applyFill="1" applyBorder="1" applyAlignment="1" applyProtection="1">
      <alignment horizontal="center" vertical="center" wrapText="1"/>
    </xf>
    <xf numFmtId="0" fontId="4" fillId="3" borderId="30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9" fillId="0" borderId="19" xfId="0" applyNumberFormat="1" applyFont="1" applyFill="1" applyBorder="1" applyAlignment="1" applyProtection="1">
      <alignment horizontal="justify" vertical="center" wrapText="1"/>
    </xf>
    <xf numFmtId="0" fontId="9" fillId="0" borderId="20" xfId="0" applyNumberFormat="1" applyFont="1" applyFill="1" applyBorder="1" applyAlignment="1" applyProtection="1">
      <alignment horizontal="justify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8" fillId="0" borderId="20" xfId="0" applyFont="1" applyBorder="1"/>
    <xf numFmtId="0" fontId="8" fillId="0" borderId="29" xfId="0" applyFont="1" applyBorder="1"/>
    <xf numFmtId="0" fontId="8" fillId="0" borderId="16" xfId="0" applyFont="1" applyBorder="1"/>
    <xf numFmtId="0" fontId="8" fillId="0" borderId="22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3" fontId="9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3" fontId="8" fillId="0" borderId="22" xfId="0" applyNumberFormat="1" applyFont="1" applyFill="1" applyBorder="1" applyAlignment="1">
      <alignment horizontal="center" vertical="center" wrapText="1"/>
    </xf>
    <xf numFmtId="3" fontId="8" fillId="0" borderId="9" xfId="0" applyNumberFormat="1" applyFont="1" applyFill="1" applyBorder="1" applyAlignment="1">
      <alignment horizontal="center" vertical="center" wrapText="1"/>
    </xf>
    <xf numFmtId="3" fontId="8" fillId="0" borderId="17" xfId="0" applyNumberFormat="1" applyFont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3" fontId="8" fillId="0" borderId="28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3" fontId="9" fillId="3" borderId="9" xfId="0" applyNumberFormat="1" applyFont="1" applyFill="1" applyBorder="1" applyAlignment="1">
      <alignment horizontal="center" vertical="center"/>
    </xf>
    <xf numFmtId="1" fontId="8" fillId="0" borderId="22" xfId="0" applyNumberFormat="1" applyFont="1" applyBorder="1" applyAlignment="1">
      <alignment horizontal="center" vertical="center" wrapText="1"/>
    </xf>
    <xf numFmtId="1" fontId="8" fillId="0" borderId="9" xfId="0" applyNumberFormat="1" applyFont="1" applyBorder="1"/>
    <xf numFmtId="3" fontId="9" fillId="0" borderId="9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9" fillId="0" borderId="22" xfId="0" applyNumberFormat="1" applyFont="1" applyFill="1" applyBorder="1" applyAlignment="1" applyProtection="1">
      <alignment horizontal="center" vertical="center" wrapText="1"/>
    </xf>
    <xf numFmtId="0" fontId="9" fillId="0" borderId="9" xfId="0" applyNumberFormat="1" applyFont="1" applyFill="1" applyBorder="1" applyAlignment="1" applyProtection="1">
      <alignment horizontal="center" vertical="center" wrapText="1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9" xfId="0" applyNumberFormat="1" applyFont="1" applyFill="1" applyBorder="1" applyAlignment="1" applyProtection="1">
      <alignment horizontal="center" vertical="center" wrapText="1"/>
    </xf>
    <xf numFmtId="0" fontId="8" fillId="0" borderId="22" xfId="0" applyNumberFormat="1" applyFont="1" applyFill="1" applyBorder="1" applyAlignment="1" applyProtection="1">
      <alignment horizontal="justify" vertical="center" wrapText="1"/>
    </xf>
    <xf numFmtId="0" fontId="8" fillId="0" borderId="9" xfId="0" applyNumberFormat="1" applyFont="1" applyFill="1" applyBorder="1" applyAlignment="1" applyProtection="1">
      <alignment horizontal="justify" vertical="center" wrapText="1"/>
    </xf>
    <xf numFmtId="3" fontId="8" fillId="3" borderId="22" xfId="0" applyNumberFormat="1" applyFont="1" applyFill="1" applyBorder="1" applyAlignment="1" applyProtection="1">
      <alignment horizontal="center" vertical="center" wrapText="1"/>
    </xf>
    <xf numFmtId="3" fontId="8" fillId="3" borderId="9" xfId="0" applyNumberFormat="1" applyFont="1" applyFill="1" applyBorder="1" applyAlignment="1" applyProtection="1">
      <alignment horizontal="center" vertical="center" wrapText="1"/>
    </xf>
    <xf numFmtId="3" fontId="9" fillId="3" borderId="22" xfId="0" applyNumberFormat="1" applyFont="1" applyFill="1" applyBorder="1" applyAlignment="1" applyProtection="1">
      <alignment horizontal="center" vertical="center" wrapText="1"/>
    </xf>
    <xf numFmtId="3" fontId="9" fillId="3" borderId="9" xfId="0" applyNumberFormat="1" applyFont="1" applyFill="1" applyBorder="1" applyAlignment="1" applyProtection="1">
      <alignment horizontal="center" vertical="center" wrapText="1"/>
    </xf>
    <xf numFmtId="3" fontId="8" fillId="0" borderId="25" xfId="0" applyNumberFormat="1" applyFont="1" applyFill="1" applyBorder="1" applyAlignment="1" applyProtection="1">
      <alignment horizontal="center" vertical="center" wrapText="1"/>
    </xf>
    <xf numFmtId="3" fontId="8" fillId="0" borderId="26" xfId="0" applyNumberFormat="1" applyFont="1" applyFill="1" applyBorder="1" applyAlignment="1" applyProtection="1">
      <alignment horizontal="center" vertical="center" wrapText="1"/>
    </xf>
    <xf numFmtId="3" fontId="8" fillId="0" borderId="0" xfId="0" applyNumberFormat="1" applyFont="1" applyFill="1" applyBorder="1" applyAlignment="1" applyProtection="1">
      <alignment horizontal="center" vertical="center" wrapText="1"/>
    </xf>
    <xf numFmtId="3" fontId="8" fillId="0" borderId="28" xfId="0" applyNumberFormat="1" applyFont="1" applyFill="1" applyBorder="1" applyAlignment="1" applyProtection="1">
      <alignment horizontal="center" vertical="center" wrapText="1"/>
    </xf>
    <xf numFmtId="3" fontId="8" fillId="0" borderId="36" xfId="0" applyNumberFormat="1" applyFont="1" applyFill="1" applyBorder="1" applyAlignment="1" applyProtection="1">
      <alignment horizontal="center" vertical="center" wrapText="1"/>
    </xf>
    <xf numFmtId="3" fontId="8" fillId="6" borderId="28" xfId="0" applyNumberFormat="1" applyFont="1" applyFill="1" applyBorder="1" applyAlignment="1">
      <alignment horizontal="center"/>
    </xf>
    <xf numFmtId="3" fontId="8" fillId="6" borderId="36" xfId="0" applyNumberFormat="1" applyFont="1" applyFill="1" applyBorder="1" applyAlignment="1">
      <alignment horizontal="center"/>
    </xf>
    <xf numFmtId="0" fontId="9" fillId="3" borderId="0" xfId="0" applyNumberFormat="1" applyFont="1" applyFill="1" applyBorder="1" applyAlignment="1" applyProtection="1">
      <alignment horizontal="center" vertical="center"/>
    </xf>
    <xf numFmtId="0" fontId="8" fillId="3" borderId="0" xfId="0" applyNumberFormat="1" applyFont="1" applyFill="1" applyBorder="1" applyAlignment="1" applyProtection="1">
      <alignment horizontal="center" vertical="center"/>
    </xf>
    <xf numFmtId="3" fontId="9" fillId="3" borderId="0" xfId="0" applyNumberFormat="1" applyFont="1" applyFill="1" applyBorder="1" applyAlignment="1" applyProtection="1">
      <alignment horizontal="center" vertical="center"/>
    </xf>
    <xf numFmtId="3" fontId="9" fillId="3" borderId="9" xfId="0" applyNumberFormat="1" applyFont="1" applyFill="1" applyBorder="1" applyAlignment="1" applyProtection="1">
      <alignment horizontal="center" vertical="center"/>
    </xf>
    <xf numFmtId="3" fontId="4" fillId="3" borderId="30" xfId="0" applyNumberFormat="1" applyFont="1" applyFill="1" applyBorder="1" applyAlignment="1" applyProtection="1">
      <alignment horizontal="center" vertical="center"/>
    </xf>
    <xf numFmtId="3" fontId="4" fillId="3" borderId="16" xfId="0" applyNumberFormat="1" applyFont="1" applyFill="1" applyBorder="1" applyAlignment="1" applyProtection="1">
      <alignment horizontal="center" vertical="center"/>
    </xf>
    <xf numFmtId="0" fontId="1" fillId="0" borderId="22" xfId="0" applyFont="1" applyBorder="1" applyAlignment="1">
      <alignment horizontal="justify" vertical="center" wrapText="1"/>
    </xf>
    <xf numFmtId="3" fontId="4" fillId="3" borderId="30" xfId="0" applyNumberFormat="1" applyFont="1" applyFill="1" applyBorder="1" applyAlignment="1">
      <alignment horizontal="center" vertical="center"/>
    </xf>
    <xf numFmtId="3" fontId="4" fillId="3" borderId="16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9" xfId="0" applyFont="1" applyBorder="1" applyAlignment="1">
      <alignment horizontal="justify" vertical="center" wrapText="1"/>
    </xf>
    <xf numFmtId="1" fontId="28" fillId="0" borderId="22" xfId="0" applyNumberFormat="1" applyFont="1" applyBorder="1" applyAlignment="1">
      <alignment horizontal="center" vertical="center" wrapText="1"/>
    </xf>
    <xf numFmtId="1" fontId="27" fillId="0" borderId="9" xfId="0" applyNumberFormat="1" applyFont="1" applyBorder="1"/>
    <xf numFmtId="3" fontId="28" fillId="14" borderId="22" xfId="0" applyNumberFormat="1" applyFont="1" applyFill="1" applyBorder="1" applyAlignment="1">
      <alignment horizontal="center" vertical="center" wrapText="1"/>
    </xf>
    <xf numFmtId="3" fontId="28" fillId="14" borderId="9" xfId="0" applyNumberFormat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 vertical="center"/>
    </xf>
    <xf numFmtId="0" fontId="27" fillId="0" borderId="9" xfId="0" applyFont="1" applyBorder="1" applyAlignment="1">
      <alignment horizontal="center"/>
    </xf>
    <xf numFmtId="1" fontId="28" fillId="0" borderId="9" xfId="0" applyNumberFormat="1" applyFont="1" applyBorder="1" applyAlignment="1">
      <alignment horizontal="center" vertical="center" wrapText="1"/>
    </xf>
    <xf numFmtId="0" fontId="28" fillId="14" borderId="22" xfId="0" applyFont="1" applyFill="1" applyBorder="1" applyAlignment="1">
      <alignment horizontal="center" vertical="center" wrapText="1"/>
    </xf>
    <xf numFmtId="0" fontId="27" fillId="14" borderId="9" xfId="0" applyFont="1" applyFill="1" applyBorder="1"/>
    <xf numFmtId="3" fontId="28" fillId="0" borderId="42" xfId="0" applyNumberFormat="1" applyFont="1" applyBorder="1" applyAlignment="1">
      <alignment horizontal="center"/>
    </xf>
    <xf numFmtId="3" fontId="30" fillId="15" borderId="42" xfId="0" applyNumberFormat="1" applyFont="1" applyFill="1" applyBorder="1" applyAlignment="1">
      <alignment horizontal="center" vertical="center"/>
    </xf>
    <xf numFmtId="3" fontId="30" fillId="15" borderId="1" xfId="0" applyNumberFormat="1" applyFont="1" applyFill="1" applyBorder="1" applyAlignment="1">
      <alignment horizontal="center" vertical="center"/>
    </xf>
    <xf numFmtId="3" fontId="30" fillId="15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75" xfId="0" applyFont="1" applyBorder="1" applyAlignment="1">
      <alignment horizontal="center"/>
    </xf>
    <xf numFmtId="0" fontId="9" fillId="0" borderId="75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4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3" borderId="25" xfId="0" applyFont="1" applyFill="1" applyBorder="1" applyAlignment="1">
      <alignment horizontal="center"/>
    </xf>
    <xf numFmtId="0" fontId="5" fillId="3" borderId="5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73" xfId="0" applyFont="1" applyFill="1" applyBorder="1" applyAlignment="1">
      <alignment horizontal="center"/>
    </xf>
    <xf numFmtId="0" fontId="5" fillId="3" borderId="24" xfId="0" applyFont="1" applyFill="1" applyBorder="1" applyAlignment="1">
      <alignment horizontal="center"/>
    </xf>
    <xf numFmtId="0" fontId="5" fillId="3" borderId="26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center"/>
    </xf>
    <xf numFmtId="0" fontId="5" fillId="16" borderId="141" xfId="0" applyFont="1" applyFill="1" applyBorder="1" applyAlignment="1">
      <alignment horizontal="center"/>
    </xf>
    <xf numFmtId="0" fontId="5" fillId="16" borderId="49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99" xfId="0" applyFont="1" applyFill="1" applyBorder="1" applyAlignment="1">
      <alignment horizontal="center" vertical="center" wrapText="1"/>
    </xf>
    <xf numFmtId="0" fontId="5" fillId="16" borderId="158" xfId="0" applyFont="1" applyFill="1" applyBorder="1" applyAlignment="1">
      <alignment horizontal="center" vertical="center" wrapText="1"/>
    </xf>
    <xf numFmtId="0" fontId="5" fillId="16" borderId="92" xfId="0" applyFont="1" applyFill="1" applyBorder="1" applyAlignment="1">
      <alignment horizontal="center" vertical="center" wrapText="1"/>
    </xf>
    <xf numFmtId="0" fontId="5" fillId="16" borderId="5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210" xfId="0" applyFont="1" applyFill="1" applyBorder="1" applyAlignment="1">
      <alignment horizontal="center"/>
    </xf>
    <xf numFmtId="0" fontId="5" fillId="16" borderId="211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 vertical="center" wrapText="1"/>
    </xf>
    <xf numFmtId="0" fontId="5" fillId="16" borderId="90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9" fillId="3" borderId="74" xfId="0" applyFont="1" applyFill="1" applyBorder="1" applyAlignment="1">
      <alignment horizontal="center"/>
    </xf>
    <xf numFmtId="0" fontId="5" fillId="3" borderId="158" xfId="0" applyFont="1" applyFill="1" applyBorder="1" applyAlignment="1">
      <alignment horizontal="center" vertical="center" wrapText="1"/>
    </xf>
    <xf numFmtId="0" fontId="5" fillId="3" borderId="99" xfId="0" applyFont="1" applyFill="1" applyBorder="1" applyAlignment="1">
      <alignment horizontal="center" vertical="center" wrapText="1"/>
    </xf>
    <xf numFmtId="0" fontId="46" fillId="3" borderId="153" xfId="0" applyFont="1" applyFill="1" applyBorder="1" applyAlignment="1">
      <alignment horizontal="center"/>
    </xf>
    <xf numFmtId="0" fontId="46" fillId="3" borderId="152" xfId="0" applyFont="1" applyFill="1" applyBorder="1" applyAlignment="1">
      <alignment horizontal="center"/>
    </xf>
    <xf numFmtId="0" fontId="46" fillId="3" borderId="76" xfId="0" applyFont="1" applyFill="1" applyBorder="1" applyAlignment="1">
      <alignment horizontal="center"/>
    </xf>
    <xf numFmtId="0" fontId="5" fillId="16" borderId="66" xfId="0" applyFont="1" applyFill="1" applyBorder="1" applyAlignment="1">
      <alignment horizontal="center"/>
    </xf>
    <xf numFmtId="0" fontId="5" fillId="16" borderId="80" xfId="0" applyFont="1" applyFill="1" applyBorder="1" applyAlignment="1">
      <alignment horizontal="center"/>
    </xf>
    <xf numFmtId="0" fontId="5" fillId="16" borderId="0" xfId="0" applyFont="1" applyFill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9" fillId="3" borderId="2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5" fillId="6" borderId="0" xfId="1" applyFont="1" applyFill="1" applyBorder="1" applyAlignment="1" applyProtection="1">
      <alignment horizontal="center"/>
    </xf>
    <xf numFmtId="0" fontId="5" fillId="3" borderId="148" xfId="0" applyFont="1" applyFill="1" applyBorder="1" applyAlignment="1">
      <alignment horizontal="center" vertical="center" wrapText="1"/>
    </xf>
    <xf numFmtId="0" fontId="5" fillId="3" borderId="134" xfId="0" applyFont="1" applyFill="1" applyBorder="1" applyAlignment="1">
      <alignment horizontal="center" vertical="center" wrapText="1"/>
    </xf>
    <xf numFmtId="0" fontId="5" fillId="3" borderId="13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  <xf numFmtId="0" fontId="9" fillId="3" borderId="144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9" fillId="3" borderId="73" xfId="0" applyFont="1" applyFill="1" applyBorder="1" applyAlignment="1">
      <alignment horizontal="center"/>
    </xf>
    <xf numFmtId="0" fontId="9" fillId="3" borderId="30" xfId="0" applyFont="1" applyFill="1" applyBorder="1" applyAlignment="1">
      <alignment horizontal="center"/>
    </xf>
    <xf numFmtId="0" fontId="9" fillId="3" borderId="50" xfId="0" applyFont="1" applyFill="1" applyBorder="1" applyAlignment="1">
      <alignment horizontal="center"/>
    </xf>
    <xf numFmtId="0" fontId="9" fillId="3" borderId="155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/>
    </xf>
    <xf numFmtId="0" fontId="9" fillId="3" borderId="26" xfId="0" applyFont="1" applyFill="1" applyBorder="1" applyAlignment="1">
      <alignment horizontal="center"/>
    </xf>
    <xf numFmtId="3" fontId="9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0" fontId="8" fillId="16" borderId="148" xfId="0" applyFont="1" applyFill="1" applyBorder="1" applyAlignment="1">
      <alignment horizontal="center" vertical="center" wrapText="1"/>
    </xf>
    <xf numFmtId="0" fontId="8" fillId="16" borderId="13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/>
    </xf>
    <xf numFmtId="3" fontId="47" fillId="0" borderId="0" xfId="0" applyNumberFormat="1" applyFont="1" applyAlignment="1">
      <alignment horizontal="center" wrapText="1"/>
    </xf>
    <xf numFmtId="0" fontId="9" fillId="3" borderId="0" xfId="0" applyFont="1" applyFill="1" applyBorder="1" applyAlignment="1">
      <alignment horizontal="center"/>
    </xf>
    <xf numFmtId="0" fontId="9" fillId="3" borderId="99" xfId="0" applyFont="1" applyFill="1" applyBorder="1" applyAlignment="1">
      <alignment horizontal="center"/>
    </xf>
    <xf numFmtId="0" fontId="5" fillId="8" borderId="78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3" fillId="3" borderId="153" xfId="0" applyFont="1" applyFill="1" applyBorder="1" applyAlignment="1">
      <alignment horizontal="center"/>
    </xf>
    <xf numFmtId="0" fontId="3" fillId="3" borderId="152" xfId="0" applyFont="1" applyFill="1" applyBorder="1" applyAlignment="1">
      <alignment horizontal="center"/>
    </xf>
    <xf numFmtId="0" fontId="5" fillId="3" borderId="66" xfId="0" applyFont="1" applyFill="1" applyBorder="1" applyAlignment="1">
      <alignment horizontal="center" vertical="center" wrapText="1"/>
    </xf>
    <xf numFmtId="0" fontId="5" fillId="3" borderId="38" xfId="0" applyFont="1" applyFill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/>
    </xf>
    <xf numFmtId="0" fontId="7" fillId="3" borderId="66" xfId="0" applyFont="1" applyFill="1" applyBorder="1" applyAlignment="1">
      <alignment horizontal="center" vertical="center" wrapText="1"/>
    </xf>
    <xf numFmtId="0" fontId="7" fillId="3" borderId="39" xfId="0" applyFont="1" applyFill="1" applyBorder="1" applyAlignment="1">
      <alignment horizontal="center" vertical="center" wrapText="1"/>
    </xf>
    <xf numFmtId="0" fontId="7" fillId="3" borderId="49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06" xfId="0" applyFont="1" applyFill="1" applyBorder="1" applyAlignment="1">
      <alignment horizontal="center" vertical="center" wrapText="1"/>
    </xf>
    <xf numFmtId="0" fontId="7" fillId="3" borderId="207" xfId="0" applyFont="1" applyFill="1" applyBorder="1" applyAlignment="1">
      <alignment horizontal="center" vertical="center" wrapText="1"/>
    </xf>
    <xf numFmtId="0" fontId="7" fillId="3" borderId="20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201" xfId="0" applyFont="1" applyFill="1" applyBorder="1" applyAlignment="1">
      <alignment horizontal="center" vertical="center" wrapText="1"/>
    </xf>
    <xf numFmtId="0" fontId="7" fillId="3" borderId="202" xfId="0" applyFont="1" applyFill="1" applyBorder="1" applyAlignment="1">
      <alignment horizontal="center" vertical="center" wrapText="1"/>
    </xf>
    <xf numFmtId="0" fontId="7" fillId="3" borderId="3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74" xfId="0" applyFont="1" applyFill="1" applyBorder="1" applyAlignment="1">
      <alignment horizontal="center" vertical="center" wrapText="1"/>
    </xf>
    <xf numFmtId="0" fontId="7" fillId="3" borderId="80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/>
    </xf>
    <xf numFmtId="0" fontId="5" fillId="3" borderId="174" xfId="0" applyFont="1" applyFill="1" applyBorder="1" applyAlignment="1">
      <alignment horizontal="center"/>
    </xf>
    <xf numFmtId="0" fontId="5" fillId="3" borderId="153" xfId="0" applyFont="1" applyFill="1" applyBorder="1" applyAlignment="1">
      <alignment horizontal="center"/>
    </xf>
    <xf numFmtId="0" fontId="5" fillId="3" borderId="152" xfId="0" applyFont="1" applyFill="1" applyBorder="1" applyAlignment="1">
      <alignment horizontal="center"/>
    </xf>
    <xf numFmtId="0" fontId="5" fillId="3" borderId="76" xfId="0" applyFont="1" applyFill="1" applyBorder="1" applyAlignment="1">
      <alignment horizontal="center"/>
    </xf>
    <xf numFmtId="0" fontId="9" fillId="3" borderId="191" xfId="0" applyFont="1" applyFill="1" applyBorder="1" applyAlignment="1">
      <alignment horizontal="center"/>
    </xf>
    <xf numFmtId="0" fontId="7" fillId="3" borderId="187" xfId="0" applyFont="1" applyFill="1" applyBorder="1" applyAlignment="1">
      <alignment horizontal="center" vertical="center" wrapText="1"/>
    </xf>
    <xf numFmtId="0" fontId="7" fillId="3" borderId="205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/>
    </xf>
    <xf numFmtId="0" fontId="5" fillId="3" borderId="28" xfId="0" applyFont="1" applyFill="1" applyBorder="1" applyAlignment="1">
      <alignment horizontal="center"/>
    </xf>
    <xf numFmtId="0" fontId="5" fillId="3" borderId="5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41" xfId="0" applyFont="1" applyFill="1" applyBorder="1" applyAlignment="1">
      <alignment horizontal="center"/>
    </xf>
    <xf numFmtId="0" fontId="7" fillId="16" borderId="148" xfId="0" applyFont="1" applyFill="1" applyBorder="1" applyAlignment="1">
      <alignment horizontal="center" vertical="center" wrapText="1"/>
    </xf>
    <xf numFmtId="0" fontId="7" fillId="16" borderId="134" xfId="0" applyFont="1" applyFill="1" applyBorder="1" applyAlignment="1">
      <alignment horizontal="center" vertical="center" wrapText="1"/>
    </xf>
    <xf numFmtId="0" fontId="7" fillId="16" borderId="175" xfId="0" applyFont="1" applyFill="1" applyBorder="1" applyAlignment="1">
      <alignment horizontal="center" vertical="center" wrapText="1"/>
    </xf>
    <xf numFmtId="0" fontId="3" fillId="3" borderId="155" xfId="0" applyFont="1" applyFill="1" applyBorder="1" applyAlignment="1">
      <alignment horizontal="center"/>
    </xf>
    <xf numFmtId="0" fontId="3" fillId="3" borderId="46" xfId="0" applyFont="1" applyFill="1" applyBorder="1" applyAlignment="1">
      <alignment horizontal="center"/>
    </xf>
    <xf numFmtId="0" fontId="46" fillId="3" borderId="176" xfId="0" applyFont="1" applyFill="1" applyBorder="1" applyAlignment="1">
      <alignment horizontal="center"/>
    </xf>
    <xf numFmtId="0" fontId="5" fillId="16" borderId="31" xfId="0" applyFont="1" applyFill="1" applyBorder="1" applyAlignment="1">
      <alignment horizontal="center"/>
    </xf>
    <xf numFmtId="0" fontId="9" fillId="3" borderId="187" xfId="0" applyFont="1" applyFill="1" applyBorder="1" applyAlignment="1">
      <alignment horizontal="center"/>
    </xf>
    <xf numFmtId="0" fontId="6" fillId="3" borderId="187" xfId="0" applyFont="1" applyFill="1" applyBorder="1" applyAlignment="1">
      <alignment horizontal="center" wrapText="1"/>
    </xf>
    <xf numFmtId="0" fontId="6" fillId="3" borderId="188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center" wrapText="1"/>
    </xf>
    <xf numFmtId="0" fontId="6" fillId="3" borderId="83" xfId="0" applyFont="1" applyFill="1" applyBorder="1" applyAlignment="1">
      <alignment horizontal="center" wrapText="1"/>
    </xf>
    <xf numFmtId="0" fontId="6" fillId="3" borderId="25" xfId="0" applyFont="1" applyFill="1" applyBorder="1" applyAlignment="1">
      <alignment horizontal="center"/>
    </xf>
    <xf numFmtId="0" fontId="12" fillId="3" borderId="25" xfId="0" applyFont="1" applyFill="1" applyBorder="1" applyAlignment="1">
      <alignment horizontal="center"/>
    </xf>
    <xf numFmtId="0" fontId="12" fillId="3" borderId="51" xfId="0" applyFont="1" applyFill="1" applyBorder="1" applyAlignment="1">
      <alignment horizontal="center"/>
    </xf>
    <xf numFmtId="0" fontId="9" fillId="3" borderId="153" xfId="0" applyFont="1" applyFill="1" applyBorder="1" applyAlignment="1">
      <alignment horizontal="center"/>
    </xf>
    <xf numFmtId="0" fontId="9" fillId="3" borderId="152" xfId="0" applyFont="1" applyFill="1" applyBorder="1" applyAlignment="1">
      <alignment horizontal="center"/>
    </xf>
    <xf numFmtId="0" fontId="9" fillId="3" borderId="156" xfId="0" applyFont="1" applyFill="1" applyBorder="1" applyAlignment="1">
      <alignment horizontal="center"/>
    </xf>
    <xf numFmtId="0" fontId="3" fillId="3" borderId="171" xfId="0" applyFont="1" applyFill="1" applyBorder="1" applyAlignment="1">
      <alignment horizontal="center"/>
    </xf>
    <xf numFmtId="0" fontId="3" fillId="3" borderId="172" xfId="0" applyFont="1" applyFill="1" applyBorder="1" applyAlignment="1">
      <alignment horizontal="center"/>
    </xf>
    <xf numFmtId="0" fontId="3" fillId="3" borderId="178" xfId="0" applyFont="1" applyFill="1" applyBorder="1" applyAlignment="1">
      <alignment horizontal="center"/>
    </xf>
    <xf numFmtId="0" fontId="5" fillId="3" borderId="108" xfId="0" applyFont="1" applyFill="1" applyBorder="1" applyAlignment="1">
      <alignment horizontal="center"/>
    </xf>
    <xf numFmtId="0" fontId="9" fillId="3" borderId="110" xfId="0" applyFont="1" applyFill="1" applyBorder="1" applyAlignment="1">
      <alignment horizontal="center"/>
    </xf>
    <xf numFmtId="0" fontId="9" fillId="3" borderId="114" xfId="0" applyFont="1" applyFill="1" applyBorder="1" applyAlignment="1">
      <alignment horizontal="center"/>
    </xf>
    <xf numFmtId="0" fontId="9" fillId="3" borderId="17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0" xfId="0" applyFont="1" applyFill="1" applyBorder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6" fillId="3" borderId="3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12" fillId="3" borderId="50" xfId="0" applyFont="1" applyFill="1" applyBorder="1" applyAlignment="1">
      <alignment horizontal="center"/>
    </xf>
    <xf numFmtId="0" fontId="3" fillId="3" borderId="179" xfId="0" applyFont="1" applyFill="1" applyBorder="1" applyAlignment="1">
      <alignment horizontal="center"/>
    </xf>
    <xf numFmtId="0" fontId="3" fillId="3" borderId="47" xfId="0" applyFont="1" applyFill="1" applyBorder="1" applyAlignment="1">
      <alignment horizontal="center"/>
    </xf>
    <xf numFmtId="0" fontId="36" fillId="3" borderId="14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53" xfId="0" applyFont="1" applyFill="1" applyBorder="1" applyAlignment="1">
      <alignment horizontal="center"/>
    </xf>
    <xf numFmtId="0" fontId="9" fillId="3" borderId="108" xfId="0" applyFont="1" applyFill="1" applyBorder="1" applyAlignment="1">
      <alignment horizontal="center"/>
    </xf>
    <xf numFmtId="0" fontId="3" fillId="3" borderId="173" xfId="0" applyFont="1" applyFill="1" applyBorder="1" applyAlignment="1">
      <alignment horizontal="center"/>
    </xf>
    <xf numFmtId="0" fontId="3" fillId="3" borderId="76" xfId="0" applyFont="1" applyFill="1" applyBorder="1" applyAlignment="1">
      <alignment horizontal="center"/>
    </xf>
    <xf numFmtId="0" fontId="9" fillId="3" borderId="36" xfId="0" applyFont="1" applyFill="1" applyBorder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05" xfId="0" applyFont="1" applyFill="1" applyBorder="1" applyAlignment="1">
      <alignment horizontal="center" vertical="center"/>
    </xf>
    <xf numFmtId="0" fontId="3" fillId="3" borderId="91" xfId="0" applyFont="1" applyFill="1" applyBorder="1" applyAlignment="1">
      <alignment horizontal="center" vertical="center"/>
    </xf>
    <xf numFmtId="0" fontId="3" fillId="3" borderId="9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08" xfId="0" applyFont="1" applyFill="1" applyBorder="1" applyAlignment="1">
      <alignment horizontal="center" vertical="center"/>
    </xf>
    <xf numFmtId="0" fontId="3" fillId="3" borderId="110" xfId="0" applyFont="1" applyFill="1" applyBorder="1" applyAlignment="1">
      <alignment horizontal="center" vertical="center"/>
    </xf>
    <xf numFmtId="0" fontId="3" fillId="3" borderId="114" xfId="0" applyFont="1" applyFill="1" applyBorder="1" applyAlignment="1">
      <alignment horizontal="center" vertical="center"/>
    </xf>
    <xf numFmtId="0" fontId="3" fillId="3" borderId="98" xfId="0" applyFont="1" applyFill="1" applyBorder="1" applyAlignment="1">
      <alignment horizontal="center" vertical="center"/>
    </xf>
    <xf numFmtId="0" fontId="3" fillId="3" borderId="66" xfId="0" applyFont="1" applyFill="1" applyBorder="1" applyAlignment="1">
      <alignment horizontal="center" vertical="center"/>
    </xf>
    <xf numFmtId="0" fontId="3" fillId="3" borderId="82" xfId="0" applyFont="1" applyFill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3" borderId="8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4" fontId="38" fillId="0" borderId="31" xfId="0" applyNumberFormat="1" applyFont="1" applyFill="1" applyBorder="1" applyAlignment="1">
      <alignment horizontal="right" vertical="center"/>
    </xf>
    <xf numFmtId="4" fontId="38" fillId="0" borderId="2" xfId="0" applyNumberFormat="1" applyFont="1" applyFill="1" applyBorder="1" applyAlignment="1">
      <alignment horizontal="right" vertical="center"/>
    </xf>
    <xf numFmtId="4" fontId="38" fillId="0" borderId="74" xfId="0" applyNumberFormat="1" applyFont="1" applyFill="1" applyBorder="1" applyAlignment="1">
      <alignment horizontal="right" vertical="center"/>
    </xf>
    <xf numFmtId="0" fontId="3" fillId="3" borderId="21" xfId="0" applyFont="1" applyFill="1" applyBorder="1" applyAlignment="1">
      <alignment horizontal="justify" vertical="center"/>
    </xf>
    <xf numFmtId="0" fontId="3" fillId="3" borderId="17" xfId="0" applyFont="1" applyFill="1" applyBorder="1" applyAlignment="1">
      <alignment horizontal="justify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4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118" xfId="0" applyFont="1" applyFill="1" applyBorder="1" applyAlignment="1">
      <alignment horizontal="center" vertical="center" wrapText="1"/>
    </xf>
    <xf numFmtId="0" fontId="3" fillId="3" borderId="144" xfId="0" applyFont="1" applyFill="1" applyBorder="1" applyAlignment="1">
      <alignment horizontal="center" vertical="center"/>
    </xf>
    <xf numFmtId="166" fontId="38" fillId="0" borderId="31" xfId="0" applyNumberFormat="1" applyFont="1" applyFill="1" applyBorder="1" applyAlignment="1">
      <alignment horizontal="right" vertical="center"/>
    </xf>
    <xf numFmtId="166" fontId="38" fillId="0" borderId="2" xfId="0" applyNumberFormat="1" applyFont="1" applyFill="1" applyBorder="1" applyAlignment="1">
      <alignment horizontal="right" vertical="center"/>
    </xf>
    <xf numFmtId="166" fontId="38" fillId="0" borderId="74" xfId="0" applyNumberFormat="1" applyFont="1" applyFill="1" applyBorder="1" applyAlignment="1">
      <alignment horizontal="right" vertical="center"/>
    </xf>
    <xf numFmtId="168" fontId="38" fillId="6" borderId="31" xfId="0" applyNumberFormat="1" applyFont="1" applyFill="1" applyBorder="1" applyAlignment="1">
      <alignment horizontal="right" vertical="center"/>
    </xf>
    <xf numFmtId="168" fontId="38" fillId="6" borderId="2" xfId="0" applyNumberFormat="1" applyFont="1" applyFill="1" applyBorder="1" applyAlignment="1">
      <alignment horizontal="right" vertical="center"/>
    </xf>
    <xf numFmtId="166" fontId="38" fillId="6" borderId="31" xfId="0" applyNumberFormat="1" applyFont="1" applyFill="1" applyBorder="1" applyAlignment="1">
      <alignment horizontal="right" vertical="center"/>
    </xf>
    <xf numFmtId="166" fontId="38" fillId="6" borderId="2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right" vertical="center"/>
    </xf>
    <xf numFmtId="4" fontId="38" fillId="6" borderId="2" xfId="0" applyNumberFormat="1" applyFont="1" applyFill="1" applyBorder="1" applyAlignment="1">
      <alignment horizontal="right" vertical="center"/>
    </xf>
    <xf numFmtId="4" fontId="38" fillId="6" borderId="74" xfId="0" applyNumberFormat="1" applyFont="1" applyFill="1" applyBorder="1" applyAlignment="1">
      <alignment horizontal="right" vertical="center"/>
    </xf>
    <xf numFmtId="3" fontId="38" fillId="6" borderId="31" xfId="0" applyNumberFormat="1" applyFont="1" applyFill="1" applyBorder="1" applyAlignment="1">
      <alignment horizontal="center" vertical="center"/>
    </xf>
    <xf numFmtId="3" fontId="38" fillId="6" borderId="2" xfId="0" applyNumberFormat="1" applyFont="1" applyFill="1" applyBorder="1" applyAlignment="1">
      <alignment horizontal="center" vertical="center"/>
    </xf>
    <xf numFmtId="3" fontId="38" fillId="6" borderId="74" xfId="0" applyNumberFormat="1" applyFont="1" applyFill="1" applyBorder="1" applyAlignment="1">
      <alignment horizontal="center" vertical="center"/>
    </xf>
    <xf numFmtId="0" fontId="38" fillId="6" borderId="31" xfId="0" applyFont="1" applyFill="1" applyBorder="1" applyAlignment="1">
      <alignment horizontal="center" vertical="center"/>
    </xf>
    <xf numFmtId="0" fontId="38" fillId="6" borderId="2" xfId="0" applyFont="1" applyFill="1" applyBorder="1" applyAlignment="1">
      <alignment horizontal="center" vertical="center"/>
    </xf>
    <xf numFmtId="0" fontId="38" fillId="6" borderId="74" xfId="0" applyFont="1" applyFill="1" applyBorder="1" applyAlignment="1">
      <alignment horizontal="center" vertical="center"/>
    </xf>
    <xf numFmtId="166" fontId="38" fillId="6" borderId="74" xfId="0" applyNumberFormat="1" applyFont="1" applyFill="1" applyBorder="1" applyAlignment="1">
      <alignment horizontal="right" vertical="center"/>
    </xf>
    <xf numFmtId="0" fontId="38" fillId="6" borderId="31" xfId="0" applyFont="1" applyFill="1" applyBorder="1" applyAlignment="1">
      <alignment horizontal="right" vertical="center"/>
    </xf>
    <xf numFmtId="0" fontId="38" fillId="6" borderId="2" xfId="0" applyFont="1" applyFill="1" applyBorder="1" applyAlignment="1">
      <alignment horizontal="right" vertical="center"/>
    </xf>
    <xf numFmtId="0" fontId="38" fillId="6" borderId="74" xfId="0" applyFont="1" applyFill="1" applyBorder="1" applyAlignment="1">
      <alignment horizontal="right" vertical="center"/>
    </xf>
    <xf numFmtId="4" fontId="38" fillId="0" borderId="31" xfId="0" applyNumberFormat="1" applyFont="1" applyFill="1" applyBorder="1" applyAlignment="1">
      <alignment horizontal="center" vertical="center"/>
    </xf>
    <xf numFmtId="4" fontId="38" fillId="0" borderId="2" xfId="0" applyNumberFormat="1" applyFont="1" applyFill="1" applyBorder="1" applyAlignment="1">
      <alignment horizontal="center" vertical="center"/>
    </xf>
    <xf numFmtId="4" fontId="38" fillId="0" borderId="7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74" xfId="0" applyBorder="1"/>
    <xf numFmtId="3" fontId="38" fillId="6" borderId="31" xfId="0" applyNumberFormat="1" applyFont="1" applyFill="1" applyBorder="1" applyAlignment="1">
      <alignment horizontal="right" vertical="center"/>
    </xf>
    <xf numFmtId="3" fontId="38" fillId="6" borderId="2" xfId="0" applyNumberFormat="1" applyFont="1" applyFill="1" applyBorder="1" applyAlignment="1">
      <alignment horizontal="right" vertical="center"/>
    </xf>
    <xf numFmtId="3" fontId="38" fillId="6" borderId="74" xfId="0" applyNumberFormat="1" applyFont="1" applyFill="1" applyBorder="1" applyAlignment="1">
      <alignment horizontal="right" vertical="center"/>
    </xf>
    <xf numFmtId="0" fontId="46" fillId="6" borderId="0" xfId="0" applyFont="1" applyFill="1" applyAlignment="1">
      <alignment horizontal="center" vertical="center"/>
    </xf>
    <xf numFmtId="4" fontId="38" fillId="6" borderId="22" xfId="0" applyNumberFormat="1" applyFont="1" applyFill="1" applyBorder="1" applyAlignment="1">
      <alignment horizontal="right" vertical="center"/>
    </xf>
    <xf numFmtId="4" fontId="38" fillId="6" borderId="0" xfId="0" applyNumberFormat="1" applyFont="1" applyFill="1" applyBorder="1" applyAlignment="1">
      <alignment horizontal="right" vertical="center"/>
    </xf>
    <xf numFmtId="4" fontId="38" fillId="6" borderId="9" xfId="0" applyNumberFormat="1" applyFont="1" applyFill="1" applyBorder="1" applyAlignment="1">
      <alignment horizontal="right" vertical="center"/>
    </xf>
    <xf numFmtId="0" fontId="3" fillId="3" borderId="118" xfId="0" applyFont="1" applyFill="1" applyBorder="1" applyAlignment="1">
      <alignment horizontal="center" vertical="center"/>
    </xf>
    <xf numFmtId="168" fontId="38" fillId="0" borderId="31" xfId="0" applyNumberFormat="1" applyFont="1" applyFill="1" applyBorder="1" applyAlignment="1">
      <alignment horizontal="right" vertical="center"/>
    </xf>
    <xf numFmtId="168" fontId="38" fillId="0" borderId="2" xfId="0" applyNumberFormat="1" applyFont="1" applyFill="1" applyBorder="1" applyAlignment="1">
      <alignment horizontal="right" vertical="center"/>
    </xf>
    <xf numFmtId="168" fontId="38" fillId="0" borderId="74" xfId="0" applyNumberFormat="1" applyFont="1" applyFill="1" applyBorder="1" applyAlignment="1">
      <alignment horizontal="right" vertical="center"/>
    </xf>
    <xf numFmtId="4" fontId="38" fillId="0" borderId="33" xfId="0" applyNumberFormat="1" applyFont="1" applyFill="1" applyBorder="1" applyAlignment="1">
      <alignment horizontal="right" vertical="center"/>
    </xf>
    <xf numFmtId="4" fontId="38" fillId="0" borderId="34" xfId="0" applyNumberFormat="1" applyFont="1" applyFill="1" applyBorder="1" applyAlignment="1">
      <alignment horizontal="right" vertical="center"/>
    </xf>
    <xf numFmtId="4" fontId="38" fillId="0" borderId="113" xfId="0" applyNumberFormat="1" applyFont="1" applyFill="1" applyBorder="1" applyAlignment="1">
      <alignment horizontal="right" vertical="center"/>
    </xf>
    <xf numFmtId="4" fontId="38" fillId="6" borderId="31" xfId="0" applyNumberFormat="1" applyFont="1" applyFill="1" applyBorder="1" applyAlignment="1">
      <alignment horizontal="center" vertical="center"/>
    </xf>
    <xf numFmtId="4" fontId="38" fillId="6" borderId="2" xfId="0" applyNumberFormat="1" applyFont="1" applyFill="1" applyBorder="1" applyAlignment="1">
      <alignment horizontal="center" vertical="center"/>
    </xf>
    <xf numFmtId="4" fontId="38" fillId="6" borderId="74" xfId="0" applyNumberFormat="1" applyFont="1" applyFill="1" applyBorder="1" applyAlignment="1">
      <alignment horizontal="center" vertical="center"/>
    </xf>
    <xf numFmtId="4" fontId="38" fillId="6" borderId="29" xfId="0" applyNumberFormat="1" applyFont="1" applyFill="1" applyBorder="1" applyAlignment="1">
      <alignment horizontal="right" vertical="center"/>
    </xf>
    <xf numFmtId="4" fontId="38" fillId="6" borderId="30" xfId="0" applyNumberFormat="1" applyFont="1" applyFill="1" applyBorder="1" applyAlignment="1">
      <alignment horizontal="right" vertical="center"/>
    </xf>
    <xf numFmtId="4" fontId="38" fillId="6" borderId="16" xfId="0" applyNumberFormat="1" applyFont="1" applyFill="1" applyBorder="1" applyAlignment="1">
      <alignment horizontal="right" vertical="center"/>
    </xf>
    <xf numFmtId="0" fontId="50" fillId="6" borderId="0" xfId="0" applyFont="1" applyFill="1" applyAlignment="1">
      <alignment horizontal="center" vertical="center" wrapText="1"/>
    </xf>
    <xf numFmtId="0" fontId="50" fillId="6" borderId="30" xfId="0" applyFont="1" applyFill="1" applyBorder="1" applyAlignment="1">
      <alignment horizontal="center" vertical="center" wrapText="1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/>
    </xf>
    <xf numFmtId="0" fontId="52" fillId="3" borderId="21" xfId="0" applyFont="1" applyFill="1" applyBorder="1" applyAlignment="1">
      <alignment horizontal="center" vertical="center"/>
    </xf>
    <xf numFmtId="0" fontId="52" fillId="3" borderId="17" xfId="0" applyFont="1" applyFill="1" applyBorder="1" applyAlignment="1">
      <alignment horizontal="center" vertical="center"/>
    </xf>
    <xf numFmtId="0" fontId="52" fillId="3" borderId="18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 vertical="center"/>
    </xf>
    <xf numFmtId="0" fontId="52" fillId="3" borderId="8" xfId="0" applyFont="1" applyFill="1" applyBorder="1" applyAlignment="1">
      <alignment horizontal="center" vertical="center"/>
    </xf>
    <xf numFmtId="0" fontId="52" fillId="3" borderId="20" xfId="0" applyFont="1" applyFill="1" applyBorder="1" applyAlignment="1">
      <alignment horizontal="center" vertical="center"/>
    </xf>
    <xf numFmtId="0" fontId="52" fillId="3" borderId="19" xfId="0" applyFont="1" applyFill="1" applyBorder="1" applyAlignment="1">
      <alignment horizontal="center"/>
    </xf>
    <xf numFmtId="0" fontId="52" fillId="3" borderId="20" xfId="0" applyFont="1" applyFill="1" applyBorder="1" applyAlignment="1">
      <alignment horizontal="center"/>
    </xf>
    <xf numFmtId="0" fontId="52" fillId="3" borderId="29" xfId="0" applyFont="1" applyFill="1" applyBorder="1" applyAlignment="1">
      <alignment horizontal="center" vertical="center"/>
    </xf>
    <xf numFmtId="0" fontId="52" fillId="3" borderId="30" xfId="0" applyFont="1" applyFill="1" applyBorder="1" applyAlignment="1">
      <alignment horizontal="center" vertical="center"/>
    </xf>
    <xf numFmtId="0" fontId="52" fillId="3" borderId="16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52" fillId="3" borderId="21" xfId="0" applyFont="1" applyFill="1" applyBorder="1" applyAlignment="1">
      <alignment horizontal="center" vertical="center" wrapText="1"/>
    </xf>
    <xf numFmtId="0" fontId="52" fillId="3" borderId="18" xfId="0" applyFont="1" applyFill="1" applyBorder="1" applyAlignment="1">
      <alignment horizontal="center" vertical="center" wrapText="1"/>
    </xf>
    <xf numFmtId="0" fontId="46" fillId="3" borderId="29" xfId="0" applyFont="1" applyFill="1" applyBorder="1" applyAlignment="1">
      <alignment horizontal="center" vertical="center"/>
    </xf>
    <xf numFmtId="0" fontId="46" fillId="3" borderId="30" xfId="0" applyFont="1" applyFill="1" applyBorder="1" applyAlignment="1">
      <alignment horizontal="center" vertical="center"/>
    </xf>
    <xf numFmtId="0" fontId="46" fillId="3" borderId="118" xfId="0" applyFont="1" applyFill="1" applyBorder="1" applyAlignment="1">
      <alignment horizontal="center" vertical="center"/>
    </xf>
    <xf numFmtId="0" fontId="46" fillId="3" borderId="144" xfId="0" applyFont="1" applyFill="1" applyBorder="1" applyAlignment="1">
      <alignment horizontal="center" vertical="center"/>
    </xf>
    <xf numFmtId="0" fontId="46" fillId="3" borderId="16" xfId="0" applyFont="1" applyFill="1" applyBorder="1" applyAlignment="1">
      <alignment horizontal="center" vertical="center"/>
    </xf>
    <xf numFmtId="16" fontId="46" fillId="3" borderId="29" xfId="0" applyNumberFormat="1" applyFont="1" applyFill="1" applyBorder="1" applyAlignment="1">
      <alignment horizontal="center" vertical="center"/>
    </xf>
    <xf numFmtId="16" fontId="46" fillId="3" borderId="30" xfId="0" applyNumberFormat="1" applyFont="1" applyFill="1" applyBorder="1" applyAlignment="1">
      <alignment horizontal="center" vertical="center"/>
    </xf>
    <xf numFmtId="16" fontId="46" fillId="3" borderId="16" xfId="0" applyNumberFormat="1" applyFont="1" applyFill="1" applyBorder="1" applyAlignment="1">
      <alignment horizontal="center" vertical="center"/>
    </xf>
    <xf numFmtId="0" fontId="46" fillId="3" borderId="19" xfId="0" applyFont="1" applyFill="1" applyBorder="1" applyAlignment="1">
      <alignment horizontal="center" vertical="center"/>
    </xf>
    <xf numFmtId="0" fontId="46" fillId="3" borderId="8" xfId="0" applyFont="1" applyFill="1" applyBorder="1" applyAlignment="1">
      <alignment horizontal="center" vertical="center"/>
    </xf>
    <xf numFmtId="0" fontId="46" fillId="3" borderId="105" xfId="0" applyFont="1" applyFill="1" applyBorder="1" applyAlignment="1">
      <alignment horizontal="center" vertical="center"/>
    </xf>
    <xf numFmtId="0" fontId="46" fillId="3" borderId="13" xfId="0" applyFont="1" applyFill="1" applyBorder="1" applyAlignment="1">
      <alignment horizontal="center" vertical="center"/>
    </xf>
    <xf numFmtId="0" fontId="46" fillId="3" borderId="115" xfId="0" applyFont="1" applyFill="1" applyBorder="1" applyAlignment="1">
      <alignment horizontal="center" vertical="center"/>
    </xf>
    <xf numFmtId="0" fontId="46" fillId="3" borderId="15" xfId="0" applyFont="1" applyFill="1" applyBorder="1" applyAlignment="1">
      <alignment horizontal="center" vertical="center"/>
    </xf>
    <xf numFmtId="0" fontId="46" fillId="3" borderId="22" xfId="0" applyFont="1" applyFill="1" applyBorder="1" applyAlignment="1">
      <alignment horizontal="center" vertical="center" wrapText="1"/>
    </xf>
    <xf numFmtId="0" fontId="46" fillId="3" borderId="0" xfId="0" applyFont="1" applyFill="1" applyBorder="1" applyAlignment="1">
      <alignment horizontal="center" vertical="center" wrapText="1"/>
    </xf>
    <xf numFmtId="0" fontId="46" fillId="3" borderId="5" xfId="0" applyFont="1" applyFill="1" applyBorder="1" applyAlignment="1">
      <alignment horizontal="center" vertical="center" wrapText="1"/>
    </xf>
    <xf numFmtId="0" fontId="46" fillId="3" borderId="44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center" vertical="center" wrapText="1"/>
    </xf>
    <xf numFmtId="0" fontId="46" fillId="3" borderId="108" xfId="0" applyFont="1" applyFill="1" applyBorder="1" applyAlignment="1">
      <alignment horizontal="center" vertical="center"/>
    </xf>
    <xf numFmtId="0" fontId="46" fillId="3" borderId="110" xfId="0" applyFont="1" applyFill="1" applyBorder="1" applyAlignment="1">
      <alignment horizontal="center" vertical="center"/>
    </xf>
    <xf numFmtId="0" fontId="46" fillId="3" borderId="114" xfId="0" applyFont="1" applyFill="1" applyBorder="1" applyAlignment="1">
      <alignment horizontal="center" vertical="center"/>
    </xf>
    <xf numFmtId="0" fontId="46" fillId="3" borderId="24" xfId="0" applyFont="1" applyFill="1" applyBorder="1" applyAlignment="1">
      <alignment horizontal="center" vertical="center"/>
    </xf>
    <xf numFmtId="0" fontId="46" fillId="3" borderId="25" xfId="0" applyFont="1" applyFill="1" applyBorder="1" applyAlignment="1">
      <alignment horizontal="center" vertical="center"/>
    </xf>
    <xf numFmtId="0" fontId="46" fillId="3" borderId="26" xfId="0" applyFont="1" applyFill="1" applyBorder="1" applyAlignment="1">
      <alignment horizontal="center" vertical="center"/>
    </xf>
    <xf numFmtId="0" fontId="3" fillId="6" borderId="30" xfId="0" applyFont="1" applyFill="1" applyBorder="1" applyAlignment="1">
      <alignment horizontal="center" vertical="center"/>
    </xf>
    <xf numFmtId="0" fontId="3" fillId="6" borderId="0" xfId="0" applyFont="1" applyFill="1" applyAlignment="1"/>
    <xf numFmtId="0" fontId="9" fillId="6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36" fillId="3" borderId="171" xfId="0" applyFont="1" applyFill="1" applyBorder="1" applyAlignment="1">
      <alignment horizontal="center"/>
    </xf>
    <xf numFmtId="0" fontId="36" fillId="3" borderId="173" xfId="0" applyFont="1" applyFill="1" applyBorder="1" applyAlignment="1">
      <alignment horizontal="center"/>
    </xf>
    <xf numFmtId="166" fontId="9" fillId="3" borderId="157" xfId="0" applyNumberFormat="1" applyFont="1" applyFill="1" applyBorder="1" applyAlignment="1">
      <alignment horizontal="right"/>
    </xf>
    <xf numFmtId="166" fontId="9" fillId="3" borderId="140" xfId="0" applyNumberFormat="1" applyFont="1" applyFill="1" applyBorder="1" applyAlignment="1">
      <alignment horizontal="right"/>
    </xf>
    <xf numFmtId="0" fontId="9" fillId="3" borderId="180" xfId="0" applyFont="1" applyFill="1" applyBorder="1" applyAlignment="1">
      <alignment horizontal="center"/>
    </xf>
    <xf numFmtId="0" fontId="9" fillId="3" borderId="172" xfId="0" applyFont="1" applyFill="1" applyBorder="1" applyAlignment="1">
      <alignment horizontal="center"/>
    </xf>
    <xf numFmtId="0" fontId="9" fillId="3" borderId="178" xfId="0" applyFont="1" applyFill="1" applyBorder="1" applyAlignment="1">
      <alignment horizontal="center"/>
    </xf>
    <xf numFmtId="166" fontId="9" fillId="0" borderId="19" xfId="0" applyNumberFormat="1" applyFont="1" applyBorder="1" applyAlignment="1">
      <alignment horizontal="right"/>
    </xf>
    <xf numFmtId="166" fontId="9" fillId="0" borderId="142" xfId="0" applyNumberFormat="1" applyFont="1" applyBorder="1" applyAlignment="1">
      <alignment horizontal="right"/>
    </xf>
    <xf numFmtId="166" fontId="9" fillId="0" borderId="22" xfId="0" applyNumberFormat="1" applyFont="1" applyBorder="1" applyAlignment="1">
      <alignment horizontal="right"/>
    </xf>
    <xf numFmtId="166" fontId="9" fillId="0" borderId="99" xfId="0" applyNumberFormat="1" applyFont="1" applyBorder="1" applyAlignment="1">
      <alignment horizontal="right"/>
    </xf>
    <xf numFmtId="166" fontId="8" fillId="0" borderId="22" xfId="0" applyNumberFormat="1" applyFont="1" applyBorder="1" applyAlignment="1">
      <alignment horizontal="right"/>
    </xf>
    <xf numFmtId="166" fontId="8" fillId="0" borderId="99" xfId="0" applyNumberFormat="1" applyFont="1" applyBorder="1" applyAlignment="1">
      <alignment horizontal="right"/>
    </xf>
    <xf numFmtId="166" fontId="8" fillId="0" borderId="29" xfId="0" applyNumberFormat="1" applyFont="1" applyFill="1" applyBorder="1" applyAlignment="1">
      <alignment horizontal="right"/>
    </xf>
    <xf numFmtId="166" fontId="8" fillId="0" borderId="131" xfId="0" applyNumberFormat="1" applyFont="1" applyFill="1" applyBorder="1" applyAlignment="1">
      <alignment horizontal="right"/>
    </xf>
    <xf numFmtId="0" fontId="72" fillId="0" borderId="0" xfId="0" applyFont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29" xfId="0" applyFont="1" applyFill="1" applyBorder="1" applyAlignment="1">
      <alignment horizontal="center"/>
    </xf>
    <xf numFmtId="0" fontId="55" fillId="0" borderId="0" xfId="0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166" fontId="57" fillId="6" borderId="0" xfId="1" applyNumberFormat="1" applyFill="1" applyBorder="1" applyAlignment="1" applyProtection="1">
      <alignment horizontal="center"/>
    </xf>
    <xf numFmtId="0" fontId="9" fillId="6" borderId="19" xfId="0" applyFont="1" applyFill="1" applyBorder="1" applyAlignment="1">
      <alignment horizontal="center"/>
    </xf>
    <xf numFmtId="0" fontId="9" fillId="6" borderId="20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left" wrapText="1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54" fillId="16" borderId="21" xfId="0" applyFont="1" applyFill="1" applyBorder="1" applyAlignment="1">
      <alignment horizontal="center" vertical="center" wrapText="1"/>
    </xf>
    <xf numFmtId="0" fontId="54" fillId="16" borderId="18" xfId="0" applyFont="1" applyFill="1" applyBorder="1" applyAlignment="1">
      <alignment horizontal="center" vertical="center" wrapText="1"/>
    </xf>
    <xf numFmtId="0" fontId="6" fillId="16" borderId="195" xfId="0" applyFont="1" applyFill="1" applyBorder="1" applyAlignment="1">
      <alignment horizontal="center"/>
    </xf>
    <xf numFmtId="0" fontId="6" fillId="16" borderId="115" xfId="0" applyFont="1" applyFill="1" applyBorder="1" applyAlignment="1">
      <alignment horizontal="center"/>
    </xf>
    <xf numFmtId="0" fontId="6" fillId="16" borderId="200" xfId="0" applyFont="1" applyFill="1" applyBorder="1" applyAlignment="1">
      <alignment horizontal="center"/>
    </xf>
    <xf numFmtId="0" fontId="6" fillId="16" borderId="15" xfId="0" applyFont="1" applyFill="1" applyBorder="1" applyAlignment="1">
      <alignment horizontal="center"/>
    </xf>
    <xf numFmtId="0" fontId="5" fillId="16" borderId="21" xfId="0" applyFont="1" applyFill="1" applyBorder="1" applyAlignment="1">
      <alignment horizontal="center" vertical="center" wrapText="1"/>
    </xf>
    <xf numFmtId="0" fontId="5" fillId="16" borderId="18" xfId="0" applyFont="1" applyFill="1" applyBorder="1" applyAlignment="1">
      <alignment horizontal="center" vertical="center" wrapText="1"/>
    </xf>
    <xf numFmtId="0" fontId="5" fillId="16" borderId="190" xfId="0" applyFont="1" applyFill="1" applyBorder="1" applyAlignment="1">
      <alignment horizontal="center" vertical="center" wrapText="1"/>
    </xf>
    <xf numFmtId="0" fontId="5" fillId="16" borderId="183" xfId="0" applyFont="1" applyFill="1" applyBorder="1" applyAlignment="1">
      <alignment horizontal="center" vertical="center" wrapText="1"/>
    </xf>
    <xf numFmtId="0" fontId="27" fillId="14" borderId="0" xfId="0" applyFont="1" applyFill="1" applyAlignment="1">
      <alignment vertical="center"/>
    </xf>
    <xf numFmtId="0" fontId="65" fillId="14" borderId="0" xfId="1" applyFont="1" applyFill="1" applyBorder="1" applyAlignment="1" applyProtection="1">
      <alignment horizontal="center"/>
    </xf>
    <xf numFmtId="0" fontId="91" fillId="0" borderId="0" xfId="0" applyFont="1" applyAlignment="1">
      <alignment horizontal="center" wrapText="1"/>
    </xf>
  </cellXfs>
  <cellStyles count="4">
    <cellStyle name="Hipervínculo" xfId="1" builtinId="8"/>
    <cellStyle name="Millares [0]" xfId="2" builtinId="6"/>
    <cellStyle name="Normal" xfId="0" builtinId="0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PARTICIPACIÓN DE LOS CULTIVOS EN LA PRODUCCIÓN (Ton) AGRÍCOLA DEL HUILA.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AÑO 2021</a:t>
            </a:r>
          </a:p>
        </c:rich>
      </c:tx>
      <c:layout>
        <c:manualLayout>
          <c:xMode val="edge"/>
          <c:yMode val="edge"/>
          <c:x val="0.1204819994515611"/>
          <c:y val="3.341902313624678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1385542168674698"/>
          <c:y val="0.4652956298200514"/>
          <c:w val="0.52409638554214033"/>
          <c:h val="0.1773778920308483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263-447B-A2C0-B84348FF2EA4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263-447B-A2C0-B84348FF2EA4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263-447B-A2C0-B84348FF2EA4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263-447B-A2C0-B84348FF2EA4}"/>
              </c:ext>
            </c:extLst>
          </c:dPt>
          <c:dLbls>
            <c:dLbl>
              <c:idx val="0"/>
              <c:layout>
                <c:manualLayout>
                  <c:x val="3.4906555355279312E-2"/>
                  <c:y val="-3.335424974191853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732473199893968E-4"/>
                  <c:y val="5.684863942135768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3669481073901863E-2"/>
                  <c:y val="4.374147318988726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09660690004065E-2"/>
                  <c:y val="-8.89336005235849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6.5369825759731839E-2"/>
                  <c:y val="-8.50606913210400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263-447B-A2C0-B84348FF2EA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AGRICOLA'!$E$24:$E$28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AGRICOLA'!$F$24:$F$28</c:f>
              <c:numCache>
                <c:formatCode>#,##0.00</c:formatCode>
                <c:ptCount val="5"/>
                <c:pt idx="0">
                  <c:v>34.753879136147965</c:v>
                </c:pt>
                <c:pt idx="1">
                  <c:v>6.7512854725111833</c:v>
                </c:pt>
                <c:pt idx="2">
                  <c:v>37.969093964951128</c:v>
                </c:pt>
                <c:pt idx="3">
                  <c:v>17.242023951177909</c:v>
                </c:pt>
                <c:pt idx="4">
                  <c:v>3.2837174752118101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E263-447B-A2C0-B84348FF2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LOS CULTIVOS EN EL VALOR BRUTO ($) DE LA PRODUCCIÓN AGRÍCOLA EN EL HUILA AÑO 2021</a:t>
            </a:r>
          </a:p>
        </c:rich>
      </c:tx>
      <c:layout>
        <c:manualLayout>
          <c:xMode val="edge"/>
          <c:yMode val="edge"/>
          <c:x val="0.13927588218140594"/>
          <c:y val="3.350515463917525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562674094707522"/>
          <c:y val="0.49484598356707565"/>
          <c:w val="0.51532033426183843"/>
          <c:h val="0.188144566668722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A98-484D-A35E-B4763429B2C9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A98-484D-A35E-B4763429B2C9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A98-484D-A35E-B4763429B2C9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A98-484D-A35E-B4763429B2C9}"/>
              </c:ext>
            </c:extLst>
          </c:dPt>
          <c:dLbls>
            <c:dLbl>
              <c:idx val="0"/>
              <c:layout>
                <c:manualLayout>
                  <c:x val="2.4069484350667567E-2"/>
                  <c:y val="-6.68967118553803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681339971779324E-2"/>
                  <c:y val="7.601376102989393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023088339584288E-2"/>
                  <c:y val="5.00690274062951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1292669196294736E-2"/>
                  <c:y val="-7.37317795298320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7318374896735724E-2"/>
                  <c:y val="-5.064622721314711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0A98-484D-A35E-B4763429B2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'RESUMEN AGRICOLA'!$E$30:$E$34</c:f>
              <c:strCache>
                <c:ptCount val="5"/>
                <c:pt idx="0">
                  <c:v>Transitorios Básicos</c:v>
                </c:pt>
                <c:pt idx="1">
                  <c:v>Transitorios Hortalizas</c:v>
                </c:pt>
                <c:pt idx="2">
                  <c:v>Permanentes Básicos</c:v>
                </c:pt>
                <c:pt idx="3">
                  <c:v>Perm. Y semip. Frutales</c:v>
                </c:pt>
                <c:pt idx="4">
                  <c:v>Anuales</c:v>
                </c:pt>
              </c:strCache>
            </c:strRef>
          </c:cat>
          <c:val>
            <c:numRef>
              <c:f>'RESUMEN AGRICOLA'!$F$30:$F$34</c:f>
              <c:numCache>
                <c:formatCode>#,##0.00</c:formatCode>
                <c:ptCount val="5"/>
                <c:pt idx="0">
                  <c:v>15.087234009986226</c:v>
                </c:pt>
                <c:pt idx="1">
                  <c:v>3.4469528326588255</c:v>
                </c:pt>
                <c:pt idx="2">
                  <c:v>68.386026995085558</c:v>
                </c:pt>
                <c:pt idx="3">
                  <c:v>11.723756194534889</c:v>
                </c:pt>
                <c:pt idx="4">
                  <c:v>1.3560299677345018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0A98-484D-A35E-B4763429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EXPLOTACIONES PECUARIAS EN EL VALOR BRUTO DE LA PRODUCCIÓN PECUARIA.  AÑO 2021
</a:t>
            </a:r>
          </a:p>
        </c:rich>
      </c:tx>
      <c:layout>
        <c:manualLayout>
          <c:xMode val="edge"/>
          <c:yMode val="edge"/>
          <c:x val="0.11111128785669469"/>
          <c:y val="3.59281437125748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70710475047472"/>
          <c:y val="0.35029991330802257"/>
          <c:w val="0.54545544220762676"/>
          <c:h val="0.383234093191688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90-44B6-A5C8-8033E37778AE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F90-44B6-A5C8-8033E37778AE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F90-44B6-A5C8-8033E37778AE}"/>
              </c:ext>
            </c:extLst>
          </c:dPt>
          <c:dLbls>
            <c:dLbl>
              <c:idx val="0"/>
              <c:layout>
                <c:manualLayout>
                  <c:x val="1.9996429075531941E-2"/>
                  <c:y val="9.900523368361796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018161005787533E-4"/>
                  <c:y val="6.070566457132910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038470973937807E-3"/>
                  <c:y val="-9.128790000852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473341712444952"/>
                  <c:y val="-2.6437792789413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DF90-44B6-A5C8-8033E37778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PECUARIA'!$B$34:$B$37</c:f>
              <c:strCache>
                <c:ptCount val="4"/>
                <c:pt idx="0">
                  <c:v>BOVINOS</c:v>
                </c:pt>
                <c:pt idx="1">
                  <c:v>PORCINOS</c:v>
                </c:pt>
                <c:pt idx="2">
                  <c:v>AVÍCOLA</c:v>
                </c:pt>
                <c:pt idx="3">
                  <c:v>APÍCOLA</c:v>
                </c:pt>
              </c:strCache>
            </c:strRef>
          </c:cat>
          <c:val>
            <c:numRef>
              <c:f>'VR PROD PECUARIA'!$C$34:$C$37</c:f>
              <c:numCache>
                <c:formatCode>#,##0.0</c:formatCode>
                <c:ptCount val="4"/>
                <c:pt idx="0">
                  <c:v>388700.64874000009</c:v>
                </c:pt>
                <c:pt idx="1">
                  <c:v>41707.321819999997</c:v>
                </c:pt>
                <c:pt idx="2">
                  <c:v>278077.98277599999</c:v>
                </c:pt>
                <c:pt idx="3">
                  <c:v>11159.302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DF90-44B6-A5C8-8033E3777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PARTICIPACIÓN DE LAS ESPECIES EN EL VALOR BRUTO DE LA PRODUCCIÓN PISCÍCOLA DEL DEPARTAMENTO DEL HUILA. AÑO 2021
</a:t>
            </a:r>
          </a:p>
        </c:rich>
      </c:tx>
      <c:layout>
        <c:manualLayout>
          <c:xMode val="edge"/>
          <c:yMode val="edge"/>
          <c:x val="0.13442640161783848"/>
          <c:y val="2.916666666666666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721324860180195"/>
          <c:y val="0.38750078837239776"/>
          <c:w val="0.65082019308740602"/>
          <c:h val="0.32916733635932688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342-41B0-BD0C-DB6C7E0670B1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342-41B0-BD0C-DB6C7E0670B1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342-41B0-BD0C-DB6C7E0670B1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342-41B0-BD0C-DB6C7E0670B1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342-41B0-BD0C-DB6C7E0670B1}"/>
              </c:ext>
            </c:extLst>
          </c:dPt>
          <c:dLbls>
            <c:dLbl>
              <c:idx val="0"/>
              <c:layout>
                <c:manualLayout>
                  <c:x val="-6.3982077392303119E-2"/>
                  <c:y val="3.91727560546023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495822321805259"/>
                  <c:y val="2.062802138188156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416218991691191"/>
                  <c:y val="-0.1002055577879982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082099748584685E-2"/>
                  <c:y val="-0.189789073379470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315752334236909"/>
                  <c:y val="-0.1404835958005249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53654317800439"/>
                  <c:y val="-5.43720472440944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342-41B0-BD0C-DB6C7E0670B1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'VR PROD PISCÍCOLA'!$B$25:$B$30</c:f>
              <c:strCache>
                <c:ptCount val="6"/>
                <c:pt idx="0">
                  <c:v>TILAPIA</c:v>
                </c:pt>
                <c:pt idx="1">
                  <c:v>CACHAMA</c:v>
                </c:pt>
                <c:pt idx="2">
                  <c:v>CARPA</c:v>
                </c:pt>
                <c:pt idx="3">
                  <c:v>TRUCHA</c:v>
                </c:pt>
                <c:pt idx="4">
                  <c:v>BOCACHICO  </c:v>
                </c:pt>
                <c:pt idx="5">
                  <c:v>SÁBALO</c:v>
                </c:pt>
              </c:strCache>
            </c:strRef>
          </c:cat>
          <c:val>
            <c:numRef>
              <c:f>'VR PROD PISCÍCOLA'!$C$25:$C$30</c:f>
              <c:numCache>
                <c:formatCode>#,##0.0</c:formatCode>
                <c:ptCount val="6"/>
                <c:pt idx="0">
                  <c:v>582010.63300000003</c:v>
                </c:pt>
                <c:pt idx="1">
                  <c:v>19302.664499999999</c:v>
                </c:pt>
                <c:pt idx="2">
                  <c:v>3205.7455199999999</c:v>
                </c:pt>
                <c:pt idx="3">
                  <c:v>14185.930200000001</c:v>
                </c:pt>
                <c:pt idx="4">
                  <c:v>3246.4852000000001</c:v>
                </c:pt>
                <c:pt idx="5">
                  <c:v>2977.7064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8342-41B0-BD0C-DB6C7E067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 horizontalDpi="-3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sp macro="" textlink="">
      <xdr:nvSpPr>
        <xdr:cNvPr id="2049" name="Object 1" hidden="1">
          <a:extLst>
            <a:ext uri="{63B3BB69-23CF-44E3-9099-C40C66FF867C}">
              <a14:compatExt xmlns:a14="http://schemas.microsoft.com/office/drawing/2010/main" spid="_x0000_s2049"/>
            </a:ext>
            <a:ext uri="{FF2B5EF4-FFF2-40B4-BE49-F238E27FC236}">
              <a16:creationId xmlns:a16="http://schemas.microsoft.com/office/drawing/2014/main" xmlns="" id="{00000000-0008-0000-0200-00000108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276225</xdr:colOff>
      <xdr:row>0</xdr:row>
      <xdr:rowOff>133350</xdr:rowOff>
    </xdr:from>
    <xdr:to>
      <xdr:col>6</xdr:col>
      <xdr:colOff>976312</xdr:colOff>
      <xdr:row>3</xdr:row>
      <xdr:rowOff>180975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9A4BCFB0-DEEB-4AEB-9646-9A5B72F77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3335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87" name="Rectangle 1">
          <a:extLst>
            <a:ext uri="{FF2B5EF4-FFF2-40B4-BE49-F238E27FC236}">
              <a16:creationId xmlns:a16="http://schemas.microsoft.com/office/drawing/2014/main" xmlns="" id="{00000000-0008-0000-0300-00000F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88" name="Rectangle 2">
          <a:extLst>
            <a:ext uri="{FF2B5EF4-FFF2-40B4-BE49-F238E27FC236}">
              <a16:creationId xmlns:a16="http://schemas.microsoft.com/office/drawing/2014/main" xmlns="" id="{00000000-0008-0000-0300-000010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89" name="Rectangle 3">
          <a:extLst>
            <a:ext uri="{FF2B5EF4-FFF2-40B4-BE49-F238E27FC236}">
              <a16:creationId xmlns:a16="http://schemas.microsoft.com/office/drawing/2014/main" xmlns="" id="{00000000-0008-0000-0300-000011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0" name="Rectangle 4">
          <a:extLst>
            <a:ext uri="{FF2B5EF4-FFF2-40B4-BE49-F238E27FC236}">
              <a16:creationId xmlns:a16="http://schemas.microsoft.com/office/drawing/2014/main" xmlns="" id="{00000000-0008-0000-0300-000012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1" name="Rectangle 5">
          <a:extLst>
            <a:ext uri="{FF2B5EF4-FFF2-40B4-BE49-F238E27FC236}">
              <a16:creationId xmlns:a16="http://schemas.microsoft.com/office/drawing/2014/main" xmlns="" id="{00000000-0008-0000-0300-000013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2" name="Rectangle 6">
          <a:extLst>
            <a:ext uri="{FF2B5EF4-FFF2-40B4-BE49-F238E27FC236}">
              <a16:creationId xmlns:a16="http://schemas.microsoft.com/office/drawing/2014/main" xmlns="" id="{00000000-0008-0000-0300-000014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3" name="Rectangle 7">
          <a:extLst>
            <a:ext uri="{FF2B5EF4-FFF2-40B4-BE49-F238E27FC236}">
              <a16:creationId xmlns:a16="http://schemas.microsoft.com/office/drawing/2014/main" xmlns="" id="{00000000-0008-0000-0300-000015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4" name="Rectangle 8">
          <a:extLst>
            <a:ext uri="{FF2B5EF4-FFF2-40B4-BE49-F238E27FC236}">
              <a16:creationId xmlns:a16="http://schemas.microsoft.com/office/drawing/2014/main" xmlns="" id="{00000000-0008-0000-0300-000016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5" name="Rectangle 9">
          <a:extLst>
            <a:ext uri="{FF2B5EF4-FFF2-40B4-BE49-F238E27FC236}">
              <a16:creationId xmlns:a16="http://schemas.microsoft.com/office/drawing/2014/main" xmlns="" id="{00000000-0008-0000-0300-000017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6" name="Rectangle 10">
          <a:extLst>
            <a:ext uri="{FF2B5EF4-FFF2-40B4-BE49-F238E27FC236}">
              <a16:creationId xmlns:a16="http://schemas.microsoft.com/office/drawing/2014/main" xmlns="" id="{00000000-0008-0000-0300-000018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297" name="Rectangle 11">
          <a:extLst>
            <a:ext uri="{FF2B5EF4-FFF2-40B4-BE49-F238E27FC236}">
              <a16:creationId xmlns:a16="http://schemas.microsoft.com/office/drawing/2014/main" xmlns="" id="{00000000-0008-0000-0300-000019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298" name="Rectangle 12">
          <a:extLst>
            <a:ext uri="{FF2B5EF4-FFF2-40B4-BE49-F238E27FC236}">
              <a16:creationId xmlns:a16="http://schemas.microsoft.com/office/drawing/2014/main" xmlns="" id="{00000000-0008-0000-0300-00001A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299" name="Rectangle 13">
          <a:extLst>
            <a:ext uri="{FF2B5EF4-FFF2-40B4-BE49-F238E27FC236}">
              <a16:creationId xmlns:a16="http://schemas.microsoft.com/office/drawing/2014/main" xmlns="" id="{00000000-0008-0000-0300-00001B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0" name="Rectangle 14">
          <a:extLst>
            <a:ext uri="{FF2B5EF4-FFF2-40B4-BE49-F238E27FC236}">
              <a16:creationId xmlns:a16="http://schemas.microsoft.com/office/drawing/2014/main" xmlns="" id="{00000000-0008-0000-0300-00001C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1" name="Rectangle 15">
          <a:extLst>
            <a:ext uri="{FF2B5EF4-FFF2-40B4-BE49-F238E27FC236}">
              <a16:creationId xmlns:a16="http://schemas.microsoft.com/office/drawing/2014/main" xmlns="" id="{00000000-0008-0000-0300-00001D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2" name="Rectangle 16">
          <a:extLst>
            <a:ext uri="{FF2B5EF4-FFF2-40B4-BE49-F238E27FC236}">
              <a16:creationId xmlns:a16="http://schemas.microsoft.com/office/drawing/2014/main" xmlns="" id="{00000000-0008-0000-0300-00001E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3" name="Rectangle 17">
          <a:extLst>
            <a:ext uri="{FF2B5EF4-FFF2-40B4-BE49-F238E27FC236}">
              <a16:creationId xmlns:a16="http://schemas.microsoft.com/office/drawing/2014/main" xmlns="" id="{00000000-0008-0000-0300-00001F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4" name="Rectangle 18">
          <a:extLst>
            <a:ext uri="{FF2B5EF4-FFF2-40B4-BE49-F238E27FC236}">
              <a16:creationId xmlns:a16="http://schemas.microsoft.com/office/drawing/2014/main" xmlns="" id="{00000000-0008-0000-0300-000020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5" name="Rectangle 19">
          <a:extLst>
            <a:ext uri="{FF2B5EF4-FFF2-40B4-BE49-F238E27FC236}">
              <a16:creationId xmlns:a16="http://schemas.microsoft.com/office/drawing/2014/main" xmlns="" id="{00000000-0008-0000-0300-000021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6" name="Rectangle 20">
          <a:extLst>
            <a:ext uri="{FF2B5EF4-FFF2-40B4-BE49-F238E27FC236}">
              <a16:creationId xmlns:a16="http://schemas.microsoft.com/office/drawing/2014/main" xmlns="" id="{00000000-0008-0000-0300-000022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07" name="Rectangle 21">
          <a:extLst>
            <a:ext uri="{FF2B5EF4-FFF2-40B4-BE49-F238E27FC236}">
              <a16:creationId xmlns:a16="http://schemas.microsoft.com/office/drawing/2014/main" xmlns="" id="{00000000-0008-0000-0300-000023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08" name="Rectangle 22">
          <a:extLst>
            <a:ext uri="{FF2B5EF4-FFF2-40B4-BE49-F238E27FC236}">
              <a16:creationId xmlns:a16="http://schemas.microsoft.com/office/drawing/2014/main" xmlns="" id="{00000000-0008-0000-0300-000024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09" name="Rectangle 23">
          <a:extLst>
            <a:ext uri="{FF2B5EF4-FFF2-40B4-BE49-F238E27FC236}">
              <a16:creationId xmlns:a16="http://schemas.microsoft.com/office/drawing/2014/main" xmlns="" id="{00000000-0008-0000-0300-000025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0" name="Rectangle 24">
          <a:extLst>
            <a:ext uri="{FF2B5EF4-FFF2-40B4-BE49-F238E27FC236}">
              <a16:creationId xmlns:a16="http://schemas.microsoft.com/office/drawing/2014/main" xmlns="" id="{00000000-0008-0000-0300-000026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1" name="Rectangle 25">
          <a:extLst>
            <a:ext uri="{FF2B5EF4-FFF2-40B4-BE49-F238E27FC236}">
              <a16:creationId xmlns:a16="http://schemas.microsoft.com/office/drawing/2014/main" xmlns="" id="{00000000-0008-0000-0300-000027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2" name="Rectangle 26">
          <a:extLst>
            <a:ext uri="{FF2B5EF4-FFF2-40B4-BE49-F238E27FC236}">
              <a16:creationId xmlns:a16="http://schemas.microsoft.com/office/drawing/2014/main" xmlns="" id="{00000000-0008-0000-0300-000028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3" name="Rectangle 27">
          <a:extLst>
            <a:ext uri="{FF2B5EF4-FFF2-40B4-BE49-F238E27FC236}">
              <a16:creationId xmlns:a16="http://schemas.microsoft.com/office/drawing/2014/main" xmlns="" id="{00000000-0008-0000-0300-000029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4" name="Rectangle 28">
          <a:extLst>
            <a:ext uri="{FF2B5EF4-FFF2-40B4-BE49-F238E27FC236}">
              <a16:creationId xmlns:a16="http://schemas.microsoft.com/office/drawing/2014/main" xmlns="" id="{00000000-0008-0000-0300-00002A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5" name="Rectangle 29">
          <a:extLst>
            <a:ext uri="{FF2B5EF4-FFF2-40B4-BE49-F238E27FC236}">
              <a16:creationId xmlns:a16="http://schemas.microsoft.com/office/drawing/2014/main" xmlns="" id="{00000000-0008-0000-0300-00002B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6" name="Rectangle 30">
          <a:extLst>
            <a:ext uri="{FF2B5EF4-FFF2-40B4-BE49-F238E27FC236}">
              <a16:creationId xmlns:a16="http://schemas.microsoft.com/office/drawing/2014/main" xmlns="" id="{00000000-0008-0000-0300-00002C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2317" name="Rectangle 31">
          <a:extLst>
            <a:ext uri="{FF2B5EF4-FFF2-40B4-BE49-F238E27FC236}">
              <a16:creationId xmlns:a16="http://schemas.microsoft.com/office/drawing/2014/main" xmlns="" id="{00000000-0008-0000-0300-00002D95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2318" name="Rectangle 32">
          <a:extLst>
            <a:ext uri="{FF2B5EF4-FFF2-40B4-BE49-F238E27FC236}">
              <a16:creationId xmlns:a16="http://schemas.microsoft.com/office/drawing/2014/main" xmlns="" id="{00000000-0008-0000-0300-00002E95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2319" name="Rectangle 33">
          <a:extLst>
            <a:ext uri="{FF2B5EF4-FFF2-40B4-BE49-F238E27FC236}">
              <a16:creationId xmlns:a16="http://schemas.microsoft.com/office/drawing/2014/main" xmlns="" id="{00000000-0008-0000-0300-00002F95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0" name="Rectangle 34">
          <a:extLst>
            <a:ext uri="{FF2B5EF4-FFF2-40B4-BE49-F238E27FC236}">
              <a16:creationId xmlns:a16="http://schemas.microsoft.com/office/drawing/2014/main" xmlns="" id="{00000000-0008-0000-0300-000030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1" name="Rectangle 35">
          <a:extLst>
            <a:ext uri="{FF2B5EF4-FFF2-40B4-BE49-F238E27FC236}">
              <a16:creationId xmlns:a16="http://schemas.microsoft.com/office/drawing/2014/main" xmlns="" id="{00000000-0008-0000-0300-000031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2" name="Rectangle 36">
          <a:extLst>
            <a:ext uri="{FF2B5EF4-FFF2-40B4-BE49-F238E27FC236}">
              <a16:creationId xmlns:a16="http://schemas.microsoft.com/office/drawing/2014/main" xmlns="" id="{00000000-0008-0000-0300-000032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3" name="Rectangle 37">
          <a:extLst>
            <a:ext uri="{FF2B5EF4-FFF2-40B4-BE49-F238E27FC236}">
              <a16:creationId xmlns:a16="http://schemas.microsoft.com/office/drawing/2014/main" xmlns="" id="{00000000-0008-0000-0300-000033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4" name="Rectangle 38">
          <a:extLst>
            <a:ext uri="{FF2B5EF4-FFF2-40B4-BE49-F238E27FC236}">
              <a16:creationId xmlns:a16="http://schemas.microsoft.com/office/drawing/2014/main" xmlns="" id="{00000000-0008-0000-0300-000034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5" name="Rectangle 39">
          <a:extLst>
            <a:ext uri="{FF2B5EF4-FFF2-40B4-BE49-F238E27FC236}">
              <a16:creationId xmlns:a16="http://schemas.microsoft.com/office/drawing/2014/main" xmlns="" id="{00000000-0008-0000-0300-000035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6" name="Rectangle 40">
          <a:extLst>
            <a:ext uri="{FF2B5EF4-FFF2-40B4-BE49-F238E27FC236}">
              <a16:creationId xmlns:a16="http://schemas.microsoft.com/office/drawing/2014/main" xmlns="" id="{00000000-0008-0000-0300-000036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7" name="Rectangle 41">
          <a:extLst>
            <a:ext uri="{FF2B5EF4-FFF2-40B4-BE49-F238E27FC236}">
              <a16:creationId xmlns:a16="http://schemas.microsoft.com/office/drawing/2014/main" xmlns="" id="{00000000-0008-0000-0300-000037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8" name="Rectangle 42">
          <a:extLst>
            <a:ext uri="{FF2B5EF4-FFF2-40B4-BE49-F238E27FC236}">
              <a16:creationId xmlns:a16="http://schemas.microsoft.com/office/drawing/2014/main" xmlns="" id="{00000000-0008-0000-0300-000038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29" name="Rectangle 43">
          <a:extLst>
            <a:ext uri="{FF2B5EF4-FFF2-40B4-BE49-F238E27FC236}">
              <a16:creationId xmlns:a16="http://schemas.microsoft.com/office/drawing/2014/main" xmlns="" id="{00000000-0008-0000-0300-000039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0" name="Rectangle 44">
          <a:extLst>
            <a:ext uri="{FF2B5EF4-FFF2-40B4-BE49-F238E27FC236}">
              <a16:creationId xmlns:a16="http://schemas.microsoft.com/office/drawing/2014/main" xmlns="" id="{00000000-0008-0000-0300-00003A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2331" name="Rectangle 45">
          <a:extLst>
            <a:ext uri="{FF2B5EF4-FFF2-40B4-BE49-F238E27FC236}">
              <a16:creationId xmlns:a16="http://schemas.microsoft.com/office/drawing/2014/main" xmlns="" id="{00000000-0008-0000-0300-00003B95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2" name="Rectangle 46">
          <a:extLst>
            <a:ext uri="{FF2B5EF4-FFF2-40B4-BE49-F238E27FC236}">
              <a16:creationId xmlns:a16="http://schemas.microsoft.com/office/drawing/2014/main" xmlns="" id="{00000000-0008-0000-0300-00003C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3" name="Rectangle 47">
          <a:extLst>
            <a:ext uri="{FF2B5EF4-FFF2-40B4-BE49-F238E27FC236}">
              <a16:creationId xmlns:a16="http://schemas.microsoft.com/office/drawing/2014/main" xmlns="" id="{00000000-0008-0000-0300-00003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4" name="Rectangle 48">
          <a:extLst>
            <a:ext uri="{FF2B5EF4-FFF2-40B4-BE49-F238E27FC236}">
              <a16:creationId xmlns:a16="http://schemas.microsoft.com/office/drawing/2014/main" xmlns="" id="{00000000-0008-0000-0300-00003E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5" name="Rectangle 49">
          <a:extLst>
            <a:ext uri="{FF2B5EF4-FFF2-40B4-BE49-F238E27FC236}">
              <a16:creationId xmlns:a16="http://schemas.microsoft.com/office/drawing/2014/main" xmlns="" id="{00000000-0008-0000-0300-00003F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6" name="Rectangle 50">
          <a:extLst>
            <a:ext uri="{FF2B5EF4-FFF2-40B4-BE49-F238E27FC236}">
              <a16:creationId xmlns:a16="http://schemas.microsoft.com/office/drawing/2014/main" xmlns="" id="{00000000-0008-0000-0300-000040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37" name="Rectangle 51">
          <a:extLst>
            <a:ext uri="{FF2B5EF4-FFF2-40B4-BE49-F238E27FC236}">
              <a16:creationId xmlns:a16="http://schemas.microsoft.com/office/drawing/2014/main" xmlns="" id="{00000000-0008-0000-0300-000041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38" name="Rectangle 52">
          <a:extLst>
            <a:ext uri="{FF2B5EF4-FFF2-40B4-BE49-F238E27FC236}">
              <a16:creationId xmlns:a16="http://schemas.microsoft.com/office/drawing/2014/main" xmlns="" id="{00000000-0008-0000-0300-000042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39" name="Rectangle 53">
          <a:extLst>
            <a:ext uri="{FF2B5EF4-FFF2-40B4-BE49-F238E27FC236}">
              <a16:creationId xmlns:a16="http://schemas.microsoft.com/office/drawing/2014/main" xmlns="" id="{00000000-0008-0000-0300-000043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0" name="Rectangle 54">
          <a:extLst>
            <a:ext uri="{FF2B5EF4-FFF2-40B4-BE49-F238E27FC236}">
              <a16:creationId xmlns:a16="http://schemas.microsoft.com/office/drawing/2014/main" xmlns="" id="{00000000-0008-0000-0300-000044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1" name="Rectangle 55">
          <a:extLst>
            <a:ext uri="{FF2B5EF4-FFF2-40B4-BE49-F238E27FC236}">
              <a16:creationId xmlns:a16="http://schemas.microsoft.com/office/drawing/2014/main" xmlns="" id="{00000000-0008-0000-0300-000045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2" name="Rectangle 56">
          <a:extLst>
            <a:ext uri="{FF2B5EF4-FFF2-40B4-BE49-F238E27FC236}">
              <a16:creationId xmlns:a16="http://schemas.microsoft.com/office/drawing/2014/main" xmlns="" id="{00000000-0008-0000-0300-000046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3" name="Rectangle 57">
          <a:extLst>
            <a:ext uri="{FF2B5EF4-FFF2-40B4-BE49-F238E27FC236}">
              <a16:creationId xmlns:a16="http://schemas.microsoft.com/office/drawing/2014/main" xmlns="" id="{00000000-0008-0000-0300-000047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4" name="Rectangle 58">
          <a:extLst>
            <a:ext uri="{FF2B5EF4-FFF2-40B4-BE49-F238E27FC236}">
              <a16:creationId xmlns:a16="http://schemas.microsoft.com/office/drawing/2014/main" xmlns="" id="{00000000-0008-0000-0300-000048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5" name="Rectangle 59">
          <a:extLst>
            <a:ext uri="{FF2B5EF4-FFF2-40B4-BE49-F238E27FC236}">
              <a16:creationId xmlns:a16="http://schemas.microsoft.com/office/drawing/2014/main" xmlns="" id="{00000000-0008-0000-0300-000049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6" name="Rectangle 60">
          <a:extLst>
            <a:ext uri="{FF2B5EF4-FFF2-40B4-BE49-F238E27FC236}">
              <a16:creationId xmlns:a16="http://schemas.microsoft.com/office/drawing/2014/main" xmlns="" id="{00000000-0008-0000-0300-00004A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47" name="Rectangle 61">
          <a:extLst>
            <a:ext uri="{FF2B5EF4-FFF2-40B4-BE49-F238E27FC236}">
              <a16:creationId xmlns:a16="http://schemas.microsoft.com/office/drawing/2014/main" xmlns="" id="{00000000-0008-0000-0300-00004B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48" name="Rectangle 62">
          <a:extLst>
            <a:ext uri="{FF2B5EF4-FFF2-40B4-BE49-F238E27FC236}">
              <a16:creationId xmlns:a16="http://schemas.microsoft.com/office/drawing/2014/main" xmlns="" id="{00000000-0008-0000-0300-00004C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49" name="Rectangle 63">
          <a:extLst>
            <a:ext uri="{FF2B5EF4-FFF2-40B4-BE49-F238E27FC236}">
              <a16:creationId xmlns:a16="http://schemas.microsoft.com/office/drawing/2014/main" xmlns="" id="{00000000-0008-0000-0300-00004D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0" name="Rectangle 64">
          <a:extLst>
            <a:ext uri="{FF2B5EF4-FFF2-40B4-BE49-F238E27FC236}">
              <a16:creationId xmlns:a16="http://schemas.microsoft.com/office/drawing/2014/main" xmlns="" id="{00000000-0008-0000-0300-00004E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1" name="Rectangle 65">
          <a:extLst>
            <a:ext uri="{FF2B5EF4-FFF2-40B4-BE49-F238E27FC236}">
              <a16:creationId xmlns:a16="http://schemas.microsoft.com/office/drawing/2014/main" xmlns="" id="{00000000-0008-0000-0300-00004F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2" name="Rectangle 66">
          <a:extLst>
            <a:ext uri="{FF2B5EF4-FFF2-40B4-BE49-F238E27FC236}">
              <a16:creationId xmlns:a16="http://schemas.microsoft.com/office/drawing/2014/main" xmlns="" id="{00000000-0008-0000-0300-000050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3" name="Rectangle 67">
          <a:extLst>
            <a:ext uri="{FF2B5EF4-FFF2-40B4-BE49-F238E27FC236}">
              <a16:creationId xmlns:a16="http://schemas.microsoft.com/office/drawing/2014/main" xmlns="" id="{00000000-0008-0000-0300-000051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4" name="Rectangle 68">
          <a:extLst>
            <a:ext uri="{FF2B5EF4-FFF2-40B4-BE49-F238E27FC236}">
              <a16:creationId xmlns:a16="http://schemas.microsoft.com/office/drawing/2014/main" xmlns="" id="{00000000-0008-0000-0300-000052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5" name="Rectangle 69">
          <a:extLst>
            <a:ext uri="{FF2B5EF4-FFF2-40B4-BE49-F238E27FC236}">
              <a16:creationId xmlns:a16="http://schemas.microsoft.com/office/drawing/2014/main" xmlns="" id="{00000000-0008-0000-0300-000053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6" name="Rectangle 70">
          <a:extLst>
            <a:ext uri="{FF2B5EF4-FFF2-40B4-BE49-F238E27FC236}">
              <a16:creationId xmlns:a16="http://schemas.microsoft.com/office/drawing/2014/main" xmlns="" id="{00000000-0008-0000-0300-000054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57" name="Rectangle 71">
          <a:extLst>
            <a:ext uri="{FF2B5EF4-FFF2-40B4-BE49-F238E27FC236}">
              <a16:creationId xmlns:a16="http://schemas.microsoft.com/office/drawing/2014/main" xmlns="" id="{00000000-0008-0000-0300-000055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58" name="Rectangle 72">
          <a:extLst>
            <a:ext uri="{FF2B5EF4-FFF2-40B4-BE49-F238E27FC236}">
              <a16:creationId xmlns:a16="http://schemas.microsoft.com/office/drawing/2014/main" xmlns="" id="{00000000-0008-0000-0300-000056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59" name="Rectangle 73">
          <a:extLst>
            <a:ext uri="{FF2B5EF4-FFF2-40B4-BE49-F238E27FC236}">
              <a16:creationId xmlns:a16="http://schemas.microsoft.com/office/drawing/2014/main" xmlns="" id="{00000000-0008-0000-0300-000057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0" name="Rectangle 74">
          <a:extLst>
            <a:ext uri="{FF2B5EF4-FFF2-40B4-BE49-F238E27FC236}">
              <a16:creationId xmlns:a16="http://schemas.microsoft.com/office/drawing/2014/main" xmlns="" id="{00000000-0008-0000-0300-000058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1" name="Rectangle 75">
          <a:extLst>
            <a:ext uri="{FF2B5EF4-FFF2-40B4-BE49-F238E27FC236}">
              <a16:creationId xmlns:a16="http://schemas.microsoft.com/office/drawing/2014/main" xmlns="" id="{00000000-0008-0000-0300-000059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2362" name="Rectangle 76">
          <a:extLst>
            <a:ext uri="{FF2B5EF4-FFF2-40B4-BE49-F238E27FC236}">
              <a16:creationId xmlns:a16="http://schemas.microsoft.com/office/drawing/2014/main" xmlns="" id="{00000000-0008-0000-0300-00005A95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3" name="Rectangle 77">
          <a:extLst>
            <a:ext uri="{FF2B5EF4-FFF2-40B4-BE49-F238E27FC236}">
              <a16:creationId xmlns:a16="http://schemas.microsoft.com/office/drawing/2014/main" xmlns="" id="{00000000-0008-0000-0300-00005B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2364" name="Rectangle 78">
          <a:extLst>
            <a:ext uri="{FF2B5EF4-FFF2-40B4-BE49-F238E27FC236}">
              <a16:creationId xmlns:a16="http://schemas.microsoft.com/office/drawing/2014/main" xmlns="" id="{00000000-0008-0000-0300-00005C95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2365" name="Rectangle 79">
          <a:extLst>
            <a:ext uri="{FF2B5EF4-FFF2-40B4-BE49-F238E27FC236}">
              <a16:creationId xmlns:a16="http://schemas.microsoft.com/office/drawing/2014/main" xmlns="" id="{00000000-0008-0000-0300-00005D95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6" name="Rectangle 80">
          <a:extLst>
            <a:ext uri="{FF2B5EF4-FFF2-40B4-BE49-F238E27FC236}">
              <a16:creationId xmlns:a16="http://schemas.microsoft.com/office/drawing/2014/main" xmlns="" id="{00000000-0008-0000-0300-00005E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7" name="Rectangle 81">
          <a:extLst>
            <a:ext uri="{FF2B5EF4-FFF2-40B4-BE49-F238E27FC236}">
              <a16:creationId xmlns:a16="http://schemas.microsoft.com/office/drawing/2014/main" xmlns="" id="{00000000-0008-0000-0300-00005F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8" name="Rectangle 82">
          <a:extLst>
            <a:ext uri="{FF2B5EF4-FFF2-40B4-BE49-F238E27FC236}">
              <a16:creationId xmlns:a16="http://schemas.microsoft.com/office/drawing/2014/main" xmlns="" id="{00000000-0008-0000-0300-000060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69" name="Rectangle 83">
          <a:extLst>
            <a:ext uri="{FF2B5EF4-FFF2-40B4-BE49-F238E27FC236}">
              <a16:creationId xmlns:a16="http://schemas.microsoft.com/office/drawing/2014/main" xmlns="" id="{00000000-0008-0000-0300-000061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0" name="Rectangle 84">
          <a:extLst>
            <a:ext uri="{FF2B5EF4-FFF2-40B4-BE49-F238E27FC236}">
              <a16:creationId xmlns:a16="http://schemas.microsoft.com/office/drawing/2014/main" xmlns="" id="{00000000-0008-0000-0300-000062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1" name="Rectangle 85">
          <a:extLst>
            <a:ext uri="{FF2B5EF4-FFF2-40B4-BE49-F238E27FC236}">
              <a16:creationId xmlns:a16="http://schemas.microsoft.com/office/drawing/2014/main" xmlns="" id="{00000000-0008-0000-0300-000063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2" name="Rectangle 86">
          <a:extLst>
            <a:ext uri="{FF2B5EF4-FFF2-40B4-BE49-F238E27FC236}">
              <a16:creationId xmlns:a16="http://schemas.microsoft.com/office/drawing/2014/main" xmlns="" id="{00000000-0008-0000-0300-000064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3" name="Rectangle 87">
          <a:extLst>
            <a:ext uri="{FF2B5EF4-FFF2-40B4-BE49-F238E27FC236}">
              <a16:creationId xmlns:a16="http://schemas.microsoft.com/office/drawing/2014/main" xmlns="" id="{00000000-0008-0000-0300-000065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4" name="Rectangle 88">
          <a:extLst>
            <a:ext uri="{FF2B5EF4-FFF2-40B4-BE49-F238E27FC236}">
              <a16:creationId xmlns:a16="http://schemas.microsoft.com/office/drawing/2014/main" xmlns="" id="{00000000-0008-0000-0300-000066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5" name="Rectangle 89">
          <a:extLst>
            <a:ext uri="{FF2B5EF4-FFF2-40B4-BE49-F238E27FC236}">
              <a16:creationId xmlns:a16="http://schemas.microsoft.com/office/drawing/2014/main" xmlns="" id="{00000000-0008-0000-0300-000067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6" name="Rectangle 90">
          <a:extLst>
            <a:ext uri="{FF2B5EF4-FFF2-40B4-BE49-F238E27FC236}">
              <a16:creationId xmlns:a16="http://schemas.microsoft.com/office/drawing/2014/main" xmlns="" id="{00000000-0008-0000-0300-000068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2377" name="Rectangle 91">
          <a:extLst>
            <a:ext uri="{FF2B5EF4-FFF2-40B4-BE49-F238E27FC236}">
              <a16:creationId xmlns:a16="http://schemas.microsoft.com/office/drawing/2014/main" xmlns="" id="{00000000-0008-0000-0300-00006995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78" name="Rectangle 92">
          <a:extLst>
            <a:ext uri="{FF2B5EF4-FFF2-40B4-BE49-F238E27FC236}">
              <a16:creationId xmlns:a16="http://schemas.microsoft.com/office/drawing/2014/main" xmlns="" id="{00000000-0008-0000-0300-00006A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79" name="Rectangle 93">
          <a:extLst>
            <a:ext uri="{FF2B5EF4-FFF2-40B4-BE49-F238E27FC236}">
              <a16:creationId xmlns:a16="http://schemas.microsoft.com/office/drawing/2014/main" xmlns="" id="{00000000-0008-0000-0300-00006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0" name="Rectangle 94">
          <a:extLst>
            <a:ext uri="{FF2B5EF4-FFF2-40B4-BE49-F238E27FC236}">
              <a16:creationId xmlns:a16="http://schemas.microsoft.com/office/drawing/2014/main" xmlns="" id="{00000000-0008-0000-0300-00006C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1" name="Rectangle 95">
          <a:extLst>
            <a:ext uri="{FF2B5EF4-FFF2-40B4-BE49-F238E27FC236}">
              <a16:creationId xmlns:a16="http://schemas.microsoft.com/office/drawing/2014/main" xmlns="" id="{00000000-0008-0000-0300-00006D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2" name="Rectangle 96">
          <a:extLst>
            <a:ext uri="{FF2B5EF4-FFF2-40B4-BE49-F238E27FC236}">
              <a16:creationId xmlns:a16="http://schemas.microsoft.com/office/drawing/2014/main" xmlns="" id="{00000000-0008-0000-0300-00006E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3" name="Rectangle 97">
          <a:extLst>
            <a:ext uri="{FF2B5EF4-FFF2-40B4-BE49-F238E27FC236}">
              <a16:creationId xmlns:a16="http://schemas.microsoft.com/office/drawing/2014/main" xmlns="" id="{00000000-0008-0000-0300-00006F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4" name="Rectangle 98">
          <a:extLst>
            <a:ext uri="{FF2B5EF4-FFF2-40B4-BE49-F238E27FC236}">
              <a16:creationId xmlns:a16="http://schemas.microsoft.com/office/drawing/2014/main" xmlns="" id="{00000000-0008-0000-0300-000070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5" name="Rectangle 99">
          <a:extLst>
            <a:ext uri="{FF2B5EF4-FFF2-40B4-BE49-F238E27FC236}">
              <a16:creationId xmlns:a16="http://schemas.microsoft.com/office/drawing/2014/main" xmlns="" id="{00000000-0008-0000-0300-000071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6" name="Rectangle 100">
          <a:extLst>
            <a:ext uri="{FF2B5EF4-FFF2-40B4-BE49-F238E27FC236}">
              <a16:creationId xmlns:a16="http://schemas.microsoft.com/office/drawing/2014/main" xmlns="" id="{00000000-0008-0000-0300-000072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87" name="Rectangle 101">
          <a:extLst>
            <a:ext uri="{FF2B5EF4-FFF2-40B4-BE49-F238E27FC236}">
              <a16:creationId xmlns:a16="http://schemas.microsoft.com/office/drawing/2014/main" xmlns="" id="{00000000-0008-0000-0300-000073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88" name="Rectangle 102">
          <a:extLst>
            <a:ext uri="{FF2B5EF4-FFF2-40B4-BE49-F238E27FC236}">
              <a16:creationId xmlns:a16="http://schemas.microsoft.com/office/drawing/2014/main" xmlns="" id="{00000000-0008-0000-0300-000074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89" name="Rectangle 103">
          <a:extLst>
            <a:ext uri="{FF2B5EF4-FFF2-40B4-BE49-F238E27FC236}">
              <a16:creationId xmlns:a16="http://schemas.microsoft.com/office/drawing/2014/main" xmlns="" id="{00000000-0008-0000-0300-000075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0" name="Rectangle 104">
          <a:extLst>
            <a:ext uri="{FF2B5EF4-FFF2-40B4-BE49-F238E27FC236}">
              <a16:creationId xmlns:a16="http://schemas.microsoft.com/office/drawing/2014/main" xmlns="" id="{00000000-0008-0000-0300-000076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1" name="Rectangle 105">
          <a:extLst>
            <a:ext uri="{FF2B5EF4-FFF2-40B4-BE49-F238E27FC236}">
              <a16:creationId xmlns:a16="http://schemas.microsoft.com/office/drawing/2014/main" xmlns="" id="{00000000-0008-0000-0300-000077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2" name="Rectangle 106">
          <a:extLst>
            <a:ext uri="{FF2B5EF4-FFF2-40B4-BE49-F238E27FC236}">
              <a16:creationId xmlns:a16="http://schemas.microsoft.com/office/drawing/2014/main" xmlns="" id="{00000000-0008-0000-0300-000078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3" name="Rectangle 107">
          <a:extLst>
            <a:ext uri="{FF2B5EF4-FFF2-40B4-BE49-F238E27FC236}">
              <a16:creationId xmlns:a16="http://schemas.microsoft.com/office/drawing/2014/main" xmlns="" id="{00000000-0008-0000-0300-000079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4" name="Rectangle 108">
          <a:extLst>
            <a:ext uri="{FF2B5EF4-FFF2-40B4-BE49-F238E27FC236}">
              <a16:creationId xmlns:a16="http://schemas.microsoft.com/office/drawing/2014/main" xmlns="" id="{00000000-0008-0000-0300-00007A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5" name="Rectangle 109">
          <a:extLst>
            <a:ext uri="{FF2B5EF4-FFF2-40B4-BE49-F238E27FC236}">
              <a16:creationId xmlns:a16="http://schemas.microsoft.com/office/drawing/2014/main" xmlns="" id="{00000000-0008-0000-0300-00007B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6" name="Rectangle 110">
          <a:extLst>
            <a:ext uri="{FF2B5EF4-FFF2-40B4-BE49-F238E27FC236}">
              <a16:creationId xmlns:a16="http://schemas.microsoft.com/office/drawing/2014/main" xmlns="" id="{00000000-0008-0000-0300-00007C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397" name="Rectangle 111">
          <a:extLst>
            <a:ext uri="{FF2B5EF4-FFF2-40B4-BE49-F238E27FC236}">
              <a16:creationId xmlns:a16="http://schemas.microsoft.com/office/drawing/2014/main" xmlns="" id="{00000000-0008-0000-0300-00007D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398" name="Rectangle 112">
          <a:extLst>
            <a:ext uri="{FF2B5EF4-FFF2-40B4-BE49-F238E27FC236}">
              <a16:creationId xmlns:a16="http://schemas.microsoft.com/office/drawing/2014/main" xmlns="" id="{00000000-0008-0000-0300-00007E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399" name="Rectangle 113">
          <a:extLst>
            <a:ext uri="{FF2B5EF4-FFF2-40B4-BE49-F238E27FC236}">
              <a16:creationId xmlns:a16="http://schemas.microsoft.com/office/drawing/2014/main" xmlns="" id="{00000000-0008-0000-0300-00007F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0" name="Rectangle 114">
          <a:extLst>
            <a:ext uri="{FF2B5EF4-FFF2-40B4-BE49-F238E27FC236}">
              <a16:creationId xmlns:a16="http://schemas.microsoft.com/office/drawing/2014/main" xmlns="" id="{00000000-0008-0000-0300-000080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1" name="Rectangle 115">
          <a:extLst>
            <a:ext uri="{FF2B5EF4-FFF2-40B4-BE49-F238E27FC236}">
              <a16:creationId xmlns:a16="http://schemas.microsoft.com/office/drawing/2014/main" xmlns="" id="{00000000-0008-0000-0300-000081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2" name="Rectangle 116">
          <a:extLst>
            <a:ext uri="{FF2B5EF4-FFF2-40B4-BE49-F238E27FC236}">
              <a16:creationId xmlns:a16="http://schemas.microsoft.com/office/drawing/2014/main" xmlns="" id="{00000000-0008-0000-0300-000082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3" name="Rectangle 117">
          <a:extLst>
            <a:ext uri="{FF2B5EF4-FFF2-40B4-BE49-F238E27FC236}">
              <a16:creationId xmlns:a16="http://schemas.microsoft.com/office/drawing/2014/main" xmlns="" id="{00000000-0008-0000-0300-000083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4" name="Rectangle 118">
          <a:extLst>
            <a:ext uri="{FF2B5EF4-FFF2-40B4-BE49-F238E27FC236}">
              <a16:creationId xmlns:a16="http://schemas.microsoft.com/office/drawing/2014/main" xmlns="" id="{00000000-0008-0000-0300-000084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5" name="Rectangle 119">
          <a:extLst>
            <a:ext uri="{FF2B5EF4-FFF2-40B4-BE49-F238E27FC236}">
              <a16:creationId xmlns:a16="http://schemas.microsoft.com/office/drawing/2014/main" xmlns="" id="{00000000-0008-0000-0300-000085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6" name="Rectangle 120">
          <a:extLst>
            <a:ext uri="{FF2B5EF4-FFF2-40B4-BE49-F238E27FC236}">
              <a16:creationId xmlns:a16="http://schemas.microsoft.com/office/drawing/2014/main" xmlns="" id="{00000000-0008-0000-0300-000086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07" name="Rectangle 121">
          <a:extLst>
            <a:ext uri="{FF2B5EF4-FFF2-40B4-BE49-F238E27FC236}">
              <a16:creationId xmlns:a16="http://schemas.microsoft.com/office/drawing/2014/main" xmlns="" id="{00000000-0008-0000-0300-000087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2408" name="Rectangle 122">
          <a:extLst>
            <a:ext uri="{FF2B5EF4-FFF2-40B4-BE49-F238E27FC236}">
              <a16:creationId xmlns:a16="http://schemas.microsoft.com/office/drawing/2014/main" xmlns="" id="{00000000-0008-0000-0300-00008895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09" name="Rectangle 123">
          <a:extLst>
            <a:ext uri="{FF2B5EF4-FFF2-40B4-BE49-F238E27FC236}">
              <a16:creationId xmlns:a16="http://schemas.microsoft.com/office/drawing/2014/main" xmlns="" id="{00000000-0008-0000-0300-000089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2410" name="Rectangle 124">
          <a:extLst>
            <a:ext uri="{FF2B5EF4-FFF2-40B4-BE49-F238E27FC236}">
              <a16:creationId xmlns:a16="http://schemas.microsoft.com/office/drawing/2014/main" xmlns="" id="{00000000-0008-0000-0300-00008A95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2411" name="Rectangle 125">
          <a:extLst>
            <a:ext uri="{FF2B5EF4-FFF2-40B4-BE49-F238E27FC236}">
              <a16:creationId xmlns:a16="http://schemas.microsoft.com/office/drawing/2014/main" xmlns="" id="{00000000-0008-0000-0300-00008B95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2" name="Rectangle 126">
          <a:extLst>
            <a:ext uri="{FF2B5EF4-FFF2-40B4-BE49-F238E27FC236}">
              <a16:creationId xmlns:a16="http://schemas.microsoft.com/office/drawing/2014/main" xmlns="" id="{00000000-0008-0000-0300-00008C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3" name="Rectangle 127">
          <a:extLst>
            <a:ext uri="{FF2B5EF4-FFF2-40B4-BE49-F238E27FC236}">
              <a16:creationId xmlns:a16="http://schemas.microsoft.com/office/drawing/2014/main" xmlns="" id="{00000000-0008-0000-0300-00008D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4" name="Rectangle 128">
          <a:extLst>
            <a:ext uri="{FF2B5EF4-FFF2-40B4-BE49-F238E27FC236}">
              <a16:creationId xmlns:a16="http://schemas.microsoft.com/office/drawing/2014/main" xmlns="" id="{00000000-0008-0000-0300-00008E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5" name="Rectangle 129">
          <a:extLst>
            <a:ext uri="{FF2B5EF4-FFF2-40B4-BE49-F238E27FC236}">
              <a16:creationId xmlns:a16="http://schemas.microsoft.com/office/drawing/2014/main" xmlns="" id="{00000000-0008-0000-0300-00008F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6" name="Rectangle 130">
          <a:extLst>
            <a:ext uri="{FF2B5EF4-FFF2-40B4-BE49-F238E27FC236}">
              <a16:creationId xmlns:a16="http://schemas.microsoft.com/office/drawing/2014/main" xmlns="" id="{00000000-0008-0000-0300-000090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7" name="Rectangle 131">
          <a:extLst>
            <a:ext uri="{FF2B5EF4-FFF2-40B4-BE49-F238E27FC236}">
              <a16:creationId xmlns:a16="http://schemas.microsoft.com/office/drawing/2014/main" xmlns="" id="{00000000-0008-0000-0300-000091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8" name="Rectangle 132">
          <a:extLst>
            <a:ext uri="{FF2B5EF4-FFF2-40B4-BE49-F238E27FC236}">
              <a16:creationId xmlns:a16="http://schemas.microsoft.com/office/drawing/2014/main" xmlns="" id="{00000000-0008-0000-0300-000092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19" name="Rectangle 133">
          <a:extLst>
            <a:ext uri="{FF2B5EF4-FFF2-40B4-BE49-F238E27FC236}">
              <a16:creationId xmlns:a16="http://schemas.microsoft.com/office/drawing/2014/main" xmlns="" id="{00000000-0008-0000-0300-000093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0" name="Rectangle 134">
          <a:extLst>
            <a:ext uri="{FF2B5EF4-FFF2-40B4-BE49-F238E27FC236}">
              <a16:creationId xmlns:a16="http://schemas.microsoft.com/office/drawing/2014/main" xmlns="" id="{00000000-0008-0000-0300-000094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1" name="Rectangle 135">
          <a:extLst>
            <a:ext uri="{FF2B5EF4-FFF2-40B4-BE49-F238E27FC236}">
              <a16:creationId xmlns:a16="http://schemas.microsoft.com/office/drawing/2014/main" xmlns="" id="{00000000-0008-0000-0300-000095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2" name="Rectangle 136">
          <a:extLst>
            <a:ext uri="{FF2B5EF4-FFF2-40B4-BE49-F238E27FC236}">
              <a16:creationId xmlns:a16="http://schemas.microsoft.com/office/drawing/2014/main" xmlns="" id="{00000000-0008-0000-0300-000096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2423" name="Rectangle 137">
          <a:extLst>
            <a:ext uri="{FF2B5EF4-FFF2-40B4-BE49-F238E27FC236}">
              <a16:creationId xmlns:a16="http://schemas.microsoft.com/office/drawing/2014/main" xmlns="" id="{00000000-0008-0000-0300-00009795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4" name="Rectangle 138">
          <a:extLst>
            <a:ext uri="{FF2B5EF4-FFF2-40B4-BE49-F238E27FC236}">
              <a16:creationId xmlns:a16="http://schemas.microsoft.com/office/drawing/2014/main" xmlns="" id="{00000000-0008-0000-0300-000098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5" name="Rectangle 139">
          <a:extLst>
            <a:ext uri="{FF2B5EF4-FFF2-40B4-BE49-F238E27FC236}">
              <a16:creationId xmlns:a16="http://schemas.microsoft.com/office/drawing/2014/main" xmlns="" id="{00000000-0008-0000-0300-00009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6" name="Rectangle 140">
          <a:extLst>
            <a:ext uri="{FF2B5EF4-FFF2-40B4-BE49-F238E27FC236}">
              <a16:creationId xmlns:a16="http://schemas.microsoft.com/office/drawing/2014/main" xmlns="" id="{00000000-0008-0000-0300-00009A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27" name="Rectangle 141">
          <a:extLst>
            <a:ext uri="{FF2B5EF4-FFF2-40B4-BE49-F238E27FC236}">
              <a16:creationId xmlns:a16="http://schemas.microsoft.com/office/drawing/2014/main" xmlns="" id="{00000000-0008-0000-0300-00009B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28" name="Rectangle 142">
          <a:extLst>
            <a:ext uri="{FF2B5EF4-FFF2-40B4-BE49-F238E27FC236}">
              <a16:creationId xmlns:a16="http://schemas.microsoft.com/office/drawing/2014/main" xmlns="" id="{00000000-0008-0000-0300-00009C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29" name="Rectangle 143">
          <a:extLst>
            <a:ext uri="{FF2B5EF4-FFF2-40B4-BE49-F238E27FC236}">
              <a16:creationId xmlns:a16="http://schemas.microsoft.com/office/drawing/2014/main" xmlns="" id="{00000000-0008-0000-0300-00009D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0" name="Rectangle 144">
          <a:extLst>
            <a:ext uri="{FF2B5EF4-FFF2-40B4-BE49-F238E27FC236}">
              <a16:creationId xmlns:a16="http://schemas.microsoft.com/office/drawing/2014/main" xmlns="" id="{00000000-0008-0000-0300-00009E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1" name="Rectangle 145">
          <a:extLst>
            <a:ext uri="{FF2B5EF4-FFF2-40B4-BE49-F238E27FC236}">
              <a16:creationId xmlns:a16="http://schemas.microsoft.com/office/drawing/2014/main" xmlns="" id="{00000000-0008-0000-0300-00009F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2" name="Rectangle 146">
          <a:extLst>
            <a:ext uri="{FF2B5EF4-FFF2-40B4-BE49-F238E27FC236}">
              <a16:creationId xmlns:a16="http://schemas.microsoft.com/office/drawing/2014/main" xmlns="" id="{00000000-0008-0000-0300-0000A0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3" name="Rectangle 147">
          <a:extLst>
            <a:ext uri="{FF2B5EF4-FFF2-40B4-BE49-F238E27FC236}">
              <a16:creationId xmlns:a16="http://schemas.microsoft.com/office/drawing/2014/main" xmlns="" id="{00000000-0008-0000-0300-0000A1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4" name="Rectangle 148">
          <a:extLst>
            <a:ext uri="{FF2B5EF4-FFF2-40B4-BE49-F238E27FC236}">
              <a16:creationId xmlns:a16="http://schemas.microsoft.com/office/drawing/2014/main" xmlns="" id="{00000000-0008-0000-0300-0000A2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5" name="Rectangle 149">
          <a:extLst>
            <a:ext uri="{FF2B5EF4-FFF2-40B4-BE49-F238E27FC236}">
              <a16:creationId xmlns:a16="http://schemas.microsoft.com/office/drawing/2014/main" xmlns="" id="{00000000-0008-0000-0300-0000A3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6" name="Rectangle 150">
          <a:extLst>
            <a:ext uri="{FF2B5EF4-FFF2-40B4-BE49-F238E27FC236}">
              <a16:creationId xmlns:a16="http://schemas.microsoft.com/office/drawing/2014/main" xmlns="" id="{00000000-0008-0000-0300-0000A4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37" name="Rectangle 151">
          <a:extLst>
            <a:ext uri="{FF2B5EF4-FFF2-40B4-BE49-F238E27FC236}">
              <a16:creationId xmlns:a16="http://schemas.microsoft.com/office/drawing/2014/main" xmlns="" id="{00000000-0008-0000-0300-0000A5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38" name="Rectangle 152">
          <a:extLst>
            <a:ext uri="{FF2B5EF4-FFF2-40B4-BE49-F238E27FC236}">
              <a16:creationId xmlns:a16="http://schemas.microsoft.com/office/drawing/2014/main" xmlns="" id="{00000000-0008-0000-0300-0000A6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39" name="Rectangle 153">
          <a:extLst>
            <a:ext uri="{FF2B5EF4-FFF2-40B4-BE49-F238E27FC236}">
              <a16:creationId xmlns:a16="http://schemas.microsoft.com/office/drawing/2014/main" xmlns="" id="{00000000-0008-0000-0300-0000A7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0" name="Rectangle 154">
          <a:extLst>
            <a:ext uri="{FF2B5EF4-FFF2-40B4-BE49-F238E27FC236}">
              <a16:creationId xmlns:a16="http://schemas.microsoft.com/office/drawing/2014/main" xmlns="" id="{00000000-0008-0000-0300-0000A8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1" name="Rectangle 155">
          <a:extLst>
            <a:ext uri="{FF2B5EF4-FFF2-40B4-BE49-F238E27FC236}">
              <a16:creationId xmlns:a16="http://schemas.microsoft.com/office/drawing/2014/main" xmlns="" id="{00000000-0008-0000-0300-0000A9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2" name="Rectangle 156">
          <a:extLst>
            <a:ext uri="{FF2B5EF4-FFF2-40B4-BE49-F238E27FC236}">
              <a16:creationId xmlns:a16="http://schemas.microsoft.com/office/drawing/2014/main" xmlns="" id="{00000000-0008-0000-0300-0000AA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3" name="Rectangle 157">
          <a:extLst>
            <a:ext uri="{FF2B5EF4-FFF2-40B4-BE49-F238E27FC236}">
              <a16:creationId xmlns:a16="http://schemas.microsoft.com/office/drawing/2014/main" xmlns="" id="{00000000-0008-0000-0300-0000AB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4" name="Rectangle 158">
          <a:extLst>
            <a:ext uri="{FF2B5EF4-FFF2-40B4-BE49-F238E27FC236}">
              <a16:creationId xmlns:a16="http://schemas.microsoft.com/office/drawing/2014/main" xmlns="" id="{00000000-0008-0000-0300-0000AC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5" name="Rectangle 159">
          <a:extLst>
            <a:ext uri="{FF2B5EF4-FFF2-40B4-BE49-F238E27FC236}">
              <a16:creationId xmlns:a16="http://schemas.microsoft.com/office/drawing/2014/main" xmlns="" id="{00000000-0008-0000-0300-0000AD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6" name="Rectangle 160">
          <a:extLst>
            <a:ext uri="{FF2B5EF4-FFF2-40B4-BE49-F238E27FC236}">
              <a16:creationId xmlns:a16="http://schemas.microsoft.com/office/drawing/2014/main" xmlns="" id="{00000000-0008-0000-0300-0000AE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47" name="Rectangle 161">
          <a:extLst>
            <a:ext uri="{FF2B5EF4-FFF2-40B4-BE49-F238E27FC236}">
              <a16:creationId xmlns:a16="http://schemas.microsoft.com/office/drawing/2014/main" xmlns="" id="{00000000-0008-0000-0300-0000AF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48" name="Rectangle 162">
          <a:extLst>
            <a:ext uri="{FF2B5EF4-FFF2-40B4-BE49-F238E27FC236}">
              <a16:creationId xmlns:a16="http://schemas.microsoft.com/office/drawing/2014/main" xmlns="" id="{00000000-0008-0000-0300-0000B0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49" name="Rectangle 163">
          <a:extLst>
            <a:ext uri="{FF2B5EF4-FFF2-40B4-BE49-F238E27FC236}">
              <a16:creationId xmlns:a16="http://schemas.microsoft.com/office/drawing/2014/main" xmlns="" id="{00000000-0008-0000-0300-0000B1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0" name="Rectangle 164">
          <a:extLst>
            <a:ext uri="{FF2B5EF4-FFF2-40B4-BE49-F238E27FC236}">
              <a16:creationId xmlns:a16="http://schemas.microsoft.com/office/drawing/2014/main" xmlns="" id="{00000000-0008-0000-0300-0000B2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1" name="Rectangle 165">
          <a:extLst>
            <a:ext uri="{FF2B5EF4-FFF2-40B4-BE49-F238E27FC236}">
              <a16:creationId xmlns:a16="http://schemas.microsoft.com/office/drawing/2014/main" xmlns="" id="{00000000-0008-0000-0300-0000B3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2" name="Rectangle 166">
          <a:extLst>
            <a:ext uri="{FF2B5EF4-FFF2-40B4-BE49-F238E27FC236}">
              <a16:creationId xmlns:a16="http://schemas.microsoft.com/office/drawing/2014/main" xmlns="" id="{00000000-0008-0000-0300-0000B4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3" name="Rectangle 167">
          <a:extLst>
            <a:ext uri="{FF2B5EF4-FFF2-40B4-BE49-F238E27FC236}">
              <a16:creationId xmlns:a16="http://schemas.microsoft.com/office/drawing/2014/main" xmlns="" id="{00000000-0008-0000-0300-0000B5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2454" name="Rectangle 168">
          <a:extLst>
            <a:ext uri="{FF2B5EF4-FFF2-40B4-BE49-F238E27FC236}">
              <a16:creationId xmlns:a16="http://schemas.microsoft.com/office/drawing/2014/main" xmlns="" id="{00000000-0008-0000-0300-0000B695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5" name="Rectangle 169">
          <a:extLst>
            <a:ext uri="{FF2B5EF4-FFF2-40B4-BE49-F238E27FC236}">
              <a16:creationId xmlns:a16="http://schemas.microsoft.com/office/drawing/2014/main" xmlns="" id="{00000000-0008-0000-0300-0000B7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2456" name="Rectangle 170">
          <a:extLst>
            <a:ext uri="{FF2B5EF4-FFF2-40B4-BE49-F238E27FC236}">
              <a16:creationId xmlns:a16="http://schemas.microsoft.com/office/drawing/2014/main" xmlns="" id="{00000000-0008-0000-0300-0000B895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2457" name="Rectangle 171">
          <a:extLst>
            <a:ext uri="{FF2B5EF4-FFF2-40B4-BE49-F238E27FC236}">
              <a16:creationId xmlns:a16="http://schemas.microsoft.com/office/drawing/2014/main" xmlns="" id="{00000000-0008-0000-0300-0000B995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8" name="Rectangle 172">
          <a:extLst>
            <a:ext uri="{FF2B5EF4-FFF2-40B4-BE49-F238E27FC236}">
              <a16:creationId xmlns:a16="http://schemas.microsoft.com/office/drawing/2014/main" xmlns="" id="{00000000-0008-0000-0300-0000BA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59" name="Rectangle 173">
          <a:extLst>
            <a:ext uri="{FF2B5EF4-FFF2-40B4-BE49-F238E27FC236}">
              <a16:creationId xmlns:a16="http://schemas.microsoft.com/office/drawing/2014/main" xmlns="" id="{00000000-0008-0000-0300-0000BB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0" name="Rectangle 174">
          <a:extLst>
            <a:ext uri="{FF2B5EF4-FFF2-40B4-BE49-F238E27FC236}">
              <a16:creationId xmlns:a16="http://schemas.microsoft.com/office/drawing/2014/main" xmlns="" id="{00000000-0008-0000-0300-0000BC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1" name="Rectangle 175">
          <a:extLst>
            <a:ext uri="{FF2B5EF4-FFF2-40B4-BE49-F238E27FC236}">
              <a16:creationId xmlns:a16="http://schemas.microsoft.com/office/drawing/2014/main" xmlns="" id="{00000000-0008-0000-0300-0000BD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2" name="Rectangle 176">
          <a:extLst>
            <a:ext uri="{FF2B5EF4-FFF2-40B4-BE49-F238E27FC236}">
              <a16:creationId xmlns:a16="http://schemas.microsoft.com/office/drawing/2014/main" xmlns="" id="{00000000-0008-0000-0300-0000BE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3" name="Rectangle 177">
          <a:extLst>
            <a:ext uri="{FF2B5EF4-FFF2-40B4-BE49-F238E27FC236}">
              <a16:creationId xmlns:a16="http://schemas.microsoft.com/office/drawing/2014/main" xmlns="" id="{00000000-0008-0000-0300-0000BF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4" name="Rectangle 178">
          <a:extLst>
            <a:ext uri="{FF2B5EF4-FFF2-40B4-BE49-F238E27FC236}">
              <a16:creationId xmlns:a16="http://schemas.microsoft.com/office/drawing/2014/main" xmlns="" id="{00000000-0008-0000-0300-0000C0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5" name="Rectangle 179">
          <a:extLst>
            <a:ext uri="{FF2B5EF4-FFF2-40B4-BE49-F238E27FC236}">
              <a16:creationId xmlns:a16="http://schemas.microsoft.com/office/drawing/2014/main" xmlns="" id="{00000000-0008-0000-0300-0000C1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6" name="Rectangle 180">
          <a:extLst>
            <a:ext uri="{FF2B5EF4-FFF2-40B4-BE49-F238E27FC236}">
              <a16:creationId xmlns:a16="http://schemas.microsoft.com/office/drawing/2014/main" xmlns="" id="{00000000-0008-0000-0300-0000C2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7" name="Rectangle 181">
          <a:extLst>
            <a:ext uri="{FF2B5EF4-FFF2-40B4-BE49-F238E27FC236}">
              <a16:creationId xmlns:a16="http://schemas.microsoft.com/office/drawing/2014/main" xmlns="" id="{00000000-0008-0000-0300-0000C3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8" name="Rectangle 182">
          <a:extLst>
            <a:ext uri="{FF2B5EF4-FFF2-40B4-BE49-F238E27FC236}">
              <a16:creationId xmlns:a16="http://schemas.microsoft.com/office/drawing/2014/main" xmlns="" id="{00000000-0008-0000-0300-0000C4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2469" name="Rectangle 183">
          <a:extLst>
            <a:ext uri="{FF2B5EF4-FFF2-40B4-BE49-F238E27FC236}">
              <a16:creationId xmlns:a16="http://schemas.microsoft.com/office/drawing/2014/main" xmlns="" id="{00000000-0008-0000-0300-0000C595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0" name="Rectangle 184">
          <a:extLst>
            <a:ext uri="{FF2B5EF4-FFF2-40B4-BE49-F238E27FC236}">
              <a16:creationId xmlns:a16="http://schemas.microsoft.com/office/drawing/2014/main" xmlns="" id="{00000000-0008-0000-0300-0000C6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1" name="Rectangle 185">
          <a:extLst>
            <a:ext uri="{FF2B5EF4-FFF2-40B4-BE49-F238E27FC236}">
              <a16:creationId xmlns:a16="http://schemas.microsoft.com/office/drawing/2014/main" xmlns="" id="{00000000-0008-0000-0300-0000C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2" name="Rectangle 186">
          <a:extLst>
            <a:ext uri="{FF2B5EF4-FFF2-40B4-BE49-F238E27FC236}">
              <a16:creationId xmlns:a16="http://schemas.microsoft.com/office/drawing/2014/main" xmlns="" id="{00000000-0008-0000-0300-0000C8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3" name="Rectangle 187">
          <a:extLst>
            <a:ext uri="{FF2B5EF4-FFF2-40B4-BE49-F238E27FC236}">
              <a16:creationId xmlns:a16="http://schemas.microsoft.com/office/drawing/2014/main" xmlns="" id="{00000000-0008-0000-0300-0000C9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4" name="Rectangle 188">
          <a:extLst>
            <a:ext uri="{FF2B5EF4-FFF2-40B4-BE49-F238E27FC236}">
              <a16:creationId xmlns:a16="http://schemas.microsoft.com/office/drawing/2014/main" xmlns="" id="{00000000-0008-0000-0300-0000CA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5" name="Rectangle 189">
          <a:extLst>
            <a:ext uri="{FF2B5EF4-FFF2-40B4-BE49-F238E27FC236}">
              <a16:creationId xmlns:a16="http://schemas.microsoft.com/office/drawing/2014/main" xmlns="" id="{00000000-0008-0000-0300-0000CB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6" name="Rectangle 190">
          <a:extLst>
            <a:ext uri="{FF2B5EF4-FFF2-40B4-BE49-F238E27FC236}">
              <a16:creationId xmlns:a16="http://schemas.microsoft.com/office/drawing/2014/main" xmlns="" id="{00000000-0008-0000-0300-0000CC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77" name="Rectangle 191">
          <a:extLst>
            <a:ext uri="{FF2B5EF4-FFF2-40B4-BE49-F238E27FC236}">
              <a16:creationId xmlns:a16="http://schemas.microsoft.com/office/drawing/2014/main" xmlns="" id="{00000000-0008-0000-0300-0000CD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78" name="Rectangle 192">
          <a:extLst>
            <a:ext uri="{FF2B5EF4-FFF2-40B4-BE49-F238E27FC236}">
              <a16:creationId xmlns:a16="http://schemas.microsoft.com/office/drawing/2014/main" xmlns="" id="{00000000-0008-0000-0300-0000CE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79" name="Rectangle 193">
          <a:extLst>
            <a:ext uri="{FF2B5EF4-FFF2-40B4-BE49-F238E27FC236}">
              <a16:creationId xmlns:a16="http://schemas.microsoft.com/office/drawing/2014/main" xmlns="" id="{00000000-0008-0000-0300-0000CF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0" name="Rectangle 194">
          <a:extLst>
            <a:ext uri="{FF2B5EF4-FFF2-40B4-BE49-F238E27FC236}">
              <a16:creationId xmlns:a16="http://schemas.microsoft.com/office/drawing/2014/main" xmlns="" id="{00000000-0008-0000-0300-0000D0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1" name="Rectangle 195">
          <a:extLst>
            <a:ext uri="{FF2B5EF4-FFF2-40B4-BE49-F238E27FC236}">
              <a16:creationId xmlns:a16="http://schemas.microsoft.com/office/drawing/2014/main" xmlns="" id="{00000000-0008-0000-0300-0000D1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2" name="Rectangle 196">
          <a:extLst>
            <a:ext uri="{FF2B5EF4-FFF2-40B4-BE49-F238E27FC236}">
              <a16:creationId xmlns:a16="http://schemas.microsoft.com/office/drawing/2014/main" xmlns="" id="{00000000-0008-0000-0300-0000D2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3" name="Rectangle 197">
          <a:extLst>
            <a:ext uri="{FF2B5EF4-FFF2-40B4-BE49-F238E27FC236}">
              <a16:creationId xmlns:a16="http://schemas.microsoft.com/office/drawing/2014/main" xmlns="" id="{00000000-0008-0000-0300-0000D3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4" name="Rectangle 198">
          <a:extLst>
            <a:ext uri="{FF2B5EF4-FFF2-40B4-BE49-F238E27FC236}">
              <a16:creationId xmlns:a16="http://schemas.microsoft.com/office/drawing/2014/main" xmlns="" id="{00000000-0008-0000-0300-0000D4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5" name="Rectangle 199">
          <a:extLst>
            <a:ext uri="{FF2B5EF4-FFF2-40B4-BE49-F238E27FC236}">
              <a16:creationId xmlns:a16="http://schemas.microsoft.com/office/drawing/2014/main" xmlns="" id="{00000000-0008-0000-0300-0000D5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6" name="Rectangle 200">
          <a:extLst>
            <a:ext uri="{FF2B5EF4-FFF2-40B4-BE49-F238E27FC236}">
              <a16:creationId xmlns:a16="http://schemas.microsoft.com/office/drawing/2014/main" xmlns="" id="{00000000-0008-0000-0300-0000D6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87" name="Rectangle 201">
          <a:extLst>
            <a:ext uri="{FF2B5EF4-FFF2-40B4-BE49-F238E27FC236}">
              <a16:creationId xmlns:a16="http://schemas.microsoft.com/office/drawing/2014/main" xmlns="" id="{00000000-0008-0000-0300-0000D7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88" name="Rectangle 202">
          <a:extLst>
            <a:ext uri="{FF2B5EF4-FFF2-40B4-BE49-F238E27FC236}">
              <a16:creationId xmlns:a16="http://schemas.microsoft.com/office/drawing/2014/main" xmlns="" id="{00000000-0008-0000-0300-0000D8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89" name="Rectangle 203">
          <a:extLst>
            <a:ext uri="{FF2B5EF4-FFF2-40B4-BE49-F238E27FC236}">
              <a16:creationId xmlns:a16="http://schemas.microsoft.com/office/drawing/2014/main" xmlns="" id="{00000000-0008-0000-0300-0000D9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0" name="Rectangle 204">
          <a:extLst>
            <a:ext uri="{FF2B5EF4-FFF2-40B4-BE49-F238E27FC236}">
              <a16:creationId xmlns:a16="http://schemas.microsoft.com/office/drawing/2014/main" xmlns="" id="{00000000-0008-0000-0300-0000DA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1" name="Rectangle 205">
          <a:extLst>
            <a:ext uri="{FF2B5EF4-FFF2-40B4-BE49-F238E27FC236}">
              <a16:creationId xmlns:a16="http://schemas.microsoft.com/office/drawing/2014/main" xmlns="" id="{00000000-0008-0000-0300-0000DB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2" name="Rectangle 206">
          <a:extLst>
            <a:ext uri="{FF2B5EF4-FFF2-40B4-BE49-F238E27FC236}">
              <a16:creationId xmlns:a16="http://schemas.microsoft.com/office/drawing/2014/main" xmlns="" id="{00000000-0008-0000-0300-0000DC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3" name="Rectangle 207">
          <a:extLst>
            <a:ext uri="{FF2B5EF4-FFF2-40B4-BE49-F238E27FC236}">
              <a16:creationId xmlns:a16="http://schemas.microsoft.com/office/drawing/2014/main" xmlns="" id="{00000000-0008-0000-0300-0000DD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4" name="Rectangle 208">
          <a:extLst>
            <a:ext uri="{FF2B5EF4-FFF2-40B4-BE49-F238E27FC236}">
              <a16:creationId xmlns:a16="http://schemas.microsoft.com/office/drawing/2014/main" xmlns="" id="{00000000-0008-0000-0300-0000DE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5" name="Rectangle 209">
          <a:extLst>
            <a:ext uri="{FF2B5EF4-FFF2-40B4-BE49-F238E27FC236}">
              <a16:creationId xmlns:a16="http://schemas.microsoft.com/office/drawing/2014/main" xmlns="" id="{00000000-0008-0000-0300-0000DF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6" name="Rectangle 210">
          <a:extLst>
            <a:ext uri="{FF2B5EF4-FFF2-40B4-BE49-F238E27FC236}">
              <a16:creationId xmlns:a16="http://schemas.microsoft.com/office/drawing/2014/main" xmlns="" id="{00000000-0008-0000-0300-0000E0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497" name="Rectangle 211">
          <a:extLst>
            <a:ext uri="{FF2B5EF4-FFF2-40B4-BE49-F238E27FC236}">
              <a16:creationId xmlns:a16="http://schemas.microsoft.com/office/drawing/2014/main" xmlns="" id="{00000000-0008-0000-0300-0000E1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498" name="Rectangle 212">
          <a:extLst>
            <a:ext uri="{FF2B5EF4-FFF2-40B4-BE49-F238E27FC236}">
              <a16:creationId xmlns:a16="http://schemas.microsoft.com/office/drawing/2014/main" xmlns="" id="{00000000-0008-0000-0300-0000E2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499" name="Rectangle 213">
          <a:extLst>
            <a:ext uri="{FF2B5EF4-FFF2-40B4-BE49-F238E27FC236}">
              <a16:creationId xmlns:a16="http://schemas.microsoft.com/office/drawing/2014/main" xmlns="" id="{00000000-0008-0000-0300-0000E3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2500" name="Rectangle 214">
          <a:extLst>
            <a:ext uri="{FF2B5EF4-FFF2-40B4-BE49-F238E27FC236}">
              <a16:creationId xmlns:a16="http://schemas.microsoft.com/office/drawing/2014/main" xmlns="" id="{00000000-0008-0000-0300-0000E49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1" name="Rectangle 215">
          <a:extLst>
            <a:ext uri="{FF2B5EF4-FFF2-40B4-BE49-F238E27FC236}">
              <a16:creationId xmlns:a16="http://schemas.microsoft.com/office/drawing/2014/main" xmlns="" id="{00000000-0008-0000-0300-0000E5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2502" name="Rectangle 216">
          <a:extLst>
            <a:ext uri="{FF2B5EF4-FFF2-40B4-BE49-F238E27FC236}">
              <a16:creationId xmlns:a16="http://schemas.microsoft.com/office/drawing/2014/main" xmlns="" id="{00000000-0008-0000-0300-0000E69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2503" name="Rectangle 217">
          <a:extLst>
            <a:ext uri="{FF2B5EF4-FFF2-40B4-BE49-F238E27FC236}">
              <a16:creationId xmlns:a16="http://schemas.microsoft.com/office/drawing/2014/main" xmlns="" id="{00000000-0008-0000-0300-0000E79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4" name="Rectangle 218">
          <a:extLst>
            <a:ext uri="{FF2B5EF4-FFF2-40B4-BE49-F238E27FC236}">
              <a16:creationId xmlns:a16="http://schemas.microsoft.com/office/drawing/2014/main" xmlns="" id="{00000000-0008-0000-0300-0000E8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5" name="Rectangle 219">
          <a:extLst>
            <a:ext uri="{FF2B5EF4-FFF2-40B4-BE49-F238E27FC236}">
              <a16:creationId xmlns:a16="http://schemas.microsoft.com/office/drawing/2014/main" xmlns="" id="{00000000-0008-0000-0300-0000E9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6" name="Rectangle 220">
          <a:extLst>
            <a:ext uri="{FF2B5EF4-FFF2-40B4-BE49-F238E27FC236}">
              <a16:creationId xmlns:a16="http://schemas.microsoft.com/office/drawing/2014/main" xmlns="" id="{00000000-0008-0000-0300-0000EA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7" name="Rectangle 221">
          <a:extLst>
            <a:ext uri="{FF2B5EF4-FFF2-40B4-BE49-F238E27FC236}">
              <a16:creationId xmlns:a16="http://schemas.microsoft.com/office/drawing/2014/main" xmlns="" id="{00000000-0008-0000-0300-0000EB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8" name="Rectangle 222">
          <a:extLst>
            <a:ext uri="{FF2B5EF4-FFF2-40B4-BE49-F238E27FC236}">
              <a16:creationId xmlns:a16="http://schemas.microsoft.com/office/drawing/2014/main" xmlns="" id="{00000000-0008-0000-0300-0000EC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09" name="Rectangle 223">
          <a:extLst>
            <a:ext uri="{FF2B5EF4-FFF2-40B4-BE49-F238E27FC236}">
              <a16:creationId xmlns:a16="http://schemas.microsoft.com/office/drawing/2014/main" xmlns="" id="{00000000-0008-0000-0300-0000ED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0" name="Rectangle 224">
          <a:extLst>
            <a:ext uri="{FF2B5EF4-FFF2-40B4-BE49-F238E27FC236}">
              <a16:creationId xmlns:a16="http://schemas.microsoft.com/office/drawing/2014/main" xmlns="" id="{00000000-0008-0000-0300-0000EE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1" name="Rectangle 225">
          <a:extLst>
            <a:ext uri="{FF2B5EF4-FFF2-40B4-BE49-F238E27FC236}">
              <a16:creationId xmlns:a16="http://schemas.microsoft.com/office/drawing/2014/main" xmlns="" id="{00000000-0008-0000-0300-0000EF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2" name="Rectangle 226">
          <a:extLst>
            <a:ext uri="{FF2B5EF4-FFF2-40B4-BE49-F238E27FC236}">
              <a16:creationId xmlns:a16="http://schemas.microsoft.com/office/drawing/2014/main" xmlns="" id="{00000000-0008-0000-0300-0000F0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3" name="Rectangle 227">
          <a:extLst>
            <a:ext uri="{FF2B5EF4-FFF2-40B4-BE49-F238E27FC236}">
              <a16:creationId xmlns:a16="http://schemas.microsoft.com/office/drawing/2014/main" xmlns="" id="{00000000-0008-0000-0300-0000F1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4" name="Rectangle 228">
          <a:extLst>
            <a:ext uri="{FF2B5EF4-FFF2-40B4-BE49-F238E27FC236}">
              <a16:creationId xmlns:a16="http://schemas.microsoft.com/office/drawing/2014/main" xmlns="" id="{00000000-0008-0000-0300-0000F2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2515" name="Rectangle 229">
          <a:extLst>
            <a:ext uri="{FF2B5EF4-FFF2-40B4-BE49-F238E27FC236}">
              <a16:creationId xmlns:a16="http://schemas.microsoft.com/office/drawing/2014/main" xmlns="" id="{00000000-0008-0000-0300-0000F39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6" name="Rectangle 230">
          <a:extLst>
            <a:ext uri="{FF2B5EF4-FFF2-40B4-BE49-F238E27FC236}">
              <a16:creationId xmlns:a16="http://schemas.microsoft.com/office/drawing/2014/main" xmlns="" id="{00000000-0008-0000-0300-0000F4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17" name="Rectangle 231">
          <a:extLst>
            <a:ext uri="{FF2B5EF4-FFF2-40B4-BE49-F238E27FC236}">
              <a16:creationId xmlns:a16="http://schemas.microsoft.com/office/drawing/2014/main" xmlns="" id="{00000000-0008-0000-0300-0000F5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18" name="Rectangle 232">
          <a:extLst>
            <a:ext uri="{FF2B5EF4-FFF2-40B4-BE49-F238E27FC236}">
              <a16:creationId xmlns:a16="http://schemas.microsoft.com/office/drawing/2014/main" xmlns="" id="{00000000-0008-0000-0300-0000F6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19" name="Rectangle 233">
          <a:extLst>
            <a:ext uri="{FF2B5EF4-FFF2-40B4-BE49-F238E27FC236}">
              <a16:creationId xmlns:a16="http://schemas.microsoft.com/office/drawing/2014/main" xmlns="" id="{00000000-0008-0000-0300-0000F7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0" name="Rectangle 234">
          <a:extLst>
            <a:ext uri="{FF2B5EF4-FFF2-40B4-BE49-F238E27FC236}">
              <a16:creationId xmlns:a16="http://schemas.microsoft.com/office/drawing/2014/main" xmlns="" id="{00000000-0008-0000-0300-0000F8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1" name="Rectangle 235">
          <a:extLst>
            <a:ext uri="{FF2B5EF4-FFF2-40B4-BE49-F238E27FC236}">
              <a16:creationId xmlns:a16="http://schemas.microsoft.com/office/drawing/2014/main" xmlns="" id="{00000000-0008-0000-0300-0000F9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2" name="Rectangle 236">
          <a:extLst>
            <a:ext uri="{FF2B5EF4-FFF2-40B4-BE49-F238E27FC236}">
              <a16:creationId xmlns:a16="http://schemas.microsoft.com/office/drawing/2014/main" xmlns="" id="{00000000-0008-0000-0300-0000FA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3" name="Rectangle 237">
          <a:extLst>
            <a:ext uri="{FF2B5EF4-FFF2-40B4-BE49-F238E27FC236}">
              <a16:creationId xmlns:a16="http://schemas.microsoft.com/office/drawing/2014/main" xmlns="" id="{00000000-0008-0000-0300-0000FB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4" name="Rectangle 238">
          <a:extLst>
            <a:ext uri="{FF2B5EF4-FFF2-40B4-BE49-F238E27FC236}">
              <a16:creationId xmlns:a16="http://schemas.microsoft.com/office/drawing/2014/main" xmlns="" id="{00000000-0008-0000-0300-0000FC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5" name="Rectangle 239">
          <a:extLst>
            <a:ext uri="{FF2B5EF4-FFF2-40B4-BE49-F238E27FC236}">
              <a16:creationId xmlns:a16="http://schemas.microsoft.com/office/drawing/2014/main" xmlns="" id="{00000000-0008-0000-0300-0000FD95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6" name="Rectangle 240">
          <a:extLst>
            <a:ext uri="{FF2B5EF4-FFF2-40B4-BE49-F238E27FC236}">
              <a16:creationId xmlns:a16="http://schemas.microsoft.com/office/drawing/2014/main" xmlns="" id="{00000000-0008-0000-0300-0000FE95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27" name="Rectangle 241">
          <a:extLst>
            <a:ext uri="{FF2B5EF4-FFF2-40B4-BE49-F238E27FC236}">
              <a16:creationId xmlns:a16="http://schemas.microsoft.com/office/drawing/2014/main" xmlns="" id="{00000000-0008-0000-0300-0000FF95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28" name="Rectangle 242">
          <a:extLst>
            <a:ext uri="{FF2B5EF4-FFF2-40B4-BE49-F238E27FC236}">
              <a16:creationId xmlns:a16="http://schemas.microsoft.com/office/drawing/2014/main" xmlns="" id="{00000000-0008-0000-0300-00000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29" name="Rectangle 243">
          <a:extLst>
            <a:ext uri="{FF2B5EF4-FFF2-40B4-BE49-F238E27FC236}">
              <a16:creationId xmlns:a16="http://schemas.microsoft.com/office/drawing/2014/main" xmlns="" id="{00000000-0008-0000-0300-00000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0" name="Rectangle 244">
          <a:extLst>
            <a:ext uri="{FF2B5EF4-FFF2-40B4-BE49-F238E27FC236}">
              <a16:creationId xmlns:a16="http://schemas.microsoft.com/office/drawing/2014/main" xmlns="" id="{00000000-0008-0000-0300-00000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1" name="Rectangle 245">
          <a:extLst>
            <a:ext uri="{FF2B5EF4-FFF2-40B4-BE49-F238E27FC236}">
              <a16:creationId xmlns:a16="http://schemas.microsoft.com/office/drawing/2014/main" xmlns="" id="{00000000-0008-0000-0300-00000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2" name="Rectangle 246">
          <a:extLst>
            <a:ext uri="{FF2B5EF4-FFF2-40B4-BE49-F238E27FC236}">
              <a16:creationId xmlns:a16="http://schemas.microsoft.com/office/drawing/2014/main" xmlns="" id="{00000000-0008-0000-0300-00000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3" name="Rectangle 247">
          <a:extLst>
            <a:ext uri="{FF2B5EF4-FFF2-40B4-BE49-F238E27FC236}">
              <a16:creationId xmlns:a16="http://schemas.microsoft.com/office/drawing/2014/main" xmlns="" id="{00000000-0008-0000-0300-00000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4" name="Rectangle 248">
          <a:extLst>
            <a:ext uri="{FF2B5EF4-FFF2-40B4-BE49-F238E27FC236}">
              <a16:creationId xmlns:a16="http://schemas.microsoft.com/office/drawing/2014/main" xmlns="" id="{00000000-0008-0000-0300-00000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5" name="Rectangle 249">
          <a:extLst>
            <a:ext uri="{FF2B5EF4-FFF2-40B4-BE49-F238E27FC236}">
              <a16:creationId xmlns:a16="http://schemas.microsoft.com/office/drawing/2014/main" xmlns="" id="{00000000-0008-0000-0300-00000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6" name="Rectangle 250">
          <a:extLst>
            <a:ext uri="{FF2B5EF4-FFF2-40B4-BE49-F238E27FC236}">
              <a16:creationId xmlns:a16="http://schemas.microsoft.com/office/drawing/2014/main" xmlns="" id="{00000000-0008-0000-0300-00000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37" name="Rectangle 251">
          <a:extLst>
            <a:ext uri="{FF2B5EF4-FFF2-40B4-BE49-F238E27FC236}">
              <a16:creationId xmlns:a16="http://schemas.microsoft.com/office/drawing/2014/main" xmlns="" id="{00000000-0008-0000-0300-00000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38" name="Rectangle 252">
          <a:extLst>
            <a:ext uri="{FF2B5EF4-FFF2-40B4-BE49-F238E27FC236}">
              <a16:creationId xmlns:a16="http://schemas.microsoft.com/office/drawing/2014/main" xmlns="" id="{00000000-0008-0000-0300-00000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39" name="Rectangle 253">
          <a:extLst>
            <a:ext uri="{FF2B5EF4-FFF2-40B4-BE49-F238E27FC236}">
              <a16:creationId xmlns:a16="http://schemas.microsoft.com/office/drawing/2014/main" xmlns="" id="{00000000-0008-0000-0300-00000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0" name="Rectangle 254">
          <a:extLst>
            <a:ext uri="{FF2B5EF4-FFF2-40B4-BE49-F238E27FC236}">
              <a16:creationId xmlns:a16="http://schemas.microsoft.com/office/drawing/2014/main" xmlns="" id="{00000000-0008-0000-0300-00000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1" name="Rectangle 255">
          <a:extLst>
            <a:ext uri="{FF2B5EF4-FFF2-40B4-BE49-F238E27FC236}">
              <a16:creationId xmlns:a16="http://schemas.microsoft.com/office/drawing/2014/main" xmlns="" id="{00000000-0008-0000-0300-00000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2" name="Rectangle 256">
          <a:extLst>
            <a:ext uri="{FF2B5EF4-FFF2-40B4-BE49-F238E27FC236}">
              <a16:creationId xmlns:a16="http://schemas.microsoft.com/office/drawing/2014/main" xmlns="" id="{00000000-0008-0000-0300-00000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3" name="Rectangle 257">
          <a:extLst>
            <a:ext uri="{FF2B5EF4-FFF2-40B4-BE49-F238E27FC236}">
              <a16:creationId xmlns:a16="http://schemas.microsoft.com/office/drawing/2014/main" xmlns="" id="{00000000-0008-0000-0300-00000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4" name="Rectangle 258">
          <a:extLst>
            <a:ext uri="{FF2B5EF4-FFF2-40B4-BE49-F238E27FC236}">
              <a16:creationId xmlns:a16="http://schemas.microsoft.com/office/drawing/2014/main" xmlns="" id="{00000000-0008-0000-0300-00001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5" name="Rectangle 259">
          <a:extLst>
            <a:ext uri="{FF2B5EF4-FFF2-40B4-BE49-F238E27FC236}">
              <a16:creationId xmlns:a16="http://schemas.microsoft.com/office/drawing/2014/main" xmlns="" id="{00000000-0008-0000-0300-00001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46" name="Rectangle 260">
          <a:extLst>
            <a:ext uri="{FF2B5EF4-FFF2-40B4-BE49-F238E27FC236}">
              <a16:creationId xmlns:a16="http://schemas.microsoft.com/office/drawing/2014/main" xmlns="" id="{00000000-0008-0000-0300-00001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7" name="Rectangle 261">
          <a:extLst>
            <a:ext uri="{FF2B5EF4-FFF2-40B4-BE49-F238E27FC236}">
              <a16:creationId xmlns:a16="http://schemas.microsoft.com/office/drawing/2014/main" xmlns="" id="{00000000-0008-0000-0300-00001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48" name="Rectangle 262">
          <a:extLst>
            <a:ext uri="{FF2B5EF4-FFF2-40B4-BE49-F238E27FC236}">
              <a16:creationId xmlns:a16="http://schemas.microsoft.com/office/drawing/2014/main" xmlns="" id="{00000000-0008-0000-0300-00001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49" name="Rectangle 263">
          <a:extLst>
            <a:ext uri="{FF2B5EF4-FFF2-40B4-BE49-F238E27FC236}">
              <a16:creationId xmlns:a16="http://schemas.microsoft.com/office/drawing/2014/main" xmlns="" id="{00000000-0008-0000-0300-00001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0" name="Rectangle 264">
          <a:extLst>
            <a:ext uri="{FF2B5EF4-FFF2-40B4-BE49-F238E27FC236}">
              <a16:creationId xmlns:a16="http://schemas.microsoft.com/office/drawing/2014/main" xmlns="" id="{00000000-0008-0000-0300-00001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1" name="Rectangle 265">
          <a:extLst>
            <a:ext uri="{FF2B5EF4-FFF2-40B4-BE49-F238E27FC236}">
              <a16:creationId xmlns:a16="http://schemas.microsoft.com/office/drawing/2014/main" xmlns="" id="{00000000-0008-0000-0300-00001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2" name="Rectangle 266">
          <a:extLst>
            <a:ext uri="{FF2B5EF4-FFF2-40B4-BE49-F238E27FC236}">
              <a16:creationId xmlns:a16="http://schemas.microsoft.com/office/drawing/2014/main" xmlns="" id="{00000000-0008-0000-0300-00001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3" name="Rectangle 267">
          <a:extLst>
            <a:ext uri="{FF2B5EF4-FFF2-40B4-BE49-F238E27FC236}">
              <a16:creationId xmlns:a16="http://schemas.microsoft.com/office/drawing/2014/main" xmlns="" id="{00000000-0008-0000-0300-00001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4" name="Rectangle 268">
          <a:extLst>
            <a:ext uri="{FF2B5EF4-FFF2-40B4-BE49-F238E27FC236}">
              <a16:creationId xmlns:a16="http://schemas.microsoft.com/office/drawing/2014/main" xmlns="" id="{00000000-0008-0000-0300-00001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5" name="Rectangle 269">
          <a:extLst>
            <a:ext uri="{FF2B5EF4-FFF2-40B4-BE49-F238E27FC236}">
              <a16:creationId xmlns:a16="http://schemas.microsoft.com/office/drawing/2014/main" xmlns="" id="{00000000-0008-0000-0300-00001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6" name="Rectangle 270">
          <a:extLst>
            <a:ext uri="{FF2B5EF4-FFF2-40B4-BE49-F238E27FC236}">
              <a16:creationId xmlns:a16="http://schemas.microsoft.com/office/drawing/2014/main" xmlns="" id="{00000000-0008-0000-0300-00001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7" name="Rectangle 271">
          <a:extLst>
            <a:ext uri="{FF2B5EF4-FFF2-40B4-BE49-F238E27FC236}">
              <a16:creationId xmlns:a16="http://schemas.microsoft.com/office/drawing/2014/main" xmlns="" id="{00000000-0008-0000-0300-00001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8" name="Rectangle 272">
          <a:extLst>
            <a:ext uri="{FF2B5EF4-FFF2-40B4-BE49-F238E27FC236}">
              <a16:creationId xmlns:a16="http://schemas.microsoft.com/office/drawing/2014/main" xmlns="" id="{00000000-0008-0000-0300-00001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59" name="Rectangle 273">
          <a:extLst>
            <a:ext uri="{FF2B5EF4-FFF2-40B4-BE49-F238E27FC236}">
              <a16:creationId xmlns:a16="http://schemas.microsoft.com/office/drawing/2014/main" xmlns="" id="{00000000-0008-0000-0300-00001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0" name="Rectangle 274">
          <a:extLst>
            <a:ext uri="{FF2B5EF4-FFF2-40B4-BE49-F238E27FC236}">
              <a16:creationId xmlns:a16="http://schemas.microsoft.com/office/drawing/2014/main" xmlns="" id="{00000000-0008-0000-0300-00002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61" name="Rectangle 275">
          <a:extLst>
            <a:ext uri="{FF2B5EF4-FFF2-40B4-BE49-F238E27FC236}">
              <a16:creationId xmlns:a16="http://schemas.microsoft.com/office/drawing/2014/main" xmlns="" id="{00000000-0008-0000-0300-00002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2" name="Rectangle 276">
          <a:extLst>
            <a:ext uri="{FF2B5EF4-FFF2-40B4-BE49-F238E27FC236}">
              <a16:creationId xmlns:a16="http://schemas.microsoft.com/office/drawing/2014/main" xmlns="" id="{00000000-0008-0000-0300-00002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3" name="Rectangle 277">
          <a:extLst>
            <a:ext uri="{FF2B5EF4-FFF2-40B4-BE49-F238E27FC236}">
              <a16:creationId xmlns:a16="http://schemas.microsoft.com/office/drawing/2014/main" xmlns="" id="{00000000-0008-0000-0300-00002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4" name="Rectangle 278">
          <a:extLst>
            <a:ext uri="{FF2B5EF4-FFF2-40B4-BE49-F238E27FC236}">
              <a16:creationId xmlns:a16="http://schemas.microsoft.com/office/drawing/2014/main" xmlns="" id="{00000000-0008-0000-0300-00002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5" name="Rectangle 279">
          <a:extLst>
            <a:ext uri="{FF2B5EF4-FFF2-40B4-BE49-F238E27FC236}">
              <a16:creationId xmlns:a16="http://schemas.microsoft.com/office/drawing/2014/main" xmlns="" id="{00000000-0008-0000-0300-00002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6" name="Rectangle 280">
          <a:extLst>
            <a:ext uri="{FF2B5EF4-FFF2-40B4-BE49-F238E27FC236}">
              <a16:creationId xmlns:a16="http://schemas.microsoft.com/office/drawing/2014/main" xmlns="" id="{00000000-0008-0000-0300-00002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67" name="Rectangle 281">
          <a:extLst>
            <a:ext uri="{FF2B5EF4-FFF2-40B4-BE49-F238E27FC236}">
              <a16:creationId xmlns:a16="http://schemas.microsoft.com/office/drawing/2014/main" xmlns="" id="{00000000-0008-0000-0300-00002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68" name="Rectangle 282">
          <a:extLst>
            <a:ext uri="{FF2B5EF4-FFF2-40B4-BE49-F238E27FC236}">
              <a16:creationId xmlns:a16="http://schemas.microsoft.com/office/drawing/2014/main" xmlns="" id="{00000000-0008-0000-0300-00002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69" name="Rectangle 283">
          <a:extLst>
            <a:ext uri="{FF2B5EF4-FFF2-40B4-BE49-F238E27FC236}">
              <a16:creationId xmlns:a16="http://schemas.microsoft.com/office/drawing/2014/main" xmlns="" id="{00000000-0008-0000-0300-00002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0" name="Rectangle 284">
          <a:extLst>
            <a:ext uri="{FF2B5EF4-FFF2-40B4-BE49-F238E27FC236}">
              <a16:creationId xmlns:a16="http://schemas.microsoft.com/office/drawing/2014/main" xmlns="" id="{00000000-0008-0000-0300-00002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1" name="Rectangle 285">
          <a:extLst>
            <a:ext uri="{FF2B5EF4-FFF2-40B4-BE49-F238E27FC236}">
              <a16:creationId xmlns:a16="http://schemas.microsoft.com/office/drawing/2014/main" xmlns="" id="{00000000-0008-0000-0300-00002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2" name="Rectangle 286">
          <a:extLst>
            <a:ext uri="{FF2B5EF4-FFF2-40B4-BE49-F238E27FC236}">
              <a16:creationId xmlns:a16="http://schemas.microsoft.com/office/drawing/2014/main" xmlns="" id="{00000000-0008-0000-0300-00002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3" name="Rectangle 287">
          <a:extLst>
            <a:ext uri="{FF2B5EF4-FFF2-40B4-BE49-F238E27FC236}">
              <a16:creationId xmlns:a16="http://schemas.microsoft.com/office/drawing/2014/main" xmlns="" id="{00000000-0008-0000-0300-00002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4" name="Rectangle 288">
          <a:extLst>
            <a:ext uri="{FF2B5EF4-FFF2-40B4-BE49-F238E27FC236}">
              <a16:creationId xmlns:a16="http://schemas.microsoft.com/office/drawing/2014/main" xmlns="" id="{00000000-0008-0000-0300-00002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5" name="Rectangle 289">
          <a:extLst>
            <a:ext uri="{FF2B5EF4-FFF2-40B4-BE49-F238E27FC236}">
              <a16:creationId xmlns:a16="http://schemas.microsoft.com/office/drawing/2014/main" xmlns="" id="{00000000-0008-0000-0300-00002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6" name="Rectangle 290">
          <a:extLst>
            <a:ext uri="{FF2B5EF4-FFF2-40B4-BE49-F238E27FC236}">
              <a16:creationId xmlns:a16="http://schemas.microsoft.com/office/drawing/2014/main" xmlns="" id="{00000000-0008-0000-0300-00003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77" name="Rectangle 291">
          <a:extLst>
            <a:ext uri="{FF2B5EF4-FFF2-40B4-BE49-F238E27FC236}">
              <a16:creationId xmlns:a16="http://schemas.microsoft.com/office/drawing/2014/main" xmlns="" id="{00000000-0008-0000-0300-00003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78" name="Rectangle 292">
          <a:extLst>
            <a:ext uri="{FF2B5EF4-FFF2-40B4-BE49-F238E27FC236}">
              <a16:creationId xmlns:a16="http://schemas.microsoft.com/office/drawing/2014/main" xmlns="" id="{00000000-0008-0000-0300-00003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79" name="Rectangle 293">
          <a:extLst>
            <a:ext uri="{FF2B5EF4-FFF2-40B4-BE49-F238E27FC236}">
              <a16:creationId xmlns:a16="http://schemas.microsoft.com/office/drawing/2014/main" xmlns="" id="{00000000-0008-0000-0300-00003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0" name="Rectangle 294">
          <a:extLst>
            <a:ext uri="{FF2B5EF4-FFF2-40B4-BE49-F238E27FC236}">
              <a16:creationId xmlns:a16="http://schemas.microsoft.com/office/drawing/2014/main" xmlns="" id="{00000000-0008-0000-0300-00003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1" name="Rectangle 295">
          <a:extLst>
            <a:ext uri="{FF2B5EF4-FFF2-40B4-BE49-F238E27FC236}">
              <a16:creationId xmlns:a16="http://schemas.microsoft.com/office/drawing/2014/main" xmlns="" id="{00000000-0008-0000-0300-00003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2" name="Rectangle 296">
          <a:extLst>
            <a:ext uri="{FF2B5EF4-FFF2-40B4-BE49-F238E27FC236}">
              <a16:creationId xmlns:a16="http://schemas.microsoft.com/office/drawing/2014/main" xmlns="" id="{00000000-0008-0000-0300-00003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3" name="Rectangle 297">
          <a:extLst>
            <a:ext uri="{FF2B5EF4-FFF2-40B4-BE49-F238E27FC236}">
              <a16:creationId xmlns:a16="http://schemas.microsoft.com/office/drawing/2014/main" xmlns="" id="{00000000-0008-0000-0300-00003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4" name="Rectangle 298">
          <a:extLst>
            <a:ext uri="{FF2B5EF4-FFF2-40B4-BE49-F238E27FC236}">
              <a16:creationId xmlns:a16="http://schemas.microsoft.com/office/drawing/2014/main" xmlns="" id="{00000000-0008-0000-0300-00003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5" name="Rectangle 299">
          <a:extLst>
            <a:ext uri="{FF2B5EF4-FFF2-40B4-BE49-F238E27FC236}">
              <a16:creationId xmlns:a16="http://schemas.microsoft.com/office/drawing/2014/main" xmlns="" id="{00000000-0008-0000-0300-00003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6" name="Rectangle 300">
          <a:extLst>
            <a:ext uri="{FF2B5EF4-FFF2-40B4-BE49-F238E27FC236}">
              <a16:creationId xmlns:a16="http://schemas.microsoft.com/office/drawing/2014/main" xmlns="" id="{00000000-0008-0000-0300-00003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87" name="Rectangle 301">
          <a:extLst>
            <a:ext uri="{FF2B5EF4-FFF2-40B4-BE49-F238E27FC236}">
              <a16:creationId xmlns:a16="http://schemas.microsoft.com/office/drawing/2014/main" xmlns="" id="{00000000-0008-0000-0300-00003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88" name="Rectangle 302">
          <a:extLst>
            <a:ext uri="{FF2B5EF4-FFF2-40B4-BE49-F238E27FC236}">
              <a16:creationId xmlns:a16="http://schemas.microsoft.com/office/drawing/2014/main" xmlns="" id="{00000000-0008-0000-0300-00003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89" name="Rectangle 303">
          <a:extLst>
            <a:ext uri="{FF2B5EF4-FFF2-40B4-BE49-F238E27FC236}">
              <a16:creationId xmlns:a16="http://schemas.microsoft.com/office/drawing/2014/main" xmlns="" id="{00000000-0008-0000-0300-00003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0" name="Rectangle 304">
          <a:extLst>
            <a:ext uri="{FF2B5EF4-FFF2-40B4-BE49-F238E27FC236}">
              <a16:creationId xmlns:a16="http://schemas.microsoft.com/office/drawing/2014/main" xmlns="" id="{00000000-0008-0000-0300-00003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1" name="Rectangle 305">
          <a:extLst>
            <a:ext uri="{FF2B5EF4-FFF2-40B4-BE49-F238E27FC236}">
              <a16:creationId xmlns:a16="http://schemas.microsoft.com/office/drawing/2014/main" xmlns="" id="{00000000-0008-0000-0300-00003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592" name="Rectangle 306">
          <a:extLst>
            <a:ext uri="{FF2B5EF4-FFF2-40B4-BE49-F238E27FC236}">
              <a16:creationId xmlns:a16="http://schemas.microsoft.com/office/drawing/2014/main" xmlns="" id="{00000000-0008-0000-0300-00004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3" name="Rectangle 307">
          <a:extLst>
            <a:ext uri="{FF2B5EF4-FFF2-40B4-BE49-F238E27FC236}">
              <a16:creationId xmlns:a16="http://schemas.microsoft.com/office/drawing/2014/main" xmlns="" id="{00000000-0008-0000-0300-00004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594" name="Rectangle 308">
          <a:extLst>
            <a:ext uri="{FF2B5EF4-FFF2-40B4-BE49-F238E27FC236}">
              <a16:creationId xmlns:a16="http://schemas.microsoft.com/office/drawing/2014/main" xmlns="" id="{00000000-0008-0000-0300-00004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595" name="Rectangle 309">
          <a:extLst>
            <a:ext uri="{FF2B5EF4-FFF2-40B4-BE49-F238E27FC236}">
              <a16:creationId xmlns:a16="http://schemas.microsoft.com/office/drawing/2014/main" xmlns="" id="{00000000-0008-0000-0300-00004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6" name="Rectangle 310">
          <a:extLst>
            <a:ext uri="{FF2B5EF4-FFF2-40B4-BE49-F238E27FC236}">
              <a16:creationId xmlns:a16="http://schemas.microsoft.com/office/drawing/2014/main" xmlns="" id="{00000000-0008-0000-0300-00004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7" name="Rectangle 311">
          <a:extLst>
            <a:ext uri="{FF2B5EF4-FFF2-40B4-BE49-F238E27FC236}">
              <a16:creationId xmlns:a16="http://schemas.microsoft.com/office/drawing/2014/main" xmlns="" id="{00000000-0008-0000-0300-00004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8" name="Rectangle 312">
          <a:extLst>
            <a:ext uri="{FF2B5EF4-FFF2-40B4-BE49-F238E27FC236}">
              <a16:creationId xmlns:a16="http://schemas.microsoft.com/office/drawing/2014/main" xmlns="" id="{00000000-0008-0000-0300-00004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599" name="Rectangle 313">
          <a:extLst>
            <a:ext uri="{FF2B5EF4-FFF2-40B4-BE49-F238E27FC236}">
              <a16:creationId xmlns:a16="http://schemas.microsoft.com/office/drawing/2014/main" xmlns="" id="{00000000-0008-0000-0300-00004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0" name="Rectangle 314">
          <a:extLst>
            <a:ext uri="{FF2B5EF4-FFF2-40B4-BE49-F238E27FC236}">
              <a16:creationId xmlns:a16="http://schemas.microsoft.com/office/drawing/2014/main" xmlns="" id="{00000000-0008-0000-0300-00004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1" name="Rectangle 315">
          <a:extLst>
            <a:ext uri="{FF2B5EF4-FFF2-40B4-BE49-F238E27FC236}">
              <a16:creationId xmlns:a16="http://schemas.microsoft.com/office/drawing/2014/main" xmlns="" id="{00000000-0008-0000-0300-00004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2" name="Rectangle 316">
          <a:extLst>
            <a:ext uri="{FF2B5EF4-FFF2-40B4-BE49-F238E27FC236}">
              <a16:creationId xmlns:a16="http://schemas.microsoft.com/office/drawing/2014/main" xmlns="" id="{00000000-0008-0000-0300-00004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3" name="Rectangle 317">
          <a:extLst>
            <a:ext uri="{FF2B5EF4-FFF2-40B4-BE49-F238E27FC236}">
              <a16:creationId xmlns:a16="http://schemas.microsoft.com/office/drawing/2014/main" xmlns="" id="{00000000-0008-0000-0300-00004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4" name="Rectangle 318">
          <a:extLst>
            <a:ext uri="{FF2B5EF4-FFF2-40B4-BE49-F238E27FC236}">
              <a16:creationId xmlns:a16="http://schemas.microsoft.com/office/drawing/2014/main" xmlns="" id="{00000000-0008-0000-0300-00004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5" name="Rectangle 319">
          <a:extLst>
            <a:ext uri="{FF2B5EF4-FFF2-40B4-BE49-F238E27FC236}">
              <a16:creationId xmlns:a16="http://schemas.microsoft.com/office/drawing/2014/main" xmlns="" id="{00000000-0008-0000-0300-00004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6" name="Rectangle 320">
          <a:extLst>
            <a:ext uri="{FF2B5EF4-FFF2-40B4-BE49-F238E27FC236}">
              <a16:creationId xmlns:a16="http://schemas.microsoft.com/office/drawing/2014/main" xmlns="" id="{00000000-0008-0000-0300-00004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07" name="Rectangle 321">
          <a:extLst>
            <a:ext uri="{FF2B5EF4-FFF2-40B4-BE49-F238E27FC236}">
              <a16:creationId xmlns:a16="http://schemas.microsoft.com/office/drawing/2014/main" xmlns="" id="{00000000-0008-0000-0300-00004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08" name="Rectangle 322">
          <a:extLst>
            <a:ext uri="{FF2B5EF4-FFF2-40B4-BE49-F238E27FC236}">
              <a16:creationId xmlns:a16="http://schemas.microsoft.com/office/drawing/2014/main" xmlns="" id="{00000000-0008-0000-0300-00005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09" name="Rectangle 323">
          <a:extLst>
            <a:ext uri="{FF2B5EF4-FFF2-40B4-BE49-F238E27FC236}">
              <a16:creationId xmlns:a16="http://schemas.microsoft.com/office/drawing/2014/main" xmlns="" id="{00000000-0008-0000-0300-00005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0" name="Rectangle 324">
          <a:extLst>
            <a:ext uri="{FF2B5EF4-FFF2-40B4-BE49-F238E27FC236}">
              <a16:creationId xmlns:a16="http://schemas.microsoft.com/office/drawing/2014/main" xmlns="" id="{00000000-0008-0000-0300-00005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1" name="Rectangle 325">
          <a:extLst>
            <a:ext uri="{FF2B5EF4-FFF2-40B4-BE49-F238E27FC236}">
              <a16:creationId xmlns:a16="http://schemas.microsoft.com/office/drawing/2014/main" xmlns="" id="{00000000-0008-0000-0300-00005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2" name="Rectangle 326">
          <a:extLst>
            <a:ext uri="{FF2B5EF4-FFF2-40B4-BE49-F238E27FC236}">
              <a16:creationId xmlns:a16="http://schemas.microsoft.com/office/drawing/2014/main" xmlns="" id="{00000000-0008-0000-0300-00005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3" name="Rectangle 327">
          <a:extLst>
            <a:ext uri="{FF2B5EF4-FFF2-40B4-BE49-F238E27FC236}">
              <a16:creationId xmlns:a16="http://schemas.microsoft.com/office/drawing/2014/main" xmlns="" id="{00000000-0008-0000-0300-00005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4" name="Rectangle 328">
          <a:extLst>
            <a:ext uri="{FF2B5EF4-FFF2-40B4-BE49-F238E27FC236}">
              <a16:creationId xmlns:a16="http://schemas.microsoft.com/office/drawing/2014/main" xmlns="" id="{00000000-0008-0000-0300-00005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5" name="Rectangle 329">
          <a:extLst>
            <a:ext uri="{FF2B5EF4-FFF2-40B4-BE49-F238E27FC236}">
              <a16:creationId xmlns:a16="http://schemas.microsoft.com/office/drawing/2014/main" xmlns="" id="{00000000-0008-0000-0300-00005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6" name="Rectangle 330">
          <a:extLst>
            <a:ext uri="{FF2B5EF4-FFF2-40B4-BE49-F238E27FC236}">
              <a16:creationId xmlns:a16="http://schemas.microsoft.com/office/drawing/2014/main" xmlns="" id="{00000000-0008-0000-0300-00005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17" name="Rectangle 331">
          <a:extLst>
            <a:ext uri="{FF2B5EF4-FFF2-40B4-BE49-F238E27FC236}">
              <a16:creationId xmlns:a16="http://schemas.microsoft.com/office/drawing/2014/main" xmlns="" id="{00000000-0008-0000-0300-00005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18" name="Rectangle 332">
          <a:extLst>
            <a:ext uri="{FF2B5EF4-FFF2-40B4-BE49-F238E27FC236}">
              <a16:creationId xmlns:a16="http://schemas.microsoft.com/office/drawing/2014/main" xmlns="" id="{00000000-0008-0000-0300-00005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19" name="Rectangle 333">
          <a:extLst>
            <a:ext uri="{FF2B5EF4-FFF2-40B4-BE49-F238E27FC236}">
              <a16:creationId xmlns:a16="http://schemas.microsoft.com/office/drawing/2014/main" xmlns="" id="{00000000-0008-0000-0300-00005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0" name="Rectangle 334">
          <a:extLst>
            <a:ext uri="{FF2B5EF4-FFF2-40B4-BE49-F238E27FC236}">
              <a16:creationId xmlns:a16="http://schemas.microsoft.com/office/drawing/2014/main" xmlns="" id="{00000000-0008-0000-0300-00005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1" name="Rectangle 335">
          <a:extLst>
            <a:ext uri="{FF2B5EF4-FFF2-40B4-BE49-F238E27FC236}">
              <a16:creationId xmlns:a16="http://schemas.microsoft.com/office/drawing/2014/main" xmlns="" id="{00000000-0008-0000-0300-00005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2" name="Rectangle 336">
          <a:extLst>
            <a:ext uri="{FF2B5EF4-FFF2-40B4-BE49-F238E27FC236}">
              <a16:creationId xmlns:a16="http://schemas.microsoft.com/office/drawing/2014/main" xmlns="" id="{00000000-0008-0000-0300-00005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3" name="Rectangle 337">
          <a:extLst>
            <a:ext uri="{FF2B5EF4-FFF2-40B4-BE49-F238E27FC236}">
              <a16:creationId xmlns:a16="http://schemas.microsoft.com/office/drawing/2014/main" xmlns="" id="{00000000-0008-0000-0300-00005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4" name="Rectangle 338">
          <a:extLst>
            <a:ext uri="{FF2B5EF4-FFF2-40B4-BE49-F238E27FC236}">
              <a16:creationId xmlns:a16="http://schemas.microsoft.com/office/drawing/2014/main" xmlns="" id="{00000000-0008-0000-0300-00006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5" name="Rectangle 339">
          <a:extLst>
            <a:ext uri="{FF2B5EF4-FFF2-40B4-BE49-F238E27FC236}">
              <a16:creationId xmlns:a16="http://schemas.microsoft.com/office/drawing/2014/main" xmlns="" id="{00000000-0008-0000-0300-00006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6" name="Rectangle 340">
          <a:extLst>
            <a:ext uri="{FF2B5EF4-FFF2-40B4-BE49-F238E27FC236}">
              <a16:creationId xmlns:a16="http://schemas.microsoft.com/office/drawing/2014/main" xmlns="" id="{00000000-0008-0000-0300-00006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27" name="Rectangle 341">
          <a:extLst>
            <a:ext uri="{FF2B5EF4-FFF2-40B4-BE49-F238E27FC236}">
              <a16:creationId xmlns:a16="http://schemas.microsoft.com/office/drawing/2014/main" xmlns="" id="{00000000-0008-0000-0300-00006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28" name="Rectangle 342">
          <a:extLst>
            <a:ext uri="{FF2B5EF4-FFF2-40B4-BE49-F238E27FC236}">
              <a16:creationId xmlns:a16="http://schemas.microsoft.com/office/drawing/2014/main" xmlns="" id="{00000000-0008-0000-0300-00006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29" name="Rectangle 343">
          <a:extLst>
            <a:ext uri="{FF2B5EF4-FFF2-40B4-BE49-F238E27FC236}">
              <a16:creationId xmlns:a16="http://schemas.microsoft.com/office/drawing/2014/main" xmlns="" id="{00000000-0008-0000-0300-00006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0" name="Rectangle 344">
          <a:extLst>
            <a:ext uri="{FF2B5EF4-FFF2-40B4-BE49-F238E27FC236}">
              <a16:creationId xmlns:a16="http://schemas.microsoft.com/office/drawing/2014/main" xmlns="" id="{00000000-0008-0000-0300-00006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1" name="Rectangle 345">
          <a:extLst>
            <a:ext uri="{FF2B5EF4-FFF2-40B4-BE49-F238E27FC236}">
              <a16:creationId xmlns:a16="http://schemas.microsoft.com/office/drawing/2014/main" xmlns="" id="{00000000-0008-0000-0300-00006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2" name="Rectangle 346">
          <a:extLst>
            <a:ext uri="{FF2B5EF4-FFF2-40B4-BE49-F238E27FC236}">
              <a16:creationId xmlns:a16="http://schemas.microsoft.com/office/drawing/2014/main" xmlns="" id="{00000000-0008-0000-0300-00006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3" name="Rectangle 347">
          <a:extLst>
            <a:ext uri="{FF2B5EF4-FFF2-40B4-BE49-F238E27FC236}">
              <a16:creationId xmlns:a16="http://schemas.microsoft.com/office/drawing/2014/main" xmlns="" id="{00000000-0008-0000-0300-00006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4" name="Rectangle 348">
          <a:extLst>
            <a:ext uri="{FF2B5EF4-FFF2-40B4-BE49-F238E27FC236}">
              <a16:creationId xmlns:a16="http://schemas.microsoft.com/office/drawing/2014/main" xmlns="" id="{00000000-0008-0000-0300-00006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5" name="Rectangle 349">
          <a:extLst>
            <a:ext uri="{FF2B5EF4-FFF2-40B4-BE49-F238E27FC236}">
              <a16:creationId xmlns:a16="http://schemas.microsoft.com/office/drawing/2014/main" xmlns="" id="{00000000-0008-0000-0300-00006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6" name="Rectangle 350">
          <a:extLst>
            <a:ext uri="{FF2B5EF4-FFF2-40B4-BE49-F238E27FC236}">
              <a16:creationId xmlns:a16="http://schemas.microsoft.com/office/drawing/2014/main" xmlns="" id="{00000000-0008-0000-0300-00006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37" name="Rectangle 351">
          <a:extLst>
            <a:ext uri="{FF2B5EF4-FFF2-40B4-BE49-F238E27FC236}">
              <a16:creationId xmlns:a16="http://schemas.microsoft.com/office/drawing/2014/main" xmlns="" id="{00000000-0008-0000-0300-00006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38" name="Rectangle 352">
          <a:extLst>
            <a:ext uri="{FF2B5EF4-FFF2-40B4-BE49-F238E27FC236}">
              <a16:creationId xmlns:a16="http://schemas.microsoft.com/office/drawing/2014/main" xmlns="" id="{00000000-0008-0000-0300-00006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39" name="Rectangle 353">
          <a:extLst>
            <a:ext uri="{FF2B5EF4-FFF2-40B4-BE49-F238E27FC236}">
              <a16:creationId xmlns:a16="http://schemas.microsoft.com/office/drawing/2014/main" xmlns="" id="{00000000-0008-0000-0300-00006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40" name="Rectangle 354">
          <a:extLst>
            <a:ext uri="{FF2B5EF4-FFF2-40B4-BE49-F238E27FC236}">
              <a16:creationId xmlns:a16="http://schemas.microsoft.com/office/drawing/2014/main" xmlns="" id="{00000000-0008-0000-0300-00007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41" name="Rectangle 355">
          <a:extLst>
            <a:ext uri="{FF2B5EF4-FFF2-40B4-BE49-F238E27FC236}">
              <a16:creationId xmlns:a16="http://schemas.microsoft.com/office/drawing/2014/main" xmlns="" id="{00000000-0008-0000-0300-00007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2" name="Rectangle 356">
          <a:extLst>
            <a:ext uri="{FF2B5EF4-FFF2-40B4-BE49-F238E27FC236}">
              <a16:creationId xmlns:a16="http://schemas.microsoft.com/office/drawing/2014/main" xmlns="" id="{00000000-0008-0000-0300-00007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3" name="Rectangle 357">
          <a:extLst>
            <a:ext uri="{FF2B5EF4-FFF2-40B4-BE49-F238E27FC236}">
              <a16:creationId xmlns:a16="http://schemas.microsoft.com/office/drawing/2014/main" xmlns="" id="{00000000-0008-0000-0300-00007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4" name="Rectangle 358">
          <a:extLst>
            <a:ext uri="{FF2B5EF4-FFF2-40B4-BE49-F238E27FC236}">
              <a16:creationId xmlns:a16="http://schemas.microsoft.com/office/drawing/2014/main" xmlns="" id="{00000000-0008-0000-0300-00007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5" name="Rectangle 359">
          <a:extLst>
            <a:ext uri="{FF2B5EF4-FFF2-40B4-BE49-F238E27FC236}">
              <a16:creationId xmlns:a16="http://schemas.microsoft.com/office/drawing/2014/main" xmlns="" id="{00000000-0008-0000-0300-00007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6" name="Rectangle 360">
          <a:extLst>
            <a:ext uri="{FF2B5EF4-FFF2-40B4-BE49-F238E27FC236}">
              <a16:creationId xmlns:a16="http://schemas.microsoft.com/office/drawing/2014/main" xmlns="" id="{00000000-0008-0000-0300-00007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7" name="Rectangle 361">
          <a:extLst>
            <a:ext uri="{FF2B5EF4-FFF2-40B4-BE49-F238E27FC236}">
              <a16:creationId xmlns:a16="http://schemas.microsoft.com/office/drawing/2014/main" xmlns="" id="{00000000-0008-0000-0300-00007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8" name="Rectangle 362">
          <a:extLst>
            <a:ext uri="{FF2B5EF4-FFF2-40B4-BE49-F238E27FC236}">
              <a16:creationId xmlns:a16="http://schemas.microsoft.com/office/drawing/2014/main" xmlns="" id="{00000000-0008-0000-0300-00007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49" name="Rectangle 363">
          <a:extLst>
            <a:ext uri="{FF2B5EF4-FFF2-40B4-BE49-F238E27FC236}">
              <a16:creationId xmlns:a16="http://schemas.microsoft.com/office/drawing/2014/main" xmlns="" id="{00000000-0008-0000-0300-00007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0" name="Rectangle 364">
          <a:extLst>
            <a:ext uri="{FF2B5EF4-FFF2-40B4-BE49-F238E27FC236}">
              <a16:creationId xmlns:a16="http://schemas.microsoft.com/office/drawing/2014/main" xmlns="" id="{00000000-0008-0000-0300-00007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1" name="Rectangle 365">
          <a:extLst>
            <a:ext uri="{FF2B5EF4-FFF2-40B4-BE49-F238E27FC236}">
              <a16:creationId xmlns:a16="http://schemas.microsoft.com/office/drawing/2014/main" xmlns="" id="{00000000-0008-0000-0300-00007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2" name="Rectangle 366">
          <a:extLst>
            <a:ext uri="{FF2B5EF4-FFF2-40B4-BE49-F238E27FC236}">
              <a16:creationId xmlns:a16="http://schemas.microsoft.com/office/drawing/2014/main" xmlns="" id="{00000000-0008-0000-0300-00007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53" name="Rectangle 367">
          <a:extLst>
            <a:ext uri="{FF2B5EF4-FFF2-40B4-BE49-F238E27FC236}">
              <a16:creationId xmlns:a16="http://schemas.microsoft.com/office/drawing/2014/main" xmlns="" id="{00000000-0008-0000-0300-00007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4" name="Rectangle 368">
          <a:extLst>
            <a:ext uri="{FF2B5EF4-FFF2-40B4-BE49-F238E27FC236}">
              <a16:creationId xmlns:a16="http://schemas.microsoft.com/office/drawing/2014/main" xmlns="" id="{00000000-0008-0000-0300-00007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5" name="Rectangle 369">
          <a:extLst>
            <a:ext uri="{FF2B5EF4-FFF2-40B4-BE49-F238E27FC236}">
              <a16:creationId xmlns:a16="http://schemas.microsoft.com/office/drawing/2014/main" xmlns="" id="{00000000-0008-0000-0300-00007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6" name="Rectangle 370">
          <a:extLst>
            <a:ext uri="{FF2B5EF4-FFF2-40B4-BE49-F238E27FC236}">
              <a16:creationId xmlns:a16="http://schemas.microsoft.com/office/drawing/2014/main" xmlns="" id="{00000000-0008-0000-0300-00008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57" name="Rectangle 371">
          <a:extLst>
            <a:ext uri="{FF2B5EF4-FFF2-40B4-BE49-F238E27FC236}">
              <a16:creationId xmlns:a16="http://schemas.microsoft.com/office/drawing/2014/main" xmlns="" id="{00000000-0008-0000-0300-00008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58" name="Rectangle 372">
          <a:extLst>
            <a:ext uri="{FF2B5EF4-FFF2-40B4-BE49-F238E27FC236}">
              <a16:creationId xmlns:a16="http://schemas.microsoft.com/office/drawing/2014/main" xmlns="" id="{00000000-0008-0000-0300-00008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59" name="Rectangle 373">
          <a:extLst>
            <a:ext uri="{FF2B5EF4-FFF2-40B4-BE49-F238E27FC236}">
              <a16:creationId xmlns:a16="http://schemas.microsoft.com/office/drawing/2014/main" xmlns="" id="{00000000-0008-0000-0300-00008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0" name="Rectangle 374">
          <a:extLst>
            <a:ext uri="{FF2B5EF4-FFF2-40B4-BE49-F238E27FC236}">
              <a16:creationId xmlns:a16="http://schemas.microsoft.com/office/drawing/2014/main" xmlns="" id="{00000000-0008-0000-0300-00008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1" name="Rectangle 375">
          <a:extLst>
            <a:ext uri="{FF2B5EF4-FFF2-40B4-BE49-F238E27FC236}">
              <a16:creationId xmlns:a16="http://schemas.microsoft.com/office/drawing/2014/main" xmlns="" id="{00000000-0008-0000-0300-00008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2" name="Rectangle 376">
          <a:extLst>
            <a:ext uri="{FF2B5EF4-FFF2-40B4-BE49-F238E27FC236}">
              <a16:creationId xmlns:a16="http://schemas.microsoft.com/office/drawing/2014/main" xmlns="" id="{00000000-0008-0000-0300-00008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3" name="Rectangle 377">
          <a:extLst>
            <a:ext uri="{FF2B5EF4-FFF2-40B4-BE49-F238E27FC236}">
              <a16:creationId xmlns:a16="http://schemas.microsoft.com/office/drawing/2014/main" xmlns="" id="{00000000-0008-0000-0300-00008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4" name="Rectangle 378">
          <a:extLst>
            <a:ext uri="{FF2B5EF4-FFF2-40B4-BE49-F238E27FC236}">
              <a16:creationId xmlns:a16="http://schemas.microsoft.com/office/drawing/2014/main" xmlns="" id="{00000000-0008-0000-0300-00008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5" name="Rectangle 379">
          <a:extLst>
            <a:ext uri="{FF2B5EF4-FFF2-40B4-BE49-F238E27FC236}">
              <a16:creationId xmlns:a16="http://schemas.microsoft.com/office/drawing/2014/main" xmlns="" id="{00000000-0008-0000-0300-00008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6" name="Rectangle 380">
          <a:extLst>
            <a:ext uri="{FF2B5EF4-FFF2-40B4-BE49-F238E27FC236}">
              <a16:creationId xmlns:a16="http://schemas.microsoft.com/office/drawing/2014/main" xmlns="" id="{00000000-0008-0000-0300-00008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67" name="Rectangle 381">
          <a:extLst>
            <a:ext uri="{FF2B5EF4-FFF2-40B4-BE49-F238E27FC236}">
              <a16:creationId xmlns:a16="http://schemas.microsoft.com/office/drawing/2014/main" xmlns="" id="{00000000-0008-0000-0300-00008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68" name="Rectangle 382">
          <a:extLst>
            <a:ext uri="{FF2B5EF4-FFF2-40B4-BE49-F238E27FC236}">
              <a16:creationId xmlns:a16="http://schemas.microsoft.com/office/drawing/2014/main" xmlns="" id="{00000000-0008-0000-0300-00008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69" name="Rectangle 383">
          <a:extLst>
            <a:ext uri="{FF2B5EF4-FFF2-40B4-BE49-F238E27FC236}">
              <a16:creationId xmlns:a16="http://schemas.microsoft.com/office/drawing/2014/main" xmlns="" id="{00000000-0008-0000-0300-00008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0" name="Rectangle 384">
          <a:extLst>
            <a:ext uri="{FF2B5EF4-FFF2-40B4-BE49-F238E27FC236}">
              <a16:creationId xmlns:a16="http://schemas.microsoft.com/office/drawing/2014/main" xmlns="" id="{00000000-0008-0000-0300-00008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1" name="Rectangle 385">
          <a:extLst>
            <a:ext uri="{FF2B5EF4-FFF2-40B4-BE49-F238E27FC236}">
              <a16:creationId xmlns:a16="http://schemas.microsoft.com/office/drawing/2014/main" xmlns="" id="{00000000-0008-0000-0300-00008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2" name="Rectangle 386">
          <a:extLst>
            <a:ext uri="{FF2B5EF4-FFF2-40B4-BE49-F238E27FC236}">
              <a16:creationId xmlns:a16="http://schemas.microsoft.com/office/drawing/2014/main" xmlns="" id="{00000000-0008-0000-0300-00009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3" name="Rectangle 387">
          <a:extLst>
            <a:ext uri="{FF2B5EF4-FFF2-40B4-BE49-F238E27FC236}">
              <a16:creationId xmlns:a16="http://schemas.microsoft.com/office/drawing/2014/main" xmlns="" id="{00000000-0008-0000-0300-00009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4" name="Rectangle 388">
          <a:extLst>
            <a:ext uri="{FF2B5EF4-FFF2-40B4-BE49-F238E27FC236}">
              <a16:creationId xmlns:a16="http://schemas.microsoft.com/office/drawing/2014/main" xmlns="" id="{00000000-0008-0000-0300-00009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5" name="Rectangle 389">
          <a:extLst>
            <a:ext uri="{FF2B5EF4-FFF2-40B4-BE49-F238E27FC236}">
              <a16:creationId xmlns:a16="http://schemas.microsoft.com/office/drawing/2014/main" xmlns="" id="{00000000-0008-0000-0300-00009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6" name="Rectangle 390">
          <a:extLst>
            <a:ext uri="{FF2B5EF4-FFF2-40B4-BE49-F238E27FC236}">
              <a16:creationId xmlns:a16="http://schemas.microsoft.com/office/drawing/2014/main" xmlns="" id="{00000000-0008-0000-0300-00009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77" name="Rectangle 391">
          <a:extLst>
            <a:ext uri="{FF2B5EF4-FFF2-40B4-BE49-F238E27FC236}">
              <a16:creationId xmlns:a16="http://schemas.microsoft.com/office/drawing/2014/main" xmlns="" id="{00000000-0008-0000-0300-00009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78" name="Rectangle 392">
          <a:extLst>
            <a:ext uri="{FF2B5EF4-FFF2-40B4-BE49-F238E27FC236}">
              <a16:creationId xmlns:a16="http://schemas.microsoft.com/office/drawing/2014/main" xmlns="" id="{00000000-0008-0000-0300-00009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79" name="Rectangle 393">
          <a:extLst>
            <a:ext uri="{FF2B5EF4-FFF2-40B4-BE49-F238E27FC236}">
              <a16:creationId xmlns:a16="http://schemas.microsoft.com/office/drawing/2014/main" xmlns="" id="{00000000-0008-0000-0300-00009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0" name="Rectangle 394">
          <a:extLst>
            <a:ext uri="{FF2B5EF4-FFF2-40B4-BE49-F238E27FC236}">
              <a16:creationId xmlns:a16="http://schemas.microsoft.com/office/drawing/2014/main" xmlns="" id="{00000000-0008-0000-0300-00009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1" name="Rectangle 395">
          <a:extLst>
            <a:ext uri="{FF2B5EF4-FFF2-40B4-BE49-F238E27FC236}">
              <a16:creationId xmlns:a16="http://schemas.microsoft.com/office/drawing/2014/main" xmlns="" id="{00000000-0008-0000-0300-00009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2" name="Rectangle 396">
          <a:extLst>
            <a:ext uri="{FF2B5EF4-FFF2-40B4-BE49-F238E27FC236}">
              <a16:creationId xmlns:a16="http://schemas.microsoft.com/office/drawing/2014/main" xmlns="" id="{00000000-0008-0000-0300-00009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3" name="Rectangle 397">
          <a:extLst>
            <a:ext uri="{FF2B5EF4-FFF2-40B4-BE49-F238E27FC236}">
              <a16:creationId xmlns:a16="http://schemas.microsoft.com/office/drawing/2014/main" xmlns="" id="{00000000-0008-0000-0300-00009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684" name="Rectangle 398">
          <a:extLst>
            <a:ext uri="{FF2B5EF4-FFF2-40B4-BE49-F238E27FC236}">
              <a16:creationId xmlns:a16="http://schemas.microsoft.com/office/drawing/2014/main" xmlns="" id="{00000000-0008-0000-0300-00009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5" name="Rectangle 399">
          <a:extLst>
            <a:ext uri="{FF2B5EF4-FFF2-40B4-BE49-F238E27FC236}">
              <a16:creationId xmlns:a16="http://schemas.microsoft.com/office/drawing/2014/main" xmlns="" id="{00000000-0008-0000-0300-00009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686" name="Rectangle 400">
          <a:extLst>
            <a:ext uri="{FF2B5EF4-FFF2-40B4-BE49-F238E27FC236}">
              <a16:creationId xmlns:a16="http://schemas.microsoft.com/office/drawing/2014/main" xmlns="" id="{00000000-0008-0000-0300-00009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687" name="Rectangle 401">
          <a:extLst>
            <a:ext uri="{FF2B5EF4-FFF2-40B4-BE49-F238E27FC236}">
              <a16:creationId xmlns:a16="http://schemas.microsoft.com/office/drawing/2014/main" xmlns="" id="{00000000-0008-0000-0300-00009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8" name="Rectangle 402">
          <a:extLst>
            <a:ext uri="{FF2B5EF4-FFF2-40B4-BE49-F238E27FC236}">
              <a16:creationId xmlns:a16="http://schemas.microsoft.com/office/drawing/2014/main" xmlns="" id="{00000000-0008-0000-0300-0000A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89" name="Rectangle 403">
          <a:extLst>
            <a:ext uri="{FF2B5EF4-FFF2-40B4-BE49-F238E27FC236}">
              <a16:creationId xmlns:a16="http://schemas.microsoft.com/office/drawing/2014/main" xmlns="" id="{00000000-0008-0000-0300-0000A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0" name="Rectangle 404">
          <a:extLst>
            <a:ext uri="{FF2B5EF4-FFF2-40B4-BE49-F238E27FC236}">
              <a16:creationId xmlns:a16="http://schemas.microsoft.com/office/drawing/2014/main" xmlns="" id="{00000000-0008-0000-0300-0000A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1" name="Rectangle 405">
          <a:extLst>
            <a:ext uri="{FF2B5EF4-FFF2-40B4-BE49-F238E27FC236}">
              <a16:creationId xmlns:a16="http://schemas.microsoft.com/office/drawing/2014/main" xmlns="" id="{00000000-0008-0000-0300-0000A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2" name="Rectangle 406">
          <a:extLst>
            <a:ext uri="{FF2B5EF4-FFF2-40B4-BE49-F238E27FC236}">
              <a16:creationId xmlns:a16="http://schemas.microsoft.com/office/drawing/2014/main" xmlns="" id="{00000000-0008-0000-0300-0000A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3" name="Rectangle 407">
          <a:extLst>
            <a:ext uri="{FF2B5EF4-FFF2-40B4-BE49-F238E27FC236}">
              <a16:creationId xmlns:a16="http://schemas.microsoft.com/office/drawing/2014/main" xmlns="" id="{00000000-0008-0000-0300-0000A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4" name="Rectangle 408">
          <a:extLst>
            <a:ext uri="{FF2B5EF4-FFF2-40B4-BE49-F238E27FC236}">
              <a16:creationId xmlns:a16="http://schemas.microsoft.com/office/drawing/2014/main" xmlns="" id="{00000000-0008-0000-0300-0000A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5" name="Rectangle 409">
          <a:extLst>
            <a:ext uri="{FF2B5EF4-FFF2-40B4-BE49-F238E27FC236}">
              <a16:creationId xmlns:a16="http://schemas.microsoft.com/office/drawing/2014/main" xmlns="" id="{00000000-0008-0000-0300-0000A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6" name="Rectangle 410">
          <a:extLst>
            <a:ext uri="{FF2B5EF4-FFF2-40B4-BE49-F238E27FC236}">
              <a16:creationId xmlns:a16="http://schemas.microsoft.com/office/drawing/2014/main" xmlns="" id="{00000000-0008-0000-0300-0000A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7" name="Rectangle 411">
          <a:extLst>
            <a:ext uri="{FF2B5EF4-FFF2-40B4-BE49-F238E27FC236}">
              <a16:creationId xmlns:a16="http://schemas.microsoft.com/office/drawing/2014/main" xmlns="" id="{00000000-0008-0000-0300-0000A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8" name="Rectangle 412">
          <a:extLst>
            <a:ext uri="{FF2B5EF4-FFF2-40B4-BE49-F238E27FC236}">
              <a16:creationId xmlns:a16="http://schemas.microsoft.com/office/drawing/2014/main" xmlns="" id="{00000000-0008-0000-0300-0000AA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699" name="Rectangle 413">
          <a:extLst>
            <a:ext uri="{FF2B5EF4-FFF2-40B4-BE49-F238E27FC236}">
              <a16:creationId xmlns:a16="http://schemas.microsoft.com/office/drawing/2014/main" xmlns="" id="{00000000-0008-0000-0300-0000AB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0" name="Rectangle 414">
          <a:extLst>
            <a:ext uri="{FF2B5EF4-FFF2-40B4-BE49-F238E27FC236}">
              <a16:creationId xmlns:a16="http://schemas.microsoft.com/office/drawing/2014/main" xmlns="" id="{00000000-0008-0000-0300-0000A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1" name="Rectangle 415">
          <a:extLst>
            <a:ext uri="{FF2B5EF4-FFF2-40B4-BE49-F238E27FC236}">
              <a16:creationId xmlns:a16="http://schemas.microsoft.com/office/drawing/2014/main" xmlns="" id="{00000000-0008-0000-0300-0000A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2" name="Rectangle 416">
          <a:extLst>
            <a:ext uri="{FF2B5EF4-FFF2-40B4-BE49-F238E27FC236}">
              <a16:creationId xmlns:a16="http://schemas.microsoft.com/office/drawing/2014/main" xmlns="" id="{00000000-0008-0000-0300-0000A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3" name="Rectangle 417">
          <a:extLst>
            <a:ext uri="{FF2B5EF4-FFF2-40B4-BE49-F238E27FC236}">
              <a16:creationId xmlns:a16="http://schemas.microsoft.com/office/drawing/2014/main" xmlns="" id="{00000000-0008-0000-0300-0000A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4" name="Rectangle 418">
          <a:extLst>
            <a:ext uri="{FF2B5EF4-FFF2-40B4-BE49-F238E27FC236}">
              <a16:creationId xmlns:a16="http://schemas.microsoft.com/office/drawing/2014/main" xmlns="" id="{00000000-0008-0000-0300-0000B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5" name="Rectangle 419">
          <a:extLst>
            <a:ext uri="{FF2B5EF4-FFF2-40B4-BE49-F238E27FC236}">
              <a16:creationId xmlns:a16="http://schemas.microsoft.com/office/drawing/2014/main" xmlns="" id="{00000000-0008-0000-0300-0000B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6" name="Rectangle 420">
          <a:extLst>
            <a:ext uri="{FF2B5EF4-FFF2-40B4-BE49-F238E27FC236}">
              <a16:creationId xmlns:a16="http://schemas.microsoft.com/office/drawing/2014/main" xmlns="" id="{00000000-0008-0000-0300-0000B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07" name="Rectangle 421">
          <a:extLst>
            <a:ext uri="{FF2B5EF4-FFF2-40B4-BE49-F238E27FC236}">
              <a16:creationId xmlns:a16="http://schemas.microsoft.com/office/drawing/2014/main" xmlns="" id="{00000000-0008-0000-0300-0000B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08" name="Rectangle 422">
          <a:extLst>
            <a:ext uri="{FF2B5EF4-FFF2-40B4-BE49-F238E27FC236}">
              <a16:creationId xmlns:a16="http://schemas.microsoft.com/office/drawing/2014/main" xmlns="" id="{00000000-0008-0000-0300-0000B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09" name="Rectangle 423">
          <a:extLst>
            <a:ext uri="{FF2B5EF4-FFF2-40B4-BE49-F238E27FC236}">
              <a16:creationId xmlns:a16="http://schemas.microsoft.com/office/drawing/2014/main" xmlns="" id="{00000000-0008-0000-0300-0000B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0" name="Rectangle 424">
          <a:extLst>
            <a:ext uri="{FF2B5EF4-FFF2-40B4-BE49-F238E27FC236}">
              <a16:creationId xmlns:a16="http://schemas.microsoft.com/office/drawing/2014/main" xmlns="" id="{00000000-0008-0000-0300-0000B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1" name="Rectangle 425">
          <a:extLst>
            <a:ext uri="{FF2B5EF4-FFF2-40B4-BE49-F238E27FC236}">
              <a16:creationId xmlns:a16="http://schemas.microsoft.com/office/drawing/2014/main" xmlns="" id="{00000000-0008-0000-0300-0000B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2" name="Rectangle 426">
          <a:extLst>
            <a:ext uri="{FF2B5EF4-FFF2-40B4-BE49-F238E27FC236}">
              <a16:creationId xmlns:a16="http://schemas.microsoft.com/office/drawing/2014/main" xmlns="" id="{00000000-0008-0000-0300-0000B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3" name="Rectangle 427">
          <a:extLst>
            <a:ext uri="{FF2B5EF4-FFF2-40B4-BE49-F238E27FC236}">
              <a16:creationId xmlns:a16="http://schemas.microsoft.com/office/drawing/2014/main" xmlns="" id="{00000000-0008-0000-0300-0000B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4" name="Rectangle 428">
          <a:extLst>
            <a:ext uri="{FF2B5EF4-FFF2-40B4-BE49-F238E27FC236}">
              <a16:creationId xmlns:a16="http://schemas.microsoft.com/office/drawing/2014/main" xmlns="" id="{00000000-0008-0000-0300-0000B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5" name="Rectangle 429">
          <a:extLst>
            <a:ext uri="{FF2B5EF4-FFF2-40B4-BE49-F238E27FC236}">
              <a16:creationId xmlns:a16="http://schemas.microsoft.com/office/drawing/2014/main" xmlns="" id="{00000000-0008-0000-0300-0000BB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6" name="Rectangle 430">
          <a:extLst>
            <a:ext uri="{FF2B5EF4-FFF2-40B4-BE49-F238E27FC236}">
              <a16:creationId xmlns:a16="http://schemas.microsoft.com/office/drawing/2014/main" xmlns="" id="{00000000-0008-0000-0300-0000BC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17" name="Rectangle 431">
          <a:extLst>
            <a:ext uri="{FF2B5EF4-FFF2-40B4-BE49-F238E27FC236}">
              <a16:creationId xmlns:a16="http://schemas.microsoft.com/office/drawing/2014/main" xmlns="" id="{00000000-0008-0000-0300-0000BD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18" name="Rectangle 432">
          <a:extLst>
            <a:ext uri="{FF2B5EF4-FFF2-40B4-BE49-F238E27FC236}">
              <a16:creationId xmlns:a16="http://schemas.microsoft.com/office/drawing/2014/main" xmlns="" id="{00000000-0008-0000-0300-0000BE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19" name="Rectangle 433">
          <a:extLst>
            <a:ext uri="{FF2B5EF4-FFF2-40B4-BE49-F238E27FC236}">
              <a16:creationId xmlns:a16="http://schemas.microsoft.com/office/drawing/2014/main" xmlns="" id="{00000000-0008-0000-0300-0000BF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0" name="Rectangle 434">
          <a:extLst>
            <a:ext uri="{FF2B5EF4-FFF2-40B4-BE49-F238E27FC236}">
              <a16:creationId xmlns:a16="http://schemas.microsoft.com/office/drawing/2014/main" xmlns="" id="{00000000-0008-0000-0300-0000C0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1" name="Rectangle 435">
          <a:extLst>
            <a:ext uri="{FF2B5EF4-FFF2-40B4-BE49-F238E27FC236}">
              <a16:creationId xmlns:a16="http://schemas.microsoft.com/office/drawing/2014/main" xmlns="" id="{00000000-0008-0000-0300-0000C1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2" name="Rectangle 436">
          <a:extLst>
            <a:ext uri="{FF2B5EF4-FFF2-40B4-BE49-F238E27FC236}">
              <a16:creationId xmlns:a16="http://schemas.microsoft.com/office/drawing/2014/main" xmlns="" id="{00000000-0008-0000-0300-0000C2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3" name="Rectangle 437">
          <a:extLst>
            <a:ext uri="{FF2B5EF4-FFF2-40B4-BE49-F238E27FC236}">
              <a16:creationId xmlns:a16="http://schemas.microsoft.com/office/drawing/2014/main" xmlns="" id="{00000000-0008-0000-0300-0000C3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4" name="Rectangle 438">
          <a:extLst>
            <a:ext uri="{FF2B5EF4-FFF2-40B4-BE49-F238E27FC236}">
              <a16:creationId xmlns:a16="http://schemas.microsoft.com/office/drawing/2014/main" xmlns="" id="{00000000-0008-0000-0300-0000C4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5" name="Rectangle 439">
          <a:extLst>
            <a:ext uri="{FF2B5EF4-FFF2-40B4-BE49-F238E27FC236}">
              <a16:creationId xmlns:a16="http://schemas.microsoft.com/office/drawing/2014/main" xmlns="" id="{00000000-0008-0000-0300-0000C5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6" name="Rectangle 440">
          <a:extLst>
            <a:ext uri="{FF2B5EF4-FFF2-40B4-BE49-F238E27FC236}">
              <a16:creationId xmlns:a16="http://schemas.microsoft.com/office/drawing/2014/main" xmlns="" id="{00000000-0008-0000-0300-0000C6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27" name="Rectangle 441">
          <a:extLst>
            <a:ext uri="{FF2B5EF4-FFF2-40B4-BE49-F238E27FC236}">
              <a16:creationId xmlns:a16="http://schemas.microsoft.com/office/drawing/2014/main" xmlns="" id="{00000000-0008-0000-0300-0000C7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28" name="Rectangle 442">
          <a:extLst>
            <a:ext uri="{FF2B5EF4-FFF2-40B4-BE49-F238E27FC236}">
              <a16:creationId xmlns:a16="http://schemas.microsoft.com/office/drawing/2014/main" xmlns="" id="{00000000-0008-0000-0300-0000C8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29" name="Rectangle 443">
          <a:extLst>
            <a:ext uri="{FF2B5EF4-FFF2-40B4-BE49-F238E27FC236}">
              <a16:creationId xmlns:a16="http://schemas.microsoft.com/office/drawing/2014/main" xmlns="" id="{00000000-0008-0000-0300-0000C9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30" name="Rectangle 444">
          <a:extLst>
            <a:ext uri="{FF2B5EF4-FFF2-40B4-BE49-F238E27FC236}">
              <a16:creationId xmlns:a16="http://schemas.microsoft.com/office/drawing/2014/main" xmlns="" id="{00000000-0008-0000-0300-0000C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1" name="Rectangle 445">
          <a:extLst>
            <a:ext uri="{FF2B5EF4-FFF2-40B4-BE49-F238E27FC236}">
              <a16:creationId xmlns:a16="http://schemas.microsoft.com/office/drawing/2014/main" xmlns="" id="{00000000-0008-0000-0300-0000C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32" name="Rectangle 446">
          <a:extLst>
            <a:ext uri="{FF2B5EF4-FFF2-40B4-BE49-F238E27FC236}">
              <a16:creationId xmlns:a16="http://schemas.microsoft.com/office/drawing/2014/main" xmlns="" id="{00000000-0008-0000-0300-0000C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33" name="Rectangle 447">
          <a:extLst>
            <a:ext uri="{FF2B5EF4-FFF2-40B4-BE49-F238E27FC236}">
              <a16:creationId xmlns:a16="http://schemas.microsoft.com/office/drawing/2014/main" xmlns="" id="{00000000-0008-0000-0300-0000C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4" name="Rectangle 448">
          <a:extLst>
            <a:ext uri="{FF2B5EF4-FFF2-40B4-BE49-F238E27FC236}">
              <a16:creationId xmlns:a16="http://schemas.microsoft.com/office/drawing/2014/main" xmlns="" id="{00000000-0008-0000-0300-0000C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5" name="Rectangle 449">
          <a:extLst>
            <a:ext uri="{FF2B5EF4-FFF2-40B4-BE49-F238E27FC236}">
              <a16:creationId xmlns:a16="http://schemas.microsoft.com/office/drawing/2014/main" xmlns="" id="{00000000-0008-0000-0300-0000C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6" name="Rectangle 450">
          <a:extLst>
            <a:ext uri="{FF2B5EF4-FFF2-40B4-BE49-F238E27FC236}">
              <a16:creationId xmlns:a16="http://schemas.microsoft.com/office/drawing/2014/main" xmlns="" id="{00000000-0008-0000-0300-0000D0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7" name="Rectangle 451">
          <a:extLst>
            <a:ext uri="{FF2B5EF4-FFF2-40B4-BE49-F238E27FC236}">
              <a16:creationId xmlns:a16="http://schemas.microsoft.com/office/drawing/2014/main" xmlns="" id="{00000000-0008-0000-0300-0000D1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8" name="Rectangle 452">
          <a:extLst>
            <a:ext uri="{FF2B5EF4-FFF2-40B4-BE49-F238E27FC236}">
              <a16:creationId xmlns:a16="http://schemas.microsoft.com/office/drawing/2014/main" xmlns="" id="{00000000-0008-0000-0300-0000D2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39" name="Rectangle 453">
          <a:extLst>
            <a:ext uri="{FF2B5EF4-FFF2-40B4-BE49-F238E27FC236}">
              <a16:creationId xmlns:a16="http://schemas.microsoft.com/office/drawing/2014/main" xmlns="" id="{00000000-0008-0000-0300-0000D3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0" name="Rectangle 454">
          <a:extLst>
            <a:ext uri="{FF2B5EF4-FFF2-40B4-BE49-F238E27FC236}">
              <a16:creationId xmlns:a16="http://schemas.microsoft.com/office/drawing/2014/main" xmlns="" id="{00000000-0008-0000-0300-0000D4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1" name="Rectangle 455">
          <a:extLst>
            <a:ext uri="{FF2B5EF4-FFF2-40B4-BE49-F238E27FC236}">
              <a16:creationId xmlns:a16="http://schemas.microsoft.com/office/drawing/2014/main" xmlns="" id="{00000000-0008-0000-0300-0000D5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2" name="Rectangle 456">
          <a:extLst>
            <a:ext uri="{FF2B5EF4-FFF2-40B4-BE49-F238E27FC236}">
              <a16:creationId xmlns:a16="http://schemas.microsoft.com/office/drawing/2014/main" xmlns="" id="{00000000-0008-0000-0300-0000D6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3" name="Rectangle 457">
          <a:extLst>
            <a:ext uri="{FF2B5EF4-FFF2-40B4-BE49-F238E27FC236}">
              <a16:creationId xmlns:a16="http://schemas.microsoft.com/office/drawing/2014/main" xmlns="" id="{00000000-0008-0000-0300-0000D7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4" name="Rectangle 458">
          <a:extLst>
            <a:ext uri="{FF2B5EF4-FFF2-40B4-BE49-F238E27FC236}">
              <a16:creationId xmlns:a16="http://schemas.microsoft.com/office/drawing/2014/main" xmlns="" id="{00000000-0008-0000-0300-0000D8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45" name="Rectangle 459">
          <a:extLst>
            <a:ext uri="{FF2B5EF4-FFF2-40B4-BE49-F238E27FC236}">
              <a16:creationId xmlns:a16="http://schemas.microsoft.com/office/drawing/2014/main" xmlns="" id="{00000000-0008-0000-0300-0000D9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6" name="Rectangle 460">
          <a:extLst>
            <a:ext uri="{FF2B5EF4-FFF2-40B4-BE49-F238E27FC236}">
              <a16:creationId xmlns:a16="http://schemas.microsoft.com/office/drawing/2014/main" xmlns="" id="{00000000-0008-0000-0300-0000DA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47" name="Rectangle 461">
          <a:extLst>
            <a:ext uri="{FF2B5EF4-FFF2-40B4-BE49-F238E27FC236}">
              <a16:creationId xmlns:a16="http://schemas.microsoft.com/office/drawing/2014/main" xmlns="" id="{00000000-0008-0000-0300-0000D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48" name="Rectangle 462">
          <a:extLst>
            <a:ext uri="{FF2B5EF4-FFF2-40B4-BE49-F238E27FC236}">
              <a16:creationId xmlns:a16="http://schemas.microsoft.com/office/drawing/2014/main" xmlns="" id="{00000000-0008-0000-0300-0000DC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49" name="Rectangle 463">
          <a:extLst>
            <a:ext uri="{FF2B5EF4-FFF2-40B4-BE49-F238E27FC236}">
              <a16:creationId xmlns:a16="http://schemas.microsoft.com/office/drawing/2014/main" xmlns="" id="{00000000-0008-0000-0300-0000DD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0" name="Rectangle 464">
          <a:extLst>
            <a:ext uri="{FF2B5EF4-FFF2-40B4-BE49-F238E27FC236}">
              <a16:creationId xmlns:a16="http://schemas.microsoft.com/office/drawing/2014/main" xmlns="" id="{00000000-0008-0000-0300-0000DE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1" name="Rectangle 465">
          <a:extLst>
            <a:ext uri="{FF2B5EF4-FFF2-40B4-BE49-F238E27FC236}">
              <a16:creationId xmlns:a16="http://schemas.microsoft.com/office/drawing/2014/main" xmlns="" id="{00000000-0008-0000-0300-0000DF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2" name="Rectangle 466">
          <a:extLst>
            <a:ext uri="{FF2B5EF4-FFF2-40B4-BE49-F238E27FC236}">
              <a16:creationId xmlns:a16="http://schemas.microsoft.com/office/drawing/2014/main" xmlns="" id="{00000000-0008-0000-0300-0000E0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3" name="Rectangle 467">
          <a:extLst>
            <a:ext uri="{FF2B5EF4-FFF2-40B4-BE49-F238E27FC236}">
              <a16:creationId xmlns:a16="http://schemas.microsoft.com/office/drawing/2014/main" xmlns="" id="{00000000-0008-0000-0300-0000E1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4" name="Rectangle 468">
          <a:extLst>
            <a:ext uri="{FF2B5EF4-FFF2-40B4-BE49-F238E27FC236}">
              <a16:creationId xmlns:a16="http://schemas.microsoft.com/office/drawing/2014/main" xmlns="" id="{00000000-0008-0000-0300-0000E2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5" name="Rectangle 469">
          <a:extLst>
            <a:ext uri="{FF2B5EF4-FFF2-40B4-BE49-F238E27FC236}">
              <a16:creationId xmlns:a16="http://schemas.microsoft.com/office/drawing/2014/main" xmlns="" id="{00000000-0008-0000-0300-0000E3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6" name="Rectangle 470">
          <a:extLst>
            <a:ext uri="{FF2B5EF4-FFF2-40B4-BE49-F238E27FC236}">
              <a16:creationId xmlns:a16="http://schemas.microsoft.com/office/drawing/2014/main" xmlns="" id="{00000000-0008-0000-0300-0000E4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57" name="Rectangle 471">
          <a:extLst>
            <a:ext uri="{FF2B5EF4-FFF2-40B4-BE49-F238E27FC236}">
              <a16:creationId xmlns:a16="http://schemas.microsoft.com/office/drawing/2014/main" xmlns="" id="{00000000-0008-0000-0300-0000E5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58" name="Rectangle 472">
          <a:extLst>
            <a:ext uri="{FF2B5EF4-FFF2-40B4-BE49-F238E27FC236}">
              <a16:creationId xmlns:a16="http://schemas.microsoft.com/office/drawing/2014/main" xmlns="" id="{00000000-0008-0000-0300-0000E6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59" name="Rectangle 473">
          <a:extLst>
            <a:ext uri="{FF2B5EF4-FFF2-40B4-BE49-F238E27FC236}">
              <a16:creationId xmlns:a16="http://schemas.microsoft.com/office/drawing/2014/main" xmlns="" id="{00000000-0008-0000-0300-0000E7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0" name="Rectangle 474">
          <a:extLst>
            <a:ext uri="{FF2B5EF4-FFF2-40B4-BE49-F238E27FC236}">
              <a16:creationId xmlns:a16="http://schemas.microsoft.com/office/drawing/2014/main" xmlns="" id="{00000000-0008-0000-0300-0000E8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1" name="Rectangle 475">
          <a:extLst>
            <a:ext uri="{FF2B5EF4-FFF2-40B4-BE49-F238E27FC236}">
              <a16:creationId xmlns:a16="http://schemas.microsoft.com/office/drawing/2014/main" xmlns="" id="{00000000-0008-0000-0300-0000E9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2" name="Rectangle 476">
          <a:extLst>
            <a:ext uri="{FF2B5EF4-FFF2-40B4-BE49-F238E27FC236}">
              <a16:creationId xmlns:a16="http://schemas.microsoft.com/office/drawing/2014/main" xmlns="" id="{00000000-0008-0000-0300-0000EA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3" name="Rectangle 477">
          <a:extLst>
            <a:ext uri="{FF2B5EF4-FFF2-40B4-BE49-F238E27FC236}">
              <a16:creationId xmlns:a16="http://schemas.microsoft.com/office/drawing/2014/main" xmlns="" id="{00000000-0008-0000-0300-0000EB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4" name="Rectangle 478">
          <a:extLst>
            <a:ext uri="{FF2B5EF4-FFF2-40B4-BE49-F238E27FC236}">
              <a16:creationId xmlns:a16="http://schemas.microsoft.com/office/drawing/2014/main" xmlns="" id="{00000000-0008-0000-0300-0000EC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5" name="Rectangle 479">
          <a:extLst>
            <a:ext uri="{FF2B5EF4-FFF2-40B4-BE49-F238E27FC236}">
              <a16:creationId xmlns:a16="http://schemas.microsoft.com/office/drawing/2014/main" xmlns="" id="{00000000-0008-0000-0300-0000ED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6" name="Rectangle 480">
          <a:extLst>
            <a:ext uri="{FF2B5EF4-FFF2-40B4-BE49-F238E27FC236}">
              <a16:creationId xmlns:a16="http://schemas.microsoft.com/office/drawing/2014/main" xmlns="" id="{00000000-0008-0000-0300-0000EE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67" name="Rectangle 481">
          <a:extLst>
            <a:ext uri="{FF2B5EF4-FFF2-40B4-BE49-F238E27FC236}">
              <a16:creationId xmlns:a16="http://schemas.microsoft.com/office/drawing/2014/main" xmlns="" id="{00000000-0008-0000-0300-0000EF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68" name="Rectangle 482">
          <a:extLst>
            <a:ext uri="{FF2B5EF4-FFF2-40B4-BE49-F238E27FC236}">
              <a16:creationId xmlns:a16="http://schemas.microsoft.com/office/drawing/2014/main" xmlns="" id="{00000000-0008-0000-0300-0000F0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69" name="Rectangle 483">
          <a:extLst>
            <a:ext uri="{FF2B5EF4-FFF2-40B4-BE49-F238E27FC236}">
              <a16:creationId xmlns:a16="http://schemas.microsoft.com/office/drawing/2014/main" xmlns="" id="{00000000-0008-0000-0300-0000F1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0" name="Rectangle 484">
          <a:extLst>
            <a:ext uri="{FF2B5EF4-FFF2-40B4-BE49-F238E27FC236}">
              <a16:creationId xmlns:a16="http://schemas.microsoft.com/office/drawing/2014/main" xmlns="" id="{00000000-0008-0000-0300-0000F2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1" name="Rectangle 485">
          <a:extLst>
            <a:ext uri="{FF2B5EF4-FFF2-40B4-BE49-F238E27FC236}">
              <a16:creationId xmlns:a16="http://schemas.microsoft.com/office/drawing/2014/main" xmlns="" id="{00000000-0008-0000-0300-0000F3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2" name="Rectangle 486">
          <a:extLst>
            <a:ext uri="{FF2B5EF4-FFF2-40B4-BE49-F238E27FC236}">
              <a16:creationId xmlns:a16="http://schemas.microsoft.com/office/drawing/2014/main" xmlns="" id="{00000000-0008-0000-0300-0000F4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3" name="Rectangle 487">
          <a:extLst>
            <a:ext uri="{FF2B5EF4-FFF2-40B4-BE49-F238E27FC236}">
              <a16:creationId xmlns:a16="http://schemas.microsoft.com/office/drawing/2014/main" xmlns="" id="{00000000-0008-0000-0300-0000F5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4" name="Rectangle 488">
          <a:extLst>
            <a:ext uri="{FF2B5EF4-FFF2-40B4-BE49-F238E27FC236}">
              <a16:creationId xmlns:a16="http://schemas.microsoft.com/office/drawing/2014/main" xmlns="" id="{00000000-0008-0000-0300-0000F6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5" name="Rectangle 489">
          <a:extLst>
            <a:ext uri="{FF2B5EF4-FFF2-40B4-BE49-F238E27FC236}">
              <a16:creationId xmlns:a16="http://schemas.microsoft.com/office/drawing/2014/main" xmlns="" id="{00000000-0008-0000-0300-0000F7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76" name="Rectangle 490">
          <a:extLst>
            <a:ext uri="{FF2B5EF4-FFF2-40B4-BE49-F238E27FC236}">
              <a16:creationId xmlns:a16="http://schemas.microsoft.com/office/drawing/2014/main" xmlns="" id="{00000000-0008-0000-0300-0000F896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7" name="Rectangle 491">
          <a:extLst>
            <a:ext uri="{FF2B5EF4-FFF2-40B4-BE49-F238E27FC236}">
              <a16:creationId xmlns:a16="http://schemas.microsoft.com/office/drawing/2014/main" xmlns="" id="{00000000-0008-0000-0300-0000F9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78" name="Rectangle 492">
          <a:extLst>
            <a:ext uri="{FF2B5EF4-FFF2-40B4-BE49-F238E27FC236}">
              <a16:creationId xmlns:a16="http://schemas.microsoft.com/office/drawing/2014/main" xmlns="" id="{00000000-0008-0000-0300-0000FA96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79" name="Rectangle 493">
          <a:extLst>
            <a:ext uri="{FF2B5EF4-FFF2-40B4-BE49-F238E27FC236}">
              <a16:creationId xmlns:a16="http://schemas.microsoft.com/office/drawing/2014/main" xmlns="" id="{00000000-0008-0000-0300-0000FB96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0" name="Rectangle 494">
          <a:extLst>
            <a:ext uri="{FF2B5EF4-FFF2-40B4-BE49-F238E27FC236}">
              <a16:creationId xmlns:a16="http://schemas.microsoft.com/office/drawing/2014/main" xmlns="" id="{00000000-0008-0000-0300-0000FC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1" name="Rectangle 495">
          <a:extLst>
            <a:ext uri="{FF2B5EF4-FFF2-40B4-BE49-F238E27FC236}">
              <a16:creationId xmlns:a16="http://schemas.microsoft.com/office/drawing/2014/main" xmlns="" id="{00000000-0008-0000-0300-0000FD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2" name="Rectangle 496">
          <a:extLst>
            <a:ext uri="{FF2B5EF4-FFF2-40B4-BE49-F238E27FC236}">
              <a16:creationId xmlns:a16="http://schemas.microsoft.com/office/drawing/2014/main" xmlns="" id="{00000000-0008-0000-0300-0000FE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3" name="Rectangle 497">
          <a:extLst>
            <a:ext uri="{FF2B5EF4-FFF2-40B4-BE49-F238E27FC236}">
              <a16:creationId xmlns:a16="http://schemas.microsoft.com/office/drawing/2014/main" xmlns="" id="{00000000-0008-0000-0300-0000FF96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4" name="Rectangle 498">
          <a:extLst>
            <a:ext uri="{FF2B5EF4-FFF2-40B4-BE49-F238E27FC236}">
              <a16:creationId xmlns:a16="http://schemas.microsoft.com/office/drawing/2014/main" xmlns="" id="{00000000-0008-0000-0300-00000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5" name="Rectangle 499">
          <a:extLst>
            <a:ext uri="{FF2B5EF4-FFF2-40B4-BE49-F238E27FC236}">
              <a16:creationId xmlns:a16="http://schemas.microsoft.com/office/drawing/2014/main" xmlns="" id="{00000000-0008-0000-0300-00000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6" name="Rectangle 500">
          <a:extLst>
            <a:ext uri="{FF2B5EF4-FFF2-40B4-BE49-F238E27FC236}">
              <a16:creationId xmlns:a16="http://schemas.microsoft.com/office/drawing/2014/main" xmlns="" id="{00000000-0008-0000-0300-00000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7" name="Rectangle 501">
          <a:extLst>
            <a:ext uri="{FF2B5EF4-FFF2-40B4-BE49-F238E27FC236}">
              <a16:creationId xmlns:a16="http://schemas.microsoft.com/office/drawing/2014/main" xmlns="" id="{00000000-0008-0000-0300-00000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8" name="Rectangle 502">
          <a:extLst>
            <a:ext uri="{FF2B5EF4-FFF2-40B4-BE49-F238E27FC236}">
              <a16:creationId xmlns:a16="http://schemas.microsoft.com/office/drawing/2014/main" xmlns="" id="{00000000-0008-0000-0300-00000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89" name="Rectangle 503">
          <a:extLst>
            <a:ext uri="{FF2B5EF4-FFF2-40B4-BE49-F238E27FC236}">
              <a16:creationId xmlns:a16="http://schemas.microsoft.com/office/drawing/2014/main" xmlns="" id="{00000000-0008-0000-0300-00000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0" name="Rectangle 504">
          <a:extLst>
            <a:ext uri="{FF2B5EF4-FFF2-40B4-BE49-F238E27FC236}">
              <a16:creationId xmlns:a16="http://schemas.microsoft.com/office/drawing/2014/main" xmlns="" id="{00000000-0008-0000-0300-00000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791" name="Rectangle 505">
          <a:extLst>
            <a:ext uri="{FF2B5EF4-FFF2-40B4-BE49-F238E27FC236}">
              <a16:creationId xmlns:a16="http://schemas.microsoft.com/office/drawing/2014/main" xmlns="" id="{00000000-0008-0000-0300-00000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2" name="Rectangle 506">
          <a:extLst>
            <a:ext uri="{FF2B5EF4-FFF2-40B4-BE49-F238E27FC236}">
              <a16:creationId xmlns:a16="http://schemas.microsoft.com/office/drawing/2014/main" xmlns="" id="{00000000-0008-0000-0300-00000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3" name="Rectangle 507">
          <a:extLst>
            <a:ext uri="{FF2B5EF4-FFF2-40B4-BE49-F238E27FC236}">
              <a16:creationId xmlns:a16="http://schemas.microsoft.com/office/drawing/2014/main" xmlns="" id="{00000000-0008-0000-0300-00000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4" name="Rectangle 508">
          <a:extLst>
            <a:ext uri="{FF2B5EF4-FFF2-40B4-BE49-F238E27FC236}">
              <a16:creationId xmlns:a16="http://schemas.microsoft.com/office/drawing/2014/main" xmlns="" id="{00000000-0008-0000-0300-00000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5" name="Rectangle 509">
          <a:extLst>
            <a:ext uri="{FF2B5EF4-FFF2-40B4-BE49-F238E27FC236}">
              <a16:creationId xmlns:a16="http://schemas.microsoft.com/office/drawing/2014/main" xmlns="" id="{00000000-0008-0000-0300-00000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6" name="Rectangle 510">
          <a:extLst>
            <a:ext uri="{FF2B5EF4-FFF2-40B4-BE49-F238E27FC236}">
              <a16:creationId xmlns:a16="http://schemas.microsoft.com/office/drawing/2014/main" xmlns="" id="{00000000-0008-0000-0300-00000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797" name="Rectangle 511">
          <a:extLst>
            <a:ext uri="{FF2B5EF4-FFF2-40B4-BE49-F238E27FC236}">
              <a16:creationId xmlns:a16="http://schemas.microsoft.com/office/drawing/2014/main" xmlns="" id="{00000000-0008-0000-0300-00000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798" name="Rectangle 512">
          <a:extLst>
            <a:ext uri="{FF2B5EF4-FFF2-40B4-BE49-F238E27FC236}">
              <a16:creationId xmlns:a16="http://schemas.microsoft.com/office/drawing/2014/main" xmlns="" id="{00000000-0008-0000-0300-00000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799" name="Rectangle 513">
          <a:extLst>
            <a:ext uri="{FF2B5EF4-FFF2-40B4-BE49-F238E27FC236}">
              <a16:creationId xmlns:a16="http://schemas.microsoft.com/office/drawing/2014/main" xmlns="" id="{00000000-0008-0000-0300-00000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0" name="Rectangle 514">
          <a:extLst>
            <a:ext uri="{FF2B5EF4-FFF2-40B4-BE49-F238E27FC236}">
              <a16:creationId xmlns:a16="http://schemas.microsoft.com/office/drawing/2014/main" xmlns="" id="{00000000-0008-0000-0300-00001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1" name="Rectangle 515">
          <a:extLst>
            <a:ext uri="{FF2B5EF4-FFF2-40B4-BE49-F238E27FC236}">
              <a16:creationId xmlns:a16="http://schemas.microsoft.com/office/drawing/2014/main" xmlns="" id="{00000000-0008-0000-0300-00001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2" name="Rectangle 516">
          <a:extLst>
            <a:ext uri="{FF2B5EF4-FFF2-40B4-BE49-F238E27FC236}">
              <a16:creationId xmlns:a16="http://schemas.microsoft.com/office/drawing/2014/main" xmlns="" id="{00000000-0008-0000-0300-00001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3" name="Rectangle 517">
          <a:extLst>
            <a:ext uri="{FF2B5EF4-FFF2-40B4-BE49-F238E27FC236}">
              <a16:creationId xmlns:a16="http://schemas.microsoft.com/office/drawing/2014/main" xmlns="" id="{00000000-0008-0000-0300-00001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4" name="Rectangle 518">
          <a:extLst>
            <a:ext uri="{FF2B5EF4-FFF2-40B4-BE49-F238E27FC236}">
              <a16:creationId xmlns:a16="http://schemas.microsoft.com/office/drawing/2014/main" xmlns="" id="{00000000-0008-0000-0300-00001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5" name="Rectangle 519">
          <a:extLst>
            <a:ext uri="{FF2B5EF4-FFF2-40B4-BE49-F238E27FC236}">
              <a16:creationId xmlns:a16="http://schemas.microsoft.com/office/drawing/2014/main" xmlns="" id="{00000000-0008-0000-0300-00001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6" name="Rectangle 520">
          <a:extLst>
            <a:ext uri="{FF2B5EF4-FFF2-40B4-BE49-F238E27FC236}">
              <a16:creationId xmlns:a16="http://schemas.microsoft.com/office/drawing/2014/main" xmlns="" id="{00000000-0008-0000-0300-00001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07" name="Rectangle 521">
          <a:extLst>
            <a:ext uri="{FF2B5EF4-FFF2-40B4-BE49-F238E27FC236}">
              <a16:creationId xmlns:a16="http://schemas.microsoft.com/office/drawing/2014/main" xmlns="" id="{00000000-0008-0000-0300-00001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08" name="Rectangle 522">
          <a:extLst>
            <a:ext uri="{FF2B5EF4-FFF2-40B4-BE49-F238E27FC236}">
              <a16:creationId xmlns:a16="http://schemas.microsoft.com/office/drawing/2014/main" xmlns="" id="{00000000-0008-0000-0300-00001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09" name="Rectangle 523">
          <a:extLst>
            <a:ext uri="{FF2B5EF4-FFF2-40B4-BE49-F238E27FC236}">
              <a16:creationId xmlns:a16="http://schemas.microsoft.com/office/drawing/2014/main" xmlns="" id="{00000000-0008-0000-0300-00001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0" name="Rectangle 524">
          <a:extLst>
            <a:ext uri="{FF2B5EF4-FFF2-40B4-BE49-F238E27FC236}">
              <a16:creationId xmlns:a16="http://schemas.microsoft.com/office/drawing/2014/main" xmlns="" id="{00000000-0008-0000-0300-00001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1" name="Rectangle 525">
          <a:extLst>
            <a:ext uri="{FF2B5EF4-FFF2-40B4-BE49-F238E27FC236}">
              <a16:creationId xmlns:a16="http://schemas.microsoft.com/office/drawing/2014/main" xmlns="" id="{00000000-0008-0000-0300-00001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2" name="Rectangle 526">
          <a:extLst>
            <a:ext uri="{FF2B5EF4-FFF2-40B4-BE49-F238E27FC236}">
              <a16:creationId xmlns:a16="http://schemas.microsoft.com/office/drawing/2014/main" xmlns="" id="{00000000-0008-0000-0300-00001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3" name="Rectangle 527">
          <a:extLst>
            <a:ext uri="{FF2B5EF4-FFF2-40B4-BE49-F238E27FC236}">
              <a16:creationId xmlns:a16="http://schemas.microsoft.com/office/drawing/2014/main" xmlns="" id="{00000000-0008-0000-0300-00001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4" name="Rectangle 528">
          <a:extLst>
            <a:ext uri="{FF2B5EF4-FFF2-40B4-BE49-F238E27FC236}">
              <a16:creationId xmlns:a16="http://schemas.microsoft.com/office/drawing/2014/main" xmlns="" id="{00000000-0008-0000-0300-00001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5" name="Rectangle 529">
          <a:extLst>
            <a:ext uri="{FF2B5EF4-FFF2-40B4-BE49-F238E27FC236}">
              <a16:creationId xmlns:a16="http://schemas.microsoft.com/office/drawing/2014/main" xmlns="" id="{00000000-0008-0000-0300-00001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6" name="Rectangle 530">
          <a:extLst>
            <a:ext uri="{FF2B5EF4-FFF2-40B4-BE49-F238E27FC236}">
              <a16:creationId xmlns:a16="http://schemas.microsoft.com/office/drawing/2014/main" xmlns="" id="{00000000-0008-0000-0300-00002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17" name="Rectangle 531">
          <a:extLst>
            <a:ext uri="{FF2B5EF4-FFF2-40B4-BE49-F238E27FC236}">
              <a16:creationId xmlns:a16="http://schemas.microsoft.com/office/drawing/2014/main" xmlns="" id="{00000000-0008-0000-0300-00002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18" name="Rectangle 532">
          <a:extLst>
            <a:ext uri="{FF2B5EF4-FFF2-40B4-BE49-F238E27FC236}">
              <a16:creationId xmlns:a16="http://schemas.microsoft.com/office/drawing/2014/main" xmlns="" id="{00000000-0008-0000-0300-00002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19" name="Rectangle 533">
          <a:extLst>
            <a:ext uri="{FF2B5EF4-FFF2-40B4-BE49-F238E27FC236}">
              <a16:creationId xmlns:a16="http://schemas.microsoft.com/office/drawing/2014/main" xmlns="" id="{00000000-0008-0000-0300-00002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0" name="Rectangle 534">
          <a:extLst>
            <a:ext uri="{FF2B5EF4-FFF2-40B4-BE49-F238E27FC236}">
              <a16:creationId xmlns:a16="http://schemas.microsoft.com/office/drawing/2014/main" xmlns="" id="{00000000-0008-0000-0300-00002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1" name="Rectangle 535">
          <a:extLst>
            <a:ext uri="{FF2B5EF4-FFF2-40B4-BE49-F238E27FC236}">
              <a16:creationId xmlns:a16="http://schemas.microsoft.com/office/drawing/2014/main" xmlns="" id="{00000000-0008-0000-0300-00002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22" name="Rectangle 536">
          <a:extLst>
            <a:ext uri="{FF2B5EF4-FFF2-40B4-BE49-F238E27FC236}">
              <a16:creationId xmlns:a16="http://schemas.microsoft.com/office/drawing/2014/main" xmlns="" id="{00000000-0008-0000-0300-00002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3" name="Rectangle 537">
          <a:extLst>
            <a:ext uri="{FF2B5EF4-FFF2-40B4-BE49-F238E27FC236}">
              <a16:creationId xmlns:a16="http://schemas.microsoft.com/office/drawing/2014/main" xmlns="" id="{00000000-0008-0000-0300-00002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24" name="Rectangle 538">
          <a:extLst>
            <a:ext uri="{FF2B5EF4-FFF2-40B4-BE49-F238E27FC236}">
              <a16:creationId xmlns:a16="http://schemas.microsoft.com/office/drawing/2014/main" xmlns="" id="{00000000-0008-0000-0300-00002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25" name="Rectangle 539">
          <a:extLst>
            <a:ext uri="{FF2B5EF4-FFF2-40B4-BE49-F238E27FC236}">
              <a16:creationId xmlns:a16="http://schemas.microsoft.com/office/drawing/2014/main" xmlns="" id="{00000000-0008-0000-0300-00002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6" name="Rectangle 540">
          <a:extLst>
            <a:ext uri="{FF2B5EF4-FFF2-40B4-BE49-F238E27FC236}">
              <a16:creationId xmlns:a16="http://schemas.microsoft.com/office/drawing/2014/main" xmlns="" id="{00000000-0008-0000-0300-00002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7" name="Rectangle 541">
          <a:extLst>
            <a:ext uri="{FF2B5EF4-FFF2-40B4-BE49-F238E27FC236}">
              <a16:creationId xmlns:a16="http://schemas.microsoft.com/office/drawing/2014/main" xmlns="" id="{00000000-0008-0000-0300-00002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8" name="Rectangle 542">
          <a:extLst>
            <a:ext uri="{FF2B5EF4-FFF2-40B4-BE49-F238E27FC236}">
              <a16:creationId xmlns:a16="http://schemas.microsoft.com/office/drawing/2014/main" xmlns="" id="{00000000-0008-0000-0300-00002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29" name="Rectangle 543">
          <a:extLst>
            <a:ext uri="{FF2B5EF4-FFF2-40B4-BE49-F238E27FC236}">
              <a16:creationId xmlns:a16="http://schemas.microsoft.com/office/drawing/2014/main" xmlns="" id="{00000000-0008-0000-0300-00002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0" name="Rectangle 544">
          <a:extLst>
            <a:ext uri="{FF2B5EF4-FFF2-40B4-BE49-F238E27FC236}">
              <a16:creationId xmlns:a16="http://schemas.microsoft.com/office/drawing/2014/main" xmlns="" id="{00000000-0008-0000-0300-00002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1" name="Rectangle 545">
          <a:extLst>
            <a:ext uri="{FF2B5EF4-FFF2-40B4-BE49-F238E27FC236}">
              <a16:creationId xmlns:a16="http://schemas.microsoft.com/office/drawing/2014/main" xmlns="" id="{00000000-0008-0000-0300-00002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2" name="Rectangle 546">
          <a:extLst>
            <a:ext uri="{FF2B5EF4-FFF2-40B4-BE49-F238E27FC236}">
              <a16:creationId xmlns:a16="http://schemas.microsoft.com/office/drawing/2014/main" xmlns="" id="{00000000-0008-0000-0300-00003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3" name="Rectangle 547">
          <a:extLst>
            <a:ext uri="{FF2B5EF4-FFF2-40B4-BE49-F238E27FC236}">
              <a16:creationId xmlns:a16="http://schemas.microsoft.com/office/drawing/2014/main" xmlns="" id="{00000000-0008-0000-0300-00003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4" name="Rectangle 548">
          <a:extLst>
            <a:ext uri="{FF2B5EF4-FFF2-40B4-BE49-F238E27FC236}">
              <a16:creationId xmlns:a16="http://schemas.microsoft.com/office/drawing/2014/main" xmlns="" id="{00000000-0008-0000-0300-00003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5" name="Rectangle 549">
          <a:extLst>
            <a:ext uri="{FF2B5EF4-FFF2-40B4-BE49-F238E27FC236}">
              <a16:creationId xmlns:a16="http://schemas.microsoft.com/office/drawing/2014/main" xmlns="" id="{00000000-0008-0000-0300-00003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6" name="Rectangle 550">
          <a:extLst>
            <a:ext uri="{FF2B5EF4-FFF2-40B4-BE49-F238E27FC236}">
              <a16:creationId xmlns:a16="http://schemas.microsoft.com/office/drawing/2014/main" xmlns="" id="{00000000-0008-0000-0300-00003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37" name="Rectangle 551">
          <a:extLst>
            <a:ext uri="{FF2B5EF4-FFF2-40B4-BE49-F238E27FC236}">
              <a16:creationId xmlns:a16="http://schemas.microsoft.com/office/drawing/2014/main" xmlns="" id="{00000000-0008-0000-0300-00003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38" name="Rectangle 552">
          <a:extLst>
            <a:ext uri="{FF2B5EF4-FFF2-40B4-BE49-F238E27FC236}">
              <a16:creationId xmlns:a16="http://schemas.microsoft.com/office/drawing/2014/main" xmlns="" id="{00000000-0008-0000-0300-00003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39" name="Rectangle 553">
          <a:extLst>
            <a:ext uri="{FF2B5EF4-FFF2-40B4-BE49-F238E27FC236}">
              <a16:creationId xmlns:a16="http://schemas.microsoft.com/office/drawing/2014/main" xmlns="" id="{00000000-0008-0000-0300-00003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0" name="Rectangle 554">
          <a:extLst>
            <a:ext uri="{FF2B5EF4-FFF2-40B4-BE49-F238E27FC236}">
              <a16:creationId xmlns:a16="http://schemas.microsoft.com/office/drawing/2014/main" xmlns="" id="{00000000-0008-0000-0300-00003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1" name="Rectangle 555">
          <a:extLst>
            <a:ext uri="{FF2B5EF4-FFF2-40B4-BE49-F238E27FC236}">
              <a16:creationId xmlns:a16="http://schemas.microsoft.com/office/drawing/2014/main" xmlns="" id="{00000000-0008-0000-0300-00003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2" name="Rectangle 556">
          <a:extLst>
            <a:ext uri="{FF2B5EF4-FFF2-40B4-BE49-F238E27FC236}">
              <a16:creationId xmlns:a16="http://schemas.microsoft.com/office/drawing/2014/main" xmlns="" id="{00000000-0008-0000-0300-00003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3" name="Rectangle 557">
          <a:extLst>
            <a:ext uri="{FF2B5EF4-FFF2-40B4-BE49-F238E27FC236}">
              <a16:creationId xmlns:a16="http://schemas.microsoft.com/office/drawing/2014/main" xmlns="" id="{00000000-0008-0000-0300-00003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4" name="Rectangle 558">
          <a:extLst>
            <a:ext uri="{FF2B5EF4-FFF2-40B4-BE49-F238E27FC236}">
              <a16:creationId xmlns:a16="http://schemas.microsoft.com/office/drawing/2014/main" xmlns="" id="{00000000-0008-0000-0300-00003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5" name="Rectangle 559">
          <a:extLst>
            <a:ext uri="{FF2B5EF4-FFF2-40B4-BE49-F238E27FC236}">
              <a16:creationId xmlns:a16="http://schemas.microsoft.com/office/drawing/2014/main" xmlns="" id="{00000000-0008-0000-0300-00003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6" name="Rectangle 560">
          <a:extLst>
            <a:ext uri="{FF2B5EF4-FFF2-40B4-BE49-F238E27FC236}">
              <a16:creationId xmlns:a16="http://schemas.microsoft.com/office/drawing/2014/main" xmlns="" id="{00000000-0008-0000-0300-00003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47" name="Rectangle 561">
          <a:extLst>
            <a:ext uri="{FF2B5EF4-FFF2-40B4-BE49-F238E27FC236}">
              <a16:creationId xmlns:a16="http://schemas.microsoft.com/office/drawing/2014/main" xmlns="" id="{00000000-0008-0000-0300-00003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48" name="Rectangle 562">
          <a:extLst>
            <a:ext uri="{FF2B5EF4-FFF2-40B4-BE49-F238E27FC236}">
              <a16:creationId xmlns:a16="http://schemas.microsoft.com/office/drawing/2014/main" xmlns="" id="{00000000-0008-0000-0300-00004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49" name="Rectangle 563">
          <a:extLst>
            <a:ext uri="{FF2B5EF4-FFF2-40B4-BE49-F238E27FC236}">
              <a16:creationId xmlns:a16="http://schemas.microsoft.com/office/drawing/2014/main" xmlns="" id="{00000000-0008-0000-0300-00004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0" name="Rectangle 564">
          <a:extLst>
            <a:ext uri="{FF2B5EF4-FFF2-40B4-BE49-F238E27FC236}">
              <a16:creationId xmlns:a16="http://schemas.microsoft.com/office/drawing/2014/main" xmlns="" id="{00000000-0008-0000-0300-00004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1" name="Rectangle 565">
          <a:extLst>
            <a:ext uri="{FF2B5EF4-FFF2-40B4-BE49-F238E27FC236}">
              <a16:creationId xmlns:a16="http://schemas.microsoft.com/office/drawing/2014/main" xmlns="" id="{00000000-0008-0000-0300-00004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2" name="Rectangle 566">
          <a:extLst>
            <a:ext uri="{FF2B5EF4-FFF2-40B4-BE49-F238E27FC236}">
              <a16:creationId xmlns:a16="http://schemas.microsoft.com/office/drawing/2014/main" xmlns="" id="{00000000-0008-0000-0300-00004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3" name="Rectangle 567">
          <a:extLst>
            <a:ext uri="{FF2B5EF4-FFF2-40B4-BE49-F238E27FC236}">
              <a16:creationId xmlns:a16="http://schemas.microsoft.com/office/drawing/2014/main" xmlns="" id="{00000000-0008-0000-0300-00004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4" name="Rectangle 568">
          <a:extLst>
            <a:ext uri="{FF2B5EF4-FFF2-40B4-BE49-F238E27FC236}">
              <a16:creationId xmlns:a16="http://schemas.microsoft.com/office/drawing/2014/main" xmlns="" id="{00000000-0008-0000-0300-00004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5" name="Rectangle 569">
          <a:extLst>
            <a:ext uri="{FF2B5EF4-FFF2-40B4-BE49-F238E27FC236}">
              <a16:creationId xmlns:a16="http://schemas.microsoft.com/office/drawing/2014/main" xmlns="" id="{00000000-0008-0000-0300-00004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6" name="Rectangle 570">
          <a:extLst>
            <a:ext uri="{FF2B5EF4-FFF2-40B4-BE49-F238E27FC236}">
              <a16:creationId xmlns:a16="http://schemas.microsoft.com/office/drawing/2014/main" xmlns="" id="{00000000-0008-0000-0300-00004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57" name="Rectangle 571">
          <a:extLst>
            <a:ext uri="{FF2B5EF4-FFF2-40B4-BE49-F238E27FC236}">
              <a16:creationId xmlns:a16="http://schemas.microsoft.com/office/drawing/2014/main" xmlns="" id="{00000000-0008-0000-0300-00004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58" name="Rectangle 572">
          <a:extLst>
            <a:ext uri="{FF2B5EF4-FFF2-40B4-BE49-F238E27FC236}">
              <a16:creationId xmlns:a16="http://schemas.microsoft.com/office/drawing/2014/main" xmlns="" id="{00000000-0008-0000-0300-00004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59" name="Rectangle 573">
          <a:extLst>
            <a:ext uri="{FF2B5EF4-FFF2-40B4-BE49-F238E27FC236}">
              <a16:creationId xmlns:a16="http://schemas.microsoft.com/office/drawing/2014/main" xmlns="" id="{00000000-0008-0000-0300-00004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0" name="Rectangle 574">
          <a:extLst>
            <a:ext uri="{FF2B5EF4-FFF2-40B4-BE49-F238E27FC236}">
              <a16:creationId xmlns:a16="http://schemas.microsoft.com/office/drawing/2014/main" xmlns="" id="{00000000-0008-0000-0300-00004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1" name="Rectangle 575">
          <a:extLst>
            <a:ext uri="{FF2B5EF4-FFF2-40B4-BE49-F238E27FC236}">
              <a16:creationId xmlns:a16="http://schemas.microsoft.com/office/drawing/2014/main" xmlns="" id="{00000000-0008-0000-0300-00004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2" name="Rectangle 576">
          <a:extLst>
            <a:ext uri="{FF2B5EF4-FFF2-40B4-BE49-F238E27FC236}">
              <a16:creationId xmlns:a16="http://schemas.microsoft.com/office/drawing/2014/main" xmlns="" id="{00000000-0008-0000-0300-00004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3" name="Rectangle 577">
          <a:extLst>
            <a:ext uri="{FF2B5EF4-FFF2-40B4-BE49-F238E27FC236}">
              <a16:creationId xmlns:a16="http://schemas.microsoft.com/office/drawing/2014/main" xmlns="" id="{00000000-0008-0000-0300-00004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4" name="Rectangle 578">
          <a:extLst>
            <a:ext uri="{FF2B5EF4-FFF2-40B4-BE49-F238E27FC236}">
              <a16:creationId xmlns:a16="http://schemas.microsoft.com/office/drawing/2014/main" xmlns="" id="{00000000-0008-0000-0300-00005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5" name="Rectangle 579">
          <a:extLst>
            <a:ext uri="{FF2B5EF4-FFF2-40B4-BE49-F238E27FC236}">
              <a16:creationId xmlns:a16="http://schemas.microsoft.com/office/drawing/2014/main" xmlns="" id="{00000000-0008-0000-0300-00005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6" name="Rectangle 580">
          <a:extLst>
            <a:ext uri="{FF2B5EF4-FFF2-40B4-BE49-F238E27FC236}">
              <a16:creationId xmlns:a16="http://schemas.microsoft.com/office/drawing/2014/main" xmlns="" id="{00000000-0008-0000-0300-00005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67" name="Rectangle 581">
          <a:extLst>
            <a:ext uri="{FF2B5EF4-FFF2-40B4-BE49-F238E27FC236}">
              <a16:creationId xmlns:a16="http://schemas.microsoft.com/office/drawing/2014/main" xmlns="" id="{00000000-0008-0000-0300-00005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68" name="Rectangle 582">
          <a:extLst>
            <a:ext uri="{FF2B5EF4-FFF2-40B4-BE49-F238E27FC236}">
              <a16:creationId xmlns:a16="http://schemas.microsoft.com/office/drawing/2014/main" xmlns="" id="{00000000-0008-0000-0300-00005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69" name="Rectangle 583">
          <a:extLst>
            <a:ext uri="{FF2B5EF4-FFF2-40B4-BE49-F238E27FC236}">
              <a16:creationId xmlns:a16="http://schemas.microsoft.com/office/drawing/2014/main" xmlns="" id="{00000000-0008-0000-0300-00005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70" name="Rectangle 584">
          <a:extLst>
            <a:ext uri="{FF2B5EF4-FFF2-40B4-BE49-F238E27FC236}">
              <a16:creationId xmlns:a16="http://schemas.microsoft.com/office/drawing/2014/main" xmlns="" id="{00000000-0008-0000-0300-00005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71" name="Rectangle 585">
          <a:extLst>
            <a:ext uri="{FF2B5EF4-FFF2-40B4-BE49-F238E27FC236}">
              <a16:creationId xmlns:a16="http://schemas.microsoft.com/office/drawing/2014/main" xmlns="" id="{00000000-0008-0000-0300-00005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2" name="Rectangle 586">
          <a:extLst>
            <a:ext uri="{FF2B5EF4-FFF2-40B4-BE49-F238E27FC236}">
              <a16:creationId xmlns:a16="http://schemas.microsoft.com/office/drawing/2014/main" xmlns="" id="{00000000-0008-0000-0300-00005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3" name="Rectangle 587">
          <a:extLst>
            <a:ext uri="{FF2B5EF4-FFF2-40B4-BE49-F238E27FC236}">
              <a16:creationId xmlns:a16="http://schemas.microsoft.com/office/drawing/2014/main" xmlns="" id="{00000000-0008-0000-0300-00005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4" name="Rectangle 588">
          <a:extLst>
            <a:ext uri="{FF2B5EF4-FFF2-40B4-BE49-F238E27FC236}">
              <a16:creationId xmlns:a16="http://schemas.microsoft.com/office/drawing/2014/main" xmlns="" id="{00000000-0008-0000-0300-00005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5" name="Rectangle 589">
          <a:extLst>
            <a:ext uri="{FF2B5EF4-FFF2-40B4-BE49-F238E27FC236}">
              <a16:creationId xmlns:a16="http://schemas.microsoft.com/office/drawing/2014/main" xmlns="" id="{00000000-0008-0000-0300-00005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6" name="Rectangle 590">
          <a:extLst>
            <a:ext uri="{FF2B5EF4-FFF2-40B4-BE49-F238E27FC236}">
              <a16:creationId xmlns:a16="http://schemas.microsoft.com/office/drawing/2014/main" xmlns="" id="{00000000-0008-0000-0300-00005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7" name="Rectangle 591">
          <a:extLst>
            <a:ext uri="{FF2B5EF4-FFF2-40B4-BE49-F238E27FC236}">
              <a16:creationId xmlns:a16="http://schemas.microsoft.com/office/drawing/2014/main" xmlns="" id="{00000000-0008-0000-0300-00005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8" name="Rectangle 592">
          <a:extLst>
            <a:ext uri="{FF2B5EF4-FFF2-40B4-BE49-F238E27FC236}">
              <a16:creationId xmlns:a16="http://schemas.microsoft.com/office/drawing/2014/main" xmlns="" id="{00000000-0008-0000-0300-00005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79" name="Rectangle 593">
          <a:extLst>
            <a:ext uri="{FF2B5EF4-FFF2-40B4-BE49-F238E27FC236}">
              <a16:creationId xmlns:a16="http://schemas.microsoft.com/office/drawing/2014/main" xmlns="" id="{00000000-0008-0000-0300-00005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0" name="Rectangle 594">
          <a:extLst>
            <a:ext uri="{FF2B5EF4-FFF2-40B4-BE49-F238E27FC236}">
              <a16:creationId xmlns:a16="http://schemas.microsoft.com/office/drawing/2014/main" xmlns="" id="{00000000-0008-0000-0300-00006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1" name="Rectangle 595">
          <a:extLst>
            <a:ext uri="{FF2B5EF4-FFF2-40B4-BE49-F238E27FC236}">
              <a16:creationId xmlns:a16="http://schemas.microsoft.com/office/drawing/2014/main" xmlns="" id="{00000000-0008-0000-0300-00006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2" name="Rectangle 596">
          <a:extLst>
            <a:ext uri="{FF2B5EF4-FFF2-40B4-BE49-F238E27FC236}">
              <a16:creationId xmlns:a16="http://schemas.microsoft.com/office/drawing/2014/main" xmlns="" id="{00000000-0008-0000-0300-00006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883" name="Rectangle 597">
          <a:extLst>
            <a:ext uri="{FF2B5EF4-FFF2-40B4-BE49-F238E27FC236}">
              <a16:creationId xmlns:a16="http://schemas.microsoft.com/office/drawing/2014/main" xmlns="" id="{00000000-0008-0000-0300-00006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4" name="Rectangle 598">
          <a:extLst>
            <a:ext uri="{FF2B5EF4-FFF2-40B4-BE49-F238E27FC236}">
              <a16:creationId xmlns:a16="http://schemas.microsoft.com/office/drawing/2014/main" xmlns="" id="{00000000-0008-0000-0300-00006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5" name="Rectangle 599">
          <a:extLst>
            <a:ext uri="{FF2B5EF4-FFF2-40B4-BE49-F238E27FC236}">
              <a16:creationId xmlns:a16="http://schemas.microsoft.com/office/drawing/2014/main" xmlns="" id="{00000000-0008-0000-0300-00006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6" name="Rectangle 600">
          <a:extLst>
            <a:ext uri="{FF2B5EF4-FFF2-40B4-BE49-F238E27FC236}">
              <a16:creationId xmlns:a16="http://schemas.microsoft.com/office/drawing/2014/main" xmlns="" id="{00000000-0008-0000-0300-00006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87" name="Rectangle 601">
          <a:extLst>
            <a:ext uri="{FF2B5EF4-FFF2-40B4-BE49-F238E27FC236}">
              <a16:creationId xmlns:a16="http://schemas.microsoft.com/office/drawing/2014/main" xmlns="" id="{00000000-0008-0000-0300-00006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88" name="Rectangle 602">
          <a:extLst>
            <a:ext uri="{FF2B5EF4-FFF2-40B4-BE49-F238E27FC236}">
              <a16:creationId xmlns:a16="http://schemas.microsoft.com/office/drawing/2014/main" xmlns="" id="{00000000-0008-0000-0300-00006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89" name="Rectangle 603">
          <a:extLst>
            <a:ext uri="{FF2B5EF4-FFF2-40B4-BE49-F238E27FC236}">
              <a16:creationId xmlns:a16="http://schemas.microsoft.com/office/drawing/2014/main" xmlns="" id="{00000000-0008-0000-0300-00006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0" name="Rectangle 604">
          <a:extLst>
            <a:ext uri="{FF2B5EF4-FFF2-40B4-BE49-F238E27FC236}">
              <a16:creationId xmlns:a16="http://schemas.microsoft.com/office/drawing/2014/main" xmlns="" id="{00000000-0008-0000-0300-00006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1" name="Rectangle 605">
          <a:extLst>
            <a:ext uri="{FF2B5EF4-FFF2-40B4-BE49-F238E27FC236}">
              <a16:creationId xmlns:a16="http://schemas.microsoft.com/office/drawing/2014/main" xmlns="" id="{00000000-0008-0000-0300-00006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2" name="Rectangle 606">
          <a:extLst>
            <a:ext uri="{FF2B5EF4-FFF2-40B4-BE49-F238E27FC236}">
              <a16:creationId xmlns:a16="http://schemas.microsoft.com/office/drawing/2014/main" xmlns="" id="{00000000-0008-0000-0300-00006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3" name="Rectangle 607">
          <a:extLst>
            <a:ext uri="{FF2B5EF4-FFF2-40B4-BE49-F238E27FC236}">
              <a16:creationId xmlns:a16="http://schemas.microsoft.com/office/drawing/2014/main" xmlns="" id="{00000000-0008-0000-0300-00006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4" name="Rectangle 608">
          <a:extLst>
            <a:ext uri="{FF2B5EF4-FFF2-40B4-BE49-F238E27FC236}">
              <a16:creationId xmlns:a16="http://schemas.microsoft.com/office/drawing/2014/main" xmlns="" id="{00000000-0008-0000-0300-00006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5" name="Rectangle 609">
          <a:extLst>
            <a:ext uri="{FF2B5EF4-FFF2-40B4-BE49-F238E27FC236}">
              <a16:creationId xmlns:a16="http://schemas.microsoft.com/office/drawing/2014/main" xmlns="" id="{00000000-0008-0000-0300-00006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6" name="Rectangle 610">
          <a:extLst>
            <a:ext uri="{FF2B5EF4-FFF2-40B4-BE49-F238E27FC236}">
              <a16:creationId xmlns:a16="http://schemas.microsoft.com/office/drawing/2014/main" xmlns="" id="{00000000-0008-0000-0300-00007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897" name="Rectangle 611">
          <a:extLst>
            <a:ext uri="{FF2B5EF4-FFF2-40B4-BE49-F238E27FC236}">
              <a16:creationId xmlns:a16="http://schemas.microsoft.com/office/drawing/2014/main" xmlns="" id="{00000000-0008-0000-0300-00007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898" name="Rectangle 612">
          <a:extLst>
            <a:ext uri="{FF2B5EF4-FFF2-40B4-BE49-F238E27FC236}">
              <a16:creationId xmlns:a16="http://schemas.microsoft.com/office/drawing/2014/main" xmlns="" id="{00000000-0008-0000-0300-00007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899" name="Rectangle 613">
          <a:extLst>
            <a:ext uri="{FF2B5EF4-FFF2-40B4-BE49-F238E27FC236}">
              <a16:creationId xmlns:a16="http://schemas.microsoft.com/office/drawing/2014/main" xmlns="" id="{00000000-0008-0000-0300-00007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0" name="Rectangle 614">
          <a:extLst>
            <a:ext uri="{FF2B5EF4-FFF2-40B4-BE49-F238E27FC236}">
              <a16:creationId xmlns:a16="http://schemas.microsoft.com/office/drawing/2014/main" xmlns="" id="{00000000-0008-0000-0300-00007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1" name="Rectangle 615">
          <a:extLst>
            <a:ext uri="{FF2B5EF4-FFF2-40B4-BE49-F238E27FC236}">
              <a16:creationId xmlns:a16="http://schemas.microsoft.com/office/drawing/2014/main" xmlns="" id="{00000000-0008-0000-0300-00007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2" name="Rectangle 616">
          <a:extLst>
            <a:ext uri="{FF2B5EF4-FFF2-40B4-BE49-F238E27FC236}">
              <a16:creationId xmlns:a16="http://schemas.microsoft.com/office/drawing/2014/main" xmlns="" id="{00000000-0008-0000-0300-00007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3" name="Rectangle 617">
          <a:extLst>
            <a:ext uri="{FF2B5EF4-FFF2-40B4-BE49-F238E27FC236}">
              <a16:creationId xmlns:a16="http://schemas.microsoft.com/office/drawing/2014/main" xmlns="" id="{00000000-0008-0000-0300-00007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4" name="Rectangle 618">
          <a:extLst>
            <a:ext uri="{FF2B5EF4-FFF2-40B4-BE49-F238E27FC236}">
              <a16:creationId xmlns:a16="http://schemas.microsoft.com/office/drawing/2014/main" xmlns="" id="{00000000-0008-0000-0300-00007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5" name="Rectangle 619">
          <a:extLst>
            <a:ext uri="{FF2B5EF4-FFF2-40B4-BE49-F238E27FC236}">
              <a16:creationId xmlns:a16="http://schemas.microsoft.com/office/drawing/2014/main" xmlns="" id="{00000000-0008-0000-0300-00007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6" name="Rectangle 620">
          <a:extLst>
            <a:ext uri="{FF2B5EF4-FFF2-40B4-BE49-F238E27FC236}">
              <a16:creationId xmlns:a16="http://schemas.microsoft.com/office/drawing/2014/main" xmlns="" id="{00000000-0008-0000-0300-00007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07" name="Rectangle 621">
          <a:extLst>
            <a:ext uri="{FF2B5EF4-FFF2-40B4-BE49-F238E27FC236}">
              <a16:creationId xmlns:a16="http://schemas.microsoft.com/office/drawing/2014/main" xmlns="" id="{00000000-0008-0000-0300-00007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08" name="Rectangle 622">
          <a:extLst>
            <a:ext uri="{FF2B5EF4-FFF2-40B4-BE49-F238E27FC236}">
              <a16:creationId xmlns:a16="http://schemas.microsoft.com/office/drawing/2014/main" xmlns="" id="{00000000-0008-0000-0300-00007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09" name="Rectangle 623">
          <a:extLst>
            <a:ext uri="{FF2B5EF4-FFF2-40B4-BE49-F238E27FC236}">
              <a16:creationId xmlns:a16="http://schemas.microsoft.com/office/drawing/2014/main" xmlns="" id="{00000000-0008-0000-0300-00007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0" name="Rectangle 624">
          <a:extLst>
            <a:ext uri="{FF2B5EF4-FFF2-40B4-BE49-F238E27FC236}">
              <a16:creationId xmlns:a16="http://schemas.microsoft.com/office/drawing/2014/main" xmlns="" id="{00000000-0008-0000-0300-00007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1" name="Rectangle 625">
          <a:extLst>
            <a:ext uri="{FF2B5EF4-FFF2-40B4-BE49-F238E27FC236}">
              <a16:creationId xmlns:a16="http://schemas.microsoft.com/office/drawing/2014/main" xmlns="" id="{00000000-0008-0000-0300-00007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2" name="Rectangle 626">
          <a:extLst>
            <a:ext uri="{FF2B5EF4-FFF2-40B4-BE49-F238E27FC236}">
              <a16:creationId xmlns:a16="http://schemas.microsoft.com/office/drawing/2014/main" xmlns="" id="{00000000-0008-0000-0300-00008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3" name="Rectangle 627">
          <a:extLst>
            <a:ext uri="{FF2B5EF4-FFF2-40B4-BE49-F238E27FC236}">
              <a16:creationId xmlns:a16="http://schemas.microsoft.com/office/drawing/2014/main" xmlns="" id="{00000000-0008-0000-0300-00008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14" name="Rectangle 628">
          <a:extLst>
            <a:ext uri="{FF2B5EF4-FFF2-40B4-BE49-F238E27FC236}">
              <a16:creationId xmlns:a16="http://schemas.microsoft.com/office/drawing/2014/main" xmlns="" id="{00000000-0008-0000-0300-00008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5" name="Rectangle 629">
          <a:extLst>
            <a:ext uri="{FF2B5EF4-FFF2-40B4-BE49-F238E27FC236}">
              <a16:creationId xmlns:a16="http://schemas.microsoft.com/office/drawing/2014/main" xmlns="" id="{00000000-0008-0000-0300-00008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16" name="Rectangle 630">
          <a:extLst>
            <a:ext uri="{FF2B5EF4-FFF2-40B4-BE49-F238E27FC236}">
              <a16:creationId xmlns:a16="http://schemas.microsoft.com/office/drawing/2014/main" xmlns="" id="{00000000-0008-0000-0300-00008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17" name="Rectangle 631">
          <a:extLst>
            <a:ext uri="{FF2B5EF4-FFF2-40B4-BE49-F238E27FC236}">
              <a16:creationId xmlns:a16="http://schemas.microsoft.com/office/drawing/2014/main" xmlns="" id="{00000000-0008-0000-0300-00008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8" name="Rectangle 632">
          <a:extLst>
            <a:ext uri="{FF2B5EF4-FFF2-40B4-BE49-F238E27FC236}">
              <a16:creationId xmlns:a16="http://schemas.microsoft.com/office/drawing/2014/main" xmlns="" id="{00000000-0008-0000-0300-00008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19" name="Rectangle 633">
          <a:extLst>
            <a:ext uri="{FF2B5EF4-FFF2-40B4-BE49-F238E27FC236}">
              <a16:creationId xmlns:a16="http://schemas.microsoft.com/office/drawing/2014/main" xmlns="" id="{00000000-0008-0000-0300-00008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0" name="Rectangle 634">
          <a:extLst>
            <a:ext uri="{FF2B5EF4-FFF2-40B4-BE49-F238E27FC236}">
              <a16:creationId xmlns:a16="http://schemas.microsoft.com/office/drawing/2014/main" xmlns="" id="{00000000-0008-0000-0300-00008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1" name="Rectangle 635">
          <a:extLst>
            <a:ext uri="{FF2B5EF4-FFF2-40B4-BE49-F238E27FC236}">
              <a16:creationId xmlns:a16="http://schemas.microsoft.com/office/drawing/2014/main" xmlns="" id="{00000000-0008-0000-0300-00008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2" name="Rectangle 636">
          <a:extLst>
            <a:ext uri="{FF2B5EF4-FFF2-40B4-BE49-F238E27FC236}">
              <a16:creationId xmlns:a16="http://schemas.microsoft.com/office/drawing/2014/main" xmlns="" id="{00000000-0008-0000-0300-00008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3" name="Rectangle 637">
          <a:extLst>
            <a:ext uri="{FF2B5EF4-FFF2-40B4-BE49-F238E27FC236}">
              <a16:creationId xmlns:a16="http://schemas.microsoft.com/office/drawing/2014/main" xmlns="" id="{00000000-0008-0000-0300-00008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4" name="Rectangle 638">
          <a:extLst>
            <a:ext uri="{FF2B5EF4-FFF2-40B4-BE49-F238E27FC236}">
              <a16:creationId xmlns:a16="http://schemas.microsoft.com/office/drawing/2014/main" xmlns="" id="{00000000-0008-0000-0300-00008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5" name="Rectangle 639">
          <a:extLst>
            <a:ext uri="{FF2B5EF4-FFF2-40B4-BE49-F238E27FC236}">
              <a16:creationId xmlns:a16="http://schemas.microsoft.com/office/drawing/2014/main" xmlns="" id="{00000000-0008-0000-0300-00008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6" name="Rectangle 640">
          <a:extLst>
            <a:ext uri="{FF2B5EF4-FFF2-40B4-BE49-F238E27FC236}">
              <a16:creationId xmlns:a16="http://schemas.microsoft.com/office/drawing/2014/main" xmlns="" id="{00000000-0008-0000-0300-00008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7" name="Rectangle 641">
          <a:extLst>
            <a:ext uri="{FF2B5EF4-FFF2-40B4-BE49-F238E27FC236}">
              <a16:creationId xmlns:a16="http://schemas.microsoft.com/office/drawing/2014/main" xmlns="" id="{00000000-0008-0000-0300-00008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8" name="Rectangle 642">
          <a:extLst>
            <a:ext uri="{FF2B5EF4-FFF2-40B4-BE49-F238E27FC236}">
              <a16:creationId xmlns:a16="http://schemas.microsoft.com/office/drawing/2014/main" xmlns="" id="{00000000-0008-0000-0300-000090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29" name="Rectangle 643">
          <a:extLst>
            <a:ext uri="{FF2B5EF4-FFF2-40B4-BE49-F238E27FC236}">
              <a16:creationId xmlns:a16="http://schemas.microsoft.com/office/drawing/2014/main" xmlns="" id="{00000000-0008-0000-0300-000091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0" name="Rectangle 644">
          <a:extLst>
            <a:ext uri="{FF2B5EF4-FFF2-40B4-BE49-F238E27FC236}">
              <a16:creationId xmlns:a16="http://schemas.microsoft.com/office/drawing/2014/main" xmlns="" id="{00000000-0008-0000-0300-00009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1" name="Rectangle 645">
          <a:extLst>
            <a:ext uri="{FF2B5EF4-FFF2-40B4-BE49-F238E27FC236}">
              <a16:creationId xmlns:a16="http://schemas.microsoft.com/office/drawing/2014/main" xmlns="" id="{00000000-0008-0000-0300-00009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2" name="Rectangle 646">
          <a:extLst>
            <a:ext uri="{FF2B5EF4-FFF2-40B4-BE49-F238E27FC236}">
              <a16:creationId xmlns:a16="http://schemas.microsoft.com/office/drawing/2014/main" xmlns="" id="{00000000-0008-0000-0300-00009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3" name="Rectangle 647">
          <a:extLst>
            <a:ext uri="{FF2B5EF4-FFF2-40B4-BE49-F238E27FC236}">
              <a16:creationId xmlns:a16="http://schemas.microsoft.com/office/drawing/2014/main" xmlns="" id="{00000000-0008-0000-0300-00009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4" name="Rectangle 648">
          <a:extLst>
            <a:ext uri="{FF2B5EF4-FFF2-40B4-BE49-F238E27FC236}">
              <a16:creationId xmlns:a16="http://schemas.microsoft.com/office/drawing/2014/main" xmlns="" id="{00000000-0008-0000-0300-00009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5" name="Rectangle 649">
          <a:extLst>
            <a:ext uri="{FF2B5EF4-FFF2-40B4-BE49-F238E27FC236}">
              <a16:creationId xmlns:a16="http://schemas.microsoft.com/office/drawing/2014/main" xmlns="" id="{00000000-0008-0000-0300-00009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6" name="Rectangle 650">
          <a:extLst>
            <a:ext uri="{FF2B5EF4-FFF2-40B4-BE49-F238E27FC236}">
              <a16:creationId xmlns:a16="http://schemas.microsoft.com/office/drawing/2014/main" xmlns="" id="{00000000-0008-0000-0300-00009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37" name="Rectangle 651">
          <a:extLst>
            <a:ext uri="{FF2B5EF4-FFF2-40B4-BE49-F238E27FC236}">
              <a16:creationId xmlns:a16="http://schemas.microsoft.com/office/drawing/2014/main" xmlns="" id="{00000000-0008-0000-0300-00009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38" name="Rectangle 652">
          <a:extLst>
            <a:ext uri="{FF2B5EF4-FFF2-40B4-BE49-F238E27FC236}">
              <a16:creationId xmlns:a16="http://schemas.microsoft.com/office/drawing/2014/main" xmlns="" id="{00000000-0008-0000-0300-00009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39" name="Rectangle 653">
          <a:extLst>
            <a:ext uri="{FF2B5EF4-FFF2-40B4-BE49-F238E27FC236}">
              <a16:creationId xmlns:a16="http://schemas.microsoft.com/office/drawing/2014/main" xmlns="" id="{00000000-0008-0000-0300-00009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0" name="Rectangle 654">
          <a:extLst>
            <a:ext uri="{FF2B5EF4-FFF2-40B4-BE49-F238E27FC236}">
              <a16:creationId xmlns:a16="http://schemas.microsoft.com/office/drawing/2014/main" xmlns="" id="{00000000-0008-0000-0300-00009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1" name="Rectangle 655">
          <a:extLst>
            <a:ext uri="{FF2B5EF4-FFF2-40B4-BE49-F238E27FC236}">
              <a16:creationId xmlns:a16="http://schemas.microsoft.com/office/drawing/2014/main" xmlns="" id="{00000000-0008-0000-0300-00009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2" name="Rectangle 656">
          <a:extLst>
            <a:ext uri="{FF2B5EF4-FFF2-40B4-BE49-F238E27FC236}">
              <a16:creationId xmlns:a16="http://schemas.microsoft.com/office/drawing/2014/main" xmlns="" id="{00000000-0008-0000-0300-00009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3" name="Rectangle 657">
          <a:extLst>
            <a:ext uri="{FF2B5EF4-FFF2-40B4-BE49-F238E27FC236}">
              <a16:creationId xmlns:a16="http://schemas.microsoft.com/office/drawing/2014/main" xmlns="" id="{00000000-0008-0000-0300-00009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4" name="Rectangle 658">
          <a:extLst>
            <a:ext uri="{FF2B5EF4-FFF2-40B4-BE49-F238E27FC236}">
              <a16:creationId xmlns:a16="http://schemas.microsoft.com/office/drawing/2014/main" xmlns="" id="{00000000-0008-0000-0300-0000A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5" name="Rectangle 659">
          <a:extLst>
            <a:ext uri="{FF2B5EF4-FFF2-40B4-BE49-F238E27FC236}">
              <a16:creationId xmlns:a16="http://schemas.microsoft.com/office/drawing/2014/main" xmlns="" id="{00000000-0008-0000-0300-0000A1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6" name="Rectangle 660">
          <a:extLst>
            <a:ext uri="{FF2B5EF4-FFF2-40B4-BE49-F238E27FC236}">
              <a16:creationId xmlns:a16="http://schemas.microsoft.com/office/drawing/2014/main" xmlns="" id="{00000000-0008-0000-0300-0000A2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47" name="Rectangle 661">
          <a:extLst>
            <a:ext uri="{FF2B5EF4-FFF2-40B4-BE49-F238E27FC236}">
              <a16:creationId xmlns:a16="http://schemas.microsoft.com/office/drawing/2014/main" xmlns="" id="{00000000-0008-0000-0300-0000A3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48" name="Rectangle 662">
          <a:extLst>
            <a:ext uri="{FF2B5EF4-FFF2-40B4-BE49-F238E27FC236}">
              <a16:creationId xmlns:a16="http://schemas.microsoft.com/office/drawing/2014/main" xmlns="" id="{00000000-0008-0000-0300-0000A4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49" name="Rectangle 663">
          <a:extLst>
            <a:ext uri="{FF2B5EF4-FFF2-40B4-BE49-F238E27FC236}">
              <a16:creationId xmlns:a16="http://schemas.microsoft.com/office/drawing/2014/main" xmlns="" id="{00000000-0008-0000-0300-0000A5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0" name="Rectangle 664">
          <a:extLst>
            <a:ext uri="{FF2B5EF4-FFF2-40B4-BE49-F238E27FC236}">
              <a16:creationId xmlns:a16="http://schemas.microsoft.com/office/drawing/2014/main" xmlns="" id="{00000000-0008-0000-0300-0000A6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1" name="Rectangle 665">
          <a:extLst>
            <a:ext uri="{FF2B5EF4-FFF2-40B4-BE49-F238E27FC236}">
              <a16:creationId xmlns:a16="http://schemas.microsoft.com/office/drawing/2014/main" xmlns="" id="{00000000-0008-0000-0300-0000A7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2" name="Rectangle 666">
          <a:extLst>
            <a:ext uri="{FF2B5EF4-FFF2-40B4-BE49-F238E27FC236}">
              <a16:creationId xmlns:a16="http://schemas.microsoft.com/office/drawing/2014/main" xmlns="" id="{00000000-0008-0000-0300-0000A8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3" name="Rectangle 667">
          <a:extLst>
            <a:ext uri="{FF2B5EF4-FFF2-40B4-BE49-F238E27FC236}">
              <a16:creationId xmlns:a16="http://schemas.microsoft.com/office/drawing/2014/main" xmlns="" id="{00000000-0008-0000-0300-0000A9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4" name="Rectangle 668">
          <a:extLst>
            <a:ext uri="{FF2B5EF4-FFF2-40B4-BE49-F238E27FC236}">
              <a16:creationId xmlns:a16="http://schemas.microsoft.com/office/drawing/2014/main" xmlns="" id="{00000000-0008-0000-0300-0000AA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5" name="Rectangle 669">
          <a:extLst>
            <a:ext uri="{FF2B5EF4-FFF2-40B4-BE49-F238E27FC236}">
              <a16:creationId xmlns:a16="http://schemas.microsoft.com/office/drawing/2014/main" xmlns="" id="{00000000-0008-0000-0300-0000AB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6" name="Rectangle 670">
          <a:extLst>
            <a:ext uri="{FF2B5EF4-FFF2-40B4-BE49-F238E27FC236}">
              <a16:creationId xmlns:a16="http://schemas.microsoft.com/office/drawing/2014/main" xmlns="" id="{00000000-0008-0000-0300-0000AC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57" name="Rectangle 671">
          <a:extLst>
            <a:ext uri="{FF2B5EF4-FFF2-40B4-BE49-F238E27FC236}">
              <a16:creationId xmlns:a16="http://schemas.microsoft.com/office/drawing/2014/main" xmlns="" id="{00000000-0008-0000-0300-0000AD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58" name="Rectangle 672">
          <a:extLst>
            <a:ext uri="{FF2B5EF4-FFF2-40B4-BE49-F238E27FC236}">
              <a16:creationId xmlns:a16="http://schemas.microsoft.com/office/drawing/2014/main" xmlns="" id="{00000000-0008-0000-0300-0000AE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59" name="Rectangle 673">
          <a:extLst>
            <a:ext uri="{FF2B5EF4-FFF2-40B4-BE49-F238E27FC236}">
              <a16:creationId xmlns:a16="http://schemas.microsoft.com/office/drawing/2014/main" xmlns="" id="{00000000-0008-0000-0300-0000AF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60" name="Rectangle 674">
          <a:extLst>
            <a:ext uri="{FF2B5EF4-FFF2-40B4-BE49-F238E27FC236}">
              <a16:creationId xmlns:a16="http://schemas.microsoft.com/office/drawing/2014/main" xmlns="" id="{00000000-0008-0000-0300-0000B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1" name="Rectangle 675">
          <a:extLst>
            <a:ext uri="{FF2B5EF4-FFF2-40B4-BE49-F238E27FC236}">
              <a16:creationId xmlns:a16="http://schemas.microsoft.com/office/drawing/2014/main" xmlns="" id="{00000000-0008-0000-0300-0000B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62" name="Rectangle 676">
          <a:extLst>
            <a:ext uri="{FF2B5EF4-FFF2-40B4-BE49-F238E27FC236}">
              <a16:creationId xmlns:a16="http://schemas.microsoft.com/office/drawing/2014/main" xmlns="" id="{00000000-0008-0000-0300-0000B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63" name="Rectangle 677">
          <a:extLst>
            <a:ext uri="{FF2B5EF4-FFF2-40B4-BE49-F238E27FC236}">
              <a16:creationId xmlns:a16="http://schemas.microsoft.com/office/drawing/2014/main" xmlns="" id="{00000000-0008-0000-0300-0000B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4" name="Rectangle 678">
          <a:extLst>
            <a:ext uri="{FF2B5EF4-FFF2-40B4-BE49-F238E27FC236}">
              <a16:creationId xmlns:a16="http://schemas.microsoft.com/office/drawing/2014/main" xmlns="" id="{00000000-0008-0000-0300-0000B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5" name="Rectangle 679">
          <a:extLst>
            <a:ext uri="{FF2B5EF4-FFF2-40B4-BE49-F238E27FC236}">
              <a16:creationId xmlns:a16="http://schemas.microsoft.com/office/drawing/2014/main" xmlns="" id="{00000000-0008-0000-0300-0000B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6" name="Rectangle 680">
          <a:extLst>
            <a:ext uri="{FF2B5EF4-FFF2-40B4-BE49-F238E27FC236}">
              <a16:creationId xmlns:a16="http://schemas.microsoft.com/office/drawing/2014/main" xmlns="" id="{00000000-0008-0000-0300-0000B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7" name="Rectangle 681">
          <a:extLst>
            <a:ext uri="{FF2B5EF4-FFF2-40B4-BE49-F238E27FC236}">
              <a16:creationId xmlns:a16="http://schemas.microsoft.com/office/drawing/2014/main" xmlns="" id="{00000000-0008-0000-0300-0000B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8" name="Rectangle 682">
          <a:extLst>
            <a:ext uri="{FF2B5EF4-FFF2-40B4-BE49-F238E27FC236}">
              <a16:creationId xmlns:a16="http://schemas.microsoft.com/office/drawing/2014/main" xmlns="" id="{00000000-0008-0000-0300-0000B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69" name="Rectangle 683">
          <a:extLst>
            <a:ext uri="{FF2B5EF4-FFF2-40B4-BE49-F238E27FC236}">
              <a16:creationId xmlns:a16="http://schemas.microsoft.com/office/drawing/2014/main" xmlns="" id="{00000000-0008-0000-0300-0000B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0" name="Rectangle 684">
          <a:extLst>
            <a:ext uri="{FF2B5EF4-FFF2-40B4-BE49-F238E27FC236}">
              <a16:creationId xmlns:a16="http://schemas.microsoft.com/office/drawing/2014/main" xmlns="" id="{00000000-0008-0000-0300-0000B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1" name="Rectangle 685">
          <a:extLst>
            <a:ext uri="{FF2B5EF4-FFF2-40B4-BE49-F238E27FC236}">
              <a16:creationId xmlns:a16="http://schemas.microsoft.com/office/drawing/2014/main" xmlns="" id="{00000000-0008-0000-0300-0000B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2" name="Rectangle 686">
          <a:extLst>
            <a:ext uri="{FF2B5EF4-FFF2-40B4-BE49-F238E27FC236}">
              <a16:creationId xmlns:a16="http://schemas.microsoft.com/office/drawing/2014/main" xmlns="" id="{00000000-0008-0000-0300-0000B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3" name="Rectangle 687">
          <a:extLst>
            <a:ext uri="{FF2B5EF4-FFF2-40B4-BE49-F238E27FC236}">
              <a16:creationId xmlns:a16="http://schemas.microsoft.com/office/drawing/2014/main" xmlns="" id="{00000000-0008-0000-0300-0000B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4" name="Rectangle 688">
          <a:extLst>
            <a:ext uri="{FF2B5EF4-FFF2-40B4-BE49-F238E27FC236}">
              <a16:creationId xmlns:a16="http://schemas.microsoft.com/office/drawing/2014/main" xmlns="" id="{00000000-0008-0000-0300-0000BE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2975" name="Rectangle 689">
          <a:extLst>
            <a:ext uri="{FF2B5EF4-FFF2-40B4-BE49-F238E27FC236}">
              <a16:creationId xmlns:a16="http://schemas.microsoft.com/office/drawing/2014/main" xmlns="" id="{00000000-0008-0000-0300-0000BF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6" name="Rectangle 690">
          <a:extLst>
            <a:ext uri="{FF2B5EF4-FFF2-40B4-BE49-F238E27FC236}">
              <a16:creationId xmlns:a16="http://schemas.microsoft.com/office/drawing/2014/main" xmlns="" id="{00000000-0008-0000-0300-0000C0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77" name="Rectangle 691">
          <a:extLst>
            <a:ext uri="{FF2B5EF4-FFF2-40B4-BE49-F238E27FC236}">
              <a16:creationId xmlns:a16="http://schemas.microsoft.com/office/drawing/2014/main" xmlns="" id="{00000000-0008-0000-0300-0000C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78" name="Rectangle 692">
          <a:extLst>
            <a:ext uri="{FF2B5EF4-FFF2-40B4-BE49-F238E27FC236}">
              <a16:creationId xmlns:a16="http://schemas.microsoft.com/office/drawing/2014/main" xmlns="" id="{00000000-0008-0000-0300-0000C2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79" name="Rectangle 693">
          <a:extLst>
            <a:ext uri="{FF2B5EF4-FFF2-40B4-BE49-F238E27FC236}">
              <a16:creationId xmlns:a16="http://schemas.microsoft.com/office/drawing/2014/main" xmlns="" id="{00000000-0008-0000-0300-0000C3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0" name="Rectangle 694">
          <a:extLst>
            <a:ext uri="{FF2B5EF4-FFF2-40B4-BE49-F238E27FC236}">
              <a16:creationId xmlns:a16="http://schemas.microsoft.com/office/drawing/2014/main" xmlns="" id="{00000000-0008-0000-0300-0000C4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1" name="Rectangle 695">
          <a:extLst>
            <a:ext uri="{FF2B5EF4-FFF2-40B4-BE49-F238E27FC236}">
              <a16:creationId xmlns:a16="http://schemas.microsoft.com/office/drawing/2014/main" xmlns="" id="{00000000-0008-0000-0300-0000C5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2" name="Rectangle 696">
          <a:extLst>
            <a:ext uri="{FF2B5EF4-FFF2-40B4-BE49-F238E27FC236}">
              <a16:creationId xmlns:a16="http://schemas.microsoft.com/office/drawing/2014/main" xmlns="" id="{00000000-0008-0000-0300-0000C6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3" name="Rectangle 697">
          <a:extLst>
            <a:ext uri="{FF2B5EF4-FFF2-40B4-BE49-F238E27FC236}">
              <a16:creationId xmlns:a16="http://schemas.microsoft.com/office/drawing/2014/main" xmlns="" id="{00000000-0008-0000-0300-0000C7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4" name="Rectangle 698">
          <a:extLst>
            <a:ext uri="{FF2B5EF4-FFF2-40B4-BE49-F238E27FC236}">
              <a16:creationId xmlns:a16="http://schemas.microsoft.com/office/drawing/2014/main" xmlns="" id="{00000000-0008-0000-0300-0000C8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5" name="Rectangle 699">
          <a:extLst>
            <a:ext uri="{FF2B5EF4-FFF2-40B4-BE49-F238E27FC236}">
              <a16:creationId xmlns:a16="http://schemas.microsoft.com/office/drawing/2014/main" xmlns="" id="{00000000-0008-0000-0300-0000C9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6" name="Rectangle 700">
          <a:extLst>
            <a:ext uri="{FF2B5EF4-FFF2-40B4-BE49-F238E27FC236}">
              <a16:creationId xmlns:a16="http://schemas.microsoft.com/office/drawing/2014/main" xmlns="" id="{00000000-0008-0000-0300-0000CA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87" name="Rectangle 701">
          <a:extLst>
            <a:ext uri="{FF2B5EF4-FFF2-40B4-BE49-F238E27FC236}">
              <a16:creationId xmlns:a16="http://schemas.microsoft.com/office/drawing/2014/main" xmlns="" id="{00000000-0008-0000-0300-0000CB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88" name="Rectangle 702">
          <a:extLst>
            <a:ext uri="{FF2B5EF4-FFF2-40B4-BE49-F238E27FC236}">
              <a16:creationId xmlns:a16="http://schemas.microsoft.com/office/drawing/2014/main" xmlns="" id="{00000000-0008-0000-0300-0000CC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89" name="Rectangle 703">
          <a:extLst>
            <a:ext uri="{FF2B5EF4-FFF2-40B4-BE49-F238E27FC236}">
              <a16:creationId xmlns:a16="http://schemas.microsoft.com/office/drawing/2014/main" xmlns="" id="{00000000-0008-0000-0300-0000CD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0" name="Rectangle 704">
          <a:extLst>
            <a:ext uri="{FF2B5EF4-FFF2-40B4-BE49-F238E27FC236}">
              <a16:creationId xmlns:a16="http://schemas.microsoft.com/office/drawing/2014/main" xmlns="" id="{00000000-0008-0000-0300-0000CE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1" name="Rectangle 705">
          <a:extLst>
            <a:ext uri="{FF2B5EF4-FFF2-40B4-BE49-F238E27FC236}">
              <a16:creationId xmlns:a16="http://schemas.microsoft.com/office/drawing/2014/main" xmlns="" id="{00000000-0008-0000-0300-0000CF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2" name="Rectangle 706">
          <a:extLst>
            <a:ext uri="{FF2B5EF4-FFF2-40B4-BE49-F238E27FC236}">
              <a16:creationId xmlns:a16="http://schemas.microsoft.com/office/drawing/2014/main" xmlns="" id="{00000000-0008-0000-0300-0000D0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3" name="Rectangle 707">
          <a:extLst>
            <a:ext uri="{FF2B5EF4-FFF2-40B4-BE49-F238E27FC236}">
              <a16:creationId xmlns:a16="http://schemas.microsoft.com/office/drawing/2014/main" xmlns="" id="{00000000-0008-0000-0300-0000D1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4" name="Rectangle 708">
          <a:extLst>
            <a:ext uri="{FF2B5EF4-FFF2-40B4-BE49-F238E27FC236}">
              <a16:creationId xmlns:a16="http://schemas.microsoft.com/office/drawing/2014/main" xmlns="" id="{00000000-0008-0000-0300-0000D2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5" name="Rectangle 709">
          <a:extLst>
            <a:ext uri="{FF2B5EF4-FFF2-40B4-BE49-F238E27FC236}">
              <a16:creationId xmlns:a16="http://schemas.microsoft.com/office/drawing/2014/main" xmlns="" id="{00000000-0008-0000-0300-0000D3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6" name="Rectangle 710">
          <a:extLst>
            <a:ext uri="{FF2B5EF4-FFF2-40B4-BE49-F238E27FC236}">
              <a16:creationId xmlns:a16="http://schemas.microsoft.com/office/drawing/2014/main" xmlns="" id="{00000000-0008-0000-0300-0000D4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2997" name="Rectangle 711">
          <a:extLst>
            <a:ext uri="{FF2B5EF4-FFF2-40B4-BE49-F238E27FC236}">
              <a16:creationId xmlns:a16="http://schemas.microsoft.com/office/drawing/2014/main" xmlns="" id="{00000000-0008-0000-0300-0000D5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2998" name="Rectangle 712">
          <a:extLst>
            <a:ext uri="{FF2B5EF4-FFF2-40B4-BE49-F238E27FC236}">
              <a16:creationId xmlns:a16="http://schemas.microsoft.com/office/drawing/2014/main" xmlns="" id="{00000000-0008-0000-0300-0000D6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2999" name="Rectangle 713">
          <a:extLst>
            <a:ext uri="{FF2B5EF4-FFF2-40B4-BE49-F238E27FC236}">
              <a16:creationId xmlns:a16="http://schemas.microsoft.com/office/drawing/2014/main" xmlns="" id="{00000000-0008-0000-0300-0000D7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0" name="Rectangle 714">
          <a:extLst>
            <a:ext uri="{FF2B5EF4-FFF2-40B4-BE49-F238E27FC236}">
              <a16:creationId xmlns:a16="http://schemas.microsoft.com/office/drawing/2014/main" xmlns="" id="{00000000-0008-0000-0300-0000D8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1" name="Rectangle 715">
          <a:extLst>
            <a:ext uri="{FF2B5EF4-FFF2-40B4-BE49-F238E27FC236}">
              <a16:creationId xmlns:a16="http://schemas.microsoft.com/office/drawing/2014/main" xmlns="" id="{00000000-0008-0000-0300-0000D9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2" name="Rectangle 716">
          <a:extLst>
            <a:ext uri="{FF2B5EF4-FFF2-40B4-BE49-F238E27FC236}">
              <a16:creationId xmlns:a16="http://schemas.microsoft.com/office/drawing/2014/main" xmlns="" id="{00000000-0008-0000-0300-0000DA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3" name="Rectangle 717">
          <a:extLst>
            <a:ext uri="{FF2B5EF4-FFF2-40B4-BE49-F238E27FC236}">
              <a16:creationId xmlns:a16="http://schemas.microsoft.com/office/drawing/2014/main" xmlns="" id="{00000000-0008-0000-0300-0000DB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4" name="Rectangle 718">
          <a:extLst>
            <a:ext uri="{FF2B5EF4-FFF2-40B4-BE49-F238E27FC236}">
              <a16:creationId xmlns:a16="http://schemas.microsoft.com/office/drawing/2014/main" xmlns="" id="{00000000-0008-0000-0300-0000DC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5" name="Rectangle 719">
          <a:extLst>
            <a:ext uri="{FF2B5EF4-FFF2-40B4-BE49-F238E27FC236}">
              <a16:creationId xmlns:a16="http://schemas.microsoft.com/office/drawing/2014/main" xmlns="" id="{00000000-0008-0000-0300-0000DD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339</xdr:row>
      <xdr:rowOff>0</xdr:rowOff>
    </xdr:from>
    <xdr:to>
      <xdr:col>4</xdr:col>
      <xdr:colOff>419100</xdr:colOff>
      <xdr:row>339</xdr:row>
      <xdr:rowOff>0</xdr:rowOff>
    </xdr:to>
    <xdr:sp macro="" textlink="">
      <xdr:nvSpPr>
        <xdr:cNvPr id="4823006" name="Rectangle 720">
          <a:extLst>
            <a:ext uri="{FF2B5EF4-FFF2-40B4-BE49-F238E27FC236}">
              <a16:creationId xmlns:a16="http://schemas.microsoft.com/office/drawing/2014/main" xmlns="" id="{00000000-0008-0000-0300-0000DE974900}"/>
            </a:ext>
          </a:extLst>
        </xdr:cNvPr>
        <xdr:cNvSpPr>
          <a:spLocks noChangeArrowheads="1"/>
        </xdr:cNvSpPr>
      </xdr:nvSpPr>
      <xdr:spPr bwMode="auto">
        <a:xfrm>
          <a:off x="5114925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7" name="Rectangle 721">
          <a:extLst>
            <a:ext uri="{FF2B5EF4-FFF2-40B4-BE49-F238E27FC236}">
              <a16:creationId xmlns:a16="http://schemas.microsoft.com/office/drawing/2014/main" xmlns="" id="{00000000-0008-0000-0300-0000DF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339</xdr:row>
      <xdr:rowOff>0</xdr:rowOff>
    </xdr:from>
    <xdr:to>
      <xdr:col>8</xdr:col>
      <xdr:colOff>0</xdr:colOff>
      <xdr:row>339</xdr:row>
      <xdr:rowOff>0</xdr:rowOff>
    </xdr:to>
    <xdr:sp macro="" textlink="">
      <xdr:nvSpPr>
        <xdr:cNvPr id="4823008" name="Rectangle 722">
          <a:extLst>
            <a:ext uri="{FF2B5EF4-FFF2-40B4-BE49-F238E27FC236}">
              <a16:creationId xmlns:a16="http://schemas.microsoft.com/office/drawing/2014/main" xmlns="" id="{00000000-0008-0000-0300-0000E0974900}"/>
            </a:ext>
          </a:extLst>
        </xdr:cNvPr>
        <xdr:cNvSpPr>
          <a:spLocks noChangeArrowheads="1"/>
        </xdr:cNvSpPr>
      </xdr:nvSpPr>
      <xdr:spPr bwMode="auto">
        <a:xfrm>
          <a:off x="6743700" y="679894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339</xdr:row>
      <xdr:rowOff>0</xdr:rowOff>
    </xdr:from>
    <xdr:to>
      <xdr:col>6</xdr:col>
      <xdr:colOff>561975</xdr:colOff>
      <xdr:row>339</xdr:row>
      <xdr:rowOff>0</xdr:rowOff>
    </xdr:to>
    <xdr:sp macro="" textlink="">
      <xdr:nvSpPr>
        <xdr:cNvPr id="4823009" name="Rectangle 723">
          <a:extLst>
            <a:ext uri="{FF2B5EF4-FFF2-40B4-BE49-F238E27FC236}">
              <a16:creationId xmlns:a16="http://schemas.microsoft.com/office/drawing/2014/main" xmlns="" id="{00000000-0008-0000-0300-0000E1974900}"/>
            </a:ext>
          </a:extLst>
        </xdr:cNvPr>
        <xdr:cNvSpPr>
          <a:spLocks noChangeArrowheads="1"/>
        </xdr:cNvSpPr>
      </xdr:nvSpPr>
      <xdr:spPr bwMode="auto">
        <a:xfrm>
          <a:off x="606742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0" name="Rectangle 724">
          <a:extLst>
            <a:ext uri="{FF2B5EF4-FFF2-40B4-BE49-F238E27FC236}">
              <a16:creationId xmlns:a16="http://schemas.microsoft.com/office/drawing/2014/main" xmlns="" id="{00000000-0008-0000-0300-0000E2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1" name="Rectangle 725">
          <a:extLst>
            <a:ext uri="{FF2B5EF4-FFF2-40B4-BE49-F238E27FC236}">
              <a16:creationId xmlns:a16="http://schemas.microsoft.com/office/drawing/2014/main" xmlns="" id="{00000000-0008-0000-0300-0000E3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2" name="Rectangle 726">
          <a:extLst>
            <a:ext uri="{FF2B5EF4-FFF2-40B4-BE49-F238E27FC236}">
              <a16:creationId xmlns:a16="http://schemas.microsoft.com/office/drawing/2014/main" xmlns="" id="{00000000-0008-0000-0300-0000E4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3" name="Rectangle 727">
          <a:extLst>
            <a:ext uri="{FF2B5EF4-FFF2-40B4-BE49-F238E27FC236}">
              <a16:creationId xmlns:a16="http://schemas.microsoft.com/office/drawing/2014/main" xmlns="" id="{00000000-0008-0000-0300-0000E5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4" name="Rectangle 728">
          <a:extLst>
            <a:ext uri="{FF2B5EF4-FFF2-40B4-BE49-F238E27FC236}">
              <a16:creationId xmlns:a16="http://schemas.microsoft.com/office/drawing/2014/main" xmlns="" id="{00000000-0008-0000-0300-0000E6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5" name="Rectangle 729">
          <a:extLst>
            <a:ext uri="{FF2B5EF4-FFF2-40B4-BE49-F238E27FC236}">
              <a16:creationId xmlns:a16="http://schemas.microsoft.com/office/drawing/2014/main" xmlns="" id="{00000000-0008-0000-0300-0000E7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6" name="Rectangle 730">
          <a:extLst>
            <a:ext uri="{FF2B5EF4-FFF2-40B4-BE49-F238E27FC236}">
              <a16:creationId xmlns:a16="http://schemas.microsoft.com/office/drawing/2014/main" xmlns="" id="{00000000-0008-0000-0300-0000E8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7" name="Rectangle 731">
          <a:extLst>
            <a:ext uri="{FF2B5EF4-FFF2-40B4-BE49-F238E27FC236}">
              <a16:creationId xmlns:a16="http://schemas.microsoft.com/office/drawing/2014/main" xmlns="" id="{00000000-0008-0000-0300-0000E9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8" name="Rectangle 732">
          <a:extLst>
            <a:ext uri="{FF2B5EF4-FFF2-40B4-BE49-F238E27FC236}">
              <a16:creationId xmlns:a16="http://schemas.microsoft.com/office/drawing/2014/main" xmlns="" id="{00000000-0008-0000-0300-0000EA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19" name="Rectangle 733">
          <a:extLst>
            <a:ext uri="{FF2B5EF4-FFF2-40B4-BE49-F238E27FC236}">
              <a16:creationId xmlns:a16="http://schemas.microsoft.com/office/drawing/2014/main" xmlns="" id="{00000000-0008-0000-0300-0000EB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0" name="Rectangle 734">
          <a:extLst>
            <a:ext uri="{FF2B5EF4-FFF2-40B4-BE49-F238E27FC236}">
              <a16:creationId xmlns:a16="http://schemas.microsoft.com/office/drawing/2014/main" xmlns="" id="{00000000-0008-0000-0300-0000EC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339</xdr:row>
      <xdr:rowOff>0</xdr:rowOff>
    </xdr:from>
    <xdr:to>
      <xdr:col>8</xdr:col>
      <xdr:colOff>561975</xdr:colOff>
      <xdr:row>339</xdr:row>
      <xdr:rowOff>0</xdr:rowOff>
    </xdr:to>
    <xdr:sp macro="" textlink="">
      <xdr:nvSpPr>
        <xdr:cNvPr id="4823021" name="Rectangle 735">
          <a:extLst>
            <a:ext uri="{FF2B5EF4-FFF2-40B4-BE49-F238E27FC236}">
              <a16:creationId xmlns:a16="http://schemas.microsoft.com/office/drawing/2014/main" xmlns="" id="{00000000-0008-0000-0300-0000ED974900}"/>
            </a:ext>
          </a:extLst>
        </xdr:cNvPr>
        <xdr:cNvSpPr>
          <a:spLocks noChangeArrowheads="1"/>
        </xdr:cNvSpPr>
      </xdr:nvSpPr>
      <xdr:spPr bwMode="auto">
        <a:xfrm>
          <a:off x="7191375" y="679894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2" name="Rectangle 736">
          <a:extLst>
            <a:ext uri="{FF2B5EF4-FFF2-40B4-BE49-F238E27FC236}">
              <a16:creationId xmlns:a16="http://schemas.microsoft.com/office/drawing/2014/main" xmlns="" id="{00000000-0008-0000-0300-0000EE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3" name="Rectangle 737">
          <a:extLst>
            <a:ext uri="{FF2B5EF4-FFF2-40B4-BE49-F238E27FC236}">
              <a16:creationId xmlns:a16="http://schemas.microsoft.com/office/drawing/2014/main" xmlns="" id="{00000000-0008-0000-0300-0000EF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4" name="Rectangle 738">
          <a:extLst>
            <a:ext uri="{FF2B5EF4-FFF2-40B4-BE49-F238E27FC236}">
              <a16:creationId xmlns:a16="http://schemas.microsoft.com/office/drawing/2014/main" xmlns="" id="{00000000-0008-0000-0300-0000F0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5" name="Rectangle 739">
          <a:extLst>
            <a:ext uri="{FF2B5EF4-FFF2-40B4-BE49-F238E27FC236}">
              <a16:creationId xmlns:a16="http://schemas.microsoft.com/office/drawing/2014/main" xmlns="" id="{00000000-0008-0000-0300-0000F1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6" name="Rectangle 740">
          <a:extLst>
            <a:ext uri="{FF2B5EF4-FFF2-40B4-BE49-F238E27FC236}">
              <a16:creationId xmlns:a16="http://schemas.microsoft.com/office/drawing/2014/main" xmlns="" id="{00000000-0008-0000-0300-0000F2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27" name="Rectangle 741">
          <a:extLst>
            <a:ext uri="{FF2B5EF4-FFF2-40B4-BE49-F238E27FC236}">
              <a16:creationId xmlns:a16="http://schemas.microsoft.com/office/drawing/2014/main" xmlns="" id="{00000000-0008-0000-0300-0000F3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28" name="Rectangle 742">
          <a:extLst>
            <a:ext uri="{FF2B5EF4-FFF2-40B4-BE49-F238E27FC236}">
              <a16:creationId xmlns:a16="http://schemas.microsoft.com/office/drawing/2014/main" xmlns="" id="{00000000-0008-0000-0300-0000F4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29" name="Rectangle 743">
          <a:extLst>
            <a:ext uri="{FF2B5EF4-FFF2-40B4-BE49-F238E27FC236}">
              <a16:creationId xmlns:a16="http://schemas.microsoft.com/office/drawing/2014/main" xmlns="" id="{00000000-0008-0000-0300-0000F5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0" name="Rectangle 744">
          <a:extLst>
            <a:ext uri="{FF2B5EF4-FFF2-40B4-BE49-F238E27FC236}">
              <a16:creationId xmlns:a16="http://schemas.microsoft.com/office/drawing/2014/main" xmlns="" id="{00000000-0008-0000-0300-0000F6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1" name="Rectangle 745">
          <a:extLst>
            <a:ext uri="{FF2B5EF4-FFF2-40B4-BE49-F238E27FC236}">
              <a16:creationId xmlns:a16="http://schemas.microsoft.com/office/drawing/2014/main" xmlns="" id="{00000000-0008-0000-0300-0000F7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2" name="Rectangle 746">
          <a:extLst>
            <a:ext uri="{FF2B5EF4-FFF2-40B4-BE49-F238E27FC236}">
              <a16:creationId xmlns:a16="http://schemas.microsoft.com/office/drawing/2014/main" xmlns="" id="{00000000-0008-0000-0300-0000F8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3" name="Rectangle 747">
          <a:extLst>
            <a:ext uri="{FF2B5EF4-FFF2-40B4-BE49-F238E27FC236}">
              <a16:creationId xmlns:a16="http://schemas.microsoft.com/office/drawing/2014/main" xmlns="" id="{00000000-0008-0000-0300-0000F9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4" name="Rectangle 748">
          <a:extLst>
            <a:ext uri="{FF2B5EF4-FFF2-40B4-BE49-F238E27FC236}">
              <a16:creationId xmlns:a16="http://schemas.microsoft.com/office/drawing/2014/main" xmlns="" id="{00000000-0008-0000-0300-0000FA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5" name="Rectangle 749">
          <a:extLst>
            <a:ext uri="{FF2B5EF4-FFF2-40B4-BE49-F238E27FC236}">
              <a16:creationId xmlns:a16="http://schemas.microsoft.com/office/drawing/2014/main" xmlns="" id="{00000000-0008-0000-0300-0000FB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6" name="Rectangle 750">
          <a:extLst>
            <a:ext uri="{FF2B5EF4-FFF2-40B4-BE49-F238E27FC236}">
              <a16:creationId xmlns:a16="http://schemas.microsoft.com/office/drawing/2014/main" xmlns="" id="{00000000-0008-0000-0300-0000FC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3037" name="Rectangle 751">
          <a:extLst>
            <a:ext uri="{FF2B5EF4-FFF2-40B4-BE49-F238E27FC236}">
              <a16:creationId xmlns:a16="http://schemas.microsoft.com/office/drawing/2014/main" xmlns="" id="{00000000-0008-0000-0300-0000FD97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3038" name="Rectangle 752">
          <a:extLst>
            <a:ext uri="{FF2B5EF4-FFF2-40B4-BE49-F238E27FC236}">
              <a16:creationId xmlns:a16="http://schemas.microsoft.com/office/drawing/2014/main" xmlns="" id="{00000000-0008-0000-0300-0000FE97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3039" name="Rectangle 753">
          <a:extLst>
            <a:ext uri="{FF2B5EF4-FFF2-40B4-BE49-F238E27FC236}">
              <a16:creationId xmlns:a16="http://schemas.microsoft.com/office/drawing/2014/main" xmlns="" id="{00000000-0008-0000-0300-0000FF97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6" name="Rectangle 754">
          <a:extLst>
            <a:ext uri="{FF2B5EF4-FFF2-40B4-BE49-F238E27FC236}">
              <a16:creationId xmlns:a16="http://schemas.microsoft.com/office/drawing/2014/main" xmlns="" id="{00000000-0008-0000-0300-000000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37" name="Rectangle 755">
          <a:extLst>
            <a:ext uri="{FF2B5EF4-FFF2-40B4-BE49-F238E27FC236}">
              <a16:creationId xmlns:a16="http://schemas.microsoft.com/office/drawing/2014/main" xmlns="" id="{00000000-0008-0000-0300-000001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38" name="Rectangle 756">
          <a:extLst>
            <a:ext uri="{FF2B5EF4-FFF2-40B4-BE49-F238E27FC236}">
              <a16:creationId xmlns:a16="http://schemas.microsoft.com/office/drawing/2014/main" xmlns="" id="{00000000-0008-0000-0300-000002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39" name="Rectangle 757">
          <a:extLst>
            <a:ext uri="{FF2B5EF4-FFF2-40B4-BE49-F238E27FC236}">
              <a16:creationId xmlns:a16="http://schemas.microsoft.com/office/drawing/2014/main" xmlns="" id="{00000000-0008-0000-0300-000003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0" name="Rectangle 758">
          <a:extLst>
            <a:ext uri="{FF2B5EF4-FFF2-40B4-BE49-F238E27FC236}">
              <a16:creationId xmlns:a16="http://schemas.microsoft.com/office/drawing/2014/main" xmlns="" id="{00000000-0008-0000-0300-000004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1" name="Rectangle 759">
          <a:extLst>
            <a:ext uri="{FF2B5EF4-FFF2-40B4-BE49-F238E27FC236}">
              <a16:creationId xmlns:a16="http://schemas.microsoft.com/office/drawing/2014/main" xmlns="" id="{00000000-0008-0000-0300-000005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2" name="Rectangle 760">
          <a:extLst>
            <a:ext uri="{FF2B5EF4-FFF2-40B4-BE49-F238E27FC236}">
              <a16:creationId xmlns:a16="http://schemas.microsoft.com/office/drawing/2014/main" xmlns="" id="{00000000-0008-0000-0300-000006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3" name="Rectangle 761">
          <a:extLst>
            <a:ext uri="{FF2B5EF4-FFF2-40B4-BE49-F238E27FC236}">
              <a16:creationId xmlns:a16="http://schemas.microsoft.com/office/drawing/2014/main" xmlns="" id="{00000000-0008-0000-0300-000007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4" name="Rectangle 762">
          <a:extLst>
            <a:ext uri="{FF2B5EF4-FFF2-40B4-BE49-F238E27FC236}">
              <a16:creationId xmlns:a16="http://schemas.microsoft.com/office/drawing/2014/main" xmlns="" id="{00000000-0008-0000-0300-000008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5" name="Rectangle 763">
          <a:extLst>
            <a:ext uri="{FF2B5EF4-FFF2-40B4-BE49-F238E27FC236}">
              <a16:creationId xmlns:a16="http://schemas.microsoft.com/office/drawing/2014/main" xmlns="" id="{00000000-0008-0000-0300-000009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6" name="Rectangle 764">
          <a:extLst>
            <a:ext uri="{FF2B5EF4-FFF2-40B4-BE49-F238E27FC236}">
              <a16:creationId xmlns:a16="http://schemas.microsoft.com/office/drawing/2014/main" xmlns="" id="{00000000-0008-0000-0300-00000A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47" name="Rectangle 765">
          <a:extLst>
            <a:ext uri="{FF2B5EF4-FFF2-40B4-BE49-F238E27FC236}">
              <a16:creationId xmlns:a16="http://schemas.microsoft.com/office/drawing/2014/main" xmlns="" id="{00000000-0008-0000-0300-00000B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148" name="Rectangle 766">
          <a:extLst>
            <a:ext uri="{FF2B5EF4-FFF2-40B4-BE49-F238E27FC236}">
              <a16:creationId xmlns:a16="http://schemas.microsoft.com/office/drawing/2014/main" xmlns="" id="{00000000-0008-0000-0300-00000CA8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49" name="Rectangle 767">
          <a:extLst>
            <a:ext uri="{FF2B5EF4-FFF2-40B4-BE49-F238E27FC236}">
              <a16:creationId xmlns:a16="http://schemas.microsoft.com/office/drawing/2014/main" xmlns="" id="{00000000-0008-0000-0300-00000D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150" name="Rectangle 768">
          <a:extLst>
            <a:ext uri="{FF2B5EF4-FFF2-40B4-BE49-F238E27FC236}">
              <a16:creationId xmlns:a16="http://schemas.microsoft.com/office/drawing/2014/main" xmlns="" id="{00000000-0008-0000-0300-00000EA8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151" name="Rectangle 769">
          <a:extLst>
            <a:ext uri="{FF2B5EF4-FFF2-40B4-BE49-F238E27FC236}">
              <a16:creationId xmlns:a16="http://schemas.microsoft.com/office/drawing/2014/main" xmlns="" id="{00000000-0008-0000-0300-00000FA8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2" name="Rectangle 770">
          <a:extLst>
            <a:ext uri="{FF2B5EF4-FFF2-40B4-BE49-F238E27FC236}">
              <a16:creationId xmlns:a16="http://schemas.microsoft.com/office/drawing/2014/main" xmlns="" id="{00000000-0008-0000-0300-000010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3" name="Rectangle 771">
          <a:extLst>
            <a:ext uri="{FF2B5EF4-FFF2-40B4-BE49-F238E27FC236}">
              <a16:creationId xmlns:a16="http://schemas.microsoft.com/office/drawing/2014/main" xmlns="" id="{00000000-0008-0000-0300-000011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4" name="Rectangle 772">
          <a:extLst>
            <a:ext uri="{FF2B5EF4-FFF2-40B4-BE49-F238E27FC236}">
              <a16:creationId xmlns:a16="http://schemas.microsoft.com/office/drawing/2014/main" xmlns="" id="{00000000-0008-0000-0300-000012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5" name="Rectangle 773">
          <a:extLst>
            <a:ext uri="{FF2B5EF4-FFF2-40B4-BE49-F238E27FC236}">
              <a16:creationId xmlns:a16="http://schemas.microsoft.com/office/drawing/2014/main" xmlns="" id="{00000000-0008-0000-0300-000013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6" name="Rectangle 774">
          <a:extLst>
            <a:ext uri="{FF2B5EF4-FFF2-40B4-BE49-F238E27FC236}">
              <a16:creationId xmlns:a16="http://schemas.microsoft.com/office/drawing/2014/main" xmlns="" id="{00000000-0008-0000-0300-000014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7" name="Rectangle 775">
          <a:extLst>
            <a:ext uri="{FF2B5EF4-FFF2-40B4-BE49-F238E27FC236}">
              <a16:creationId xmlns:a16="http://schemas.microsoft.com/office/drawing/2014/main" xmlns="" id="{00000000-0008-0000-0300-000015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8" name="Rectangle 776">
          <a:extLst>
            <a:ext uri="{FF2B5EF4-FFF2-40B4-BE49-F238E27FC236}">
              <a16:creationId xmlns:a16="http://schemas.microsoft.com/office/drawing/2014/main" xmlns="" id="{00000000-0008-0000-0300-000016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59" name="Rectangle 777">
          <a:extLst>
            <a:ext uri="{FF2B5EF4-FFF2-40B4-BE49-F238E27FC236}">
              <a16:creationId xmlns:a16="http://schemas.microsoft.com/office/drawing/2014/main" xmlns="" id="{00000000-0008-0000-0300-000017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0" name="Rectangle 778">
          <a:extLst>
            <a:ext uri="{FF2B5EF4-FFF2-40B4-BE49-F238E27FC236}">
              <a16:creationId xmlns:a16="http://schemas.microsoft.com/office/drawing/2014/main" xmlns="" id="{00000000-0008-0000-0300-000018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1" name="Rectangle 779">
          <a:extLst>
            <a:ext uri="{FF2B5EF4-FFF2-40B4-BE49-F238E27FC236}">
              <a16:creationId xmlns:a16="http://schemas.microsoft.com/office/drawing/2014/main" xmlns="" id="{00000000-0008-0000-0300-000019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2" name="Rectangle 780">
          <a:extLst>
            <a:ext uri="{FF2B5EF4-FFF2-40B4-BE49-F238E27FC236}">
              <a16:creationId xmlns:a16="http://schemas.microsoft.com/office/drawing/2014/main" xmlns="" id="{00000000-0008-0000-0300-00001A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7163" name="Rectangle 781">
          <a:extLst>
            <a:ext uri="{FF2B5EF4-FFF2-40B4-BE49-F238E27FC236}">
              <a16:creationId xmlns:a16="http://schemas.microsoft.com/office/drawing/2014/main" xmlns="" id="{00000000-0008-0000-0300-00001BA8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4" name="Rectangle 782">
          <a:extLst>
            <a:ext uri="{FF2B5EF4-FFF2-40B4-BE49-F238E27FC236}">
              <a16:creationId xmlns:a16="http://schemas.microsoft.com/office/drawing/2014/main" xmlns="" id="{00000000-0008-0000-0300-00001C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5" name="Rectangle 783">
          <a:extLst>
            <a:ext uri="{FF2B5EF4-FFF2-40B4-BE49-F238E27FC236}">
              <a16:creationId xmlns:a16="http://schemas.microsoft.com/office/drawing/2014/main" xmlns="" id="{00000000-0008-0000-0300-00001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6" name="Rectangle 784">
          <a:extLst>
            <a:ext uri="{FF2B5EF4-FFF2-40B4-BE49-F238E27FC236}">
              <a16:creationId xmlns:a16="http://schemas.microsoft.com/office/drawing/2014/main" xmlns="" id="{00000000-0008-0000-0300-00001E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67" name="Rectangle 785">
          <a:extLst>
            <a:ext uri="{FF2B5EF4-FFF2-40B4-BE49-F238E27FC236}">
              <a16:creationId xmlns:a16="http://schemas.microsoft.com/office/drawing/2014/main" xmlns="" id="{00000000-0008-0000-0300-00001F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68" name="Rectangle 786">
          <a:extLst>
            <a:ext uri="{FF2B5EF4-FFF2-40B4-BE49-F238E27FC236}">
              <a16:creationId xmlns:a16="http://schemas.microsoft.com/office/drawing/2014/main" xmlns="" id="{00000000-0008-0000-0300-000020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69" name="Rectangle 787">
          <a:extLst>
            <a:ext uri="{FF2B5EF4-FFF2-40B4-BE49-F238E27FC236}">
              <a16:creationId xmlns:a16="http://schemas.microsoft.com/office/drawing/2014/main" xmlns="" id="{00000000-0008-0000-0300-000021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0" name="Rectangle 788">
          <a:extLst>
            <a:ext uri="{FF2B5EF4-FFF2-40B4-BE49-F238E27FC236}">
              <a16:creationId xmlns:a16="http://schemas.microsoft.com/office/drawing/2014/main" xmlns="" id="{00000000-0008-0000-0300-000022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1" name="Rectangle 789">
          <a:extLst>
            <a:ext uri="{FF2B5EF4-FFF2-40B4-BE49-F238E27FC236}">
              <a16:creationId xmlns:a16="http://schemas.microsoft.com/office/drawing/2014/main" xmlns="" id="{00000000-0008-0000-0300-000023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2" name="Rectangle 790">
          <a:extLst>
            <a:ext uri="{FF2B5EF4-FFF2-40B4-BE49-F238E27FC236}">
              <a16:creationId xmlns:a16="http://schemas.microsoft.com/office/drawing/2014/main" xmlns="" id="{00000000-0008-0000-0300-000024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3" name="Rectangle 791">
          <a:extLst>
            <a:ext uri="{FF2B5EF4-FFF2-40B4-BE49-F238E27FC236}">
              <a16:creationId xmlns:a16="http://schemas.microsoft.com/office/drawing/2014/main" xmlns="" id="{00000000-0008-0000-0300-000025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4" name="Rectangle 792">
          <a:extLst>
            <a:ext uri="{FF2B5EF4-FFF2-40B4-BE49-F238E27FC236}">
              <a16:creationId xmlns:a16="http://schemas.microsoft.com/office/drawing/2014/main" xmlns="" id="{00000000-0008-0000-0300-000026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5" name="Rectangle 793">
          <a:extLst>
            <a:ext uri="{FF2B5EF4-FFF2-40B4-BE49-F238E27FC236}">
              <a16:creationId xmlns:a16="http://schemas.microsoft.com/office/drawing/2014/main" xmlns="" id="{00000000-0008-0000-0300-000027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6" name="Rectangle 794">
          <a:extLst>
            <a:ext uri="{FF2B5EF4-FFF2-40B4-BE49-F238E27FC236}">
              <a16:creationId xmlns:a16="http://schemas.microsoft.com/office/drawing/2014/main" xmlns="" id="{00000000-0008-0000-0300-000028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77" name="Rectangle 795">
          <a:extLst>
            <a:ext uri="{FF2B5EF4-FFF2-40B4-BE49-F238E27FC236}">
              <a16:creationId xmlns:a16="http://schemas.microsoft.com/office/drawing/2014/main" xmlns="" id="{00000000-0008-0000-0300-000029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78" name="Rectangle 796">
          <a:extLst>
            <a:ext uri="{FF2B5EF4-FFF2-40B4-BE49-F238E27FC236}">
              <a16:creationId xmlns:a16="http://schemas.microsoft.com/office/drawing/2014/main" xmlns="" id="{00000000-0008-0000-0300-00002A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79" name="Rectangle 797">
          <a:extLst>
            <a:ext uri="{FF2B5EF4-FFF2-40B4-BE49-F238E27FC236}">
              <a16:creationId xmlns:a16="http://schemas.microsoft.com/office/drawing/2014/main" xmlns="" id="{00000000-0008-0000-0300-00002B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0" name="Rectangle 798">
          <a:extLst>
            <a:ext uri="{FF2B5EF4-FFF2-40B4-BE49-F238E27FC236}">
              <a16:creationId xmlns:a16="http://schemas.microsoft.com/office/drawing/2014/main" xmlns="" id="{00000000-0008-0000-0300-00002C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1" name="Rectangle 799">
          <a:extLst>
            <a:ext uri="{FF2B5EF4-FFF2-40B4-BE49-F238E27FC236}">
              <a16:creationId xmlns:a16="http://schemas.microsoft.com/office/drawing/2014/main" xmlns="" id="{00000000-0008-0000-0300-00002D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2" name="Rectangle 800">
          <a:extLst>
            <a:ext uri="{FF2B5EF4-FFF2-40B4-BE49-F238E27FC236}">
              <a16:creationId xmlns:a16="http://schemas.microsoft.com/office/drawing/2014/main" xmlns="" id="{00000000-0008-0000-0300-00002E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3" name="Rectangle 801">
          <a:extLst>
            <a:ext uri="{FF2B5EF4-FFF2-40B4-BE49-F238E27FC236}">
              <a16:creationId xmlns:a16="http://schemas.microsoft.com/office/drawing/2014/main" xmlns="" id="{00000000-0008-0000-0300-00002F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4" name="Rectangle 802">
          <a:extLst>
            <a:ext uri="{FF2B5EF4-FFF2-40B4-BE49-F238E27FC236}">
              <a16:creationId xmlns:a16="http://schemas.microsoft.com/office/drawing/2014/main" xmlns="" id="{00000000-0008-0000-0300-000030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5" name="Rectangle 803">
          <a:extLst>
            <a:ext uri="{FF2B5EF4-FFF2-40B4-BE49-F238E27FC236}">
              <a16:creationId xmlns:a16="http://schemas.microsoft.com/office/drawing/2014/main" xmlns="" id="{00000000-0008-0000-0300-000031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6" name="Rectangle 804">
          <a:extLst>
            <a:ext uri="{FF2B5EF4-FFF2-40B4-BE49-F238E27FC236}">
              <a16:creationId xmlns:a16="http://schemas.microsoft.com/office/drawing/2014/main" xmlns="" id="{00000000-0008-0000-0300-000032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87" name="Rectangle 805">
          <a:extLst>
            <a:ext uri="{FF2B5EF4-FFF2-40B4-BE49-F238E27FC236}">
              <a16:creationId xmlns:a16="http://schemas.microsoft.com/office/drawing/2014/main" xmlns="" id="{00000000-0008-0000-0300-000033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88" name="Rectangle 806">
          <a:extLst>
            <a:ext uri="{FF2B5EF4-FFF2-40B4-BE49-F238E27FC236}">
              <a16:creationId xmlns:a16="http://schemas.microsoft.com/office/drawing/2014/main" xmlns="" id="{00000000-0008-0000-0300-000034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89" name="Rectangle 807">
          <a:extLst>
            <a:ext uri="{FF2B5EF4-FFF2-40B4-BE49-F238E27FC236}">
              <a16:creationId xmlns:a16="http://schemas.microsoft.com/office/drawing/2014/main" xmlns="" id="{00000000-0008-0000-0300-000035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0" name="Rectangle 808">
          <a:extLst>
            <a:ext uri="{FF2B5EF4-FFF2-40B4-BE49-F238E27FC236}">
              <a16:creationId xmlns:a16="http://schemas.microsoft.com/office/drawing/2014/main" xmlns="" id="{00000000-0008-0000-0300-000036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1" name="Rectangle 809">
          <a:extLst>
            <a:ext uri="{FF2B5EF4-FFF2-40B4-BE49-F238E27FC236}">
              <a16:creationId xmlns:a16="http://schemas.microsoft.com/office/drawing/2014/main" xmlns="" id="{00000000-0008-0000-0300-000037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2" name="Rectangle 810">
          <a:extLst>
            <a:ext uri="{FF2B5EF4-FFF2-40B4-BE49-F238E27FC236}">
              <a16:creationId xmlns:a16="http://schemas.microsoft.com/office/drawing/2014/main" xmlns="" id="{00000000-0008-0000-0300-000038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3" name="Rectangle 811">
          <a:extLst>
            <a:ext uri="{FF2B5EF4-FFF2-40B4-BE49-F238E27FC236}">
              <a16:creationId xmlns:a16="http://schemas.microsoft.com/office/drawing/2014/main" xmlns="" id="{00000000-0008-0000-0300-000039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7194" name="Rectangle 812">
          <a:extLst>
            <a:ext uri="{FF2B5EF4-FFF2-40B4-BE49-F238E27FC236}">
              <a16:creationId xmlns:a16="http://schemas.microsoft.com/office/drawing/2014/main" xmlns="" id="{00000000-0008-0000-0300-00003AA8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5" name="Rectangle 813">
          <a:extLst>
            <a:ext uri="{FF2B5EF4-FFF2-40B4-BE49-F238E27FC236}">
              <a16:creationId xmlns:a16="http://schemas.microsoft.com/office/drawing/2014/main" xmlns="" id="{00000000-0008-0000-0300-00003B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7196" name="Rectangle 814">
          <a:extLst>
            <a:ext uri="{FF2B5EF4-FFF2-40B4-BE49-F238E27FC236}">
              <a16:creationId xmlns:a16="http://schemas.microsoft.com/office/drawing/2014/main" xmlns="" id="{00000000-0008-0000-0300-00003CA8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7197" name="Rectangle 815">
          <a:extLst>
            <a:ext uri="{FF2B5EF4-FFF2-40B4-BE49-F238E27FC236}">
              <a16:creationId xmlns:a16="http://schemas.microsoft.com/office/drawing/2014/main" xmlns="" id="{00000000-0008-0000-0300-00003DA8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8" name="Rectangle 816">
          <a:extLst>
            <a:ext uri="{FF2B5EF4-FFF2-40B4-BE49-F238E27FC236}">
              <a16:creationId xmlns:a16="http://schemas.microsoft.com/office/drawing/2014/main" xmlns="" id="{00000000-0008-0000-0300-00003E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199" name="Rectangle 817">
          <a:extLst>
            <a:ext uri="{FF2B5EF4-FFF2-40B4-BE49-F238E27FC236}">
              <a16:creationId xmlns:a16="http://schemas.microsoft.com/office/drawing/2014/main" xmlns="" id="{00000000-0008-0000-0300-00003F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0" name="Rectangle 818">
          <a:extLst>
            <a:ext uri="{FF2B5EF4-FFF2-40B4-BE49-F238E27FC236}">
              <a16:creationId xmlns:a16="http://schemas.microsoft.com/office/drawing/2014/main" xmlns="" id="{00000000-0008-0000-0300-000040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1" name="Rectangle 819">
          <a:extLst>
            <a:ext uri="{FF2B5EF4-FFF2-40B4-BE49-F238E27FC236}">
              <a16:creationId xmlns:a16="http://schemas.microsoft.com/office/drawing/2014/main" xmlns="" id="{00000000-0008-0000-0300-000041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2" name="Rectangle 820">
          <a:extLst>
            <a:ext uri="{FF2B5EF4-FFF2-40B4-BE49-F238E27FC236}">
              <a16:creationId xmlns:a16="http://schemas.microsoft.com/office/drawing/2014/main" xmlns="" id="{00000000-0008-0000-0300-000042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3" name="Rectangle 821">
          <a:extLst>
            <a:ext uri="{FF2B5EF4-FFF2-40B4-BE49-F238E27FC236}">
              <a16:creationId xmlns:a16="http://schemas.microsoft.com/office/drawing/2014/main" xmlns="" id="{00000000-0008-0000-0300-000043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4" name="Rectangle 822">
          <a:extLst>
            <a:ext uri="{FF2B5EF4-FFF2-40B4-BE49-F238E27FC236}">
              <a16:creationId xmlns:a16="http://schemas.microsoft.com/office/drawing/2014/main" xmlns="" id="{00000000-0008-0000-0300-000044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5" name="Rectangle 823">
          <a:extLst>
            <a:ext uri="{FF2B5EF4-FFF2-40B4-BE49-F238E27FC236}">
              <a16:creationId xmlns:a16="http://schemas.microsoft.com/office/drawing/2014/main" xmlns="" id="{00000000-0008-0000-0300-000045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6" name="Rectangle 824">
          <a:extLst>
            <a:ext uri="{FF2B5EF4-FFF2-40B4-BE49-F238E27FC236}">
              <a16:creationId xmlns:a16="http://schemas.microsoft.com/office/drawing/2014/main" xmlns="" id="{00000000-0008-0000-0300-000046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7" name="Rectangle 825">
          <a:extLst>
            <a:ext uri="{FF2B5EF4-FFF2-40B4-BE49-F238E27FC236}">
              <a16:creationId xmlns:a16="http://schemas.microsoft.com/office/drawing/2014/main" xmlns="" id="{00000000-0008-0000-0300-000047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8" name="Rectangle 826">
          <a:extLst>
            <a:ext uri="{FF2B5EF4-FFF2-40B4-BE49-F238E27FC236}">
              <a16:creationId xmlns:a16="http://schemas.microsoft.com/office/drawing/2014/main" xmlns="" id="{00000000-0008-0000-0300-000048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7209" name="Rectangle 827">
          <a:extLst>
            <a:ext uri="{FF2B5EF4-FFF2-40B4-BE49-F238E27FC236}">
              <a16:creationId xmlns:a16="http://schemas.microsoft.com/office/drawing/2014/main" xmlns="" id="{00000000-0008-0000-0300-000049A8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0" name="Rectangle 828">
          <a:extLst>
            <a:ext uri="{FF2B5EF4-FFF2-40B4-BE49-F238E27FC236}">
              <a16:creationId xmlns:a16="http://schemas.microsoft.com/office/drawing/2014/main" xmlns="" id="{00000000-0008-0000-0300-00004A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1" name="Rectangle 829">
          <a:extLst>
            <a:ext uri="{FF2B5EF4-FFF2-40B4-BE49-F238E27FC236}">
              <a16:creationId xmlns:a16="http://schemas.microsoft.com/office/drawing/2014/main" xmlns="" id="{00000000-0008-0000-0300-00004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2" name="Rectangle 830">
          <a:extLst>
            <a:ext uri="{FF2B5EF4-FFF2-40B4-BE49-F238E27FC236}">
              <a16:creationId xmlns:a16="http://schemas.microsoft.com/office/drawing/2014/main" xmlns="" id="{00000000-0008-0000-0300-00004C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3" name="Rectangle 831">
          <a:extLst>
            <a:ext uri="{FF2B5EF4-FFF2-40B4-BE49-F238E27FC236}">
              <a16:creationId xmlns:a16="http://schemas.microsoft.com/office/drawing/2014/main" xmlns="" id="{00000000-0008-0000-0300-00004D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4" name="Rectangle 832">
          <a:extLst>
            <a:ext uri="{FF2B5EF4-FFF2-40B4-BE49-F238E27FC236}">
              <a16:creationId xmlns:a16="http://schemas.microsoft.com/office/drawing/2014/main" xmlns="" id="{00000000-0008-0000-0300-00004E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5" name="Rectangle 833">
          <a:extLst>
            <a:ext uri="{FF2B5EF4-FFF2-40B4-BE49-F238E27FC236}">
              <a16:creationId xmlns:a16="http://schemas.microsoft.com/office/drawing/2014/main" xmlns="" id="{00000000-0008-0000-0300-00004F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6" name="Rectangle 834">
          <a:extLst>
            <a:ext uri="{FF2B5EF4-FFF2-40B4-BE49-F238E27FC236}">
              <a16:creationId xmlns:a16="http://schemas.microsoft.com/office/drawing/2014/main" xmlns="" id="{00000000-0008-0000-0300-000050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17" name="Rectangle 835">
          <a:extLst>
            <a:ext uri="{FF2B5EF4-FFF2-40B4-BE49-F238E27FC236}">
              <a16:creationId xmlns:a16="http://schemas.microsoft.com/office/drawing/2014/main" xmlns="" id="{00000000-0008-0000-0300-000051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18" name="Rectangle 836">
          <a:extLst>
            <a:ext uri="{FF2B5EF4-FFF2-40B4-BE49-F238E27FC236}">
              <a16:creationId xmlns:a16="http://schemas.microsoft.com/office/drawing/2014/main" xmlns="" id="{00000000-0008-0000-0300-000052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19" name="Rectangle 837">
          <a:extLst>
            <a:ext uri="{FF2B5EF4-FFF2-40B4-BE49-F238E27FC236}">
              <a16:creationId xmlns:a16="http://schemas.microsoft.com/office/drawing/2014/main" xmlns="" id="{00000000-0008-0000-0300-000053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0" name="Rectangle 838">
          <a:extLst>
            <a:ext uri="{FF2B5EF4-FFF2-40B4-BE49-F238E27FC236}">
              <a16:creationId xmlns:a16="http://schemas.microsoft.com/office/drawing/2014/main" xmlns="" id="{00000000-0008-0000-0300-000054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1" name="Rectangle 839">
          <a:extLst>
            <a:ext uri="{FF2B5EF4-FFF2-40B4-BE49-F238E27FC236}">
              <a16:creationId xmlns:a16="http://schemas.microsoft.com/office/drawing/2014/main" xmlns="" id="{00000000-0008-0000-0300-000055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2" name="Rectangle 840">
          <a:extLst>
            <a:ext uri="{FF2B5EF4-FFF2-40B4-BE49-F238E27FC236}">
              <a16:creationId xmlns:a16="http://schemas.microsoft.com/office/drawing/2014/main" xmlns="" id="{00000000-0008-0000-0300-000056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3" name="Rectangle 841">
          <a:extLst>
            <a:ext uri="{FF2B5EF4-FFF2-40B4-BE49-F238E27FC236}">
              <a16:creationId xmlns:a16="http://schemas.microsoft.com/office/drawing/2014/main" xmlns="" id="{00000000-0008-0000-0300-000057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4" name="Rectangle 842">
          <a:extLst>
            <a:ext uri="{FF2B5EF4-FFF2-40B4-BE49-F238E27FC236}">
              <a16:creationId xmlns:a16="http://schemas.microsoft.com/office/drawing/2014/main" xmlns="" id="{00000000-0008-0000-0300-000058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5" name="Rectangle 843">
          <a:extLst>
            <a:ext uri="{FF2B5EF4-FFF2-40B4-BE49-F238E27FC236}">
              <a16:creationId xmlns:a16="http://schemas.microsoft.com/office/drawing/2014/main" xmlns="" id="{00000000-0008-0000-0300-000059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6" name="Rectangle 844">
          <a:extLst>
            <a:ext uri="{FF2B5EF4-FFF2-40B4-BE49-F238E27FC236}">
              <a16:creationId xmlns:a16="http://schemas.microsoft.com/office/drawing/2014/main" xmlns="" id="{00000000-0008-0000-0300-00005A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27" name="Rectangle 845">
          <a:extLst>
            <a:ext uri="{FF2B5EF4-FFF2-40B4-BE49-F238E27FC236}">
              <a16:creationId xmlns:a16="http://schemas.microsoft.com/office/drawing/2014/main" xmlns="" id="{00000000-0008-0000-0300-00005B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28" name="Rectangle 846">
          <a:extLst>
            <a:ext uri="{FF2B5EF4-FFF2-40B4-BE49-F238E27FC236}">
              <a16:creationId xmlns:a16="http://schemas.microsoft.com/office/drawing/2014/main" xmlns="" id="{00000000-0008-0000-0300-00005C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29" name="Rectangle 847">
          <a:extLst>
            <a:ext uri="{FF2B5EF4-FFF2-40B4-BE49-F238E27FC236}">
              <a16:creationId xmlns:a16="http://schemas.microsoft.com/office/drawing/2014/main" xmlns="" id="{00000000-0008-0000-0300-00005D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0" name="Rectangle 848">
          <a:extLst>
            <a:ext uri="{FF2B5EF4-FFF2-40B4-BE49-F238E27FC236}">
              <a16:creationId xmlns:a16="http://schemas.microsoft.com/office/drawing/2014/main" xmlns="" id="{00000000-0008-0000-0300-00005E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1" name="Rectangle 849">
          <a:extLst>
            <a:ext uri="{FF2B5EF4-FFF2-40B4-BE49-F238E27FC236}">
              <a16:creationId xmlns:a16="http://schemas.microsoft.com/office/drawing/2014/main" xmlns="" id="{00000000-0008-0000-0300-00005F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2" name="Rectangle 850">
          <a:extLst>
            <a:ext uri="{FF2B5EF4-FFF2-40B4-BE49-F238E27FC236}">
              <a16:creationId xmlns:a16="http://schemas.microsoft.com/office/drawing/2014/main" xmlns="" id="{00000000-0008-0000-0300-000060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3" name="Rectangle 851">
          <a:extLst>
            <a:ext uri="{FF2B5EF4-FFF2-40B4-BE49-F238E27FC236}">
              <a16:creationId xmlns:a16="http://schemas.microsoft.com/office/drawing/2014/main" xmlns="" id="{00000000-0008-0000-0300-000061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4" name="Rectangle 852">
          <a:extLst>
            <a:ext uri="{FF2B5EF4-FFF2-40B4-BE49-F238E27FC236}">
              <a16:creationId xmlns:a16="http://schemas.microsoft.com/office/drawing/2014/main" xmlns="" id="{00000000-0008-0000-0300-000062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5" name="Rectangle 853">
          <a:extLst>
            <a:ext uri="{FF2B5EF4-FFF2-40B4-BE49-F238E27FC236}">
              <a16:creationId xmlns:a16="http://schemas.microsoft.com/office/drawing/2014/main" xmlns="" id="{00000000-0008-0000-0300-000063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6" name="Rectangle 854">
          <a:extLst>
            <a:ext uri="{FF2B5EF4-FFF2-40B4-BE49-F238E27FC236}">
              <a16:creationId xmlns:a16="http://schemas.microsoft.com/office/drawing/2014/main" xmlns="" id="{00000000-0008-0000-0300-000064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37" name="Rectangle 855">
          <a:extLst>
            <a:ext uri="{FF2B5EF4-FFF2-40B4-BE49-F238E27FC236}">
              <a16:creationId xmlns:a16="http://schemas.microsoft.com/office/drawing/2014/main" xmlns="" id="{00000000-0008-0000-0300-000065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38" name="Rectangle 856">
          <a:extLst>
            <a:ext uri="{FF2B5EF4-FFF2-40B4-BE49-F238E27FC236}">
              <a16:creationId xmlns:a16="http://schemas.microsoft.com/office/drawing/2014/main" xmlns="" id="{00000000-0008-0000-0300-000066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39" name="Rectangle 857">
          <a:extLst>
            <a:ext uri="{FF2B5EF4-FFF2-40B4-BE49-F238E27FC236}">
              <a16:creationId xmlns:a16="http://schemas.microsoft.com/office/drawing/2014/main" xmlns="" id="{00000000-0008-0000-0300-000067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7240" name="Rectangle 858">
          <a:extLst>
            <a:ext uri="{FF2B5EF4-FFF2-40B4-BE49-F238E27FC236}">
              <a16:creationId xmlns:a16="http://schemas.microsoft.com/office/drawing/2014/main" xmlns="" id="{00000000-0008-0000-0300-000068A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1" name="Rectangle 859">
          <a:extLst>
            <a:ext uri="{FF2B5EF4-FFF2-40B4-BE49-F238E27FC236}">
              <a16:creationId xmlns:a16="http://schemas.microsoft.com/office/drawing/2014/main" xmlns="" id="{00000000-0008-0000-0300-000069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7242" name="Rectangle 860">
          <a:extLst>
            <a:ext uri="{FF2B5EF4-FFF2-40B4-BE49-F238E27FC236}">
              <a16:creationId xmlns:a16="http://schemas.microsoft.com/office/drawing/2014/main" xmlns="" id="{00000000-0008-0000-0300-00006AA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7243" name="Rectangle 861">
          <a:extLst>
            <a:ext uri="{FF2B5EF4-FFF2-40B4-BE49-F238E27FC236}">
              <a16:creationId xmlns:a16="http://schemas.microsoft.com/office/drawing/2014/main" xmlns="" id="{00000000-0008-0000-0300-00006BA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4" name="Rectangle 862">
          <a:extLst>
            <a:ext uri="{FF2B5EF4-FFF2-40B4-BE49-F238E27FC236}">
              <a16:creationId xmlns:a16="http://schemas.microsoft.com/office/drawing/2014/main" xmlns="" id="{00000000-0008-0000-0300-00006C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5" name="Rectangle 863">
          <a:extLst>
            <a:ext uri="{FF2B5EF4-FFF2-40B4-BE49-F238E27FC236}">
              <a16:creationId xmlns:a16="http://schemas.microsoft.com/office/drawing/2014/main" xmlns="" id="{00000000-0008-0000-0300-00006D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6" name="Rectangle 864">
          <a:extLst>
            <a:ext uri="{FF2B5EF4-FFF2-40B4-BE49-F238E27FC236}">
              <a16:creationId xmlns:a16="http://schemas.microsoft.com/office/drawing/2014/main" xmlns="" id="{00000000-0008-0000-0300-00006E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7" name="Rectangle 865">
          <a:extLst>
            <a:ext uri="{FF2B5EF4-FFF2-40B4-BE49-F238E27FC236}">
              <a16:creationId xmlns:a16="http://schemas.microsoft.com/office/drawing/2014/main" xmlns="" id="{00000000-0008-0000-0300-00006F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8" name="Rectangle 866">
          <a:extLst>
            <a:ext uri="{FF2B5EF4-FFF2-40B4-BE49-F238E27FC236}">
              <a16:creationId xmlns:a16="http://schemas.microsoft.com/office/drawing/2014/main" xmlns="" id="{00000000-0008-0000-0300-000070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49" name="Rectangle 867">
          <a:extLst>
            <a:ext uri="{FF2B5EF4-FFF2-40B4-BE49-F238E27FC236}">
              <a16:creationId xmlns:a16="http://schemas.microsoft.com/office/drawing/2014/main" xmlns="" id="{00000000-0008-0000-0300-000071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0" name="Rectangle 868">
          <a:extLst>
            <a:ext uri="{FF2B5EF4-FFF2-40B4-BE49-F238E27FC236}">
              <a16:creationId xmlns:a16="http://schemas.microsoft.com/office/drawing/2014/main" xmlns="" id="{00000000-0008-0000-0300-000072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1" name="Rectangle 869">
          <a:extLst>
            <a:ext uri="{FF2B5EF4-FFF2-40B4-BE49-F238E27FC236}">
              <a16:creationId xmlns:a16="http://schemas.microsoft.com/office/drawing/2014/main" xmlns="" id="{00000000-0008-0000-0300-000073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2" name="Rectangle 870">
          <a:extLst>
            <a:ext uri="{FF2B5EF4-FFF2-40B4-BE49-F238E27FC236}">
              <a16:creationId xmlns:a16="http://schemas.microsoft.com/office/drawing/2014/main" xmlns="" id="{00000000-0008-0000-0300-000074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3" name="Rectangle 871">
          <a:extLst>
            <a:ext uri="{FF2B5EF4-FFF2-40B4-BE49-F238E27FC236}">
              <a16:creationId xmlns:a16="http://schemas.microsoft.com/office/drawing/2014/main" xmlns="" id="{00000000-0008-0000-0300-000075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4" name="Rectangle 872">
          <a:extLst>
            <a:ext uri="{FF2B5EF4-FFF2-40B4-BE49-F238E27FC236}">
              <a16:creationId xmlns:a16="http://schemas.microsoft.com/office/drawing/2014/main" xmlns="" id="{00000000-0008-0000-0300-000076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7255" name="Rectangle 873">
          <a:extLst>
            <a:ext uri="{FF2B5EF4-FFF2-40B4-BE49-F238E27FC236}">
              <a16:creationId xmlns:a16="http://schemas.microsoft.com/office/drawing/2014/main" xmlns="" id="{00000000-0008-0000-0300-000077A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6" name="Rectangle 874">
          <a:extLst>
            <a:ext uri="{FF2B5EF4-FFF2-40B4-BE49-F238E27FC236}">
              <a16:creationId xmlns:a16="http://schemas.microsoft.com/office/drawing/2014/main" xmlns="" id="{00000000-0008-0000-0300-000078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57" name="Rectangle 875">
          <a:extLst>
            <a:ext uri="{FF2B5EF4-FFF2-40B4-BE49-F238E27FC236}">
              <a16:creationId xmlns:a16="http://schemas.microsoft.com/office/drawing/2014/main" xmlns="" id="{00000000-0008-0000-0300-00007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58" name="Rectangle 876">
          <a:extLst>
            <a:ext uri="{FF2B5EF4-FFF2-40B4-BE49-F238E27FC236}">
              <a16:creationId xmlns:a16="http://schemas.microsoft.com/office/drawing/2014/main" xmlns="" id="{00000000-0008-0000-0300-00007A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59" name="Rectangle 877">
          <a:extLst>
            <a:ext uri="{FF2B5EF4-FFF2-40B4-BE49-F238E27FC236}">
              <a16:creationId xmlns:a16="http://schemas.microsoft.com/office/drawing/2014/main" xmlns="" id="{00000000-0008-0000-0300-00007B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0" name="Rectangle 878">
          <a:extLst>
            <a:ext uri="{FF2B5EF4-FFF2-40B4-BE49-F238E27FC236}">
              <a16:creationId xmlns:a16="http://schemas.microsoft.com/office/drawing/2014/main" xmlns="" id="{00000000-0008-0000-0300-00007C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1" name="Rectangle 879">
          <a:extLst>
            <a:ext uri="{FF2B5EF4-FFF2-40B4-BE49-F238E27FC236}">
              <a16:creationId xmlns:a16="http://schemas.microsoft.com/office/drawing/2014/main" xmlns="" id="{00000000-0008-0000-0300-00007D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2" name="Rectangle 880">
          <a:extLst>
            <a:ext uri="{FF2B5EF4-FFF2-40B4-BE49-F238E27FC236}">
              <a16:creationId xmlns:a16="http://schemas.microsoft.com/office/drawing/2014/main" xmlns="" id="{00000000-0008-0000-0300-00007E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3" name="Rectangle 881">
          <a:extLst>
            <a:ext uri="{FF2B5EF4-FFF2-40B4-BE49-F238E27FC236}">
              <a16:creationId xmlns:a16="http://schemas.microsoft.com/office/drawing/2014/main" xmlns="" id="{00000000-0008-0000-0300-00007F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4" name="Rectangle 882">
          <a:extLst>
            <a:ext uri="{FF2B5EF4-FFF2-40B4-BE49-F238E27FC236}">
              <a16:creationId xmlns:a16="http://schemas.microsoft.com/office/drawing/2014/main" xmlns="" id="{00000000-0008-0000-0300-000080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5" name="Rectangle 883">
          <a:extLst>
            <a:ext uri="{FF2B5EF4-FFF2-40B4-BE49-F238E27FC236}">
              <a16:creationId xmlns:a16="http://schemas.microsoft.com/office/drawing/2014/main" xmlns="" id="{00000000-0008-0000-0300-000081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6" name="Rectangle 884">
          <a:extLst>
            <a:ext uri="{FF2B5EF4-FFF2-40B4-BE49-F238E27FC236}">
              <a16:creationId xmlns:a16="http://schemas.microsoft.com/office/drawing/2014/main" xmlns="" id="{00000000-0008-0000-0300-000082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67" name="Rectangle 885">
          <a:extLst>
            <a:ext uri="{FF2B5EF4-FFF2-40B4-BE49-F238E27FC236}">
              <a16:creationId xmlns:a16="http://schemas.microsoft.com/office/drawing/2014/main" xmlns="" id="{00000000-0008-0000-0300-000083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68" name="Rectangle 886">
          <a:extLst>
            <a:ext uri="{FF2B5EF4-FFF2-40B4-BE49-F238E27FC236}">
              <a16:creationId xmlns:a16="http://schemas.microsoft.com/office/drawing/2014/main" xmlns="" id="{00000000-0008-0000-0300-000084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69" name="Rectangle 887">
          <a:extLst>
            <a:ext uri="{FF2B5EF4-FFF2-40B4-BE49-F238E27FC236}">
              <a16:creationId xmlns:a16="http://schemas.microsoft.com/office/drawing/2014/main" xmlns="" id="{00000000-0008-0000-0300-000085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0" name="Rectangle 888">
          <a:extLst>
            <a:ext uri="{FF2B5EF4-FFF2-40B4-BE49-F238E27FC236}">
              <a16:creationId xmlns:a16="http://schemas.microsoft.com/office/drawing/2014/main" xmlns="" id="{00000000-0008-0000-0300-000086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1" name="Rectangle 889">
          <a:extLst>
            <a:ext uri="{FF2B5EF4-FFF2-40B4-BE49-F238E27FC236}">
              <a16:creationId xmlns:a16="http://schemas.microsoft.com/office/drawing/2014/main" xmlns="" id="{00000000-0008-0000-0300-000087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2" name="Rectangle 890">
          <a:extLst>
            <a:ext uri="{FF2B5EF4-FFF2-40B4-BE49-F238E27FC236}">
              <a16:creationId xmlns:a16="http://schemas.microsoft.com/office/drawing/2014/main" xmlns="" id="{00000000-0008-0000-0300-000088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3" name="Rectangle 891">
          <a:extLst>
            <a:ext uri="{FF2B5EF4-FFF2-40B4-BE49-F238E27FC236}">
              <a16:creationId xmlns:a16="http://schemas.microsoft.com/office/drawing/2014/main" xmlns="" id="{00000000-0008-0000-0300-000089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4" name="Rectangle 892">
          <a:extLst>
            <a:ext uri="{FF2B5EF4-FFF2-40B4-BE49-F238E27FC236}">
              <a16:creationId xmlns:a16="http://schemas.microsoft.com/office/drawing/2014/main" xmlns="" id="{00000000-0008-0000-0300-00008A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5" name="Rectangle 893">
          <a:extLst>
            <a:ext uri="{FF2B5EF4-FFF2-40B4-BE49-F238E27FC236}">
              <a16:creationId xmlns:a16="http://schemas.microsoft.com/office/drawing/2014/main" xmlns="" id="{00000000-0008-0000-0300-00008B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6" name="Rectangle 894">
          <a:extLst>
            <a:ext uri="{FF2B5EF4-FFF2-40B4-BE49-F238E27FC236}">
              <a16:creationId xmlns:a16="http://schemas.microsoft.com/office/drawing/2014/main" xmlns="" id="{00000000-0008-0000-0300-00008C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77" name="Rectangle 895">
          <a:extLst>
            <a:ext uri="{FF2B5EF4-FFF2-40B4-BE49-F238E27FC236}">
              <a16:creationId xmlns:a16="http://schemas.microsoft.com/office/drawing/2014/main" xmlns="" id="{00000000-0008-0000-0300-00008D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78" name="Rectangle 896">
          <a:extLst>
            <a:ext uri="{FF2B5EF4-FFF2-40B4-BE49-F238E27FC236}">
              <a16:creationId xmlns:a16="http://schemas.microsoft.com/office/drawing/2014/main" xmlns="" id="{00000000-0008-0000-0300-00008E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79" name="Rectangle 897">
          <a:extLst>
            <a:ext uri="{FF2B5EF4-FFF2-40B4-BE49-F238E27FC236}">
              <a16:creationId xmlns:a16="http://schemas.microsoft.com/office/drawing/2014/main" xmlns="" id="{00000000-0008-0000-0300-00008F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0" name="Rectangle 898">
          <a:extLst>
            <a:ext uri="{FF2B5EF4-FFF2-40B4-BE49-F238E27FC236}">
              <a16:creationId xmlns:a16="http://schemas.microsoft.com/office/drawing/2014/main" xmlns="" id="{00000000-0008-0000-0300-000090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1" name="Rectangle 899">
          <a:extLst>
            <a:ext uri="{FF2B5EF4-FFF2-40B4-BE49-F238E27FC236}">
              <a16:creationId xmlns:a16="http://schemas.microsoft.com/office/drawing/2014/main" xmlns="" id="{00000000-0008-0000-0300-000091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2" name="Rectangle 900">
          <a:extLst>
            <a:ext uri="{FF2B5EF4-FFF2-40B4-BE49-F238E27FC236}">
              <a16:creationId xmlns:a16="http://schemas.microsoft.com/office/drawing/2014/main" xmlns="" id="{00000000-0008-0000-0300-000092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3" name="Rectangle 901">
          <a:extLst>
            <a:ext uri="{FF2B5EF4-FFF2-40B4-BE49-F238E27FC236}">
              <a16:creationId xmlns:a16="http://schemas.microsoft.com/office/drawing/2014/main" xmlns="" id="{00000000-0008-0000-0300-000093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4" name="Rectangle 902">
          <a:extLst>
            <a:ext uri="{FF2B5EF4-FFF2-40B4-BE49-F238E27FC236}">
              <a16:creationId xmlns:a16="http://schemas.microsoft.com/office/drawing/2014/main" xmlns="" id="{00000000-0008-0000-0300-000094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5" name="Rectangle 903">
          <a:extLst>
            <a:ext uri="{FF2B5EF4-FFF2-40B4-BE49-F238E27FC236}">
              <a16:creationId xmlns:a16="http://schemas.microsoft.com/office/drawing/2014/main" xmlns="" id="{00000000-0008-0000-0300-000095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7286" name="Rectangle 904">
          <a:extLst>
            <a:ext uri="{FF2B5EF4-FFF2-40B4-BE49-F238E27FC236}">
              <a16:creationId xmlns:a16="http://schemas.microsoft.com/office/drawing/2014/main" xmlns="" id="{00000000-0008-0000-0300-000096A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7" name="Rectangle 905">
          <a:extLst>
            <a:ext uri="{FF2B5EF4-FFF2-40B4-BE49-F238E27FC236}">
              <a16:creationId xmlns:a16="http://schemas.microsoft.com/office/drawing/2014/main" xmlns="" id="{00000000-0008-0000-0300-000097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7288" name="Rectangle 906">
          <a:extLst>
            <a:ext uri="{FF2B5EF4-FFF2-40B4-BE49-F238E27FC236}">
              <a16:creationId xmlns:a16="http://schemas.microsoft.com/office/drawing/2014/main" xmlns="" id="{00000000-0008-0000-0300-000098A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7289" name="Rectangle 907">
          <a:extLst>
            <a:ext uri="{FF2B5EF4-FFF2-40B4-BE49-F238E27FC236}">
              <a16:creationId xmlns:a16="http://schemas.microsoft.com/office/drawing/2014/main" xmlns="" id="{00000000-0008-0000-0300-000099A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0" name="Rectangle 908">
          <a:extLst>
            <a:ext uri="{FF2B5EF4-FFF2-40B4-BE49-F238E27FC236}">
              <a16:creationId xmlns:a16="http://schemas.microsoft.com/office/drawing/2014/main" xmlns="" id="{00000000-0008-0000-0300-00009A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1" name="Rectangle 909">
          <a:extLst>
            <a:ext uri="{FF2B5EF4-FFF2-40B4-BE49-F238E27FC236}">
              <a16:creationId xmlns:a16="http://schemas.microsoft.com/office/drawing/2014/main" xmlns="" id="{00000000-0008-0000-0300-00009B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2" name="Rectangle 910">
          <a:extLst>
            <a:ext uri="{FF2B5EF4-FFF2-40B4-BE49-F238E27FC236}">
              <a16:creationId xmlns:a16="http://schemas.microsoft.com/office/drawing/2014/main" xmlns="" id="{00000000-0008-0000-0300-00009C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3" name="Rectangle 911">
          <a:extLst>
            <a:ext uri="{FF2B5EF4-FFF2-40B4-BE49-F238E27FC236}">
              <a16:creationId xmlns:a16="http://schemas.microsoft.com/office/drawing/2014/main" xmlns="" id="{00000000-0008-0000-0300-00009D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4" name="Rectangle 912">
          <a:extLst>
            <a:ext uri="{FF2B5EF4-FFF2-40B4-BE49-F238E27FC236}">
              <a16:creationId xmlns:a16="http://schemas.microsoft.com/office/drawing/2014/main" xmlns="" id="{00000000-0008-0000-0300-00009E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5" name="Rectangle 913">
          <a:extLst>
            <a:ext uri="{FF2B5EF4-FFF2-40B4-BE49-F238E27FC236}">
              <a16:creationId xmlns:a16="http://schemas.microsoft.com/office/drawing/2014/main" xmlns="" id="{00000000-0008-0000-0300-00009F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6" name="Rectangle 914">
          <a:extLst>
            <a:ext uri="{FF2B5EF4-FFF2-40B4-BE49-F238E27FC236}">
              <a16:creationId xmlns:a16="http://schemas.microsoft.com/office/drawing/2014/main" xmlns="" id="{00000000-0008-0000-0300-0000A0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7" name="Rectangle 915">
          <a:extLst>
            <a:ext uri="{FF2B5EF4-FFF2-40B4-BE49-F238E27FC236}">
              <a16:creationId xmlns:a16="http://schemas.microsoft.com/office/drawing/2014/main" xmlns="" id="{00000000-0008-0000-0300-0000A1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8" name="Rectangle 916">
          <a:extLst>
            <a:ext uri="{FF2B5EF4-FFF2-40B4-BE49-F238E27FC236}">
              <a16:creationId xmlns:a16="http://schemas.microsoft.com/office/drawing/2014/main" xmlns="" id="{00000000-0008-0000-0300-0000A2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299" name="Rectangle 917">
          <a:extLst>
            <a:ext uri="{FF2B5EF4-FFF2-40B4-BE49-F238E27FC236}">
              <a16:creationId xmlns:a16="http://schemas.microsoft.com/office/drawing/2014/main" xmlns="" id="{00000000-0008-0000-0300-0000A3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0" name="Rectangle 918">
          <a:extLst>
            <a:ext uri="{FF2B5EF4-FFF2-40B4-BE49-F238E27FC236}">
              <a16:creationId xmlns:a16="http://schemas.microsoft.com/office/drawing/2014/main" xmlns="" id="{00000000-0008-0000-0300-0000A4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7301" name="Rectangle 919">
          <a:extLst>
            <a:ext uri="{FF2B5EF4-FFF2-40B4-BE49-F238E27FC236}">
              <a16:creationId xmlns:a16="http://schemas.microsoft.com/office/drawing/2014/main" xmlns="" id="{00000000-0008-0000-0300-0000A5A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2" name="Rectangle 920">
          <a:extLst>
            <a:ext uri="{FF2B5EF4-FFF2-40B4-BE49-F238E27FC236}">
              <a16:creationId xmlns:a16="http://schemas.microsoft.com/office/drawing/2014/main" xmlns="" id="{00000000-0008-0000-0300-0000A6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3" name="Rectangle 921">
          <a:extLst>
            <a:ext uri="{FF2B5EF4-FFF2-40B4-BE49-F238E27FC236}">
              <a16:creationId xmlns:a16="http://schemas.microsoft.com/office/drawing/2014/main" xmlns="" id="{00000000-0008-0000-0300-0000A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4" name="Rectangle 922">
          <a:extLst>
            <a:ext uri="{FF2B5EF4-FFF2-40B4-BE49-F238E27FC236}">
              <a16:creationId xmlns:a16="http://schemas.microsoft.com/office/drawing/2014/main" xmlns="" id="{00000000-0008-0000-0300-0000A8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5" name="Rectangle 923">
          <a:extLst>
            <a:ext uri="{FF2B5EF4-FFF2-40B4-BE49-F238E27FC236}">
              <a16:creationId xmlns:a16="http://schemas.microsoft.com/office/drawing/2014/main" xmlns="" id="{00000000-0008-0000-0300-0000A9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6" name="Rectangle 924">
          <a:extLst>
            <a:ext uri="{FF2B5EF4-FFF2-40B4-BE49-F238E27FC236}">
              <a16:creationId xmlns:a16="http://schemas.microsoft.com/office/drawing/2014/main" xmlns="" id="{00000000-0008-0000-0300-0000AA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07" name="Rectangle 925">
          <a:extLst>
            <a:ext uri="{FF2B5EF4-FFF2-40B4-BE49-F238E27FC236}">
              <a16:creationId xmlns:a16="http://schemas.microsoft.com/office/drawing/2014/main" xmlns="" id="{00000000-0008-0000-0300-0000AB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08" name="Rectangle 926">
          <a:extLst>
            <a:ext uri="{FF2B5EF4-FFF2-40B4-BE49-F238E27FC236}">
              <a16:creationId xmlns:a16="http://schemas.microsoft.com/office/drawing/2014/main" xmlns="" id="{00000000-0008-0000-0300-0000AC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09" name="Rectangle 927">
          <a:extLst>
            <a:ext uri="{FF2B5EF4-FFF2-40B4-BE49-F238E27FC236}">
              <a16:creationId xmlns:a16="http://schemas.microsoft.com/office/drawing/2014/main" xmlns="" id="{00000000-0008-0000-0300-0000AD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0" name="Rectangle 928">
          <a:extLst>
            <a:ext uri="{FF2B5EF4-FFF2-40B4-BE49-F238E27FC236}">
              <a16:creationId xmlns:a16="http://schemas.microsoft.com/office/drawing/2014/main" xmlns="" id="{00000000-0008-0000-0300-0000AE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1" name="Rectangle 929">
          <a:extLst>
            <a:ext uri="{FF2B5EF4-FFF2-40B4-BE49-F238E27FC236}">
              <a16:creationId xmlns:a16="http://schemas.microsoft.com/office/drawing/2014/main" xmlns="" id="{00000000-0008-0000-0300-0000AF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2" name="Rectangle 930">
          <a:extLst>
            <a:ext uri="{FF2B5EF4-FFF2-40B4-BE49-F238E27FC236}">
              <a16:creationId xmlns:a16="http://schemas.microsoft.com/office/drawing/2014/main" xmlns="" id="{00000000-0008-0000-0300-0000B0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3" name="Rectangle 931">
          <a:extLst>
            <a:ext uri="{FF2B5EF4-FFF2-40B4-BE49-F238E27FC236}">
              <a16:creationId xmlns:a16="http://schemas.microsoft.com/office/drawing/2014/main" xmlns="" id="{00000000-0008-0000-0300-0000B1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4" name="Rectangle 932">
          <a:extLst>
            <a:ext uri="{FF2B5EF4-FFF2-40B4-BE49-F238E27FC236}">
              <a16:creationId xmlns:a16="http://schemas.microsoft.com/office/drawing/2014/main" xmlns="" id="{00000000-0008-0000-0300-0000B2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5" name="Rectangle 933">
          <a:extLst>
            <a:ext uri="{FF2B5EF4-FFF2-40B4-BE49-F238E27FC236}">
              <a16:creationId xmlns:a16="http://schemas.microsoft.com/office/drawing/2014/main" xmlns="" id="{00000000-0008-0000-0300-0000B3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6" name="Rectangle 934">
          <a:extLst>
            <a:ext uri="{FF2B5EF4-FFF2-40B4-BE49-F238E27FC236}">
              <a16:creationId xmlns:a16="http://schemas.microsoft.com/office/drawing/2014/main" xmlns="" id="{00000000-0008-0000-0300-0000B4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17" name="Rectangle 935">
          <a:extLst>
            <a:ext uri="{FF2B5EF4-FFF2-40B4-BE49-F238E27FC236}">
              <a16:creationId xmlns:a16="http://schemas.microsoft.com/office/drawing/2014/main" xmlns="" id="{00000000-0008-0000-0300-0000B5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18" name="Rectangle 936">
          <a:extLst>
            <a:ext uri="{FF2B5EF4-FFF2-40B4-BE49-F238E27FC236}">
              <a16:creationId xmlns:a16="http://schemas.microsoft.com/office/drawing/2014/main" xmlns="" id="{00000000-0008-0000-0300-0000B6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19" name="Rectangle 937">
          <a:extLst>
            <a:ext uri="{FF2B5EF4-FFF2-40B4-BE49-F238E27FC236}">
              <a16:creationId xmlns:a16="http://schemas.microsoft.com/office/drawing/2014/main" xmlns="" id="{00000000-0008-0000-0300-0000B7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0" name="Rectangle 938">
          <a:extLst>
            <a:ext uri="{FF2B5EF4-FFF2-40B4-BE49-F238E27FC236}">
              <a16:creationId xmlns:a16="http://schemas.microsoft.com/office/drawing/2014/main" xmlns="" id="{00000000-0008-0000-0300-0000B8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1" name="Rectangle 939">
          <a:extLst>
            <a:ext uri="{FF2B5EF4-FFF2-40B4-BE49-F238E27FC236}">
              <a16:creationId xmlns:a16="http://schemas.microsoft.com/office/drawing/2014/main" xmlns="" id="{00000000-0008-0000-0300-0000B9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2" name="Rectangle 940">
          <a:extLst>
            <a:ext uri="{FF2B5EF4-FFF2-40B4-BE49-F238E27FC236}">
              <a16:creationId xmlns:a16="http://schemas.microsoft.com/office/drawing/2014/main" xmlns="" id="{00000000-0008-0000-0300-0000BA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3" name="Rectangle 941">
          <a:extLst>
            <a:ext uri="{FF2B5EF4-FFF2-40B4-BE49-F238E27FC236}">
              <a16:creationId xmlns:a16="http://schemas.microsoft.com/office/drawing/2014/main" xmlns="" id="{00000000-0008-0000-0300-0000BB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4" name="Rectangle 942">
          <a:extLst>
            <a:ext uri="{FF2B5EF4-FFF2-40B4-BE49-F238E27FC236}">
              <a16:creationId xmlns:a16="http://schemas.microsoft.com/office/drawing/2014/main" xmlns="" id="{00000000-0008-0000-0300-0000BC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5" name="Rectangle 943">
          <a:extLst>
            <a:ext uri="{FF2B5EF4-FFF2-40B4-BE49-F238E27FC236}">
              <a16:creationId xmlns:a16="http://schemas.microsoft.com/office/drawing/2014/main" xmlns="" id="{00000000-0008-0000-0300-0000BD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6" name="Rectangle 944">
          <a:extLst>
            <a:ext uri="{FF2B5EF4-FFF2-40B4-BE49-F238E27FC236}">
              <a16:creationId xmlns:a16="http://schemas.microsoft.com/office/drawing/2014/main" xmlns="" id="{00000000-0008-0000-0300-0000BE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27" name="Rectangle 945">
          <a:extLst>
            <a:ext uri="{FF2B5EF4-FFF2-40B4-BE49-F238E27FC236}">
              <a16:creationId xmlns:a16="http://schemas.microsoft.com/office/drawing/2014/main" xmlns="" id="{00000000-0008-0000-0300-0000BF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28" name="Rectangle 946">
          <a:extLst>
            <a:ext uri="{FF2B5EF4-FFF2-40B4-BE49-F238E27FC236}">
              <a16:creationId xmlns:a16="http://schemas.microsoft.com/office/drawing/2014/main" xmlns="" id="{00000000-0008-0000-0300-0000C0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29" name="Rectangle 947">
          <a:extLst>
            <a:ext uri="{FF2B5EF4-FFF2-40B4-BE49-F238E27FC236}">
              <a16:creationId xmlns:a16="http://schemas.microsoft.com/office/drawing/2014/main" xmlns="" id="{00000000-0008-0000-0300-0000C1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0" name="Rectangle 948">
          <a:extLst>
            <a:ext uri="{FF2B5EF4-FFF2-40B4-BE49-F238E27FC236}">
              <a16:creationId xmlns:a16="http://schemas.microsoft.com/office/drawing/2014/main" xmlns="" id="{00000000-0008-0000-0300-0000C2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1" name="Rectangle 949">
          <a:extLst>
            <a:ext uri="{FF2B5EF4-FFF2-40B4-BE49-F238E27FC236}">
              <a16:creationId xmlns:a16="http://schemas.microsoft.com/office/drawing/2014/main" xmlns="" id="{00000000-0008-0000-0300-0000C3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7332" name="Rectangle 950">
          <a:extLst>
            <a:ext uri="{FF2B5EF4-FFF2-40B4-BE49-F238E27FC236}">
              <a16:creationId xmlns:a16="http://schemas.microsoft.com/office/drawing/2014/main" xmlns="" id="{00000000-0008-0000-0300-0000C4A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3" name="Rectangle 951">
          <a:extLst>
            <a:ext uri="{FF2B5EF4-FFF2-40B4-BE49-F238E27FC236}">
              <a16:creationId xmlns:a16="http://schemas.microsoft.com/office/drawing/2014/main" xmlns="" id="{00000000-0008-0000-0300-0000C5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7334" name="Rectangle 952">
          <a:extLst>
            <a:ext uri="{FF2B5EF4-FFF2-40B4-BE49-F238E27FC236}">
              <a16:creationId xmlns:a16="http://schemas.microsoft.com/office/drawing/2014/main" xmlns="" id="{00000000-0008-0000-0300-0000C6A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7335" name="Rectangle 953">
          <a:extLst>
            <a:ext uri="{FF2B5EF4-FFF2-40B4-BE49-F238E27FC236}">
              <a16:creationId xmlns:a16="http://schemas.microsoft.com/office/drawing/2014/main" xmlns="" id="{00000000-0008-0000-0300-0000C7A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6" name="Rectangle 954">
          <a:extLst>
            <a:ext uri="{FF2B5EF4-FFF2-40B4-BE49-F238E27FC236}">
              <a16:creationId xmlns:a16="http://schemas.microsoft.com/office/drawing/2014/main" xmlns="" id="{00000000-0008-0000-0300-0000C8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7" name="Rectangle 955">
          <a:extLst>
            <a:ext uri="{FF2B5EF4-FFF2-40B4-BE49-F238E27FC236}">
              <a16:creationId xmlns:a16="http://schemas.microsoft.com/office/drawing/2014/main" xmlns="" id="{00000000-0008-0000-0300-0000C9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8" name="Rectangle 956">
          <a:extLst>
            <a:ext uri="{FF2B5EF4-FFF2-40B4-BE49-F238E27FC236}">
              <a16:creationId xmlns:a16="http://schemas.microsoft.com/office/drawing/2014/main" xmlns="" id="{00000000-0008-0000-0300-0000CA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39" name="Rectangle 957">
          <a:extLst>
            <a:ext uri="{FF2B5EF4-FFF2-40B4-BE49-F238E27FC236}">
              <a16:creationId xmlns:a16="http://schemas.microsoft.com/office/drawing/2014/main" xmlns="" id="{00000000-0008-0000-0300-0000CB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0" name="Rectangle 958">
          <a:extLst>
            <a:ext uri="{FF2B5EF4-FFF2-40B4-BE49-F238E27FC236}">
              <a16:creationId xmlns:a16="http://schemas.microsoft.com/office/drawing/2014/main" xmlns="" id="{00000000-0008-0000-0300-0000CC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1" name="Rectangle 959">
          <a:extLst>
            <a:ext uri="{FF2B5EF4-FFF2-40B4-BE49-F238E27FC236}">
              <a16:creationId xmlns:a16="http://schemas.microsoft.com/office/drawing/2014/main" xmlns="" id="{00000000-0008-0000-0300-0000CD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2" name="Rectangle 960">
          <a:extLst>
            <a:ext uri="{FF2B5EF4-FFF2-40B4-BE49-F238E27FC236}">
              <a16:creationId xmlns:a16="http://schemas.microsoft.com/office/drawing/2014/main" xmlns="" id="{00000000-0008-0000-0300-0000CE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3" name="Rectangle 961">
          <a:extLst>
            <a:ext uri="{FF2B5EF4-FFF2-40B4-BE49-F238E27FC236}">
              <a16:creationId xmlns:a16="http://schemas.microsoft.com/office/drawing/2014/main" xmlns="" id="{00000000-0008-0000-0300-0000CF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4" name="Rectangle 962">
          <a:extLst>
            <a:ext uri="{FF2B5EF4-FFF2-40B4-BE49-F238E27FC236}">
              <a16:creationId xmlns:a16="http://schemas.microsoft.com/office/drawing/2014/main" xmlns="" id="{00000000-0008-0000-0300-0000D0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5" name="Rectangle 963">
          <a:extLst>
            <a:ext uri="{FF2B5EF4-FFF2-40B4-BE49-F238E27FC236}">
              <a16:creationId xmlns:a16="http://schemas.microsoft.com/office/drawing/2014/main" xmlns="" id="{00000000-0008-0000-0300-0000D1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6" name="Rectangle 964">
          <a:extLst>
            <a:ext uri="{FF2B5EF4-FFF2-40B4-BE49-F238E27FC236}">
              <a16:creationId xmlns:a16="http://schemas.microsoft.com/office/drawing/2014/main" xmlns="" id="{00000000-0008-0000-0300-0000D2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7347" name="Rectangle 965">
          <a:extLst>
            <a:ext uri="{FF2B5EF4-FFF2-40B4-BE49-F238E27FC236}">
              <a16:creationId xmlns:a16="http://schemas.microsoft.com/office/drawing/2014/main" xmlns="" id="{00000000-0008-0000-0300-0000D3A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48" name="Rectangle 966">
          <a:extLst>
            <a:ext uri="{FF2B5EF4-FFF2-40B4-BE49-F238E27FC236}">
              <a16:creationId xmlns:a16="http://schemas.microsoft.com/office/drawing/2014/main" xmlns="" id="{00000000-0008-0000-0300-0000D4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49" name="Rectangle 967">
          <a:extLst>
            <a:ext uri="{FF2B5EF4-FFF2-40B4-BE49-F238E27FC236}">
              <a16:creationId xmlns:a16="http://schemas.microsoft.com/office/drawing/2014/main" xmlns="" id="{00000000-0008-0000-0300-0000D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0" name="Rectangle 968">
          <a:extLst>
            <a:ext uri="{FF2B5EF4-FFF2-40B4-BE49-F238E27FC236}">
              <a16:creationId xmlns:a16="http://schemas.microsoft.com/office/drawing/2014/main" xmlns="" id="{00000000-0008-0000-0300-0000D6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1" name="Rectangle 969">
          <a:extLst>
            <a:ext uri="{FF2B5EF4-FFF2-40B4-BE49-F238E27FC236}">
              <a16:creationId xmlns:a16="http://schemas.microsoft.com/office/drawing/2014/main" xmlns="" id="{00000000-0008-0000-0300-0000D7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2" name="Rectangle 970">
          <a:extLst>
            <a:ext uri="{FF2B5EF4-FFF2-40B4-BE49-F238E27FC236}">
              <a16:creationId xmlns:a16="http://schemas.microsoft.com/office/drawing/2014/main" xmlns="" id="{00000000-0008-0000-0300-0000D8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3" name="Rectangle 971">
          <a:extLst>
            <a:ext uri="{FF2B5EF4-FFF2-40B4-BE49-F238E27FC236}">
              <a16:creationId xmlns:a16="http://schemas.microsoft.com/office/drawing/2014/main" xmlns="" id="{00000000-0008-0000-0300-0000D9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4" name="Rectangle 972">
          <a:extLst>
            <a:ext uri="{FF2B5EF4-FFF2-40B4-BE49-F238E27FC236}">
              <a16:creationId xmlns:a16="http://schemas.microsoft.com/office/drawing/2014/main" xmlns="" id="{00000000-0008-0000-0300-0000DA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5" name="Rectangle 973">
          <a:extLst>
            <a:ext uri="{FF2B5EF4-FFF2-40B4-BE49-F238E27FC236}">
              <a16:creationId xmlns:a16="http://schemas.microsoft.com/office/drawing/2014/main" xmlns="" id="{00000000-0008-0000-0300-0000DB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6" name="Rectangle 974">
          <a:extLst>
            <a:ext uri="{FF2B5EF4-FFF2-40B4-BE49-F238E27FC236}">
              <a16:creationId xmlns:a16="http://schemas.microsoft.com/office/drawing/2014/main" xmlns="" id="{00000000-0008-0000-0300-0000DC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57" name="Rectangle 975">
          <a:extLst>
            <a:ext uri="{FF2B5EF4-FFF2-40B4-BE49-F238E27FC236}">
              <a16:creationId xmlns:a16="http://schemas.microsoft.com/office/drawing/2014/main" xmlns="" id="{00000000-0008-0000-0300-0000DD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58" name="Rectangle 976">
          <a:extLst>
            <a:ext uri="{FF2B5EF4-FFF2-40B4-BE49-F238E27FC236}">
              <a16:creationId xmlns:a16="http://schemas.microsoft.com/office/drawing/2014/main" xmlns="" id="{00000000-0008-0000-0300-0000DE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59" name="Rectangle 977">
          <a:extLst>
            <a:ext uri="{FF2B5EF4-FFF2-40B4-BE49-F238E27FC236}">
              <a16:creationId xmlns:a16="http://schemas.microsoft.com/office/drawing/2014/main" xmlns="" id="{00000000-0008-0000-0300-0000DF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0" name="Rectangle 978">
          <a:extLst>
            <a:ext uri="{FF2B5EF4-FFF2-40B4-BE49-F238E27FC236}">
              <a16:creationId xmlns:a16="http://schemas.microsoft.com/office/drawing/2014/main" xmlns="" id="{00000000-0008-0000-0300-0000E0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1" name="Rectangle 979">
          <a:extLst>
            <a:ext uri="{FF2B5EF4-FFF2-40B4-BE49-F238E27FC236}">
              <a16:creationId xmlns:a16="http://schemas.microsoft.com/office/drawing/2014/main" xmlns="" id="{00000000-0008-0000-0300-0000E1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2" name="Rectangle 980">
          <a:extLst>
            <a:ext uri="{FF2B5EF4-FFF2-40B4-BE49-F238E27FC236}">
              <a16:creationId xmlns:a16="http://schemas.microsoft.com/office/drawing/2014/main" xmlns="" id="{00000000-0008-0000-0300-0000E2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3" name="Rectangle 981">
          <a:extLst>
            <a:ext uri="{FF2B5EF4-FFF2-40B4-BE49-F238E27FC236}">
              <a16:creationId xmlns:a16="http://schemas.microsoft.com/office/drawing/2014/main" xmlns="" id="{00000000-0008-0000-0300-0000E3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4" name="Rectangle 982">
          <a:extLst>
            <a:ext uri="{FF2B5EF4-FFF2-40B4-BE49-F238E27FC236}">
              <a16:creationId xmlns:a16="http://schemas.microsoft.com/office/drawing/2014/main" xmlns="" id="{00000000-0008-0000-0300-0000E4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5" name="Rectangle 983">
          <a:extLst>
            <a:ext uri="{FF2B5EF4-FFF2-40B4-BE49-F238E27FC236}">
              <a16:creationId xmlns:a16="http://schemas.microsoft.com/office/drawing/2014/main" xmlns="" id="{00000000-0008-0000-0300-0000E5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6" name="Rectangle 984">
          <a:extLst>
            <a:ext uri="{FF2B5EF4-FFF2-40B4-BE49-F238E27FC236}">
              <a16:creationId xmlns:a16="http://schemas.microsoft.com/office/drawing/2014/main" xmlns="" id="{00000000-0008-0000-0300-0000E6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67" name="Rectangle 985">
          <a:extLst>
            <a:ext uri="{FF2B5EF4-FFF2-40B4-BE49-F238E27FC236}">
              <a16:creationId xmlns:a16="http://schemas.microsoft.com/office/drawing/2014/main" xmlns="" id="{00000000-0008-0000-0300-0000E7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68" name="Rectangle 986">
          <a:extLst>
            <a:ext uri="{FF2B5EF4-FFF2-40B4-BE49-F238E27FC236}">
              <a16:creationId xmlns:a16="http://schemas.microsoft.com/office/drawing/2014/main" xmlns="" id="{00000000-0008-0000-0300-0000E8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69" name="Rectangle 987">
          <a:extLst>
            <a:ext uri="{FF2B5EF4-FFF2-40B4-BE49-F238E27FC236}">
              <a16:creationId xmlns:a16="http://schemas.microsoft.com/office/drawing/2014/main" xmlns="" id="{00000000-0008-0000-0300-0000E9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0" name="Rectangle 988">
          <a:extLst>
            <a:ext uri="{FF2B5EF4-FFF2-40B4-BE49-F238E27FC236}">
              <a16:creationId xmlns:a16="http://schemas.microsoft.com/office/drawing/2014/main" xmlns="" id="{00000000-0008-0000-0300-0000EA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1" name="Rectangle 989">
          <a:extLst>
            <a:ext uri="{FF2B5EF4-FFF2-40B4-BE49-F238E27FC236}">
              <a16:creationId xmlns:a16="http://schemas.microsoft.com/office/drawing/2014/main" xmlns="" id="{00000000-0008-0000-0300-0000EB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2" name="Rectangle 990">
          <a:extLst>
            <a:ext uri="{FF2B5EF4-FFF2-40B4-BE49-F238E27FC236}">
              <a16:creationId xmlns:a16="http://schemas.microsoft.com/office/drawing/2014/main" xmlns="" id="{00000000-0008-0000-0300-0000EC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3" name="Rectangle 991">
          <a:extLst>
            <a:ext uri="{FF2B5EF4-FFF2-40B4-BE49-F238E27FC236}">
              <a16:creationId xmlns:a16="http://schemas.microsoft.com/office/drawing/2014/main" xmlns="" id="{00000000-0008-0000-0300-0000ED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4" name="Rectangle 992">
          <a:extLst>
            <a:ext uri="{FF2B5EF4-FFF2-40B4-BE49-F238E27FC236}">
              <a16:creationId xmlns:a16="http://schemas.microsoft.com/office/drawing/2014/main" xmlns="" id="{00000000-0008-0000-0300-0000EE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5" name="Rectangle 993">
          <a:extLst>
            <a:ext uri="{FF2B5EF4-FFF2-40B4-BE49-F238E27FC236}">
              <a16:creationId xmlns:a16="http://schemas.microsoft.com/office/drawing/2014/main" xmlns="" id="{00000000-0008-0000-0300-0000EF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6" name="Rectangle 994">
          <a:extLst>
            <a:ext uri="{FF2B5EF4-FFF2-40B4-BE49-F238E27FC236}">
              <a16:creationId xmlns:a16="http://schemas.microsoft.com/office/drawing/2014/main" xmlns="" id="{00000000-0008-0000-0300-0000F0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77" name="Rectangle 995">
          <a:extLst>
            <a:ext uri="{FF2B5EF4-FFF2-40B4-BE49-F238E27FC236}">
              <a16:creationId xmlns:a16="http://schemas.microsoft.com/office/drawing/2014/main" xmlns="" id="{00000000-0008-0000-0300-0000F1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7378" name="Rectangle 996">
          <a:extLst>
            <a:ext uri="{FF2B5EF4-FFF2-40B4-BE49-F238E27FC236}">
              <a16:creationId xmlns:a16="http://schemas.microsoft.com/office/drawing/2014/main" xmlns="" id="{00000000-0008-0000-0300-0000F2A8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79" name="Rectangle 997">
          <a:extLst>
            <a:ext uri="{FF2B5EF4-FFF2-40B4-BE49-F238E27FC236}">
              <a16:creationId xmlns:a16="http://schemas.microsoft.com/office/drawing/2014/main" xmlns="" id="{00000000-0008-0000-0300-0000F3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7380" name="Rectangle 998">
          <a:extLst>
            <a:ext uri="{FF2B5EF4-FFF2-40B4-BE49-F238E27FC236}">
              <a16:creationId xmlns:a16="http://schemas.microsoft.com/office/drawing/2014/main" xmlns="" id="{00000000-0008-0000-0300-0000F4A8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7381" name="Rectangle 999">
          <a:extLst>
            <a:ext uri="{FF2B5EF4-FFF2-40B4-BE49-F238E27FC236}">
              <a16:creationId xmlns:a16="http://schemas.microsoft.com/office/drawing/2014/main" xmlns="" id="{00000000-0008-0000-0300-0000F5A8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2" name="Rectangle 1000">
          <a:extLst>
            <a:ext uri="{FF2B5EF4-FFF2-40B4-BE49-F238E27FC236}">
              <a16:creationId xmlns:a16="http://schemas.microsoft.com/office/drawing/2014/main" xmlns="" id="{00000000-0008-0000-0300-0000F6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3" name="Rectangle 1001">
          <a:extLst>
            <a:ext uri="{FF2B5EF4-FFF2-40B4-BE49-F238E27FC236}">
              <a16:creationId xmlns:a16="http://schemas.microsoft.com/office/drawing/2014/main" xmlns="" id="{00000000-0008-0000-0300-0000F7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4" name="Rectangle 1002">
          <a:extLst>
            <a:ext uri="{FF2B5EF4-FFF2-40B4-BE49-F238E27FC236}">
              <a16:creationId xmlns:a16="http://schemas.microsoft.com/office/drawing/2014/main" xmlns="" id="{00000000-0008-0000-0300-0000F8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5" name="Rectangle 1003">
          <a:extLst>
            <a:ext uri="{FF2B5EF4-FFF2-40B4-BE49-F238E27FC236}">
              <a16:creationId xmlns:a16="http://schemas.microsoft.com/office/drawing/2014/main" xmlns="" id="{00000000-0008-0000-0300-0000F9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6" name="Rectangle 1004">
          <a:extLst>
            <a:ext uri="{FF2B5EF4-FFF2-40B4-BE49-F238E27FC236}">
              <a16:creationId xmlns:a16="http://schemas.microsoft.com/office/drawing/2014/main" xmlns="" id="{00000000-0008-0000-0300-0000FA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7" name="Rectangle 1005">
          <a:extLst>
            <a:ext uri="{FF2B5EF4-FFF2-40B4-BE49-F238E27FC236}">
              <a16:creationId xmlns:a16="http://schemas.microsoft.com/office/drawing/2014/main" xmlns="" id="{00000000-0008-0000-0300-0000FB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8" name="Rectangle 1006">
          <a:extLst>
            <a:ext uri="{FF2B5EF4-FFF2-40B4-BE49-F238E27FC236}">
              <a16:creationId xmlns:a16="http://schemas.microsoft.com/office/drawing/2014/main" xmlns="" id="{00000000-0008-0000-0300-0000FC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89" name="Rectangle 1007">
          <a:extLst>
            <a:ext uri="{FF2B5EF4-FFF2-40B4-BE49-F238E27FC236}">
              <a16:creationId xmlns:a16="http://schemas.microsoft.com/office/drawing/2014/main" xmlns="" id="{00000000-0008-0000-0300-0000FD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0" name="Rectangle 1008">
          <a:extLst>
            <a:ext uri="{FF2B5EF4-FFF2-40B4-BE49-F238E27FC236}">
              <a16:creationId xmlns:a16="http://schemas.microsoft.com/office/drawing/2014/main" xmlns="" id="{00000000-0008-0000-0300-0000FE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1" name="Rectangle 1009">
          <a:extLst>
            <a:ext uri="{FF2B5EF4-FFF2-40B4-BE49-F238E27FC236}">
              <a16:creationId xmlns:a16="http://schemas.microsoft.com/office/drawing/2014/main" xmlns="" id="{00000000-0008-0000-0300-0000FFA8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2" name="Rectangle 1010">
          <a:extLst>
            <a:ext uri="{FF2B5EF4-FFF2-40B4-BE49-F238E27FC236}">
              <a16:creationId xmlns:a16="http://schemas.microsoft.com/office/drawing/2014/main" xmlns="" id="{00000000-0008-0000-0300-000000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7393" name="Rectangle 1011">
          <a:extLst>
            <a:ext uri="{FF2B5EF4-FFF2-40B4-BE49-F238E27FC236}">
              <a16:creationId xmlns:a16="http://schemas.microsoft.com/office/drawing/2014/main" xmlns="" id="{00000000-0008-0000-0300-000001A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4" name="Rectangle 1012">
          <a:extLst>
            <a:ext uri="{FF2B5EF4-FFF2-40B4-BE49-F238E27FC236}">
              <a16:creationId xmlns:a16="http://schemas.microsoft.com/office/drawing/2014/main" xmlns="" id="{00000000-0008-0000-0300-00000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5" name="Rectangle 1013">
          <a:extLst>
            <a:ext uri="{FF2B5EF4-FFF2-40B4-BE49-F238E27FC236}">
              <a16:creationId xmlns:a16="http://schemas.microsoft.com/office/drawing/2014/main" xmlns="" id="{00000000-0008-0000-0300-00000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6" name="Rectangle 1014">
          <a:extLst>
            <a:ext uri="{FF2B5EF4-FFF2-40B4-BE49-F238E27FC236}">
              <a16:creationId xmlns:a16="http://schemas.microsoft.com/office/drawing/2014/main" xmlns="" id="{00000000-0008-0000-0300-00000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397" name="Rectangle 1015">
          <a:extLst>
            <a:ext uri="{FF2B5EF4-FFF2-40B4-BE49-F238E27FC236}">
              <a16:creationId xmlns:a16="http://schemas.microsoft.com/office/drawing/2014/main" xmlns="" id="{00000000-0008-0000-0300-00000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398" name="Rectangle 1016">
          <a:extLst>
            <a:ext uri="{FF2B5EF4-FFF2-40B4-BE49-F238E27FC236}">
              <a16:creationId xmlns:a16="http://schemas.microsoft.com/office/drawing/2014/main" xmlns="" id="{00000000-0008-0000-0300-00000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399" name="Rectangle 1017">
          <a:extLst>
            <a:ext uri="{FF2B5EF4-FFF2-40B4-BE49-F238E27FC236}">
              <a16:creationId xmlns:a16="http://schemas.microsoft.com/office/drawing/2014/main" xmlns="" id="{00000000-0008-0000-0300-00000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0" name="Rectangle 1018">
          <a:extLst>
            <a:ext uri="{FF2B5EF4-FFF2-40B4-BE49-F238E27FC236}">
              <a16:creationId xmlns:a16="http://schemas.microsoft.com/office/drawing/2014/main" xmlns="" id="{00000000-0008-0000-0300-00000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1" name="Rectangle 1019">
          <a:extLst>
            <a:ext uri="{FF2B5EF4-FFF2-40B4-BE49-F238E27FC236}">
              <a16:creationId xmlns:a16="http://schemas.microsoft.com/office/drawing/2014/main" xmlns="" id="{00000000-0008-0000-0300-00000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2" name="Rectangle 1020">
          <a:extLst>
            <a:ext uri="{FF2B5EF4-FFF2-40B4-BE49-F238E27FC236}">
              <a16:creationId xmlns:a16="http://schemas.microsoft.com/office/drawing/2014/main" xmlns="" id="{00000000-0008-0000-0300-00000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3" name="Rectangle 1021">
          <a:extLst>
            <a:ext uri="{FF2B5EF4-FFF2-40B4-BE49-F238E27FC236}">
              <a16:creationId xmlns:a16="http://schemas.microsoft.com/office/drawing/2014/main" xmlns="" id="{00000000-0008-0000-0300-00000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4" name="Rectangle 1022">
          <a:extLst>
            <a:ext uri="{FF2B5EF4-FFF2-40B4-BE49-F238E27FC236}">
              <a16:creationId xmlns:a16="http://schemas.microsoft.com/office/drawing/2014/main" xmlns="" id="{00000000-0008-0000-0300-00000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5" name="Rectangle 1023">
          <a:extLst>
            <a:ext uri="{FF2B5EF4-FFF2-40B4-BE49-F238E27FC236}">
              <a16:creationId xmlns:a16="http://schemas.microsoft.com/office/drawing/2014/main" xmlns="" id="{00000000-0008-0000-0300-00000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6" name="Rectangle 1024">
          <a:extLst>
            <a:ext uri="{FF2B5EF4-FFF2-40B4-BE49-F238E27FC236}">
              <a16:creationId xmlns:a16="http://schemas.microsoft.com/office/drawing/2014/main" xmlns="" id="{00000000-0008-0000-0300-00000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07" name="Rectangle 1025">
          <a:extLst>
            <a:ext uri="{FF2B5EF4-FFF2-40B4-BE49-F238E27FC236}">
              <a16:creationId xmlns:a16="http://schemas.microsoft.com/office/drawing/2014/main" xmlns="" id="{00000000-0008-0000-0300-00000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08" name="Rectangle 1026">
          <a:extLst>
            <a:ext uri="{FF2B5EF4-FFF2-40B4-BE49-F238E27FC236}">
              <a16:creationId xmlns:a16="http://schemas.microsoft.com/office/drawing/2014/main" xmlns="" id="{00000000-0008-0000-0300-00001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09" name="Rectangle 1027">
          <a:extLst>
            <a:ext uri="{FF2B5EF4-FFF2-40B4-BE49-F238E27FC236}">
              <a16:creationId xmlns:a16="http://schemas.microsoft.com/office/drawing/2014/main" xmlns="" id="{00000000-0008-0000-0300-00001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0" name="Rectangle 1028">
          <a:extLst>
            <a:ext uri="{FF2B5EF4-FFF2-40B4-BE49-F238E27FC236}">
              <a16:creationId xmlns:a16="http://schemas.microsoft.com/office/drawing/2014/main" xmlns="" id="{00000000-0008-0000-0300-00001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1" name="Rectangle 1029">
          <a:extLst>
            <a:ext uri="{FF2B5EF4-FFF2-40B4-BE49-F238E27FC236}">
              <a16:creationId xmlns:a16="http://schemas.microsoft.com/office/drawing/2014/main" xmlns="" id="{00000000-0008-0000-0300-00001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2" name="Rectangle 1030">
          <a:extLst>
            <a:ext uri="{FF2B5EF4-FFF2-40B4-BE49-F238E27FC236}">
              <a16:creationId xmlns:a16="http://schemas.microsoft.com/office/drawing/2014/main" xmlns="" id="{00000000-0008-0000-0300-00001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3" name="Rectangle 1031">
          <a:extLst>
            <a:ext uri="{FF2B5EF4-FFF2-40B4-BE49-F238E27FC236}">
              <a16:creationId xmlns:a16="http://schemas.microsoft.com/office/drawing/2014/main" xmlns="" id="{00000000-0008-0000-0300-00001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4" name="Rectangle 1032">
          <a:extLst>
            <a:ext uri="{FF2B5EF4-FFF2-40B4-BE49-F238E27FC236}">
              <a16:creationId xmlns:a16="http://schemas.microsoft.com/office/drawing/2014/main" xmlns="" id="{00000000-0008-0000-0300-00001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5" name="Rectangle 1033">
          <a:extLst>
            <a:ext uri="{FF2B5EF4-FFF2-40B4-BE49-F238E27FC236}">
              <a16:creationId xmlns:a16="http://schemas.microsoft.com/office/drawing/2014/main" xmlns="" id="{00000000-0008-0000-0300-00001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6" name="Rectangle 1034">
          <a:extLst>
            <a:ext uri="{FF2B5EF4-FFF2-40B4-BE49-F238E27FC236}">
              <a16:creationId xmlns:a16="http://schemas.microsoft.com/office/drawing/2014/main" xmlns="" id="{00000000-0008-0000-0300-00001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17" name="Rectangle 1035">
          <a:extLst>
            <a:ext uri="{FF2B5EF4-FFF2-40B4-BE49-F238E27FC236}">
              <a16:creationId xmlns:a16="http://schemas.microsoft.com/office/drawing/2014/main" xmlns="" id="{00000000-0008-0000-0300-00001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18" name="Rectangle 1036">
          <a:extLst>
            <a:ext uri="{FF2B5EF4-FFF2-40B4-BE49-F238E27FC236}">
              <a16:creationId xmlns:a16="http://schemas.microsoft.com/office/drawing/2014/main" xmlns="" id="{00000000-0008-0000-0300-00001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19" name="Rectangle 1037">
          <a:extLst>
            <a:ext uri="{FF2B5EF4-FFF2-40B4-BE49-F238E27FC236}">
              <a16:creationId xmlns:a16="http://schemas.microsoft.com/office/drawing/2014/main" xmlns="" id="{00000000-0008-0000-0300-00001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0" name="Rectangle 1038">
          <a:extLst>
            <a:ext uri="{FF2B5EF4-FFF2-40B4-BE49-F238E27FC236}">
              <a16:creationId xmlns:a16="http://schemas.microsoft.com/office/drawing/2014/main" xmlns="" id="{00000000-0008-0000-0300-00001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1" name="Rectangle 1039">
          <a:extLst>
            <a:ext uri="{FF2B5EF4-FFF2-40B4-BE49-F238E27FC236}">
              <a16:creationId xmlns:a16="http://schemas.microsoft.com/office/drawing/2014/main" xmlns="" id="{00000000-0008-0000-0300-00001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2" name="Rectangle 1040">
          <a:extLst>
            <a:ext uri="{FF2B5EF4-FFF2-40B4-BE49-F238E27FC236}">
              <a16:creationId xmlns:a16="http://schemas.microsoft.com/office/drawing/2014/main" xmlns="" id="{00000000-0008-0000-0300-00001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3" name="Rectangle 1041">
          <a:extLst>
            <a:ext uri="{FF2B5EF4-FFF2-40B4-BE49-F238E27FC236}">
              <a16:creationId xmlns:a16="http://schemas.microsoft.com/office/drawing/2014/main" xmlns="" id="{00000000-0008-0000-0300-00001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7424" name="Rectangle 1042">
          <a:extLst>
            <a:ext uri="{FF2B5EF4-FFF2-40B4-BE49-F238E27FC236}">
              <a16:creationId xmlns:a16="http://schemas.microsoft.com/office/drawing/2014/main" xmlns="" id="{00000000-0008-0000-0300-00002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5" name="Rectangle 1043">
          <a:extLst>
            <a:ext uri="{FF2B5EF4-FFF2-40B4-BE49-F238E27FC236}">
              <a16:creationId xmlns:a16="http://schemas.microsoft.com/office/drawing/2014/main" xmlns="" id="{00000000-0008-0000-0300-00002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426" name="Rectangle 1044">
          <a:extLst>
            <a:ext uri="{FF2B5EF4-FFF2-40B4-BE49-F238E27FC236}">
              <a16:creationId xmlns:a16="http://schemas.microsoft.com/office/drawing/2014/main" xmlns="" id="{00000000-0008-0000-0300-00002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7427" name="Rectangle 1045">
          <a:extLst>
            <a:ext uri="{FF2B5EF4-FFF2-40B4-BE49-F238E27FC236}">
              <a16:creationId xmlns:a16="http://schemas.microsoft.com/office/drawing/2014/main" xmlns="" id="{00000000-0008-0000-0300-00002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8" name="Rectangle 1046">
          <a:extLst>
            <a:ext uri="{FF2B5EF4-FFF2-40B4-BE49-F238E27FC236}">
              <a16:creationId xmlns:a16="http://schemas.microsoft.com/office/drawing/2014/main" xmlns="" id="{00000000-0008-0000-0300-000024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29" name="Rectangle 1047">
          <a:extLst>
            <a:ext uri="{FF2B5EF4-FFF2-40B4-BE49-F238E27FC236}">
              <a16:creationId xmlns:a16="http://schemas.microsoft.com/office/drawing/2014/main" xmlns="" id="{00000000-0008-0000-0300-000025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0" name="Rectangle 1048">
          <a:extLst>
            <a:ext uri="{FF2B5EF4-FFF2-40B4-BE49-F238E27FC236}">
              <a16:creationId xmlns:a16="http://schemas.microsoft.com/office/drawing/2014/main" xmlns="" id="{00000000-0008-0000-0300-000026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1" name="Rectangle 1049">
          <a:extLst>
            <a:ext uri="{FF2B5EF4-FFF2-40B4-BE49-F238E27FC236}">
              <a16:creationId xmlns:a16="http://schemas.microsoft.com/office/drawing/2014/main" xmlns="" id="{00000000-0008-0000-0300-000027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2" name="Rectangle 1050">
          <a:extLst>
            <a:ext uri="{FF2B5EF4-FFF2-40B4-BE49-F238E27FC236}">
              <a16:creationId xmlns:a16="http://schemas.microsoft.com/office/drawing/2014/main" xmlns="" id="{00000000-0008-0000-0300-000028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3" name="Rectangle 1051">
          <a:extLst>
            <a:ext uri="{FF2B5EF4-FFF2-40B4-BE49-F238E27FC236}">
              <a16:creationId xmlns:a16="http://schemas.microsoft.com/office/drawing/2014/main" xmlns="" id="{00000000-0008-0000-0300-000029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4" name="Rectangle 1052">
          <a:extLst>
            <a:ext uri="{FF2B5EF4-FFF2-40B4-BE49-F238E27FC236}">
              <a16:creationId xmlns:a16="http://schemas.microsoft.com/office/drawing/2014/main" xmlns="" id="{00000000-0008-0000-0300-00002A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5" name="Rectangle 1053">
          <a:extLst>
            <a:ext uri="{FF2B5EF4-FFF2-40B4-BE49-F238E27FC236}">
              <a16:creationId xmlns:a16="http://schemas.microsoft.com/office/drawing/2014/main" xmlns="" id="{00000000-0008-0000-0300-00002B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6" name="Rectangle 1054">
          <a:extLst>
            <a:ext uri="{FF2B5EF4-FFF2-40B4-BE49-F238E27FC236}">
              <a16:creationId xmlns:a16="http://schemas.microsoft.com/office/drawing/2014/main" xmlns="" id="{00000000-0008-0000-0300-00002C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7" name="Rectangle 1055">
          <a:extLst>
            <a:ext uri="{FF2B5EF4-FFF2-40B4-BE49-F238E27FC236}">
              <a16:creationId xmlns:a16="http://schemas.microsoft.com/office/drawing/2014/main" xmlns="" id="{00000000-0008-0000-0300-00002D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8" name="Rectangle 1056">
          <a:extLst>
            <a:ext uri="{FF2B5EF4-FFF2-40B4-BE49-F238E27FC236}">
              <a16:creationId xmlns:a16="http://schemas.microsoft.com/office/drawing/2014/main" xmlns="" id="{00000000-0008-0000-0300-00002E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7439" name="Rectangle 1057">
          <a:extLst>
            <a:ext uri="{FF2B5EF4-FFF2-40B4-BE49-F238E27FC236}">
              <a16:creationId xmlns:a16="http://schemas.microsoft.com/office/drawing/2014/main" xmlns="" id="{00000000-0008-0000-0300-00002FA9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0" name="Rectangle 1058">
          <a:extLst>
            <a:ext uri="{FF2B5EF4-FFF2-40B4-BE49-F238E27FC236}">
              <a16:creationId xmlns:a16="http://schemas.microsoft.com/office/drawing/2014/main" xmlns="" id="{00000000-0008-0000-0300-000030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1" name="Rectangle 1059">
          <a:extLst>
            <a:ext uri="{FF2B5EF4-FFF2-40B4-BE49-F238E27FC236}">
              <a16:creationId xmlns:a16="http://schemas.microsoft.com/office/drawing/2014/main" xmlns="" id="{00000000-0008-0000-0300-000031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2" name="Rectangle 1060">
          <a:extLst>
            <a:ext uri="{FF2B5EF4-FFF2-40B4-BE49-F238E27FC236}">
              <a16:creationId xmlns:a16="http://schemas.microsoft.com/office/drawing/2014/main" xmlns="" id="{00000000-0008-0000-0300-000032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3" name="Rectangle 1061">
          <a:extLst>
            <a:ext uri="{FF2B5EF4-FFF2-40B4-BE49-F238E27FC236}">
              <a16:creationId xmlns:a16="http://schemas.microsoft.com/office/drawing/2014/main" xmlns="" id="{00000000-0008-0000-0300-000033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4" name="Rectangle 1062">
          <a:extLst>
            <a:ext uri="{FF2B5EF4-FFF2-40B4-BE49-F238E27FC236}">
              <a16:creationId xmlns:a16="http://schemas.microsoft.com/office/drawing/2014/main" xmlns="" id="{00000000-0008-0000-0300-00003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5" name="Rectangle 1063">
          <a:extLst>
            <a:ext uri="{FF2B5EF4-FFF2-40B4-BE49-F238E27FC236}">
              <a16:creationId xmlns:a16="http://schemas.microsoft.com/office/drawing/2014/main" xmlns="" id="{00000000-0008-0000-0300-00003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46" name="Rectangle 1064">
          <a:extLst>
            <a:ext uri="{FF2B5EF4-FFF2-40B4-BE49-F238E27FC236}">
              <a16:creationId xmlns:a16="http://schemas.microsoft.com/office/drawing/2014/main" xmlns="" id="{00000000-0008-0000-0300-000036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7" name="Rectangle 1065">
          <a:extLst>
            <a:ext uri="{FF2B5EF4-FFF2-40B4-BE49-F238E27FC236}">
              <a16:creationId xmlns:a16="http://schemas.microsoft.com/office/drawing/2014/main" xmlns="" id="{00000000-0008-0000-0300-000037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48" name="Rectangle 1066">
          <a:extLst>
            <a:ext uri="{FF2B5EF4-FFF2-40B4-BE49-F238E27FC236}">
              <a16:creationId xmlns:a16="http://schemas.microsoft.com/office/drawing/2014/main" xmlns="" id="{00000000-0008-0000-0300-000038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49" name="Rectangle 1067">
          <a:extLst>
            <a:ext uri="{FF2B5EF4-FFF2-40B4-BE49-F238E27FC236}">
              <a16:creationId xmlns:a16="http://schemas.microsoft.com/office/drawing/2014/main" xmlns="" id="{00000000-0008-0000-0300-000039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0" name="Rectangle 1068">
          <a:extLst>
            <a:ext uri="{FF2B5EF4-FFF2-40B4-BE49-F238E27FC236}">
              <a16:creationId xmlns:a16="http://schemas.microsoft.com/office/drawing/2014/main" xmlns="" id="{00000000-0008-0000-0300-00003A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7451" name="Rectangle 1069">
          <a:extLst>
            <a:ext uri="{FF2B5EF4-FFF2-40B4-BE49-F238E27FC236}">
              <a16:creationId xmlns:a16="http://schemas.microsoft.com/office/drawing/2014/main" xmlns="" id="{00000000-0008-0000-0300-00003BA9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2" name="Rectangle 1070">
          <a:extLst>
            <a:ext uri="{FF2B5EF4-FFF2-40B4-BE49-F238E27FC236}">
              <a16:creationId xmlns:a16="http://schemas.microsoft.com/office/drawing/2014/main" xmlns="" id="{00000000-0008-0000-0300-00003C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3" name="Rectangle 1071">
          <a:extLst>
            <a:ext uri="{FF2B5EF4-FFF2-40B4-BE49-F238E27FC236}">
              <a16:creationId xmlns:a16="http://schemas.microsoft.com/office/drawing/2014/main" xmlns="" id="{00000000-0008-0000-0300-00003D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4" name="Rectangle 1072">
          <a:extLst>
            <a:ext uri="{FF2B5EF4-FFF2-40B4-BE49-F238E27FC236}">
              <a16:creationId xmlns:a16="http://schemas.microsoft.com/office/drawing/2014/main" xmlns="" id="{00000000-0008-0000-0300-00003E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5" name="Rectangle 1073">
          <a:extLst>
            <a:ext uri="{FF2B5EF4-FFF2-40B4-BE49-F238E27FC236}">
              <a16:creationId xmlns:a16="http://schemas.microsoft.com/office/drawing/2014/main" xmlns="" id="{00000000-0008-0000-0300-00003F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6" name="Rectangle 1074">
          <a:extLst>
            <a:ext uri="{FF2B5EF4-FFF2-40B4-BE49-F238E27FC236}">
              <a16:creationId xmlns:a16="http://schemas.microsoft.com/office/drawing/2014/main" xmlns="" id="{00000000-0008-0000-0300-000040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7" name="Rectangle 1075">
          <a:extLst>
            <a:ext uri="{FF2B5EF4-FFF2-40B4-BE49-F238E27FC236}">
              <a16:creationId xmlns:a16="http://schemas.microsoft.com/office/drawing/2014/main" xmlns="" id="{00000000-0008-0000-0300-000041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58" name="Rectangle 1076">
          <a:extLst>
            <a:ext uri="{FF2B5EF4-FFF2-40B4-BE49-F238E27FC236}">
              <a16:creationId xmlns:a16="http://schemas.microsoft.com/office/drawing/2014/main" xmlns="" id="{00000000-0008-0000-0300-000042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59" name="Rectangle 1077">
          <a:extLst>
            <a:ext uri="{FF2B5EF4-FFF2-40B4-BE49-F238E27FC236}">
              <a16:creationId xmlns:a16="http://schemas.microsoft.com/office/drawing/2014/main" xmlns="" id="{00000000-0008-0000-0300-000043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0" name="Rectangle 1078">
          <a:extLst>
            <a:ext uri="{FF2B5EF4-FFF2-40B4-BE49-F238E27FC236}">
              <a16:creationId xmlns:a16="http://schemas.microsoft.com/office/drawing/2014/main" xmlns="" id="{00000000-0008-0000-0300-000044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1" name="Rectangle 1079">
          <a:extLst>
            <a:ext uri="{FF2B5EF4-FFF2-40B4-BE49-F238E27FC236}">
              <a16:creationId xmlns:a16="http://schemas.microsoft.com/office/drawing/2014/main" xmlns="" id="{00000000-0008-0000-0300-000045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2" name="Rectangle 1080">
          <a:extLst>
            <a:ext uri="{FF2B5EF4-FFF2-40B4-BE49-F238E27FC236}">
              <a16:creationId xmlns:a16="http://schemas.microsoft.com/office/drawing/2014/main" xmlns="" id="{00000000-0008-0000-0300-000046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3" name="Rectangle 1081">
          <a:extLst>
            <a:ext uri="{FF2B5EF4-FFF2-40B4-BE49-F238E27FC236}">
              <a16:creationId xmlns:a16="http://schemas.microsoft.com/office/drawing/2014/main" xmlns="" id="{00000000-0008-0000-0300-000047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7464" name="Rectangle 1082">
          <a:extLst>
            <a:ext uri="{FF2B5EF4-FFF2-40B4-BE49-F238E27FC236}">
              <a16:creationId xmlns:a16="http://schemas.microsoft.com/office/drawing/2014/main" xmlns="" id="{00000000-0008-0000-0300-000048A9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7465" name="Rectangle 1083">
          <a:extLst>
            <a:ext uri="{FF2B5EF4-FFF2-40B4-BE49-F238E27FC236}">
              <a16:creationId xmlns:a16="http://schemas.microsoft.com/office/drawing/2014/main" xmlns="" id="{00000000-0008-0000-0300-000049A9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6" name="Rectangle 1084">
          <a:extLst>
            <a:ext uri="{FF2B5EF4-FFF2-40B4-BE49-F238E27FC236}">
              <a16:creationId xmlns:a16="http://schemas.microsoft.com/office/drawing/2014/main" xmlns="" id="{00000000-0008-0000-0300-00004A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7" name="Rectangle 1085">
          <a:extLst>
            <a:ext uri="{FF2B5EF4-FFF2-40B4-BE49-F238E27FC236}">
              <a16:creationId xmlns:a16="http://schemas.microsoft.com/office/drawing/2014/main" xmlns="" id="{00000000-0008-0000-0300-00004B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8" name="Rectangle 1086">
          <a:extLst>
            <a:ext uri="{FF2B5EF4-FFF2-40B4-BE49-F238E27FC236}">
              <a16:creationId xmlns:a16="http://schemas.microsoft.com/office/drawing/2014/main" xmlns="" id="{00000000-0008-0000-0300-00004C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69" name="Rectangle 1087">
          <a:extLst>
            <a:ext uri="{FF2B5EF4-FFF2-40B4-BE49-F238E27FC236}">
              <a16:creationId xmlns:a16="http://schemas.microsoft.com/office/drawing/2014/main" xmlns="" id="{00000000-0008-0000-0300-00004D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0" name="Rectangle 1088">
          <a:extLst>
            <a:ext uri="{FF2B5EF4-FFF2-40B4-BE49-F238E27FC236}">
              <a16:creationId xmlns:a16="http://schemas.microsoft.com/office/drawing/2014/main" xmlns="" id="{00000000-0008-0000-0300-00004E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1" name="Rectangle 1089">
          <a:extLst>
            <a:ext uri="{FF2B5EF4-FFF2-40B4-BE49-F238E27FC236}">
              <a16:creationId xmlns:a16="http://schemas.microsoft.com/office/drawing/2014/main" xmlns="" id="{00000000-0008-0000-0300-00004F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2" name="Rectangle 1090">
          <a:extLst>
            <a:ext uri="{FF2B5EF4-FFF2-40B4-BE49-F238E27FC236}">
              <a16:creationId xmlns:a16="http://schemas.microsoft.com/office/drawing/2014/main" xmlns="" id="{00000000-0008-0000-0300-000050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3" name="Rectangle 1091">
          <a:extLst>
            <a:ext uri="{FF2B5EF4-FFF2-40B4-BE49-F238E27FC236}">
              <a16:creationId xmlns:a16="http://schemas.microsoft.com/office/drawing/2014/main" xmlns="" id="{00000000-0008-0000-0300-000051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4" name="Rectangle 1092">
          <a:extLst>
            <a:ext uri="{FF2B5EF4-FFF2-40B4-BE49-F238E27FC236}">
              <a16:creationId xmlns:a16="http://schemas.microsoft.com/office/drawing/2014/main" xmlns="" id="{00000000-0008-0000-0300-000052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5" name="Rectangle 1093">
          <a:extLst>
            <a:ext uri="{FF2B5EF4-FFF2-40B4-BE49-F238E27FC236}">
              <a16:creationId xmlns:a16="http://schemas.microsoft.com/office/drawing/2014/main" xmlns="" id="{00000000-0008-0000-0300-000053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6" name="Rectangle 1094">
          <a:extLst>
            <a:ext uri="{FF2B5EF4-FFF2-40B4-BE49-F238E27FC236}">
              <a16:creationId xmlns:a16="http://schemas.microsoft.com/office/drawing/2014/main" xmlns="" id="{00000000-0008-0000-0300-000054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7477" name="Rectangle 1095">
          <a:extLst>
            <a:ext uri="{FF2B5EF4-FFF2-40B4-BE49-F238E27FC236}">
              <a16:creationId xmlns:a16="http://schemas.microsoft.com/office/drawing/2014/main" xmlns="" id="{00000000-0008-0000-0300-000055A9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78" name="Rectangle 1121">
          <a:extLst>
            <a:ext uri="{FF2B5EF4-FFF2-40B4-BE49-F238E27FC236}">
              <a16:creationId xmlns:a16="http://schemas.microsoft.com/office/drawing/2014/main" xmlns="" id="{00000000-0008-0000-0300-00005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79" name="Rectangle 1122">
          <a:extLst>
            <a:ext uri="{FF2B5EF4-FFF2-40B4-BE49-F238E27FC236}">
              <a16:creationId xmlns:a16="http://schemas.microsoft.com/office/drawing/2014/main" xmlns="" id="{00000000-0008-0000-0300-00005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0" name="Rectangle 1123">
          <a:extLst>
            <a:ext uri="{FF2B5EF4-FFF2-40B4-BE49-F238E27FC236}">
              <a16:creationId xmlns:a16="http://schemas.microsoft.com/office/drawing/2014/main" xmlns="" id="{00000000-0008-0000-0300-00005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1" name="Rectangle 1124">
          <a:extLst>
            <a:ext uri="{FF2B5EF4-FFF2-40B4-BE49-F238E27FC236}">
              <a16:creationId xmlns:a16="http://schemas.microsoft.com/office/drawing/2014/main" xmlns="" id="{00000000-0008-0000-0300-000059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2" name="Rectangle 1125">
          <a:extLst>
            <a:ext uri="{FF2B5EF4-FFF2-40B4-BE49-F238E27FC236}">
              <a16:creationId xmlns:a16="http://schemas.microsoft.com/office/drawing/2014/main" xmlns="" id="{00000000-0008-0000-0300-00005A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3" name="Rectangle 1126">
          <a:extLst>
            <a:ext uri="{FF2B5EF4-FFF2-40B4-BE49-F238E27FC236}">
              <a16:creationId xmlns:a16="http://schemas.microsoft.com/office/drawing/2014/main" xmlns="" id="{00000000-0008-0000-0300-00005B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4" name="Rectangle 1127">
          <a:extLst>
            <a:ext uri="{FF2B5EF4-FFF2-40B4-BE49-F238E27FC236}">
              <a16:creationId xmlns:a16="http://schemas.microsoft.com/office/drawing/2014/main" xmlns="" id="{00000000-0008-0000-0300-00005C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5" name="Rectangle 1128">
          <a:extLst>
            <a:ext uri="{FF2B5EF4-FFF2-40B4-BE49-F238E27FC236}">
              <a16:creationId xmlns:a16="http://schemas.microsoft.com/office/drawing/2014/main" xmlns="" id="{00000000-0008-0000-0300-00005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6" name="Rectangle 1129">
          <a:extLst>
            <a:ext uri="{FF2B5EF4-FFF2-40B4-BE49-F238E27FC236}">
              <a16:creationId xmlns:a16="http://schemas.microsoft.com/office/drawing/2014/main" xmlns="" id="{00000000-0008-0000-0300-00005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87" name="Rectangle 1130">
          <a:extLst>
            <a:ext uri="{FF2B5EF4-FFF2-40B4-BE49-F238E27FC236}">
              <a16:creationId xmlns:a16="http://schemas.microsoft.com/office/drawing/2014/main" xmlns="" id="{00000000-0008-0000-0300-00005F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88" name="Rectangle 1131">
          <a:extLst>
            <a:ext uri="{FF2B5EF4-FFF2-40B4-BE49-F238E27FC236}">
              <a16:creationId xmlns:a16="http://schemas.microsoft.com/office/drawing/2014/main" xmlns="" id="{00000000-0008-0000-0300-000060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89" name="Rectangle 1132">
          <a:extLst>
            <a:ext uri="{FF2B5EF4-FFF2-40B4-BE49-F238E27FC236}">
              <a16:creationId xmlns:a16="http://schemas.microsoft.com/office/drawing/2014/main" xmlns="" id="{00000000-0008-0000-0300-000061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0" name="Rectangle 1133">
          <a:extLst>
            <a:ext uri="{FF2B5EF4-FFF2-40B4-BE49-F238E27FC236}">
              <a16:creationId xmlns:a16="http://schemas.microsoft.com/office/drawing/2014/main" xmlns="" id="{00000000-0008-0000-0300-000062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1" name="Rectangle 1134">
          <a:extLst>
            <a:ext uri="{FF2B5EF4-FFF2-40B4-BE49-F238E27FC236}">
              <a16:creationId xmlns:a16="http://schemas.microsoft.com/office/drawing/2014/main" xmlns="" id="{00000000-0008-0000-0300-00006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2" name="Rectangle 1135">
          <a:extLst>
            <a:ext uri="{FF2B5EF4-FFF2-40B4-BE49-F238E27FC236}">
              <a16:creationId xmlns:a16="http://schemas.microsoft.com/office/drawing/2014/main" xmlns="" id="{00000000-0008-0000-0300-00006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3" name="Rectangle 1136">
          <a:extLst>
            <a:ext uri="{FF2B5EF4-FFF2-40B4-BE49-F238E27FC236}">
              <a16:creationId xmlns:a16="http://schemas.microsoft.com/office/drawing/2014/main" xmlns="" id="{00000000-0008-0000-0300-000065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4" name="Rectangle 1137">
          <a:extLst>
            <a:ext uri="{FF2B5EF4-FFF2-40B4-BE49-F238E27FC236}">
              <a16:creationId xmlns:a16="http://schemas.microsoft.com/office/drawing/2014/main" xmlns="" id="{00000000-0008-0000-0300-000066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5" name="Rectangle 1138">
          <a:extLst>
            <a:ext uri="{FF2B5EF4-FFF2-40B4-BE49-F238E27FC236}">
              <a16:creationId xmlns:a16="http://schemas.microsoft.com/office/drawing/2014/main" xmlns="" id="{00000000-0008-0000-0300-000067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6" name="Rectangle 1139">
          <a:extLst>
            <a:ext uri="{FF2B5EF4-FFF2-40B4-BE49-F238E27FC236}">
              <a16:creationId xmlns:a16="http://schemas.microsoft.com/office/drawing/2014/main" xmlns="" id="{00000000-0008-0000-0300-000068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497" name="Rectangle 1140">
          <a:extLst>
            <a:ext uri="{FF2B5EF4-FFF2-40B4-BE49-F238E27FC236}">
              <a16:creationId xmlns:a16="http://schemas.microsoft.com/office/drawing/2014/main" xmlns="" id="{00000000-0008-0000-0300-00006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498" name="Rectangle 1141">
          <a:extLst>
            <a:ext uri="{FF2B5EF4-FFF2-40B4-BE49-F238E27FC236}">
              <a16:creationId xmlns:a16="http://schemas.microsoft.com/office/drawing/2014/main" xmlns="" id="{00000000-0008-0000-0300-00006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499" name="Rectangle 1142">
          <a:extLst>
            <a:ext uri="{FF2B5EF4-FFF2-40B4-BE49-F238E27FC236}">
              <a16:creationId xmlns:a16="http://schemas.microsoft.com/office/drawing/2014/main" xmlns="" id="{00000000-0008-0000-0300-00006B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0" name="Rectangle 1143">
          <a:extLst>
            <a:ext uri="{FF2B5EF4-FFF2-40B4-BE49-F238E27FC236}">
              <a16:creationId xmlns:a16="http://schemas.microsoft.com/office/drawing/2014/main" xmlns="" id="{00000000-0008-0000-0300-00006C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1" name="Rectangle 1144">
          <a:extLst>
            <a:ext uri="{FF2B5EF4-FFF2-40B4-BE49-F238E27FC236}">
              <a16:creationId xmlns:a16="http://schemas.microsoft.com/office/drawing/2014/main" xmlns="" id="{00000000-0008-0000-0300-00006D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7502" name="Rectangle 1145">
          <a:extLst>
            <a:ext uri="{FF2B5EF4-FFF2-40B4-BE49-F238E27FC236}">
              <a16:creationId xmlns:a16="http://schemas.microsoft.com/office/drawing/2014/main" xmlns="" id="{00000000-0008-0000-0300-00006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3" name="Rectangle 1146">
          <a:extLst>
            <a:ext uri="{FF2B5EF4-FFF2-40B4-BE49-F238E27FC236}">
              <a16:creationId xmlns:a16="http://schemas.microsoft.com/office/drawing/2014/main" xmlns="" id="{00000000-0008-0000-0300-00006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4" name="Rectangle 1147">
          <a:extLst>
            <a:ext uri="{FF2B5EF4-FFF2-40B4-BE49-F238E27FC236}">
              <a16:creationId xmlns:a16="http://schemas.microsoft.com/office/drawing/2014/main" xmlns="" id="{00000000-0008-0000-0300-00007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5" name="Rectangle 1148">
          <a:extLst>
            <a:ext uri="{FF2B5EF4-FFF2-40B4-BE49-F238E27FC236}">
              <a16:creationId xmlns:a16="http://schemas.microsoft.com/office/drawing/2014/main" xmlns="" id="{00000000-0008-0000-0300-00007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6" name="Rectangle 1149">
          <a:extLst>
            <a:ext uri="{FF2B5EF4-FFF2-40B4-BE49-F238E27FC236}">
              <a16:creationId xmlns:a16="http://schemas.microsoft.com/office/drawing/2014/main" xmlns="" id="{00000000-0008-0000-0300-00007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7" name="Rectangle 1150">
          <a:extLst>
            <a:ext uri="{FF2B5EF4-FFF2-40B4-BE49-F238E27FC236}">
              <a16:creationId xmlns:a16="http://schemas.microsoft.com/office/drawing/2014/main" xmlns="" id="{00000000-0008-0000-0300-000073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508" name="Rectangle 1151">
          <a:extLst>
            <a:ext uri="{FF2B5EF4-FFF2-40B4-BE49-F238E27FC236}">
              <a16:creationId xmlns:a16="http://schemas.microsoft.com/office/drawing/2014/main" xmlns="" id="{00000000-0008-0000-0300-000074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7509" name="Rectangle 1152">
          <a:extLst>
            <a:ext uri="{FF2B5EF4-FFF2-40B4-BE49-F238E27FC236}">
              <a16:creationId xmlns:a16="http://schemas.microsoft.com/office/drawing/2014/main" xmlns="" id="{00000000-0008-0000-0300-00007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0" name="Rectangle 1153">
          <a:extLst>
            <a:ext uri="{FF2B5EF4-FFF2-40B4-BE49-F238E27FC236}">
              <a16:creationId xmlns:a16="http://schemas.microsoft.com/office/drawing/2014/main" xmlns="" id="{00000000-0008-0000-0300-000076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1" name="Rectangle 1154">
          <a:extLst>
            <a:ext uri="{FF2B5EF4-FFF2-40B4-BE49-F238E27FC236}">
              <a16:creationId xmlns:a16="http://schemas.microsoft.com/office/drawing/2014/main" xmlns="" id="{00000000-0008-0000-0300-000077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2" name="Rectangle 1155">
          <a:extLst>
            <a:ext uri="{FF2B5EF4-FFF2-40B4-BE49-F238E27FC236}">
              <a16:creationId xmlns:a16="http://schemas.microsoft.com/office/drawing/2014/main" xmlns="" id="{00000000-0008-0000-0300-000078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3" name="Rectangle 1156">
          <a:extLst>
            <a:ext uri="{FF2B5EF4-FFF2-40B4-BE49-F238E27FC236}">
              <a16:creationId xmlns:a16="http://schemas.microsoft.com/office/drawing/2014/main" xmlns="" id="{00000000-0008-0000-0300-000079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4" name="Rectangle 1157">
          <a:extLst>
            <a:ext uri="{FF2B5EF4-FFF2-40B4-BE49-F238E27FC236}">
              <a16:creationId xmlns:a16="http://schemas.microsoft.com/office/drawing/2014/main" xmlns="" id="{00000000-0008-0000-0300-00007A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5" name="Rectangle 1158">
          <a:extLst>
            <a:ext uri="{FF2B5EF4-FFF2-40B4-BE49-F238E27FC236}">
              <a16:creationId xmlns:a16="http://schemas.microsoft.com/office/drawing/2014/main" xmlns="" id="{00000000-0008-0000-0300-00007B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6" name="Rectangle 1159">
          <a:extLst>
            <a:ext uri="{FF2B5EF4-FFF2-40B4-BE49-F238E27FC236}">
              <a16:creationId xmlns:a16="http://schemas.microsoft.com/office/drawing/2014/main" xmlns="" id="{00000000-0008-0000-0300-00007C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7" name="Rectangle 1160">
          <a:extLst>
            <a:ext uri="{FF2B5EF4-FFF2-40B4-BE49-F238E27FC236}">
              <a16:creationId xmlns:a16="http://schemas.microsoft.com/office/drawing/2014/main" xmlns="" id="{00000000-0008-0000-0300-00007D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8" name="Rectangle 1161">
          <a:extLst>
            <a:ext uri="{FF2B5EF4-FFF2-40B4-BE49-F238E27FC236}">
              <a16:creationId xmlns:a16="http://schemas.microsoft.com/office/drawing/2014/main" xmlns="" id="{00000000-0008-0000-0300-00007E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19" name="Rectangle 1162">
          <a:extLst>
            <a:ext uri="{FF2B5EF4-FFF2-40B4-BE49-F238E27FC236}">
              <a16:creationId xmlns:a16="http://schemas.microsoft.com/office/drawing/2014/main" xmlns="" id="{00000000-0008-0000-0300-00007F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0" name="Rectangle 1163">
          <a:extLst>
            <a:ext uri="{FF2B5EF4-FFF2-40B4-BE49-F238E27FC236}">
              <a16:creationId xmlns:a16="http://schemas.microsoft.com/office/drawing/2014/main" xmlns="" id="{00000000-0008-0000-0300-000080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7521" name="Rectangle 1164">
          <a:extLst>
            <a:ext uri="{FF2B5EF4-FFF2-40B4-BE49-F238E27FC236}">
              <a16:creationId xmlns:a16="http://schemas.microsoft.com/office/drawing/2014/main" xmlns="" id="{00000000-0008-0000-0300-000081A9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2" name="Rectangle 93">
          <a:extLst>
            <a:ext uri="{FF2B5EF4-FFF2-40B4-BE49-F238E27FC236}">
              <a16:creationId xmlns:a16="http://schemas.microsoft.com/office/drawing/2014/main" xmlns="" id="{00000000-0008-0000-0300-00008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3" name="Rectangle 94">
          <a:extLst>
            <a:ext uri="{FF2B5EF4-FFF2-40B4-BE49-F238E27FC236}">
              <a16:creationId xmlns:a16="http://schemas.microsoft.com/office/drawing/2014/main" xmlns="" id="{00000000-0008-0000-0300-00008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4" name="Rectangle 95">
          <a:extLst>
            <a:ext uri="{FF2B5EF4-FFF2-40B4-BE49-F238E27FC236}">
              <a16:creationId xmlns:a16="http://schemas.microsoft.com/office/drawing/2014/main" xmlns="" id="{00000000-0008-0000-0300-00008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5" name="Rectangle 96">
          <a:extLst>
            <a:ext uri="{FF2B5EF4-FFF2-40B4-BE49-F238E27FC236}">
              <a16:creationId xmlns:a16="http://schemas.microsoft.com/office/drawing/2014/main" xmlns="" id="{00000000-0008-0000-0300-00008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6" name="Rectangle 97">
          <a:extLst>
            <a:ext uri="{FF2B5EF4-FFF2-40B4-BE49-F238E27FC236}">
              <a16:creationId xmlns:a16="http://schemas.microsoft.com/office/drawing/2014/main" xmlns="" id="{00000000-0008-0000-0300-00008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27" name="Rectangle 98">
          <a:extLst>
            <a:ext uri="{FF2B5EF4-FFF2-40B4-BE49-F238E27FC236}">
              <a16:creationId xmlns:a16="http://schemas.microsoft.com/office/drawing/2014/main" xmlns="" id="{00000000-0008-0000-0300-00008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28" name="Rectangle 99">
          <a:extLst>
            <a:ext uri="{FF2B5EF4-FFF2-40B4-BE49-F238E27FC236}">
              <a16:creationId xmlns:a16="http://schemas.microsoft.com/office/drawing/2014/main" xmlns="" id="{00000000-0008-0000-0300-00008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29" name="Rectangle 100">
          <a:extLst>
            <a:ext uri="{FF2B5EF4-FFF2-40B4-BE49-F238E27FC236}">
              <a16:creationId xmlns:a16="http://schemas.microsoft.com/office/drawing/2014/main" xmlns="" id="{00000000-0008-0000-0300-00008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0" name="Rectangle 101">
          <a:extLst>
            <a:ext uri="{FF2B5EF4-FFF2-40B4-BE49-F238E27FC236}">
              <a16:creationId xmlns:a16="http://schemas.microsoft.com/office/drawing/2014/main" xmlns="" id="{00000000-0008-0000-0300-00008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1" name="Rectangle 102">
          <a:extLst>
            <a:ext uri="{FF2B5EF4-FFF2-40B4-BE49-F238E27FC236}">
              <a16:creationId xmlns:a16="http://schemas.microsoft.com/office/drawing/2014/main" xmlns="" id="{00000000-0008-0000-0300-00008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2" name="Rectangle 103">
          <a:extLst>
            <a:ext uri="{FF2B5EF4-FFF2-40B4-BE49-F238E27FC236}">
              <a16:creationId xmlns:a16="http://schemas.microsoft.com/office/drawing/2014/main" xmlns="" id="{00000000-0008-0000-0300-00008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3" name="Rectangle 104">
          <a:extLst>
            <a:ext uri="{FF2B5EF4-FFF2-40B4-BE49-F238E27FC236}">
              <a16:creationId xmlns:a16="http://schemas.microsoft.com/office/drawing/2014/main" xmlns="" id="{00000000-0008-0000-0300-00008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4" name="Rectangle 105">
          <a:extLst>
            <a:ext uri="{FF2B5EF4-FFF2-40B4-BE49-F238E27FC236}">
              <a16:creationId xmlns:a16="http://schemas.microsoft.com/office/drawing/2014/main" xmlns="" id="{00000000-0008-0000-0300-00008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5" name="Rectangle 106">
          <a:extLst>
            <a:ext uri="{FF2B5EF4-FFF2-40B4-BE49-F238E27FC236}">
              <a16:creationId xmlns:a16="http://schemas.microsoft.com/office/drawing/2014/main" xmlns="" id="{00000000-0008-0000-0300-00008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6" name="Rectangle 107">
          <a:extLst>
            <a:ext uri="{FF2B5EF4-FFF2-40B4-BE49-F238E27FC236}">
              <a16:creationId xmlns:a16="http://schemas.microsoft.com/office/drawing/2014/main" xmlns="" id="{00000000-0008-0000-0300-00009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37" name="Rectangle 108">
          <a:extLst>
            <a:ext uri="{FF2B5EF4-FFF2-40B4-BE49-F238E27FC236}">
              <a16:creationId xmlns:a16="http://schemas.microsoft.com/office/drawing/2014/main" xmlns="" id="{00000000-0008-0000-0300-000091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38" name="Rectangle 109">
          <a:extLst>
            <a:ext uri="{FF2B5EF4-FFF2-40B4-BE49-F238E27FC236}">
              <a16:creationId xmlns:a16="http://schemas.microsoft.com/office/drawing/2014/main" xmlns="" id="{00000000-0008-0000-0300-000092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39" name="Rectangle 110">
          <a:extLst>
            <a:ext uri="{FF2B5EF4-FFF2-40B4-BE49-F238E27FC236}">
              <a16:creationId xmlns:a16="http://schemas.microsoft.com/office/drawing/2014/main" xmlns="" id="{00000000-0008-0000-0300-00009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0" name="Rectangle 111">
          <a:extLst>
            <a:ext uri="{FF2B5EF4-FFF2-40B4-BE49-F238E27FC236}">
              <a16:creationId xmlns:a16="http://schemas.microsoft.com/office/drawing/2014/main" xmlns="" id="{00000000-0008-0000-0300-000094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1" name="Rectangle 112">
          <a:extLst>
            <a:ext uri="{FF2B5EF4-FFF2-40B4-BE49-F238E27FC236}">
              <a16:creationId xmlns:a16="http://schemas.microsoft.com/office/drawing/2014/main" xmlns="" id="{00000000-0008-0000-0300-000095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2" name="Rectangle 113">
          <a:extLst>
            <a:ext uri="{FF2B5EF4-FFF2-40B4-BE49-F238E27FC236}">
              <a16:creationId xmlns:a16="http://schemas.microsoft.com/office/drawing/2014/main" xmlns="" id="{00000000-0008-0000-0300-00009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3" name="Rectangle 114">
          <a:extLst>
            <a:ext uri="{FF2B5EF4-FFF2-40B4-BE49-F238E27FC236}">
              <a16:creationId xmlns:a16="http://schemas.microsoft.com/office/drawing/2014/main" xmlns="" id="{00000000-0008-0000-0300-000097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4" name="Rectangle 115">
          <a:extLst>
            <a:ext uri="{FF2B5EF4-FFF2-40B4-BE49-F238E27FC236}">
              <a16:creationId xmlns:a16="http://schemas.microsoft.com/office/drawing/2014/main" xmlns="" id="{00000000-0008-0000-0300-000098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5" name="Rectangle 116">
          <a:extLst>
            <a:ext uri="{FF2B5EF4-FFF2-40B4-BE49-F238E27FC236}">
              <a16:creationId xmlns:a16="http://schemas.microsoft.com/office/drawing/2014/main" xmlns="" id="{00000000-0008-0000-0300-00009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6" name="Rectangle 117">
          <a:extLst>
            <a:ext uri="{FF2B5EF4-FFF2-40B4-BE49-F238E27FC236}">
              <a16:creationId xmlns:a16="http://schemas.microsoft.com/office/drawing/2014/main" xmlns="" id="{00000000-0008-0000-0300-00009A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47" name="Rectangle 118">
          <a:extLst>
            <a:ext uri="{FF2B5EF4-FFF2-40B4-BE49-F238E27FC236}">
              <a16:creationId xmlns:a16="http://schemas.microsoft.com/office/drawing/2014/main" xmlns="" id="{00000000-0008-0000-0300-00009B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48" name="Rectangle 119">
          <a:extLst>
            <a:ext uri="{FF2B5EF4-FFF2-40B4-BE49-F238E27FC236}">
              <a16:creationId xmlns:a16="http://schemas.microsoft.com/office/drawing/2014/main" xmlns="" id="{00000000-0008-0000-0300-00009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49" name="Rectangle 120">
          <a:extLst>
            <a:ext uri="{FF2B5EF4-FFF2-40B4-BE49-F238E27FC236}">
              <a16:creationId xmlns:a16="http://schemas.microsoft.com/office/drawing/2014/main" xmlns="" id="{00000000-0008-0000-0300-00009D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0" name="Rectangle 121">
          <a:extLst>
            <a:ext uri="{FF2B5EF4-FFF2-40B4-BE49-F238E27FC236}">
              <a16:creationId xmlns:a16="http://schemas.microsoft.com/office/drawing/2014/main" xmlns="" id="{00000000-0008-0000-0300-00009E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1" name="Rectangle 122">
          <a:extLst>
            <a:ext uri="{FF2B5EF4-FFF2-40B4-BE49-F238E27FC236}">
              <a16:creationId xmlns:a16="http://schemas.microsoft.com/office/drawing/2014/main" xmlns="" id="{00000000-0008-0000-0300-00009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52" name="Rectangle 123">
          <a:extLst>
            <a:ext uri="{FF2B5EF4-FFF2-40B4-BE49-F238E27FC236}">
              <a16:creationId xmlns:a16="http://schemas.microsoft.com/office/drawing/2014/main" xmlns="" id="{00000000-0008-0000-0300-0000A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3" name="Rectangle 124">
          <a:extLst>
            <a:ext uri="{FF2B5EF4-FFF2-40B4-BE49-F238E27FC236}">
              <a16:creationId xmlns:a16="http://schemas.microsoft.com/office/drawing/2014/main" xmlns="" id="{00000000-0008-0000-0300-0000A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4" name="Rectangle 125">
          <a:extLst>
            <a:ext uri="{FF2B5EF4-FFF2-40B4-BE49-F238E27FC236}">
              <a16:creationId xmlns:a16="http://schemas.microsoft.com/office/drawing/2014/main" xmlns="" id="{00000000-0008-0000-0300-0000A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55" name="Rectangle 126">
          <a:extLst>
            <a:ext uri="{FF2B5EF4-FFF2-40B4-BE49-F238E27FC236}">
              <a16:creationId xmlns:a16="http://schemas.microsoft.com/office/drawing/2014/main" xmlns="" id="{00000000-0008-0000-0300-0000A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6" name="Rectangle 127">
          <a:extLst>
            <a:ext uri="{FF2B5EF4-FFF2-40B4-BE49-F238E27FC236}">
              <a16:creationId xmlns:a16="http://schemas.microsoft.com/office/drawing/2014/main" xmlns="" id="{00000000-0008-0000-0300-0000A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7" name="Rectangle 128">
          <a:extLst>
            <a:ext uri="{FF2B5EF4-FFF2-40B4-BE49-F238E27FC236}">
              <a16:creationId xmlns:a16="http://schemas.microsoft.com/office/drawing/2014/main" xmlns="" id="{00000000-0008-0000-0300-0000A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8" name="Rectangle 129">
          <a:extLst>
            <a:ext uri="{FF2B5EF4-FFF2-40B4-BE49-F238E27FC236}">
              <a16:creationId xmlns:a16="http://schemas.microsoft.com/office/drawing/2014/main" xmlns="" id="{00000000-0008-0000-0300-0000A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59" name="Rectangle 130">
          <a:extLst>
            <a:ext uri="{FF2B5EF4-FFF2-40B4-BE49-F238E27FC236}">
              <a16:creationId xmlns:a16="http://schemas.microsoft.com/office/drawing/2014/main" xmlns="" id="{00000000-0008-0000-0300-0000A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0" name="Rectangle 131">
          <a:extLst>
            <a:ext uri="{FF2B5EF4-FFF2-40B4-BE49-F238E27FC236}">
              <a16:creationId xmlns:a16="http://schemas.microsoft.com/office/drawing/2014/main" xmlns="" id="{00000000-0008-0000-0300-0000A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1" name="Rectangle 132">
          <a:extLst>
            <a:ext uri="{FF2B5EF4-FFF2-40B4-BE49-F238E27FC236}">
              <a16:creationId xmlns:a16="http://schemas.microsoft.com/office/drawing/2014/main" xmlns="" id="{00000000-0008-0000-0300-0000A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2" name="Rectangle 133">
          <a:extLst>
            <a:ext uri="{FF2B5EF4-FFF2-40B4-BE49-F238E27FC236}">
              <a16:creationId xmlns:a16="http://schemas.microsoft.com/office/drawing/2014/main" xmlns="" id="{00000000-0008-0000-0300-0000A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3" name="Rectangle 134">
          <a:extLst>
            <a:ext uri="{FF2B5EF4-FFF2-40B4-BE49-F238E27FC236}">
              <a16:creationId xmlns:a16="http://schemas.microsoft.com/office/drawing/2014/main" xmlns="" id="{00000000-0008-0000-0300-0000A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4" name="Rectangle 135">
          <a:extLst>
            <a:ext uri="{FF2B5EF4-FFF2-40B4-BE49-F238E27FC236}">
              <a16:creationId xmlns:a16="http://schemas.microsoft.com/office/drawing/2014/main" xmlns="" id="{00000000-0008-0000-0300-0000A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5" name="Rectangle 136">
          <a:extLst>
            <a:ext uri="{FF2B5EF4-FFF2-40B4-BE49-F238E27FC236}">
              <a16:creationId xmlns:a16="http://schemas.microsoft.com/office/drawing/2014/main" xmlns="" id="{00000000-0008-0000-0300-0000A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6" name="Rectangle 137">
          <a:extLst>
            <a:ext uri="{FF2B5EF4-FFF2-40B4-BE49-F238E27FC236}">
              <a16:creationId xmlns:a16="http://schemas.microsoft.com/office/drawing/2014/main" xmlns="" id="{00000000-0008-0000-0300-0000A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67" name="Rectangle 138">
          <a:extLst>
            <a:ext uri="{FF2B5EF4-FFF2-40B4-BE49-F238E27FC236}">
              <a16:creationId xmlns:a16="http://schemas.microsoft.com/office/drawing/2014/main" xmlns="" id="{00000000-0008-0000-0300-0000AF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68" name="Rectangle 139">
          <a:extLst>
            <a:ext uri="{FF2B5EF4-FFF2-40B4-BE49-F238E27FC236}">
              <a16:creationId xmlns:a16="http://schemas.microsoft.com/office/drawing/2014/main" xmlns="" id="{00000000-0008-0000-0300-0000B0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69" name="Rectangle 140">
          <a:extLst>
            <a:ext uri="{FF2B5EF4-FFF2-40B4-BE49-F238E27FC236}">
              <a16:creationId xmlns:a16="http://schemas.microsoft.com/office/drawing/2014/main" xmlns="" id="{00000000-0008-0000-0300-0000B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0" name="Rectangle 141">
          <a:extLst>
            <a:ext uri="{FF2B5EF4-FFF2-40B4-BE49-F238E27FC236}">
              <a16:creationId xmlns:a16="http://schemas.microsoft.com/office/drawing/2014/main" xmlns="" id="{00000000-0008-0000-0300-0000B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1" name="Rectangle 142">
          <a:extLst>
            <a:ext uri="{FF2B5EF4-FFF2-40B4-BE49-F238E27FC236}">
              <a16:creationId xmlns:a16="http://schemas.microsoft.com/office/drawing/2014/main" xmlns="" id="{00000000-0008-0000-0300-0000B3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2" name="Rectangle 143">
          <a:extLst>
            <a:ext uri="{FF2B5EF4-FFF2-40B4-BE49-F238E27FC236}">
              <a16:creationId xmlns:a16="http://schemas.microsoft.com/office/drawing/2014/main" xmlns="" id="{00000000-0008-0000-0300-0000B4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3" name="Rectangle 144">
          <a:extLst>
            <a:ext uri="{FF2B5EF4-FFF2-40B4-BE49-F238E27FC236}">
              <a16:creationId xmlns:a16="http://schemas.microsoft.com/office/drawing/2014/main" xmlns="" id="{00000000-0008-0000-0300-0000B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4" name="Rectangle 145">
          <a:extLst>
            <a:ext uri="{FF2B5EF4-FFF2-40B4-BE49-F238E27FC236}">
              <a16:creationId xmlns:a16="http://schemas.microsoft.com/office/drawing/2014/main" xmlns="" id="{00000000-0008-0000-0300-0000B6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5" name="Rectangle 146">
          <a:extLst>
            <a:ext uri="{FF2B5EF4-FFF2-40B4-BE49-F238E27FC236}">
              <a16:creationId xmlns:a16="http://schemas.microsoft.com/office/drawing/2014/main" xmlns="" id="{00000000-0008-0000-0300-0000B7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6" name="Rectangle 147">
          <a:extLst>
            <a:ext uri="{FF2B5EF4-FFF2-40B4-BE49-F238E27FC236}">
              <a16:creationId xmlns:a16="http://schemas.microsoft.com/office/drawing/2014/main" xmlns="" id="{00000000-0008-0000-0300-0000B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77" name="Rectangle 148">
          <a:extLst>
            <a:ext uri="{FF2B5EF4-FFF2-40B4-BE49-F238E27FC236}">
              <a16:creationId xmlns:a16="http://schemas.microsoft.com/office/drawing/2014/main" xmlns="" id="{00000000-0008-0000-0300-0000B9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78" name="Rectangle 149">
          <a:extLst>
            <a:ext uri="{FF2B5EF4-FFF2-40B4-BE49-F238E27FC236}">
              <a16:creationId xmlns:a16="http://schemas.microsoft.com/office/drawing/2014/main" xmlns="" id="{00000000-0008-0000-0300-0000BA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79" name="Rectangle 150">
          <a:extLst>
            <a:ext uri="{FF2B5EF4-FFF2-40B4-BE49-F238E27FC236}">
              <a16:creationId xmlns:a16="http://schemas.microsoft.com/office/drawing/2014/main" xmlns="" id="{00000000-0008-0000-0300-0000B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0" name="Rectangle 151">
          <a:extLst>
            <a:ext uri="{FF2B5EF4-FFF2-40B4-BE49-F238E27FC236}">
              <a16:creationId xmlns:a16="http://schemas.microsoft.com/office/drawing/2014/main" xmlns="" id="{00000000-0008-0000-0300-0000BC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1" name="Rectangle 152">
          <a:extLst>
            <a:ext uri="{FF2B5EF4-FFF2-40B4-BE49-F238E27FC236}">
              <a16:creationId xmlns:a16="http://schemas.microsoft.com/office/drawing/2014/main" xmlns="" id="{00000000-0008-0000-0300-0000BD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2" name="Rectangle 153">
          <a:extLst>
            <a:ext uri="{FF2B5EF4-FFF2-40B4-BE49-F238E27FC236}">
              <a16:creationId xmlns:a16="http://schemas.microsoft.com/office/drawing/2014/main" xmlns="" id="{00000000-0008-0000-0300-0000BE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3" name="Rectangle 154">
          <a:extLst>
            <a:ext uri="{FF2B5EF4-FFF2-40B4-BE49-F238E27FC236}">
              <a16:creationId xmlns:a16="http://schemas.microsoft.com/office/drawing/2014/main" xmlns="" id="{00000000-0008-0000-0300-0000BF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4" name="Rectangle 155">
          <a:extLst>
            <a:ext uri="{FF2B5EF4-FFF2-40B4-BE49-F238E27FC236}">
              <a16:creationId xmlns:a16="http://schemas.microsoft.com/office/drawing/2014/main" xmlns="" id="{00000000-0008-0000-0300-0000C0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5" name="Rectangle 156">
          <a:extLst>
            <a:ext uri="{FF2B5EF4-FFF2-40B4-BE49-F238E27FC236}">
              <a16:creationId xmlns:a16="http://schemas.microsoft.com/office/drawing/2014/main" xmlns="" id="{00000000-0008-0000-0300-0000C1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6" name="Rectangle 157">
          <a:extLst>
            <a:ext uri="{FF2B5EF4-FFF2-40B4-BE49-F238E27FC236}">
              <a16:creationId xmlns:a16="http://schemas.microsoft.com/office/drawing/2014/main" xmlns="" id="{00000000-0008-0000-0300-0000C2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87" name="Rectangle 158">
          <a:extLst>
            <a:ext uri="{FF2B5EF4-FFF2-40B4-BE49-F238E27FC236}">
              <a16:creationId xmlns:a16="http://schemas.microsoft.com/office/drawing/2014/main" xmlns="" id="{00000000-0008-0000-0300-0000C3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88" name="Rectangle 159">
          <a:extLst>
            <a:ext uri="{FF2B5EF4-FFF2-40B4-BE49-F238E27FC236}">
              <a16:creationId xmlns:a16="http://schemas.microsoft.com/office/drawing/2014/main" xmlns="" id="{00000000-0008-0000-0300-0000C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89" name="Rectangle 160">
          <a:extLst>
            <a:ext uri="{FF2B5EF4-FFF2-40B4-BE49-F238E27FC236}">
              <a16:creationId xmlns:a16="http://schemas.microsoft.com/office/drawing/2014/main" xmlns="" id="{00000000-0008-0000-0300-0000C5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0" name="Rectangle 161">
          <a:extLst>
            <a:ext uri="{FF2B5EF4-FFF2-40B4-BE49-F238E27FC236}">
              <a16:creationId xmlns:a16="http://schemas.microsoft.com/office/drawing/2014/main" xmlns="" id="{00000000-0008-0000-0300-0000C6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1" name="Rectangle 162">
          <a:extLst>
            <a:ext uri="{FF2B5EF4-FFF2-40B4-BE49-F238E27FC236}">
              <a16:creationId xmlns:a16="http://schemas.microsoft.com/office/drawing/2014/main" xmlns="" id="{00000000-0008-0000-0300-0000C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2" name="Rectangle 163">
          <a:extLst>
            <a:ext uri="{FF2B5EF4-FFF2-40B4-BE49-F238E27FC236}">
              <a16:creationId xmlns:a16="http://schemas.microsoft.com/office/drawing/2014/main" xmlns="" id="{00000000-0008-0000-0300-0000C8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3" name="Rectangle 164">
          <a:extLst>
            <a:ext uri="{FF2B5EF4-FFF2-40B4-BE49-F238E27FC236}">
              <a16:creationId xmlns:a16="http://schemas.microsoft.com/office/drawing/2014/main" xmlns="" id="{00000000-0008-0000-0300-0000C9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4" name="Rectangle 165">
          <a:extLst>
            <a:ext uri="{FF2B5EF4-FFF2-40B4-BE49-F238E27FC236}">
              <a16:creationId xmlns:a16="http://schemas.microsoft.com/office/drawing/2014/main" xmlns="" id="{00000000-0008-0000-0300-0000C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5" name="Rectangle 166">
          <a:extLst>
            <a:ext uri="{FF2B5EF4-FFF2-40B4-BE49-F238E27FC236}">
              <a16:creationId xmlns:a16="http://schemas.microsoft.com/office/drawing/2014/main" xmlns="" id="{00000000-0008-0000-0300-0000CB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6" name="Rectangle 167">
          <a:extLst>
            <a:ext uri="{FF2B5EF4-FFF2-40B4-BE49-F238E27FC236}">
              <a16:creationId xmlns:a16="http://schemas.microsoft.com/office/drawing/2014/main" xmlns="" id="{00000000-0008-0000-0300-0000CC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597" name="Rectangle 168">
          <a:extLst>
            <a:ext uri="{FF2B5EF4-FFF2-40B4-BE49-F238E27FC236}">
              <a16:creationId xmlns:a16="http://schemas.microsoft.com/office/drawing/2014/main" xmlns="" id="{00000000-0008-0000-0300-0000C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598" name="Rectangle 169">
          <a:extLst>
            <a:ext uri="{FF2B5EF4-FFF2-40B4-BE49-F238E27FC236}">
              <a16:creationId xmlns:a16="http://schemas.microsoft.com/office/drawing/2014/main" xmlns="" id="{00000000-0008-0000-0300-0000CEA9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599" name="Rectangle 170">
          <a:extLst>
            <a:ext uri="{FF2B5EF4-FFF2-40B4-BE49-F238E27FC236}">
              <a16:creationId xmlns:a16="http://schemas.microsoft.com/office/drawing/2014/main" xmlns="" id="{00000000-0008-0000-0300-0000CF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0" name="Rectangle 171">
          <a:extLst>
            <a:ext uri="{FF2B5EF4-FFF2-40B4-BE49-F238E27FC236}">
              <a16:creationId xmlns:a16="http://schemas.microsoft.com/office/drawing/2014/main" xmlns="" id="{00000000-0008-0000-0300-0000D0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01" name="Rectangle 172">
          <a:extLst>
            <a:ext uri="{FF2B5EF4-FFF2-40B4-BE49-F238E27FC236}">
              <a16:creationId xmlns:a16="http://schemas.microsoft.com/office/drawing/2014/main" xmlns="" id="{00000000-0008-0000-0300-0000D1A9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2" name="Rectangle 173">
          <a:extLst>
            <a:ext uri="{FF2B5EF4-FFF2-40B4-BE49-F238E27FC236}">
              <a16:creationId xmlns:a16="http://schemas.microsoft.com/office/drawing/2014/main" xmlns="" id="{00000000-0008-0000-0300-0000D2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3" name="Rectangle 174">
          <a:extLst>
            <a:ext uri="{FF2B5EF4-FFF2-40B4-BE49-F238E27FC236}">
              <a16:creationId xmlns:a16="http://schemas.microsoft.com/office/drawing/2014/main" xmlns="" id="{00000000-0008-0000-0300-0000D3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4" name="Rectangle 175">
          <a:extLst>
            <a:ext uri="{FF2B5EF4-FFF2-40B4-BE49-F238E27FC236}">
              <a16:creationId xmlns:a16="http://schemas.microsoft.com/office/drawing/2014/main" xmlns="" id="{00000000-0008-0000-0300-0000D4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5" name="Rectangle 176">
          <a:extLst>
            <a:ext uri="{FF2B5EF4-FFF2-40B4-BE49-F238E27FC236}">
              <a16:creationId xmlns:a16="http://schemas.microsoft.com/office/drawing/2014/main" xmlns="" id="{00000000-0008-0000-0300-0000D5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6" name="Rectangle 177">
          <a:extLst>
            <a:ext uri="{FF2B5EF4-FFF2-40B4-BE49-F238E27FC236}">
              <a16:creationId xmlns:a16="http://schemas.microsoft.com/office/drawing/2014/main" xmlns="" id="{00000000-0008-0000-0300-0000D6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7" name="Rectangle 178">
          <a:extLst>
            <a:ext uri="{FF2B5EF4-FFF2-40B4-BE49-F238E27FC236}">
              <a16:creationId xmlns:a16="http://schemas.microsoft.com/office/drawing/2014/main" xmlns="" id="{00000000-0008-0000-0300-0000D7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8" name="Rectangle 179">
          <a:extLst>
            <a:ext uri="{FF2B5EF4-FFF2-40B4-BE49-F238E27FC236}">
              <a16:creationId xmlns:a16="http://schemas.microsoft.com/office/drawing/2014/main" xmlns="" id="{00000000-0008-0000-0300-0000D8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09" name="Rectangle 180">
          <a:extLst>
            <a:ext uri="{FF2B5EF4-FFF2-40B4-BE49-F238E27FC236}">
              <a16:creationId xmlns:a16="http://schemas.microsoft.com/office/drawing/2014/main" xmlns="" id="{00000000-0008-0000-0300-0000D9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0" name="Rectangle 181">
          <a:extLst>
            <a:ext uri="{FF2B5EF4-FFF2-40B4-BE49-F238E27FC236}">
              <a16:creationId xmlns:a16="http://schemas.microsoft.com/office/drawing/2014/main" xmlns="" id="{00000000-0008-0000-0300-0000DA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1" name="Rectangle 182">
          <a:extLst>
            <a:ext uri="{FF2B5EF4-FFF2-40B4-BE49-F238E27FC236}">
              <a16:creationId xmlns:a16="http://schemas.microsoft.com/office/drawing/2014/main" xmlns="" id="{00000000-0008-0000-0300-0000DB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2" name="Rectangle 183">
          <a:extLst>
            <a:ext uri="{FF2B5EF4-FFF2-40B4-BE49-F238E27FC236}">
              <a16:creationId xmlns:a16="http://schemas.microsoft.com/office/drawing/2014/main" xmlns="" id="{00000000-0008-0000-0300-0000DC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13" name="Rectangle 184">
          <a:extLst>
            <a:ext uri="{FF2B5EF4-FFF2-40B4-BE49-F238E27FC236}">
              <a16:creationId xmlns:a16="http://schemas.microsoft.com/office/drawing/2014/main" xmlns="" id="{00000000-0008-0000-0300-0000DDA9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4" name="Rectangle 185">
          <a:extLst>
            <a:ext uri="{FF2B5EF4-FFF2-40B4-BE49-F238E27FC236}">
              <a16:creationId xmlns:a16="http://schemas.microsoft.com/office/drawing/2014/main" xmlns="" id="{00000000-0008-0000-0300-0000DE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5" name="Rectangle 186">
          <a:extLst>
            <a:ext uri="{FF2B5EF4-FFF2-40B4-BE49-F238E27FC236}">
              <a16:creationId xmlns:a16="http://schemas.microsoft.com/office/drawing/2014/main" xmlns="" id="{00000000-0008-0000-0300-0000DF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6" name="Rectangle 187">
          <a:extLst>
            <a:ext uri="{FF2B5EF4-FFF2-40B4-BE49-F238E27FC236}">
              <a16:creationId xmlns:a16="http://schemas.microsoft.com/office/drawing/2014/main" xmlns="" id="{00000000-0008-0000-0300-0000E0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17" name="Rectangle 188">
          <a:extLst>
            <a:ext uri="{FF2B5EF4-FFF2-40B4-BE49-F238E27FC236}">
              <a16:creationId xmlns:a16="http://schemas.microsoft.com/office/drawing/2014/main" xmlns="" id="{00000000-0008-0000-0300-0000E1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18" name="Rectangle 189">
          <a:extLst>
            <a:ext uri="{FF2B5EF4-FFF2-40B4-BE49-F238E27FC236}">
              <a16:creationId xmlns:a16="http://schemas.microsoft.com/office/drawing/2014/main" xmlns="" id="{00000000-0008-0000-0300-0000E2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19" name="Rectangle 190">
          <a:extLst>
            <a:ext uri="{FF2B5EF4-FFF2-40B4-BE49-F238E27FC236}">
              <a16:creationId xmlns:a16="http://schemas.microsoft.com/office/drawing/2014/main" xmlns="" id="{00000000-0008-0000-0300-0000E3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0" name="Rectangle 191">
          <a:extLst>
            <a:ext uri="{FF2B5EF4-FFF2-40B4-BE49-F238E27FC236}">
              <a16:creationId xmlns:a16="http://schemas.microsoft.com/office/drawing/2014/main" xmlns="" id="{00000000-0008-0000-0300-0000E4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1" name="Rectangle 192">
          <a:extLst>
            <a:ext uri="{FF2B5EF4-FFF2-40B4-BE49-F238E27FC236}">
              <a16:creationId xmlns:a16="http://schemas.microsoft.com/office/drawing/2014/main" xmlns="" id="{00000000-0008-0000-0300-0000E5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2" name="Rectangle 193">
          <a:extLst>
            <a:ext uri="{FF2B5EF4-FFF2-40B4-BE49-F238E27FC236}">
              <a16:creationId xmlns:a16="http://schemas.microsoft.com/office/drawing/2014/main" xmlns="" id="{00000000-0008-0000-0300-0000E6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3" name="Rectangle 194">
          <a:extLst>
            <a:ext uri="{FF2B5EF4-FFF2-40B4-BE49-F238E27FC236}">
              <a16:creationId xmlns:a16="http://schemas.microsoft.com/office/drawing/2014/main" xmlns="" id="{00000000-0008-0000-0300-0000E7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4" name="Rectangle 195">
          <a:extLst>
            <a:ext uri="{FF2B5EF4-FFF2-40B4-BE49-F238E27FC236}">
              <a16:creationId xmlns:a16="http://schemas.microsoft.com/office/drawing/2014/main" xmlns="" id="{00000000-0008-0000-0300-0000E8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5" name="Rectangle 196">
          <a:extLst>
            <a:ext uri="{FF2B5EF4-FFF2-40B4-BE49-F238E27FC236}">
              <a16:creationId xmlns:a16="http://schemas.microsoft.com/office/drawing/2014/main" xmlns="" id="{00000000-0008-0000-0300-0000E9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6" name="Rectangle 197">
          <a:extLst>
            <a:ext uri="{FF2B5EF4-FFF2-40B4-BE49-F238E27FC236}">
              <a16:creationId xmlns:a16="http://schemas.microsoft.com/office/drawing/2014/main" xmlns="" id="{00000000-0008-0000-0300-0000EA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27" name="Rectangle 198">
          <a:extLst>
            <a:ext uri="{FF2B5EF4-FFF2-40B4-BE49-F238E27FC236}">
              <a16:creationId xmlns:a16="http://schemas.microsoft.com/office/drawing/2014/main" xmlns="" id="{00000000-0008-0000-0300-0000E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28" name="Rectangle 199">
          <a:extLst>
            <a:ext uri="{FF2B5EF4-FFF2-40B4-BE49-F238E27FC236}">
              <a16:creationId xmlns:a16="http://schemas.microsoft.com/office/drawing/2014/main" xmlns="" id="{00000000-0008-0000-0300-0000E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29" name="Rectangle 200">
          <a:extLst>
            <a:ext uri="{FF2B5EF4-FFF2-40B4-BE49-F238E27FC236}">
              <a16:creationId xmlns:a16="http://schemas.microsoft.com/office/drawing/2014/main" xmlns="" id="{00000000-0008-0000-0300-0000ED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0" name="Rectangle 201">
          <a:extLst>
            <a:ext uri="{FF2B5EF4-FFF2-40B4-BE49-F238E27FC236}">
              <a16:creationId xmlns:a16="http://schemas.microsoft.com/office/drawing/2014/main" xmlns="" id="{00000000-0008-0000-0300-0000EE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1" name="Rectangle 202">
          <a:extLst>
            <a:ext uri="{FF2B5EF4-FFF2-40B4-BE49-F238E27FC236}">
              <a16:creationId xmlns:a16="http://schemas.microsoft.com/office/drawing/2014/main" xmlns="" id="{00000000-0008-0000-0300-0000E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2" name="Rectangle 203">
          <a:extLst>
            <a:ext uri="{FF2B5EF4-FFF2-40B4-BE49-F238E27FC236}">
              <a16:creationId xmlns:a16="http://schemas.microsoft.com/office/drawing/2014/main" xmlns="" id="{00000000-0008-0000-0300-0000F0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3" name="Rectangle 204">
          <a:extLst>
            <a:ext uri="{FF2B5EF4-FFF2-40B4-BE49-F238E27FC236}">
              <a16:creationId xmlns:a16="http://schemas.microsoft.com/office/drawing/2014/main" xmlns="" id="{00000000-0008-0000-0300-0000F1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4" name="Rectangle 205">
          <a:extLst>
            <a:ext uri="{FF2B5EF4-FFF2-40B4-BE49-F238E27FC236}">
              <a16:creationId xmlns:a16="http://schemas.microsoft.com/office/drawing/2014/main" xmlns="" id="{00000000-0008-0000-0300-0000F2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5" name="Rectangle 206">
          <a:extLst>
            <a:ext uri="{FF2B5EF4-FFF2-40B4-BE49-F238E27FC236}">
              <a16:creationId xmlns:a16="http://schemas.microsoft.com/office/drawing/2014/main" xmlns="" id="{00000000-0008-0000-0300-0000F3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6" name="Rectangle 207">
          <a:extLst>
            <a:ext uri="{FF2B5EF4-FFF2-40B4-BE49-F238E27FC236}">
              <a16:creationId xmlns:a16="http://schemas.microsoft.com/office/drawing/2014/main" xmlns="" id="{00000000-0008-0000-0300-0000F4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37" name="Rectangle 208">
          <a:extLst>
            <a:ext uri="{FF2B5EF4-FFF2-40B4-BE49-F238E27FC236}">
              <a16:creationId xmlns:a16="http://schemas.microsoft.com/office/drawing/2014/main" xmlns="" id="{00000000-0008-0000-0300-0000F5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638" name="Rectangle 209">
          <a:extLst>
            <a:ext uri="{FF2B5EF4-FFF2-40B4-BE49-F238E27FC236}">
              <a16:creationId xmlns:a16="http://schemas.microsoft.com/office/drawing/2014/main" xmlns="" id="{00000000-0008-0000-0300-0000F6A9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39" name="Rectangle 210">
          <a:extLst>
            <a:ext uri="{FF2B5EF4-FFF2-40B4-BE49-F238E27FC236}">
              <a16:creationId xmlns:a16="http://schemas.microsoft.com/office/drawing/2014/main" xmlns="" id="{00000000-0008-0000-0300-0000F7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0" name="Rectangle 211">
          <a:extLst>
            <a:ext uri="{FF2B5EF4-FFF2-40B4-BE49-F238E27FC236}">
              <a16:creationId xmlns:a16="http://schemas.microsoft.com/office/drawing/2014/main" xmlns="" id="{00000000-0008-0000-0300-0000F8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1" name="Rectangle 212">
          <a:extLst>
            <a:ext uri="{FF2B5EF4-FFF2-40B4-BE49-F238E27FC236}">
              <a16:creationId xmlns:a16="http://schemas.microsoft.com/office/drawing/2014/main" xmlns="" id="{00000000-0008-0000-0300-0000F9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2" name="Rectangle 213">
          <a:extLst>
            <a:ext uri="{FF2B5EF4-FFF2-40B4-BE49-F238E27FC236}">
              <a16:creationId xmlns:a16="http://schemas.microsoft.com/office/drawing/2014/main" xmlns="" id="{00000000-0008-0000-0300-0000FA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3" name="Rectangle 214">
          <a:extLst>
            <a:ext uri="{FF2B5EF4-FFF2-40B4-BE49-F238E27FC236}">
              <a16:creationId xmlns:a16="http://schemas.microsoft.com/office/drawing/2014/main" xmlns="" id="{00000000-0008-0000-0300-0000FB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4" name="Rectangle 215">
          <a:extLst>
            <a:ext uri="{FF2B5EF4-FFF2-40B4-BE49-F238E27FC236}">
              <a16:creationId xmlns:a16="http://schemas.microsoft.com/office/drawing/2014/main" xmlns="" id="{00000000-0008-0000-0300-0000FC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645" name="Rectangle 216">
          <a:extLst>
            <a:ext uri="{FF2B5EF4-FFF2-40B4-BE49-F238E27FC236}">
              <a16:creationId xmlns:a16="http://schemas.microsoft.com/office/drawing/2014/main" xmlns="" id="{00000000-0008-0000-0300-0000FDA9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6" name="Rectangle 217">
          <a:extLst>
            <a:ext uri="{FF2B5EF4-FFF2-40B4-BE49-F238E27FC236}">
              <a16:creationId xmlns:a16="http://schemas.microsoft.com/office/drawing/2014/main" xmlns="" id="{00000000-0008-0000-0300-0000FE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7" name="Rectangle 218">
          <a:extLst>
            <a:ext uri="{FF2B5EF4-FFF2-40B4-BE49-F238E27FC236}">
              <a16:creationId xmlns:a16="http://schemas.microsoft.com/office/drawing/2014/main" xmlns="" id="{00000000-0008-0000-0300-0000FFA9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8" name="Rectangle 219">
          <a:extLst>
            <a:ext uri="{FF2B5EF4-FFF2-40B4-BE49-F238E27FC236}">
              <a16:creationId xmlns:a16="http://schemas.microsoft.com/office/drawing/2014/main" xmlns="" id="{00000000-0008-0000-0300-00000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49" name="Rectangle 220">
          <a:extLst>
            <a:ext uri="{FF2B5EF4-FFF2-40B4-BE49-F238E27FC236}">
              <a16:creationId xmlns:a16="http://schemas.microsoft.com/office/drawing/2014/main" xmlns="" id="{00000000-0008-0000-0300-000001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0" name="Rectangle 221">
          <a:extLst>
            <a:ext uri="{FF2B5EF4-FFF2-40B4-BE49-F238E27FC236}">
              <a16:creationId xmlns:a16="http://schemas.microsoft.com/office/drawing/2014/main" xmlns="" id="{00000000-0008-0000-0300-00000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1" name="Rectangle 222">
          <a:extLst>
            <a:ext uri="{FF2B5EF4-FFF2-40B4-BE49-F238E27FC236}">
              <a16:creationId xmlns:a16="http://schemas.microsoft.com/office/drawing/2014/main" xmlns="" id="{00000000-0008-0000-0300-00000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2" name="Rectangle 223">
          <a:extLst>
            <a:ext uri="{FF2B5EF4-FFF2-40B4-BE49-F238E27FC236}">
              <a16:creationId xmlns:a16="http://schemas.microsoft.com/office/drawing/2014/main" xmlns="" id="{00000000-0008-0000-0300-00000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3" name="Rectangle 224">
          <a:extLst>
            <a:ext uri="{FF2B5EF4-FFF2-40B4-BE49-F238E27FC236}">
              <a16:creationId xmlns:a16="http://schemas.microsoft.com/office/drawing/2014/main" xmlns="" id="{00000000-0008-0000-0300-000005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4" name="Rectangle 225">
          <a:extLst>
            <a:ext uri="{FF2B5EF4-FFF2-40B4-BE49-F238E27FC236}">
              <a16:creationId xmlns:a16="http://schemas.microsoft.com/office/drawing/2014/main" xmlns="" id="{00000000-0008-0000-0300-00000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5" name="Rectangle 226">
          <a:extLst>
            <a:ext uri="{FF2B5EF4-FFF2-40B4-BE49-F238E27FC236}">
              <a16:creationId xmlns:a16="http://schemas.microsoft.com/office/drawing/2014/main" xmlns="" id="{00000000-0008-0000-0300-000007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6" name="Rectangle 227">
          <a:extLst>
            <a:ext uri="{FF2B5EF4-FFF2-40B4-BE49-F238E27FC236}">
              <a16:creationId xmlns:a16="http://schemas.microsoft.com/office/drawing/2014/main" xmlns="" id="{00000000-0008-0000-0300-000008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657" name="Rectangle 228">
          <a:extLst>
            <a:ext uri="{FF2B5EF4-FFF2-40B4-BE49-F238E27FC236}">
              <a16:creationId xmlns:a16="http://schemas.microsoft.com/office/drawing/2014/main" xmlns="" id="{00000000-0008-0000-0300-00000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58" name="Rectangle 229">
          <a:extLst>
            <a:ext uri="{FF2B5EF4-FFF2-40B4-BE49-F238E27FC236}">
              <a16:creationId xmlns:a16="http://schemas.microsoft.com/office/drawing/2014/main" xmlns="" id="{00000000-0008-0000-0300-00000A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59" name="Rectangle 230">
          <a:extLst>
            <a:ext uri="{FF2B5EF4-FFF2-40B4-BE49-F238E27FC236}">
              <a16:creationId xmlns:a16="http://schemas.microsoft.com/office/drawing/2014/main" xmlns="" id="{00000000-0008-0000-0300-00000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0" name="Rectangle 231">
          <a:extLst>
            <a:ext uri="{FF2B5EF4-FFF2-40B4-BE49-F238E27FC236}">
              <a16:creationId xmlns:a16="http://schemas.microsoft.com/office/drawing/2014/main" xmlns="" id="{00000000-0008-0000-0300-00000C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1" name="Rectangle 232">
          <a:extLst>
            <a:ext uri="{FF2B5EF4-FFF2-40B4-BE49-F238E27FC236}">
              <a16:creationId xmlns:a16="http://schemas.microsoft.com/office/drawing/2014/main" xmlns="" id="{00000000-0008-0000-0300-00000D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2" name="Rectangle 233">
          <a:extLst>
            <a:ext uri="{FF2B5EF4-FFF2-40B4-BE49-F238E27FC236}">
              <a16:creationId xmlns:a16="http://schemas.microsoft.com/office/drawing/2014/main" xmlns="" id="{00000000-0008-0000-0300-00000E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3" name="Rectangle 234">
          <a:extLst>
            <a:ext uri="{FF2B5EF4-FFF2-40B4-BE49-F238E27FC236}">
              <a16:creationId xmlns:a16="http://schemas.microsoft.com/office/drawing/2014/main" xmlns="" id="{00000000-0008-0000-0300-00000F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4" name="Rectangle 235">
          <a:extLst>
            <a:ext uri="{FF2B5EF4-FFF2-40B4-BE49-F238E27FC236}">
              <a16:creationId xmlns:a16="http://schemas.microsoft.com/office/drawing/2014/main" xmlns="" id="{00000000-0008-0000-0300-000010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5" name="Rectangle 236">
          <a:extLst>
            <a:ext uri="{FF2B5EF4-FFF2-40B4-BE49-F238E27FC236}">
              <a16:creationId xmlns:a16="http://schemas.microsoft.com/office/drawing/2014/main" xmlns="" id="{00000000-0008-0000-0300-000011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6" name="Rectangle 237">
          <a:extLst>
            <a:ext uri="{FF2B5EF4-FFF2-40B4-BE49-F238E27FC236}">
              <a16:creationId xmlns:a16="http://schemas.microsoft.com/office/drawing/2014/main" xmlns="" id="{00000000-0008-0000-0300-000012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67" name="Rectangle 238">
          <a:extLst>
            <a:ext uri="{FF2B5EF4-FFF2-40B4-BE49-F238E27FC236}">
              <a16:creationId xmlns:a16="http://schemas.microsoft.com/office/drawing/2014/main" xmlns="" id="{00000000-0008-0000-0300-000013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68" name="Rectangle 239">
          <a:extLst>
            <a:ext uri="{FF2B5EF4-FFF2-40B4-BE49-F238E27FC236}">
              <a16:creationId xmlns:a16="http://schemas.microsoft.com/office/drawing/2014/main" xmlns="" id="{00000000-0008-0000-0300-000014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69" name="Rectangle 240">
          <a:extLst>
            <a:ext uri="{FF2B5EF4-FFF2-40B4-BE49-F238E27FC236}">
              <a16:creationId xmlns:a16="http://schemas.microsoft.com/office/drawing/2014/main" xmlns="" id="{00000000-0008-0000-0300-000015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0" name="Rectangle 241">
          <a:extLst>
            <a:ext uri="{FF2B5EF4-FFF2-40B4-BE49-F238E27FC236}">
              <a16:creationId xmlns:a16="http://schemas.microsoft.com/office/drawing/2014/main" xmlns="" id="{00000000-0008-0000-0300-000016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1" name="Rectangle 242">
          <a:extLst>
            <a:ext uri="{FF2B5EF4-FFF2-40B4-BE49-F238E27FC236}">
              <a16:creationId xmlns:a16="http://schemas.microsoft.com/office/drawing/2014/main" xmlns="" id="{00000000-0008-0000-0300-000017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2" name="Rectangle 243">
          <a:extLst>
            <a:ext uri="{FF2B5EF4-FFF2-40B4-BE49-F238E27FC236}">
              <a16:creationId xmlns:a16="http://schemas.microsoft.com/office/drawing/2014/main" xmlns="" id="{00000000-0008-0000-0300-000018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3" name="Rectangle 244">
          <a:extLst>
            <a:ext uri="{FF2B5EF4-FFF2-40B4-BE49-F238E27FC236}">
              <a16:creationId xmlns:a16="http://schemas.microsoft.com/office/drawing/2014/main" xmlns="" id="{00000000-0008-0000-0300-000019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4" name="Rectangle 245">
          <a:extLst>
            <a:ext uri="{FF2B5EF4-FFF2-40B4-BE49-F238E27FC236}">
              <a16:creationId xmlns:a16="http://schemas.microsoft.com/office/drawing/2014/main" xmlns="" id="{00000000-0008-0000-0300-00001A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5" name="Rectangle 246">
          <a:extLst>
            <a:ext uri="{FF2B5EF4-FFF2-40B4-BE49-F238E27FC236}">
              <a16:creationId xmlns:a16="http://schemas.microsoft.com/office/drawing/2014/main" xmlns="" id="{00000000-0008-0000-0300-00001B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6" name="Rectangle 247">
          <a:extLst>
            <a:ext uri="{FF2B5EF4-FFF2-40B4-BE49-F238E27FC236}">
              <a16:creationId xmlns:a16="http://schemas.microsoft.com/office/drawing/2014/main" xmlns="" id="{00000000-0008-0000-0300-00001C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77" name="Rectangle 248">
          <a:extLst>
            <a:ext uri="{FF2B5EF4-FFF2-40B4-BE49-F238E27FC236}">
              <a16:creationId xmlns:a16="http://schemas.microsoft.com/office/drawing/2014/main" xmlns="" id="{00000000-0008-0000-0300-00001D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78" name="Rectangle 249">
          <a:extLst>
            <a:ext uri="{FF2B5EF4-FFF2-40B4-BE49-F238E27FC236}">
              <a16:creationId xmlns:a16="http://schemas.microsoft.com/office/drawing/2014/main" xmlns="" id="{00000000-0008-0000-0300-00001E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79" name="Rectangle 250">
          <a:extLst>
            <a:ext uri="{FF2B5EF4-FFF2-40B4-BE49-F238E27FC236}">
              <a16:creationId xmlns:a16="http://schemas.microsoft.com/office/drawing/2014/main" xmlns="" id="{00000000-0008-0000-0300-00001F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0" name="Rectangle 251">
          <a:extLst>
            <a:ext uri="{FF2B5EF4-FFF2-40B4-BE49-F238E27FC236}">
              <a16:creationId xmlns:a16="http://schemas.microsoft.com/office/drawing/2014/main" xmlns="" id="{00000000-0008-0000-0300-000020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1" name="Rectangle 252">
          <a:extLst>
            <a:ext uri="{FF2B5EF4-FFF2-40B4-BE49-F238E27FC236}">
              <a16:creationId xmlns:a16="http://schemas.microsoft.com/office/drawing/2014/main" xmlns="" id="{00000000-0008-0000-0300-000021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2" name="Rectangle 253">
          <a:extLst>
            <a:ext uri="{FF2B5EF4-FFF2-40B4-BE49-F238E27FC236}">
              <a16:creationId xmlns:a16="http://schemas.microsoft.com/office/drawing/2014/main" xmlns="" id="{00000000-0008-0000-0300-000022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3" name="Rectangle 254">
          <a:extLst>
            <a:ext uri="{FF2B5EF4-FFF2-40B4-BE49-F238E27FC236}">
              <a16:creationId xmlns:a16="http://schemas.microsoft.com/office/drawing/2014/main" xmlns="" id="{00000000-0008-0000-0300-000023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4" name="Rectangle 255">
          <a:extLst>
            <a:ext uri="{FF2B5EF4-FFF2-40B4-BE49-F238E27FC236}">
              <a16:creationId xmlns:a16="http://schemas.microsoft.com/office/drawing/2014/main" xmlns="" id="{00000000-0008-0000-0300-000024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5" name="Rectangle 256">
          <a:extLst>
            <a:ext uri="{FF2B5EF4-FFF2-40B4-BE49-F238E27FC236}">
              <a16:creationId xmlns:a16="http://schemas.microsoft.com/office/drawing/2014/main" xmlns="" id="{00000000-0008-0000-0300-000025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6" name="Rectangle 257">
          <a:extLst>
            <a:ext uri="{FF2B5EF4-FFF2-40B4-BE49-F238E27FC236}">
              <a16:creationId xmlns:a16="http://schemas.microsoft.com/office/drawing/2014/main" xmlns="" id="{00000000-0008-0000-0300-000026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87" name="Rectangle 258">
          <a:extLst>
            <a:ext uri="{FF2B5EF4-FFF2-40B4-BE49-F238E27FC236}">
              <a16:creationId xmlns:a16="http://schemas.microsoft.com/office/drawing/2014/main" xmlns="" id="{00000000-0008-0000-0300-000027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7688" name="Rectangle 259">
          <a:extLst>
            <a:ext uri="{FF2B5EF4-FFF2-40B4-BE49-F238E27FC236}">
              <a16:creationId xmlns:a16="http://schemas.microsoft.com/office/drawing/2014/main" xmlns="" id="{00000000-0008-0000-0300-000028A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89" name="Rectangle 260">
          <a:extLst>
            <a:ext uri="{FF2B5EF4-FFF2-40B4-BE49-F238E27FC236}">
              <a16:creationId xmlns:a16="http://schemas.microsoft.com/office/drawing/2014/main" xmlns="" id="{00000000-0008-0000-0300-000029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7690" name="Rectangle 261">
          <a:extLst>
            <a:ext uri="{FF2B5EF4-FFF2-40B4-BE49-F238E27FC236}">
              <a16:creationId xmlns:a16="http://schemas.microsoft.com/office/drawing/2014/main" xmlns="" id="{00000000-0008-0000-0300-00002AA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7691" name="Rectangle 262">
          <a:extLst>
            <a:ext uri="{FF2B5EF4-FFF2-40B4-BE49-F238E27FC236}">
              <a16:creationId xmlns:a16="http://schemas.microsoft.com/office/drawing/2014/main" xmlns="" id="{00000000-0008-0000-0300-00002BA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2" name="Rectangle 263">
          <a:extLst>
            <a:ext uri="{FF2B5EF4-FFF2-40B4-BE49-F238E27FC236}">
              <a16:creationId xmlns:a16="http://schemas.microsoft.com/office/drawing/2014/main" xmlns="" id="{00000000-0008-0000-0300-00002C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3" name="Rectangle 264">
          <a:extLst>
            <a:ext uri="{FF2B5EF4-FFF2-40B4-BE49-F238E27FC236}">
              <a16:creationId xmlns:a16="http://schemas.microsoft.com/office/drawing/2014/main" xmlns="" id="{00000000-0008-0000-0300-00002D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4" name="Rectangle 265">
          <a:extLst>
            <a:ext uri="{FF2B5EF4-FFF2-40B4-BE49-F238E27FC236}">
              <a16:creationId xmlns:a16="http://schemas.microsoft.com/office/drawing/2014/main" xmlns="" id="{00000000-0008-0000-0300-00002E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5" name="Rectangle 266">
          <a:extLst>
            <a:ext uri="{FF2B5EF4-FFF2-40B4-BE49-F238E27FC236}">
              <a16:creationId xmlns:a16="http://schemas.microsoft.com/office/drawing/2014/main" xmlns="" id="{00000000-0008-0000-0300-00002F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6" name="Rectangle 267">
          <a:extLst>
            <a:ext uri="{FF2B5EF4-FFF2-40B4-BE49-F238E27FC236}">
              <a16:creationId xmlns:a16="http://schemas.microsoft.com/office/drawing/2014/main" xmlns="" id="{00000000-0008-0000-0300-000030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7" name="Rectangle 268">
          <a:extLst>
            <a:ext uri="{FF2B5EF4-FFF2-40B4-BE49-F238E27FC236}">
              <a16:creationId xmlns:a16="http://schemas.microsoft.com/office/drawing/2014/main" xmlns="" id="{00000000-0008-0000-0300-000031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8" name="Rectangle 269">
          <a:extLst>
            <a:ext uri="{FF2B5EF4-FFF2-40B4-BE49-F238E27FC236}">
              <a16:creationId xmlns:a16="http://schemas.microsoft.com/office/drawing/2014/main" xmlns="" id="{00000000-0008-0000-0300-000032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699" name="Rectangle 270">
          <a:extLst>
            <a:ext uri="{FF2B5EF4-FFF2-40B4-BE49-F238E27FC236}">
              <a16:creationId xmlns:a16="http://schemas.microsoft.com/office/drawing/2014/main" xmlns="" id="{00000000-0008-0000-0300-000033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0" name="Rectangle 271">
          <a:extLst>
            <a:ext uri="{FF2B5EF4-FFF2-40B4-BE49-F238E27FC236}">
              <a16:creationId xmlns:a16="http://schemas.microsoft.com/office/drawing/2014/main" xmlns="" id="{00000000-0008-0000-0300-000034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1" name="Rectangle 272">
          <a:extLst>
            <a:ext uri="{FF2B5EF4-FFF2-40B4-BE49-F238E27FC236}">
              <a16:creationId xmlns:a16="http://schemas.microsoft.com/office/drawing/2014/main" xmlns="" id="{00000000-0008-0000-0300-000035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2" name="Rectangle 273">
          <a:extLst>
            <a:ext uri="{FF2B5EF4-FFF2-40B4-BE49-F238E27FC236}">
              <a16:creationId xmlns:a16="http://schemas.microsoft.com/office/drawing/2014/main" xmlns="" id="{00000000-0008-0000-0300-000036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7703" name="Rectangle 274">
          <a:extLst>
            <a:ext uri="{FF2B5EF4-FFF2-40B4-BE49-F238E27FC236}">
              <a16:creationId xmlns:a16="http://schemas.microsoft.com/office/drawing/2014/main" xmlns="" id="{00000000-0008-0000-0300-000037A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4" name="Rectangle 275">
          <a:extLst>
            <a:ext uri="{FF2B5EF4-FFF2-40B4-BE49-F238E27FC236}">
              <a16:creationId xmlns:a16="http://schemas.microsoft.com/office/drawing/2014/main" xmlns="" id="{00000000-0008-0000-0300-000038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5" name="Rectangle 276">
          <a:extLst>
            <a:ext uri="{FF2B5EF4-FFF2-40B4-BE49-F238E27FC236}">
              <a16:creationId xmlns:a16="http://schemas.microsoft.com/office/drawing/2014/main" xmlns="" id="{00000000-0008-0000-0300-000039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6" name="Rectangle 277">
          <a:extLst>
            <a:ext uri="{FF2B5EF4-FFF2-40B4-BE49-F238E27FC236}">
              <a16:creationId xmlns:a16="http://schemas.microsoft.com/office/drawing/2014/main" xmlns="" id="{00000000-0008-0000-0300-00003A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07" name="Rectangle 278">
          <a:extLst>
            <a:ext uri="{FF2B5EF4-FFF2-40B4-BE49-F238E27FC236}">
              <a16:creationId xmlns:a16="http://schemas.microsoft.com/office/drawing/2014/main" xmlns="" id="{00000000-0008-0000-0300-00003B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08" name="Rectangle 279">
          <a:extLst>
            <a:ext uri="{FF2B5EF4-FFF2-40B4-BE49-F238E27FC236}">
              <a16:creationId xmlns:a16="http://schemas.microsoft.com/office/drawing/2014/main" xmlns="" id="{00000000-0008-0000-0300-00003C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09" name="Rectangle 280">
          <a:extLst>
            <a:ext uri="{FF2B5EF4-FFF2-40B4-BE49-F238E27FC236}">
              <a16:creationId xmlns:a16="http://schemas.microsoft.com/office/drawing/2014/main" xmlns="" id="{00000000-0008-0000-0300-00003D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0" name="Rectangle 281">
          <a:extLst>
            <a:ext uri="{FF2B5EF4-FFF2-40B4-BE49-F238E27FC236}">
              <a16:creationId xmlns:a16="http://schemas.microsoft.com/office/drawing/2014/main" xmlns="" id="{00000000-0008-0000-0300-00003E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1" name="Rectangle 282">
          <a:extLst>
            <a:ext uri="{FF2B5EF4-FFF2-40B4-BE49-F238E27FC236}">
              <a16:creationId xmlns:a16="http://schemas.microsoft.com/office/drawing/2014/main" xmlns="" id="{00000000-0008-0000-0300-00003F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2" name="Rectangle 283">
          <a:extLst>
            <a:ext uri="{FF2B5EF4-FFF2-40B4-BE49-F238E27FC236}">
              <a16:creationId xmlns:a16="http://schemas.microsoft.com/office/drawing/2014/main" xmlns="" id="{00000000-0008-0000-0300-000040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3" name="Rectangle 284">
          <a:extLst>
            <a:ext uri="{FF2B5EF4-FFF2-40B4-BE49-F238E27FC236}">
              <a16:creationId xmlns:a16="http://schemas.microsoft.com/office/drawing/2014/main" xmlns="" id="{00000000-0008-0000-0300-000041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4" name="Rectangle 285">
          <a:extLst>
            <a:ext uri="{FF2B5EF4-FFF2-40B4-BE49-F238E27FC236}">
              <a16:creationId xmlns:a16="http://schemas.microsoft.com/office/drawing/2014/main" xmlns="" id="{00000000-0008-0000-0300-000042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5" name="Rectangle 286">
          <a:extLst>
            <a:ext uri="{FF2B5EF4-FFF2-40B4-BE49-F238E27FC236}">
              <a16:creationId xmlns:a16="http://schemas.microsoft.com/office/drawing/2014/main" xmlns="" id="{00000000-0008-0000-0300-000043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6" name="Rectangle 287">
          <a:extLst>
            <a:ext uri="{FF2B5EF4-FFF2-40B4-BE49-F238E27FC236}">
              <a16:creationId xmlns:a16="http://schemas.microsoft.com/office/drawing/2014/main" xmlns="" id="{00000000-0008-0000-0300-000044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17" name="Rectangle 288">
          <a:extLst>
            <a:ext uri="{FF2B5EF4-FFF2-40B4-BE49-F238E27FC236}">
              <a16:creationId xmlns:a16="http://schemas.microsoft.com/office/drawing/2014/main" xmlns="" id="{00000000-0008-0000-0300-00004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18" name="Rectangle 289">
          <a:extLst>
            <a:ext uri="{FF2B5EF4-FFF2-40B4-BE49-F238E27FC236}">
              <a16:creationId xmlns:a16="http://schemas.microsoft.com/office/drawing/2014/main" xmlns="" id="{00000000-0008-0000-0300-00004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19" name="Rectangle 290">
          <a:extLst>
            <a:ext uri="{FF2B5EF4-FFF2-40B4-BE49-F238E27FC236}">
              <a16:creationId xmlns:a16="http://schemas.microsoft.com/office/drawing/2014/main" xmlns="" id="{00000000-0008-0000-0300-000047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0" name="Rectangle 291">
          <a:extLst>
            <a:ext uri="{FF2B5EF4-FFF2-40B4-BE49-F238E27FC236}">
              <a16:creationId xmlns:a16="http://schemas.microsoft.com/office/drawing/2014/main" xmlns="" id="{00000000-0008-0000-0300-000048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1" name="Rectangle 292">
          <a:extLst>
            <a:ext uri="{FF2B5EF4-FFF2-40B4-BE49-F238E27FC236}">
              <a16:creationId xmlns:a16="http://schemas.microsoft.com/office/drawing/2014/main" xmlns="" id="{00000000-0008-0000-0300-000049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2" name="Rectangle 293">
          <a:extLst>
            <a:ext uri="{FF2B5EF4-FFF2-40B4-BE49-F238E27FC236}">
              <a16:creationId xmlns:a16="http://schemas.microsoft.com/office/drawing/2014/main" xmlns="" id="{00000000-0008-0000-0300-00004A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3" name="Rectangle 294">
          <a:extLst>
            <a:ext uri="{FF2B5EF4-FFF2-40B4-BE49-F238E27FC236}">
              <a16:creationId xmlns:a16="http://schemas.microsoft.com/office/drawing/2014/main" xmlns="" id="{00000000-0008-0000-0300-00004B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4" name="Rectangle 295">
          <a:extLst>
            <a:ext uri="{FF2B5EF4-FFF2-40B4-BE49-F238E27FC236}">
              <a16:creationId xmlns:a16="http://schemas.microsoft.com/office/drawing/2014/main" xmlns="" id="{00000000-0008-0000-0300-00004C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5" name="Rectangle 296">
          <a:extLst>
            <a:ext uri="{FF2B5EF4-FFF2-40B4-BE49-F238E27FC236}">
              <a16:creationId xmlns:a16="http://schemas.microsoft.com/office/drawing/2014/main" xmlns="" id="{00000000-0008-0000-0300-00004D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6" name="Rectangle 297">
          <a:extLst>
            <a:ext uri="{FF2B5EF4-FFF2-40B4-BE49-F238E27FC236}">
              <a16:creationId xmlns:a16="http://schemas.microsoft.com/office/drawing/2014/main" xmlns="" id="{00000000-0008-0000-0300-00004E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27" name="Rectangle 298">
          <a:extLst>
            <a:ext uri="{FF2B5EF4-FFF2-40B4-BE49-F238E27FC236}">
              <a16:creationId xmlns:a16="http://schemas.microsoft.com/office/drawing/2014/main" xmlns="" id="{00000000-0008-0000-0300-00004F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7728" name="Rectangle 299">
          <a:extLst>
            <a:ext uri="{FF2B5EF4-FFF2-40B4-BE49-F238E27FC236}">
              <a16:creationId xmlns:a16="http://schemas.microsoft.com/office/drawing/2014/main" xmlns="" id="{00000000-0008-0000-0300-000050A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29" name="Rectangle 300">
          <a:extLst>
            <a:ext uri="{FF2B5EF4-FFF2-40B4-BE49-F238E27FC236}">
              <a16:creationId xmlns:a16="http://schemas.microsoft.com/office/drawing/2014/main" xmlns="" id="{00000000-0008-0000-0300-000051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0" name="Rectangle 301">
          <a:extLst>
            <a:ext uri="{FF2B5EF4-FFF2-40B4-BE49-F238E27FC236}">
              <a16:creationId xmlns:a16="http://schemas.microsoft.com/office/drawing/2014/main" xmlns="" id="{00000000-0008-0000-0300-000052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1" name="Rectangle 302">
          <a:extLst>
            <a:ext uri="{FF2B5EF4-FFF2-40B4-BE49-F238E27FC236}">
              <a16:creationId xmlns:a16="http://schemas.microsoft.com/office/drawing/2014/main" xmlns="" id="{00000000-0008-0000-0300-000053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2" name="Rectangle 303">
          <a:extLst>
            <a:ext uri="{FF2B5EF4-FFF2-40B4-BE49-F238E27FC236}">
              <a16:creationId xmlns:a16="http://schemas.microsoft.com/office/drawing/2014/main" xmlns="" id="{00000000-0008-0000-0300-000054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3" name="Rectangle 304">
          <a:extLst>
            <a:ext uri="{FF2B5EF4-FFF2-40B4-BE49-F238E27FC236}">
              <a16:creationId xmlns:a16="http://schemas.microsoft.com/office/drawing/2014/main" xmlns="" id="{00000000-0008-0000-0300-000055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7734" name="Rectangle 305">
          <a:extLst>
            <a:ext uri="{FF2B5EF4-FFF2-40B4-BE49-F238E27FC236}">
              <a16:creationId xmlns:a16="http://schemas.microsoft.com/office/drawing/2014/main" xmlns="" id="{00000000-0008-0000-0300-000056A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7735" name="Rectangle 306">
          <a:extLst>
            <a:ext uri="{FF2B5EF4-FFF2-40B4-BE49-F238E27FC236}">
              <a16:creationId xmlns:a16="http://schemas.microsoft.com/office/drawing/2014/main" xmlns="" id="{00000000-0008-0000-0300-000057A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6" name="Rectangle 307">
          <a:extLst>
            <a:ext uri="{FF2B5EF4-FFF2-40B4-BE49-F238E27FC236}">
              <a16:creationId xmlns:a16="http://schemas.microsoft.com/office/drawing/2014/main" xmlns="" id="{00000000-0008-0000-0300-000058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7" name="Rectangle 308">
          <a:extLst>
            <a:ext uri="{FF2B5EF4-FFF2-40B4-BE49-F238E27FC236}">
              <a16:creationId xmlns:a16="http://schemas.microsoft.com/office/drawing/2014/main" xmlns="" id="{00000000-0008-0000-0300-000059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8" name="Rectangle 309">
          <a:extLst>
            <a:ext uri="{FF2B5EF4-FFF2-40B4-BE49-F238E27FC236}">
              <a16:creationId xmlns:a16="http://schemas.microsoft.com/office/drawing/2014/main" xmlns="" id="{00000000-0008-0000-0300-00005A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39" name="Rectangle 310">
          <a:extLst>
            <a:ext uri="{FF2B5EF4-FFF2-40B4-BE49-F238E27FC236}">
              <a16:creationId xmlns:a16="http://schemas.microsoft.com/office/drawing/2014/main" xmlns="" id="{00000000-0008-0000-0300-00005B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0" name="Rectangle 311">
          <a:extLst>
            <a:ext uri="{FF2B5EF4-FFF2-40B4-BE49-F238E27FC236}">
              <a16:creationId xmlns:a16="http://schemas.microsoft.com/office/drawing/2014/main" xmlns="" id="{00000000-0008-0000-0300-00005C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1" name="Rectangle 312">
          <a:extLst>
            <a:ext uri="{FF2B5EF4-FFF2-40B4-BE49-F238E27FC236}">
              <a16:creationId xmlns:a16="http://schemas.microsoft.com/office/drawing/2014/main" xmlns="" id="{00000000-0008-0000-0300-00005D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2" name="Rectangle 313">
          <a:extLst>
            <a:ext uri="{FF2B5EF4-FFF2-40B4-BE49-F238E27FC236}">
              <a16:creationId xmlns:a16="http://schemas.microsoft.com/office/drawing/2014/main" xmlns="" id="{00000000-0008-0000-0300-00005E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3" name="Rectangle 314">
          <a:extLst>
            <a:ext uri="{FF2B5EF4-FFF2-40B4-BE49-F238E27FC236}">
              <a16:creationId xmlns:a16="http://schemas.microsoft.com/office/drawing/2014/main" xmlns="" id="{00000000-0008-0000-0300-00005F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4" name="Rectangle 315">
          <a:extLst>
            <a:ext uri="{FF2B5EF4-FFF2-40B4-BE49-F238E27FC236}">
              <a16:creationId xmlns:a16="http://schemas.microsoft.com/office/drawing/2014/main" xmlns="" id="{00000000-0008-0000-0300-000060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5" name="Rectangle 316">
          <a:extLst>
            <a:ext uri="{FF2B5EF4-FFF2-40B4-BE49-F238E27FC236}">
              <a16:creationId xmlns:a16="http://schemas.microsoft.com/office/drawing/2014/main" xmlns="" id="{00000000-0008-0000-0300-000061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6" name="Rectangle 317">
          <a:extLst>
            <a:ext uri="{FF2B5EF4-FFF2-40B4-BE49-F238E27FC236}">
              <a16:creationId xmlns:a16="http://schemas.microsoft.com/office/drawing/2014/main" xmlns="" id="{00000000-0008-0000-0300-000062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7747" name="Rectangle 318">
          <a:extLst>
            <a:ext uri="{FF2B5EF4-FFF2-40B4-BE49-F238E27FC236}">
              <a16:creationId xmlns:a16="http://schemas.microsoft.com/office/drawing/2014/main" xmlns="" id="{00000000-0008-0000-0300-000063A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48" name="Rectangle 1">
          <a:extLst>
            <a:ext uri="{FF2B5EF4-FFF2-40B4-BE49-F238E27FC236}">
              <a16:creationId xmlns:a16="http://schemas.microsoft.com/office/drawing/2014/main" xmlns="" id="{00000000-0008-0000-0300-000064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49" name="Rectangle 2">
          <a:extLst>
            <a:ext uri="{FF2B5EF4-FFF2-40B4-BE49-F238E27FC236}">
              <a16:creationId xmlns:a16="http://schemas.microsoft.com/office/drawing/2014/main" xmlns="" id="{00000000-0008-0000-0300-000065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0" name="Rectangle 3">
          <a:extLst>
            <a:ext uri="{FF2B5EF4-FFF2-40B4-BE49-F238E27FC236}">
              <a16:creationId xmlns:a16="http://schemas.microsoft.com/office/drawing/2014/main" xmlns="" id="{00000000-0008-0000-0300-000066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1" name="Rectangle 4">
          <a:extLst>
            <a:ext uri="{FF2B5EF4-FFF2-40B4-BE49-F238E27FC236}">
              <a16:creationId xmlns:a16="http://schemas.microsoft.com/office/drawing/2014/main" xmlns="" id="{00000000-0008-0000-0300-000067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2" name="Rectangle 5">
          <a:extLst>
            <a:ext uri="{FF2B5EF4-FFF2-40B4-BE49-F238E27FC236}">
              <a16:creationId xmlns:a16="http://schemas.microsoft.com/office/drawing/2014/main" xmlns="" id="{00000000-0008-0000-0300-000068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3" name="Rectangle 6">
          <a:extLst>
            <a:ext uri="{FF2B5EF4-FFF2-40B4-BE49-F238E27FC236}">
              <a16:creationId xmlns:a16="http://schemas.microsoft.com/office/drawing/2014/main" xmlns="" id="{00000000-0008-0000-0300-000069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4" name="Rectangle 7">
          <a:extLst>
            <a:ext uri="{FF2B5EF4-FFF2-40B4-BE49-F238E27FC236}">
              <a16:creationId xmlns:a16="http://schemas.microsoft.com/office/drawing/2014/main" xmlns="" id="{00000000-0008-0000-0300-00006A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5" name="Rectangle 8">
          <a:extLst>
            <a:ext uri="{FF2B5EF4-FFF2-40B4-BE49-F238E27FC236}">
              <a16:creationId xmlns:a16="http://schemas.microsoft.com/office/drawing/2014/main" xmlns="" id="{00000000-0008-0000-0300-00006B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6" name="Rectangle 9">
          <a:extLst>
            <a:ext uri="{FF2B5EF4-FFF2-40B4-BE49-F238E27FC236}">
              <a16:creationId xmlns:a16="http://schemas.microsoft.com/office/drawing/2014/main" xmlns="" id="{00000000-0008-0000-0300-00006C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57" name="Rectangle 10">
          <a:extLst>
            <a:ext uri="{FF2B5EF4-FFF2-40B4-BE49-F238E27FC236}">
              <a16:creationId xmlns:a16="http://schemas.microsoft.com/office/drawing/2014/main" xmlns="" id="{00000000-0008-0000-0300-00006D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58" name="Rectangle 11">
          <a:extLst>
            <a:ext uri="{FF2B5EF4-FFF2-40B4-BE49-F238E27FC236}">
              <a16:creationId xmlns:a16="http://schemas.microsoft.com/office/drawing/2014/main" xmlns="" id="{00000000-0008-0000-0300-00006E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59" name="Rectangle 12">
          <a:extLst>
            <a:ext uri="{FF2B5EF4-FFF2-40B4-BE49-F238E27FC236}">
              <a16:creationId xmlns:a16="http://schemas.microsoft.com/office/drawing/2014/main" xmlns="" id="{00000000-0008-0000-0300-00006F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0" name="Rectangle 13">
          <a:extLst>
            <a:ext uri="{FF2B5EF4-FFF2-40B4-BE49-F238E27FC236}">
              <a16:creationId xmlns:a16="http://schemas.microsoft.com/office/drawing/2014/main" xmlns="" id="{00000000-0008-0000-0300-000070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1" name="Rectangle 14">
          <a:extLst>
            <a:ext uri="{FF2B5EF4-FFF2-40B4-BE49-F238E27FC236}">
              <a16:creationId xmlns:a16="http://schemas.microsoft.com/office/drawing/2014/main" xmlns="" id="{00000000-0008-0000-0300-000071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2" name="Rectangle 15">
          <a:extLst>
            <a:ext uri="{FF2B5EF4-FFF2-40B4-BE49-F238E27FC236}">
              <a16:creationId xmlns:a16="http://schemas.microsoft.com/office/drawing/2014/main" xmlns="" id="{00000000-0008-0000-0300-000072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3" name="Rectangle 16">
          <a:extLst>
            <a:ext uri="{FF2B5EF4-FFF2-40B4-BE49-F238E27FC236}">
              <a16:creationId xmlns:a16="http://schemas.microsoft.com/office/drawing/2014/main" xmlns="" id="{00000000-0008-0000-0300-000073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4" name="Rectangle 17">
          <a:extLst>
            <a:ext uri="{FF2B5EF4-FFF2-40B4-BE49-F238E27FC236}">
              <a16:creationId xmlns:a16="http://schemas.microsoft.com/office/drawing/2014/main" xmlns="" id="{00000000-0008-0000-0300-000074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5" name="Rectangle 18">
          <a:extLst>
            <a:ext uri="{FF2B5EF4-FFF2-40B4-BE49-F238E27FC236}">
              <a16:creationId xmlns:a16="http://schemas.microsoft.com/office/drawing/2014/main" xmlns="" id="{00000000-0008-0000-0300-000075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6" name="Rectangle 19">
          <a:extLst>
            <a:ext uri="{FF2B5EF4-FFF2-40B4-BE49-F238E27FC236}">
              <a16:creationId xmlns:a16="http://schemas.microsoft.com/office/drawing/2014/main" xmlns="" id="{00000000-0008-0000-0300-000076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67" name="Rectangle 20">
          <a:extLst>
            <a:ext uri="{FF2B5EF4-FFF2-40B4-BE49-F238E27FC236}">
              <a16:creationId xmlns:a16="http://schemas.microsoft.com/office/drawing/2014/main" xmlns="" id="{00000000-0008-0000-0300-000077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68" name="Rectangle 21">
          <a:extLst>
            <a:ext uri="{FF2B5EF4-FFF2-40B4-BE49-F238E27FC236}">
              <a16:creationId xmlns:a16="http://schemas.microsoft.com/office/drawing/2014/main" xmlns="" id="{00000000-0008-0000-0300-000078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69" name="Rectangle 22">
          <a:extLst>
            <a:ext uri="{FF2B5EF4-FFF2-40B4-BE49-F238E27FC236}">
              <a16:creationId xmlns:a16="http://schemas.microsoft.com/office/drawing/2014/main" xmlns="" id="{00000000-0008-0000-0300-000079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0" name="Rectangle 23">
          <a:extLst>
            <a:ext uri="{FF2B5EF4-FFF2-40B4-BE49-F238E27FC236}">
              <a16:creationId xmlns:a16="http://schemas.microsoft.com/office/drawing/2014/main" xmlns="" id="{00000000-0008-0000-0300-00007A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1" name="Rectangle 24">
          <a:extLst>
            <a:ext uri="{FF2B5EF4-FFF2-40B4-BE49-F238E27FC236}">
              <a16:creationId xmlns:a16="http://schemas.microsoft.com/office/drawing/2014/main" xmlns="" id="{00000000-0008-0000-0300-00007B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2" name="Rectangle 25">
          <a:extLst>
            <a:ext uri="{FF2B5EF4-FFF2-40B4-BE49-F238E27FC236}">
              <a16:creationId xmlns:a16="http://schemas.microsoft.com/office/drawing/2014/main" xmlns="" id="{00000000-0008-0000-0300-00007C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3" name="Rectangle 26">
          <a:extLst>
            <a:ext uri="{FF2B5EF4-FFF2-40B4-BE49-F238E27FC236}">
              <a16:creationId xmlns:a16="http://schemas.microsoft.com/office/drawing/2014/main" xmlns="" id="{00000000-0008-0000-0300-00007D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4" name="Rectangle 27">
          <a:extLst>
            <a:ext uri="{FF2B5EF4-FFF2-40B4-BE49-F238E27FC236}">
              <a16:creationId xmlns:a16="http://schemas.microsoft.com/office/drawing/2014/main" xmlns="" id="{00000000-0008-0000-0300-00007E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5" name="Rectangle 28">
          <a:extLst>
            <a:ext uri="{FF2B5EF4-FFF2-40B4-BE49-F238E27FC236}">
              <a16:creationId xmlns:a16="http://schemas.microsoft.com/office/drawing/2014/main" xmlns="" id="{00000000-0008-0000-0300-00007F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6" name="Rectangle 29">
          <a:extLst>
            <a:ext uri="{FF2B5EF4-FFF2-40B4-BE49-F238E27FC236}">
              <a16:creationId xmlns:a16="http://schemas.microsoft.com/office/drawing/2014/main" xmlns="" id="{00000000-0008-0000-0300-000080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77" name="Rectangle 30">
          <a:extLst>
            <a:ext uri="{FF2B5EF4-FFF2-40B4-BE49-F238E27FC236}">
              <a16:creationId xmlns:a16="http://schemas.microsoft.com/office/drawing/2014/main" xmlns="" id="{00000000-0008-0000-0300-000081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7778" name="Rectangle 31">
          <a:extLst>
            <a:ext uri="{FF2B5EF4-FFF2-40B4-BE49-F238E27FC236}">
              <a16:creationId xmlns:a16="http://schemas.microsoft.com/office/drawing/2014/main" xmlns="" id="{00000000-0008-0000-0300-000082AA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7779" name="Rectangle 32">
          <a:extLst>
            <a:ext uri="{FF2B5EF4-FFF2-40B4-BE49-F238E27FC236}">
              <a16:creationId xmlns:a16="http://schemas.microsoft.com/office/drawing/2014/main" xmlns="" id="{00000000-0008-0000-0300-000083AA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7780" name="Rectangle 33">
          <a:extLst>
            <a:ext uri="{FF2B5EF4-FFF2-40B4-BE49-F238E27FC236}">
              <a16:creationId xmlns:a16="http://schemas.microsoft.com/office/drawing/2014/main" xmlns="" id="{00000000-0008-0000-0300-000084AA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1" name="Rectangle 34">
          <a:extLst>
            <a:ext uri="{FF2B5EF4-FFF2-40B4-BE49-F238E27FC236}">
              <a16:creationId xmlns:a16="http://schemas.microsoft.com/office/drawing/2014/main" xmlns="" id="{00000000-0008-0000-0300-000085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2" name="Rectangle 35">
          <a:extLst>
            <a:ext uri="{FF2B5EF4-FFF2-40B4-BE49-F238E27FC236}">
              <a16:creationId xmlns:a16="http://schemas.microsoft.com/office/drawing/2014/main" xmlns="" id="{00000000-0008-0000-0300-000086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3" name="Rectangle 36">
          <a:extLst>
            <a:ext uri="{FF2B5EF4-FFF2-40B4-BE49-F238E27FC236}">
              <a16:creationId xmlns:a16="http://schemas.microsoft.com/office/drawing/2014/main" xmlns="" id="{00000000-0008-0000-0300-000087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4" name="Rectangle 37">
          <a:extLst>
            <a:ext uri="{FF2B5EF4-FFF2-40B4-BE49-F238E27FC236}">
              <a16:creationId xmlns:a16="http://schemas.microsoft.com/office/drawing/2014/main" xmlns="" id="{00000000-0008-0000-0300-000088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5" name="Rectangle 38">
          <a:extLst>
            <a:ext uri="{FF2B5EF4-FFF2-40B4-BE49-F238E27FC236}">
              <a16:creationId xmlns:a16="http://schemas.microsoft.com/office/drawing/2014/main" xmlns="" id="{00000000-0008-0000-0300-000089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6" name="Rectangle 39">
          <a:extLst>
            <a:ext uri="{FF2B5EF4-FFF2-40B4-BE49-F238E27FC236}">
              <a16:creationId xmlns:a16="http://schemas.microsoft.com/office/drawing/2014/main" xmlns="" id="{00000000-0008-0000-0300-00008A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7" name="Rectangle 40">
          <a:extLst>
            <a:ext uri="{FF2B5EF4-FFF2-40B4-BE49-F238E27FC236}">
              <a16:creationId xmlns:a16="http://schemas.microsoft.com/office/drawing/2014/main" xmlns="" id="{00000000-0008-0000-0300-00008B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8" name="Rectangle 41">
          <a:extLst>
            <a:ext uri="{FF2B5EF4-FFF2-40B4-BE49-F238E27FC236}">
              <a16:creationId xmlns:a16="http://schemas.microsoft.com/office/drawing/2014/main" xmlns="" id="{00000000-0008-0000-0300-00008C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89" name="Rectangle 42">
          <a:extLst>
            <a:ext uri="{FF2B5EF4-FFF2-40B4-BE49-F238E27FC236}">
              <a16:creationId xmlns:a16="http://schemas.microsoft.com/office/drawing/2014/main" xmlns="" id="{00000000-0008-0000-0300-00008D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0" name="Rectangle 43">
          <a:extLst>
            <a:ext uri="{FF2B5EF4-FFF2-40B4-BE49-F238E27FC236}">
              <a16:creationId xmlns:a16="http://schemas.microsoft.com/office/drawing/2014/main" xmlns="" id="{00000000-0008-0000-0300-00008E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1" name="Rectangle 44">
          <a:extLst>
            <a:ext uri="{FF2B5EF4-FFF2-40B4-BE49-F238E27FC236}">
              <a16:creationId xmlns:a16="http://schemas.microsoft.com/office/drawing/2014/main" xmlns="" id="{00000000-0008-0000-0300-00008F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7792" name="Rectangle 45">
          <a:extLst>
            <a:ext uri="{FF2B5EF4-FFF2-40B4-BE49-F238E27FC236}">
              <a16:creationId xmlns:a16="http://schemas.microsoft.com/office/drawing/2014/main" xmlns="" id="{00000000-0008-0000-0300-000090AA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3" name="Rectangle 46">
          <a:extLst>
            <a:ext uri="{FF2B5EF4-FFF2-40B4-BE49-F238E27FC236}">
              <a16:creationId xmlns:a16="http://schemas.microsoft.com/office/drawing/2014/main" xmlns="" id="{00000000-0008-0000-0300-000091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4" name="Rectangle 47">
          <a:extLst>
            <a:ext uri="{FF2B5EF4-FFF2-40B4-BE49-F238E27FC236}">
              <a16:creationId xmlns:a16="http://schemas.microsoft.com/office/drawing/2014/main" xmlns="" id="{00000000-0008-0000-0300-00009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5" name="Rectangle 48">
          <a:extLst>
            <a:ext uri="{FF2B5EF4-FFF2-40B4-BE49-F238E27FC236}">
              <a16:creationId xmlns:a16="http://schemas.microsoft.com/office/drawing/2014/main" xmlns="" id="{00000000-0008-0000-0300-000093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6" name="Rectangle 49">
          <a:extLst>
            <a:ext uri="{FF2B5EF4-FFF2-40B4-BE49-F238E27FC236}">
              <a16:creationId xmlns:a16="http://schemas.microsoft.com/office/drawing/2014/main" xmlns="" id="{00000000-0008-0000-0300-000094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797" name="Rectangle 50">
          <a:extLst>
            <a:ext uri="{FF2B5EF4-FFF2-40B4-BE49-F238E27FC236}">
              <a16:creationId xmlns:a16="http://schemas.microsoft.com/office/drawing/2014/main" xmlns="" id="{00000000-0008-0000-0300-000095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798" name="Rectangle 51">
          <a:extLst>
            <a:ext uri="{FF2B5EF4-FFF2-40B4-BE49-F238E27FC236}">
              <a16:creationId xmlns:a16="http://schemas.microsoft.com/office/drawing/2014/main" xmlns="" id="{00000000-0008-0000-0300-000096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799" name="Rectangle 52">
          <a:extLst>
            <a:ext uri="{FF2B5EF4-FFF2-40B4-BE49-F238E27FC236}">
              <a16:creationId xmlns:a16="http://schemas.microsoft.com/office/drawing/2014/main" xmlns="" id="{00000000-0008-0000-0300-000097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0" name="Rectangle 53">
          <a:extLst>
            <a:ext uri="{FF2B5EF4-FFF2-40B4-BE49-F238E27FC236}">
              <a16:creationId xmlns:a16="http://schemas.microsoft.com/office/drawing/2014/main" xmlns="" id="{00000000-0008-0000-0300-000098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1" name="Rectangle 54">
          <a:extLst>
            <a:ext uri="{FF2B5EF4-FFF2-40B4-BE49-F238E27FC236}">
              <a16:creationId xmlns:a16="http://schemas.microsoft.com/office/drawing/2014/main" xmlns="" id="{00000000-0008-0000-0300-000099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2" name="Rectangle 55">
          <a:extLst>
            <a:ext uri="{FF2B5EF4-FFF2-40B4-BE49-F238E27FC236}">
              <a16:creationId xmlns:a16="http://schemas.microsoft.com/office/drawing/2014/main" xmlns="" id="{00000000-0008-0000-0300-00009A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3" name="Rectangle 56">
          <a:extLst>
            <a:ext uri="{FF2B5EF4-FFF2-40B4-BE49-F238E27FC236}">
              <a16:creationId xmlns:a16="http://schemas.microsoft.com/office/drawing/2014/main" xmlns="" id="{00000000-0008-0000-0300-00009B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4" name="Rectangle 57">
          <a:extLst>
            <a:ext uri="{FF2B5EF4-FFF2-40B4-BE49-F238E27FC236}">
              <a16:creationId xmlns:a16="http://schemas.microsoft.com/office/drawing/2014/main" xmlns="" id="{00000000-0008-0000-0300-00009C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5" name="Rectangle 58">
          <a:extLst>
            <a:ext uri="{FF2B5EF4-FFF2-40B4-BE49-F238E27FC236}">
              <a16:creationId xmlns:a16="http://schemas.microsoft.com/office/drawing/2014/main" xmlns="" id="{00000000-0008-0000-0300-00009D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6" name="Rectangle 59">
          <a:extLst>
            <a:ext uri="{FF2B5EF4-FFF2-40B4-BE49-F238E27FC236}">
              <a16:creationId xmlns:a16="http://schemas.microsoft.com/office/drawing/2014/main" xmlns="" id="{00000000-0008-0000-0300-00009E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07" name="Rectangle 60">
          <a:extLst>
            <a:ext uri="{FF2B5EF4-FFF2-40B4-BE49-F238E27FC236}">
              <a16:creationId xmlns:a16="http://schemas.microsoft.com/office/drawing/2014/main" xmlns="" id="{00000000-0008-0000-0300-00009F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08" name="Rectangle 61">
          <a:extLst>
            <a:ext uri="{FF2B5EF4-FFF2-40B4-BE49-F238E27FC236}">
              <a16:creationId xmlns:a16="http://schemas.microsoft.com/office/drawing/2014/main" xmlns="" id="{00000000-0008-0000-0300-0000A0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09" name="Rectangle 62">
          <a:extLst>
            <a:ext uri="{FF2B5EF4-FFF2-40B4-BE49-F238E27FC236}">
              <a16:creationId xmlns:a16="http://schemas.microsoft.com/office/drawing/2014/main" xmlns="" id="{00000000-0008-0000-0300-0000A1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0" name="Rectangle 63">
          <a:extLst>
            <a:ext uri="{FF2B5EF4-FFF2-40B4-BE49-F238E27FC236}">
              <a16:creationId xmlns:a16="http://schemas.microsoft.com/office/drawing/2014/main" xmlns="" id="{00000000-0008-0000-0300-0000A2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1" name="Rectangle 64">
          <a:extLst>
            <a:ext uri="{FF2B5EF4-FFF2-40B4-BE49-F238E27FC236}">
              <a16:creationId xmlns:a16="http://schemas.microsoft.com/office/drawing/2014/main" xmlns="" id="{00000000-0008-0000-0300-0000A3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2" name="Rectangle 65">
          <a:extLst>
            <a:ext uri="{FF2B5EF4-FFF2-40B4-BE49-F238E27FC236}">
              <a16:creationId xmlns:a16="http://schemas.microsoft.com/office/drawing/2014/main" xmlns="" id="{00000000-0008-0000-0300-0000A4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3" name="Rectangle 66">
          <a:extLst>
            <a:ext uri="{FF2B5EF4-FFF2-40B4-BE49-F238E27FC236}">
              <a16:creationId xmlns:a16="http://schemas.microsoft.com/office/drawing/2014/main" xmlns="" id="{00000000-0008-0000-0300-0000A5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4" name="Rectangle 67">
          <a:extLst>
            <a:ext uri="{FF2B5EF4-FFF2-40B4-BE49-F238E27FC236}">
              <a16:creationId xmlns:a16="http://schemas.microsoft.com/office/drawing/2014/main" xmlns="" id="{00000000-0008-0000-0300-0000A6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5" name="Rectangle 68">
          <a:extLst>
            <a:ext uri="{FF2B5EF4-FFF2-40B4-BE49-F238E27FC236}">
              <a16:creationId xmlns:a16="http://schemas.microsoft.com/office/drawing/2014/main" xmlns="" id="{00000000-0008-0000-0300-0000A7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6" name="Rectangle 69">
          <a:extLst>
            <a:ext uri="{FF2B5EF4-FFF2-40B4-BE49-F238E27FC236}">
              <a16:creationId xmlns:a16="http://schemas.microsoft.com/office/drawing/2014/main" xmlns="" id="{00000000-0008-0000-0300-0000A8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17" name="Rectangle 70">
          <a:extLst>
            <a:ext uri="{FF2B5EF4-FFF2-40B4-BE49-F238E27FC236}">
              <a16:creationId xmlns:a16="http://schemas.microsoft.com/office/drawing/2014/main" xmlns="" id="{00000000-0008-0000-0300-0000A9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18" name="Rectangle 71">
          <a:extLst>
            <a:ext uri="{FF2B5EF4-FFF2-40B4-BE49-F238E27FC236}">
              <a16:creationId xmlns:a16="http://schemas.microsoft.com/office/drawing/2014/main" xmlns="" id="{00000000-0008-0000-0300-0000AA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19" name="Rectangle 72">
          <a:extLst>
            <a:ext uri="{FF2B5EF4-FFF2-40B4-BE49-F238E27FC236}">
              <a16:creationId xmlns:a16="http://schemas.microsoft.com/office/drawing/2014/main" xmlns="" id="{00000000-0008-0000-0300-0000AB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0" name="Rectangle 73">
          <a:extLst>
            <a:ext uri="{FF2B5EF4-FFF2-40B4-BE49-F238E27FC236}">
              <a16:creationId xmlns:a16="http://schemas.microsoft.com/office/drawing/2014/main" xmlns="" id="{00000000-0008-0000-0300-0000AC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1" name="Rectangle 74">
          <a:extLst>
            <a:ext uri="{FF2B5EF4-FFF2-40B4-BE49-F238E27FC236}">
              <a16:creationId xmlns:a16="http://schemas.microsoft.com/office/drawing/2014/main" xmlns="" id="{00000000-0008-0000-0300-0000AD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2" name="Rectangle 75">
          <a:extLst>
            <a:ext uri="{FF2B5EF4-FFF2-40B4-BE49-F238E27FC236}">
              <a16:creationId xmlns:a16="http://schemas.microsoft.com/office/drawing/2014/main" xmlns="" id="{00000000-0008-0000-0300-0000AE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7823" name="Rectangle 76">
          <a:extLst>
            <a:ext uri="{FF2B5EF4-FFF2-40B4-BE49-F238E27FC236}">
              <a16:creationId xmlns:a16="http://schemas.microsoft.com/office/drawing/2014/main" xmlns="" id="{00000000-0008-0000-0300-0000AFAA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4" name="Rectangle 77">
          <a:extLst>
            <a:ext uri="{FF2B5EF4-FFF2-40B4-BE49-F238E27FC236}">
              <a16:creationId xmlns:a16="http://schemas.microsoft.com/office/drawing/2014/main" xmlns="" id="{00000000-0008-0000-0300-0000B0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7825" name="Rectangle 78">
          <a:extLst>
            <a:ext uri="{FF2B5EF4-FFF2-40B4-BE49-F238E27FC236}">
              <a16:creationId xmlns:a16="http://schemas.microsoft.com/office/drawing/2014/main" xmlns="" id="{00000000-0008-0000-0300-0000B1AA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7826" name="Rectangle 79">
          <a:extLst>
            <a:ext uri="{FF2B5EF4-FFF2-40B4-BE49-F238E27FC236}">
              <a16:creationId xmlns:a16="http://schemas.microsoft.com/office/drawing/2014/main" xmlns="" id="{00000000-0008-0000-0300-0000B2AA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7" name="Rectangle 80">
          <a:extLst>
            <a:ext uri="{FF2B5EF4-FFF2-40B4-BE49-F238E27FC236}">
              <a16:creationId xmlns:a16="http://schemas.microsoft.com/office/drawing/2014/main" xmlns="" id="{00000000-0008-0000-0300-0000B3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8" name="Rectangle 81">
          <a:extLst>
            <a:ext uri="{FF2B5EF4-FFF2-40B4-BE49-F238E27FC236}">
              <a16:creationId xmlns:a16="http://schemas.microsoft.com/office/drawing/2014/main" xmlns="" id="{00000000-0008-0000-0300-0000B4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29" name="Rectangle 82">
          <a:extLst>
            <a:ext uri="{FF2B5EF4-FFF2-40B4-BE49-F238E27FC236}">
              <a16:creationId xmlns:a16="http://schemas.microsoft.com/office/drawing/2014/main" xmlns="" id="{00000000-0008-0000-0300-0000B5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0" name="Rectangle 83">
          <a:extLst>
            <a:ext uri="{FF2B5EF4-FFF2-40B4-BE49-F238E27FC236}">
              <a16:creationId xmlns:a16="http://schemas.microsoft.com/office/drawing/2014/main" xmlns="" id="{00000000-0008-0000-0300-0000B6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1" name="Rectangle 84">
          <a:extLst>
            <a:ext uri="{FF2B5EF4-FFF2-40B4-BE49-F238E27FC236}">
              <a16:creationId xmlns:a16="http://schemas.microsoft.com/office/drawing/2014/main" xmlns="" id="{00000000-0008-0000-0300-0000B7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2" name="Rectangle 85">
          <a:extLst>
            <a:ext uri="{FF2B5EF4-FFF2-40B4-BE49-F238E27FC236}">
              <a16:creationId xmlns:a16="http://schemas.microsoft.com/office/drawing/2014/main" xmlns="" id="{00000000-0008-0000-0300-0000B8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3" name="Rectangle 86">
          <a:extLst>
            <a:ext uri="{FF2B5EF4-FFF2-40B4-BE49-F238E27FC236}">
              <a16:creationId xmlns:a16="http://schemas.microsoft.com/office/drawing/2014/main" xmlns="" id="{00000000-0008-0000-0300-0000B9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4" name="Rectangle 87">
          <a:extLst>
            <a:ext uri="{FF2B5EF4-FFF2-40B4-BE49-F238E27FC236}">
              <a16:creationId xmlns:a16="http://schemas.microsoft.com/office/drawing/2014/main" xmlns="" id="{00000000-0008-0000-0300-0000BA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5" name="Rectangle 88">
          <a:extLst>
            <a:ext uri="{FF2B5EF4-FFF2-40B4-BE49-F238E27FC236}">
              <a16:creationId xmlns:a16="http://schemas.microsoft.com/office/drawing/2014/main" xmlns="" id="{00000000-0008-0000-0300-0000BB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6" name="Rectangle 89">
          <a:extLst>
            <a:ext uri="{FF2B5EF4-FFF2-40B4-BE49-F238E27FC236}">
              <a16:creationId xmlns:a16="http://schemas.microsoft.com/office/drawing/2014/main" xmlns="" id="{00000000-0008-0000-0300-0000BC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7" name="Rectangle 90">
          <a:extLst>
            <a:ext uri="{FF2B5EF4-FFF2-40B4-BE49-F238E27FC236}">
              <a16:creationId xmlns:a16="http://schemas.microsoft.com/office/drawing/2014/main" xmlns="" id="{00000000-0008-0000-0300-0000BD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7838" name="Rectangle 91">
          <a:extLst>
            <a:ext uri="{FF2B5EF4-FFF2-40B4-BE49-F238E27FC236}">
              <a16:creationId xmlns:a16="http://schemas.microsoft.com/office/drawing/2014/main" xmlns="" id="{00000000-0008-0000-0300-0000BEAA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39" name="Rectangle 92">
          <a:extLst>
            <a:ext uri="{FF2B5EF4-FFF2-40B4-BE49-F238E27FC236}">
              <a16:creationId xmlns:a16="http://schemas.microsoft.com/office/drawing/2014/main" xmlns="" id="{00000000-0008-0000-0300-0000BF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0" name="Rectangle 93">
          <a:extLst>
            <a:ext uri="{FF2B5EF4-FFF2-40B4-BE49-F238E27FC236}">
              <a16:creationId xmlns:a16="http://schemas.microsoft.com/office/drawing/2014/main" xmlns="" id="{00000000-0008-0000-0300-0000C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1" name="Rectangle 94">
          <a:extLst>
            <a:ext uri="{FF2B5EF4-FFF2-40B4-BE49-F238E27FC236}">
              <a16:creationId xmlns:a16="http://schemas.microsoft.com/office/drawing/2014/main" xmlns="" id="{00000000-0008-0000-0300-0000C1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2" name="Rectangle 95">
          <a:extLst>
            <a:ext uri="{FF2B5EF4-FFF2-40B4-BE49-F238E27FC236}">
              <a16:creationId xmlns:a16="http://schemas.microsoft.com/office/drawing/2014/main" xmlns="" id="{00000000-0008-0000-0300-0000C2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3" name="Rectangle 96">
          <a:extLst>
            <a:ext uri="{FF2B5EF4-FFF2-40B4-BE49-F238E27FC236}">
              <a16:creationId xmlns:a16="http://schemas.microsoft.com/office/drawing/2014/main" xmlns="" id="{00000000-0008-0000-0300-0000C3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4" name="Rectangle 97">
          <a:extLst>
            <a:ext uri="{FF2B5EF4-FFF2-40B4-BE49-F238E27FC236}">
              <a16:creationId xmlns:a16="http://schemas.microsoft.com/office/drawing/2014/main" xmlns="" id="{00000000-0008-0000-0300-0000C4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5" name="Rectangle 98">
          <a:extLst>
            <a:ext uri="{FF2B5EF4-FFF2-40B4-BE49-F238E27FC236}">
              <a16:creationId xmlns:a16="http://schemas.microsoft.com/office/drawing/2014/main" xmlns="" id="{00000000-0008-0000-0300-0000C5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6" name="Rectangle 99">
          <a:extLst>
            <a:ext uri="{FF2B5EF4-FFF2-40B4-BE49-F238E27FC236}">
              <a16:creationId xmlns:a16="http://schemas.microsoft.com/office/drawing/2014/main" xmlns="" id="{00000000-0008-0000-0300-0000C6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47" name="Rectangle 100">
          <a:extLst>
            <a:ext uri="{FF2B5EF4-FFF2-40B4-BE49-F238E27FC236}">
              <a16:creationId xmlns:a16="http://schemas.microsoft.com/office/drawing/2014/main" xmlns="" id="{00000000-0008-0000-0300-0000C7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48" name="Rectangle 101">
          <a:extLst>
            <a:ext uri="{FF2B5EF4-FFF2-40B4-BE49-F238E27FC236}">
              <a16:creationId xmlns:a16="http://schemas.microsoft.com/office/drawing/2014/main" xmlns="" id="{00000000-0008-0000-0300-0000C8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49" name="Rectangle 102">
          <a:extLst>
            <a:ext uri="{FF2B5EF4-FFF2-40B4-BE49-F238E27FC236}">
              <a16:creationId xmlns:a16="http://schemas.microsoft.com/office/drawing/2014/main" xmlns="" id="{00000000-0008-0000-0300-0000C9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0" name="Rectangle 103">
          <a:extLst>
            <a:ext uri="{FF2B5EF4-FFF2-40B4-BE49-F238E27FC236}">
              <a16:creationId xmlns:a16="http://schemas.microsoft.com/office/drawing/2014/main" xmlns="" id="{00000000-0008-0000-0300-0000CA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1" name="Rectangle 104">
          <a:extLst>
            <a:ext uri="{FF2B5EF4-FFF2-40B4-BE49-F238E27FC236}">
              <a16:creationId xmlns:a16="http://schemas.microsoft.com/office/drawing/2014/main" xmlns="" id="{00000000-0008-0000-0300-0000CB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2" name="Rectangle 105">
          <a:extLst>
            <a:ext uri="{FF2B5EF4-FFF2-40B4-BE49-F238E27FC236}">
              <a16:creationId xmlns:a16="http://schemas.microsoft.com/office/drawing/2014/main" xmlns="" id="{00000000-0008-0000-0300-0000CC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3" name="Rectangle 106">
          <a:extLst>
            <a:ext uri="{FF2B5EF4-FFF2-40B4-BE49-F238E27FC236}">
              <a16:creationId xmlns:a16="http://schemas.microsoft.com/office/drawing/2014/main" xmlns="" id="{00000000-0008-0000-0300-0000CD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4" name="Rectangle 107">
          <a:extLst>
            <a:ext uri="{FF2B5EF4-FFF2-40B4-BE49-F238E27FC236}">
              <a16:creationId xmlns:a16="http://schemas.microsoft.com/office/drawing/2014/main" xmlns="" id="{00000000-0008-0000-0300-0000CE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5" name="Rectangle 108">
          <a:extLst>
            <a:ext uri="{FF2B5EF4-FFF2-40B4-BE49-F238E27FC236}">
              <a16:creationId xmlns:a16="http://schemas.microsoft.com/office/drawing/2014/main" xmlns="" id="{00000000-0008-0000-0300-0000CF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6" name="Rectangle 109">
          <a:extLst>
            <a:ext uri="{FF2B5EF4-FFF2-40B4-BE49-F238E27FC236}">
              <a16:creationId xmlns:a16="http://schemas.microsoft.com/office/drawing/2014/main" xmlns="" id="{00000000-0008-0000-0300-0000D0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57" name="Rectangle 110">
          <a:extLst>
            <a:ext uri="{FF2B5EF4-FFF2-40B4-BE49-F238E27FC236}">
              <a16:creationId xmlns:a16="http://schemas.microsoft.com/office/drawing/2014/main" xmlns="" id="{00000000-0008-0000-0300-0000D1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58" name="Rectangle 111">
          <a:extLst>
            <a:ext uri="{FF2B5EF4-FFF2-40B4-BE49-F238E27FC236}">
              <a16:creationId xmlns:a16="http://schemas.microsoft.com/office/drawing/2014/main" xmlns="" id="{00000000-0008-0000-0300-0000D2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59" name="Rectangle 112">
          <a:extLst>
            <a:ext uri="{FF2B5EF4-FFF2-40B4-BE49-F238E27FC236}">
              <a16:creationId xmlns:a16="http://schemas.microsoft.com/office/drawing/2014/main" xmlns="" id="{00000000-0008-0000-0300-0000D3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0" name="Rectangle 113">
          <a:extLst>
            <a:ext uri="{FF2B5EF4-FFF2-40B4-BE49-F238E27FC236}">
              <a16:creationId xmlns:a16="http://schemas.microsoft.com/office/drawing/2014/main" xmlns="" id="{00000000-0008-0000-0300-0000D4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1" name="Rectangle 114">
          <a:extLst>
            <a:ext uri="{FF2B5EF4-FFF2-40B4-BE49-F238E27FC236}">
              <a16:creationId xmlns:a16="http://schemas.microsoft.com/office/drawing/2014/main" xmlns="" id="{00000000-0008-0000-0300-0000D5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2" name="Rectangle 115">
          <a:extLst>
            <a:ext uri="{FF2B5EF4-FFF2-40B4-BE49-F238E27FC236}">
              <a16:creationId xmlns:a16="http://schemas.microsoft.com/office/drawing/2014/main" xmlns="" id="{00000000-0008-0000-0300-0000D6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3" name="Rectangle 116">
          <a:extLst>
            <a:ext uri="{FF2B5EF4-FFF2-40B4-BE49-F238E27FC236}">
              <a16:creationId xmlns:a16="http://schemas.microsoft.com/office/drawing/2014/main" xmlns="" id="{00000000-0008-0000-0300-0000D7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4" name="Rectangle 117">
          <a:extLst>
            <a:ext uri="{FF2B5EF4-FFF2-40B4-BE49-F238E27FC236}">
              <a16:creationId xmlns:a16="http://schemas.microsoft.com/office/drawing/2014/main" xmlns="" id="{00000000-0008-0000-0300-0000D8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5" name="Rectangle 118">
          <a:extLst>
            <a:ext uri="{FF2B5EF4-FFF2-40B4-BE49-F238E27FC236}">
              <a16:creationId xmlns:a16="http://schemas.microsoft.com/office/drawing/2014/main" xmlns="" id="{00000000-0008-0000-0300-0000D9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6" name="Rectangle 119">
          <a:extLst>
            <a:ext uri="{FF2B5EF4-FFF2-40B4-BE49-F238E27FC236}">
              <a16:creationId xmlns:a16="http://schemas.microsoft.com/office/drawing/2014/main" xmlns="" id="{00000000-0008-0000-0300-0000DA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67" name="Rectangle 120">
          <a:extLst>
            <a:ext uri="{FF2B5EF4-FFF2-40B4-BE49-F238E27FC236}">
              <a16:creationId xmlns:a16="http://schemas.microsoft.com/office/drawing/2014/main" xmlns="" id="{00000000-0008-0000-0300-0000DB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68" name="Rectangle 121">
          <a:extLst>
            <a:ext uri="{FF2B5EF4-FFF2-40B4-BE49-F238E27FC236}">
              <a16:creationId xmlns:a16="http://schemas.microsoft.com/office/drawing/2014/main" xmlns="" id="{00000000-0008-0000-0300-0000DC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7869" name="Rectangle 122">
          <a:extLst>
            <a:ext uri="{FF2B5EF4-FFF2-40B4-BE49-F238E27FC236}">
              <a16:creationId xmlns:a16="http://schemas.microsoft.com/office/drawing/2014/main" xmlns="" id="{00000000-0008-0000-0300-0000DDAA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0" name="Rectangle 123">
          <a:extLst>
            <a:ext uri="{FF2B5EF4-FFF2-40B4-BE49-F238E27FC236}">
              <a16:creationId xmlns:a16="http://schemas.microsoft.com/office/drawing/2014/main" xmlns="" id="{00000000-0008-0000-0300-0000DE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7871" name="Rectangle 124">
          <a:extLst>
            <a:ext uri="{FF2B5EF4-FFF2-40B4-BE49-F238E27FC236}">
              <a16:creationId xmlns:a16="http://schemas.microsoft.com/office/drawing/2014/main" xmlns="" id="{00000000-0008-0000-0300-0000DFAA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7872" name="Rectangle 125">
          <a:extLst>
            <a:ext uri="{FF2B5EF4-FFF2-40B4-BE49-F238E27FC236}">
              <a16:creationId xmlns:a16="http://schemas.microsoft.com/office/drawing/2014/main" xmlns="" id="{00000000-0008-0000-0300-0000E0AA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3" name="Rectangle 126">
          <a:extLst>
            <a:ext uri="{FF2B5EF4-FFF2-40B4-BE49-F238E27FC236}">
              <a16:creationId xmlns:a16="http://schemas.microsoft.com/office/drawing/2014/main" xmlns="" id="{00000000-0008-0000-0300-0000E1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4" name="Rectangle 127">
          <a:extLst>
            <a:ext uri="{FF2B5EF4-FFF2-40B4-BE49-F238E27FC236}">
              <a16:creationId xmlns:a16="http://schemas.microsoft.com/office/drawing/2014/main" xmlns="" id="{00000000-0008-0000-0300-0000E2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5" name="Rectangle 128">
          <a:extLst>
            <a:ext uri="{FF2B5EF4-FFF2-40B4-BE49-F238E27FC236}">
              <a16:creationId xmlns:a16="http://schemas.microsoft.com/office/drawing/2014/main" xmlns="" id="{00000000-0008-0000-0300-0000E3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6" name="Rectangle 129">
          <a:extLst>
            <a:ext uri="{FF2B5EF4-FFF2-40B4-BE49-F238E27FC236}">
              <a16:creationId xmlns:a16="http://schemas.microsoft.com/office/drawing/2014/main" xmlns="" id="{00000000-0008-0000-0300-0000E4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7" name="Rectangle 130">
          <a:extLst>
            <a:ext uri="{FF2B5EF4-FFF2-40B4-BE49-F238E27FC236}">
              <a16:creationId xmlns:a16="http://schemas.microsoft.com/office/drawing/2014/main" xmlns="" id="{00000000-0008-0000-0300-0000E5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8" name="Rectangle 131">
          <a:extLst>
            <a:ext uri="{FF2B5EF4-FFF2-40B4-BE49-F238E27FC236}">
              <a16:creationId xmlns:a16="http://schemas.microsoft.com/office/drawing/2014/main" xmlns="" id="{00000000-0008-0000-0300-0000E6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79" name="Rectangle 132">
          <a:extLst>
            <a:ext uri="{FF2B5EF4-FFF2-40B4-BE49-F238E27FC236}">
              <a16:creationId xmlns:a16="http://schemas.microsoft.com/office/drawing/2014/main" xmlns="" id="{00000000-0008-0000-0300-0000E7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0" name="Rectangle 133">
          <a:extLst>
            <a:ext uri="{FF2B5EF4-FFF2-40B4-BE49-F238E27FC236}">
              <a16:creationId xmlns:a16="http://schemas.microsoft.com/office/drawing/2014/main" xmlns="" id="{00000000-0008-0000-0300-0000E8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1" name="Rectangle 134">
          <a:extLst>
            <a:ext uri="{FF2B5EF4-FFF2-40B4-BE49-F238E27FC236}">
              <a16:creationId xmlns:a16="http://schemas.microsoft.com/office/drawing/2014/main" xmlns="" id="{00000000-0008-0000-0300-0000E9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2" name="Rectangle 135">
          <a:extLst>
            <a:ext uri="{FF2B5EF4-FFF2-40B4-BE49-F238E27FC236}">
              <a16:creationId xmlns:a16="http://schemas.microsoft.com/office/drawing/2014/main" xmlns="" id="{00000000-0008-0000-0300-0000EA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3" name="Rectangle 136">
          <a:extLst>
            <a:ext uri="{FF2B5EF4-FFF2-40B4-BE49-F238E27FC236}">
              <a16:creationId xmlns:a16="http://schemas.microsoft.com/office/drawing/2014/main" xmlns="" id="{00000000-0008-0000-0300-0000EB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7884" name="Rectangle 137">
          <a:extLst>
            <a:ext uri="{FF2B5EF4-FFF2-40B4-BE49-F238E27FC236}">
              <a16:creationId xmlns:a16="http://schemas.microsoft.com/office/drawing/2014/main" xmlns="" id="{00000000-0008-0000-0300-0000ECAA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5" name="Rectangle 138">
          <a:extLst>
            <a:ext uri="{FF2B5EF4-FFF2-40B4-BE49-F238E27FC236}">
              <a16:creationId xmlns:a16="http://schemas.microsoft.com/office/drawing/2014/main" xmlns="" id="{00000000-0008-0000-0300-0000ED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6" name="Rectangle 139">
          <a:extLst>
            <a:ext uri="{FF2B5EF4-FFF2-40B4-BE49-F238E27FC236}">
              <a16:creationId xmlns:a16="http://schemas.microsoft.com/office/drawing/2014/main" xmlns="" id="{00000000-0008-0000-0300-0000EE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87" name="Rectangle 140">
          <a:extLst>
            <a:ext uri="{FF2B5EF4-FFF2-40B4-BE49-F238E27FC236}">
              <a16:creationId xmlns:a16="http://schemas.microsoft.com/office/drawing/2014/main" xmlns="" id="{00000000-0008-0000-0300-0000EF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88" name="Rectangle 141">
          <a:extLst>
            <a:ext uri="{FF2B5EF4-FFF2-40B4-BE49-F238E27FC236}">
              <a16:creationId xmlns:a16="http://schemas.microsoft.com/office/drawing/2014/main" xmlns="" id="{00000000-0008-0000-0300-0000F0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89" name="Rectangle 142">
          <a:extLst>
            <a:ext uri="{FF2B5EF4-FFF2-40B4-BE49-F238E27FC236}">
              <a16:creationId xmlns:a16="http://schemas.microsoft.com/office/drawing/2014/main" xmlns="" id="{00000000-0008-0000-0300-0000F1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0" name="Rectangle 143">
          <a:extLst>
            <a:ext uri="{FF2B5EF4-FFF2-40B4-BE49-F238E27FC236}">
              <a16:creationId xmlns:a16="http://schemas.microsoft.com/office/drawing/2014/main" xmlns="" id="{00000000-0008-0000-0300-0000F2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1" name="Rectangle 144">
          <a:extLst>
            <a:ext uri="{FF2B5EF4-FFF2-40B4-BE49-F238E27FC236}">
              <a16:creationId xmlns:a16="http://schemas.microsoft.com/office/drawing/2014/main" xmlns="" id="{00000000-0008-0000-0300-0000F3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2" name="Rectangle 145">
          <a:extLst>
            <a:ext uri="{FF2B5EF4-FFF2-40B4-BE49-F238E27FC236}">
              <a16:creationId xmlns:a16="http://schemas.microsoft.com/office/drawing/2014/main" xmlns="" id="{00000000-0008-0000-0300-0000F4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3" name="Rectangle 146">
          <a:extLst>
            <a:ext uri="{FF2B5EF4-FFF2-40B4-BE49-F238E27FC236}">
              <a16:creationId xmlns:a16="http://schemas.microsoft.com/office/drawing/2014/main" xmlns="" id="{00000000-0008-0000-0300-0000F5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4" name="Rectangle 147">
          <a:extLst>
            <a:ext uri="{FF2B5EF4-FFF2-40B4-BE49-F238E27FC236}">
              <a16:creationId xmlns:a16="http://schemas.microsoft.com/office/drawing/2014/main" xmlns="" id="{00000000-0008-0000-0300-0000F6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5" name="Rectangle 148">
          <a:extLst>
            <a:ext uri="{FF2B5EF4-FFF2-40B4-BE49-F238E27FC236}">
              <a16:creationId xmlns:a16="http://schemas.microsoft.com/office/drawing/2014/main" xmlns="" id="{00000000-0008-0000-0300-0000F7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6" name="Rectangle 149">
          <a:extLst>
            <a:ext uri="{FF2B5EF4-FFF2-40B4-BE49-F238E27FC236}">
              <a16:creationId xmlns:a16="http://schemas.microsoft.com/office/drawing/2014/main" xmlns="" id="{00000000-0008-0000-0300-0000F8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897" name="Rectangle 150">
          <a:extLst>
            <a:ext uri="{FF2B5EF4-FFF2-40B4-BE49-F238E27FC236}">
              <a16:creationId xmlns:a16="http://schemas.microsoft.com/office/drawing/2014/main" xmlns="" id="{00000000-0008-0000-0300-0000F9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898" name="Rectangle 151">
          <a:extLst>
            <a:ext uri="{FF2B5EF4-FFF2-40B4-BE49-F238E27FC236}">
              <a16:creationId xmlns:a16="http://schemas.microsoft.com/office/drawing/2014/main" xmlns="" id="{00000000-0008-0000-0300-0000FA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899" name="Rectangle 152">
          <a:extLst>
            <a:ext uri="{FF2B5EF4-FFF2-40B4-BE49-F238E27FC236}">
              <a16:creationId xmlns:a16="http://schemas.microsoft.com/office/drawing/2014/main" xmlns="" id="{00000000-0008-0000-0300-0000FB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0" name="Rectangle 153">
          <a:extLst>
            <a:ext uri="{FF2B5EF4-FFF2-40B4-BE49-F238E27FC236}">
              <a16:creationId xmlns:a16="http://schemas.microsoft.com/office/drawing/2014/main" xmlns="" id="{00000000-0008-0000-0300-0000FC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1" name="Rectangle 154">
          <a:extLst>
            <a:ext uri="{FF2B5EF4-FFF2-40B4-BE49-F238E27FC236}">
              <a16:creationId xmlns:a16="http://schemas.microsoft.com/office/drawing/2014/main" xmlns="" id="{00000000-0008-0000-0300-0000FDAA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2" name="Rectangle 155">
          <a:extLst>
            <a:ext uri="{FF2B5EF4-FFF2-40B4-BE49-F238E27FC236}">
              <a16:creationId xmlns:a16="http://schemas.microsoft.com/office/drawing/2014/main" xmlns="" id="{00000000-0008-0000-0300-0000FEAA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3" name="Rectangle 156">
          <a:extLst>
            <a:ext uri="{FF2B5EF4-FFF2-40B4-BE49-F238E27FC236}">
              <a16:creationId xmlns:a16="http://schemas.microsoft.com/office/drawing/2014/main" xmlns="" id="{00000000-0008-0000-0300-0000FFAA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4" name="Rectangle 157">
          <a:extLst>
            <a:ext uri="{FF2B5EF4-FFF2-40B4-BE49-F238E27FC236}">
              <a16:creationId xmlns:a16="http://schemas.microsoft.com/office/drawing/2014/main" xmlns="" id="{00000000-0008-0000-0300-000000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5" name="Rectangle 158">
          <a:extLst>
            <a:ext uri="{FF2B5EF4-FFF2-40B4-BE49-F238E27FC236}">
              <a16:creationId xmlns:a16="http://schemas.microsoft.com/office/drawing/2014/main" xmlns="" id="{00000000-0008-0000-0300-000001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6" name="Rectangle 159">
          <a:extLst>
            <a:ext uri="{FF2B5EF4-FFF2-40B4-BE49-F238E27FC236}">
              <a16:creationId xmlns:a16="http://schemas.microsoft.com/office/drawing/2014/main" xmlns="" id="{00000000-0008-0000-0300-000002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07" name="Rectangle 160">
          <a:extLst>
            <a:ext uri="{FF2B5EF4-FFF2-40B4-BE49-F238E27FC236}">
              <a16:creationId xmlns:a16="http://schemas.microsoft.com/office/drawing/2014/main" xmlns="" id="{00000000-0008-0000-0300-000003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08" name="Rectangle 161">
          <a:extLst>
            <a:ext uri="{FF2B5EF4-FFF2-40B4-BE49-F238E27FC236}">
              <a16:creationId xmlns:a16="http://schemas.microsoft.com/office/drawing/2014/main" xmlns="" id="{00000000-0008-0000-0300-000004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09" name="Rectangle 162">
          <a:extLst>
            <a:ext uri="{FF2B5EF4-FFF2-40B4-BE49-F238E27FC236}">
              <a16:creationId xmlns:a16="http://schemas.microsoft.com/office/drawing/2014/main" xmlns="" id="{00000000-0008-0000-0300-000005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0" name="Rectangle 163">
          <a:extLst>
            <a:ext uri="{FF2B5EF4-FFF2-40B4-BE49-F238E27FC236}">
              <a16:creationId xmlns:a16="http://schemas.microsoft.com/office/drawing/2014/main" xmlns="" id="{00000000-0008-0000-0300-000006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1" name="Rectangle 164">
          <a:extLst>
            <a:ext uri="{FF2B5EF4-FFF2-40B4-BE49-F238E27FC236}">
              <a16:creationId xmlns:a16="http://schemas.microsoft.com/office/drawing/2014/main" xmlns="" id="{00000000-0008-0000-0300-000007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2" name="Rectangle 165">
          <a:extLst>
            <a:ext uri="{FF2B5EF4-FFF2-40B4-BE49-F238E27FC236}">
              <a16:creationId xmlns:a16="http://schemas.microsoft.com/office/drawing/2014/main" xmlns="" id="{00000000-0008-0000-0300-000008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3" name="Rectangle 166">
          <a:extLst>
            <a:ext uri="{FF2B5EF4-FFF2-40B4-BE49-F238E27FC236}">
              <a16:creationId xmlns:a16="http://schemas.microsoft.com/office/drawing/2014/main" xmlns="" id="{00000000-0008-0000-0300-000009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4" name="Rectangle 167">
          <a:extLst>
            <a:ext uri="{FF2B5EF4-FFF2-40B4-BE49-F238E27FC236}">
              <a16:creationId xmlns:a16="http://schemas.microsoft.com/office/drawing/2014/main" xmlns="" id="{00000000-0008-0000-0300-00000A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7915" name="Rectangle 168">
          <a:extLst>
            <a:ext uri="{FF2B5EF4-FFF2-40B4-BE49-F238E27FC236}">
              <a16:creationId xmlns:a16="http://schemas.microsoft.com/office/drawing/2014/main" xmlns="" id="{00000000-0008-0000-0300-00000BAB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6" name="Rectangle 169">
          <a:extLst>
            <a:ext uri="{FF2B5EF4-FFF2-40B4-BE49-F238E27FC236}">
              <a16:creationId xmlns:a16="http://schemas.microsoft.com/office/drawing/2014/main" xmlns="" id="{00000000-0008-0000-0300-00000C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7917" name="Rectangle 170">
          <a:extLst>
            <a:ext uri="{FF2B5EF4-FFF2-40B4-BE49-F238E27FC236}">
              <a16:creationId xmlns:a16="http://schemas.microsoft.com/office/drawing/2014/main" xmlns="" id="{00000000-0008-0000-0300-00000DAB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7918" name="Rectangle 171">
          <a:extLst>
            <a:ext uri="{FF2B5EF4-FFF2-40B4-BE49-F238E27FC236}">
              <a16:creationId xmlns:a16="http://schemas.microsoft.com/office/drawing/2014/main" xmlns="" id="{00000000-0008-0000-0300-00000EAB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19" name="Rectangle 172">
          <a:extLst>
            <a:ext uri="{FF2B5EF4-FFF2-40B4-BE49-F238E27FC236}">
              <a16:creationId xmlns:a16="http://schemas.microsoft.com/office/drawing/2014/main" xmlns="" id="{00000000-0008-0000-0300-00000F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0" name="Rectangle 173">
          <a:extLst>
            <a:ext uri="{FF2B5EF4-FFF2-40B4-BE49-F238E27FC236}">
              <a16:creationId xmlns:a16="http://schemas.microsoft.com/office/drawing/2014/main" xmlns="" id="{00000000-0008-0000-0300-000010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1" name="Rectangle 174">
          <a:extLst>
            <a:ext uri="{FF2B5EF4-FFF2-40B4-BE49-F238E27FC236}">
              <a16:creationId xmlns:a16="http://schemas.microsoft.com/office/drawing/2014/main" xmlns="" id="{00000000-0008-0000-0300-000011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2" name="Rectangle 175">
          <a:extLst>
            <a:ext uri="{FF2B5EF4-FFF2-40B4-BE49-F238E27FC236}">
              <a16:creationId xmlns:a16="http://schemas.microsoft.com/office/drawing/2014/main" xmlns="" id="{00000000-0008-0000-0300-000012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3" name="Rectangle 176">
          <a:extLst>
            <a:ext uri="{FF2B5EF4-FFF2-40B4-BE49-F238E27FC236}">
              <a16:creationId xmlns:a16="http://schemas.microsoft.com/office/drawing/2014/main" xmlns="" id="{00000000-0008-0000-0300-000013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4" name="Rectangle 177">
          <a:extLst>
            <a:ext uri="{FF2B5EF4-FFF2-40B4-BE49-F238E27FC236}">
              <a16:creationId xmlns:a16="http://schemas.microsoft.com/office/drawing/2014/main" xmlns="" id="{00000000-0008-0000-0300-000014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5" name="Rectangle 178">
          <a:extLst>
            <a:ext uri="{FF2B5EF4-FFF2-40B4-BE49-F238E27FC236}">
              <a16:creationId xmlns:a16="http://schemas.microsoft.com/office/drawing/2014/main" xmlns="" id="{00000000-0008-0000-0300-000015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6" name="Rectangle 179">
          <a:extLst>
            <a:ext uri="{FF2B5EF4-FFF2-40B4-BE49-F238E27FC236}">
              <a16:creationId xmlns:a16="http://schemas.microsoft.com/office/drawing/2014/main" xmlns="" id="{00000000-0008-0000-0300-000016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7" name="Rectangle 180">
          <a:extLst>
            <a:ext uri="{FF2B5EF4-FFF2-40B4-BE49-F238E27FC236}">
              <a16:creationId xmlns:a16="http://schemas.microsoft.com/office/drawing/2014/main" xmlns="" id="{00000000-0008-0000-0300-000017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8" name="Rectangle 181">
          <a:extLst>
            <a:ext uri="{FF2B5EF4-FFF2-40B4-BE49-F238E27FC236}">
              <a16:creationId xmlns:a16="http://schemas.microsoft.com/office/drawing/2014/main" xmlns="" id="{00000000-0008-0000-0300-000018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29" name="Rectangle 182">
          <a:extLst>
            <a:ext uri="{FF2B5EF4-FFF2-40B4-BE49-F238E27FC236}">
              <a16:creationId xmlns:a16="http://schemas.microsoft.com/office/drawing/2014/main" xmlns="" id="{00000000-0008-0000-0300-000019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7930" name="Rectangle 183">
          <a:extLst>
            <a:ext uri="{FF2B5EF4-FFF2-40B4-BE49-F238E27FC236}">
              <a16:creationId xmlns:a16="http://schemas.microsoft.com/office/drawing/2014/main" xmlns="" id="{00000000-0008-0000-0300-00001AAB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1" name="Rectangle 184">
          <a:extLst>
            <a:ext uri="{FF2B5EF4-FFF2-40B4-BE49-F238E27FC236}">
              <a16:creationId xmlns:a16="http://schemas.microsoft.com/office/drawing/2014/main" xmlns="" id="{00000000-0008-0000-0300-00001B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2" name="Rectangle 185">
          <a:extLst>
            <a:ext uri="{FF2B5EF4-FFF2-40B4-BE49-F238E27FC236}">
              <a16:creationId xmlns:a16="http://schemas.microsoft.com/office/drawing/2014/main" xmlns="" id="{00000000-0008-0000-0300-00001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3" name="Rectangle 186">
          <a:extLst>
            <a:ext uri="{FF2B5EF4-FFF2-40B4-BE49-F238E27FC236}">
              <a16:creationId xmlns:a16="http://schemas.microsoft.com/office/drawing/2014/main" xmlns="" id="{00000000-0008-0000-0300-00001D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4" name="Rectangle 187">
          <a:extLst>
            <a:ext uri="{FF2B5EF4-FFF2-40B4-BE49-F238E27FC236}">
              <a16:creationId xmlns:a16="http://schemas.microsoft.com/office/drawing/2014/main" xmlns="" id="{00000000-0008-0000-0300-00001E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5" name="Rectangle 188">
          <a:extLst>
            <a:ext uri="{FF2B5EF4-FFF2-40B4-BE49-F238E27FC236}">
              <a16:creationId xmlns:a16="http://schemas.microsoft.com/office/drawing/2014/main" xmlns="" id="{00000000-0008-0000-0300-00001F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6" name="Rectangle 189">
          <a:extLst>
            <a:ext uri="{FF2B5EF4-FFF2-40B4-BE49-F238E27FC236}">
              <a16:creationId xmlns:a16="http://schemas.microsoft.com/office/drawing/2014/main" xmlns="" id="{00000000-0008-0000-0300-000020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37" name="Rectangle 190">
          <a:extLst>
            <a:ext uri="{FF2B5EF4-FFF2-40B4-BE49-F238E27FC236}">
              <a16:creationId xmlns:a16="http://schemas.microsoft.com/office/drawing/2014/main" xmlns="" id="{00000000-0008-0000-0300-000021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38" name="Rectangle 191">
          <a:extLst>
            <a:ext uri="{FF2B5EF4-FFF2-40B4-BE49-F238E27FC236}">
              <a16:creationId xmlns:a16="http://schemas.microsoft.com/office/drawing/2014/main" xmlns="" id="{00000000-0008-0000-0300-000022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39" name="Rectangle 192">
          <a:extLst>
            <a:ext uri="{FF2B5EF4-FFF2-40B4-BE49-F238E27FC236}">
              <a16:creationId xmlns:a16="http://schemas.microsoft.com/office/drawing/2014/main" xmlns="" id="{00000000-0008-0000-0300-000023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0" name="Rectangle 193">
          <a:extLst>
            <a:ext uri="{FF2B5EF4-FFF2-40B4-BE49-F238E27FC236}">
              <a16:creationId xmlns:a16="http://schemas.microsoft.com/office/drawing/2014/main" xmlns="" id="{00000000-0008-0000-0300-000024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1" name="Rectangle 194">
          <a:extLst>
            <a:ext uri="{FF2B5EF4-FFF2-40B4-BE49-F238E27FC236}">
              <a16:creationId xmlns:a16="http://schemas.microsoft.com/office/drawing/2014/main" xmlns="" id="{00000000-0008-0000-0300-000025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2" name="Rectangle 195">
          <a:extLst>
            <a:ext uri="{FF2B5EF4-FFF2-40B4-BE49-F238E27FC236}">
              <a16:creationId xmlns:a16="http://schemas.microsoft.com/office/drawing/2014/main" xmlns="" id="{00000000-0008-0000-0300-000026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3" name="Rectangle 196">
          <a:extLst>
            <a:ext uri="{FF2B5EF4-FFF2-40B4-BE49-F238E27FC236}">
              <a16:creationId xmlns:a16="http://schemas.microsoft.com/office/drawing/2014/main" xmlns="" id="{00000000-0008-0000-0300-000027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4" name="Rectangle 197">
          <a:extLst>
            <a:ext uri="{FF2B5EF4-FFF2-40B4-BE49-F238E27FC236}">
              <a16:creationId xmlns:a16="http://schemas.microsoft.com/office/drawing/2014/main" xmlns="" id="{00000000-0008-0000-0300-000028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5" name="Rectangle 198">
          <a:extLst>
            <a:ext uri="{FF2B5EF4-FFF2-40B4-BE49-F238E27FC236}">
              <a16:creationId xmlns:a16="http://schemas.microsoft.com/office/drawing/2014/main" xmlns="" id="{00000000-0008-0000-0300-000029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6" name="Rectangle 199">
          <a:extLst>
            <a:ext uri="{FF2B5EF4-FFF2-40B4-BE49-F238E27FC236}">
              <a16:creationId xmlns:a16="http://schemas.microsoft.com/office/drawing/2014/main" xmlns="" id="{00000000-0008-0000-0300-00002A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47" name="Rectangle 200">
          <a:extLst>
            <a:ext uri="{FF2B5EF4-FFF2-40B4-BE49-F238E27FC236}">
              <a16:creationId xmlns:a16="http://schemas.microsoft.com/office/drawing/2014/main" xmlns="" id="{00000000-0008-0000-0300-00002B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48" name="Rectangle 201">
          <a:extLst>
            <a:ext uri="{FF2B5EF4-FFF2-40B4-BE49-F238E27FC236}">
              <a16:creationId xmlns:a16="http://schemas.microsoft.com/office/drawing/2014/main" xmlns="" id="{00000000-0008-0000-0300-00002C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49" name="Rectangle 202">
          <a:extLst>
            <a:ext uri="{FF2B5EF4-FFF2-40B4-BE49-F238E27FC236}">
              <a16:creationId xmlns:a16="http://schemas.microsoft.com/office/drawing/2014/main" xmlns="" id="{00000000-0008-0000-0300-00002D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0" name="Rectangle 203">
          <a:extLst>
            <a:ext uri="{FF2B5EF4-FFF2-40B4-BE49-F238E27FC236}">
              <a16:creationId xmlns:a16="http://schemas.microsoft.com/office/drawing/2014/main" xmlns="" id="{00000000-0008-0000-0300-00002E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1" name="Rectangle 204">
          <a:extLst>
            <a:ext uri="{FF2B5EF4-FFF2-40B4-BE49-F238E27FC236}">
              <a16:creationId xmlns:a16="http://schemas.microsoft.com/office/drawing/2014/main" xmlns="" id="{00000000-0008-0000-0300-00002F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2" name="Rectangle 205">
          <a:extLst>
            <a:ext uri="{FF2B5EF4-FFF2-40B4-BE49-F238E27FC236}">
              <a16:creationId xmlns:a16="http://schemas.microsoft.com/office/drawing/2014/main" xmlns="" id="{00000000-0008-0000-0300-000030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3" name="Rectangle 206">
          <a:extLst>
            <a:ext uri="{FF2B5EF4-FFF2-40B4-BE49-F238E27FC236}">
              <a16:creationId xmlns:a16="http://schemas.microsoft.com/office/drawing/2014/main" xmlns="" id="{00000000-0008-0000-0300-000031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4" name="Rectangle 207">
          <a:extLst>
            <a:ext uri="{FF2B5EF4-FFF2-40B4-BE49-F238E27FC236}">
              <a16:creationId xmlns:a16="http://schemas.microsoft.com/office/drawing/2014/main" xmlns="" id="{00000000-0008-0000-0300-000032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5" name="Rectangle 208">
          <a:extLst>
            <a:ext uri="{FF2B5EF4-FFF2-40B4-BE49-F238E27FC236}">
              <a16:creationId xmlns:a16="http://schemas.microsoft.com/office/drawing/2014/main" xmlns="" id="{00000000-0008-0000-0300-000033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6" name="Rectangle 209">
          <a:extLst>
            <a:ext uri="{FF2B5EF4-FFF2-40B4-BE49-F238E27FC236}">
              <a16:creationId xmlns:a16="http://schemas.microsoft.com/office/drawing/2014/main" xmlns="" id="{00000000-0008-0000-0300-000034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57" name="Rectangle 210">
          <a:extLst>
            <a:ext uri="{FF2B5EF4-FFF2-40B4-BE49-F238E27FC236}">
              <a16:creationId xmlns:a16="http://schemas.microsoft.com/office/drawing/2014/main" xmlns="" id="{00000000-0008-0000-0300-000035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58" name="Rectangle 211">
          <a:extLst>
            <a:ext uri="{FF2B5EF4-FFF2-40B4-BE49-F238E27FC236}">
              <a16:creationId xmlns:a16="http://schemas.microsoft.com/office/drawing/2014/main" xmlns="" id="{00000000-0008-0000-0300-000036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59" name="Rectangle 212">
          <a:extLst>
            <a:ext uri="{FF2B5EF4-FFF2-40B4-BE49-F238E27FC236}">
              <a16:creationId xmlns:a16="http://schemas.microsoft.com/office/drawing/2014/main" xmlns="" id="{00000000-0008-0000-0300-000037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0" name="Rectangle 213">
          <a:extLst>
            <a:ext uri="{FF2B5EF4-FFF2-40B4-BE49-F238E27FC236}">
              <a16:creationId xmlns:a16="http://schemas.microsoft.com/office/drawing/2014/main" xmlns="" id="{00000000-0008-0000-0300-000038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7961" name="Rectangle 214">
          <a:extLst>
            <a:ext uri="{FF2B5EF4-FFF2-40B4-BE49-F238E27FC236}">
              <a16:creationId xmlns:a16="http://schemas.microsoft.com/office/drawing/2014/main" xmlns="" id="{00000000-0008-0000-0300-000039AB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2" name="Rectangle 215">
          <a:extLst>
            <a:ext uri="{FF2B5EF4-FFF2-40B4-BE49-F238E27FC236}">
              <a16:creationId xmlns:a16="http://schemas.microsoft.com/office/drawing/2014/main" xmlns="" id="{00000000-0008-0000-0300-00003A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7963" name="Rectangle 216">
          <a:extLst>
            <a:ext uri="{FF2B5EF4-FFF2-40B4-BE49-F238E27FC236}">
              <a16:creationId xmlns:a16="http://schemas.microsoft.com/office/drawing/2014/main" xmlns="" id="{00000000-0008-0000-0300-00003BAB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7964" name="Rectangle 217">
          <a:extLst>
            <a:ext uri="{FF2B5EF4-FFF2-40B4-BE49-F238E27FC236}">
              <a16:creationId xmlns:a16="http://schemas.microsoft.com/office/drawing/2014/main" xmlns="" id="{00000000-0008-0000-0300-00003CAB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5" name="Rectangle 218">
          <a:extLst>
            <a:ext uri="{FF2B5EF4-FFF2-40B4-BE49-F238E27FC236}">
              <a16:creationId xmlns:a16="http://schemas.microsoft.com/office/drawing/2014/main" xmlns="" id="{00000000-0008-0000-0300-00003D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6" name="Rectangle 219">
          <a:extLst>
            <a:ext uri="{FF2B5EF4-FFF2-40B4-BE49-F238E27FC236}">
              <a16:creationId xmlns:a16="http://schemas.microsoft.com/office/drawing/2014/main" xmlns="" id="{00000000-0008-0000-0300-00003E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7" name="Rectangle 220">
          <a:extLst>
            <a:ext uri="{FF2B5EF4-FFF2-40B4-BE49-F238E27FC236}">
              <a16:creationId xmlns:a16="http://schemas.microsoft.com/office/drawing/2014/main" xmlns="" id="{00000000-0008-0000-0300-00003F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8" name="Rectangle 221">
          <a:extLst>
            <a:ext uri="{FF2B5EF4-FFF2-40B4-BE49-F238E27FC236}">
              <a16:creationId xmlns:a16="http://schemas.microsoft.com/office/drawing/2014/main" xmlns="" id="{00000000-0008-0000-0300-000040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69" name="Rectangle 222">
          <a:extLst>
            <a:ext uri="{FF2B5EF4-FFF2-40B4-BE49-F238E27FC236}">
              <a16:creationId xmlns:a16="http://schemas.microsoft.com/office/drawing/2014/main" xmlns="" id="{00000000-0008-0000-0300-000041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0" name="Rectangle 223">
          <a:extLst>
            <a:ext uri="{FF2B5EF4-FFF2-40B4-BE49-F238E27FC236}">
              <a16:creationId xmlns:a16="http://schemas.microsoft.com/office/drawing/2014/main" xmlns="" id="{00000000-0008-0000-0300-000042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1" name="Rectangle 224">
          <a:extLst>
            <a:ext uri="{FF2B5EF4-FFF2-40B4-BE49-F238E27FC236}">
              <a16:creationId xmlns:a16="http://schemas.microsoft.com/office/drawing/2014/main" xmlns="" id="{00000000-0008-0000-0300-000043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2" name="Rectangle 225">
          <a:extLst>
            <a:ext uri="{FF2B5EF4-FFF2-40B4-BE49-F238E27FC236}">
              <a16:creationId xmlns:a16="http://schemas.microsoft.com/office/drawing/2014/main" xmlns="" id="{00000000-0008-0000-0300-000044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3" name="Rectangle 226">
          <a:extLst>
            <a:ext uri="{FF2B5EF4-FFF2-40B4-BE49-F238E27FC236}">
              <a16:creationId xmlns:a16="http://schemas.microsoft.com/office/drawing/2014/main" xmlns="" id="{00000000-0008-0000-0300-000045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4" name="Rectangle 227">
          <a:extLst>
            <a:ext uri="{FF2B5EF4-FFF2-40B4-BE49-F238E27FC236}">
              <a16:creationId xmlns:a16="http://schemas.microsoft.com/office/drawing/2014/main" xmlns="" id="{00000000-0008-0000-0300-000046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5" name="Rectangle 228">
          <a:extLst>
            <a:ext uri="{FF2B5EF4-FFF2-40B4-BE49-F238E27FC236}">
              <a16:creationId xmlns:a16="http://schemas.microsoft.com/office/drawing/2014/main" xmlns="" id="{00000000-0008-0000-0300-000047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7976" name="Rectangle 229">
          <a:extLst>
            <a:ext uri="{FF2B5EF4-FFF2-40B4-BE49-F238E27FC236}">
              <a16:creationId xmlns:a16="http://schemas.microsoft.com/office/drawing/2014/main" xmlns="" id="{00000000-0008-0000-0300-000048AB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77" name="Rectangle 736">
          <a:extLst>
            <a:ext uri="{FF2B5EF4-FFF2-40B4-BE49-F238E27FC236}">
              <a16:creationId xmlns:a16="http://schemas.microsoft.com/office/drawing/2014/main" xmlns="" id="{00000000-0008-0000-0300-00004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78" name="Rectangle 737">
          <a:extLst>
            <a:ext uri="{FF2B5EF4-FFF2-40B4-BE49-F238E27FC236}">
              <a16:creationId xmlns:a16="http://schemas.microsoft.com/office/drawing/2014/main" xmlns="" id="{00000000-0008-0000-0300-00004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79" name="Rectangle 738">
          <a:extLst>
            <a:ext uri="{FF2B5EF4-FFF2-40B4-BE49-F238E27FC236}">
              <a16:creationId xmlns:a16="http://schemas.microsoft.com/office/drawing/2014/main" xmlns="" id="{00000000-0008-0000-0300-00004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0" name="Rectangle 739">
          <a:extLst>
            <a:ext uri="{FF2B5EF4-FFF2-40B4-BE49-F238E27FC236}">
              <a16:creationId xmlns:a16="http://schemas.microsoft.com/office/drawing/2014/main" xmlns="" id="{00000000-0008-0000-0300-00004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1" name="Rectangle 740">
          <a:extLst>
            <a:ext uri="{FF2B5EF4-FFF2-40B4-BE49-F238E27FC236}">
              <a16:creationId xmlns:a16="http://schemas.microsoft.com/office/drawing/2014/main" xmlns="" id="{00000000-0008-0000-0300-00004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2" name="Rectangle 741">
          <a:extLst>
            <a:ext uri="{FF2B5EF4-FFF2-40B4-BE49-F238E27FC236}">
              <a16:creationId xmlns:a16="http://schemas.microsoft.com/office/drawing/2014/main" xmlns="" id="{00000000-0008-0000-0300-00004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3" name="Rectangle 742">
          <a:extLst>
            <a:ext uri="{FF2B5EF4-FFF2-40B4-BE49-F238E27FC236}">
              <a16:creationId xmlns:a16="http://schemas.microsoft.com/office/drawing/2014/main" xmlns="" id="{00000000-0008-0000-0300-00004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4" name="Rectangle 743">
          <a:extLst>
            <a:ext uri="{FF2B5EF4-FFF2-40B4-BE49-F238E27FC236}">
              <a16:creationId xmlns:a16="http://schemas.microsoft.com/office/drawing/2014/main" xmlns="" id="{00000000-0008-0000-0300-00005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5" name="Rectangle 744">
          <a:extLst>
            <a:ext uri="{FF2B5EF4-FFF2-40B4-BE49-F238E27FC236}">
              <a16:creationId xmlns:a16="http://schemas.microsoft.com/office/drawing/2014/main" xmlns="" id="{00000000-0008-0000-0300-00005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6" name="Rectangle 745">
          <a:extLst>
            <a:ext uri="{FF2B5EF4-FFF2-40B4-BE49-F238E27FC236}">
              <a16:creationId xmlns:a16="http://schemas.microsoft.com/office/drawing/2014/main" xmlns="" id="{00000000-0008-0000-0300-00005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87" name="Rectangle 746">
          <a:extLst>
            <a:ext uri="{FF2B5EF4-FFF2-40B4-BE49-F238E27FC236}">
              <a16:creationId xmlns:a16="http://schemas.microsoft.com/office/drawing/2014/main" xmlns="" id="{00000000-0008-0000-0300-00005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88" name="Rectangle 747">
          <a:extLst>
            <a:ext uri="{FF2B5EF4-FFF2-40B4-BE49-F238E27FC236}">
              <a16:creationId xmlns:a16="http://schemas.microsoft.com/office/drawing/2014/main" xmlns="" id="{00000000-0008-0000-0300-00005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89" name="Rectangle 748">
          <a:extLst>
            <a:ext uri="{FF2B5EF4-FFF2-40B4-BE49-F238E27FC236}">
              <a16:creationId xmlns:a16="http://schemas.microsoft.com/office/drawing/2014/main" xmlns="" id="{00000000-0008-0000-0300-00005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0" name="Rectangle 749">
          <a:extLst>
            <a:ext uri="{FF2B5EF4-FFF2-40B4-BE49-F238E27FC236}">
              <a16:creationId xmlns:a16="http://schemas.microsoft.com/office/drawing/2014/main" xmlns="" id="{00000000-0008-0000-0300-00005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1" name="Rectangle 750">
          <a:extLst>
            <a:ext uri="{FF2B5EF4-FFF2-40B4-BE49-F238E27FC236}">
              <a16:creationId xmlns:a16="http://schemas.microsoft.com/office/drawing/2014/main" xmlns="" id="{00000000-0008-0000-0300-00005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2" name="Rectangle 751">
          <a:extLst>
            <a:ext uri="{FF2B5EF4-FFF2-40B4-BE49-F238E27FC236}">
              <a16:creationId xmlns:a16="http://schemas.microsoft.com/office/drawing/2014/main" xmlns="" id="{00000000-0008-0000-0300-000058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3" name="Rectangle 752">
          <a:extLst>
            <a:ext uri="{FF2B5EF4-FFF2-40B4-BE49-F238E27FC236}">
              <a16:creationId xmlns:a16="http://schemas.microsoft.com/office/drawing/2014/main" xmlns="" id="{00000000-0008-0000-0300-000059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4" name="Rectangle 753">
          <a:extLst>
            <a:ext uri="{FF2B5EF4-FFF2-40B4-BE49-F238E27FC236}">
              <a16:creationId xmlns:a16="http://schemas.microsoft.com/office/drawing/2014/main" xmlns="" id="{00000000-0008-0000-0300-00005A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5" name="Rectangle 754">
          <a:extLst>
            <a:ext uri="{FF2B5EF4-FFF2-40B4-BE49-F238E27FC236}">
              <a16:creationId xmlns:a16="http://schemas.microsoft.com/office/drawing/2014/main" xmlns="" id="{00000000-0008-0000-0300-00005B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6" name="Rectangle 755">
          <a:extLst>
            <a:ext uri="{FF2B5EF4-FFF2-40B4-BE49-F238E27FC236}">
              <a16:creationId xmlns:a16="http://schemas.microsoft.com/office/drawing/2014/main" xmlns="" id="{00000000-0008-0000-0300-00005C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7997" name="Rectangle 756">
          <a:extLst>
            <a:ext uri="{FF2B5EF4-FFF2-40B4-BE49-F238E27FC236}">
              <a16:creationId xmlns:a16="http://schemas.microsoft.com/office/drawing/2014/main" xmlns="" id="{00000000-0008-0000-0300-00005D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7998" name="Rectangle 757">
          <a:extLst>
            <a:ext uri="{FF2B5EF4-FFF2-40B4-BE49-F238E27FC236}">
              <a16:creationId xmlns:a16="http://schemas.microsoft.com/office/drawing/2014/main" xmlns="" id="{00000000-0008-0000-0300-00005E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7999" name="Rectangle 758">
          <a:extLst>
            <a:ext uri="{FF2B5EF4-FFF2-40B4-BE49-F238E27FC236}">
              <a16:creationId xmlns:a16="http://schemas.microsoft.com/office/drawing/2014/main" xmlns="" id="{00000000-0008-0000-0300-00005F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0" name="Rectangle 759">
          <a:extLst>
            <a:ext uri="{FF2B5EF4-FFF2-40B4-BE49-F238E27FC236}">
              <a16:creationId xmlns:a16="http://schemas.microsoft.com/office/drawing/2014/main" xmlns="" id="{00000000-0008-0000-0300-000060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1" name="Rectangle 760">
          <a:extLst>
            <a:ext uri="{FF2B5EF4-FFF2-40B4-BE49-F238E27FC236}">
              <a16:creationId xmlns:a16="http://schemas.microsoft.com/office/drawing/2014/main" xmlns="" id="{00000000-0008-0000-0300-000061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2" name="Rectangle 761">
          <a:extLst>
            <a:ext uri="{FF2B5EF4-FFF2-40B4-BE49-F238E27FC236}">
              <a16:creationId xmlns:a16="http://schemas.microsoft.com/office/drawing/2014/main" xmlns="" id="{00000000-0008-0000-0300-000062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3" name="Rectangle 762">
          <a:extLst>
            <a:ext uri="{FF2B5EF4-FFF2-40B4-BE49-F238E27FC236}">
              <a16:creationId xmlns:a16="http://schemas.microsoft.com/office/drawing/2014/main" xmlns="" id="{00000000-0008-0000-0300-000063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4" name="Rectangle 763">
          <a:extLst>
            <a:ext uri="{FF2B5EF4-FFF2-40B4-BE49-F238E27FC236}">
              <a16:creationId xmlns:a16="http://schemas.microsoft.com/office/drawing/2014/main" xmlns="" id="{00000000-0008-0000-0300-000064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5" name="Rectangle 764">
          <a:extLst>
            <a:ext uri="{FF2B5EF4-FFF2-40B4-BE49-F238E27FC236}">
              <a16:creationId xmlns:a16="http://schemas.microsoft.com/office/drawing/2014/main" xmlns="" id="{00000000-0008-0000-0300-000065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6" name="Rectangle 765">
          <a:extLst>
            <a:ext uri="{FF2B5EF4-FFF2-40B4-BE49-F238E27FC236}">
              <a16:creationId xmlns:a16="http://schemas.microsoft.com/office/drawing/2014/main" xmlns="" id="{00000000-0008-0000-0300-000066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07" name="Rectangle 766">
          <a:extLst>
            <a:ext uri="{FF2B5EF4-FFF2-40B4-BE49-F238E27FC236}">
              <a16:creationId xmlns:a16="http://schemas.microsoft.com/office/drawing/2014/main" xmlns="" id="{00000000-0008-0000-0300-00006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08" name="Rectangle 767">
          <a:extLst>
            <a:ext uri="{FF2B5EF4-FFF2-40B4-BE49-F238E27FC236}">
              <a16:creationId xmlns:a16="http://schemas.microsoft.com/office/drawing/2014/main" xmlns="" id="{00000000-0008-0000-0300-00006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09" name="Rectangle 768">
          <a:extLst>
            <a:ext uri="{FF2B5EF4-FFF2-40B4-BE49-F238E27FC236}">
              <a16:creationId xmlns:a16="http://schemas.microsoft.com/office/drawing/2014/main" xmlns="" id="{00000000-0008-0000-0300-00006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10" name="Rectangle 769">
          <a:extLst>
            <a:ext uri="{FF2B5EF4-FFF2-40B4-BE49-F238E27FC236}">
              <a16:creationId xmlns:a16="http://schemas.microsoft.com/office/drawing/2014/main" xmlns="" id="{00000000-0008-0000-0300-00006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1" name="Rectangle 770">
          <a:extLst>
            <a:ext uri="{FF2B5EF4-FFF2-40B4-BE49-F238E27FC236}">
              <a16:creationId xmlns:a16="http://schemas.microsoft.com/office/drawing/2014/main" xmlns="" id="{00000000-0008-0000-0300-00006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2" name="Rectangle 771">
          <a:extLst>
            <a:ext uri="{FF2B5EF4-FFF2-40B4-BE49-F238E27FC236}">
              <a16:creationId xmlns:a16="http://schemas.microsoft.com/office/drawing/2014/main" xmlns="" id="{00000000-0008-0000-0300-00006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3" name="Rectangle 772">
          <a:extLst>
            <a:ext uri="{FF2B5EF4-FFF2-40B4-BE49-F238E27FC236}">
              <a16:creationId xmlns:a16="http://schemas.microsoft.com/office/drawing/2014/main" xmlns="" id="{00000000-0008-0000-0300-00006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4" name="Rectangle 773">
          <a:extLst>
            <a:ext uri="{FF2B5EF4-FFF2-40B4-BE49-F238E27FC236}">
              <a16:creationId xmlns:a16="http://schemas.microsoft.com/office/drawing/2014/main" xmlns="" id="{00000000-0008-0000-0300-00006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5" name="Rectangle 774">
          <a:extLst>
            <a:ext uri="{FF2B5EF4-FFF2-40B4-BE49-F238E27FC236}">
              <a16:creationId xmlns:a16="http://schemas.microsoft.com/office/drawing/2014/main" xmlns="" id="{00000000-0008-0000-0300-00006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6" name="Rectangle 775">
          <a:extLst>
            <a:ext uri="{FF2B5EF4-FFF2-40B4-BE49-F238E27FC236}">
              <a16:creationId xmlns:a16="http://schemas.microsoft.com/office/drawing/2014/main" xmlns="" id="{00000000-0008-0000-0300-00007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7" name="Rectangle 776">
          <a:extLst>
            <a:ext uri="{FF2B5EF4-FFF2-40B4-BE49-F238E27FC236}">
              <a16:creationId xmlns:a16="http://schemas.microsoft.com/office/drawing/2014/main" xmlns="" id="{00000000-0008-0000-0300-00007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8" name="Rectangle 777">
          <a:extLst>
            <a:ext uri="{FF2B5EF4-FFF2-40B4-BE49-F238E27FC236}">
              <a16:creationId xmlns:a16="http://schemas.microsoft.com/office/drawing/2014/main" xmlns="" id="{00000000-0008-0000-0300-00007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19" name="Rectangle 778">
          <a:extLst>
            <a:ext uri="{FF2B5EF4-FFF2-40B4-BE49-F238E27FC236}">
              <a16:creationId xmlns:a16="http://schemas.microsoft.com/office/drawing/2014/main" xmlns="" id="{00000000-0008-0000-0300-00007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0" name="Rectangle 779">
          <a:extLst>
            <a:ext uri="{FF2B5EF4-FFF2-40B4-BE49-F238E27FC236}">
              <a16:creationId xmlns:a16="http://schemas.microsoft.com/office/drawing/2014/main" xmlns="" id="{00000000-0008-0000-0300-00007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1" name="Rectangle 780">
          <a:extLst>
            <a:ext uri="{FF2B5EF4-FFF2-40B4-BE49-F238E27FC236}">
              <a16:creationId xmlns:a16="http://schemas.microsoft.com/office/drawing/2014/main" xmlns="" id="{00000000-0008-0000-0300-000075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22" name="Rectangle 781">
          <a:extLst>
            <a:ext uri="{FF2B5EF4-FFF2-40B4-BE49-F238E27FC236}">
              <a16:creationId xmlns:a16="http://schemas.microsoft.com/office/drawing/2014/main" xmlns="" id="{00000000-0008-0000-0300-000076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3" name="Rectangle 1617">
          <a:extLst>
            <a:ext uri="{FF2B5EF4-FFF2-40B4-BE49-F238E27FC236}">
              <a16:creationId xmlns:a16="http://schemas.microsoft.com/office/drawing/2014/main" xmlns="" id="{00000000-0008-0000-0300-000077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4" name="Rectangle 1618">
          <a:extLst>
            <a:ext uri="{FF2B5EF4-FFF2-40B4-BE49-F238E27FC236}">
              <a16:creationId xmlns:a16="http://schemas.microsoft.com/office/drawing/2014/main" xmlns="" id="{00000000-0008-0000-0300-00007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5" name="Rectangle 1619">
          <a:extLst>
            <a:ext uri="{FF2B5EF4-FFF2-40B4-BE49-F238E27FC236}">
              <a16:creationId xmlns:a16="http://schemas.microsoft.com/office/drawing/2014/main" xmlns="" id="{00000000-0008-0000-0300-000079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6" name="Rectangle 1620">
          <a:extLst>
            <a:ext uri="{FF2B5EF4-FFF2-40B4-BE49-F238E27FC236}">
              <a16:creationId xmlns:a16="http://schemas.microsoft.com/office/drawing/2014/main" xmlns="" id="{00000000-0008-0000-0300-00007A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27" name="Rectangle 1621">
          <a:extLst>
            <a:ext uri="{FF2B5EF4-FFF2-40B4-BE49-F238E27FC236}">
              <a16:creationId xmlns:a16="http://schemas.microsoft.com/office/drawing/2014/main" xmlns="" id="{00000000-0008-0000-0300-00007B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28" name="Rectangle 1622">
          <a:extLst>
            <a:ext uri="{FF2B5EF4-FFF2-40B4-BE49-F238E27FC236}">
              <a16:creationId xmlns:a16="http://schemas.microsoft.com/office/drawing/2014/main" xmlns="" id="{00000000-0008-0000-0300-00007C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29" name="Rectangle 1623">
          <a:extLst>
            <a:ext uri="{FF2B5EF4-FFF2-40B4-BE49-F238E27FC236}">
              <a16:creationId xmlns:a16="http://schemas.microsoft.com/office/drawing/2014/main" xmlns="" id="{00000000-0008-0000-0300-00007D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0" name="Rectangle 1624">
          <a:extLst>
            <a:ext uri="{FF2B5EF4-FFF2-40B4-BE49-F238E27FC236}">
              <a16:creationId xmlns:a16="http://schemas.microsoft.com/office/drawing/2014/main" xmlns="" id="{00000000-0008-0000-0300-00007E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1" name="Rectangle 1625">
          <a:extLst>
            <a:ext uri="{FF2B5EF4-FFF2-40B4-BE49-F238E27FC236}">
              <a16:creationId xmlns:a16="http://schemas.microsoft.com/office/drawing/2014/main" xmlns="" id="{00000000-0008-0000-0300-00007F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2" name="Rectangle 1626">
          <a:extLst>
            <a:ext uri="{FF2B5EF4-FFF2-40B4-BE49-F238E27FC236}">
              <a16:creationId xmlns:a16="http://schemas.microsoft.com/office/drawing/2014/main" xmlns="" id="{00000000-0008-0000-0300-000080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3" name="Rectangle 1627">
          <a:extLst>
            <a:ext uri="{FF2B5EF4-FFF2-40B4-BE49-F238E27FC236}">
              <a16:creationId xmlns:a16="http://schemas.microsoft.com/office/drawing/2014/main" xmlns="" id="{00000000-0008-0000-0300-000081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4" name="Rectangle 1628">
          <a:extLst>
            <a:ext uri="{FF2B5EF4-FFF2-40B4-BE49-F238E27FC236}">
              <a16:creationId xmlns:a16="http://schemas.microsoft.com/office/drawing/2014/main" xmlns="" id="{00000000-0008-0000-0300-000082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5" name="Rectangle 1629">
          <a:extLst>
            <a:ext uri="{FF2B5EF4-FFF2-40B4-BE49-F238E27FC236}">
              <a16:creationId xmlns:a16="http://schemas.microsoft.com/office/drawing/2014/main" xmlns="" id="{00000000-0008-0000-0300-000083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6" name="Rectangle 1630">
          <a:extLst>
            <a:ext uri="{FF2B5EF4-FFF2-40B4-BE49-F238E27FC236}">
              <a16:creationId xmlns:a16="http://schemas.microsoft.com/office/drawing/2014/main" xmlns="" id="{00000000-0008-0000-0300-000084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37" name="Rectangle 1631">
          <a:extLst>
            <a:ext uri="{FF2B5EF4-FFF2-40B4-BE49-F238E27FC236}">
              <a16:creationId xmlns:a16="http://schemas.microsoft.com/office/drawing/2014/main" xmlns="" id="{00000000-0008-0000-0300-000085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38" name="Rectangle 1632">
          <a:extLst>
            <a:ext uri="{FF2B5EF4-FFF2-40B4-BE49-F238E27FC236}">
              <a16:creationId xmlns:a16="http://schemas.microsoft.com/office/drawing/2014/main" xmlns="" id="{00000000-0008-0000-0300-000086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39" name="Rectangle 1633">
          <a:extLst>
            <a:ext uri="{FF2B5EF4-FFF2-40B4-BE49-F238E27FC236}">
              <a16:creationId xmlns:a16="http://schemas.microsoft.com/office/drawing/2014/main" xmlns="" id="{00000000-0008-0000-0300-000087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0" name="Rectangle 1634">
          <a:extLst>
            <a:ext uri="{FF2B5EF4-FFF2-40B4-BE49-F238E27FC236}">
              <a16:creationId xmlns:a16="http://schemas.microsoft.com/office/drawing/2014/main" xmlns="" id="{00000000-0008-0000-0300-000088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1" name="Rectangle 1635">
          <a:extLst>
            <a:ext uri="{FF2B5EF4-FFF2-40B4-BE49-F238E27FC236}">
              <a16:creationId xmlns:a16="http://schemas.microsoft.com/office/drawing/2014/main" xmlns="" id="{00000000-0008-0000-0300-000089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2" name="Rectangle 1636">
          <a:extLst>
            <a:ext uri="{FF2B5EF4-FFF2-40B4-BE49-F238E27FC236}">
              <a16:creationId xmlns:a16="http://schemas.microsoft.com/office/drawing/2014/main" xmlns="" id="{00000000-0008-0000-0300-00008A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3" name="Rectangle 1637">
          <a:extLst>
            <a:ext uri="{FF2B5EF4-FFF2-40B4-BE49-F238E27FC236}">
              <a16:creationId xmlns:a16="http://schemas.microsoft.com/office/drawing/2014/main" xmlns="" id="{00000000-0008-0000-0300-00008B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4" name="Rectangle 1638">
          <a:extLst>
            <a:ext uri="{FF2B5EF4-FFF2-40B4-BE49-F238E27FC236}">
              <a16:creationId xmlns:a16="http://schemas.microsoft.com/office/drawing/2014/main" xmlns="" id="{00000000-0008-0000-0300-00008C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5" name="Rectangle 1639">
          <a:extLst>
            <a:ext uri="{FF2B5EF4-FFF2-40B4-BE49-F238E27FC236}">
              <a16:creationId xmlns:a16="http://schemas.microsoft.com/office/drawing/2014/main" xmlns="" id="{00000000-0008-0000-0300-00008D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6" name="Rectangle 1640">
          <a:extLst>
            <a:ext uri="{FF2B5EF4-FFF2-40B4-BE49-F238E27FC236}">
              <a16:creationId xmlns:a16="http://schemas.microsoft.com/office/drawing/2014/main" xmlns="" id="{00000000-0008-0000-0300-00008E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47" name="Rectangle 1641">
          <a:extLst>
            <a:ext uri="{FF2B5EF4-FFF2-40B4-BE49-F238E27FC236}">
              <a16:creationId xmlns:a16="http://schemas.microsoft.com/office/drawing/2014/main" xmlns="" id="{00000000-0008-0000-0300-00008F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48" name="Rectangle 1642">
          <a:extLst>
            <a:ext uri="{FF2B5EF4-FFF2-40B4-BE49-F238E27FC236}">
              <a16:creationId xmlns:a16="http://schemas.microsoft.com/office/drawing/2014/main" xmlns="" id="{00000000-0008-0000-0300-000090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49" name="Rectangle 1643">
          <a:extLst>
            <a:ext uri="{FF2B5EF4-FFF2-40B4-BE49-F238E27FC236}">
              <a16:creationId xmlns:a16="http://schemas.microsoft.com/office/drawing/2014/main" xmlns="" id="{00000000-0008-0000-0300-000091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0" name="Rectangle 1644">
          <a:extLst>
            <a:ext uri="{FF2B5EF4-FFF2-40B4-BE49-F238E27FC236}">
              <a16:creationId xmlns:a16="http://schemas.microsoft.com/office/drawing/2014/main" xmlns="" id="{00000000-0008-0000-0300-000092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1" name="Rectangle 1645">
          <a:extLst>
            <a:ext uri="{FF2B5EF4-FFF2-40B4-BE49-F238E27FC236}">
              <a16:creationId xmlns:a16="http://schemas.microsoft.com/office/drawing/2014/main" xmlns="" id="{00000000-0008-0000-0300-000093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2" name="Rectangle 1646">
          <a:extLst>
            <a:ext uri="{FF2B5EF4-FFF2-40B4-BE49-F238E27FC236}">
              <a16:creationId xmlns:a16="http://schemas.microsoft.com/office/drawing/2014/main" xmlns="" id="{00000000-0008-0000-0300-000094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053" name="Rectangle 1647">
          <a:extLst>
            <a:ext uri="{FF2B5EF4-FFF2-40B4-BE49-F238E27FC236}">
              <a16:creationId xmlns:a16="http://schemas.microsoft.com/office/drawing/2014/main" xmlns="" id="{00000000-0008-0000-0300-000095AB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4" name="Rectangle 1648">
          <a:extLst>
            <a:ext uri="{FF2B5EF4-FFF2-40B4-BE49-F238E27FC236}">
              <a16:creationId xmlns:a16="http://schemas.microsoft.com/office/drawing/2014/main" xmlns="" id="{00000000-0008-0000-0300-000096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055" name="Rectangle 1649">
          <a:extLst>
            <a:ext uri="{FF2B5EF4-FFF2-40B4-BE49-F238E27FC236}">
              <a16:creationId xmlns:a16="http://schemas.microsoft.com/office/drawing/2014/main" xmlns="" id="{00000000-0008-0000-0300-000097AB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056" name="Rectangle 1650">
          <a:extLst>
            <a:ext uri="{FF2B5EF4-FFF2-40B4-BE49-F238E27FC236}">
              <a16:creationId xmlns:a16="http://schemas.microsoft.com/office/drawing/2014/main" xmlns="" id="{00000000-0008-0000-0300-000098AB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7" name="Rectangle 1651">
          <a:extLst>
            <a:ext uri="{FF2B5EF4-FFF2-40B4-BE49-F238E27FC236}">
              <a16:creationId xmlns:a16="http://schemas.microsoft.com/office/drawing/2014/main" xmlns="" id="{00000000-0008-0000-0300-000099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8" name="Rectangle 1652">
          <a:extLst>
            <a:ext uri="{FF2B5EF4-FFF2-40B4-BE49-F238E27FC236}">
              <a16:creationId xmlns:a16="http://schemas.microsoft.com/office/drawing/2014/main" xmlns="" id="{00000000-0008-0000-0300-00009A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59" name="Rectangle 1653">
          <a:extLst>
            <a:ext uri="{FF2B5EF4-FFF2-40B4-BE49-F238E27FC236}">
              <a16:creationId xmlns:a16="http://schemas.microsoft.com/office/drawing/2014/main" xmlns="" id="{00000000-0008-0000-0300-00009B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0" name="Rectangle 1654">
          <a:extLst>
            <a:ext uri="{FF2B5EF4-FFF2-40B4-BE49-F238E27FC236}">
              <a16:creationId xmlns:a16="http://schemas.microsoft.com/office/drawing/2014/main" xmlns="" id="{00000000-0008-0000-0300-00009C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1" name="Rectangle 1655">
          <a:extLst>
            <a:ext uri="{FF2B5EF4-FFF2-40B4-BE49-F238E27FC236}">
              <a16:creationId xmlns:a16="http://schemas.microsoft.com/office/drawing/2014/main" xmlns="" id="{00000000-0008-0000-0300-00009D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2" name="Rectangle 1656">
          <a:extLst>
            <a:ext uri="{FF2B5EF4-FFF2-40B4-BE49-F238E27FC236}">
              <a16:creationId xmlns:a16="http://schemas.microsoft.com/office/drawing/2014/main" xmlns="" id="{00000000-0008-0000-0300-00009E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3" name="Rectangle 1657">
          <a:extLst>
            <a:ext uri="{FF2B5EF4-FFF2-40B4-BE49-F238E27FC236}">
              <a16:creationId xmlns:a16="http://schemas.microsoft.com/office/drawing/2014/main" xmlns="" id="{00000000-0008-0000-0300-00009F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4" name="Rectangle 1658">
          <a:extLst>
            <a:ext uri="{FF2B5EF4-FFF2-40B4-BE49-F238E27FC236}">
              <a16:creationId xmlns:a16="http://schemas.microsoft.com/office/drawing/2014/main" xmlns="" id="{00000000-0008-0000-0300-0000A0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5" name="Rectangle 1659">
          <a:extLst>
            <a:ext uri="{FF2B5EF4-FFF2-40B4-BE49-F238E27FC236}">
              <a16:creationId xmlns:a16="http://schemas.microsoft.com/office/drawing/2014/main" xmlns="" id="{00000000-0008-0000-0300-0000A1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6" name="Rectangle 1660">
          <a:extLst>
            <a:ext uri="{FF2B5EF4-FFF2-40B4-BE49-F238E27FC236}">
              <a16:creationId xmlns:a16="http://schemas.microsoft.com/office/drawing/2014/main" xmlns="" id="{00000000-0008-0000-0300-0000A2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7" name="Rectangle 1661">
          <a:extLst>
            <a:ext uri="{FF2B5EF4-FFF2-40B4-BE49-F238E27FC236}">
              <a16:creationId xmlns:a16="http://schemas.microsoft.com/office/drawing/2014/main" xmlns="" id="{00000000-0008-0000-0300-0000A3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068" name="Rectangle 1662">
          <a:extLst>
            <a:ext uri="{FF2B5EF4-FFF2-40B4-BE49-F238E27FC236}">
              <a16:creationId xmlns:a16="http://schemas.microsoft.com/office/drawing/2014/main" xmlns="" id="{00000000-0008-0000-0300-0000A4AB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69" name="Rectangle 782">
          <a:extLst>
            <a:ext uri="{FF2B5EF4-FFF2-40B4-BE49-F238E27FC236}">
              <a16:creationId xmlns:a16="http://schemas.microsoft.com/office/drawing/2014/main" xmlns="" id="{00000000-0008-0000-0300-0000A5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0" name="Rectangle 783">
          <a:extLst>
            <a:ext uri="{FF2B5EF4-FFF2-40B4-BE49-F238E27FC236}">
              <a16:creationId xmlns:a16="http://schemas.microsoft.com/office/drawing/2014/main" xmlns="" id="{00000000-0008-0000-0300-0000A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1" name="Rectangle 784">
          <a:extLst>
            <a:ext uri="{FF2B5EF4-FFF2-40B4-BE49-F238E27FC236}">
              <a16:creationId xmlns:a16="http://schemas.microsoft.com/office/drawing/2014/main" xmlns="" id="{00000000-0008-0000-0300-0000A7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2" name="Rectangle 785">
          <a:extLst>
            <a:ext uri="{FF2B5EF4-FFF2-40B4-BE49-F238E27FC236}">
              <a16:creationId xmlns:a16="http://schemas.microsoft.com/office/drawing/2014/main" xmlns="" id="{00000000-0008-0000-0300-0000A8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3" name="Rectangle 786">
          <a:extLst>
            <a:ext uri="{FF2B5EF4-FFF2-40B4-BE49-F238E27FC236}">
              <a16:creationId xmlns:a16="http://schemas.microsoft.com/office/drawing/2014/main" xmlns="" id="{00000000-0008-0000-0300-0000A9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4" name="Rectangle 787">
          <a:extLst>
            <a:ext uri="{FF2B5EF4-FFF2-40B4-BE49-F238E27FC236}">
              <a16:creationId xmlns:a16="http://schemas.microsoft.com/office/drawing/2014/main" xmlns="" id="{00000000-0008-0000-0300-0000AA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5" name="Rectangle 788">
          <a:extLst>
            <a:ext uri="{FF2B5EF4-FFF2-40B4-BE49-F238E27FC236}">
              <a16:creationId xmlns:a16="http://schemas.microsoft.com/office/drawing/2014/main" xmlns="" id="{00000000-0008-0000-0300-0000AB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6" name="Rectangle 789">
          <a:extLst>
            <a:ext uri="{FF2B5EF4-FFF2-40B4-BE49-F238E27FC236}">
              <a16:creationId xmlns:a16="http://schemas.microsoft.com/office/drawing/2014/main" xmlns="" id="{00000000-0008-0000-0300-0000AC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77" name="Rectangle 790">
          <a:extLst>
            <a:ext uri="{FF2B5EF4-FFF2-40B4-BE49-F238E27FC236}">
              <a16:creationId xmlns:a16="http://schemas.microsoft.com/office/drawing/2014/main" xmlns="" id="{00000000-0008-0000-0300-0000AD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78" name="Rectangle 791">
          <a:extLst>
            <a:ext uri="{FF2B5EF4-FFF2-40B4-BE49-F238E27FC236}">
              <a16:creationId xmlns:a16="http://schemas.microsoft.com/office/drawing/2014/main" xmlns="" id="{00000000-0008-0000-0300-0000AE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79" name="Rectangle 792">
          <a:extLst>
            <a:ext uri="{FF2B5EF4-FFF2-40B4-BE49-F238E27FC236}">
              <a16:creationId xmlns:a16="http://schemas.microsoft.com/office/drawing/2014/main" xmlns="" id="{00000000-0008-0000-0300-0000AF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0" name="Rectangle 793">
          <a:extLst>
            <a:ext uri="{FF2B5EF4-FFF2-40B4-BE49-F238E27FC236}">
              <a16:creationId xmlns:a16="http://schemas.microsoft.com/office/drawing/2014/main" xmlns="" id="{00000000-0008-0000-0300-0000B0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1" name="Rectangle 794">
          <a:extLst>
            <a:ext uri="{FF2B5EF4-FFF2-40B4-BE49-F238E27FC236}">
              <a16:creationId xmlns:a16="http://schemas.microsoft.com/office/drawing/2014/main" xmlns="" id="{00000000-0008-0000-0300-0000B1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2" name="Rectangle 795">
          <a:extLst>
            <a:ext uri="{FF2B5EF4-FFF2-40B4-BE49-F238E27FC236}">
              <a16:creationId xmlns:a16="http://schemas.microsoft.com/office/drawing/2014/main" xmlns="" id="{00000000-0008-0000-0300-0000B2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3" name="Rectangle 796">
          <a:extLst>
            <a:ext uri="{FF2B5EF4-FFF2-40B4-BE49-F238E27FC236}">
              <a16:creationId xmlns:a16="http://schemas.microsoft.com/office/drawing/2014/main" xmlns="" id="{00000000-0008-0000-0300-0000B3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4" name="Rectangle 797">
          <a:extLst>
            <a:ext uri="{FF2B5EF4-FFF2-40B4-BE49-F238E27FC236}">
              <a16:creationId xmlns:a16="http://schemas.microsoft.com/office/drawing/2014/main" xmlns="" id="{00000000-0008-0000-0300-0000B4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5" name="Rectangle 798">
          <a:extLst>
            <a:ext uri="{FF2B5EF4-FFF2-40B4-BE49-F238E27FC236}">
              <a16:creationId xmlns:a16="http://schemas.microsoft.com/office/drawing/2014/main" xmlns="" id="{00000000-0008-0000-0300-0000B5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6" name="Rectangle 799">
          <a:extLst>
            <a:ext uri="{FF2B5EF4-FFF2-40B4-BE49-F238E27FC236}">
              <a16:creationId xmlns:a16="http://schemas.microsoft.com/office/drawing/2014/main" xmlns="" id="{00000000-0008-0000-0300-0000B6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87" name="Rectangle 800">
          <a:extLst>
            <a:ext uri="{FF2B5EF4-FFF2-40B4-BE49-F238E27FC236}">
              <a16:creationId xmlns:a16="http://schemas.microsoft.com/office/drawing/2014/main" xmlns="" id="{00000000-0008-0000-0300-0000B7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88" name="Rectangle 801">
          <a:extLst>
            <a:ext uri="{FF2B5EF4-FFF2-40B4-BE49-F238E27FC236}">
              <a16:creationId xmlns:a16="http://schemas.microsoft.com/office/drawing/2014/main" xmlns="" id="{00000000-0008-0000-0300-0000B8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89" name="Rectangle 802">
          <a:extLst>
            <a:ext uri="{FF2B5EF4-FFF2-40B4-BE49-F238E27FC236}">
              <a16:creationId xmlns:a16="http://schemas.microsoft.com/office/drawing/2014/main" xmlns="" id="{00000000-0008-0000-0300-0000B9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0" name="Rectangle 803">
          <a:extLst>
            <a:ext uri="{FF2B5EF4-FFF2-40B4-BE49-F238E27FC236}">
              <a16:creationId xmlns:a16="http://schemas.microsoft.com/office/drawing/2014/main" xmlns="" id="{00000000-0008-0000-0300-0000BA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1" name="Rectangle 804">
          <a:extLst>
            <a:ext uri="{FF2B5EF4-FFF2-40B4-BE49-F238E27FC236}">
              <a16:creationId xmlns:a16="http://schemas.microsoft.com/office/drawing/2014/main" xmlns="" id="{00000000-0008-0000-0300-0000BB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2" name="Rectangle 805">
          <a:extLst>
            <a:ext uri="{FF2B5EF4-FFF2-40B4-BE49-F238E27FC236}">
              <a16:creationId xmlns:a16="http://schemas.microsoft.com/office/drawing/2014/main" xmlns="" id="{00000000-0008-0000-0300-0000BC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3" name="Rectangle 806">
          <a:extLst>
            <a:ext uri="{FF2B5EF4-FFF2-40B4-BE49-F238E27FC236}">
              <a16:creationId xmlns:a16="http://schemas.microsoft.com/office/drawing/2014/main" xmlns="" id="{00000000-0008-0000-0300-0000BD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4" name="Rectangle 807">
          <a:extLst>
            <a:ext uri="{FF2B5EF4-FFF2-40B4-BE49-F238E27FC236}">
              <a16:creationId xmlns:a16="http://schemas.microsoft.com/office/drawing/2014/main" xmlns="" id="{00000000-0008-0000-0300-0000BE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5" name="Rectangle 808">
          <a:extLst>
            <a:ext uri="{FF2B5EF4-FFF2-40B4-BE49-F238E27FC236}">
              <a16:creationId xmlns:a16="http://schemas.microsoft.com/office/drawing/2014/main" xmlns="" id="{00000000-0008-0000-0300-0000BF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6" name="Rectangle 809">
          <a:extLst>
            <a:ext uri="{FF2B5EF4-FFF2-40B4-BE49-F238E27FC236}">
              <a16:creationId xmlns:a16="http://schemas.microsoft.com/office/drawing/2014/main" xmlns="" id="{00000000-0008-0000-0300-0000C0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097" name="Rectangle 810">
          <a:extLst>
            <a:ext uri="{FF2B5EF4-FFF2-40B4-BE49-F238E27FC236}">
              <a16:creationId xmlns:a16="http://schemas.microsoft.com/office/drawing/2014/main" xmlns="" id="{00000000-0008-0000-0300-0000C1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098" name="Rectangle 811">
          <a:extLst>
            <a:ext uri="{FF2B5EF4-FFF2-40B4-BE49-F238E27FC236}">
              <a16:creationId xmlns:a16="http://schemas.microsoft.com/office/drawing/2014/main" xmlns="" id="{00000000-0008-0000-0300-0000C2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8099" name="Rectangle 812">
          <a:extLst>
            <a:ext uri="{FF2B5EF4-FFF2-40B4-BE49-F238E27FC236}">
              <a16:creationId xmlns:a16="http://schemas.microsoft.com/office/drawing/2014/main" xmlns="" id="{00000000-0008-0000-0300-0000C3AB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0" name="Rectangle 813">
          <a:extLst>
            <a:ext uri="{FF2B5EF4-FFF2-40B4-BE49-F238E27FC236}">
              <a16:creationId xmlns:a16="http://schemas.microsoft.com/office/drawing/2014/main" xmlns="" id="{00000000-0008-0000-0300-0000C4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8101" name="Rectangle 814">
          <a:extLst>
            <a:ext uri="{FF2B5EF4-FFF2-40B4-BE49-F238E27FC236}">
              <a16:creationId xmlns:a16="http://schemas.microsoft.com/office/drawing/2014/main" xmlns="" id="{00000000-0008-0000-0300-0000C5AB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8102" name="Rectangle 815">
          <a:extLst>
            <a:ext uri="{FF2B5EF4-FFF2-40B4-BE49-F238E27FC236}">
              <a16:creationId xmlns:a16="http://schemas.microsoft.com/office/drawing/2014/main" xmlns="" id="{00000000-0008-0000-0300-0000C6AB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3" name="Rectangle 816">
          <a:extLst>
            <a:ext uri="{FF2B5EF4-FFF2-40B4-BE49-F238E27FC236}">
              <a16:creationId xmlns:a16="http://schemas.microsoft.com/office/drawing/2014/main" xmlns="" id="{00000000-0008-0000-0300-0000C7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4" name="Rectangle 817">
          <a:extLst>
            <a:ext uri="{FF2B5EF4-FFF2-40B4-BE49-F238E27FC236}">
              <a16:creationId xmlns:a16="http://schemas.microsoft.com/office/drawing/2014/main" xmlns="" id="{00000000-0008-0000-0300-0000C8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5" name="Rectangle 818">
          <a:extLst>
            <a:ext uri="{FF2B5EF4-FFF2-40B4-BE49-F238E27FC236}">
              <a16:creationId xmlns:a16="http://schemas.microsoft.com/office/drawing/2014/main" xmlns="" id="{00000000-0008-0000-0300-0000C9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6" name="Rectangle 819">
          <a:extLst>
            <a:ext uri="{FF2B5EF4-FFF2-40B4-BE49-F238E27FC236}">
              <a16:creationId xmlns:a16="http://schemas.microsoft.com/office/drawing/2014/main" xmlns="" id="{00000000-0008-0000-0300-0000CA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7" name="Rectangle 820">
          <a:extLst>
            <a:ext uri="{FF2B5EF4-FFF2-40B4-BE49-F238E27FC236}">
              <a16:creationId xmlns:a16="http://schemas.microsoft.com/office/drawing/2014/main" xmlns="" id="{00000000-0008-0000-0300-0000CB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8" name="Rectangle 821">
          <a:extLst>
            <a:ext uri="{FF2B5EF4-FFF2-40B4-BE49-F238E27FC236}">
              <a16:creationId xmlns:a16="http://schemas.microsoft.com/office/drawing/2014/main" xmlns="" id="{00000000-0008-0000-0300-0000CC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09" name="Rectangle 822">
          <a:extLst>
            <a:ext uri="{FF2B5EF4-FFF2-40B4-BE49-F238E27FC236}">
              <a16:creationId xmlns:a16="http://schemas.microsoft.com/office/drawing/2014/main" xmlns="" id="{00000000-0008-0000-0300-0000CD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0" name="Rectangle 823">
          <a:extLst>
            <a:ext uri="{FF2B5EF4-FFF2-40B4-BE49-F238E27FC236}">
              <a16:creationId xmlns:a16="http://schemas.microsoft.com/office/drawing/2014/main" xmlns="" id="{00000000-0008-0000-0300-0000CE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1" name="Rectangle 824">
          <a:extLst>
            <a:ext uri="{FF2B5EF4-FFF2-40B4-BE49-F238E27FC236}">
              <a16:creationId xmlns:a16="http://schemas.microsoft.com/office/drawing/2014/main" xmlns="" id="{00000000-0008-0000-0300-0000CF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2" name="Rectangle 825">
          <a:extLst>
            <a:ext uri="{FF2B5EF4-FFF2-40B4-BE49-F238E27FC236}">
              <a16:creationId xmlns:a16="http://schemas.microsoft.com/office/drawing/2014/main" xmlns="" id="{00000000-0008-0000-0300-0000D0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3" name="Rectangle 826">
          <a:extLst>
            <a:ext uri="{FF2B5EF4-FFF2-40B4-BE49-F238E27FC236}">
              <a16:creationId xmlns:a16="http://schemas.microsoft.com/office/drawing/2014/main" xmlns="" id="{00000000-0008-0000-0300-0000D1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8114" name="Rectangle 827">
          <a:extLst>
            <a:ext uri="{FF2B5EF4-FFF2-40B4-BE49-F238E27FC236}">
              <a16:creationId xmlns:a16="http://schemas.microsoft.com/office/drawing/2014/main" xmlns="" id="{00000000-0008-0000-0300-0000D2AB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5" name="Rectangle 828">
          <a:extLst>
            <a:ext uri="{FF2B5EF4-FFF2-40B4-BE49-F238E27FC236}">
              <a16:creationId xmlns:a16="http://schemas.microsoft.com/office/drawing/2014/main" xmlns="" id="{00000000-0008-0000-0300-0000D3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6" name="Rectangle 829">
          <a:extLst>
            <a:ext uri="{FF2B5EF4-FFF2-40B4-BE49-F238E27FC236}">
              <a16:creationId xmlns:a16="http://schemas.microsoft.com/office/drawing/2014/main" xmlns="" id="{00000000-0008-0000-0300-0000D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17" name="Rectangle 830">
          <a:extLst>
            <a:ext uri="{FF2B5EF4-FFF2-40B4-BE49-F238E27FC236}">
              <a16:creationId xmlns:a16="http://schemas.microsoft.com/office/drawing/2014/main" xmlns="" id="{00000000-0008-0000-0300-0000D5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18" name="Rectangle 831">
          <a:extLst>
            <a:ext uri="{FF2B5EF4-FFF2-40B4-BE49-F238E27FC236}">
              <a16:creationId xmlns:a16="http://schemas.microsoft.com/office/drawing/2014/main" xmlns="" id="{00000000-0008-0000-0300-0000D6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19" name="Rectangle 832">
          <a:extLst>
            <a:ext uri="{FF2B5EF4-FFF2-40B4-BE49-F238E27FC236}">
              <a16:creationId xmlns:a16="http://schemas.microsoft.com/office/drawing/2014/main" xmlns="" id="{00000000-0008-0000-0300-0000D7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0" name="Rectangle 833">
          <a:extLst>
            <a:ext uri="{FF2B5EF4-FFF2-40B4-BE49-F238E27FC236}">
              <a16:creationId xmlns:a16="http://schemas.microsoft.com/office/drawing/2014/main" xmlns="" id="{00000000-0008-0000-0300-0000D8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1" name="Rectangle 834">
          <a:extLst>
            <a:ext uri="{FF2B5EF4-FFF2-40B4-BE49-F238E27FC236}">
              <a16:creationId xmlns:a16="http://schemas.microsoft.com/office/drawing/2014/main" xmlns="" id="{00000000-0008-0000-0300-0000D9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2" name="Rectangle 835">
          <a:extLst>
            <a:ext uri="{FF2B5EF4-FFF2-40B4-BE49-F238E27FC236}">
              <a16:creationId xmlns:a16="http://schemas.microsoft.com/office/drawing/2014/main" xmlns="" id="{00000000-0008-0000-0300-0000DA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3" name="Rectangle 836">
          <a:extLst>
            <a:ext uri="{FF2B5EF4-FFF2-40B4-BE49-F238E27FC236}">
              <a16:creationId xmlns:a16="http://schemas.microsoft.com/office/drawing/2014/main" xmlns="" id="{00000000-0008-0000-0300-0000DB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4" name="Rectangle 837">
          <a:extLst>
            <a:ext uri="{FF2B5EF4-FFF2-40B4-BE49-F238E27FC236}">
              <a16:creationId xmlns:a16="http://schemas.microsoft.com/office/drawing/2014/main" xmlns="" id="{00000000-0008-0000-0300-0000DC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5" name="Rectangle 838">
          <a:extLst>
            <a:ext uri="{FF2B5EF4-FFF2-40B4-BE49-F238E27FC236}">
              <a16:creationId xmlns:a16="http://schemas.microsoft.com/office/drawing/2014/main" xmlns="" id="{00000000-0008-0000-0300-0000DD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6" name="Rectangle 839">
          <a:extLst>
            <a:ext uri="{FF2B5EF4-FFF2-40B4-BE49-F238E27FC236}">
              <a16:creationId xmlns:a16="http://schemas.microsoft.com/office/drawing/2014/main" xmlns="" id="{00000000-0008-0000-0300-0000DE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27" name="Rectangle 840">
          <a:extLst>
            <a:ext uri="{FF2B5EF4-FFF2-40B4-BE49-F238E27FC236}">
              <a16:creationId xmlns:a16="http://schemas.microsoft.com/office/drawing/2014/main" xmlns="" id="{00000000-0008-0000-0300-0000DF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28" name="Rectangle 841">
          <a:extLst>
            <a:ext uri="{FF2B5EF4-FFF2-40B4-BE49-F238E27FC236}">
              <a16:creationId xmlns:a16="http://schemas.microsoft.com/office/drawing/2014/main" xmlns="" id="{00000000-0008-0000-0300-0000E0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29" name="Rectangle 842">
          <a:extLst>
            <a:ext uri="{FF2B5EF4-FFF2-40B4-BE49-F238E27FC236}">
              <a16:creationId xmlns:a16="http://schemas.microsoft.com/office/drawing/2014/main" xmlns="" id="{00000000-0008-0000-0300-0000E1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0" name="Rectangle 843">
          <a:extLst>
            <a:ext uri="{FF2B5EF4-FFF2-40B4-BE49-F238E27FC236}">
              <a16:creationId xmlns:a16="http://schemas.microsoft.com/office/drawing/2014/main" xmlns="" id="{00000000-0008-0000-0300-0000E2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1" name="Rectangle 844">
          <a:extLst>
            <a:ext uri="{FF2B5EF4-FFF2-40B4-BE49-F238E27FC236}">
              <a16:creationId xmlns:a16="http://schemas.microsoft.com/office/drawing/2014/main" xmlns="" id="{00000000-0008-0000-0300-0000E3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2" name="Rectangle 845">
          <a:extLst>
            <a:ext uri="{FF2B5EF4-FFF2-40B4-BE49-F238E27FC236}">
              <a16:creationId xmlns:a16="http://schemas.microsoft.com/office/drawing/2014/main" xmlns="" id="{00000000-0008-0000-0300-0000E4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3" name="Rectangle 846">
          <a:extLst>
            <a:ext uri="{FF2B5EF4-FFF2-40B4-BE49-F238E27FC236}">
              <a16:creationId xmlns:a16="http://schemas.microsoft.com/office/drawing/2014/main" xmlns="" id="{00000000-0008-0000-0300-0000E5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4" name="Rectangle 847">
          <a:extLst>
            <a:ext uri="{FF2B5EF4-FFF2-40B4-BE49-F238E27FC236}">
              <a16:creationId xmlns:a16="http://schemas.microsoft.com/office/drawing/2014/main" xmlns="" id="{00000000-0008-0000-0300-0000E6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5" name="Rectangle 848">
          <a:extLst>
            <a:ext uri="{FF2B5EF4-FFF2-40B4-BE49-F238E27FC236}">
              <a16:creationId xmlns:a16="http://schemas.microsoft.com/office/drawing/2014/main" xmlns="" id="{00000000-0008-0000-0300-0000E7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6" name="Rectangle 849">
          <a:extLst>
            <a:ext uri="{FF2B5EF4-FFF2-40B4-BE49-F238E27FC236}">
              <a16:creationId xmlns:a16="http://schemas.microsoft.com/office/drawing/2014/main" xmlns="" id="{00000000-0008-0000-0300-0000E8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37" name="Rectangle 850">
          <a:extLst>
            <a:ext uri="{FF2B5EF4-FFF2-40B4-BE49-F238E27FC236}">
              <a16:creationId xmlns:a16="http://schemas.microsoft.com/office/drawing/2014/main" xmlns="" id="{00000000-0008-0000-0300-0000E9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38" name="Rectangle 851">
          <a:extLst>
            <a:ext uri="{FF2B5EF4-FFF2-40B4-BE49-F238E27FC236}">
              <a16:creationId xmlns:a16="http://schemas.microsoft.com/office/drawing/2014/main" xmlns="" id="{00000000-0008-0000-0300-0000EA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39" name="Rectangle 852">
          <a:extLst>
            <a:ext uri="{FF2B5EF4-FFF2-40B4-BE49-F238E27FC236}">
              <a16:creationId xmlns:a16="http://schemas.microsoft.com/office/drawing/2014/main" xmlns="" id="{00000000-0008-0000-0300-0000EB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0" name="Rectangle 853">
          <a:extLst>
            <a:ext uri="{FF2B5EF4-FFF2-40B4-BE49-F238E27FC236}">
              <a16:creationId xmlns:a16="http://schemas.microsoft.com/office/drawing/2014/main" xmlns="" id="{00000000-0008-0000-0300-0000EC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1" name="Rectangle 854">
          <a:extLst>
            <a:ext uri="{FF2B5EF4-FFF2-40B4-BE49-F238E27FC236}">
              <a16:creationId xmlns:a16="http://schemas.microsoft.com/office/drawing/2014/main" xmlns="" id="{00000000-0008-0000-0300-0000ED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2" name="Rectangle 855">
          <a:extLst>
            <a:ext uri="{FF2B5EF4-FFF2-40B4-BE49-F238E27FC236}">
              <a16:creationId xmlns:a16="http://schemas.microsoft.com/office/drawing/2014/main" xmlns="" id="{00000000-0008-0000-0300-0000EE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3" name="Rectangle 856">
          <a:extLst>
            <a:ext uri="{FF2B5EF4-FFF2-40B4-BE49-F238E27FC236}">
              <a16:creationId xmlns:a16="http://schemas.microsoft.com/office/drawing/2014/main" xmlns="" id="{00000000-0008-0000-0300-0000EF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4" name="Rectangle 857">
          <a:extLst>
            <a:ext uri="{FF2B5EF4-FFF2-40B4-BE49-F238E27FC236}">
              <a16:creationId xmlns:a16="http://schemas.microsoft.com/office/drawing/2014/main" xmlns="" id="{00000000-0008-0000-0300-0000F0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8145" name="Rectangle 858">
          <a:extLst>
            <a:ext uri="{FF2B5EF4-FFF2-40B4-BE49-F238E27FC236}">
              <a16:creationId xmlns:a16="http://schemas.microsoft.com/office/drawing/2014/main" xmlns="" id="{00000000-0008-0000-0300-0000F1AB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6" name="Rectangle 859">
          <a:extLst>
            <a:ext uri="{FF2B5EF4-FFF2-40B4-BE49-F238E27FC236}">
              <a16:creationId xmlns:a16="http://schemas.microsoft.com/office/drawing/2014/main" xmlns="" id="{00000000-0008-0000-0300-0000F2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8147" name="Rectangle 860">
          <a:extLst>
            <a:ext uri="{FF2B5EF4-FFF2-40B4-BE49-F238E27FC236}">
              <a16:creationId xmlns:a16="http://schemas.microsoft.com/office/drawing/2014/main" xmlns="" id="{00000000-0008-0000-0300-0000F3AB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8148" name="Rectangle 861">
          <a:extLst>
            <a:ext uri="{FF2B5EF4-FFF2-40B4-BE49-F238E27FC236}">
              <a16:creationId xmlns:a16="http://schemas.microsoft.com/office/drawing/2014/main" xmlns="" id="{00000000-0008-0000-0300-0000F4AB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49" name="Rectangle 862">
          <a:extLst>
            <a:ext uri="{FF2B5EF4-FFF2-40B4-BE49-F238E27FC236}">
              <a16:creationId xmlns:a16="http://schemas.microsoft.com/office/drawing/2014/main" xmlns="" id="{00000000-0008-0000-0300-0000F5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0" name="Rectangle 863">
          <a:extLst>
            <a:ext uri="{FF2B5EF4-FFF2-40B4-BE49-F238E27FC236}">
              <a16:creationId xmlns:a16="http://schemas.microsoft.com/office/drawing/2014/main" xmlns="" id="{00000000-0008-0000-0300-0000F6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1" name="Rectangle 864">
          <a:extLst>
            <a:ext uri="{FF2B5EF4-FFF2-40B4-BE49-F238E27FC236}">
              <a16:creationId xmlns:a16="http://schemas.microsoft.com/office/drawing/2014/main" xmlns="" id="{00000000-0008-0000-0300-0000F7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2" name="Rectangle 865">
          <a:extLst>
            <a:ext uri="{FF2B5EF4-FFF2-40B4-BE49-F238E27FC236}">
              <a16:creationId xmlns:a16="http://schemas.microsoft.com/office/drawing/2014/main" xmlns="" id="{00000000-0008-0000-0300-0000F8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3" name="Rectangle 866">
          <a:extLst>
            <a:ext uri="{FF2B5EF4-FFF2-40B4-BE49-F238E27FC236}">
              <a16:creationId xmlns:a16="http://schemas.microsoft.com/office/drawing/2014/main" xmlns="" id="{00000000-0008-0000-0300-0000F9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4" name="Rectangle 867">
          <a:extLst>
            <a:ext uri="{FF2B5EF4-FFF2-40B4-BE49-F238E27FC236}">
              <a16:creationId xmlns:a16="http://schemas.microsoft.com/office/drawing/2014/main" xmlns="" id="{00000000-0008-0000-0300-0000FA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5" name="Rectangle 868">
          <a:extLst>
            <a:ext uri="{FF2B5EF4-FFF2-40B4-BE49-F238E27FC236}">
              <a16:creationId xmlns:a16="http://schemas.microsoft.com/office/drawing/2014/main" xmlns="" id="{00000000-0008-0000-0300-0000FB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6" name="Rectangle 869">
          <a:extLst>
            <a:ext uri="{FF2B5EF4-FFF2-40B4-BE49-F238E27FC236}">
              <a16:creationId xmlns:a16="http://schemas.microsoft.com/office/drawing/2014/main" xmlns="" id="{00000000-0008-0000-0300-0000FC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7" name="Rectangle 870">
          <a:extLst>
            <a:ext uri="{FF2B5EF4-FFF2-40B4-BE49-F238E27FC236}">
              <a16:creationId xmlns:a16="http://schemas.microsoft.com/office/drawing/2014/main" xmlns="" id="{00000000-0008-0000-0300-0000FD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8" name="Rectangle 871">
          <a:extLst>
            <a:ext uri="{FF2B5EF4-FFF2-40B4-BE49-F238E27FC236}">
              <a16:creationId xmlns:a16="http://schemas.microsoft.com/office/drawing/2014/main" xmlns="" id="{00000000-0008-0000-0300-0000FE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59" name="Rectangle 872">
          <a:extLst>
            <a:ext uri="{FF2B5EF4-FFF2-40B4-BE49-F238E27FC236}">
              <a16:creationId xmlns:a16="http://schemas.microsoft.com/office/drawing/2014/main" xmlns="" id="{00000000-0008-0000-0300-0000FFAB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8160" name="Rectangle 873">
          <a:extLst>
            <a:ext uri="{FF2B5EF4-FFF2-40B4-BE49-F238E27FC236}">
              <a16:creationId xmlns:a16="http://schemas.microsoft.com/office/drawing/2014/main" xmlns="" id="{00000000-0008-0000-0300-000000AC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1" name="Rectangle 874">
          <a:extLst>
            <a:ext uri="{FF2B5EF4-FFF2-40B4-BE49-F238E27FC236}">
              <a16:creationId xmlns:a16="http://schemas.microsoft.com/office/drawing/2014/main" xmlns="" id="{00000000-0008-0000-0300-000001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2" name="Rectangle 875">
          <a:extLst>
            <a:ext uri="{FF2B5EF4-FFF2-40B4-BE49-F238E27FC236}">
              <a16:creationId xmlns:a16="http://schemas.microsoft.com/office/drawing/2014/main" xmlns="" id="{00000000-0008-0000-0300-00000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3" name="Rectangle 876">
          <a:extLst>
            <a:ext uri="{FF2B5EF4-FFF2-40B4-BE49-F238E27FC236}">
              <a16:creationId xmlns:a16="http://schemas.microsoft.com/office/drawing/2014/main" xmlns="" id="{00000000-0008-0000-0300-000003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4" name="Rectangle 877">
          <a:extLst>
            <a:ext uri="{FF2B5EF4-FFF2-40B4-BE49-F238E27FC236}">
              <a16:creationId xmlns:a16="http://schemas.microsoft.com/office/drawing/2014/main" xmlns="" id="{00000000-0008-0000-0300-000004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5" name="Rectangle 878">
          <a:extLst>
            <a:ext uri="{FF2B5EF4-FFF2-40B4-BE49-F238E27FC236}">
              <a16:creationId xmlns:a16="http://schemas.microsoft.com/office/drawing/2014/main" xmlns="" id="{00000000-0008-0000-0300-000005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6" name="Rectangle 879">
          <a:extLst>
            <a:ext uri="{FF2B5EF4-FFF2-40B4-BE49-F238E27FC236}">
              <a16:creationId xmlns:a16="http://schemas.microsoft.com/office/drawing/2014/main" xmlns="" id="{00000000-0008-0000-0300-000006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67" name="Rectangle 880">
          <a:extLst>
            <a:ext uri="{FF2B5EF4-FFF2-40B4-BE49-F238E27FC236}">
              <a16:creationId xmlns:a16="http://schemas.microsoft.com/office/drawing/2014/main" xmlns="" id="{00000000-0008-0000-0300-000007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68" name="Rectangle 881">
          <a:extLst>
            <a:ext uri="{FF2B5EF4-FFF2-40B4-BE49-F238E27FC236}">
              <a16:creationId xmlns:a16="http://schemas.microsoft.com/office/drawing/2014/main" xmlns="" id="{00000000-0008-0000-0300-000008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69" name="Rectangle 882">
          <a:extLst>
            <a:ext uri="{FF2B5EF4-FFF2-40B4-BE49-F238E27FC236}">
              <a16:creationId xmlns:a16="http://schemas.microsoft.com/office/drawing/2014/main" xmlns="" id="{00000000-0008-0000-0300-000009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0" name="Rectangle 883">
          <a:extLst>
            <a:ext uri="{FF2B5EF4-FFF2-40B4-BE49-F238E27FC236}">
              <a16:creationId xmlns:a16="http://schemas.microsoft.com/office/drawing/2014/main" xmlns="" id="{00000000-0008-0000-0300-00000A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1" name="Rectangle 884">
          <a:extLst>
            <a:ext uri="{FF2B5EF4-FFF2-40B4-BE49-F238E27FC236}">
              <a16:creationId xmlns:a16="http://schemas.microsoft.com/office/drawing/2014/main" xmlns="" id="{00000000-0008-0000-0300-00000B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2" name="Rectangle 885">
          <a:extLst>
            <a:ext uri="{FF2B5EF4-FFF2-40B4-BE49-F238E27FC236}">
              <a16:creationId xmlns:a16="http://schemas.microsoft.com/office/drawing/2014/main" xmlns="" id="{00000000-0008-0000-0300-00000C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3" name="Rectangle 886">
          <a:extLst>
            <a:ext uri="{FF2B5EF4-FFF2-40B4-BE49-F238E27FC236}">
              <a16:creationId xmlns:a16="http://schemas.microsoft.com/office/drawing/2014/main" xmlns="" id="{00000000-0008-0000-0300-00000D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4" name="Rectangle 887">
          <a:extLst>
            <a:ext uri="{FF2B5EF4-FFF2-40B4-BE49-F238E27FC236}">
              <a16:creationId xmlns:a16="http://schemas.microsoft.com/office/drawing/2014/main" xmlns="" id="{00000000-0008-0000-0300-00000E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5" name="Rectangle 888">
          <a:extLst>
            <a:ext uri="{FF2B5EF4-FFF2-40B4-BE49-F238E27FC236}">
              <a16:creationId xmlns:a16="http://schemas.microsoft.com/office/drawing/2014/main" xmlns="" id="{00000000-0008-0000-0300-00000F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6" name="Rectangle 889">
          <a:extLst>
            <a:ext uri="{FF2B5EF4-FFF2-40B4-BE49-F238E27FC236}">
              <a16:creationId xmlns:a16="http://schemas.microsoft.com/office/drawing/2014/main" xmlns="" id="{00000000-0008-0000-0300-000010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77" name="Rectangle 890">
          <a:extLst>
            <a:ext uri="{FF2B5EF4-FFF2-40B4-BE49-F238E27FC236}">
              <a16:creationId xmlns:a16="http://schemas.microsoft.com/office/drawing/2014/main" xmlns="" id="{00000000-0008-0000-0300-000011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78" name="Rectangle 891">
          <a:extLst>
            <a:ext uri="{FF2B5EF4-FFF2-40B4-BE49-F238E27FC236}">
              <a16:creationId xmlns:a16="http://schemas.microsoft.com/office/drawing/2014/main" xmlns="" id="{00000000-0008-0000-0300-000012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79" name="Rectangle 892">
          <a:extLst>
            <a:ext uri="{FF2B5EF4-FFF2-40B4-BE49-F238E27FC236}">
              <a16:creationId xmlns:a16="http://schemas.microsoft.com/office/drawing/2014/main" xmlns="" id="{00000000-0008-0000-0300-000013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0" name="Rectangle 893">
          <a:extLst>
            <a:ext uri="{FF2B5EF4-FFF2-40B4-BE49-F238E27FC236}">
              <a16:creationId xmlns:a16="http://schemas.microsoft.com/office/drawing/2014/main" xmlns="" id="{00000000-0008-0000-0300-000014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1" name="Rectangle 894">
          <a:extLst>
            <a:ext uri="{FF2B5EF4-FFF2-40B4-BE49-F238E27FC236}">
              <a16:creationId xmlns:a16="http://schemas.microsoft.com/office/drawing/2014/main" xmlns="" id="{00000000-0008-0000-0300-000015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2" name="Rectangle 895">
          <a:extLst>
            <a:ext uri="{FF2B5EF4-FFF2-40B4-BE49-F238E27FC236}">
              <a16:creationId xmlns:a16="http://schemas.microsoft.com/office/drawing/2014/main" xmlns="" id="{00000000-0008-0000-0300-000016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3" name="Rectangle 896">
          <a:extLst>
            <a:ext uri="{FF2B5EF4-FFF2-40B4-BE49-F238E27FC236}">
              <a16:creationId xmlns:a16="http://schemas.microsoft.com/office/drawing/2014/main" xmlns="" id="{00000000-0008-0000-0300-000017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4" name="Rectangle 897">
          <a:extLst>
            <a:ext uri="{FF2B5EF4-FFF2-40B4-BE49-F238E27FC236}">
              <a16:creationId xmlns:a16="http://schemas.microsoft.com/office/drawing/2014/main" xmlns="" id="{00000000-0008-0000-0300-000018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5" name="Rectangle 898">
          <a:extLst>
            <a:ext uri="{FF2B5EF4-FFF2-40B4-BE49-F238E27FC236}">
              <a16:creationId xmlns:a16="http://schemas.microsoft.com/office/drawing/2014/main" xmlns="" id="{00000000-0008-0000-0300-000019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6" name="Rectangle 899">
          <a:extLst>
            <a:ext uri="{FF2B5EF4-FFF2-40B4-BE49-F238E27FC236}">
              <a16:creationId xmlns:a16="http://schemas.microsoft.com/office/drawing/2014/main" xmlns="" id="{00000000-0008-0000-0300-00001A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87" name="Rectangle 900">
          <a:extLst>
            <a:ext uri="{FF2B5EF4-FFF2-40B4-BE49-F238E27FC236}">
              <a16:creationId xmlns:a16="http://schemas.microsoft.com/office/drawing/2014/main" xmlns="" id="{00000000-0008-0000-0300-00001B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88" name="Rectangle 901">
          <a:extLst>
            <a:ext uri="{FF2B5EF4-FFF2-40B4-BE49-F238E27FC236}">
              <a16:creationId xmlns:a16="http://schemas.microsoft.com/office/drawing/2014/main" xmlns="" id="{00000000-0008-0000-0300-00001C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89" name="Rectangle 902">
          <a:extLst>
            <a:ext uri="{FF2B5EF4-FFF2-40B4-BE49-F238E27FC236}">
              <a16:creationId xmlns:a16="http://schemas.microsoft.com/office/drawing/2014/main" xmlns="" id="{00000000-0008-0000-0300-00001D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0" name="Rectangle 903">
          <a:extLst>
            <a:ext uri="{FF2B5EF4-FFF2-40B4-BE49-F238E27FC236}">
              <a16:creationId xmlns:a16="http://schemas.microsoft.com/office/drawing/2014/main" xmlns="" id="{00000000-0008-0000-0300-00001E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8191" name="Rectangle 904">
          <a:extLst>
            <a:ext uri="{FF2B5EF4-FFF2-40B4-BE49-F238E27FC236}">
              <a16:creationId xmlns:a16="http://schemas.microsoft.com/office/drawing/2014/main" xmlns="" id="{00000000-0008-0000-0300-00001FAC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2" name="Rectangle 905">
          <a:extLst>
            <a:ext uri="{FF2B5EF4-FFF2-40B4-BE49-F238E27FC236}">
              <a16:creationId xmlns:a16="http://schemas.microsoft.com/office/drawing/2014/main" xmlns="" id="{00000000-0008-0000-0300-000020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8193" name="Rectangle 906">
          <a:extLst>
            <a:ext uri="{FF2B5EF4-FFF2-40B4-BE49-F238E27FC236}">
              <a16:creationId xmlns:a16="http://schemas.microsoft.com/office/drawing/2014/main" xmlns="" id="{00000000-0008-0000-0300-000021AC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8194" name="Rectangle 907">
          <a:extLst>
            <a:ext uri="{FF2B5EF4-FFF2-40B4-BE49-F238E27FC236}">
              <a16:creationId xmlns:a16="http://schemas.microsoft.com/office/drawing/2014/main" xmlns="" id="{00000000-0008-0000-0300-000022AC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5" name="Rectangle 908">
          <a:extLst>
            <a:ext uri="{FF2B5EF4-FFF2-40B4-BE49-F238E27FC236}">
              <a16:creationId xmlns:a16="http://schemas.microsoft.com/office/drawing/2014/main" xmlns="" id="{00000000-0008-0000-0300-000023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6" name="Rectangle 909">
          <a:extLst>
            <a:ext uri="{FF2B5EF4-FFF2-40B4-BE49-F238E27FC236}">
              <a16:creationId xmlns:a16="http://schemas.microsoft.com/office/drawing/2014/main" xmlns="" id="{00000000-0008-0000-0300-000024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7" name="Rectangle 910">
          <a:extLst>
            <a:ext uri="{FF2B5EF4-FFF2-40B4-BE49-F238E27FC236}">
              <a16:creationId xmlns:a16="http://schemas.microsoft.com/office/drawing/2014/main" xmlns="" id="{00000000-0008-0000-0300-000025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8" name="Rectangle 911">
          <a:extLst>
            <a:ext uri="{FF2B5EF4-FFF2-40B4-BE49-F238E27FC236}">
              <a16:creationId xmlns:a16="http://schemas.microsoft.com/office/drawing/2014/main" xmlns="" id="{00000000-0008-0000-0300-000026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199" name="Rectangle 912">
          <a:extLst>
            <a:ext uri="{FF2B5EF4-FFF2-40B4-BE49-F238E27FC236}">
              <a16:creationId xmlns:a16="http://schemas.microsoft.com/office/drawing/2014/main" xmlns="" id="{00000000-0008-0000-0300-000027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0" name="Rectangle 913">
          <a:extLst>
            <a:ext uri="{FF2B5EF4-FFF2-40B4-BE49-F238E27FC236}">
              <a16:creationId xmlns:a16="http://schemas.microsoft.com/office/drawing/2014/main" xmlns="" id="{00000000-0008-0000-0300-000028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1" name="Rectangle 914">
          <a:extLst>
            <a:ext uri="{FF2B5EF4-FFF2-40B4-BE49-F238E27FC236}">
              <a16:creationId xmlns:a16="http://schemas.microsoft.com/office/drawing/2014/main" xmlns="" id="{00000000-0008-0000-0300-000029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2" name="Rectangle 915">
          <a:extLst>
            <a:ext uri="{FF2B5EF4-FFF2-40B4-BE49-F238E27FC236}">
              <a16:creationId xmlns:a16="http://schemas.microsoft.com/office/drawing/2014/main" xmlns="" id="{00000000-0008-0000-0300-00002A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3" name="Rectangle 916">
          <a:extLst>
            <a:ext uri="{FF2B5EF4-FFF2-40B4-BE49-F238E27FC236}">
              <a16:creationId xmlns:a16="http://schemas.microsoft.com/office/drawing/2014/main" xmlns="" id="{00000000-0008-0000-0300-00002B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4" name="Rectangle 917">
          <a:extLst>
            <a:ext uri="{FF2B5EF4-FFF2-40B4-BE49-F238E27FC236}">
              <a16:creationId xmlns:a16="http://schemas.microsoft.com/office/drawing/2014/main" xmlns="" id="{00000000-0008-0000-0300-00002C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5" name="Rectangle 918">
          <a:extLst>
            <a:ext uri="{FF2B5EF4-FFF2-40B4-BE49-F238E27FC236}">
              <a16:creationId xmlns:a16="http://schemas.microsoft.com/office/drawing/2014/main" xmlns="" id="{00000000-0008-0000-0300-00002D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8206" name="Rectangle 919">
          <a:extLst>
            <a:ext uri="{FF2B5EF4-FFF2-40B4-BE49-F238E27FC236}">
              <a16:creationId xmlns:a16="http://schemas.microsoft.com/office/drawing/2014/main" xmlns="" id="{00000000-0008-0000-0300-00002EAC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07" name="Rectangle 920">
          <a:extLst>
            <a:ext uri="{FF2B5EF4-FFF2-40B4-BE49-F238E27FC236}">
              <a16:creationId xmlns:a16="http://schemas.microsoft.com/office/drawing/2014/main" xmlns="" id="{00000000-0008-0000-0300-00002F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08" name="Rectangle 921">
          <a:extLst>
            <a:ext uri="{FF2B5EF4-FFF2-40B4-BE49-F238E27FC236}">
              <a16:creationId xmlns:a16="http://schemas.microsoft.com/office/drawing/2014/main" xmlns="" id="{00000000-0008-0000-0300-00003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09" name="Rectangle 922">
          <a:extLst>
            <a:ext uri="{FF2B5EF4-FFF2-40B4-BE49-F238E27FC236}">
              <a16:creationId xmlns:a16="http://schemas.microsoft.com/office/drawing/2014/main" xmlns="" id="{00000000-0008-0000-0300-000031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0" name="Rectangle 923">
          <a:extLst>
            <a:ext uri="{FF2B5EF4-FFF2-40B4-BE49-F238E27FC236}">
              <a16:creationId xmlns:a16="http://schemas.microsoft.com/office/drawing/2014/main" xmlns="" id="{00000000-0008-0000-0300-000032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1" name="Rectangle 924">
          <a:extLst>
            <a:ext uri="{FF2B5EF4-FFF2-40B4-BE49-F238E27FC236}">
              <a16:creationId xmlns:a16="http://schemas.microsoft.com/office/drawing/2014/main" xmlns="" id="{00000000-0008-0000-0300-000033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2" name="Rectangle 925">
          <a:extLst>
            <a:ext uri="{FF2B5EF4-FFF2-40B4-BE49-F238E27FC236}">
              <a16:creationId xmlns:a16="http://schemas.microsoft.com/office/drawing/2014/main" xmlns="" id="{00000000-0008-0000-0300-000034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3" name="Rectangle 926">
          <a:extLst>
            <a:ext uri="{FF2B5EF4-FFF2-40B4-BE49-F238E27FC236}">
              <a16:creationId xmlns:a16="http://schemas.microsoft.com/office/drawing/2014/main" xmlns="" id="{00000000-0008-0000-0300-000035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4" name="Rectangle 927">
          <a:extLst>
            <a:ext uri="{FF2B5EF4-FFF2-40B4-BE49-F238E27FC236}">
              <a16:creationId xmlns:a16="http://schemas.microsoft.com/office/drawing/2014/main" xmlns="" id="{00000000-0008-0000-0300-000036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5" name="Rectangle 928">
          <a:extLst>
            <a:ext uri="{FF2B5EF4-FFF2-40B4-BE49-F238E27FC236}">
              <a16:creationId xmlns:a16="http://schemas.microsoft.com/office/drawing/2014/main" xmlns="" id="{00000000-0008-0000-0300-000037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6" name="Rectangle 929">
          <a:extLst>
            <a:ext uri="{FF2B5EF4-FFF2-40B4-BE49-F238E27FC236}">
              <a16:creationId xmlns:a16="http://schemas.microsoft.com/office/drawing/2014/main" xmlns="" id="{00000000-0008-0000-0300-000038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17" name="Rectangle 930">
          <a:extLst>
            <a:ext uri="{FF2B5EF4-FFF2-40B4-BE49-F238E27FC236}">
              <a16:creationId xmlns:a16="http://schemas.microsoft.com/office/drawing/2014/main" xmlns="" id="{00000000-0008-0000-0300-000039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18" name="Rectangle 931">
          <a:extLst>
            <a:ext uri="{FF2B5EF4-FFF2-40B4-BE49-F238E27FC236}">
              <a16:creationId xmlns:a16="http://schemas.microsoft.com/office/drawing/2014/main" xmlns="" id="{00000000-0008-0000-0300-00003A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19" name="Rectangle 932">
          <a:extLst>
            <a:ext uri="{FF2B5EF4-FFF2-40B4-BE49-F238E27FC236}">
              <a16:creationId xmlns:a16="http://schemas.microsoft.com/office/drawing/2014/main" xmlns="" id="{00000000-0008-0000-0300-00003B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0" name="Rectangle 933">
          <a:extLst>
            <a:ext uri="{FF2B5EF4-FFF2-40B4-BE49-F238E27FC236}">
              <a16:creationId xmlns:a16="http://schemas.microsoft.com/office/drawing/2014/main" xmlns="" id="{00000000-0008-0000-0300-00003C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1" name="Rectangle 934">
          <a:extLst>
            <a:ext uri="{FF2B5EF4-FFF2-40B4-BE49-F238E27FC236}">
              <a16:creationId xmlns:a16="http://schemas.microsoft.com/office/drawing/2014/main" xmlns="" id="{00000000-0008-0000-0300-00003D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2" name="Rectangle 935">
          <a:extLst>
            <a:ext uri="{FF2B5EF4-FFF2-40B4-BE49-F238E27FC236}">
              <a16:creationId xmlns:a16="http://schemas.microsoft.com/office/drawing/2014/main" xmlns="" id="{00000000-0008-0000-0300-00003E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3" name="Rectangle 936">
          <a:extLst>
            <a:ext uri="{FF2B5EF4-FFF2-40B4-BE49-F238E27FC236}">
              <a16:creationId xmlns:a16="http://schemas.microsoft.com/office/drawing/2014/main" xmlns="" id="{00000000-0008-0000-0300-00003F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4" name="Rectangle 937">
          <a:extLst>
            <a:ext uri="{FF2B5EF4-FFF2-40B4-BE49-F238E27FC236}">
              <a16:creationId xmlns:a16="http://schemas.microsoft.com/office/drawing/2014/main" xmlns="" id="{00000000-0008-0000-0300-000040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5" name="Rectangle 938">
          <a:extLst>
            <a:ext uri="{FF2B5EF4-FFF2-40B4-BE49-F238E27FC236}">
              <a16:creationId xmlns:a16="http://schemas.microsoft.com/office/drawing/2014/main" xmlns="" id="{00000000-0008-0000-0300-000041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6" name="Rectangle 939">
          <a:extLst>
            <a:ext uri="{FF2B5EF4-FFF2-40B4-BE49-F238E27FC236}">
              <a16:creationId xmlns:a16="http://schemas.microsoft.com/office/drawing/2014/main" xmlns="" id="{00000000-0008-0000-0300-000042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27" name="Rectangle 940">
          <a:extLst>
            <a:ext uri="{FF2B5EF4-FFF2-40B4-BE49-F238E27FC236}">
              <a16:creationId xmlns:a16="http://schemas.microsoft.com/office/drawing/2014/main" xmlns="" id="{00000000-0008-0000-0300-000043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28" name="Rectangle 941">
          <a:extLst>
            <a:ext uri="{FF2B5EF4-FFF2-40B4-BE49-F238E27FC236}">
              <a16:creationId xmlns:a16="http://schemas.microsoft.com/office/drawing/2014/main" xmlns="" id="{00000000-0008-0000-0300-000044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29" name="Rectangle 942">
          <a:extLst>
            <a:ext uri="{FF2B5EF4-FFF2-40B4-BE49-F238E27FC236}">
              <a16:creationId xmlns:a16="http://schemas.microsoft.com/office/drawing/2014/main" xmlns="" id="{00000000-0008-0000-0300-000045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0" name="Rectangle 943">
          <a:extLst>
            <a:ext uri="{FF2B5EF4-FFF2-40B4-BE49-F238E27FC236}">
              <a16:creationId xmlns:a16="http://schemas.microsoft.com/office/drawing/2014/main" xmlns="" id="{00000000-0008-0000-0300-000046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1" name="Rectangle 944">
          <a:extLst>
            <a:ext uri="{FF2B5EF4-FFF2-40B4-BE49-F238E27FC236}">
              <a16:creationId xmlns:a16="http://schemas.microsoft.com/office/drawing/2014/main" xmlns="" id="{00000000-0008-0000-0300-000047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2" name="Rectangle 945">
          <a:extLst>
            <a:ext uri="{FF2B5EF4-FFF2-40B4-BE49-F238E27FC236}">
              <a16:creationId xmlns:a16="http://schemas.microsoft.com/office/drawing/2014/main" xmlns="" id="{00000000-0008-0000-0300-000048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3" name="Rectangle 946">
          <a:extLst>
            <a:ext uri="{FF2B5EF4-FFF2-40B4-BE49-F238E27FC236}">
              <a16:creationId xmlns:a16="http://schemas.microsoft.com/office/drawing/2014/main" xmlns="" id="{00000000-0008-0000-0300-000049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4" name="Rectangle 947">
          <a:extLst>
            <a:ext uri="{FF2B5EF4-FFF2-40B4-BE49-F238E27FC236}">
              <a16:creationId xmlns:a16="http://schemas.microsoft.com/office/drawing/2014/main" xmlns="" id="{00000000-0008-0000-0300-00004A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5" name="Rectangle 948">
          <a:extLst>
            <a:ext uri="{FF2B5EF4-FFF2-40B4-BE49-F238E27FC236}">
              <a16:creationId xmlns:a16="http://schemas.microsoft.com/office/drawing/2014/main" xmlns="" id="{00000000-0008-0000-0300-00004B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6" name="Rectangle 949">
          <a:extLst>
            <a:ext uri="{FF2B5EF4-FFF2-40B4-BE49-F238E27FC236}">
              <a16:creationId xmlns:a16="http://schemas.microsoft.com/office/drawing/2014/main" xmlns="" id="{00000000-0008-0000-0300-00004C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8237" name="Rectangle 950">
          <a:extLst>
            <a:ext uri="{FF2B5EF4-FFF2-40B4-BE49-F238E27FC236}">
              <a16:creationId xmlns:a16="http://schemas.microsoft.com/office/drawing/2014/main" xmlns="" id="{00000000-0008-0000-0300-00004DAC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38" name="Rectangle 951">
          <a:extLst>
            <a:ext uri="{FF2B5EF4-FFF2-40B4-BE49-F238E27FC236}">
              <a16:creationId xmlns:a16="http://schemas.microsoft.com/office/drawing/2014/main" xmlns="" id="{00000000-0008-0000-0300-00004E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8239" name="Rectangle 952">
          <a:extLst>
            <a:ext uri="{FF2B5EF4-FFF2-40B4-BE49-F238E27FC236}">
              <a16:creationId xmlns:a16="http://schemas.microsoft.com/office/drawing/2014/main" xmlns="" id="{00000000-0008-0000-0300-00004FAC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8240" name="Rectangle 953">
          <a:extLst>
            <a:ext uri="{FF2B5EF4-FFF2-40B4-BE49-F238E27FC236}">
              <a16:creationId xmlns:a16="http://schemas.microsoft.com/office/drawing/2014/main" xmlns="" id="{00000000-0008-0000-0300-000050AC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1" name="Rectangle 954">
          <a:extLst>
            <a:ext uri="{FF2B5EF4-FFF2-40B4-BE49-F238E27FC236}">
              <a16:creationId xmlns:a16="http://schemas.microsoft.com/office/drawing/2014/main" xmlns="" id="{00000000-0008-0000-0300-000051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2" name="Rectangle 955">
          <a:extLst>
            <a:ext uri="{FF2B5EF4-FFF2-40B4-BE49-F238E27FC236}">
              <a16:creationId xmlns:a16="http://schemas.microsoft.com/office/drawing/2014/main" xmlns="" id="{00000000-0008-0000-0300-000052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3" name="Rectangle 956">
          <a:extLst>
            <a:ext uri="{FF2B5EF4-FFF2-40B4-BE49-F238E27FC236}">
              <a16:creationId xmlns:a16="http://schemas.microsoft.com/office/drawing/2014/main" xmlns="" id="{00000000-0008-0000-0300-000053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4" name="Rectangle 957">
          <a:extLst>
            <a:ext uri="{FF2B5EF4-FFF2-40B4-BE49-F238E27FC236}">
              <a16:creationId xmlns:a16="http://schemas.microsoft.com/office/drawing/2014/main" xmlns="" id="{00000000-0008-0000-0300-000054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5" name="Rectangle 958">
          <a:extLst>
            <a:ext uri="{FF2B5EF4-FFF2-40B4-BE49-F238E27FC236}">
              <a16:creationId xmlns:a16="http://schemas.microsoft.com/office/drawing/2014/main" xmlns="" id="{00000000-0008-0000-0300-000055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6" name="Rectangle 959">
          <a:extLst>
            <a:ext uri="{FF2B5EF4-FFF2-40B4-BE49-F238E27FC236}">
              <a16:creationId xmlns:a16="http://schemas.microsoft.com/office/drawing/2014/main" xmlns="" id="{00000000-0008-0000-0300-000056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7" name="Rectangle 960">
          <a:extLst>
            <a:ext uri="{FF2B5EF4-FFF2-40B4-BE49-F238E27FC236}">
              <a16:creationId xmlns:a16="http://schemas.microsoft.com/office/drawing/2014/main" xmlns="" id="{00000000-0008-0000-0300-000057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8" name="Rectangle 961">
          <a:extLst>
            <a:ext uri="{FF2B5EF4-FFF2-40B4-BE49-F238E27FC236}">
              <a16:creationId xmlns:a16="http://schemas.microsoft.com/office/drawing/2014/main" xmlns="" id="{00000000-0008-0000-0300-000058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49" name="Rectangle 962">
          <a:extLst>
            <a:ext uri="{FF2B5EF4-FFF2-40B4-BE49-F238E27FC236}">
              <a16:creationId xmlns:a16="http://schemas.microsoft.com/office/drawing/2014/main" xmlns="" id="{00000000-0008-0000-0300-000059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0" name="Rectangle 963">
          <a:extLst>
            <a:ext uri="{FF2B5EF4-FFF2-40B4-BE49-F238E27FC236}">
              <a16:creationId xmlns:a16="http://schemas.microsoft.com/office/drawing/2014/main" xmlns="" id="{00000000-0008-0000-0300-00005A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1" name="Rectangle 964">
          <a:extLst>
            <a:ext uri="{FF2B5EF4-FFF2-40B4-BE49-F238E27FC236}">
              <a16:creationId xmlns:a16="http://schemas.microsoft.com/office/drawing/2014/main" xmlns="" id="{00000000-0008-0000-0300-00005B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8252" name="Rectangle 965">
          <a:extLst>
            <a:ext uri="{FF2B5EF4-FFF2-40B4-BE49-F238E27FC236}">
              <a16:creationId xmlns:a16="http://schemas.microsoft.com/office/drawing/2014/main" xmlns="" id="{00000000-0008-0000-0300-00005CAC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3" name="Rectangle 966">
          <a:extLst>
            <a:ext uri="{FF2B5EF4-FFF2-40B4-BE49-F238E27FC236}">
              <a16:creationId xmlns:a16="http://schemas.microsoft.com/office/drawing/2014/main" xmlns="" id="{00000000-0008-0000-0300-00005D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4" name="Rectangle 967">
          <a:extLst>
            <a:ext uri="{FF2B5EF4-FFF2-40B4-BE49-F238E27FC236}">
              <a16:creationId xmlns:a16="http://schemas.microsoft.com/office/drawing/2014/main" xmlns="" id="{00000000-0008-0000-0300-00005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5" name="Rectangle 968">
          <a:extLst>
            <a:ext uri="{FF2B5EF4-FFF2-40B4-BE49-F238E27FC236}">
              <a16:creationId xmlns:a16="http://schemas.microsoft.com/office/drawing/2014/main" xmlns="" id="{00000000-0008-0000-0300-00005F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6" name="Rectangle 969">
          <a:extLst>
            <a:ext uri="{FF2B5EF4-FFF2-40B4-BE49-F238E27FC236}">
              <a16:creationId xmlns:a16="http://schemas.microsoft.com/office/drawing/2014/main" xmlns="" id="{00000000-0008-0000-0300-000060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57" name="Rectangle 970">
          <a:extLst>
            <a:ext uri="{FF2B5EF4-FFF2-40B4-BE49-F238E27FC236}">
              <a16:creationId xmlns:a16="http://schemas.microsoft.com/office/drawing/2014/main" xmlns="" id="{00000000-0008-0000-0300-000061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58" name="Rectangle 971">
          <a:extLst>
            <a:ext uri="{FF2B5EF4-FFF2-40B4-BE49-F238E27FC236}">
              <a16:creationId xmlns:a16="http://schemas.microsoft.com/office/drawing/2014/main" xmlns="" id="{00000000-0008-0000-0300-000062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59" name="Rectangle 972">
          <a:extLst>
            <a:ext uri="{FF2B5EF4-FFF2-40B4-BE49-F238E27FC236}">
              <a16:creationId xmlns:a16="http://schemas.microsoft.com/office/drawing/2014/main" xmlns="" id="{00000000-0008-0000-0300-000063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0" name="Rectangle 973">
          <a:extLst>
            <a:ext uri="{FF2B5EF4-FFF2-40B4-BE49-F238E27FC236}">
              <a16:creationId xmlns:a16="http://schemas.microsoft.com/office/drawing/2014/main" xmlns="" id="{00000000-0008-0000-0300-000064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1" name="Rectangle 974">
          <a:extLst>
            <a:ext uri="{FF2B5EF4-FFF2-40B4-BE49-F238E27FC236}">
              <a16:creationId xmlns:a16="http://schemas.microsoft.com/office/drawing/2014/main" xmlns="" id="{00000000-0008-0000-0300-000065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2" name="Rectangle 975">
          <a:extLst>
            <a:ext uri="{FF2B5EF4-FFF2-40B4-BE49-F238E27FC236}">
              <a16:creationId xmlns:a16="http://schemas.microsoft.com/office/drawing/2014/main" xmlns="" id="{00000000-0008-0000-0300-000066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3" name="Rectangle 976">
          <a:extLst>
            <a:ext uri="{FF2B5EF4-FFF2-40B4-BE49-F238E27FC236}">
              <a16:creationId xmlns:a16="http://schemas.microsoft.com/office/drawing/2014/main" xmlns="" id="{00000000-0008-0000-0300-000067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4" name="Rectangle 977">
          <a:extLst>
            <a:ext uri="{FF2B5EF4-FFF2-40B4-BE49-F238E27FC236}">
              <a16:creationId xmlns:a16="http://schemas.microsoft.com/office/drawing/2014/main" xmlns="" id="{00000000-0008-0000-0300-000068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5" name="Rectangle 978">
          <a:extLst>
            <a:ext uri="{FF2B5EF4-FFF2-40B4-BE49-F238E27FC236}">
              <a16:creationId xmlns:a16="http://schemas.microsoft.com/office/drawing/2014/main" xmlns="" id="{00000000-0008-0000-0300-000069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6" name="Rectangle 979">
          <a:extLst>
            <a:ext uri="{FF2B5EF4-FFF2-40B4-BE49-F238E27FC236}">
              <a16:creationId xmlns:a16="http://schemas.microsoft.com/office/drawing/2014/main" xmlns="" id="{00000000-0008-0000-0300-00006A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67" name="Rectangle 980">
          <a:extLst>
            <a:ext uri="{FF2B5EF4-FFF2-40B4-BE49-F238E27FC236}">
              <a16:creationId xmlns:a16="http://schemas.microsoft.com/office/drawing/2014/main" xmlns="" id="{00000000-0008-0000-0300-00006B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68" name="Rectangle 981">
          <a:extLst>
            <a:ext uri="{FF2B5EF4-FFF2-40B4-BE49-F238E27FC236}">
              <a16:creationId xmlns:a16="http://schemas.microsoft.com/office/drawing/2014/main" xmlns="" id="{00000000-0008-0000-0300-00006C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69" name="Rectangle 982">
          <a:extLst>
            <a:ext uri="{FF2B5EF4-FFF2-40B4-BE49-F238E27FC236}">
              <a16:creationId xmlns:a16="http://schemas.microsoft.com/office/drawing/2014/main" xmlns="" id="{00000000-0008-0000-0300-00006D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0" name="Rectangle 983">
          <a:extLst>
            <a:ext uri="{FF2B5EF4-FFF2-40B4-BE49-F238E27FC236}">
              <a16:creationId xmlns:a16="http://schemas.microsoft.com/office/drawing/2014/main" xmlns="" id="{00000000-0008-0000-0300-00006E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1" name="Rectangle 984">
          <a:extLst>
            <a:ext uri="{FF2B5EF4-FFF2-40B4-BE49-F238E27FC236}">
              <a16:creationId xmlns:a16="http://schemas.microsoft.com/office/drawing/2014/main" xmlns="" id="{00000000-0008-0000-0300-00006F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2" name="Rectangle 985">
          <a:extLst>
            <a:ext uri="{FF2B5EF4-FFF2-40B4-BE49-F238E27FC236}">
              <a16:creationId xmlns:a16="http://schemas.microsoft.com/office/drawing/2014/main" xmlns="" id="{00000000-0008-0000-0300-000070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3" name="Rectangle 986">
          <a:extLst>
            <a:ext uri="{FF2B5EF4-FFF2-40B4-BE49-F238E27FC236}">
              <a16:creationId xmlns:a16="http://schemas.microsoft.com/office/drawing/2014/main" xmlns="" id="{00000000-0008-0000-0300-000071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4" name="Rectangle 987">
          <a:extLst>
            <a:ext uri="{FF2B5EF4-FFF2-40B4-BE49-F238E27FC236}">
              <a16:creationId xmlns:a16="http://schemas.microsoft.com/office/drawing/2014/main" xmlns="" id="{00000000-0008-0000-0300-000072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5" name="Rectangle 988">
          <a:extLst>
            <a:ext uri="{FF2B5EF4-FFF2-40B4-BE49-F238E27FC236}">
              <a16:creationId xmlns:a16="http://schemas.microsoft.com/office/drawing/2014/main" xmlns="" id="{00000000-0008-0000-0300-000073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6" name="Rectangle 989">
          <a:extLst>
            <a:ext uri="{FF2B5EF4-FFF2-40B4-BE49-F238E27FC236}">
              <a16:creationId xmlns:a16="http://schemas.microsoft.com/office/drawing/2014/main" xmlns="" id="{00000000-0008-0000-0300-000074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77" name="Rectangle 990">
          <a:extLst>
            <a:ext uri="{FF2B5EF4-FFF2-40B4-BE49-F238E27FC236}">
              <a16:creationId xmlns:a16="http://schemas.microsoft.com/office/drawing/2014/main" xmlns="" id="{00000000-0008-0000-0300-000075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78" name="Rectangle 991">
          <a:extLst>
            <a:ext uri="{FF2B5EF4-FFF2-40B4-BE49-F238E27FC236}">
              <a16:creationId xmlns:a16="http://schemas.microsoft.com/office/drawing/2014/main" xmlns="" id="{00000000-0008-0000-0300-000076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79" name="Rectangle 992">
          <a:extLst>
            <a:ext uri="{FF2B5EF4-FFF2-40B4-BE49-F238E27FC236}">
              <a16:creationId xmlns:a16="http://schemas.microsoft.com/office/drawing/2014/main" xmlns="" id="{00000000-0008-0000-0300-000077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0" name="Rectangle 993">
          <a:extLst>
            <a:ext uri="{FF2B5EF4-FFF2-40B4-BE49-F238E27FC236}">
              <a16:creationId xmlns:a16="http://schemas.microsoft.com/office/drawing/2014/main" xmlns="" id="{00000000-0008-0000-0300-000078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1" name="Rectangle 994">
          <a:extLst>
            <a:ext uri="{FF2B5EF4-FFF2-40B4-BE49-F238E27FC236}">
              <a16:creationId xmlns:a16="http://schemas.microsoft.com/office/drawing/2014/main" xmlns="" id="{00000000-0008-0000-0300-000079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2" name="Rectangle 995">
          <a:extLst>
            <a:ext uri="{FF2B5EF4-FFF2-40B4-BE49-F238E27FC236}">
              <a16:creationId xmlns:a16="http://schemas.microsoft.com/office/drawing/2014/main" xmlns="" id="{00000000-0008-0000-0300-00007A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8283" name="Rectangle 996">
          <a:extLst>
            <a:ext uri="{FF2B5EF4-FFF2-40B4-BE49-F238E27FC236}">
              <a16:creationId xmlns:a16="http://schemas.microsoft.com/office/drawing/2014/main" xmlns="" id="{00000000-0008-0000-0300-00007BAC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4" name="Rectangle 997">
          <a:extLst>
            <a:ext uri="{FF2B5EF4-FFF2-40B4-BE49-F238E27FC236}">
              <a16:creationId xmlns:a16="http://schemas.microsoft.com/office/drawing/2014/main" xmlns="" id="{00000000-0008-0000-0300-00007C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8285" name="Rectangle 998">
          <a:extLst>
            <a:ext uri="{FF2B5EF4-FFF2-40B4-BE49-F238E27FC236}">
              <a16:creationId xmlns:a16="http://schemas.microsoft.com/office/drawing/2014/main" xmlns="" id="{00000000-0008-0000-0300-00007DAC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8286" name="Rectangle 999">
          <a:extLst>
            <a:ext uri="{FF2B5EF4-FFF2-40B4-BE49-F238E27FC236}">
              <a16:creationId xmlns:a16="http://schemas.microsoft.com/office/drawing/2014/main" xmlns="" id="{00000000-0008-0000-0300-00007EAC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7" name="Rectangle 1000">
          <a:extLst>
            <a:ext uri="{FF2B5EF4-FFF2-40B4-BE49-F238E27FC236}">
              <a16:creationId xmlns:a16="http://schemas.microsoft.com/office/drawing/2014/main" xmlns="" id="{00000000-0008-0000-0300-00007F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8" name="Rectangle 1001">
          <a:extLst>
            <a:ext uri="{FF2B5EF4-FFF2-40B4-BE49-F238E27FC236}">
              <a16:creationId xmlns:a16="http://schemas.microsoft.com/office/drawing/2014/main" xmlns="" id="{00000000-0008-0000-0300-000080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89" name="Rectangle 1002">
          <a:extLst>
            <a:ext uri="{FF2B5EF4-FFF2-40B4-BE49-F238E27FC236}">
              <a16:creationId xmlns:a16="http://schemas.microsoft.com/office/drawing/2014/main" xmlns="" id="{00000000-0008-0000-0300-000081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0" name="Rectangle 1003">
          <a:extLst>
            <a:ext uri="{FF2B5EF4-FFF2-40B4-BE49-F238E27FC236}">
              <a16:creationId xmlns:a16="http://schemas.microsoft.com/office/drawing/2014/main" xmlns="" id="{00000000-0008-0000-0300-000082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1" name="Rectangle 1004">
          <a:extLst>
            <a:ext uri="{FF2B5EF4-FFF2-40B4-BE49-F238E27FC236}">
              <a16:creationId xmlns:a16="http://schemas.microsoft.com/office/drawing/2014/main" xmlns="" id="{00000000-0008-0000-0300-000083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2" name="Rectangle 1005">
          <a:extLst>
            <a:ext uri="{FF2B5EF4-FFF2-40B4-BE49-F238E27FC236}">
              <a16:creationId xmlns:a16="http://schemas.microsoft.com/office/drawing/2014/main" xmlns="" id="{00000000-0008-0000-0300-000084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3" name="Rectangle 1006">
          <a:extLst>
            <a:ext uri="{FF2B5EF4-FFF2-40B4-BE49-F238E27FC236}">
              <a16:creationId xmlns:a16="http://schemas.microsoft.com/office/drawing/2014/main" xmlns="" id="{00000000-0008-0000-0300-000085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4" name="Rectangle 1007">
          <a:extLst>
            <a:ext uri="{FF2B5EF4-FFF2-40B4-BE49-F238E27FC236}">
              <a16:creationId xmlns:a16="http://schemas.microsoft.com/office/drawing/2014/main" xmlns="" id="{00000000-0008-0000-0300-000086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5" name="Rectangle 1008">
          <a:extLst>
            <a:ext uri="{FF2B5EF4-FFF2-40B4-BE49-F238E27FC236}">
              <a16:creationId xmlns:a16="http://schemas.microsoft.com/office/drawing/2014/main" xmlns="" id="{00000000-0008-0000-0300-000087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6" name="Rectangle 1009">
          <a:extLst>
            <a:ext uri="{FF2B5EF4-FFF2-40B4-BE49-F238E27FC236}">
              <a16:creationId xmlns:a16="http://schemas.microsoft.com/office/drawing/2014/main" xmlns="" id="{00000000-0008-0000-0300-000088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7" name="Rectangle 1010">
          <a:extLst>
            <a:ext uri="{FF2B5EF4-FFF2-40B4-BE49-F238E27FC236}">
              <a16:creationId xmlns:a16="http://schemas.microsoft.com/office/drawing/2014/main" xmlns="" id="{00000000-0008-0000-0300-000089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8298" name="Rectangle 1011">
          <a:extLst>
            <a:ext uri="{FF2B5EF4-FFF2-40B4-BE49-F238E27FC236}">
              <a16:creationId xmlns:a16="http://schemas.microsoft.com/office/drawing/2014/main" xmlns="" id="{00000000-0008-0000-0300-00008AAC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299" name="Rectangle 1012">
          <a:extLst>
            <a:ext uri="{FF2B5EF4-FFF2-40B4-BE49-F238E27FC236}">
              <a16:creationId xmlns:a16="http://schemas.microsoft.com/office/drawing/2014/main" xmlns="" id="{00000000-0008-0000-0300-00008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0" name="Rectangle 1013">
          <a:extLst>
            <a:ext uri="{FF2B5EF4-FFF2-40B4-BE49-F238E27FC236}">
              <a16:creationId xmlns:a16="http://schemas.microsoft.com/office/drawing/2014/main" xmlns="" id="{00000000-0008-0000-0300-00008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1" name="Rectangle 1014">
          <a:extLst>
            <a:ext uri="{FF2B5EF4-FFF2-40B4-BE49-F238E27FC236}">
              <a16:creationId xmlns:a16="http://schemas.microsoft.com/office/drawing/2014/main" xmlns="" id="{00000000-0008-0000-0300-00008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2" name="Rectangle 1015">
          <a:extLst>
            <a:ext uri="{FF2B5EF4-FFF2-40B4-BE49-F238E27FC236}">
              <a16:creationId xmlns:a16="http://schemas.microsoft.com/office/drawing/2014/main" xmlns="" id="{00000000-0008-0000-0300-00008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3" name="Rectangle 1016">
          <a:extLst>
            <a:ext uri="{FF2B5EF4-FFF2-40B4-BE49-F238E27FC236}">
              <a16:creationId xmlns:a16="http://schemas.microsoft.com/office/drawing/2014/main" xmlns="" id="{00000000-0008-0000-0300-00008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4" name="Rectangle 1017">
          <a:extLst>
            <a:ext uri="{FF2B5EF4-FFF2-40B4-BE49-F238E27FC236}">
              <a16:creationId xmlns:a16="http://schemas.microsoft.com/office/drawing/2014/main" xmlns="" id="{00000000-0008-0000-0300-00009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5" name="Rectangle 1018">
          <a:extLst>
            <a:ext uri="{FF2B5EF4-FFF2-40B4-BE49-F238E27FC236}">
              <a16:creationId xmlns:a16="http://schemas.microsoft.com/office/drawing/2014/main" xmlns="" id="{00000000-0008-0000-0300-00009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6" name="Rectangle 1019">
          <a:extLst>
            <a:ext uri="{FF2B5EF4-FFF2-40B4-BE49-F238E27FC236}">
              <a16:creationId xmlns:a16="http://schemas.microsoft.com/office/drawing/2014/main" xmlns="" id="{00000000-0008-0000-0300-00009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07" name="Rectangle 1020">
          <a:extLst>
            <a:ext uri="{FF2B5EF4-FFF2-40B4-BE49-F238E27FC236}">
              <a16:creationId xmlns:a16="http://schemas.microsoft.com/office/drawing/2014/main" xmlns="" id="{00000000-0008-0000-0300-00009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08" name="Rectangle 1021">
          <a:extLst>
            <a:ext uri="{FF2B5EF4-FFF2-40B4-BE49-F238E27FC236}">
              <a16:creationId xmlns:a16="http://schemas.microsoft.com/office/drawing/2014/main" xmlns="" id="{00000000-0008-0000-0300-00009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09" name="Rectangle 1022">
          <a:extLst>
            <a:ext uri="{FF2B5EF4-FFF2-40B4-BE49-F238E27FC236}">
              <a16:creationId xmlns:a16="http://schemas.microsoft.com/office/drawing/2014/main" xmlns="" id="{00000000-0008-0000-0300-00009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0" name="Rectangle 1023">
          <a:extLst>
            <a:ext uri="{FF2B5EF4-FFF2-40B4-BE49-F238E27FC236}">
              <a16:creationId xmlns:a16="http://schemas.microsoft.com/office/drawing/2014/main" xmlns="" id="{00000000-0008-0000-0300-00009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1" name="Rectangle 1024">
          <a:extLst>
            <a:ext uri="{FF2B5EF4-FFF2-40B4-BE49-F238E27FC236}">
              <a16:creationId xmlns:a16="http://schemas.microsoft.com/office/drawing/2014/main" xmlns="" id="{00000000-0008-0000-0300-00009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2" name="Rectangle 1025">
          <a:extLst>
            <a:ext uri="{FF2B5EF4-FFF2-40B4-BE49-F238E27FC236}">
              <a16:creationId xmlns:a16="http://schemas.microsoft.com/office/drawing/2014/main" xmlns="" id="{00000000-0008-0000-0300-00009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3" name="Rectangle 1026">
          <a:extLst>
            <a:ext uri="{FF2B5EF4-FFF2-40B4-BE49-F238E27FC236}">
              <a16:creationId xmlns:a16="http://schemas.microsoft.com/office/drawing/2014/main" xmlns="" id="{00000000-0008-0000-0300-00009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4" name="Rectangle 1027">
          <a:extLst>
            <a:ext uri="{FF2B5EF4-FFF2-40B4-BE49-F238E27FC236}">
              <a16:creationId xmlns:a16="http://schemas.microsoft.com/office/drawing/2014/main" xmlns="" id="{00000000-0008-0000-0300-00009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5" name="Rectangle 1028">
          <a:extLst>
            <a:ext uri="{FF2B5EF4-FFF2-40B4-BE49-F238E27FC236}">
              <a16:creationId xmlns:a16="http://schemas.microsoft.com/office/drawing/2014/main" xmlns="" id="{00000000-0008-0000-0300-00009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6" name="Rectangle 1029">
          <a:extLst>
            <a:ext uri="{FF2B5EF4-FFF2-40B4-BE49-F238E27FC236}">
              <a16:creationId xmlns:a16="http://schemas.microsoft.com/office/drawing/2014/main" xmlns="" id="{00000000-0008-0000-0300-00009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17" name="Rectangle 1030">
          <a:extLst>
            <a:ext uri="{FF2B5EF4-FFF2-40B4-BE49-F238E27FC236}">
              <a16:creationId xmlns:a16="http://schemas.microsoft.com/office/drawing/2014/main" xmlns="" id="{00000000-0008-0000-0300-00009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18" name="Rectangle 1031">
          <a:extLst>
            <a:ext uri="{FF2B5EF4-FFF2-40B4-BE49-F238E27FC236}">
              <a16:creationId xmlns:a16="http://schemas.microsoft.com/office/drawing/2014/main" xmlns="" id="{00000000-0008-0000-0300-00009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19" name="Rectangle 1032">
          <a:extLst>
            <a:ext uri="{FF2B5EF4-FFF2-40B4-BE49-F238E27FC236}">
              <a16:creationId xmlns:a16="http://schemas.microsoft.com/office/drawing/2014/main" xmlns="" id="{00000000-0008-0000-0300-00009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0" name="Rectangle 1033">
          <a:extLst>
            <a:ext uri="{FF2B5EF4-FFF2-40B4-BE49-F238E27FC236}">
              <a16:creationId xmlns:a16="http://schemas.microsoft.com/office/drawing/2014/main" xmlns="" id="{00000000-0008-0000-0300-0000A0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1" name="Rectangle 1034">
          <a:extLst>
            <a:ext uri="{FF2B5EF4-FFF2-40B4-BE49-F238E27FC236}">
              <a16:creationId xmlns:a16="http://schemas.microsoft.com/office/drawing/2014/main" xmlns="" id="{00000000-0008-0000-0300-0000A1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2" name="Rectangle 1035">
          <a:extLst>
            <a:ext uri="{FF2B5EF4-FFF2-40B4-BE49-F238E27FC236}">
              <a16:creationId xmlns:a16="http://schemas.microsoft.com/office/drawing/2014/main" xmlns="" id="{00000000-0008-0000-0300-0000A2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3" name="Rectangle 1036">
          <a:extLst>
            <a:ext uri="{FF2B5EF4-FFF2-40B4-BE49-F238E27FC236}">
              <a16:creationId xmlns:a16="http://schemas.microsoft.com/office/drawing/2014/main" xmlns="" id="{00000000-0008-0000-0300-0000A3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4" name="Rectangle 1037">
          <a:extLst>
            <a:ext uri="{FF2B5EF4-FFF2-40B4-BE49-F238E27FC236}">
              <a16:creationId xmlns:a16="http://schemas.microsoft.com/office/drawing/2014/main" xmlns="" id="{00000000-0008-0000-0300-0000A4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5" name="Rectangle 1038">
          <a:extLst>
            <a:ext uri="{FF2B5EF4-FFF2-40B4-BE49-F238E27FC236}">
              <a16:creationId xmlns:a16="http://schemas.microsoft.com/office/drawing/2014/main" xmlns="" id="{00000000-0008-0000-0300-0000A5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6" name="Rectangle 1039">
          <a:extLst>
            <a:ext uri="{FF2B5EF4-FFF2-40B4-BE49-F238E27FC236}">
              <a16:creationId xmlns:a16="http://schemas.microsoft.com/office/drawing/2014/main" xmlns="" id="{00000000-0008-0000-0300-0000A6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27" name="Rectangle 1040">
          <a:extLst>
            <a:ext uri="{FF2B5EF4-FFF2-40B4-BE49-F238E27FC236}">
              <a16:creationId xmlns:a16="http://schemas.microsoft.com/office/drawing/2014/main" xmlns="" id="{00000000-0008-0000-0300-0000A7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28" name="Rectangle 1041">
          <a:extLst>
            <a:ext uri="{FF2B5EF4-FFF2-40B4-BE49-F238E27FC236}">
              <a16:creationId xmlns:a16="http://schemas.microsoft.com/office/drawing/2014/main" xmlns="" id="{00000000-0008-0000-0300-0000A8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8329" name="Rectangle 1042">
          <a:extLst>
            <a:ext uri="{FF2B5EF4-FFF2-40B4-BE49-F238E27FC236}">
              <a16:creationId xmlns:a16="http://schemas.microsoft.com/office/drawing/2014/main" xmlns="" id="{00000000-0008-0000-0300-0000A9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0" name="Rectangle 1043">
          <a:extLst>
            <a:ext uri="{FF2B5EF4-FFF2-40B4-BE49-F238E27FC236}">
              <a16:creationId xmlns:a16="http://schemas.microsoft.com/office/drawing/2014/main" xmlns="" id="{00000000-0008-0000-0300-0000AA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31" name="Rectangle 1044">
          <a:extLst>
            <a:ext uri="{FF2B5EF4-FFF2-40B4-BE49-F238E27FC236}">
              <a16:creationId xmlns:a16="http://schemas.microsoft.com/office/drawing/2014/main" xmlns="" id="{00000000-0008-0000-0300-0000AB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8332" name="Rectangle 1045">
          <a:extLst>
            <a:ext uri="{FF2B5EF4-FFF2-40B4-BE49-F238E27FC236}">
              <a16:creationId xmlns:a16="http://schemas.microsoft.com/office/drawing/2014/main" xmlns="" id="{00000000-0008-0000-0300-0000A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3" name="Rectangle 1046">
          <a:extLst>
            <a:ext uri="{FF2B5EF4-FFF2-40B4-BE49-F238E27FC236}">
              <a16:creationId xmlns:a16="http://schemas.microsoft.com/office/drawing/2014/main" xmlns="" id="{00000000-0008-0000-0300-0000AD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4" name="Rectangle 1047">
          <a:extLst>
            <a:ext uri="{FF2B5EF4-FFF2-40B4-BE49-F238E27FC236}">
              <a16:creationId xmlns:a16="http://schemas.microsoft.com/office/drawing/2014/main" xmlns="" id="{00000000-0008-0000-0300-0000AE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5" name="Rectangle 1048">
          <a:extLst>
            <a:ext uri="{FF2B5EF4-FFF2-40B4-BE49-F238E27FC236}">
              <a16:creationId xmlns:a16="http://schemas.microsoft.com/office/drawing/2014/main" xmlns="" id="{00000000-0008-0000-0300-0000AF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6" name="Rectangle 1049">
          <a:extLst>
            <a:ext uri="{FF2B5EF4-FFF2-40B4-BE49-F238E27FC236}">
              <a16:creationId xmlns:a16="http://schemas.microsoft.com/office/drawing/2014/main" xmlns="" id="{00000000-0008-0000-0300-0000B0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7" name="Rectangle 1050">
          <a:extLst>
            <a:ext uri="{FF2B5EF4-FFF2-40B4-BE49-F238E27FC236}">
              <a16:creationId xmlns:a16="http://schemas.microsoft.com/office/drawing/2014/main" xmlns="" id="{00000000-0008-0000-0300-0000B1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8" name="Rectangle 1051">
          <a:extLst>
            <a:ext uri="{FF2B5EF4-FFF2-40B4-BE49-F238E27FC236}">
              <a16:creationId xmlns:a16="http://schemas.microsoft.com/office/drawing/2014/main" xmlns="" id="{00000000-0008-0000-0300-0000B2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39" name="Rectangle 1052">
          <a:extLst>
            <a:ext uri="{FF2B5EF4-FFF2-40B4-BE49-F238E27FC236}">
              <a16:creationId xmlns:a16="http://schemas.microsoft.com/office/drawing/2014/main" xmlns="" id="{00000000-0008-0000-0300-0000B3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0" name="Rectangle 1053">
          <a:extLst>
            <a:ext uri="{FF2B5EF4-FFF2-40B4-BE49-F238E27FC236}">
              <a16:creationId xmlns:a16="http://schemas.microsoft.com/office/drawing/2014/main" xmlns="" id="{00000000-0008-0000-0300-0000B4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1" name="Rectangle 1054">
          <a:extLst>
            <a:ext uri="{FF2B5EF4-FFF2-40B4-BE49-F238E27FC236}">
              <a16:creationId xmlns:a16="http://schemas.microsoft.com/office/drawing/2014/main" xmlns="" id="{00000000-0008-0000-0300-0000B5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2" name="Rectangle 1055">
          <a:extLst>
            <a:ext uri="{FF2B5EF4-FFF2-40B4-BE49-F238E27FC236}">
              <a16:creationId xmlns:a16="http://schemas.microsoft.com/office/drawing/2014/main" xmlns="" id="{00000000-0008-0000-0300-0000B6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3" name="Rectangle 1056">
          <a:extLst>
            <a:ext uri="{FF2B5EF4-FFF2-40B4-BE49-F238E27FC236}">
              <a16:creationId xmlns:a16="http://schemas.microsoft.com/office/drawing/2014/main" xmlns="" id="{00000000-0008-0000-0300-0000B7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8344" name="Rectangle 1057">
          <a:extLst>
            <a:ext uri="{FF2B5EF4-FFF2-40B4-BE49-F238E27FC236}">
              <a16:creationId xmlns:a16="http://schemas.microsoft.com/office/drawing/2014/main" xmlns="" id="{00000000-0008-0000-0300-0000B8A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5" name="Rectangle 1121">
          <a:extLst>
            <a:ext uri="{FF2B5EF4-FFF2-40B4-BE49-F238E27FC236}">
              <a16:creationId xmlns:a16="http://schemas.microsoft.com/office/drawing/2014/main" xmlns="" id="{00000000-0008-0000-0300-0000B9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6" name="Rectangle 1122">
          <a:extLst>
            <a:ext uri="{FF2B5EF4-FFF2-40B4-BE49-F238E27FC236}">
              <a16:creationId xmlns:a16="http://schemas.microsoft.com/office/drawing/2014/main" xmlns="" id="{00000000-0008-0000-0300-0000BA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47" name="Rectangle 1123">
          <a:extLst>
            <a:ext uri="{FF2B5EF4-FFF2-40B4-BE49-F238E27FC236}">
              <a16:creationId xmlns:a16="http://schemas.microsoft.com/office/drawing/2014/main" xmlns="" id="{00000000-0008-0000-0300-0000BB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48" name="Rectangle 1124">
          <a:extLst>
            <a:ext uri="{FF2B5EF4-FFF2-40B4-BE49-F238E27FC236}">
              <a16:creationId xmlns:a16="http://schemas.microsoft.com/office/drawing/2014/main" xmlns="" id="{00000000-0008-0000-0300-0000BC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49" name="Rectangle 1125">
          <a:extLst>
            <a:ext uri="{FF2B5EF4-FFF2-40B4-BE49-F238E27FC236}">
              <a16:creationId xmlns:a16="http://schemas.microsoft.com/office/drawing/2014/main" xmlns="" id="{00000000-0008-0000-0300-0000BD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0" name="Rectangle 1126">
          <a:extLst>
            <a:ext uri="{FF2B5EF4-FFF2-40B4-BE49-F238E27FC236}">
              <a16:creationId xmlns:a16="http://schemas.microsoft.com/office/drawing/2014/main" xmlns="" id="{00000000-0008-0000-0300-0000BE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1" name="Rectangle 1127">
          <a:extLst>
            <a:ext uri="{FF2B5EF4-FFF2-40B4-BE49-F238E27FC236}">
              <a16:creationId xmlns:a16="http://schemas.microsoft.com/office/drawing/2014/main" xmlns="" id="{00000000-0008-0000-0300-0000BF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2" name="Rectangle 1128">
          <a:extLst>
            <a:ext uri="{FF2B5EF4-FFF2-40B4-BE49-F238E27FC236}">
              <a16:creationId xmlns:a16="http://schemas.microsoft.com/office/drawing/2014/main" xmlns="" id="{00000000-0008-0000-0300-0000C0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3" name="Rectangle 1129">
          <a:extLst>
            <a:ext uri="{FF2B5EF4-FFF2-40B4-BE49-F238E27FC236}">
              <a16:creationId xmlns:a16="http://schemas.microsoft.com/office/drawing/2014/main" xmlns="" id="{00000000-0008-0000-0300-0000C1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4" name="Rectangle 1130">
          <a:extLst>
            <a:ext uri="{FF2B5EF4-FFF2-40B4-BE49-F238E27FC236}">
              <a16:creationId xmlns:a16="http://schemas.microsoft.com/office/drawing/2014/main" xmlns="" id="{00000000-0008-0000-0300-0000C2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5" name="Rectangle 1131">
          <a:extLst>
            <a:ext uri="{FF2B5EF4-FFF2-40B4-BE49-F238E27FC236}">
              <a16:creationId xmlns:a16="http://schemas.microsoft.com/office/drawing/2014/main" xmlns="" id="{00000000-0008-0000-0300-0000C3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6" name="Rectangle 1132">
          <a:extLst>
            <a:ext uri="{FF2B5EF4-FFF2-40B4-BE49-F238E27FC236}">
              <a16:creationId xmlns:a16="http://schemas.microsoft.com/office/drawing/2014/main" xmlns="" id="{00000000-0008-0000-0300-0000C4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57" name="Rectangle 1133">
          <a:extLst>
            <a:ext uri="{FF2B5EF4-FFF2-40B4-BE49-F238E27FC236}">
              <a16:creationId xmlns:a16="http://schemas.microsoft.com/office/drawing/2014/main" xmlns="" id="{00000000-0008-0000-0300-0000C5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58" name="Rectangle 1134">
          <a:extLst>
            <a:ext uri="{FF2B5EF4-FFF2-40B4-BE49-F238E27FC236}">
              <a16:creationId xmlns:a16="http://schemas.microsoft.com/office/drawing/2014/main" xmlns="" id="{00000000-0008-0000-0300-0000C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59" name="Rectangle 1135">
          <a:extLst>
            <a:ext uri="{FF2B5EF4-FFF2-40B4-BE49-F238E27FC236}">
              <a16:creationId xmlns:a16="http://schemas.microsoft.com/office/drawing/2014/main" xmlns="" id="{00000000-0008-0000-0300-0000C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0" name="Rectangle 1136">
          <a:extLst>
            <a:ext uri="{FF2B5EF4-FFF2-40B4-BE49-F238E27FC236}">
              <a16:creationId xmlns:a16="http://schemas.microsoft.com/office/drawing/2014/main" xmlns="" id="{00000000-0008-0000-0300-0000C8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1" name="Rectangle 1137">
          <a:extLst>
            <a:ext uri="{FF2B5EF4-FFF2-40B4-BE49-F238E27FC236}">
              <a16:creationId xmlns:a16="http://schemas.microsoft.com/office/drawing/2014/main" xmlns="" id="{00000000-0008-0000-0300-0000C9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2" name="Rectangle 1138">
          <a:extLst>
            <a:ext uri="{FF2B5EF4-FFF2-40B4-BE49-F238E27FC236}">
              <a16:creationId xmlns:a16="http://schemas.microsoft.com/office/drawing/2014/main" xmlns="" id="{00000000-0008-0000-0300-0000CA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3" name="Rectangle 1139">
          <a:extLst>
            <a:ext uri="{FF2B5EF4-FFF2-40B4-BE49-F238E27FC236}">
              <a16:creationId xmlns:a16="http://schemas.microsoft.com/office/drawing/2014/main" xmlns="" id="{00000000-0008-0000-0300-0000CB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4" name="Rectangle 1140">
          <a:extLst>
            <a:ext uri="{FF2B5EF4-FFF2-40B4-BE49-F238E27FC236}">
              <a16:creationId xmlns:a16="http://schemas.microsoft.com/office/drawing/2014/main" xmlns="" id="{00000000-0008-0000-0300-0000CC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5" name="Rectangle 1141">
          <a:extLst>
            <a:ext uri="{FF2B5EF4-FFF2-40B4-BE49-F238E27FC236}">
              <a16:creationId xmlns:a16="http://schemas.microsoft.com/office/drawing/2014/main" xmlns="" id="{00000000-0008-0000-0300-0000CD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6" name="Rectangle 1142">
          <a:extLst>
            <a:ext uri="{FF2B5EF4-FFF2-40B4-BE49-F238E27FC236}">
              <a16:creationId xmlns:a16="http://schemas.microsoft.com/office/drawing/2014/main" xmlns="" id="{00000000-0008-0000-0300-0000CE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67" name="Rectangle 1143">
          <a:extLst>
            <a:ext uri="{FF2B5EF4-FFF2-40B4-BE49-F238E27FC236}">
              <a16:creationId xmlns:a16="http://schemas.microsoft.com/office/drawing/2014/main" xmlns="" id="{00000000-0008-0000-0300-0000CF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68" name="Rectangle 1144">
          <a:extLst>
            <a:ext uri="{FF2B5EF4-FFF2-40B4-BE49-F238E27FC236}">
              <a16:creationId xmlns:a16="http://schemas.microsoft.com/office/drawing/2014/main" xmlns="" id="{00000000-0008-0000-0300-0000D0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8369" name="Rectangle 1145">
          <a:extLst>
            <a:ext uri="{FF2B5EF4-FFF2-40B4-BE49-F238E27FC236}">
              <a16:creationId xmlns:a16="http://schemas.microsoft.com/office/drawing/2014/main" xmlns="" id="{00000000-0008-0000-0300-0000D1A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0" name="Rectangle 1146">
          <a:extLst>
            <a:ext uri="{FF2B5EF4-FFF2-40B4-BE49-F238E27FC236}">
              <a16:creationId xmlns:a16="http://schemas.microsoft.com/office/drawing/2014/main" xmlns="" id="{00000000-0008-0000-0300-0000D2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1" name="Rectangle 1147">
          <a:extLst>
            <a:ext uri="{FF2B5EF4-FFF2-40B4-BE49-F238E27FC236}">
              <a16:creationId xmlns:a16="http://schemas.microsoft.com/office/drawing/2014/main" xmlns="" id="{00000000-0008-0000-0300-0000D3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2" name="Rectangle 1148">
          <a:extLst>
            <a:ext uri="{FF2B5EF4-FFF2-40B4-BE49-F238E27FC236}">
              <a16:creationId xmlns:a16="http://schemas.microsoft.com/office/drawing/2014/main" xmlns="" id="{00000000-0008-0000-0300-0000D4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3" name="Rectangle 1149">
          <a:extLst>
            <a:ext uri="{FF2B5EF4-FFF2-40B4-BE49-F238E27FC236}">
              <a16:creationId xmlns:a16="http://schemas.microsoft.com/office/drawing/2014/main" xmlns="" id="{00000000-0008-0000-0300-0000D5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4" name="Rectangle 1150">
          <a:extLst>
            <a:ext uri="{FF2B5EF4-FFF2-40B4-BE49-F238E27FC236}">
              <a16:creationId xmlns:a16="http://schemas.microsoft.com/office/drawing/2014/main" xmlns="" id="{00000000-0008-0000-0300-0000D6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375" name="Rectangle 1151">
          <a:extLst>
            <a:ext uri="{FF2B5EF4-FFF2-40B4-BE49-F238E27FC236}">
              <a16:creationId xmlns:a16="http://schemas.microsoft.com/office/drawing/2014/main" xmlns="" id="{00000000-0008-0000-0300-0000D7A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8376" name="Rectangle 1152">
          <a:extLst>
            <a:ext uri="{FF2B5EF4-FFF2-40B4-BE49-F238E27FC236}">
              <a16:creationId xmlns:a16="http://schemas.microsoft.com/office/drawing/2014/main" xmlns="" id="{00000000-0008-0000-0300-0000D8A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7" name="Rectangle 1153">
          <a:extLst>
            <a:ext uri="{FF2B5EF4-FFF2-40B4-BE49-F238E27FC236}">
              <a16:creationId xmlns:a16="http://schemas.microsoft.com/office/drawing/2014/main" xmlns="" id="{00000000-0008-0000-0300-0000D9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8" name="Rectangle 1154">
          <a:extLst>
            <a:ext uri="{FF2B5EF4-FFF2-40B4-BE49-F238E27FC236}">
              <a16:creationId xmlns:a16="http://schemas.microsoft.com/office/drawing/2014/main" xmlns="" id="{00000000-0008-0000-0300-0000DA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79" name="Rectangle 1155">
          <a:extLst>
            <a:ext uri="{FF2B5EF4-FFF2-40B4-BE49-F238E27FC236}">
              <a16:creationId xmlns:a16="http://schemas.microsoft.com/office/drawing/2014/main" xmlns="" id="{00000000-0008-0000-0300-0000DB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0" name="Rectangle 1156">
          <a:extLst>
            <a:ext uri="{FF2B5EF4-FFF2-40B4-BE49-F238E27FC236}">
              <a16:creationId xmlns:a16="http://schemas.microsoft.com/office/drawing/2014/main" xmlns="" id="{00000000-0008-0000-0300-0000DC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1" name="Rectangle 1157">
          <a:extLst>
            <a:ext uri="{FF2B5EF4-FFF2-40B4-BE49-F238E27FC236}">
              <a16:creationId xmlns:a16="http://schemas.microsoft.com/office/drawing/2014/main" xmlns="" id="{00000000-0008-0000-0300-0000DD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2" name="Rectangle 1158">
          <a:extLst>
            <a:ext uri="{FF2B5EF4-FFF2-40B4-BE49-F238E27FC236}">
              <a16:creationId xmlns:a16="http://schemas.microsoft.com/office/drawing/2014/main" xmlns="" id="{00000000-0008-0000-0300-0000DE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3" name="Rectangle 1159">
          <a:extLst>
            <a:ext uri="{FF2B5EF4-FFF2-40B4-BE49-F238E27FC236}">
              <a16:creationId xmlns:a16="http://schemas.microsoft.com/office/drawing/2014/main" xmlns="" id="{00000000-0008-0000-0300-0000DF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4" name="Rectangle 1160">
          <a:extLst>
            <a:ext uri="{FF2B5EF4-FFF2-40B4-BE49-F238E27FC236}">
              <a16:creationId xmlns:a16="http://schemas.microsoft.com/office/drawing/2014/main" xmlns="" id="{00000000-0008-0000-0300-0000E0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5" name="Rectangle 1161">
          <a:extLst>
            <a:ext uri="{FF2B5EF4-FFF2-40B4-BE49-F238E27FC236}">
              <a16:creationId xmlns:a16="http://schemas.microsoft.com/office/drawing/2014/main" xmlns="" id="{00000000-0008-0000-0300-0000E1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6" name="Rectangle 1162">
          <a:extLst>
            <a:ext uri="{FF2B5EF4-FFF2-40B4-BE49-F238E27FC236}">
              <a16:creationId xmlns:a16="http://schemas.microsoft.com/office/drawing/2014/main" xmlns="" id="{00000000-0008-0000-0300-0000E2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7" name="Rectangle 1163">
          <a:extLst>
            <a:ext uri="{FF2B5EF4-FFF2-40B4-BE49-F238E27FC236}">
              <a16:creationId xmlns:a16="http://schemas.microsoft.com/office/drawing/2014/main" xmlns="" id="{00000000-0008-0000-0300-0000E3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8388" name="Rectangle 1164">
          <a:extLst>
            <a:ext uri="{FF2B5EF4-FFF2-40B4-BE49-F238E27FC236}">
              <a16:creationId xmlns:a16="http://schemas.microsoft.com/office/drawing/2014/main" xmlns="" id="{00000000-0008-0000-0300-0000E4A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89" name="Rectangle 93">
          <a:extLst>
            <a:ext uri="{FF2B5EF4-FFF2-40B4-BE49-F238E27FC236}">
              <a16:creationId xmlns:a16="http://schemas.microsoft.com/office/drawing/2014/main" xmlns="" id="{00000000-0008-0000-0300-0000E5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0" name="Rectangle 94">
          <a:extLst>
            <a:ext uri="{FF2B5EF4-FFF2-40B4-BE49-F238E27FC236}">
              <a16:creationId xmlns:a16="http://schemas.microsoft.com/office/drawing/2014/main" xmlns="" id="{00000000-0008-0000-0300-0000E6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1" name="Rectangle 95">
          <a:extLst>
            <a:ext uri="{FF2B5EF4-FFF2-40B4-BE49-F238E27FC236}">
              <a16:creationId xmlns:a16="http://schemas.microsoft.com/office/drawing/2014/main" xmlns="" id="{00000000-0008-0000-0300-0000E7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2" name="Rectangle 96">
          <a:extLst>
            <a:ext uri="{FF2B5EF4-FFF2-40B4-BE49-F238E27FC236}">
              <a16:creationId xmlns:a16="http://schemas.microsoft.com/office/drawing/2014/main" xmlns="" id="{00000000-0008-0000-0300-0000E8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3" name="Rectangle 97">
          <a:extLst>
            <a:ext uri="{FF2B5EF4-FFF2-40B4-BE49-F238E27FC236}">
              <a16:creationId xmlns:a16="http://schemas.microsoft.com/office/drawing/2014/main" xmlns="" id="{00000000-0008-0000-0300-0000E9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4" name="Rectangle 98">
          <a:extLst>
            <a:ext uri="{FF2B5EF4-FFF2-40B4-BE49-F238E27FC236}">
              <a16:creationId xmlns:a16="http://schemas.microsoft.com/office/drawing/2014/main" xmlns="" id="{00000000-0008-0000-0300-0000EA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5" name="Rectangle 99">
          <a:extLst>
            <a:ext uri="{FF2B5EF4-FFF2-40B4-BE49-F238E27FC236}">
              <a16:creationId xmlns:a16="http://schemas.microsoft.com/office/drawing/2014/main" xmlns="" id="{00000000-0008-0000-0300-0000EB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6" name="Rectangle 100">
          <a:extLst>
            <a:ext uri="{FF2B5EF4-FFF2-40B4-BE49-F238E27FC236}">
              <a16:creationId xmlns:a16="http://schemas.microsoft.com/office/drawing/2014/main" xmlns="" id="{00000000-0008-0000-0300-0000EC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397" name="Rectangle 101">
          <a:extLst>
            <a:ext uri="{FF2B5EF4-FFF2-40B4-BE49-F238E27FC236}">
              <a16:creationId xmlns:a16="http://schemas.microsoft.com/office/drawing/2014/main" xmlns="" id="{00000000-0008-0000-0300-0000ED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398" name="Rectangle 102">
          <a:extLst>
            <a:ext uri="{FF2B5EF4-FFF2-40B4-BE49-F238E27FC236}">
              <a16:creationId xmlns:a16="http://schemas.microsoft.com/office/drawing/2014/main" xmlns="" id="{00000000-0008-0000-0300-0000EE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399" name="Rectangle 103">
          <a:extLst>
            <a:ext uri="{FF2B5EF4-FFF2-40B4-BE49-F238E27FC236}">
              <a16:creationId xmlns:a16="http://schemas.microsoft.com/office/drawing/2014/main" xmlns="" id="{00000000-0008-0000-0300-0000EF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0" name="Rectangle 104">
          <a:extLst>
            <a:ext uri="{FF2B5EF4-FFF2-40B4-BE49-F238E27FC236}">
              <a16:creationId xmlns:a16="http://schemas.microsoft.com/office/drawing/2014/main" xmlns="" id="{00000000-0008-0000-0300-0000F0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1" name="Rectangle 105">
          <a:extLst>
            <a:ext uri="{FF2B5EF4-FFF2-40B4-BE49-F238E27FC236}">
              <a16:creationId xmlns:a16="http://schemas.microsoft.com/office/drawing/2014/main" xmlns="" id="{00000000-0008-0000-0300-0000F1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2" name="Rectangle 106">
          <a:extLst>
            <a:ext uri="{FF2B5EF4-FFF2-40B4-BE49-F238E27FC236}">
              <a16:creationId xmlns:a16="http://schemas.microsoft.com/office/drawing/2014/main" xmlns="" id="{00000000-0008-0000-0300-0000F2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3" name="Rectangle 107">
          <a:extLst>
            <a:ext uri="{FF2B5EF4-FFF2-40B4-BE49-F238E27FC236}">
              <a16:creationId xmlns:a16="http://schemas.microsoft.com/office/drawing/2014/main" xmlns="" id="{00000000-0008-0000-0300-0000F3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4" name="Rectangle 108">
          <a:extLst>
            <a:ext uri="{FF2B5EF4-FFF2-40B4-BE49-F238E27FC236}">
              <a16:creationId xmlns:a16="http://schemas.microsoft.com/office/drawing/2014/main" xmlns="" id="{00000000-0008-0000-0300-0000F4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5" name="Rectangle 109">
          <a:extLst>
            <a:ext uri="{FF2B5EF4-FFF2-40B4-BE49-F238E27FC236}">
              <a16:creationId xmlns:a16="http://schemas.microsoft.com/office/drawing/2014/main" xmlns="" id="{00000000-0008-0000-0300-0000F5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6" name="Rectangle 110">
          <a:extLst>
            <a:ext uri="{FF2B5EF4-FFF2-40B4-BE49-F238E27FC236}">
              <a16:creationId xmlns:a16="http://schemas.microsoft.com/office/drawing/2014/main" xmlns="" id="{00000000-0008-0000-0300-0000F6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07" name="Rectangle 111">
          <a:extLst>
            <a:ext uri="{FF2B5EF4-FFF2-40B4-BE49-F238E27FC236}">
              <a16:creationId xmlns:a16="http://schemas.microsoft.com/office/drawing/2014/main" xmlns="" id="{00000000-0008-0000-0300-0000F7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08" name="Rectangle 112">
          <a:extLst>
            <a:ext uri="{FF2B5EF4-FFF2-40B4-BE49-F238E27FC236}">
              <a16:creationId xmlns:a16="http://schemas.microsoft.com/office/drawing/2014/main" xmlns="" id="{00000000-0008-0000-0300-0000F8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09" name="Rectangle 113">
          <a:extLst>
            <a:ext uri="{FF2B5EF4-FFF2-40B4-BE49-F238E27FC236}">
              <a16:creationId xmlns:a16="http://schemas.microsoft.com/office/drawing/2014/main" xmlns="" id="{00000000-0008-0000-0300-0000F9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0" name="Rectangle 114">
          <a:extLst>
            <a:ext uri="{FF2B5EF4-FFF2-40B4-BE49-F238E27FC236}">
              <a16:creationId xmlns:a16="http://schemas.microsoft.com/office/drawing/2014/main" xmlns="" id="{00000000-0008-0000-0300-0000FA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1" name="Rectangle 115">
          <a:extLst>
            <a:ext uri="{FF2B5EF4-FFF2-40B4-BE49-F238E27FC236}">
              <a16:creationId xmlns:a16="http://schemas.microsoft.com/office/drawing/2014/main" xmlns="" id="{00000000-0008-0000-0300-0000FB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2" name="Rectangle 116">
          <a:extLst>
            <a:ext uri="{FF2B5EF4-FFF2-40B4-BE49-F238E27FC236}">
              <a16:creationId xmlns:a16="http://schemas.microsoft.com/office/drawing/2014/main" xmlns="" id="{00000000-0008-0000-0300-0000FC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3" name="Rectangle 117">
          <a:extLst>
            <a:ext uri="{FF2B5EF4-FFF2-40B4-BE49-F238E27FC236}">
              <a16:creationId xmlns:a16="http://schemas.microsoft.com/office/drawing/2014/main" xmlns="" id="{00000000-0008-0000-0300-0000FDA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4" name="Rectangle 118">
          <a:extLst>
            <a:ext uri="{FF2B5EF4-FFF2-40B4-BE49-F238E27FC236}">
              <a16:creationId xmlns:a16="http://schemas.microsoft.com/office/drawing/2014/main" xmlns="" id="{00000000-0008-0000-0300-0000FEA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5" name="Rectangle 119">
          <a:extLst>
            <a:ext uri="{FF2B5EF4-FFF2-40B4-BE49-F238E27FC236}">
              <a16:creationId xmlns:a16="http://schemas.microsoft.com/office/drawing/2014/main" xmlns="" id="{00000000-0008-0000-0300-0000FFA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6" name="Rectangle 120">
          <a:extLst>
            <a:ext uri="{FF2B5EF4-FFF2-40B4-BE49-F238E27FC236}">
              <a16:creationId xmlns:a16="http://schemas.microsoft.com/office/drawing/2014/main" xmlns="" id="{00000000-0008-0000-0300-00000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17" name="Rectangle 121">
          <a:extLst>
            <a:ext uri="{FF2B5EF4-FFF2-40B4-BE49-F238E27FC236}">
              <a16:creationId xmlns:a16="http://schemas.microsoft.com/office/drawing/2014/main" xmlns="" id="{00000000-0008-0000-0300-00000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18" name="Rectangle 122">
          <a:extLst>
            <a:ext uri="{FF2B5EF4-FFF2-40B4-BE49-F238E27FC236}">
              <a16:creationId xmlns:a16="http://schemas.microsoft.com/office/drawing/2014/main" xmlns="" id="{00000000-0008-0000-0300-00000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19" name="Rectangle 123">
          <a:extLst>
            <a:ext uri="{FF2B5EF4-FFF2-40B4-BE49-F238E27FC236}">
              <a16:creationId xmlns:a16="http://schemas.microsoft.com/office/drawing/2014/main" xmlns="" id="{00000000-0008-0000-0300-00000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0" name="Rectangle 124">
          <a:extLst>
            <a:ext uri="{FF2B5EF4-FFF2-40B4-BE49-F238E27FC236}">
              <a16:creationId xmlns:a16="http://schemas.microsoft.com/office/drawing/2014/main" xmlns="" id="{00000000-0008-0000-0300-00000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1" name="Rectangle 125">
          <a:extLst>
            <a:ext uri="{FF2B5EF4-FFF2-40B4-BE49-F238E27FC236}">
              <a16:creationId xmlns:a16="http://schemas.microsoft.com/office/drawing/2014/main" xmlns="" id="{00000000-0008-0000-0300-00000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22" name="Rectangle 126">
          <a:extLst>
            <a:ext uri="{FF2B5EF4-FFF2-40B4-BE49-F238E27FC236}">
              <a16:creationId xmlns:a16="http://schemas.microsoft.com/office/drawing/2014/main" xmlns="" id="{00000000-0008-0000-0300-00000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3" name="Rectangle 127">
          <a:extLst>
            <a:ext uri="{FF2B5EF4-FFF2-40B4-BE49-F238E27FC236}">
              <a16:creationId xmlns:a16="http://schemas.microsoft.com/office/drawing/2014/main" xmlns="" id="{00000000-0008-0000-0300-00000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4" name="Rectangle 128">
          <a:extLst>
            <a:ext uri="{FF2B5EF4-FFF2-40B4-BE49-F238E27FC236}">
              <a16:creationId xmlns:a16="http://schemas.microsoft.com/office/drawing/2014/main" xmlns="" id="{00000000-0008-0000-0300-00000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5" name="Rectangle 129">
          <a:extLst>
            <a:ext uri="{FF2B5EF4-FFF2-40B4-BE49-F238E27FC236}">
              <a16:creationId xmlns:a16="http://schemas.microsoft.com/office/drawing/2014/main" xmlns="" id="{00000000-0008-0000-0300-00000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6" name="Rectangle 130">
          <a:extLst>
            <a:ext uri="{FF2B5EF4-FFF2-40B4-BE49-F238E27FC236}">
              <a16:creationId xmlns:a16="http://schemas.microsoft.com/office/drawing/2014/main" xmlns="" id="{00000000-0008-0000-0300-00000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7" name="Rectangle 131">
          <a:extLst>
            <a:ext uri="{FF2B5EF4-FFF2-40B4-BE49-F238E27FC236}">
              <a16:creationId xmlns:a16="http://schemas.microsoft.com/office/drawing/2014/main" xmlns="" id="{00000000-0008-0000-0300-00000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8" name="Rectangle 132">
          <a:extLst>
            <a:ext uri="{FF2B5EF4-FFF2-40B4-BE49-F238E27FC236}">
              <a16:creationId xmlns:a16="http://schemas.microsoft.com/office/drawing/2014/main" xmlns="" id="{00000000-0008-0000-0300-00000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29" name="Rectangle 133">
          <a:extLst>
            <a:ext uri="{FF2B5EF4-FFF2-40B4-BE49-F238E27FC236}">
              <a16:creationId xmlns:a16="http://schemas.microsoft.com/office/drawing/2014/main" xmlns="" id="{00000000-0008-0000-0300-00000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0" name="Rectangle 134">
          <a:extLst>
            <a:ext uri="{FF2B5EF4-FFF2-40B4-BE49-F238E27FC236}">
              <a16:creationId xmlns:a16="http://schemas.microsoft.com/office/drawing/2014/main" xmlns="" id="{00000000-0008-0000-0300-00000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1" name="Rectangle 135">
          <a:extLst>
            <a:ext uri="{FF2B5EF4-FFF2-40B4-BE49-F238E27FC236}">
              <a16:creationId xmlns:a16="http://schemas.microsoft.com/office/drawing/2014/main" xmlns="" id="{00000000-0008-0000-0300-00000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2" name="Rectangle 136">
          <a:extLst>
            <a:ext uri="{FF2B5EF4-FFF2-40B4-BE49-F238E27FC236}">
              <a16:creationId xmlns:a16="http://schemas.microsoft.com/office/drawing/2014/main" xmlns="" id="{00000000-0008-0000-0300-00001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3" name="Rectangle 137">
          <a:extLst>
            <a:ext uri="{FF2B5EF4-FFF2-40B4-BE49-F238E27FC236}">
              <a16:creationId xmlns:a16="http://schemas.microsoft.com/office/drawing/2014/main" xmlns="" id="{00000000-0008-0000-0300-00001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4" name="Rectangle 138">
          <a:extLst>
            <a:ext uri="{FF2B5EF4-FFF2-40B4-BE49-F238E27FC236}">
              <a16:creationId xmlns:a16="http://schemas.microsoft.com/office/drawing/2014/main" xmlns="" id="{00000000-0008-0000-0300-00001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5" name="Rectangle 139">
          <a:extLst>
            <a:ext uri="{FF2B5EF4-FFF2-40B4-BE49-F238E27FC236}">
              <a16:creationId xmlns:a16="http://schemas.microsoft.com/office/drawing/2014/main" xmlns="" id="{00000000-0008-0000-0300-00001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6" name="Rectangle 140">
          <a:extLst>
            <a:ext uri="{FF2B5EF4-FFF2-40B4-BE49-F238E27FC236}">
              <a16:creationId xmlns:a16="http://schemas.microsoft.com/office/drawing/2014/main" xmlns="" id="{00000000-0008-0000-0300-00001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37" name="Rectangle 141">
          <a:extLst>
            <a:ext uri="{FF2B5EF4-FFF2-40B4-BE49-F238E27FC236}">
              <a16:creationId xmlns:a16="http://schemas.microsoft.com/office/drawing/2014/main" xmlns="" id="{00000000-0008-0000-0300-00001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38" name="Rectangle 142">
          <a:extLst>
            <a:ext uri="{FF2B5EF4-FFF2-40B4-BE49-F238E27FC236}">
              <a16:creationId xmlns:a16="http://schemas.microsoft.com/office/drawing/2014/main" xmlns="" id="{00000000-0008-0000-0300-00001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39" name="Rectangle 143">
          <a:extLst>
            <a:ext uri="{FF2B5EF4-FFF2-40B4-BE49-F238E27FC236}">
              <a16:creationId xmlns:a16="http://schemas.microsoft.com/office/drawing/2014/main" xmlns="" id="{00000000-0008-0000-0300-00001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0" name="Rectangle 144">
          <a:extLst>
            <a:ext uri="{FF2B5EF4-FFF2-40B4-BE49-F238E27FC236}">
              <a16:creationId xmlns:a16="http://schemas.microsoft.com/office/drawing/2014/main" xmlns="" id="{00000000-0008-0000-0300-00001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1" name="Rectangle 145">
          <a:extLst>
            <a:ext uri="{FF2B5EF4-FFF2-40B4-BE49-F238E27FC236}">
              <a16:creationId xmlns:a16="http://schemas.microsoft.com/office/drawing/2014/main" xmlns="" id="{00000000-0008-0000-0300-00001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2" name="Rectangle 146">
          <a:extLst>
            <a:ext uri="{FF2B5EF4-FFF2-40B4-BE49-F238E27FC236}">
              <a16:creationId xmlns:a16="http://schemas.microsoft.com/office/drawing/2014/main" xmlns="" id="{00000000-0008-0000-0300-00001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3" name="Rectangle 147">
          <a:extLst>
            <a:ext uri="{FF2B5EF4-FFF2-40B4-BE49-F238E27FC236}">
              <a16:creationId xmlns:a16="http://schemas.microsoft.com/office/drawing/2014/main" xmlns="" id="{00000000-0008-0000-0300-00001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4" name="Rectangle 148">
          <a:extLst>
            <a:ext uri="{FF2B5EF4-FFF2-40B4-BE49-F238E27FC236}">
              <a16:creationId xmlns:a16="http://schemas.microsoft.com/office/drawing/2014/main" xmlns="" id="{00000000-0008-0000-0300-00001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5" name="Rectangle 149">
          <a:extLst>
            <a:ext uri="{FF2B5EF4-FFF2-40B4-BE49-F238E27FC236}">
              <a16:creationId xmlns:a16="http://schemas.microsoft.com/office/drawing/2014/main" xmlns="" id="{00000000-0008-0000-0300-00001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6" name="Rectangle 150">
          <a:extLst>
            <a:ext uri="{FF2B5EF4-FFF2-40B4-BE49-F238E27FC236}">
              <a16:creationId xmlns:a16="http://schemas.microsoft.com/office/drawing/2014/main" xmlns="" id="{00000000-0008-0000-0300-00001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47" name="Rectangle 151">
          <a:extLst>
            <a:ext uri="{FF2B5EF4-FFF2-40B4-BE49-F238E27FC236}">
              <a16:creationId xmlns:a16="http://schemas.microsoft.com/office/drawing/2014/main" xmlns="" id="{00000000-0008-0000-0300-00001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48" name="Rectangle 152">
          <a:extLst>
            <a:ext uri="{FF2B5EF4-FFF2-40B4-BE49-F238E27FC236}">
              <a16:creationId xmlns:a16="http://schemas.microsoft.com/office/drawing/2014/main" xmlns="" id="{00000000-0008-0000-0300-00002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49" name="Rectangle 153">
          <a:extLst>
            <a:ext uri="{FF2B5EF4-FFF2-40B4-BE49-F238E27FC236}">
              <a16:creationId xmlns:a16="http://schemas.microsoft.com/office/drawing/2014/main" xmlns="" id="{00000000-0008-0000-0300-00002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0" name="Rectangle 154">
          <a:extLst>
            <a:ext uri="{FF2B5EF4-FFF2-40B4-BE49-F238E27FC236}">
              <a16:creationId xmlns:a16="http://schemas.microsoft.com/office/drawing/2014/main" xmlns="" id="{00000000-0008-0000-0300-00002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1" name="Rectangle 155">
          <a:extLst>
            <a:ext uri="{FF2B5EF4-FFF2-40B4-BE49-F238E27FC236}">
              <a16:creationId xmlns:a16="http://schemas.microsoft.com/office/drawing/2014/main" xmlns="" id="{00000000-0008-0000-0300-00002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2" name="Rectangle 156">
          <a:extLst>
            <a:ext uri="{FF2B5EF4-FFF2-40B4-BE49-F238E27FC236}">
              <a16:creationId xmlns:a16="http://schemas.microsoft.com/office/drawing/2014/main" xmlns="" id="{00000000-0008-0000-0300-00002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3" name="Rectangle 157">
          <a:extLst>
            <a:ext uri="{FF2B5EF4-FFF2-40B4-BE49-F238E27FC236}">
              <a16:creationId xmlns:a16="http://schemas.microsoft.com/office/drawing/2014/main" xmlns="" id="{00000000-0008-0000-0300-00002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4" name="Rectangle 158">
          <a:extLst>
            <a:ext uri="{FF2B5EF4-FFF2-40B4-BE49-F238E27FC236}">
              <a16:creationId xmlns:a16="http://schemas.microsoft.com/office/drawing/2014/main" xmlns="" id="{00000000-0008-0000-0300-00002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5" name="Rectangle 159">
          <a:extLst>
            <a:ext uri="{FF2B5EF4-FFF2-40B4-BE49-F238E27FC236}">
              <a16:creationId xmlns:a16="http://schemas.microsoft.com/office/drawing/2014/main" xmlns="" id="{00000000-0008-0000-0300-00002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6" name="Rectangle 160">
          <a:extLst>
            <a:ext uri="{FF2B5EF4-FFF2-40B4-BE49-F238E27FC236}">
              <a16:creationId xmlns:a16="http://schemas.microsoft.com/office/drawing/2014/main" xmlns="" id="{00000000-0008-0000-0300-00002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57" name="Rectangle 161">
          <a:extLst>
            <a:ext uri="{FF2B5EF4-FFF2-40B4-BE49-F238E27FC236}">
              <a16:creationId xmlns:a16="http://schemas.microsoft.com/office/drawing/2014/main" xmlns="" id="{00000000-0008-0000-0300-00002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58" name="Rectangle 162">
          <a:extLst>
            <a:ext uri="{FF2B5EF4-FFF2-40B4-BE49-F238E27FC236}">
              <a16:creationId xmlns:a16="http://schemas.microsoft.com/office/drawing/2014/main" xmlns="" id="{00000000-0008-0000-0300-00002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59" name="Rectangle 163">
          <a:extLst>
            <a:ext uri="{FF2B5EF4-FFF2-40B4-BE49-F238E27FC236}">
              <a16:creationId xmlns:a16="http://schemas.microsoft.com/office/drawing/2014/main" xmlns="" id="{00000000-0008-0000-0300-00002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0" name="Rectangle 164">
          <a:extLst>
            <a:ext uri="{FF2B5EF4-FFF2-40B4-BE49-F238E27FC236}">
              <a16:creationId xmlns:a16="http://schemas.microsoft.com/office/drawing/2014/main" xmlns="" id="{00000000-0008-0000-0300-00002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1" name="Rectangle 165">
          <a:extLst>
            <a:ext uri="{FF2B5EF4-FFF2-40B4-BE49-F238E27FC236}">
              <a16:creationId xmlns:a16="http://schemas.microsoft.com/office/drawing/2014/main" xmlns="" id="{00000000-0008-0000-0300-00002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2" name="Rectangle 166">
          <a:extLst>
            <a:ext uri="{FF2B5EF4-FFF2-40B4-BE49-F238E27FC236}">
              <a16:creationId xmlns:a16="http://schemas.microsoft.com/office/drawing/2014/main" xmlns="" id="{00000000-0008-0000-0300-00002E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3" name="Rectangle 167">
          <a:extLst>
            <a:ext uri="{FF2B5EF4-FFF2-40B4-BE49-F238E27FC236}">
              <a16:creationId xmlns:a16="http://schemas.microsoft.com/office/drawing/2014/main" xmlns="" id="{00000000-0008-0000-0300-00002F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4" name="Rectangle 168">
          <a:extLst>
            <a:ext uri="{FF2B5EF4-FFF2-40B4-BE49-F238E27FC236}">
              <a16:creationId xmlns:a16="http://schemas.microsoft.com/office/drawing/2014/main" xmlns="" id="{00000000-0008-0000-0300-00003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465" name="Rectangle 169">
          <a:extLst>
            <a:ext uri="{FF2B5EF4-FFF2-40B4-BE49-F238E27FC236}">
              <a16:creationId xmlns:a16="http://schemas.microsoft.com/office/drawing/2014/main" xmlns="" id="{00000000-0008-0000-0300-000031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6" name="Rectangle 170">
          <a:extLst>
            <a:ext uri="{FF2B5EF4-FFF2-40B4-BE49-F238E27FC236}">
              <a16:creationId xmlns:a16="http://schemas.microsoft.com/office/drawing/2014/main" xmlns="" id="{00000000-0008-0000-0300-000032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7" name="Rectangle 171">
          <a:extLst>
            <a:ext uri="{FF2B5EF4-FFF2-40B4-BE49-F238E27FC236}">
              <a16:creationId xmlns:a16="http://schemas.microsoft.com/office/drawing/2014/main" xmlns="" id="{00000000-0008-0000-0300-000033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468" name="Rectangle 172">
          <a:extLst>
            <a:ext uri="{FF2B5EF4-FFF2-40B4-BE49-F238E27FC236}">
              <a16:creationId xmlns:a16="http://schemas.microsoft.com/office/drawing/2014/main" xmlns="" id="{00000000-0008-0000-0300-00003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69" name="Rectangle 173">
          <a:extLst>
            <a:ext uri="{FF2B5EF4-FFF2-40B4-BE49-F238E27FC236}">
              <a16:creationId xmlns:a16="http://schemas.microsoft.com/office/drawing/2014/main" xmlns="" id="{00000000-0008-0000-0300-00003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0" name="Rectangle 174">
          <a:extLst>
            <a:ext uri="{FF2B5EF4-FFF2-40B4-BE49-F238E27FC236}">
              <a16:creationId xmlns:a16="http://schemas.microsoft.com/office/drawing/2014/main" xmlns="" id="{00000000-0008-0000-0300-000036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1" name="Rectangle 175">
          <a:extLst>
            <a:ext uri="{FF2B5EF4-FFF2-40B4-BE49-F238E27FC236}">
              <a16:creationId xmlns:a16="http://schemas.microsoft.com/office/drawing/2014/main" xmlns="" id="{00000000-0008-0000-0300-00003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2" name="Rectangle 176">
          <a:extLst>
            <a:ext uri="{FF2B5EF4-FFF2-40B4-BE49-F238E27FC236}">
              <a16:creationId xmlns:a16="http://schemas.microsoft.com/office/drawing/2014/main" xmlns="" id="{00000000-0008-0000-0300-00003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3" name="Rectangle 177">
          <a:extLst>
            <a:ext uri="{FF2B5EF4-FFF2-40B4-BE49-F238E27FC236}">
              <a16:creationId xmlns:a16="http://schemas.microsoft.com/office/drawing/2014/main" xmlns="" id="{00000000-0008-0000-0300-000039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4" name="Rectangle 178">
          <a:extLst>
            <a:ext uri="{FF2B5EF4-FFF2-40B4-BE49-F238E27FC236}">
              <a16:creationId xmlns:a16="http://schemas.microsoft.com/office/drawing/2014/main" xmlns="" id="{00000000-0008-0000-0300-00003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5" name="Rectangle 179">
          <a:extLst>
            <a:ext uri="{FF2B5EF4-FFF2-40B4-BE49-F238E27FC236}">
              <a16:creationId xmlns:a16="http://schemas.microsoft.com/office/drawing/2014/main" xmlns="" id="{00000000-0008-0000-0300-00003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6" name="Rectangle 180">
          <a:extLst>
            <a:ext uri="{FF2B5EF4-FFF2-40B4-BE49-F238E27FC236}">
              <a16:creationId xmlns:a16="http://schemas.microsoft.com/office/drawing/2014/main" xmlns="" id="{00000000-0008-0000-0300-00003C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7" name="Rectangle 181">
          <a:extLst>
            <a:ext uri="{FF2B5EF4-FFF2-40B4-BE49-F238E27FC236}">
              <a16:creationId xmlns:a16="http://schemas.microsoft.com/office/drawing/2014/main" xmlns="" id="{00000000-0008-0000-0300-00003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8" name="Rectangle 182">
          <a:extLst>
            <a:ext uri="{FF2B5EF4-FFF2-40B4-BE49-F238E27FC236}">
              <a16:creationId xmlns:a16="http://schemas.microsoft.com/office/drawing/2014/main" xmlns="" id="{00000000-0008-0000-0300-00003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79" name="Rectangle 183">
          <a:extLst>
            <a:ext uri="{FF2B5EF4-FFF2-40B4-BE49-F238E27FC236}">
              <a16:creationId xmlns:a16="http://schemas.microsoft.com/office/drawing/2014/main" xmlns="" id="{00000000-0008-0000-0300-00003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480" name="Rectangle 184">
          <a:extLst>
            <a:ext uri="{FF2B5EF4-FFF2-40B4-BE49-F238E27FC236}">
              <a16:creationId xmlns:a16="http://schemas.microsoft.com/office/drawing/2014/main" xmlns="" id="{00000000-0008-0000-0300-000040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1" name="Rectangle 185">
          <a:extLst>
            <a:ext uri="{FF2B5EF4-FFF2-40B4-BE49-F238E27FC236}">
              <a16:creationId xmlns:a16="http://schemas.microsoft.com/office/drawing/2014/main" xmlns="" id="{00000000-0008-0000-0300-00004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2" name="Rectangle 186">
          <a:extLst>
            <a:ext uri="{FF2B5EF4-FFF2-40B4-BE49-F238E27FC236}">
              <a16:creationId xmlns:a16="http://schemas.microsoft.com/office/drawing/2014/main" xmlns="" id="{00000000-0008-0000-0300-00004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3" name="Rectangle 187">
          <a:extLst>
            <a:ext uri="{FF2B5EF4-FFF2-40B4-BE49-F238E27FC236}">
              <a16:creationId xmlns:a16="http://schemas.microsoft.com/office/drawing/2014/main" xmlns="" id="{00000000-0008-0000-0300-00004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4" name="Rectangle 188">
          <a:extLst>
            <a:ext uri="{FF2B5EF4-FFF2-40B4-BE49-F238E27FC236}">
              <a16:creationId xmlns:a16="http://schemas.microsoft.com/office/drawing/2014/main" xmlns="" id="{00000000-0008-0000-0300-00004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5" name="Rectangle 189">
          <a:extLst>
            <a:ext uri="{FF2B5EF4-FFF2-40B4-BE49-F238E27FC236}">
              <a16:creationId xmlns:a16="http://schemas.microsoft.com/office/drawing/2014/main" xmlns="" id="{00000000-0008-0000-0300-00004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6" name="Rectangle 190">
          <a:extLst>
            <a:ext uri="{FF2B5EF4-FFF2-40B4-BE49-F238E27FC236}">
              <a16:creationId xmlns:a16="http://schemas.microsoft.com/office/drawing/2014/main" xmlns="" id="{00000000-0008-0000-0300-00004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87" name="Rectangle 191">
          <a:extLst>
            <a:ext uri="{FF2B5EF4-FFF2-40B4-BE49-F238E27FC236}">
              <a16:creationId xmlns:a16="http://schemas.microsoft.com/office/drawing/2014/main" xmlns="" id="{00000000-0008-0000-0300-00004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88" name="Rectangle 192">
          <a:extLst>
            <a:ext uri="{FF2B5EF4-FFF2-40B4-BE49-F238E27FC236}">
              <a16:creationId xmlns:a16="http://schemas.microsoft.com/office/drawing/2014/main" xmlns="" id="{00000000-0008-0000-0300-00004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89" name="Rectangle 193">
          <a:extLst>
            <a:ext uri="{FF2B5EF4-FFF2-40B4-BE49-F238E27FC236}">
              <a16:creationId xmlns:a16="http://schemas.microsoft.com/office/drawing/2014/main" xmlns="" id="{00000000-0008-0000-0300-00004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0" name="Rectangle 194">
          <a:extLst>
            <a:ext uri="{FF2B5EF4-FFF2-40B4-BE49-F238E27FC236}">
              <a16:creationId xmlns:a16="http://schemas.microsoft.com/office/drawing/2014/main" xmlns="" id="{00000000-0008-0000-0300-00004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1" name="Rectangle 195">
          <a:extLst>
            <a:ext uri="{FF2B5EF4-FFF2-40B4-BE49-F238E27FC236}">
              <a16:creationId xmlns:a16="http://schemas.microsoft.com/office/drawing/2014/main" xmlns="" id="{00000000-0008-0000-0300-00004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2" name="Rectangle 196">
          <a:extLst>
            <a:ext uri="{FF2B5EF4-FFF2-40B4-BE49-F238E27FC236}">
              <a16:creationId xmlns:a16="http://schemas.microsoft.com/office/drawing/2014/main" xmlns="" id="{00000000-0008-0000-0300-00004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3" name="Rectangle 197">
          <a:extLst>
            <a:ext uri="{FF2B5EF4-FFF2-40B4-BE49-F238E27FC236}">
              <a16:creationId xmlns:a16="http://schemas.microsoft.com/office/drawing/2014/main" xmlns="" id="{00000000-0008-0000-0300-00004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4" name="Rectangle 198">
          <a:extLst>
            <a:ext uri="{FF2B5EF4-FFF2-40B4-BE49-F238E27FC236}">
              <a16:creationId xmlns:a16="http://schemas.microsoft.com/office/drawing/2014/main" xmlns="" id="{00000000-0008-0000-0300-00004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5" name="Rectangle 199">
          <a:extLst>
            <a:ext uri="{FF2B5EF4-FFF2-40B4-BE49-F238E27FC236}">
              <a16:creationId xmlns:a16="http://schemas.microsoft.com/office/drawing/2014/main" xmlns="" id="{00000000-0008-0000-0300-00004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6" name="Rectangle 200">
          <a:extLst>
            <a:ext uri="{FF2B5EF4-FFF2-40B4-BE49-F238E27FC236}">
              <a16:creationId xmlns:a16="http://schemas.microsoft.com/office/drawing/2014/main" xmlns="" id="{00000000-0008-0000-0300-00005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497" name="Rectangle 201">
          <a:extLst>
            <a:ext uri="{FF2B5EF4-FFF2-40B4-BE49-F238E27FC236}">
              <a16:creationId xmlns:a16="http://schemas.microsoft.com/office/drawing/2014/main" xmlns="" id="{00000000-0008-0000-0300-00005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498" name="Rectangle 202">
          <a:extLst>
            <a:ext uri="{FF2B5EF4-FFF2-40B4-BE49-F238E27FC236}">
              <a16:creationId xmlns:a16="http://schemas.microsoft.com/office/drawing/2014/main" xmlns="" id="{00000000-0008-0000-0300-00005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499" name="Rectangle 203">
          <a:extLst>
            <a:ext uri="{FF2B5EF4-FFF2-40B4-BE49-F238E27FC236}">
              <a16:creationId xmlns:a16="http://schemas.microsoft.com/office/drawing/2014/main" xmlns="" id="{00000000-0008-0000-0300-00005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0" name="Rectangle 204">
          <a:extLst>
            <a:ext uri="{FF2B5EF4-FFF2-40B4-BE49-F238E27FC236}">
              <a16:creationId xmlns:a16="http://schemas.microsoft.com/office/drawing/2014/main" xmlns="" id="{00000000-0008-0000-0300-00005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1" name="Rectangle 205">
          <a:extLst>
            <a:ext uri="{FF2B5EF4-FFF2-40B4-BE49-F238E27FC236}">
              <a16:creationId xmlns:a16="http://schemas.microsoft.com/office/drawing/2014/main" xmlns="" id="{00000000-0008-0000-0300-00005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2" name="Rectangle 206">
          <a:extLst>
            <a:ext uri="{FF2B5EF4-FFF2-40B4-BE49-F238E27FC236}">
              <a16:creationId xmlns:a16="http://schemas.microsoft.com/office/drawing/2014/main" xmlns="" id="{00000000-0008-0000-0300-000056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3" name="Rectangle 207">
          <a:extLst>
            <a:ext uri="{FF2B5EF4-FFF2-40B4-BE49-F238E27FC236}">
              <a16:creationId xmlns:a16="http://schemas.microsoft.com/office/drawing/2014/main" xmlns="" id="{00000000-0008-0000-0300-000057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4" name="Rectangle 208">
          <a:extLst>
            <a:ext uri="{FF2B5EF4-FFF2-40B4-BE49-F238E27FC236}">
              <a16:creationId xmlns:a16="http://schemas.microsoft.com/office/drawing/2014/main" xmlns="" id="{00000000-0008-0000-0300-00005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05" name="Rectangle 209">
          <a:extLst>
            <a:ext uri="{FF2B5EF4-FFF2-40B4-BE49-F238E27FC236}">
              <a16:creationId xmlns:a16="http://schemas.microsoft.com/office/drawing/2014/main" xmlns="" id="{00000000-0008-0000-0300-000059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6" name="Rectangle 210">
          <a:extLst>
            <a:ext uri="{FF2B5EF4-FFF2-40B4-BE49-F238E27FC236}">
              <a16:creationId xmlns:a16="http://schemas.microsoft.com/office/drawing/2014/main" xmlns="" id="{00000000-0008-0000-0300-00005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7" name="Rectangle 211">
          <a:extLst>
            <a:ext uri="{FF2B5EF4-FFF2-40B4-BE49-F238E27FC236}">
              <a16:creationId xmlns:a16="http://schemas.microsoft.com/office/drawing/2014/main" xmlns="" id="{00000000-0008-0000-0300-00005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08" name="Rectangle 212">
          <a:extLst>
            <a:ext uri="{FF2B5EF4-FFF2-40B4-BE49-F238E27FC236}">
              <a16:creationId xmlns:a16="http://schemas.microsoft.com/office/drawing/2014/main" xmlns="" id="{00000000-0008-0000-0300-00005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09" name="Rectangle 213">
          <a:extLst>
            <a:ext uri="{FF2B5EF4-FFF2-40B4-BE49-F238E27FC236}">
              <a16:creationId xmlns:a16="http://schemas.microsoft.com/office/drawing/2014/main" xmlns="" id="{00000000-0008-0000-0300-00005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0" name="Rectangle 214">
          <a:extLst>
            <a:ext uri="{FF2B5EF4-FFF2-40B4-BE49-F238E27FC236}">
              <a16:creationId xmlns:a16="http://schemas.microsoft.com/office/drawing/2014/main" xmlns="" id="{00000000-0008-0000-0300-00005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1" name="Rectangle 215">
          <a:extLst>
            <a:ext uri="{FF2B5EF4-FFF2-40B4-BE49-F238E27FC236}">
              <a16:creationId xmlns:a16="http://schemas.microsoft.com/office/drawing/2014/main" xmlns="" id="{00000000-0008-0000-0300-00005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12" name="Rectangle 216">
          <a:extLst>
            <a:ext uri="{FF2B5EF4-FFF2-40B4-BE49-F238E27FC236}">
              <a16:creationId xmlns:a16="http://schemas.microsoft.com/office/drawing/2014/main" xmlns="" id="{00000000-0008-0000-0300-000060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3" name="Rectangle 217">
          <a:extLst>
            <a:ext uri="{FF2B5EF4-FFF2-40B4-BE49-F238E27FC236}">
              <a16:creationId xmlns:a16="http://schemas.microsoft.com/office/drawing/2014/main" xmlns="" id="{00000000-0008-0000-0300-000061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4" name="Rectangle 218">
          <a:extLst>
            <a:ext uri="{FF2B5EF4-FFF2-40B4-BE49-F238E27FC236}">
              <a16:creationId xmlns:a16="http://schemas.microsoft.com/office/drawing/2014/main" xmlns="" id="{00000000-0008-0000-0300-00006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5" name="Rectangle 219">
          <a:extLst>
            <a:ext uri="{FF2B5EF4-FFF2-40B4-BE49-F238E27FC236}">
              <a16:creationId xmlns:a16="http://schemas.microsoft.com/office/drawing/2014/main" xmlns="" id="{00000000-0008-0000-0300-00006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6" name="Rectangle 220">
          <a:extLst>
            <a:ext uri="{FF2B5EF4-FFF2-40B4-BE49-F238E27FC236}">
              <a16:creationId xmlns:a16="http://schemas.microsoft.com/office/drawing/2014/main" xmlns="" id="{00000000-0008-0000-0300-000064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7" name="Rectangle 221">
          <a:extLst>
            <a:ext uri="{FF2B5EF4-FFF2-40B4-BE49-F238E27FC236}">
              <a16:creationId xmlns:a16="http://schemas.microsoft.com/office/drawing/2014/main" xmlns="" id="{00000000-0008-0000-0300-00006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8" name="Rectangle 222">
          <a:extLst>
            <a:ext uri="{FF2B5EF4-FFF2-40B4-BE49-F238E27FC236}">
              <a16:creationId xmlns:a16="http://schemas.microsoft.com/office/drawing/2014/main" xmlns="" id="{00000000-0008-0000-0300-00006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19" name="Rectangle 223">
          <a:extLst>
            <a:ext uri="{FF2B5EF4-FFF2-40B4-BE49-F238E27FC236}">
              <a16:creationId xmlns:a16="http://schemas.microsoft.com/office/drawing/2014/main" xmlns="" id="{00000000-0008-0000-0300-00006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0" name="Rectangle 224">
          <a:extLst>
            <a:ext uri="{FF2B5EF4-FFF2-40B4-BE49-F238E27FC236}">
              <a16:creationId xmlns:a16="http://schemas.microsoft.com/office/drawing/2014/main" xmlns="" id="{00000000-0008-0000-0300-000068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1" name="Rectangle 225">
          <a:extLst>
            <a:ext uri="{FF2B5EF4-FFF2-40B4-BE49-F238E27FC236}">
              <a16:creationId xmlns:a16="http://schemas.microsoft.com/office/drawing/2014/main" xmlns="" id="{00000000-0008-0000-0300-00006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2" name="Rectangle 226">
          <a:extLst>
            <a:ext uri="{FF2B5EF4-FFF2-40B4-BE49-F238E27FC236}">
              <a16:creationId xmlns:a16="http://schemas.microsoft.com/office/drawing/2014/main" xmlns="" id="{00000000-0008-0000-0300-00006A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3" name="Rectangle 227">
          <a:extLst>
            <a:ext uri="{FF2B5EF4-FFF2-40B4-BE49-F238E27FC236}">
              <a16:creationId xmlns:a16="http://schemas.microsoft.com/office/drawing/2014/main" xmlns="" id="{00000000-0008-0000-0300-00006B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24" name="Rectangle 228">
          <a:extLst>
            <a:ext uri="{FF2B5EF4-FFF2-40B4-BE49-F238E27FC236}">
              <a16:creationId xmlns:a16="http://schemas.microsoft.com/office/drawing/2014/main" xmlns="" id="{00000000-0008-0000-0300-00006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5" name="Rectangle 229">
          <a:extLst>
            <a:ext uri="{FF2B5EF4-FFF2-40B4-BE49-F238E27FC236}">
              <a16:creationId xmlns:a16="http://schemas.microsoft.com/office/drawing/2014/main" xmlns="" id="{00000000-0008-0000-0300-00006D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6" name="Rectangle 230">
          <a:extLst>
            <a:ext uri="{FF2B5EF4-FFF2-40B4-BE49-F238E27FC236}">
              <a16:creationId xmlns:a16="http://schemas.microsoft.com/office/drawing/2014/main" xmlns="" id="{00000000-0008-0000-0300-00006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27" name="Rectangle 231">
          <a:extLst>
            <a:ext uri="{FF2B5EF4-FFF2-40B4-BE49-F238E27FC236}">
              <a16:creationId xmlns:a16="http://schemas.microsoft.com/office/drawing/2014/main" xmlns="" id="{00000000-0008-0000-0300-00006F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28" name="Rectangle 232">
          <a:extLst>
            <a:ext uri="{FF2B5EF4-FFF2-40B4-BE49-F238E27FC236}">
              <a16:creationId xmlns:a16="http://schemas.microsoft.com/office/drawing/2014/main" xmlns="" id="{00000000-0008-0000-0300-000070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29" name="Rectangle 233">
          <a:extLst>
            <a:ext uri="{FF2B5EF4-FFF2-40B4-BE49-F238E27FC236}">
              <a16:creationId xmlns:a16="http://schemas.microsoft.com/office/drawing/2014/main" xmlns="" id="{00000000-0008-0000-0300-000071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0" name="Rectangle 234">
          <a:extLst>
            <a:ext uri="{FF2B5EF4-FFF2-40B4-BE49-F238E27FC236}">
              <a16:creationId xmlns:a16="http://schemas.microsoft.com/office/drawing/2014/main" xmlns="" id="{00000000-0008-0000-0300-000072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1" name="Rectangle 235">
          <a:extLst>
            <a:ext uri="{FF2B5EF4-FFF2-40B4-BE49-F238E27FC236}">
              <a16:creationId xmlns:a16="http://schemas.microsoft.com/office/drawing/2014/main" xmlns="" id="{00000000-0008-0000-0300-000073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2" name="Rectangle 236">
          <a:extLst>
            <a:ext uri="{FF2B5EF4-FFF2-40B4-BE49-F238E27FC236}">
              <a16:creationId xmlns:a16="http://schemas.microsoft.com/office/drawing/2014/main" xmlns="" id="{00000000-0008-0000-0300-000074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3" name="Rectangle 237">
          <a:extLst>
            <a:ext uri="{FF2B5EF4-FFF2-40B4-BE49-F238E27FC236}">
              <a16:creationId xmlns:a16="http://schemas.microsoft.com/office/drawing/2014/main" xmlns="" id="{00000000-0008-0000-0300-000075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4" name="Rectangle 238">
          <a:extLst>
            <a:ext uri="{FF2B5EF4-FFF2-40B4-BE49-F238E27FC236}">
              <a16:creationId xmlns:a16="http://schemas.microsoft.com/office/drawing/2014/main" xmlns="" id="{00000000-0008-0000-0300-000076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5" name="Rectangle 239">
          <a:extLst>
            <a:ext uri="{FF2B5EF4-FFF2-40B4-BE49-F238E27FC236}">
              <a16:creationId xmlns:a16="http://schemas.microsoft.com/office/drawing/2014/main" xmlns="" id="{00000000-0008-0000-0300-000077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6" name="Rectangle 240">
          <a:extLst>
            <a:ext uri="{FF2B5EF4-FFF2-40B4-BE49-F238E27FC236}">
              <a16:creationId xmlns:a16="http://schemas.microsoft.com/office/drawing/2014/main" xmlns="" id="{00000000-0008-0000-0300-000078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37" name="Rectangle 241">
          <a:extLst>
            <a:ext uri="{FF2B5EF4-FFF2-40B4-BE49-F238E27FC236}">
              <a16:creationId xmlns:a16="http://schemas.microsoft.com/office/drawing/2014/main" xmlns="" id="{00000000-0008-0000-0300-000079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38" name="Rectangle 242">
          <a:extLst>
            <a:ext uri="{FF2B5EF4-FFF2-40B4-BE49-F238E27FC236}">
              <a16:creationId xmlns:a16="http://schemas.microsoft.com/office/drawing/2014/main" xmlns="" id="{00000000-0008-0000-0300-00007A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39" name="Rectangle 243">
          <a:extLst>
            <a:ext uri="{FF2B5EF4-FFF2-40B4-BE49-F238E27FC236}">
              <a16:creationId xmlns:a16="http://schemas.microsoft.com/office/drawing/2014/main" xmlns="" id="{00000000-0008-0000-0300-00007B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0" name="Rectangle 244">
          <a:extLst>
            <a:ext uri="{FF2B5EF4-FFF2-40B4-BE49-F238E27FC236}">
              <a16:creationId xmlns:a16="http://schemas.microsoft.com/office/drawing/2014/main" xmlns="" id="{00000000-0008-0000-0300-00007C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1" name="Rectangle 245">
          <a:extLst>
            <a:ext uri="{FF2B5EF4-FFF2-40B4-BE49-F238E27FC236}">
              <a16:creationId xmlns:a16="http://schemas.microsoft.com/office/drawing/2014/main" xmlns="" id="{00000000-0008-0000-0300-00007D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2" name="Rectangle 246">
          <a:extLst>
            <a:ext uri="{FF2B5EF4-FFF2-40B4-BE49-F238E27FC236}">
              <a16:creationId xmlns:a16="http://schemas.microsoft.com/office/drawing/2014/main" xmlns="" id="{00000000-0008-0000-0300-00007E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3" name="Rectangle 247">
          <a:extLst>
            <a:ext uri="{FF2B5EF4-FFF2-40B4-BE49-F238E27FC236}">
              <a16:creationId xmlns:a16="http://schemas.microsoft.com/office/drawing/2014/main" xmlns="" id="{00000000-0008-0000-0300-00007F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4" name="Rectangle 248">
          <a:extLst>
            <a:ext uri="{FF2B5EF4-FFF2-40B4-BE49-F238E27FC236}">
              <a16:creationId xmlns:a16="http://schemas.microsoft.com/office/drawing/2014/main" xmlns="" id="{00000000-0008-0000-0300-000080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5" name="Rectangle 249">
          <a:extLst>
            <a:ext uri="{FF2B5EF4-FFF2-40B4-BE49-F238E27FC236}">
              <a16:creationId xmlns:a16="http://schemas.microsoft.com/office/drawing/2014/main" xmlns="" id="{00000000-0008-0000-0300-000081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6" name="Rectangle 250">
          <a:extLst>
            <a:ext uri="{FF2B5EF4-FFF2-40B4-BE49-F238E27FC236}">
              <a16:creationId xmlns:a16="http://schemas.microsoft.com/office/drawing/2014/main" xmlns="" id="{00000000-0008-0000-0300-000082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47" name="Rectangle 251">
          <a:extLst>
            <a:ext uri="{FF2B5EF4-FFF2-40B4-BE49-F238E27FC236}">
              <a16:creationId xmlns:a16="http://schemas.microsoft.com/office/drawing/2014/main" xmlns="" id="{00000000-0008-0000-0300-000083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48" name="Rectangle 252">
          <a:extLst>
            <a:ext uri="{FF2B5EF4-FFF2-40B4-BE49-F238E27FC236}">
              <a16:creationId xmlns:a16="http://schemas.microsoft.com/office/drawing/2014/main" xmlns="" id="{00000000-0008-0000-0300-000084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49" name="Rectangle 253">
          <a:extLst>
            <a:ext uri="{FF2B5EF4-FFF2-40B4-BE49-F238E27FC236}">
              <a16:creationId xmlns:a16="http://schemas.microsoft.com/office/drawing/2014/main" xmlns="" id="{00000000-0008-0000-0300-000085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0" name="Rectangle 254">
          <a:extLst>
            <a:ext uri="{FF2B5EF4-FFF2-40B4-BE49-F238E27FC236}">
              <a16:creationId xmlns:a16="http://schemas.microsoft.com/office/drawing/2014/main" xmlns="" id="{00000000-0008-0000-0300-000086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1" name="Rectangle 255">
          <a:extLst>
            <a:ext uri="{FF2B5EF4-FFF2-40B4-BE49-F238E27FC236}">
              <a16:creationId xmlns:a16="http://schemas.microsoft.com/office/drawing/2014/main" xmlns="" id="{00000000-0008-0000-0300-000087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2" name="Rectangle 256">
          <a:extLst>
            <a:ext uri="{FF2B5EF4-FFF2-40B4-BE49-F238E27FC236}">
              <a16:creationId xmlns:a16="http://schemas.microsoft.com/office/drawing/2014/main" xmlns="" id="{00000000-0008-0000-0300-000088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3" name="Rectangle 257">
          <a:extLst>
            <a:ext uri="{FF2B5EF4-FFF2-40B4-BE49-F238E27FC236}">
              <a16:creationId xmlns:a16="http://schemas.microsoft.com/office/drawing/2014/main" xmlns="" id="{00000000-0008-0000-0300-000089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4" name="Rectangle 258">
          <a:extLst>
            <a:ext uri="{FF2B5EF4-FFF2-40B4-BE49-F238E27FC236}">
              <a16:creationId xmlns:a16="http://schemas.microsoft.com/office/drawing/2014/main" xmlns="" id="{00000000-0008-0000-0300-00008A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8555" name="Rectangle 259">
          <a:extLst>
            <a:ext uri="{FF2B5EF4-FFF2-40B4-BE49-F238E27FC236}">
              <a16:creationId xmlns:a16="http://schemas.microsoft.com/office/drawing/2014/main" xmlns="" id="{00000000-0008-0000-0300-00008BA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6" name="Rectangle 260">
          <a:extLst>
            <a:ext uri="{FF2B5EF4-FFF2-40B4-BE49-F238E27FC236}">
              <a16:creationId xmlns:a16="http://schemas.microsoft.com/office/drawing/2014/main" xmlns="" id="{00000000-0008-0000-0300-00008C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8557" name="Rectangle 261">
          <a:extLst>
            <a:ext uri="{FF2B5EF4-FFF2-40B4-BE49-F238E27FC236}">
              <a16:creationId xmlns:a16="http://schemas.microsoft.com/office/drawing/2014/main" xmlns="" id="{00000000-0008-0000-0300-00008DA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8558" name="Rectangle 262">
          <a:extLst>
            <a:ext uri="{FF2B5EF4-FFF2-40B4-BE49-F238E27FC236}">
              <a16:creationId xmlns:a16="http://schemas.microsoft.com/office/drawing/2014/main" xmlns="" id="{00000000-0008-0000-0300-00008EA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59" name="Rectangle 263">
          <a:extLst>
            <a:ext uri="{FF2B5EF4-FFF2-40B4-BE49-F238E27FC236}">
              <a16:creationId xmlns:a16="http://schemas.microsoft.com/office/drawing/2014/main" xmlns="" id="{00000000-0008-0000-0300-00008F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0" name="Rectangle 264">
          <a:extLst>
            <a:ext uri="{FF2B5EF4-FFF2-40B4-BE49-F238E27FC236}">
              <a16:creationId xmlns:a16="http://schemas.microsoft.com/office/drawing/2014/main" xmlns="" id="{00000000-0008-0000-0300-000090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1" name="Rectangle 265">
          <a:extLst>
            <a:ext uri="{FF2B5EF4-FFF2-40B4-BE49-F238E27FC236}">
              <a16:creationId xmlns:a16="http://schemas.microsoft.com/office/drawing/2014/main" xmlns="" id="{00000000-0008-0000-0300-000091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2" name="Rectangle 266">
          <a:extLst>
            <a:ext uri="{FF2B5EF4-FFF2-40B4-BE49-F238E27FC236}">
              <a16:creationId xmlns:a16="http://schemas.microsoft.com/office/drawing/2014/main" xmlns="" id="{00000000-0008-0000-0300-000092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3" name="Rectangle 267">
          <a:extLst>
            <a:ext uri="{FF2B5EF4-FFF2-40B4-BE49-F238E27FC236}">
              <a16:creationId xmlns:a16="http://schemas.microsoft.com/office/drawing/2014/main" xmlns="" id="{00000000-0008-0000-0300-000093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4" name="Rectangle 268">
          <a:extLst>
            <a:ext uri="{FF2B5EF4-FFF2-40B4-BE49-F238E27FC236}">
              <a16:creationId xmlns:a16="http://schemas.microsoft.com/office/drawing/2014/main" xmlns="" id="{00000000-0008-0000-0300-000094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5" name="Rectangle 269">
          <a:extLst>
            <a:ext uri="{FF2B5EF4-FFF2-40B4-BE49-F238E27FC236}">
              <a16:creationId xmlns:a16="http://schemas.microsoft.com/office/drawing/2014/main" xmlns="" id="{00000000-0008-0000-0300-000095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6" name="Rectangle 270">
          <a:extLst>
            <a:ext uri="{FF2B5EF4-FFF2-40B4-BE49-F238E27FC236}">
              <a16:creationId xmlns:a16="http://schemas.microsoft.com/office/drawing/2014/main" xmlns="" id="{00000000-0008-0000-0300-000096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7" name="Rectangle 271">
          <a:extLst>
            <a:ext uri="{FF2B5EF4-FFF2-40B4-BE49-F238E27FC236}">
              <a16:creationId xmlns:a16="http://schemas.microsoft.com/office/drawing/2014/main" xmlns="" id="{00000000-0008-0000-0300-000097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8" name="Rectangle 272">
          <a:extLst>
            <a:ext uri="{FF2B5EF4-FFF2-40B4-BE49-F238E27FC236}">
              <a16:creationId xmlns:a16="http://schemas.microsoft.com/office/drawing/2014/main" xmlns="" id="{00000000-0008-0000-0300-000098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69" name="Rectangle 273">
          <a:extLst>
            <a:ext uri="{FF2B5EF4-FFF2-40B4-BE49-F238E27FC236}">
              <a16:creationId xmlns:a16="http://schemas.microsoft.com/office/drawing/2014/main" xmlns="" id="{00000000-0008-0000-0300-000099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8570" name="Rectangle 274">
          <a:extLst>
            <a:ext uri="{FF2B5EF4-FFF2-40B4-BE49-F238E27FC236}">
              <a16:creationId xmlns:a16="http://schemas.microsoft.com/office/drawing/2014/main" xmlns="" id="{00000000-0008-0000-0300-00009AA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1" name="Rectangle 275">
          <a:extLst>
            <a:ext uri="{FF2B5EF4-FFF2-40B4-BE49-F238E27FC236}">
              <a16:creationId xmlns:a16="http://schemas.microsoft.com/office/drawing/2014/main" xmlns="" id="{00000000-0008-0000-0300-00009B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2" name="Rectangle 276">
          <a:extLst>
            <a:ext uri="{FF2B5EF4-FFF2-40B4-BE49-F238E27FC236}">
              <a16:creationId xmlns:a16="http://schemas.microsoft.com/office/drawing/2014/main" xmlns="" id="{00000000-0008-0000-0300-00009C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3" name="Rectangle 277">
          <a:extLst>
            <a:ext uri="{FF2B5EF4-FFF2-40B4-BE49-F238E27FC236}">
              <a16:creationId xmlns:a16="http://schemas.microsoft.com/office/drawing/2014/main" xmlns="" id="{00000000-0008-0000-0300-00009D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4" name="Rectangle 278">
          <a:extLst>
            <a:ext uri="{FF2B5EF4-FFF2-40B4-BE49-F238E27FC236}">
              <a16:creationId xmlns:a16="http://schemas.microsoft.com/office/drawing/2014/main" xmlns="" id="{00000000-0008-0000-0300-00009E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5" name="Rectangle 279">
          <a:extLst>
            <a:ext uri="{FF2B5EF4-FFF2-40B4-BE49-F238E27FC236}">
              <a16:creationId xmlns:a16="http://schemas.microsoft.com/office/drawing/2014/main" xmlns="" id="{00000000-0008-0000-0300-00009F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6" name="Rectangle 280">
          <a:extLst>
            <a:ext uri="{FF2B5EF4-FFF2-40B4-BE49-F238E27FC236}">
              <a16:creationId xmlns:a16="http://schemas.microsoft.com/office/drawing/2014/main" xmlns="" id="{00000000-0008-0000-0300-0000A0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77" name="Rectangle 281">
          <a:extLst>
            <a:ext uri="{FF2B5EF4-FFF2-40B4-BE49-F238E27FC236}">
              <a16:creationId xmlns:a16="http://schemas.microsoft.com/office/drawing/2014/main" xmlns="" id="{00000000-0008-0000-0300-0000A1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78" name="Rectangle 282">
          <a:extLst>
            <a:ext uri="{FF2B5EF4-FFF2-40B4-BE49-F238E27FC236}">
              <a16:creationId xmlns:a16="http://schemas.microsoft.com/office/drawing/2014/main" xmlns="" id="{00000000-0008-0000-0300-0000A2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79" name="Rectangle 283">
          <a:extLst>
            <a:ext uri="{FF2B5EF4-FFF2-40B4-BE49-F238E27FC236}">
              <a16:creationId xmlns:a16="http://schemas.microsoft.com/office/drawing/2014/main" xmlns="" id="{00000000-0008-0000-0300-0000A3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0" name="Rectangle 284">
          <a:extLst>
            <a:ext uri="{FF2B5EF4-FFF2-40B4-BE49-F238E27FC236}">
              <a16:creationId xmlns:a16="http://schemas.microsoft.com/office/drawing/2014/main" xmlns="" id="{00000000-0008-0000-0300-0000A4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1" name="Rectangle 285">
          <a:extLst>
            <a:ext uri="{FF2B5EF4-FFF2-40B4-BE49-F238E27FC236}">
              <a16:creationId xmlns:a16="http://schemas.microsoft.com/office/drawing/2014/main" xmlns="" id="{00000000-0008-0000-0300-0000A5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2" name="Rectangle 286">
          <a:extLst>
            <a:ext uri="{FF2B5EF4-FFF2-40B4-BE49-F238E27FC236}">
              <a16:creationId xmlns:a16="http://schemas.microsoft.com/office/drawing/2014/main" xmlns="" id="{00000000-0008-0000-0300-0000A6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3" name="Rectangle 287">
          <a:extLst>
            <a:ext uri="{FF2B5EF4-FFF2-40B4-BE49-F238E27FC236}">
              <a16:creationId xmlns:a16="http://schemas.microsoft.com/office/drawing/2014/main" xmlns="" id="{00000000-0008-0000-0300-0000A7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4" name="Rectangle 288">
          <a:extLst>
            <a:ext uri="{FF2B5EF4-FFF2-40B4-BE49-F238E27FC236}">
              <a16:creationId xmlns:a16="http://schemas.microsoft.com/office/drawing/2014/main" xmlns="" id="{00000000-0008-0000-0300-0000A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5" name="Rectangle 289">
          <a:extLst>
            <a:ext uri="{FF2B5EF4-FFF2-40B4-BE49-F238E27FC236}">
              <a16:creationId xmlns:a16="http://schemas.microsoft.com/office/drawing/2014/main" xmlns="" id="{00000000-0008-0000-0300-0000A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6" name="Rectangle 290">
          <a:extLst>
            <a:ext uri="{FF2B5EF4-FFF2-40B4-BE49-F238E27FC236}">
              <a16:creationId xmlns:a16="http://schemas.microsoft.com/office/drawing/2014/main" xmlns="" id="{00000000-0008-0000-0300-0000AA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87" name="Rectangle 291">
          <a:extLst>
            <a:ext uri="{FF2B5EF4-FFF2-40B4-BE49-F238E27FC236}">
              <a16:creationId xmlns:a16="http://schemas.microsoft.com/office/drawing/2014/main" xmlns="" id="{00000000-0008-0000-0300-0000AB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88" name="Rectangle 292">
          <a:extLst>
            <a:ext uri="{FF2B5EF4-FFF2-40B4-BE49-F238E27FC236}">
              <a16:creationId xmlns:a16="http://schemas.microsoft.com/office/drawing/2014/main" xmlns="" id="{00000000-0008-0000-0300-0000AC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89" name="Rectangle 293">
          <a:extLst>
            <a:ext uri="{FF2B5EF4-FFF2-40B4-BE49-F238E27FC236}">
              <a16:creationId xmlns:a16="http://schemas.microsoft.com/office/drawing/2014/main" xmlns="" id="{00000000-0008-0000-0300-0000AD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0" name="Rectangle 294">
          <a:extLst>
            <a:ext uri="{FF2B5EF4-FFF2-40B4-BE49-F238E27FC236}">
              <a16:creationId xmlns:a16="http://schemas.microsoft.com/office/drawing/2014/main" xmlns="" id="{00000000-0008-0000-0300-0000AE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1" name="Rectangle 295">
          <a:extLst>
            <a:ext uri="{FF2B5EF4-FFF2-40B4-BE49-F238E27FC236}">
              <a16:creationId xmlns:a16="http://schemas.microsoft.com/office/drawing/2014/main" xmlns="" id="{00000000-0008-0000-0300-0000AF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2" name="Rectangle 296">
          <a:extLst>
            <a:ext uri="{FF2B5EF4-FFF2-40B4-BE49-F238E27FC236}">
              <a16:creationId xmlns:a16="http://schemas.microsoft.com/office/drawing/2014/main" xmlns="" id="{00000000-0008-0000-0300-0000B0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3" name="Rectangle 297">
          <a:extLst>
            <a:ext uri="{FF2B5EF4-FFF2-40B4-BE49-F238E27FC236}">
              <a16:creationId xmlns:a16="http://schemas.microsoft.com/office/drawing/2014/main" xmlns="" id="{00000000-0008-0000-0300-0000B1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4" name="Rectangle 298">
          <a:extLst>
            <a:ext uri="{FF2B5EF4-FFF2-40B4-BE49-F238E27FC236}">
              <a16:creationId xmlns:a16="http://schemas.microsoft.com/office/drawing/2014/main" xmlns="" id="{00000000-0008-0000-0300-0000B2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8595" name="Rectangle 299">
          <a:extLst>
            <a:ext uri="{FF2B5EF4-FFF2-40B4-BE49-F238E27FC236}">
              <a16:creationId xmlns:a16="http://schemas.microsoft.com/office/drawing/2014/main" xmlns="" id="{00000000-0008-0000-0300-0000B3A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6" name="Rectangle 300">
          <a:extLst>
            <a:ext uri="{FF2B5EF4-FFF2-40B4-BE49-F238E27FC236}">
              <a16:creationId xmlns:a16="http://schemas.microsoft.com/office/drawing/2014/main" xmlns="" id="{00000000-0008-0000-0300-0000B4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7" name="Rectangle 301">
          <a:extLst>
            <a:ext uri="{FF2B5EF4-FFF2-40B4-BE49-F238E27FC236}">
              <a16:creationId xmlns:a16="http://schemas.microsoft.com/office/drawing/2014/main" xmlns="" id="{00000000-0008-0000-0300-0000B5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598" name="Rectangle 302">
          <a:extLst>
            <a:ext uri="{FF2B5EF4-FFF2-40B4-BE49-F238E27FC236}">
              <a16:creationId xmlns:a16="http://schemas.microsoft.com/office/drawing/2014/main" xmlns="" id="{00000000-0008-0000-0300-0000B6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599" name="Rectangle 303">
          <a:extLst>
            <a:ext uri="{FF2B5EF4-FFF2-40B4-BE49-F238E27FC236}">
              <a16:creationId xmlns:a16="http://schemas.microsoft.com/office/drawing/2014/main" xmlns="" id="{00000000-0008-0000-0300-0000B7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0" name="Rectangle 304">
          <a:extLst>
            <a:ext uri="{FF2B5EF4-FFF2-40B4-BE49-F238E27FC236}">
              <a16:creationId xmlns:a16="http://schemas.microsoft.com/office/drawing/2014/main" xmlns="" id="{00000000-0008-0000-0300-0000B8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8601" name="Rectangle 305">
          <a:extLst>
            <a:ext uri="{FF2B5EF4-FFF2-40B4-BE49-F238E27FC236}">
              <a16:creationId xmlns:a16="http://schemas.microsoft.com/office/drawing/2014/main" xmlns="" id="{00000000-0008-0000-0300-0000B9A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8602" name="Rectangle 306">
          <a:extLst>
            <a:ext uri="{FF2B5EF4-FFF2-40B4-BE49-F238E27FC236}">
              <a16:creationId xmlns:a16="http://schemas.microsoft.com/office/drawing/2014/main" xmlns="" id="{00000000-0008-0000-0300-0000BAA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3" name="Rectangle 307">
          <a:extLst>
            <a:ext uri="{FF2B5EF4-FFF2-40B4-BE49-F238E27FC236}">
              <a16:creationId xmlns:a16="http://schemas.microsoft.com/office/drawing/2014/main" xmlns="" id="{00000000-0008-0000-0300-0000BB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4" name="Rectangle 308">
          <a:extLst>
            <a:ext uri="{FF2B5EF4-FFF2-40B4-BE49-F238E27FC236}">
              <a16:creationId xmlns:a16="http://schemas.microsoft.com/office/drawing/2014/main" xmlns="" id="{00000000-0008-0000-0300-0000BC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5" name="Rectangle 309">
          <a:extLst>
            <a:ext uri="{FF2B5EF4-FFF2-40B4-BE49-F238E27FC236}">
              <a16:creationId xmlns:a16="http://schemas.microsoft.com/office/drawing/2014/main" xmlns="" id="{00000000-0008-0000-0300-0000BD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6" name="Rectangle 310">
          <a:extLst>
            <a:ext uri="{FF2B5EF4-FFF2-40B4-BE49-F238E27FC236}">
              <a16:creationId xmlns:a16="http://schemas.microsoft.com/office/drawing/2014/main" xmlns="" id="{00000000-0008-0000-0300-0000BE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7" name="Rectangle 311">
          <a:extLst>
            <a:ext uri="{FF2B5EF4-FFF2-40B4-BE49-F238E27FC236}">
              <a16:creationId xmlns:a16="http://schemas.microsoft.com/office/drawing/2014/main" xmlns="" id="{00000000-0008-0000-0300-0000BF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8" name="Rectangle 312">
          <a:extLst>
            <a:ext uri="{FF2B5EF4-FFF2-40B4-BE49-F238E27FC236}">
              <a16:creationId xmlns:a16="http://schemas.microsoft.com/office/drawing/2014/main" xmlns="" id="{00000000-0008-0000-0300-0000C0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09" name="Rectangle 313">
          <a:extLst>
            <a:ext uri="{FF2B5EF4-FFF2-40B4-BE49-F238E27FC236}">
              <a16:creationId xmlns:a16="http://schemas.microsoft.com/office/drawing/2014/main" xmlns="" id="{00000000-0008-0000-0300-0000C1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0" name="Rectangle 314">
          <a:extLst>
            <a:ext uri="{FF2B5EF4-FFF2-40B4-BE49-F238E27FC236}">
              <a16:creationId xmlns:a16="http://schemas.microsoft.com/office/drawing/2014/main" xmlns="" id="{00000000-0008-0000-0300-0000C2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1" name="Rectangle 315">
          <a:extLst>
            <a:ext uri="{FF2B5EF4-FFF2-40B4-BE49-F238E27FC236}">
              <a16:creationId xmlns:a16="http://schemas.microsoft.com/office/drawing/2014/main" xmlns="" id="{00000000-0008-0000-0300-0000C3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2" name="Rectangle 316">
          <a:extLst>
            <a:ext uri="{FF2B5EF4-FFF2-40B4-BE49-F238E27FC236}">
              <a16:creationId xmlns:a16="http://schemas.microsoft.com/office/drawing/2014/main" xmlns="" id="{00000000-0008-0000-0300-0000C4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3" name="Rectangle 317">
          <a:extLst>
            <a:ext uri="{FF2B5EF4-FFF2-40B4-BE49-F238E27FC236}">
              <a16:creationId xmlns:a16="http://schemas.microsoft.com/office/drawing/2014/main" xmlns="" id="{00000000-0008-0000-0300-0000C5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8614" name="Rectangle 318">
          <a:extLst>
            <a:ext uri="{FF2B5EF4-FFF2-40B4-BE49-F238E27FC236}">
              <a16:creationId xmlns:a16="http://schemas.microsoft.com/office/drawing/2014/main" xmlns="" id="{00000000-0008-0000-0300-0000C6A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5" name="Rectangle 1058">
          <a:extLst>
            <a:ext uri="{FF2B5EF4-FFF2-40B4-BE49-F238E27FC236}">
              <a16:creationId xmlns:a16="http://schemas.microsoft.com/office/drawing/2014/main" xmlns="" id="{00000000-0008-0000-0300-0000C7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6" name="Rectangle 1059">
          <a:extLst>
            <a:ext uri="{FF2B5EF4-FFF2-40B4-BE49-F238E27FC236}">
              <a16:creationId xmlns:a16="http://schemas.microsoft.com/office/drawing/2014/main" xmlns="" id="{00000000-0008-0000-0300-0000C8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17" name="Rectangle 1060">
          <a:extLst>
            <a:ext uri="{FF2B5EF4-FFF2-40B4-BE49-F238E27FC236}">
              <a16:creationId xmlns:a16="http://schemas.microsoft.com/office/drawing/2014/main" xmlns="" id="{00000000-0008-0000-0300-0000C9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18" name="Rectangle 1061">
          <a:extLst>
            <a:ext uri="{FF2B5EF4-FFF2-40B4-BE49-F238E27FC236}">
              <a16:creationId xmlns:a16="http://schemas.microsoft.com/office/drawing/2014/main" xmlns="" id="{00000000-0008-0000-0300-0000CA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19" name="Rectangle 1062">
          <a:extLst>
            <a:ext uri="{FF2B5EF4-FFF2-40B4-BE49-F238E27FC236}">
              <a16:creationId xmlns:a16="http://schemas.microsoft.com/office/drawing/2014/main" xmlns="" id="{00000000-0008-0000-0300-0000C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0" name="Rectangle 1063">
          <a:extLst>
            <a:ext uri="{FF2B5EF4-FFF2-40B4-BE49-F238E27FC236}">
              <a16:creationId xmlns:a16="http://schemas.microsoft.com/office/drawing/2014/main" xmlns="" id="{00000000-0008-0000-0300-0000C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1" name="Rectangle 1064">
          <a:extLst>
            <a:ext uri="{FF2B5EF4-FFF2-40B4-BE49-F238E27FC236}">
              <a16:creationId xmlns:a16="http://schemas.microsoft.com/office/drawing/2014/main" xmlns="" id="{00000000-0008-0000-0300-0000CD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2" name="Rectangle 1065">
          <a:extLst>
            <a:ext uri="{FF2B5EF4-FFF2-40B4-BE49-F238E27FC236}">
              <a16:creationId xmlns:a16="http://schemas.microsoft.com/office/drawing/2014/main" xmlns="" id="{00000000-0008-0000-0300-0000CE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3" name="Rectangle 1066">
          <a:extLst>
            <a:ext uri="{FF2B5EF4-FFF2-40B4-BE49-F238E27FC236}">
              <a16:creationId xmlns:a16="http://schemas.microsoft.com/office/drawing/2014/main" xmlns="" id="{00000000-0008-0000-0300-0000CF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4" name="Rectangle 1067">
          <a:extLst>
            <a:ext uri="{FF2B5EF4-FFF2-40B4-BE49-F238E27FC236}">
              <a16:creationId xmlns:a16="http://schemas.microsoft.com/office/drawing/2014/main" xmlns="" id="{00000000-0008-0000-0300-0000D0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5" name="Rectangle 1068">
          <a:extLst>
            <a:ext uri="{FF2B5EF4-FFF2-40B4-BE49-F238E27FC236}">
              <a16:creationId xmlns:a16="http://schemas.microsoft.com/office/drawing/2014/main" xmlns="" id="{00000000-0008-0000-0300-0000D1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8626" name="Rectangle 1069">
          <a:extLst>
            <a:ext uri="{FF2B5EF4-FFF2-40B4-BE49-F238E27FC236}">
              <a16:creationId xmlns:a16="http://schemas.microsoft.com/office/drawing/2014/main" xmlns="" id="{00000000-0008-0000-0300-0000D2AD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7" name="Rectangle 1070">
          <a:extLst>
            <a:ext uri="{FF2B5EF4-FFF2-40B4-BE49-F238E27FC236}">
              <a16:creationId xmlns:a16="http://schemas.microsoft.com/office/drawing/2014/main" xmlns="" id="{00000000-0008-0000-0300-0000D3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28" name="Rectangle 1071">
          <a:extLst>
            <a:ext uri="{FF2B5EF4-FFF2-40B4-BE49-F238E27FC236}">
              <a16:creationId xmlns:a16="http://schemas.microsoft.com/office/drawing/2014/main" xmlns="" id="{00000000-0008-0000-0300-0000D4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29" name="Rectangle 1072">
          <a:extLst>
            <a:ext uri="{FF2B5EF4-FFF2-40B4-BE49-F238E27FC236}">
              <a16:creationId xmlns:a16="http://schemas.microsoft.com/office/drawing/2014/main" xmlns="" id="{00000000-0008-0000-0300-0000D5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0" name="Rectangle 1073">
          <a:extLst>
            <a:ext uri="{FF2B5EF4-FFF2-40B4-BE49-F238E27FC236}">
              <a16:creationId xmlns:a16="http://schemas.microsoft.com/office/drawing/2014/main" xmlns="" id="{00000000-0008-0000-0300-0000D6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1" name="Rectangle 1074">
          <a:extLst>
            <a:ext uri="{FF2B5EF4-FFF2-40B4-BE49-F238E27FC236}">
              <a16:creationId xmlns:a16="http://schemas.microsoft.com/office/drawing/2014/main" xmlns="" id="{00000000-0008-0000-0300-0000D7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2" name="Rectangle 1075">
          <a:extLst>
            <a:ext uri="{FF2B5EF4-FFF2-40B4-BE49-F238E27FC236}">
              <a16:creationId xmlns:a16="http://schemas.microsoft.com/office/drawing/2014/main" xmlns="" id="{00000000-0008-0000-0300-0000D8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3" name="Rectangle 1076">
          <a:extLst>
            <a:ext uri="{FF2B5EF4-FFF2-40B4-BE49-F238E27FC236}">
              <a16:creationId xmlns:a16="http://schemas.microsoft.com/office/drawing/2014/main" xmlns="" id="{00000000-0008-0000-0300-0000D9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4" name="Rectangle 1077">
          <a:extLst>
            <a:ext uri="{FF2B5EF4-FFF2-40B4-BE49-F238E27FC236}">
              <a16:creationId xmlns:a16="http://schemas.microsoft.com/office/drawing/2014/main" xmlns="" id="{00000000-0008-0000-0300-0000DA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5" name="Rectangle 1078">
          <a:extLst>
            <a:ext uri="{FF2B5EF4-FFF2-40B4-BE49-F238E27FC236}">
              <a16:creationId xmlns:a16="http://schemas.microsoft.com/office/drawing/2014/main" xmlns="" id="{00000000-0008-0000-0300-0000DB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6" name="Rectangle 1079">
          <a:extLst>
            <a:ext uri="{FF2B5EF4-FFF2-40B4-BE49-F238E27FC236}">
              <a16:creationId xmlns:a16="http://schemas.microsoft.com/office/drawing/2014/main" xmlns="" id="{00000000-0008-0000-0300-0000DC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7" name="Rectangle 1080">
          <a:extLst>
            <a:ext uri="{FF2B5EF4-FFF2-40B4-BE49-F238E27FC236}">
              <a16:creationId xmlns:a16="http://schemas.microsoft.com/office/drawing/2014/main" xmlns="" id="{00000000-0008-0000-0300-0000DD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38" name="Rectangle 1081">
          <a:extLst>
            <a:ext uri="{FF2B5EF4-FFF2-40B4-BE49-F238E27FC236}">
              <a16:creationId xmlns:a16="http://schemas.microsoft.com/office/drawing/2014/main" xmlns="" id="{00000000-0008-0000-0300-0000DE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8639" name="Rectangle 1082">
          <a:extLst>
            <a:ext uri="{FF2B5EF4-FFF2-40B4-BE49-F238E27FC236}">
              <a16:creationId xmlns:a16="http://schemas.microsoft.com/office/drawing/2014/main" xmlns="" id="{00000000-0008-0000-0300-0000DFAD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8640" name="Rectangle 1083">
          <a:extLst>
            <a:ext uri="{FF2B5EF4-FFF2-40B4-BE49-F238E27FC236}">
              <a16:creationId xmlns:a16="http://schemas.microsoft.com/office/drawing/2014/main" xmlns="" id="{00000000-0008-0000-0300-0000E0AD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1" name="Rectangle 1084">
          <a:extLst>
            <a:ext uri="{FF2B5EF4-FFF2-40B4-BE49-F238E27FC236}">
              <a16:creationId xmlns:a16="http://schemas.microsoft.com/office/drawing/2014/main" xmlns="" id="{00000000-0008-0000-0300-0000E1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2" name="Rectangle 1085">
          <a:extLst>
            <a:ext uri="{FF2B5EF4-FFF2-40B4-BE49-F238E27FC236}">
              <a16:creationId xmlns:a16="http://schemas.microsoft.com/office/drawing/2014/main" xmlns="" id="{00000000-0008-0000-0300-0000E2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3" name="Rectangle 1086">
          <a:extLst>
            <a:ext uri="{FF2B5EF4-FFF2-40B4-BE49-F238E27FC236}">
              <a16:creationId xmlns:a16="http://schemas.microsoft.com/office/drawing/2014/main" xmlns="" id="{00000000-0008-0000-0300-0000E3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4" name="Rectangle 1087">
          <a:extLst>
            <a:ext uri="{FF2B5EF4-FFF2-40B4-BE49-F238E27FC236}">
              <a16:creationId xmlns:a16="http://schemas.microsoft.com/office/drawing/2014/main" xmlns="" id="{00000000-0008-0000-0300-0000E4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5" name="Rectangle 1088">
          <a:extLst>
            <a:ext uri="{FF2B5EF4-FFF2-40B4-BE49-F238E27FC236}">
              <a16:creationId xmlns:a16="http://schemas.microsoft.com/office/drawing/2014/main" xmlns="" id="{00000000-0008-0000-0300-0000E5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6" name="Rectangle 1089">
          <a:extLst>
            <a:ext uri="{FF2B5EF4-FFF2-40B4-BE49-F238E27FC236}">
              <a16:creationId xmlns:a16="http://schemas.microsoft.com/office/drawing/2014/main" xmlns="" id="{00000000-0008-0000-0300-0000E6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7" name="Rectangle 1090">
          <a:extLst>
            <a:ext uri="{FF2B5EF4-FFF2-40B4-BE49-F238E27FC236}">
              <a16:creationId xmlns:a16="http://schemas.microsoft.com/office/drawing/2014/main" xmlns="" id="{00000000-0008-0000-0300-0000E7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8" name="Rectangle 1091">
          <a:extLst>
            <a:ext uri="{FF2B5EF4-FFF2-40B4-BE49-F238E27FC236}">
              <a16:creationId xmlns:a16="http://schemas.microsoft.com/office/drawing/2014/main" xmlns="" id="{00000000-0008-0000-0300-0000E8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49" name="Rectangle 1092">
          <a:extLst>
            <a:ext uri="{FF2B5EF4-FFF2-40B4-BE49-F238E27FC236}">
              <a16:creationId xmlns:a16="http://schemas.microsoft.com/office/drawing/2014/main" xmlns="" id="{00000000-0008-0000-0300-0000E9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0" name="Rectangle 1093">
          <a:extLst>
            <a:ext uri="{FF2B5EF4-FFF2-40B4-BE49-F238E27FC236}">
              <a16:creationId xmlns:a16="http://schemas.microsoft.com/office/drawing/2014/main" xmlns="" id="{00000000-0008-0000-0300-0000EA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1" name="Rectangle 1094">
          <a:extLst>
            <a:ext uri="{FF2B5EF4-FFF2-40B4-BE49-F238E27FC236}">
              <a16:creationId xmlns:a16="http://schemas.microsoft.com/office/drawing/2014/main" xmlns="" id="{00000000-0008-0000-0300-0000EB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8652" name="Rectangle 1095">
          <a:extLst>
            <a:ext uri="{FF2B5EF4-FFF2-40B4-BE49-F238E27FC236}">
              <a16:creationId xmlns:a16="http://schemas.microsoft.com/office/drawing/2014/main" xmlns="" id="{00000000-0008-0000-0300-0000ECAD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3" name="Rectangle 1">
          <a:extLst>
            <a:ext uri="{FF2B5EF4-FFF2-40B4-BE49-F238E27FC236}">
              <a16:creationId xmlns:a16="http://schemas.microsoft.com/office/drawing/2014/main" xmlns="" id="{00000000-0008-0000-0300-0000ED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4" name="Rectangle 2">
          <a:extLst>
            <a:ext uri="{FF2B5EF4-FFF2-40B4-BE49-F238E27FC236}">
              <a16:creationId xmlns:a16="http://schemas.microsoft.com/office/drawing/2014/main" xmlns="" id="{00000000-0008-0000-0300-0000EE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5" name="Rectangle 3">
          <a:extLst>
            <a:ext uri="{FF2B5EF4-FFF2-40B4-BE49-F238E27FC236}">
              <a16:creationId xmlns:a16="http://schemas.microsoft.com/office/drawing/2014/main" xmlns="" id="{00000000-0008-0000-0300-0000EF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6" name="Rectangle 4">
          <a:extLst>
            <a:ext uri="{FF2B5EF4-FFF2-40B4-BE49-F238E27FC236}">
              <a16:creationId xmlns:a16="http://schemas.microsoft.com/office/drawing/2014/main" xmlns="" id="{00000000-0008-0000-0300-0000F0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57" name="Rectangle 5">
          <a:extLst>
            <a:ext uri="{FF2B5EF4-FFF2-40B4-BE49-F238E27FC236}">
              <a16:creationId xmlns:a16="http://schemas.microsoft.com/office/drawing/2014/main" xmlns="" id="{00000000-0008-0000-0300-0000F1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58" name="Rectangle 6">
          <a:extLst>
            <a:ext uri="{FF2B5EF4-FFF2-40B4-BE49-F238E27FC236}">
              <a16:creationId xmlns:a16="http://schemas.microsoft.com/office/drawing/2014/main" xmlns="" id="{00000000-0008-0000-0300-0000F2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59" name="Rectangle 7">
          <a:extLst>
            <a:ext uri="{FF2B5EF4-FFF2-40B4-BE49-F238E27FC236}">
              <a16:creationId xmlns:a16="http://schemas.microsoft.com/office/drawing/2014/main" xmlns="" id="{00000000-0008-0000-0300-0000F3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0" name="Rectangle 8">
          <a:extLst>
            <a:ext uri="{FF2B5EF4-FFF2-40B4-BE49-F238E27FC236}">
              <a16:creationId xmlns:a16="http://schemas.microsoft.com/office/drawing/2014/main" xmlns="" id="{00000000-0008-0000-0300-0000F4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1" name="Rectangle 9">
          <a:extLst>
            <a:ext uri="{FF2B5EF4-FFF2-40B4-BE49-F238E27FC236}">
              <a16:creationId xmlns:a16="http://schemas.microsoft.com/office/drawing/2014/main" xmlns="" id="{00000000-0008-0000-0300-0000F5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2" name="Rectangle 10">
          <a:extLst>
            <a:ext uri="{FF2B5EF4-FFF2-40B4-BE49-F238E27FC236}">
              <a16:creationId xmlns:a16="http://schemas.microsoft.com/office/drawing/2014/main" xmlns="" id="{00000000-0008-0000-0300-0000F6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3" name="Rectangle 11">
          <a:extLst>
            <a:ext uri="{FF2B5EF4-FFF2-40B4-BE49-F238E27FC236}">
              <a16:creationId xmlns:a16="http://schemas.microsoft.com/office/drawing/2014/main" xmlns="" id="{00000000-0008-0000-0300-0000F7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4" name="Rectangle 12">
          <a:extLst>
            <a:ext uri="{FF2B5EF4-FFF2-40B4-BE49-F238E27FC236}">
              <a16:creationId xmlns:a16="http://schemas.microsoft.com/office/drawing/2014/main" xmlns="" id="{00000000-0008-0000-0300-0000F8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5" name="Rectangle 13">
          <a:extLst>
            <a:ext uri="{FF2B5EF4-FFF2-40B4-BE49-F238E27FC236}">
              <a16:creationId xmlns:a16="http://schemas.microsoft.com/office/drawing/2014/main" xmlns="" id="{00000000-0008-0000-0300-0000F9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6" name="Rectangle 14">
          <a:extLst>
            <a:ext uri="{FF2B5EF4-FFF2-40B4-BE49-F238E27FC236}">
              <a16:creationId xmlns:a16="http://schemas.microsoft.com/office/drawing/2014/main" xmlns="" id="{00000000-0008-0000-0300-0000FA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67" name="Rectangle 15">
          <a:extLst>
            <a:ext uri="{FF2B5EF4-FFF2-40B4-BE49-F238E27FC236}">
              <a16:creationId xmlns:a16="http://schemas.microsoft.com/office/drawing/2014/main" xmlns="" id="{00000000-0008-0000-0300-0000FB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68" name="Rectangle 16">
          <a:extLst>
            <a:ext uri="{FF2B5EF4-FFF2-40B4-BE49-F238E27FC236}">
              <a16:creationId xmlns:a16="http://schemas.microsoft.com/office/drawing/2014/main" xmlns="" id="{00000000-0008-0000-0300-0000FC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69" name="Rectangle 17">
          <a:extLst>
            <a:ext uri="{FF2B5EF4-FFF2-40B4-BE49-F238E27FC236}">
              <a16:creationId xmlns:a16="http://schemas.microsoft.com/office/drawing/2014/main" xmlns="" id="{00000000-0008-0000-0300-0000FDAD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0" name="Rectangle 18">
          <a:extLst>
            <a:ext uri="{FF2B5EF4-FFF2-40B4-BE49-F238E27FC236}">
              <a16:creationId xmlns:a16="http://schemas.microsoft.com/office/drawing/2014/main" xmlns="" id="{00000000-0008-0000-0300-0000FEAD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1" name="Rectangle 19">
          <a:extLst>
            <a:ext uri="{FF2B5EF4-FFF2-40B4-BE49-F238E27FC236}">
              <a16:creationId xmlns:a16="http://schemas.microsoft.com/office/drawing/2014/main" xmlns="" id="{00000000-0008-0000-0300-0000FFAD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2" name="Rectangle 20">
          <a:extLst>
            <a:ext uri="{FF2B5EF4-FFF2-40B4-BE49-F238E27FC236}">
              <a16:creationId xmlns:a16="http://schemas.microsoft.com/office/drawing/2014/main" xmlns="" id="{00000000-0008-0000-0300-00000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3" name="Rectangle 21">
          <a:extLst>
            <a:ext uri="{FF2B5EF4-FFF2-40B4-BE49-F238E27FC236}">
              <a16:creationId xmlns:a16="http://schemas.microsoft.com/office/drawing/2014/main" xmlns="" id="{00000000-0008-0000-0300-00000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4" name="Rectangle 22">
          <a:extLst>
            <a:ext uri="{FF2B5EF4-FFF2-40B4-BE49-F238E27FC236}">
              <a16:creationId xmlns:a16="http://schemas.microsoft.com/office/drawing/2014/main" xmlns="" id="{00000000-0008-0000-0300-00000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5" name="Rectangle 23">
          <a:extLst>
            <a:ext uri="{FF2B5EF4-FFF2-40B4-BE49-F238E27FC236}">
              <a16:creationId xmlns:a16="http://schemas.microsoft.com/office/drawing/2014/main" xmlns="" id="{00000000-0008-0000-0300-00000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6" name="Rectangle 24">
          <a:extLst>
            <a:ext uri="{FF2B5EF4-FFF2-40B4-BE49-F238E27FC236}">
              <a16:creationId xmlns:a16="http://schemas.microsoft.com/office/drawing/2014/main" xmlns="" id="{00000000-0008-0000-0300-00000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77" name="Rectangle 25">
          <a:extLst>
            <a:ext uri="{FF2B5EF4-FFF2-40B4-BE49-F238E27FC236}">
              <a16:creationId xmlns:a16="http://schemas.microsoft.com/office/drawing/2014/main" xmlns="" id="{00000000-0008-0000-0300-00000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78" name="Rectangle 26">
          <a:extLst>
            <a:ext uri="{FF2B5EF4-FFF2-40B4-BE49-F238E27FC236}">
              <a16:creationId xmlns:a16="http://schemas.microsoft.com/office/drawing/2014/main" xmlns="" id="{00000000-0008-0000-0300-00000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79" name="Rectangle 27">
          <a:extLst>
            <a:ext uri="{FF2B5EF4-FFF2-40B4-BE49-F238E27FC236}">
              <a16:creationId xmlns:a16="http://schemas.microsoft.com/office/drawing/2014/main" xmlns="" id="{00000000-0008-0000-0300-00000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0" name="Rectangle 28">
          <a:extLst>
            <a:ext uri="{FF2B5EF4-FFF2-40B4-BE49-F238E27FC236}">
              <a16:creationId xmlns:a16="http://schemas.microsoft.com/office/drawing/2014/main" xmlns="" id="{00000000-0008-0000-0300-00000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1" name="Rectangle 29">
          <a:extLst>
            <a:ext uri="{FF2B5EF4-FFF2-40B4-BE49-F238E27FC236}">
              <a16:creationId xmlns:a16="http://schemas.microsoft.com/office/drawing/2014/main" xmlns="" id="{00000000-0008-0000-0300-00000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2" name="Rectangle 30">
          <a:extLst>
            <a:ext uri="{FF2B5EF4-FFF2-40B4-BE49-F238E27FC236}">
              <a16:creationId xmlns:a16="http://schemas.microsoft.com/office/drawing/2014/main" xmlns="" id="{00000000-0008-0000-0300-00000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83" name="Rectangle 31">
          <a:extLst>
            <a:ext uri="{FF2B5EF4-FFF2-40B4-BE49-F238E27FC236}">
              <a16:creationId xmlns:a16="http://schemas.microsoft.com/office/drawing/2014/main" xmlns="" id="{00000000-0008-0000-0300-00000B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84" name="Rectangle 32">
          <a:extLst>
            <a:ext uri="{FF2B5EF4-FFF2-40B4-BE49-F238E27FC236}">
              <a16:creationId xmlns:a16="http://schemas.microsoft.com/office/drawing/2014/main" xmlns="" id="{00000000-0008-0000-0300-00000C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685" name="Rectangle 33">
          <a:extLst>
            <a:ext uri="{FF2B5EF4-FFF2-40B4-BE49-F238E27FC236}">
              <a16:creationId xmlns:a16="http://schemas.microsoft.com/office/drawing/2014/main" xmlns="" id="{00000000-0008-0000-0300-00000D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6" name="Rectangle 34">
          <a:extLst>
            <a:ext uri="{FF2B5EF4-FFF2-40B4-BE49-F238E27FC236}">
              <a16:creationId xmlns:a16="http://schemas.microsoft.com/office/drawing/2014/main" xmlns="" id="{00000000-0008-0000-0300-00000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7" name="Rectangle 35">
          <a:extLst>
            <a:ext uri="{FF2B5EF4-FFF2-40B4-BE49-F238E27FC236}">
              <a16:creationId xmlns:a16="http://schemas.microsoft.com/office/drawing/2014/main" xmlns="" id="{00000000-0008-0000-0300-00000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8" name="Rectangle 36">
          <a:extLst>
            <a:ext uri="{FF2B5EF4-FFF2-40B4-BE49-F238E27FC236}">
              <a16:creationId xmlns:a16="http://schemas.microsoft.com/office/drawing/2014/main" xmlns="" id="{00000000-0008-0000-0300-00001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89" name="Rectangle 37">
          <a:extLst>
            <a:ext uri="{FF2B5EF4-FFF2-40B4-BE49-F238E27FC236}">
              <a16:creationId xmlns:a16="http://schemas.microsoft.com/office/drawing/2014/main" xmlns="" id="{00000000-0008-0000-0300-00001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0" name="Rectangle 38">
          <a:extLst>
            <a:ext uri="{FF2B5EF4-FFF2-40B4-BE49-F238E27FC236}">
              <a16:creationId xmlns:a16="http://schemas.microsoft.com/office/drawing/2014/main" xmlns="" id="{00000000-0008-0000-0300-00001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1" name="Rectangle 39">
          <a:extLst>
            <a:ext uri="{FF2B5EF4-FFF2-40B4-BE49-F238E27FC236}">
              <a16:creationId xmlns:a16="http://schemas.microsoft.com/office/drawing/2014/main" xmlns="" id="{00000000-0008-0000-0300-00001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2" name="Rectangle 40">
          <a:extLst>
            <a:ext uri="{FF2B5EF4-FFF2-40B4-BE49-F238E27FC236}">
              <a16:creationId xmlns:a16="http://schemas.microsoft.com/office/drawing/2014/main" xmlns="" id="{00000000-0008-0000-0300-00001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3" name="Rectangle 41">
          <a:extLst>
            <a:ext uri="{FF2B5EF4-FFF2-40B4-BE49-F238E27FC236}">
              <a16:creationId xmlns:a16="http://schemas.microsoft.com/office/drawing/2014/main" xmlns="" id="{00000000-0008-0000-0300-00001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4" name="Rectangle 42">
          <a:extLst>
            <a:ext uri="{FF2B5EF4-FFF2-40B4-BE49-F238E27FC236}">
              <a16:creationId xmlns:a16="http://schemas.microsoft.com/office/drawing/2014/main" xmlns="" id="{00000000-0008-0000-0300-00001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5" name="Rectangle 43">
          <a:extLst>
            <a:ext uri="{FF2B5EF4-FFF2-40B4-BE49-F238E27FC236}">
              <a16:creationId xmlns:a16="http://schemas.microsoft.com/office/drawing/2014/main" xmlns="" id="{00000000-0008-0000-0300-000017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6" name="Rectangle 44">
          <a:extLst>
            <a:ext uri="{FF2B5EF4-FFF2-40B4-BE49-F238E27FC236}">
              <a16:creationId xmlns:a16="http://schemas.microsoft.com/office/drawing/2014/main" xmlns="" id="{00000000-0008-0000-0300-000018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697" name="Rectangle 45">
          <a:extLst>
            <a:ext uri="{FF2B5EF4-FFF2-40B4-BE49-F238E27FC236}">
              <a16:creationId xmlns:a16="http://schemas.microsoft.com/office/drawing/2014/main" xmlns="" id="{00000000-0008-0000-0300-000019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698" name="Rectangle 1">
          <a:extLst>
            <a:ext uri="{FF2B5EF4-FFF2-40B4-BE49-F238E27FC236}">
              <a16:creationId xmlns:a16="http://schemas.microsoft.com/office/drawing/2014/main" xmlns="" id="{00000000-0008-0000-0300-00001A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699" name="Rectangle 2">
          <a:extLst>
            <a:ext uri="{FF2B5EF4-FFF2-40B4-BE49-F238E27FC236}">
              <a16:creationId xmlns:a16="http://schemas.microsoft.com/office/drawing/2014/main" xmlns="" id="{00000000-0008-0000-0300-00001B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0" name="Rectangle 3">
          <a:extLst>
            <a:ext uri="{FF2B5EF4-FFF2-40B4-BE49-F238E27FC236}">
              <a16:creationId xmlns:a16="http://schemas.microsoft.com/office/drawing/2014/main" xmlns="" id="{00000000-0008-0000-0300-00001C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1" name="Rectangle 4">
          <a:extLst>
            <a:ext uri="{FF2B5EF4-FFF2-40B4-BE49-F238E27FC236}">
              <a16:creationId xmlns:a16="http://schemas.microsoft.com/office/drawing/2014/main" xmlns="" id="{00000000-0008-0000-0300-00001D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2" name="Rectangle 5">
          <a:extLst>
            <a:ext uri="{FF2B5EF4-FFF2-40B4-BE49-F238E27FC236}">
              <a16:creationId xmlns:a16="http://schemas.microsoft.com/office/drawing/2014/main" xmlns="" id="{00000000-0008-0000-0300-00001E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3" name="Rectangle 6">
          <a:extLst>
            <a:ext uri="{FF2B5EF4-FFF2-40B4-BE49-F238E27FC236}">
              <a16:creationId xmlns:a16="http://schemas.microsoft.com/office/drawing/2014/main" xmlns="" id="{00000000-0008-0000-0300-00001F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4" name="Rectangle 7">
          <a:extLst>
            <a:ext uri="{FF2B5EF4-FFF2-40B4-BE49-F238E27FC236}">
              <a16:creationId xmlns:a16="http://schemas.microsoft.com/office/drawing/2014/main" xmlns="" id="{00000000-0008-0000-0300-000020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5" name="Rectangle 8">
          <a:extLst>
            <a:ext uri="{FF2B5EF4-FFF2-40B4-BE49-F238E27FC236}">
              <a16:creationId xmlns:a16="http://schemas.microsoft.com/office/drawing/2014/main" xmlns="" id="{00000000-0008-0000-0300-000021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6" name="Rectangle 9">
          <a:extLst>
            <a:ext uri="{FF2B5EF4-FFF2-40B4-BE49-F238E27FC236}">
              <a16:creationId xmlns:a16="http://schemas.microsoft.com/office/drawing/2014/main" xmlns="" id="{00000000-0008-0000-0300-000022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07" name="Rectangle 10">
          <a:extLst>
            <a:ext uri="{FF2B5EF4-FFF2-40B4-BE49-F238E27FC236}">
              <a16:creationId xmlns:a16="http://schemas.microsoft.com/office/drawing/2014/main" xmlns="" id="{00000000-0008-0000-0300-000023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08" name="Rectangle 11">
          <a:extLst>
            <a:ext uri="{FF2B5EF4-FFF2-40B4-BE49-F238E27FC236}">
              <a16:creationId xmlns:a16="http://schemas.microsoft.com/office/drawing/2014/main" xmlns="" id="{00000000-0008-0000-0300-000024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09" name="Rectangle 12">
          <a:extLst>
            <a:ext uri="{FF2B5EF4-FFF2-40B4-BE49-F238E27FC236}">
              <a16:creationId xmlns:a16="http://schemas.microsoft.com/office/drawing/2014/main" xmlns="" id="{00000000-0008-0000-0300-000025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0" name="Rectangle 13">
          <a:extLst>
            <a:ext uri="{FF2B5EF4-FFF2-40B4-BE49-F238E27FC236}">
              <a16:creationId xmlns:a16="http://schemas.microsoft.com/office/drawing/2014/main" xmlns="" id="{00000000-0008-0000-0300-000026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1" name="Rectangle 14">
          <a:extLst>
            <a:ext uri="{FF2B5EF4-FFF2-40B4-BE49-F238E27FC236}">
              <a16:creationId xmlns:a16="http://schemas.microsoft.com/office/drawing/2014/main" xmlns="" id="{00000000-0008-0000-0300-000027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2" name="Rectangle 15">
          <a:extLst>
            <a:ext uri="{FF2B5EF4-FFF2-40B4-BE49-F238E27FC236}">
              <a16:creationId xmlns:a16="http://schemas.microsoft.com/office/drawing/2014/main" xmlns="" id="{00000000-0008-0000-0300-000028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3" name="Rectangle 16">
          <a:extLst>
            <a:ext uri="{FF2B5EF4-FFF2-40B4-BE49-F238E27FC236}">
              <a16:creationId xmlns:a16="http://schemas.microsoft.com/office/drawing/2014/main" xmlns="" id="{00000000-0008-0000-0300-000029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4" name="Rectangle 17">
          <a:extLst>
            <a:ext uri="{FF2B5EF4-FFF2-40B4-BE49-F238E27FC236}">
              <a16:creationId xmlns:a16="http://schemas.microsoft.com/office/drawing/2014/main" xmlns="" id="{00000000-0008-0000-0300-00002A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5" name="Rectangle 18">
          <a:extLst>
            <a:ext uri="{FF2B5EF4-FFF2-40B4-BE49-F238E27FC236}">
              <a16:creationId xmlns:a16="http://schemas.microsoft.com/office/drawing/2014/main" xmlns="" id="{00000000-0008-0000-0300-00002B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6" name="Rectangle 19">
          <a:extLst>
            <a:ext uri="{FF2B5EF4-FFF2-40B4-BE49-F238E27FC236}">
              <a16:creationId xmlns:a16="http://schemas.microsoft.com/office/drawing/2014/main" xmlns="" id="{00000000-0008-0000-0300-00002C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17" name="Rectangle 20">
          <a:extLst>
            <a:ext uri="{FF2B5EF4-FFF2-40B4-BE49-F238E27FC236}">
              <a16:creationId xmlns:a16="http://schemas.microsoft.com/office/drawing/2014/main" xmlns="" id="{00000000-0008-0000-0300-00002D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18" name="Rectangle 21">
          <a:extLst>
            <a:ext uri="{FF2B5EF4-FFF2-40B4-BE49-F238E27FC236}">
              <a16:creationId xmlns:a16="http://schemas.microsoft.com/office/drawing/2014/main" xmlns="" id="{00000000-0008-0000-0300-00002E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19" name="Rectangle 22">
          <a:extLst>
            <a:ext uri="{FF2B5EF4-FFF2-40B4-BE49-F238E27FC236}">
              <a16:creationId xmlns:a16="http://schemas.microsoft.com/office/drawing/2014/main" xmlns="" id="{00000000-0008-0000-0300-00002F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0" name="Rectangle 23">
          <a:extLst>
            <a:ext uri="{FF2B5EF4-FFF2-40B4-BE49-F238E27FC236}">
              <a16:creationId xmlns:a16="http://schemas.microsoft.com/office/drawing/2014/main" xmlns="" id="{00000000-0008-0000-0300-000030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1" name="Rectangle 24">
          <a:extLst>
            <a:ext uri="{FF2B5EF4-FFF2-40B4-BE49-F238E27FC236}">
              <a16:creationId xmlns:a16="http://schemas.microsoft.com/office/drawing/2014/main" xmlns="" id="{00000000-0008-0000-0300-000031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2" name="Rectangle 25">
          <a:extLst>
            <a:ext uri="{FF2B5EF4-FFF2-40B4-BE49-F238E27FC236}">
              <a16:creationId xmlns:a16="http://schemas.microsoft.com/office/drawing/2014/main" xmlns="" id="{00000000-0008-0000-0300-000032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3" name="Rectangle 26">
          <a:extLst>
            <a:ext uri="{FF2B5EF4-FFF2-40B4-BE49-F238E27FC236}">
              <a16:creationId xmlns:a16="http://schemas.microsoft.com/office/drawing/2014/main" xmlns="" id="{00000000-0008-0000-0300-000033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4" name="Rectangle 27">
          <a:extLst>
            <a:ext uri="{FF2B5EF4-FFF2-40B4-BE49-F238E27FC236}">
              <a16:creationId xmlns:a16="http://schemas.microsoft.com/office/drawing/2014/main" xmlns="" id="{00000000-0008-0000-0300-000034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5" name="Rectangle 28">
          <a:extLst>
            <a:ext uri="{FF2B5EF4-FFF2-40B4-BE49-F238E27FC236}">
              <a16:creationId xmlns:a16="http://schemas.microsoft.com/office/drawing/2014/main" xmlns="" id="{00000000-0008-0000-0300-000035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6" name="Rectangle 29">
          <a:extLst>
            <a:ext uri="{FF2B5EF4-FFF2-40B4-BE49-F238E27FC236}">
              <a16:creationId xmlns:a16="http://schemas.microsoft.com/office/drawing/2014/main" xmlns="" id="{00000000-0008-0000-0300-000036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27" name="Rectangle 30">
          <a:extLst>
            <a:ext uri="{FF2B5EF4-FFF2-40B4-BE49-F238E27FC236}">
              <a16:creationId xmlns:a16="http://schemas.microsoft.com/office/drawing/2014/main" xmlns="" id="{00000000-0008-0000-0300-000037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8728" name="Rectangle 31">
          <a:extLst>
            <a:ext uri="{FF2B5EF4-FFF2-40B4-BE49-F238E27FC236}">
              <a16:creationId xmlns:a16="http://schemas.microsoft.com/office/drawing/2014/main" xmlns="" id="{00000000-0008-0000-0300-000038AE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8729" name="Rectangle 32">
          <a:extLst>
            <a:ext uri="{FF2B5EF4-FFF2-40B4-BE49-F238E27FC236}">
              <a16:creationId xmlns:a16="http://schemas.microsoft.com/office/drawing/2014/main" xmlns="" id="{00000000-0008-0000-0300-000039AE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8730" name="Rectangle 33">
          <a:extLst>
            <a:ext uri="{FF2B5EF4-FFF2-40B4-BE49-F238E27FC236}">
              <a16:creationId xmlns:a16="http://schemas.microsoft.com/office/drawing/2014/main" xmlns="" id="{00000000-0008-0000-0300-00003AAE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1" name="Rectangle 34">
          <a:extLst>
            <a:ext uri="{FF2B5EF4-FFF2-40B4-BE49-F238E27FC236}">
              <a16:creationId xmlns:a16="http://schemas.microsoft.com/office/drawing/2014/main" xmlns="" id="{00000000-0008-0000-0300-00003B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2" name="Rectangle 35">
          <a:extLst>
            <a:ext uri="{FF2B5EF4-FFF2-40B4-BE49-F238E27FC236}">
              <a16:creationId xmlns:a16="http://schemas.microsoft.com/office/drawing/2014/main" xmlns="" id="{00000000-0008-0000-0300-00003C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3" name="Rectangle 36">
          <a:extLst>
            <a:ext uri="{FF2B5EF4-FFF2-40B4-BE49-F238E27FC236}">
              <a16:creationId xmlns:a16="http://schemas.microsoft.com/office/drawing/2014/main" xmlns="" id="{00000000-0008-0000-0300-00003D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4" name="Rectangle 37">
          <a:extLst>
            <a:ext uri="{FF2B5EF4-FFF2-40B4-BE49-F238E27FC236}">
              <a16:creationId xmlns:a16="http://schemas.microsoft.com/office/drawing/2014/main" xmlns="" id="{00000000-0008-0000-0300-00003E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5" name="Rectangle 38">
          <a:extLst>
            <a:ext uri="{FF2B5EF4-FFF2-40B4-BE49-F238E27FC236}">
              <a16:creationId xmlns:a16="http://schemas.microsoft.com/office/drawing/2014/main" xmlns="" id="{00000000-0008-0000-0300-00003F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6" name="Rectangle 39">
          <a:extLst>
            <a:ext uri="{FF2B5EF4-FFF2-40B4-BE49-F238E27FC236}">
              <a16:creationId xmlns:a16="http://schemas.microsoft.com/office/drawing/2014/main" xmlns="" id="{00000000-0008-0000-0300-000040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7" name="Rectangle 40">
          <a:extLst>
            <a:ext uri="{FF2B5EF4-FFF2-40B4-BE49-F238E27FC236}">
              <a16:creationId xmlns:a16="http://schemas.microsoft.com/office/drawing/2014/main" xmlns="" id="{00000000-0008-0000-0300-000041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8" name="Rectangle 41">
          <a:extLst>
            <a:ext uri="{FF2B5EF4-FFF2-40B4-BE49-F238E27FC236}">
              <a16:creationId xmlns:a16="http://schemas.microsoft.com/office/drawing/2014/main" xmlns="" id="{00000000-0008-0000-0300-000042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39" name="Rectangle 42">
          <a:extLst>
            <a:ext uri="{FF2B5EF4-FFF2-40B4-BE49-F238E27FC236}">
              <a16:creationId xmlns:a16="http://schemas.microsoft.com/office/drawing/2014/main" xmlns="" id="{00000000-0008-0000-0300-000043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0" name="Rectangle 43">
          <a:extLst>
            <a:ext uri="{FF2B5EF4-FFF2-40B4-BE49-F238E27FC236}">
              <a16:creationId xmlns:a16="http://schemas.microsoft.com/office/drawing/2014/main" xmlns="" id="{00000000-0008-0000-0300-000044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1" name="Rectangle 44">
          <a:extLst>
            <a:ext uri="{FF2B5EF4-FFF2-40B4-BE49-F238E27FC236}">
              <a16:creationId xmlns:a16="http://schemas.microsoft.com/office/drawing/2014/main" xmlns="" id="{00000000-0008-0000-0300-000045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8742" name="Rectangle 45">
          <a:extLst>
            <a:ext uri="{FF2B5EF4-FFF2-40B4-BE49-F238E27FC236}">
              <a16:creationId xmlns:a16="http://schemas.microsoft.com/office/drawing/2014/main" xmlns="" id="{00000000-0008-0000-0300-000046AE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3" name="Rectangle 46">
          <a:extLst>
            <a:ext uri="{FF2B5EF4-FFF2-40B4-BE49-F238E27FC236}">
              <a16:creationId xmlns:a16="http://schemas.microsoft.com/office/drawing/2014/main" xmlns="" id="{00000000-0008-0000-0300-000047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4" name="Rectangle 47">
          <a:extLst>
            <a:ext uri="{FF2B5EF4-FFF2-40B4-BE49-F238E27FC236}">
              <a16:creationId xmlns:a16="http://schemas.microsoft.com/office/drawing/2014/main" xmlns="" id="{00000000-0008-0000-0300-00004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5" name="Rectangle 48">
          <a:extLst>
            <a:ext uri="{FF2B5EF4-FFF2-40B4-BE49-F238E27FC236}">
              <a16:creationId xmlns:a16="http://schemas.microsoft.com/office/drawing/2014/main" xmlns="" id="{00000000-0008-0000-0300-000049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6" name="Rectangle 49">
          <a:extLst>
            <a:ext uri="{FF2B5EF4-FFF2-40B4-BE49-F238E27FC236}">
              <a16:creationId xmlns:a16="http://schemas.microsoft.com/office/drawing/2014/main" xmlns="" id="{00000000-0008-0000-0300-00004A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47" name="Rectangle 50">
          <a:extLst>
            <a:ext uri="{FF2B5EF4-FFF2-40B4-BE49-F238E27FC236}">
              <a16:creationId xmlns:a16="http://schemas.microsoft.com/office/drawing/2014/main" xmlns="" id="{00000000-0008-0000-0300-00004B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48" name="Rectangle 51">
          <a:extLst>
            <a:ext uri="{FF2B5EF4-FFF2-40B4-BE49-F238E27FC236}">
              <a16:creationId xmlns:a16="http://schemas.microsoft.com/office/drawing/2014/main" xmlns="" id="{00000000-0008-0000-0300-00004C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49" name="Rectangle 52">
          <a:extLst>
            <a:ext uri="{FF2B5EF4-FFF2-40B4-BE49-F238E27FC236}">
              <a16:creationId xmlns:a16="http://schemas.microsoft.com/office/drawing/2014/main" xmlns="" id="{00000000-0008-0000-0300-00004D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0" name="Rectangle 53">
          <a:extLst>
            <a:ext uri="{FF2B5EF4-FFF2-40B4-BE49-F238E27FC236}">
              <a16:creationId xmlns:a16="http://schemas.microsoft.com/office/drawing/2014/main" xmlns="" id="{00000000-0008-0000-0300-00004E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1" name="Rectangle 54">
          <a:extLst>
            <a:ext uri="{FF2B5EF4-FFF2-40B4-BE49-F238E27FC236}">
              <a16:creationId xmlns:a16="http://schemas.microsoft.com/office/drawing/2014/main" xmlns="" id="{00000000-0008-0000-0300-00004F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2" name="Rectangle 55">
          <a:extLst>
            <a:ext uri="{FF2B5EF4-FFF2-40B4-BE49-F238E27FC236}">
              <a16:creationId xmlns:a16="http://schemas.microsoft.com/office/drawing/2014/main" xmlns="" id="{00000000-0008-0000-0300-000050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3" name="Rectangle 56">
          <a:extLst>
            <a:ext uri="{FF2B5EF4-FFF2-40B4-BE49-F238E27FC236}">
              <a16:creationId xmlns:a16="http://schemas.microsoft.com/office/drawing/2014/main" xmlns="" id="{00000000-0008-0000-0300-000051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4" name="Rectangle 57">
          <a:extLst>
            <a:ext uri="{FF2B5EF4-FFF2-40B4-BE49-F238E27FC236}">
              <a16:creationId xmlns:a16="http://schemas.microsoft.com/office/drawing/2014/main" xmlns="" id="{00000000-0008-0000-0300-000052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5" name="Rectangle 58">
          <a:extLst>
            <a:ext uri="{FF2B5EF4-FFF2-40B4-BE49-F238E27FC236}">
              <a16:creationId xmlns:a16="http://schemas.microsoft.com/office/drawing/2014/main" xmlns="" id="{00000000-0008-0000-0300-000053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6" name="Rectangle 59">
          <a:extLst>
            <a:ext uri="{FF2B5EF4-FFF2-40B4-BE49-F238E27FC236}">
              <a16:creationId xmlns:a16="http://schemas.microsoft.com/office/drawing/2014/main" xmlns="" id="{00000000-0008-0000-0300-000054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57" name="Rectangle 60">
          <a:extLst>
            <a:ext uri="{FF2B5EF4-FFF2-40B4-BE49-F238E27FC236}">
              <a16:creationId xmlns:a16="http://schemas.microsoft.com/office/drawing/2014/main" xmlns="" id="{00000000-0008-0000-0300-000055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58" name="Rectangle 61">
          <a:extLst>
            <a:ext uri="{FF2B5EF4-FFF2-40B4-BE49-F238E27FC236}">
              <a16:creationId xmlns:a16="http://schemas.microsoft.com/office/drawing/2014/main" xmlns="" id="{00000000-0008-0000-0300-000056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59" name="Rectangle 62">
          <a:extLst>
            <a:ext uri="{FF2B5EF4-FFF2-40B4-BE49-F238E27FC236}">
              <a16:creationId xmlns:a16="http://schemas.microsoft.com/office/drawing/2014/main" xmlns="" id="{00000000-0008-0000-0300-000057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0" name="Rectangle 63">
          <a:extLst>
            <a:ext uri="{FF2B5EF4-FFF2-40B4-BE49-F238E27FC236}">
              <a16:creationId xmlns:a16="http://schemas.microsoft.com/office/drawing/2014/main" xmlns="" id="{00000000-0008-0000-0300-000058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1" name="Rectangle 64">
          <a:extLst>
            <a:ext uri="{FF2B5EF4-FFF2-40B4-BE49-F238E27FC236}">
              <a16:creationId xmlns:a16="http://schemas.microsoft.com/office/drawing/2014/main" xmlns="" id="{00000000-0008-0000-0300-000059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2" name="Rectangle 65">
          <a:extLst>
            <a:ext uri="{FF2B5EF4-FFF2-40B4-BE49-F238E27FC236}">
              <a16:creationId xmlns:a16="http://schemas.microsoft.com/office/drawing/2014/main" xmlns="" id="{00000000-0008-0000-0300-00005A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3" name="Rectangle 66">
          <a:extLst>
            <a:ext uri="{FF2B5EF4-FFF2-40B4-BE49-F238E27FC236}">
              <a16:creationId xmlns:a16="http://schemas.microsoft.com/office/drawing/2014/main" xmlns="" id="{00000000-0008-0000-0300-00005B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4" name="Rectangle 67">
          <a:extLst>
            <a:ext uri="{FF2B5EF4-FFF2-40B4-BE49-F238E27FC236}">
              <a16:creationId xmlns:a16="http://schemas.microsoft.com/office/drawing/2014/main" xmlns="" id="{00000000-0008-0000-0300-00005C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5" name="Rectangle 68">
          <a:extLst>
            <a:ext uri="{FF2B5EF4-FFF2-40B4-BE49-F238E27FC236}">
              <a16:creationId xmlns:a16="http://schemas.microsoft.com/office/drawing/2014/main" xmlns="" id="{00000000-0008-0000-0300-00005D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6" name="Rectangle 69">
          <a:extLst>
            <a:ext uri="{FF2B5EF4-FFF2-40B4-BE49-F238E27FC236}">
              <a16:creationId xmlns:a16="http://schemas.microsoft.com/office/drawing/2014/main" xmlns="" id="{00000000-0008-0000-0300-00005E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67" name="Rectangle 70">
          <a:extLst>
            <a:ext uri="{FF2B5EF4-FFF2-40B4-BE49-F238E27FC236}">
              <a16:creationId xmlns:a16="http://schemas.microsoft.com/office/drawing/2014/main" xmlns="" id="{00000000-0008-0000-0300-00005F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68" name="Rectangle 71">
          <a:extLst>
            <a:ext uri="{FF2B5EF4-FFF2-40B4-BE49-F238E27FC236}">
              <a16:creationId xmlns:a16="http://schemas.microsoft.com/office/drawing/2014/main" xmlns="" id="{00000000-0008-0000-0300-000060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69" name="Rectangle 72">
          <a:extLst>
            <a:ext uri="{FF2B5EF4-FFF2-40B4-BE49-F238E27FC236}">
              <a16:creationId xmlns:a16="http://schemas.microsoft.com/office/drawing/2014/main" xmlns="" id="{00000000-0008-0000-0300-000061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0" name="Rectangle 73">
          <a:extLst>
            <a:ext uri="{FF2B5EF4-FFF2-40B4-BE49-F238E27FC236}">
              <a16:creationId xmlns:a16="http://schemas.microsoft.com/office/drawing/2014/main" xmlns="" id="{00000000-0008-0000-0300-000062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1" name="Rectangle 74">
          <a:extLst>
            <a:ext uri="{FF2B5EF4-FFF2-40B4-BE49-F238E27FC236}">
              <a16:creationId xmlns:a16="http://schemas.microsoft.com/office/drawing/2014/main" xmlns="" id="{00000000-0008-0000-0300-000063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2" name="Rectangle 75">
          <a:extLst>
            <a:ext uri="{FF2B5EF4-FFF2-40B4-BE49-F238E27FC236}">
              <a16:creationId xmlns:a16="http://schemas.microsoft.com/office/drawing/2014/main" xmlns="" id="{00000000-0008-0000-0300-000064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8773" name="Rectangle 76">
          <a:extLst>
            <a:ext uri="{FF2B5EF4-FFF2-40B4-BE49-F238E27FC236}">
              <a16:creationId xmlns:a16="http://schemas.microsoft.com/office/drawing/2014/main" xmlns="" id="{00000000-0008-0000-0300-000065AE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4" name="Rectangle 77">
          <a:extLst>
            <a:ext uri="{FF2B5EF4-FFF2-40B4-BE49-F238E27FC236}">
              <a16:creationId xmlns:a16="http://schemas.microsoft.com/office/drawing/2014/main" xmlns="" id="{00000000-0008-0000-0300-000066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8775" name="Rectangle 78">
          <a:extLst>
            <a:ext uri="{FF2B5EF4-FFF2-40B4-BE49-F238E27FC236}">
              <a16:creationId xmlns:a16="http://schemas.microsoft.com/office/drawing/2014/main" xmlns="" id="{00000000-0008-0000-0300-000067AE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8776" name="Rectangle 79">
          <a:extLst>
            <a:ext uri="{FF2B5EF4-FFF2-40B4-BE49-F238E27FC236}">
              <a16:creationId xmlns:a16="http://schemas.microsoft.com/office/drawing/2014/main" xmlns="" id="{00000000-0008-0000-0300-000068AE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7" name="Rectangle 80">
          <a:extLst>
            <a:ext uri="{FF2B5EF4-FFF2-40B4-BE49-F238E27FC236}">
              <a16:creationId xmlns:a16="http://schemas.microsoft.com/office/drawing/2014/main" xmlns="" id="{00000000-0008-0000-0300-000069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8" name="Rectangle 81">
          <a:extLst>
            <a:ext uri="{FF2B5EF4-FFF2-40B4-BE49-F238E27FC236}">
              <a16:creationId xmlns:a16="http://schemas.microsoft.com/office/drawing/2014/main" xmlns="" id="{00000000-0008-0000-0300-00006A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79" name="Rectangle 82">
          <a:extLst>
            <a:ext uri="{FF2B5EF4-FFF2-40B4-BE49-F238E27FC236}">
              <a16:creationId xmlns:a16="http://schemas.microsoft.com/office/drawing/2014/main" xmlns="" id="{00000000-0008-0000-0300-00006B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0" name="Rectangle 83">
          <a:extLst>
            <a:ext uri="{FF2B5EF4-FFF2-40B4-BE49-F238E27FC236}">
              <a16:creationId xmlns:a16="http://schemas.microsoft.com/office/drawing/2014/main" xmlns="" id="{00000000-0008-0000-0300-00006C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1" name="Rectangle 84">
          <a:extLst>
            <a:ext uri="{FF2B5EF4-FFF2-40B4-BE49-F238E27FC236}">
              <a16:creationId xmlns:a16="http://schemas.microsoft.com/office/drawing/2014/main" xmlns="" id="{00000000-0008-0000-0300-00006D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2" name="Rectangle 85">
          <a:extLst>
            <a:ext uri="{FF2B5EF4-FFF2-40B4-BE49-F238E27FC236}">
              <a16:creationId xmlns:a16="http://schemas.microsoft.com/office/drawing/2014/main" xmlns="" id="{00000000-0008-0000-0300-00006E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3" name="Rectangle 86">
          <a:extLst>
            <a:ext uri="{FF2B5EF4-FFF2-40B4-BE49-F238E27FC236}">
              <a16:creationId xmlns:a16="http://schemas.microsoft.com/office/drawing/2014/main" xmlns="" id="{00000000-0008-0000-0300-00006F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4" name="Rectangle 87">
          <a:extLst>
            <a:ext uri="{FF2B5EF4-FFF2-40B4-BE49-F238E27FC236}">
              <a16:creationId xmlns:a16="http://schemas.microsoft.com/office/drawing/2014/main" xmlns="" id="{00000000-0008-0000-0300-000070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5" name="Rectangle 88">
          <a:extLst>
            <a:ext uri="{FF2B5EF4-FFF2-40B4-BE49-F238E27FC236}">
              <a16:creationId xmlns:a16="http://schemas.microsoft.com/office/drawing/2014/main" xmlns="" id="{00000000-0008-0000-0300-000071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6" name="Rectangle 89">
          <a:extLst>
            <a:ext uri="{FF2B5EF4-FFF2-40B4-BE49-F238E27FC236}">
              <a16:creationId xmlns:a16="http://schemas.microsoft.com/office/drawing/2014/main" xmlns="" id="{00000000-0008-0000-0300-000072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7" name="Rectangle 90">
          <a:extLst>
            <a:ext uri="{FF2B5EF4-FFF2-40B4-BE49-F238E27FC236}">
              <a16:creationId xmlns:a16="http://schemas.microsoft.com/office/drawing/2014/main" xmlns="" id="{00000000-0008-0000-0300-000073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8788" name="Rectangle 91">
          <a:extLst>
            <a:ext uri="{FF2B5EF4-FFF2-40B4-BE49-F238E27FC236}">
              <a16:creationId xmlns:a16="http://schemas.microsoft.com/office/drawing/2014/main" xmlns="" id="{00000000-0008-0000-0300-000074AE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89" name="Rectangle 92">
          <a:extLst>
            <a:ext uri="{FF2B5EF4-FFF2-40B4-BE49-F238E27FC236}">
              <a16:creationId xmlns:a16="http://schemas.microsoft.com/office/drawing/2014/main" xmlns="" id="{00000000-0008-0000-0300-000075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0" name="Rectangle 93">
          <a:extLst>
            <a:ext uri="{FF2B5EF4-FFF2-40B4-BE49-F238E27FC236}">
              <a16:creationId xmlns:a16="http://schemas.microsoft.com/office/drawing/2014/main" xmlns="" id="{00000000-0008-0000-0300-00007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1" name="Rectangle 94">
          <a:extLst>
            <a:ext uri="{FF2B5EF4-FFF2-40B4-BE49-F238E27FC236}">
              <a16:creationId xmlns:a16="http://schemas.microsoft.com/office/drawing/2014/main" xmlns="" id="{00000000-0008-0000-0300-000077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2" name="Rectangle 95">
          <a:extLst>
            <a:ext uri="{FF2B5EF4-FFF2-40B4-BE49-F238E27FC236}">
              <a16:creationId xmlns:a16="http://schemas.microsoft.com/office/drawing/2014/main" xmlns="" id="{00000000-0008-0000-0300-000078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3" name="Rectangle 96">
          <a:extLst>
            <a:ext uri="{FF2B5EF4-FFF2-40B4-BE49-F238E27FC236}">
              <a16:creationId xmlns:a16="http://schemas.microsoft.com/office/drawing/2014/main" xmlns="" id="{00000000-0008-0000-0300-000079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4" name="Rectangle 97">
          <a:extLst>
            <a:ext uri="{FF2B5EF4-FFF2-40B4-BE49-F238E27FC236}">
              <a16:creationId xmlns:a16="http://schemas.microsoft.com/office/drawing/2014/main" xmlns="" id="{00000000-0008-0000-0300-00007A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5" name="Rectangle 98">
          <a:extLst>
            <a:ext uri="{FF2B5EF4-FFF2-40B4-BE49-F238E27FC236}">
              <a16:creationId xmlns:a16="http://schemas.microsoft.com/office/drawing/2014/main" xmlns="" id="{00000000-0008-0000-0300-00007B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6" name="Rectangle 99">
          <a:extLst>
            <a:ext uri="{FF2B5EF4-FFF2-40B4-BE49-F238E27FC236}">
              <a16:creationId xmlns:a16="http://schemas.microsoft.com/office/drawing/2014/main" xmlns="" id="{00000000-0008-0000-0300-00007C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797" name="Rectangle 100">
          <a:extLst>
            <a:ext uri="{FF2B5EF4-FFF2-40B4-BE49-F238E27FC236}">
              <a16:creationId xmlns:a16="http://schemas.microsoft.com/office/drawing/2014/main" xmlns="" id="{00000000-0008-0000-0300-00007D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798" name="Rectangle 101">
          <a:extLst>
            <a:ext uri="{FF2B5EF4-FFF2-40B4-BE49-F238E27FC236}">
              <a16:creationId xmlns:a16="http://schemas.microsoft.com/office/drawing/2014/main" xmlns="" id="{00000000-0008-0000-0300-00007E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799" name="Rectangle 102">
          <a:extLst>
            <a:ext uri="{FF2B5EF4-FFF2-40B4-BE49-F238E27FC236}">
              <a16:creationId xmlns:a16="http://schemas.microsoft.com/office/drawing/2014/main" xmlns="" id="{00000000-0008-0000-0300-00007F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0" name="Rectangle 103">
          <a:extLst>
            <a:ext uri="{FF2B5EF4-FFF2-40B4-BE49-F238E27FC236}">
              <a16:creationId xmlns:a16="http://schemas.microsoft.com/office/drawing/2014/main" xmlns="" id="{00000000-0008-0000-0300-000080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1" name="Rectangle 104">
          <a:extLst>
            <a:ext uri="{FF2B5EF4-FFF2-40B4-BE49-F238E27FC236}">
              <a16:creationId xmlns:a16="http://schemas.microsoft.com/office/drawing/2014/main" xmlns="" id="{00000000-0008-0000-0300-000081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2" name="Rectangle 105">
          <a:extLst>
            <a:ext uri="{FF2B5EF4-FFF2-40B4-BE49-F238E27FC236}">
              <a16:creationId xmlns:a16="http://schemas.microsoft.com/office/drawing/2014/main" xmlns="" id="{00000000-0008-0000-0300-000082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3" name="Rectangle 106">
          <a:extLst>
            <a:ext uri="{FF2B5EF4-FFF2-40B4-BE49-F238E27FC236}">
              <a16:creationId xmlns:a16="http://schemas.microsoft.com/office/drawing/2014/main" xmlns="" id="{00000000-0008-0000-0300-000083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4" name="Rectangle 107">
          <a:extLst>
            <a:ext uri="{FF2B5EF4-FFF2-40B4-BE49-F238E27FC236}">
              <a16:creationId xmlns:a16="http://schemas.microsoft.com/office/drawing/2014/main" xmlns="" id="{00000000-0008-0000-0300-000084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5" name="Rectangle 108">
          <a:extLst>
            <a:ext uri="{FF2B5EF4-FFF2-40B4-BE49-F238E27FC236}">
              <a16:creationId xmlns:a16="http://schemas.microsoft.com/office/drawing/2014/main" xmlns="" id="{00000000-0008-0000-0300-000085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6" name="Rectangle 109">
          <a:extLst>
            <a:ext uri="{FF2B5EF4-FFF2-40B4-BE49-F238E27FC236}">
              <a16:creationId xmlns:a16="http://schemas.microsoft.com/office/drawing/2014/main" xmlns="" id="{00000000-0008-0000-0300-000086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07" name="Rectangle 110">
          <a:extLst>
            <a:ext uri="{FF2B5EF4-FFF2-40B4-BE49-F238E27FC236}">
              <a16:creationId xmlns:a16="http://schemas.microsoft.com/office/drawing/2014/main" xmlns="" id="{00000000-0008-0000-0300-000087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08" name="Rectangle 111">
          <a:extLst>
            <a:ext uri="{FF2B5EF4-FFF2-40B4-BE49-F238E27FC236}">
              <a16:creationId xmlns:a16="http://schemas.microsoft.com/office/drawing/2014/main" xmlns="" id="{00000000-0008-0000-0300-000088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09" name="Rectangle 112">
          <a:extLst>
            <a:ext uri="{FF2B5EF4-FFF2-40B4-BE49-F238E27FC236}">
              <a16:creationId xmlns:a16="http://schemas.microsoft.com/office/drawing/2014/main" xmlns="" id="{00000000-0008-0000-0300-000089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0" name="Rectangle 113">
          <a:extLst>
            <a:ext uri="{FF2B5EF4-FFF2-40B4-BE49-F238E27FC236}">
              <a16:creationId xmlns:a16="http://schemas.microsoft.com/office/drawing/2014/main" xmlns="" id="{00000000-0008-0000-0300-00008A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1" name="Rectangle 114">
          <a:extLst>
            <a:ext uri="{FF2B5EF4-FFF2-40B4-BE49-F238E27FC236}">
              <a16:creationId xmlns:a16="http://schemas.microsoft.com/office/drawing/2014/main" xmlns="" id="{00000000-0008-0000-0300-00008B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2" name="Rectangle 115">
          <a:extLst>
            <a:ext uri="{FF2B5EF4-FFF2-40B4-BE49-F238E27FC236}">
              <a16:creationId xmlns:a16="http://schemas.microsoft.com/office/drawing/2014/main" xmlns="" id="{00000000-0008-0000-0300-00008C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3" name="Rectangle 116">
          <a:extLst>
            <a:ext uri="{FF2B5EF4-FFF2-40B4-BE49-F238E27FC236}">
              <a16:creationId xmlns:a16="http://schemas.microsoft.com/office/drawing/2014/main" xmlns="" id="{00000000-0008-0000-0300-00008D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4" name="Rectangle 117">
          <a:extLst>
            <a:ext uri="{FF2B5EF4-FFF2-40B4-BE49-F238E27FC236}">
              <a16:creationId xmlns:a16="http://schemas.microsoft.com/office/drawing/2014/main" xmlns="" id="{00000000-0008-0000-0300-00008E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5" name="Rectangle 118">
          <a:extLst>
            <a:ext uri="{FF2B5EF4-FFF2-40B4-BE49-F238E27FC236}">
              <a16:creationId xmlns:a16="http://schemas.microsoft.com/office/drawing/2014/main" xmlns="" id="{00000000-0008-0000-0300-00008F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6" name="Rectangle 119">
          <a:extLst>
            <a:ext uri="{FF2B5EF4-FFF2-40B4-BE49-F238E27FC236}">
              <a16:creationId xmlns:a16="http://schemas.microsoft.com/office/drawing/2014/main" xmlns="" id="{00000000-0008-0000-0300-000090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17" name="Rectangle 120">
          <a:extLst>
            <a:ext uri="{FF2B5EF4-FFF2-40B4-BE49-F238E27FC236}">
              <a16:creationId xmlns:a16="http://schemas.microsoft.com/office/drawing/2014/main" xmlns="" id="{00000000-0008-0000-0300-000091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18" name="Rectangle 121">
          <a:extLst>
            <a:ext uri="{FF2B5EF4-FFF2-40B4-BE49-F238E27FC236}">
              <a16:creationId xmlns:a16="http://schemas.microsoft.com/office/drawing/2014/main" xmlns="" id="{00000000-0008-0000-0300-000092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28819" name="Rectangle 122">
          <a:extLst>
            <a:ext uri="{FF2B5EF4-FFF2-40B4-BE49-F238E27FC236}">
              <a16:creationId xmlns:a16="http://schemas.microsoft.com/office/drawing/2014/main" xmlns="" id="{00000000-0008-0000-0300-000093AE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0" name="Rectangle 123">
          <a:extLst>
            <a:ext uri="{FF2B5EF4-FFF2-40B4-BE49-F238E27FC236}">
              <a16:creationId xmlns:a16="http://schemas.microsoft.com/office/drawing/2014/main" xmlns="" id="{00000000-0008-0000-0300-000094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28821" name="Rectangle 124">
          <a:extLst>
            <a:ext uri="{FF2B5EF4-FFF2-40B4-BE49-F238E27FC236}">
              <a16:creationId xmlns:a16="http://schemas.microsoft.com/office/drawing/2014/main" xmlns="" id="{00000000-0008-0000-0300-000095AE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28822" name="Rectangle 125">
          <a:extLst>
            <a:ext uri="{FF2B5EF4-FFF2-40B4-BE49-F238E27FC236}">
              <a16:creationId xmlns:a16="http://schemas.microsoft.com/office/drawing/2014/main" xmlns="" id="{00000000-0008-0000-0300-000096AE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3" name="Rectangle 126">
          <a:extLst>
            <a:ext uri="{FF2B5EF4-FFF2-40B4-BE49-F238E27FC236}">
              <a16:creationId xmlns:a16="http://schemas.microsoft.com/office/drawing/2014/main" xmlns="" id="{00000000-0008-0000-0300-000097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4" name="Rectangle 127">
          <a:extLst>
            <a:ext uri="{FF2B5EF4-FFF2-40B4-BE49-F238E27FC236}">
              <a16:creationId xmlns:a16="http://schemas.microsoft.com/office/drawing/2014/main" xmlns="" id="{00000000-0008-0000-0300-000098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5" name="Rectangle 128">
          <a:extLst>
            <a:ext uri="{FF2B5EF4-FFF2-40B4-BE49-F238E27FC236}">
              <a16:creationId xmlns:a16="http://schemas.microsoft.com/office/drawing/2014/main" xmlns="" id="{00000000-0008-0000-0300-000099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6" name="Rectangle 129">
          <a:extLst>
            <a:ext uri="{FF2B5EF4-FFF2-40B4-BE49-F238E27FC236}">
              <a16:creationId xmlns:a16="http://schemas.microsoft.com/office/drawing/2014/main" xmlns="" id="{00000000-0008-0000-0300-00009A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7" name="Rectangle 130">
          <a:extLst>
            <a:ext uri="{FF2B5EF4-FFF2-40B4-BE49-F238E27FC236}">
              <a16:creationId xmlns:a16="http://schemas.microsoft.com/office/drawing/2014/main" xmlns="" id="{00000000-0008-0000-0300-00009B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8" name="Rectangle 131">
          <a:extLst>
            <a:ext uri="{FF2B5EF4-FFF2-40B4-BE49-F238E27FC236}">
              <a16:creationId xmlns:a16="http://schemas.microsoft.com/office/drawing/2014/main" xmlns="" id="{00000000-0008-0000-0300-00009C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29" name="Rectangle 132">
          <a:extLst>
            <a:ext uri="{FF2B5EF4-FFF2-40B4-BE49-F238E27FC236}">
              <a16:creationId xmlns:a16="http://schemas.microsoft.com/office/drawing/2014/main" xmlns="" id="{00000000-0008-0000-0300-00009D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0" name="Rectangle 133">
          <a:extLst>
            <a:ext uri="{FF2B5EF4-FFF2-40B4-BE49-F238E27FC236}">
              <a16:creationId xmlns:a16="http://schemas.microsoft.com/office/drawing/2014/main" xmlns="" id="{00000000-0008-0000-0300-00009E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1" name="Rectangle 134">
          <a:extLst>
            <a:ext uri="{FF2B5EF4-FFF2-40B4-BE49-F238E27FC236}">
              <a16:creationId xmlns:a16="http://schemas.microsoft.com/office/drawing/2014/main" xmlns="" id="{00000000-0008-0000-0300-00009F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2" name="Rectangle 135">
          <a:extLst>
            <a:ext uri="{FF2B5EF4-FFF2-40B4-BE49-F238E27FC236}">
              <a16:creationId xmlns:a16="http://schemas.microsoft.com/office/drawing/2014/main" xmlns="" id="{00000000-0008-0000-0300-0000A0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3" name="Rectangle 136">
          <a:extLst>
            <a:ext uri="{FF2B5EF4-FFF2-40B4-BE49-F238E27FC236}">
              <a16:creationId xmlns:a16="http://schemas.microsoft.com/office/drawing/2014/main" xmlns="" id="{00000000-0008-0000-0300-0000A1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28834" name="Rectangle 137">
          <a:extLst>
            <a:ext uri="{FF2B5EF4-FFF2-40B4-BE49-F238E27FC236}">
              <a16:creationId xmlns:a16="http://schemas.microsoft.com/office/drawing/2014/main" xmlns="" id="{00000000-0008-0000-0300-0000A2AE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5" name="Rectangle 138">
          <a:extLst>
            <a:ext uri="{FF2B5EF4-FFF2-40B4-BE49-F238E27FC236}">
              <a16:creationId xmlns:a16="http://schemas.microsoft.com/office/drawing/2014/main" xmlns="" id="{00000000-0008-0000-0300-0000A3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6" name="Rectangle 139">
          <a:extLst>
            <a:ext uri="{FF2B5EF4-FFF2-40B4-BE49-F238E27FC236}">
              <a16:creationId xmlns:a16="http://schemas.microsoft.com/office/drawing/2014/main" xmlns="" id="{00000000-0008-0000-0300-0000A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37" name="Rectangle 140">
          <a:extLst>
            <a:ext uri="{FF2B5EF4-FFF2-40B4-BE49-F238E27FC236}">
              <a16:creationId xmlns:a16="http://schemas.microsoft.com/office/drawing/2014/main" xmlns="" id="{00000000-0008-0000-0300-0000A5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38" name="Rectangle 141">
          <a:extLst>
            <a:ext uri="{FF2B5EF4-FFF2-40B4-BE49-F238E27FC236}">
              <a16:creationId xmlns:a16="http://schemas.microsoft.com/office/drawing/2014/main" xmlns="" id="{00000000-0008-0000-0300-0000A6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39" name="Rectangle 142">
          <a:extLst>
            <a:ext uri="{FF2B5EF4-FFF2-40B4-BE49-F238E27FC236}">
              <a16:creationId xmlns:a16="http://schemas.microsoft.com/office/drawing/2014/main" xmlns="" id="{00000000-0008-0000-0300-0000A7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0" name="Rectangle 143">
          <a:extLst>
            <a:ext uri="{FF2B5EF4-FFF2-40B4-BE49-F238E27FC236}">
              <a16:creationId xmlns:a16="http://schemas.microsoft.com/office/drawing/2014/main" xmlns="" id="{00000000-0008-0000-0300-0000A8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1" name="Rectangle 144">
          <a:extLst>
            <a:ext uri="{FF2B5EF4-FFF2-40B4-BE49-F238E27FC236}">
              <a16:creationId xmlns:a16="http://schemas.microsoft.com/office/drawing/2014/main" xmlns="" id="{00000000-0008-0000-0300-0000A9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2" name="Rectangle 145">
          <a:extLst>
            <a:ext uri="{FF2B5EF4-FFF2-40B4-BE49-F238E27FC236}">
              <a16:creationId xmlns:a16="http://schemas.microsoft.com/office/drawing/2014/main" xmlns="" id="{00000000-0008-0000-0300-0000AA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3" name="Rectangle 146">
          <a:extLst>
            <a:ext uri="{FF2B5EF4-FFF2-40B4-BE49-F238E27FC236}">
              <a16:creationId xmlns:a16="http://schemas.microsoft.com/office/drawing/2014/main" xmlns="" id="{00000000-0008-0000-0300-0000AB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4" name="Rectangle 147">
          <a:extLst>
            <a:ext uri="{FF2B5EF4-FFF2-40B4-BE49-F238E27FC236}">
              <a16:creationId xmlns:a16="http://schemas.microsoft.com/office/drawing/2014/main" xmlns="" id="{00000000-0008-0000-0300-0000AC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5" name="Rectangle 148">
          <a:extLst>
            <a:ext uri="{FF2B5EF4-FFF2-40B4-BE49-F238E27FC236}">
              <a16:creationId xmlns:a16="http://schemas.microsoft.com/office/drawing/2014/main" xmlns="" id="{00000000-0008-0000-0300-0000AD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6" name="Rectangle 149">
          <a:extLst>
            <a:ext uri="{FF2B5EF4-FFF2-40B4-BE49-F238E27FC236}">
              <a16:creationId xmlns:a16="http://schemas.microsoft.com/office/drawing/2014/main" xmlns="" id="{00000000-0008-0000-0300-0000AE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47" name="Rectangle 150">
          <a:extLst>
            <a:ext uri="{FF2B5EF4-FFF2-40B4-BE49-F238E27FC236}">
              <a16:creationId xmlns:a16="http://schemas.microsoft.com/office/drawing/2014/main" xmlns="" id="{00000000-0008-0000-0300-0000AF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48" name="Rectangle 151">
          <a:extLst>
            <a:ext uri="{FF2B5EF4-FFF2-40B4-BE49-F238E27FC236}">
              <a16:creationId xmlns:a16="http://schemas.microsoft.com/office/drawing/2014/main" xmlns="" id="{00000000-0008-0000-0300-0000B0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49" name="Rectangle 152">
          <a:extLst>
            <a:ext uri="{FF2B5EF4-FFF2-40B4-BE49-F238E27FC236}">
              <a16:creationId xmlns:a16="http://schemas.microsoft.com/office/drawing/2014/main" xmlns="" id="{00000000-0008-0000-0300-0000B1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0" name="Rectangle 153">
          <a:extLst>
            <a:ext uri="{FF2B5EF4-FFF2-40B4-BE49-F238E27FC236}">
              <a16:creationId xmlns:a16="http://schemas.microsoft.com/office/drawing/2014/main" xmlns="" id="{00000000-0008-0000-0300-0000B2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1" name="Rectangle 154">
          <a:extLst>
            <a:ext uri="{FF2B5EF4-FFF2-40B4-BE49-F238E27FC236}">
              <a16:creationId xmlns:a16="http://schemas.microsoft.com/office/drawing/2014/main" xmlns="" id="{00000000-0008-0000-0300-0000B3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2" name="Rectangle 155">
          <a:extLst>
            <a:ext uri="{FF2B5EF4-FFF2-40B4-BE49-F238E27FC236}">
              <a16:creationId xmlns:a16="http://schemas.microsoft.com/office/drawing/2014/main" xmlns="" id="{00000000-0008-0000-0300-0000B4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3" name="Rectangle 156">
          <a:extLst>
            <a:ext uri="{FF2B5EF4-FFF2-40B4-BE49-F238E27FC236}">
              <a16:creationId xmlns:a16="http://schemas.microsoft.com/office/drawing/2014/main" xmlns="" id="{00000000-0008-0000-0300-0000B5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4" name="Rectangle 157">
          <a:extLst>
            <a:ext uri="{FF2B5EF4-FFF2-40B4-BE49-F238E27FC236}">
              <a16:creationId xmlns:a16="http://schemas.microsoft.com/office/drawing/2014/main" xmlns="" id="{00000000-0008-0000-0300-0000B6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5" name="Rectangle 158">
          <a:extLst>
            <a:ext uri="{FF2B5EF4-FFF2-40B4-BE49-F238E27FC236}">
              <a16:creationId xmlns:a16="http://schemas.microsoft.com/office/drawing/2014/main" xmlns="" id="{00000000-0008-0000-0300-0000B7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6" name="Rectangle 159">
          <a:extLst>
            <a:ext uri="{FF2B5EF4-FFF2-40B4-BE49-F238E27FC236}">
              <a16:creationId xmlns:a16="http://schemas.microsoft.com/office/drawing/2014/main" xmlns="" id="{00000000-0008-0000-0300-0000B8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57" name="Rectangle 160">
          <a:extLst>
            <a:ext uri="{FF2B5EF4-FFF2-40B4-BE49-F238E27FC236}">
              <a16:creationId xmlns:a16="http://schemas.microsoft.com/office/drawing/2014/main" xmlns="" id="{00000000-0008-0000-0300-0000B9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58" name="Rectangle 161">
          <a:extLst>
            <a:ext uri="{FF2B5EF4-FFF2-40B4-BE49-F238E27FC236}">
              <a16:creationId xmlns:a16="http://schemas.microsoft.com/office/drawing/2014/main" xmlns="" id="{00000000-0008-0000-0300-0000BA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59" name="Rectangle 162">
          <a:extLst>
            <a:ext uri="{FF2B5EF4-FFF2-40B4-BE49-F238E27FC236}">
              <a16:creationId xmlns:a16="http://schemas.microsoft.com/office/drawing/2014/main" xmlns="" id="{00000000-0008-0000-0300-0000BB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0" name="Rectangle 163">
          <a:extLst>
            <a:ext uri="{FF2B5EF4-FFF2-40B4-BE49-F238E27FC236}">
              <a16:creationId xmlns:a16="http://schemas.microsoft.com/office/drawing/2014/main" xmlns="" id="{00000000-0008-0000-0300-0000BC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1" name="Rectangle 164">
          <a:extLst>
            <a:ext uri="{FF2B5EF4-FFF2-40B4-BE49-F238E27FC236}">
              <a16:creationId xmlns:a16="http://schemas.microsoft.com/office/drawing/2014/main" xmlns="" id="{00000000-0008-0000-0300-0000BD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2" name="Rectangle 165">
          <a:extLst>
            <a:ext uri="{FF2B5EF4-FFF2-40B4-BE49-F238E27FC236}">
              <a16:creationId xmlns:a16="http://schemas.microsoft.com/office/drawing/2014/main" xmlns="" id="{00000000-0008-0000-0300-0000BE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3" name="Rectangle 166">
          <a:extLst>
            <a:ext uri="{FF2B5EF4-FFF2-40B4-BE49-F238E27FC236}">
              <a16:creationId xmlns:a16="http://schemas.microsoft.com/office/drawing/2014/main" xmlns="" id="{00000000-0008-0000-0300-0000BF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4" name="Rectangle 167">
          <a:extLst>
            <a:ext uri="{FF2B5EF4-FFF2-40B4-BE49-F238E27FC236}">
              <a16:creationId xmlns:a16="http://schemas.microsoft.com/office/drawing/2014/main" xmlns="" id="{00000000-0008-0000-0300-0000C0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28865" name="Rectangle 168">
          <a:extLst>
            <a:ext uri="{FF2B5EF4-FFF2-40B4-BE49-F238E27FC236}">
              <a16:creationId xmlns:a16="http://schemas.microsoft.com/office/drawing/2014/main" xmlns="" id="{00000000-0008-0000-0300-0000C1AE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6" name="Rectangle 169">
          <a:extLst>
            <a:ext uri="{FF2B5EF4-FFF2-40B4-BE49-F238E27FC236}">
              <a16:creationId xmlns:a16="http://schemas.microsoft.com/office/drawing/2014/main" xmlns="" id="{00000000-0008-0000-0300-0000C2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28867" name="Rectangle 170">
          <a:extLst>
            <a:ext uri="{FF2B5EF4-FFF2-40B4-BE49-F238E27FC236}">
              <a16:creationId xmlns:a16="http://schemas.microsoft.com/office/drawing/2014/main" xmlns="" id="{00000000-0008-0000-0300-0000C3AE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28868" name="Rectangle 171">
          <a:extLst>
            <a:ext uri="{FF2B5EF4-FFF2-40B4-BE49-F238E27FC236}">
              <a16:creationId xmlns:a16="http://schemas.microsoft.com/office/drawing/2014/main" xmlns="" id="{00000000-0008-0000-0300-0000C4AE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69" name="Rectangle 172">
          <a:extLst>
            <a:ext uri="{FF2B5EF4-FFF2-40B4-BE49-F238E27FC236}">
              <a16:creationId xmlns:a16="http://schemas.microsoft.com/office/drawing/2014/main" xmlns="" id="{00000000-0008-0000-0300-0000C5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0" name="Rectangle 173">
          <a:extLst>
            <a:ext uri="{FF2B5EF4-FFF2-40B4-BE49-F238E27FC236}">
              <a16:creationId xmlns:a16="http://schemas.microsoft.com/office/drawing/2014/main" xmlns="" id="{00000000-0008-0000-0300-0000C6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1" name="Rectangle 174">
          <a:extLst>
            <a:ext uri="{FF2B5EF4-FFF2-40B4-BE49-F238E27FC236}">
              <a16:creationId xmlns:a16="http://schemas.microsoft.com/office/drawing/2014/main" xmlns="" id="{00000000-0008-0000-0300-0000C7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2" name="Rectangle 175">
          <a:extLst>
            <a:ext uri="{FF2B5EF4-FFF2-40B4-BE49-F238E27FC236}">
              <a16:creationId xmlns:a16="http://schemas.microsoft.com/office/drawing/2014/main" xmlns="" id="{00000000-0008-0000-0300-0000C8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3" name="Rectangle 176">
          <a:extLst>
            <a:ext uri="{FF2B5EF4-FFF2-40B4-BE49-F238E27FC236}">
              <a16:creationId xmlns:a16="http://schemas.microsoft.com/office/drawing/2014/main" xmlns="" id="{00000000-0008-0000-0300-0000C9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4" name="Rectangle 177">
          <a:extLst>
            <a:ext uri="{FF2B5EF4-FFF2-40B4-BE49-F238E27FC236}">
              <a16:creationId xmlns:a16="http://schemas.microsoft.com/office/drawing/2014/main" xmlns="" id="{00000000-0008-0000-0300-0000CA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5" name="Rectangle 178">
          <a:extLst>
            <a:ext uri="{FF2B5EF4-FFF2-40B4-BE49-F238E27FC236}">
              <a16:creationId xmlns:a16="http://schemas.microsoft.com/office/drawing/2014/main" xmlns="" id="{00000000-0008-0000-0300-0000CB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6" name="Rectangle 179">
          <a:extLst>
            <a:ext uri="{FF2B5EF4-FFF2-40B4-BE49-F238E27FC236}">
              <a16:creationId xmlns:a16="http://schemas.microsoft.com/office/drawing/2014/main" xmlns="" id="{00000000-0008-0000-0300-0000CC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7" name="Rectangle 180">
          <a:extLst>
            <a:ext uri="{FF2B5EF4-FFF2-40B4-BE49-F238E27FC236}">
              <a16:creationId xmlns:a16="http://schemas.microsoft.com/office/drawing/2014/main" xmlns="" id="{00000000-0008-0000-0300-0000CD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8" name="Rectangle 181">
          <a:extLst>
            <a:ext uri="{FF2B5EF4-FFF2-40B4-BE49-F238E27FC236}">
              <a16:creationId xmlns:a16="http://schemas.microsoft.com/office/drawing/2014/main" xmlns="" id="{00000000-0008-0000-0300-0000CE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79" name="Rectangle 182">
          <a:extLst>
            <a:ext uri="{FF2B5EF4-FFF2-40B4-BE49-F238E27FC236}">
              <a16:creationId xmlns:a16="http://schemas.microsoft.com/office/drawing/2014/main" xmlns="" id="{00000000-0008-0000-0300-0000CF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28880" name="Rectangle 183">
          <a:extLst>
            <a:ext uri="{FF2B5EF4-FFF2-40B4-BE49-F238E27FC236}">
              <a16:creationId xmlns:a16="http://schemas.microsoft.com/office/drawing/2014/main" xmlns="" id="{00000000-0008-0000-0300-0000D0AE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1" name="Rectangle 184">
          <a:extLst>
            <a:ext uri="{FF2B5EF4-FFF2-40B4-BE49-F238E27FC236}">
              <a16:creationId xmlns:a16="http://schemas.microsoft.com/office/drawing/2014/main" xmlns="" id="{00000000-0008-0000-0300-0000D1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2" name="Rectangle 185">
          <a:extLst>
            <a:ext uri="{FF2B5EF4-FFF2-40B4-BE49-F238E27FC236}">
              <a16:creationId xmlns:a16="http://schemas.microsoft.com/office/drawing/2014/main" xmlns="" id="{00000000-0008-0000-0300-0000D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3" name="Rectangle 186">
          <a:extLst>
            <a:ext uri="{FF2B5EF4-FFF2-40B4-BE49-F238E27FC236}">
              <a16:creationId xmlns:a16="http://schemas.microsoft.com/office/drawing/2014/main" xmlns="" id="{00000000-0008-0000-0300-0000D3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4" name="Rectangle 187">
          <a:extLst>
            <a:ext uri="{FF2B5EF4-FFF2-40B4-BE49-F238E27FC236}">
              <a16:creationId xmlns:a16="http://schemas.microsoft.com/office/drawing/2014/main" xmlns="" id="{00000000-0008-0000-0300-0000D4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5" name="Rectangle 188">
          <a:extLst>
            <a:ext uri="{FF2B5EF4-FFF2-40B4-BE49-F238E27FC236}">
              <a16:creationId xmlns:a16="http://schemas.microsoft.com/office/drawing/2014/main" xmlns="" id="{00000000-0008-0000-0300-0000D5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6" name="Rectangle 189">
          <a:extLst>
            <a:ext uri="{FF2B5EF4-FFF2-40B4-BE49-F238E27FC236}">
              <a16:creationId xmlns:a16="http://schemas.microsoft.com/office/drawing/2014/main" xmlns="" id="{00000000-0008-0000-0300-0000D6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87" name="Rectangle 190">
          <a:extLst>
            <a:ext uri="{FF2B5EF4-FFF2-40B4-BE49-F238E27FC236}">
              <a16:creationId xmlns:a16="http://schemas.microsoft.com/office/drawing/2014/main" xmlns="" id="{00000000-0008-0000-0300-0000D7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88" name="Rectangle 191">
          <a:extLst>
            <a:ext uri="{FF2B5EF4-FFF2-40B4-BE49-F238E27FC236}">
              <a16:creationId xmlns:a16="http://schemas.microsoft.com/office/drawing/2014/main" xmlns="" id="{00000000-0008-0000-0300-0000D8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89" name="Rectangle 192">
          <a:extLst>
            <a:ext uri="{FF2B5EF4-FFF2-40B4-BE49-F238E27FC236}">
              <a16:creationId xmlns:a16="http://schemas.microsoft.com/office/drawing/2014/main" xmlns="" id="{00000000-0008-0000-0300-0000D9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0" name="Rectangle 193">
          <a:extLst>
            <a:ext uri="{FF2B5EF4-FFF2-40B4-BE49-F238E27FC236}">
              <a16:creationId xmlns:a16="http://schemas.microsoft.com/office/drawing/2014/main" xmlns="" id="{00000000-0008-0000-0300-0000DA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1" name="Rectangle 194">
          <a:extLst>
            <a:ext uri="{FF2B5EF4-FFF2-40B4-BE49-F238E27FC236}">
              <a16:creationId xmlns:a16="http://schemas.microsoft.com/office/drawing/2014/main" xmlns="" id="{00000000-0008-0000-0300-0000DB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2" name="Rectangle 195">
          <a:extLst>
            <a:ext uri="{FF2B5EF4-FFF2-40B4-BE49-F238E27FC236}">
              <a16:creationId xmlns:a16="http://schemas.microsoft.com/office/drawing/2014/main" xmlns="" id="{00000000-0008-0000-0300-0000DC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3" name="Rectangle 196">
          <a:extLst>
            <a:ext uri="{FF2B5EF4-FFF2-40B4-BE49-F238E27FC236}">
              <a16:creationId xmlns:a16="http://schemas.microsoft.com/office/drawing/2014/main" xmlns="" id="{00000000-0008-0000-0300-0000DD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4" name="Rectangle 197">
          <a:extLst>
            <a:ext uri="{FF2B5EF4-FFF2-40B4-BE49-F238E27FC236}">
              <a16:creationId xmlns:a16="http://schemas.microsoft.com/office/drawing/2014/main" xmlns="" id="{00000000-0008-0000-0300-0000DE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5" name="Rectangle 198">
          <a:extLst>
            <a:ext uri="{FF2B5EF4-FFF2-40B4-BE49-F238E27FC236}">
              <a16:creationId xmlns:a16="http://schemas.microsoft.com/office/drawing/2014/main" xmlns="" id="{00000000-0008-0000-0300-0000DF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6" name="Rectangle 199">
          <a:extLst>
            <a:ext uri="{FF2B5EF4-FFF2-40B4-BE49-F238E27FC236}">
              <a16:creationId xmlns:a16="http://schemas.microsoft.com/office/drawing/2014/main" xmlns="" id="{00000000-0008-0000-0300-0000E0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897" name="Rectangle 200">
          <a:extLst>
            <a:ext uri="{FF2B5EF4-FFF2-40B4-BE49-F238E27FC236}">
              <a16:creationId xmlns:a16="http://schemas.microsoft.com/office/drawing/2014/main" xmlns="" id="{00000000-0008-0000-0300-0000E1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898" name="Rectangle 201">
          <a:extLst>
            <a:ext uri="{FF2B5EF4-FFF2-40B4-BE49-F238E27FC236}">
              <a16:creationId xmlns:a16="http://schemas.microsoft.com/office/drawing/2014/main" xmlns="" id="{00000000-0008-0000-0300-0000E2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899" name="Rectangle 202">
          <a:extLst>
            <a:ext uri="{FF2B5EF4-FFF2-40B4-BE49-F238E27FC236}">
              <a16:creationId xmlns:a16="http://schemas.microsoft.com/office/drawing/2014/main" xmlns="" id="{00000000-0008-0000-0300-0000E3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0" name="Rectangle 203">
          <a:extLst>
            <a:ext uri="{FF2B5EF4-FFF2-40B4-BE49-F238E27FC236}">
              <a16:creationId xmlns:a16="http://schemas.microsoft.com/office/drawing/2014/main" xmlns="" id="{00000000-0008-0000-0300-0000E4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1" name="Rectangle 204">
          <a:extLst>
            <a:ext uri="{FF2B5EF4-FFF2-40B4-BE49-F238E27FC236}">
              <a16:creationId xmlns:a16="http://schemas.microsoft.com/office/drawing/2014/main" xmlns="" id="{00000000-0008-0000-0300-0000E5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2" name="Rectangle 205">
          <a:extLst>
            <a:ext uri="{FF2B5EF4-FFF2-40B4-BE49-F238E27FC236}">
              <a16:creationId xmlns:a16="http://schemas.microsoft.com/office/drawing/2014/main" xmlns="" id="{00000000-0008-0000-0300-0000E6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3" name="Rectangle 206">
          <a:extLst>
            <a:ext uri="{FF2B5EF4-FFF2-40B4-BE49-F238E27FC236}">
              <a16:creationId xmlns:a16="http://schemas.microsoft.com/office/drawing/2014/main" xmlns="" id="{00000000-0008-0000-0300-0000E7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4" name="Rectangle 207">
          <a:extLst>
            <a:ext uri="{FF2B5EF4-FFF2-40B4-BE49-F238E27FC236}">
              <a16:creationId xmlns:a16="http://schemas.microsoft.com/office/drawing/2014/main" xmlns="" id="{00000000-0008-0000-0300-0000E8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5" name="Rectangle 208">
          <a:extLst>
            <a:ext uri="{FF2B5EF4-FFF2-40B4-BE49-F238E27FC236}">
              <a16:creationId xmlns:a16="http://schemas.microsoft.com/office/drawing/2014/main" xmlns="" id="{00000000-0008-0000-0300-0000E9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6" name="Rectangle 209">
          <a:extLst>
            <a:ext uri="{FF2B5EF4-FFF2-40B4-BE49-F238E27FC236}">
              <a16:creationId xmlns:a16="http://schemas.microsoft.com/office/drawing/2014/main" xmlns="" id="{00000000-0008-0000-0300-0000EA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07" name="Rectangle 210">
          <a:extLst>
            <a:ext uri="{FF2B5EF4-FFF2-40B4-BE49-F238E27FC236}">
              <a16:creationId xmlns:a16="http://schemas.microsoft.com/office/drawing/2014/main" xmlns="" id="{00000000-0008-0000-0300-0000EB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08" name="Rectangle 211">
          <a:extLst>
            <a:ext uri="{FF2B5EF4-FFF2-40B4-BE49-F238E27FC236}">
              <a16:creationId xmlns:a16="http://schemas.microsoft.com/office/drawing/2014/main" xmlns="" id="{00000000-0008-0000-0300-0000EC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09" name="Rectangle 212">
          <a:extLst>
            <a:ext uri="{FF2B5EF4-FFF2-40B4-BE49-F238E27FC236}">
              <a16:creationId xmlns:a16="http://schemas.microsoft.com/office/drawing/2014/main" xmlns="" id="{00000000-0008-0000-0300-0000ED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0" name="Rectangle 213">
          <a:extLst>
            <a:ext uri="{FF2B5EF4-FFF2-40B4-BE49-F238E27FC236}">
              <a16:creationId xmlns:a16="http://schemas.microsoft.com/office/drawing/2014/main" xmlns="" id="{00000000-0008-0000-0300-0000EE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28911" name="Rectangle 214">
          <a:extLst>
            <a:ext uri="{FF2B5EF4-FFF2-40B4-BE49-F238E27FC236}">
              <a16:creationId xmlns:a16="http://schemas.microsoft.com/office/drawing/2014/main" xmlns="" id="{00000000-0008-0000-0300-0000EFAE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2" name="Rectangle 215">
          <a:extLst>
            <a:ext uri="{FF2B5EF4-FFF2-40B4-BE49-F238E27FC236}">
              <a16:creationId xmlns:a16="http://schemas.microsoft.com/office/drawing/2014/main" xmlns="" id="{00000000-0008-0000-0300-0000F0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28913" name="Rectangle 216">
          <a:extLst>
            <a:ext uri="{FF2B5EF4-FFF2-40B4-BE49-F238E27FC236}">
              <a16:creationId xmlns:a16="http://schemas.microsoft.com/office/drawing/2014/main" xmlns="" id="{00000000-0008-0000-0300-0000F1AE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28914" name="Rectangle 217">
          <a:extLst>
            <a:ext uri="{FF2B5EF4-FFF2-40B4-BE49-F238E27FC236}">
              <a16:creationId xmlns:a16="http://schemas.microsoft.com/office/drawing/2014/main" xmlns="" id="{00000000-0008-0000-0300-0000F2AE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5" name="Rectangle 218">
          <a:extLst>
            <a:ext uri="{FF2B5EF4-FFF2-40B4-BE49-F238E27FC236}">
              <a16:creationId xmlns:a16="http://schemas.microsoft.com/office/drawing/2014/main" xmlns="" id="{00000000-0008-0000-0300-0000F3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6" name="Rectangle 219">
          <a:extLst>
            <a:ext uri="{FF2B5EF4-FFF2-40B4-BE49-F238E27FC236}">
              <a16:creationId xmlns:a16="http://schemas.microsoft.com/office/drawing/2014/main" xmlns="" id="{00000000-0008-0000-0300-0000F4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7" name="Rectangle 220">
          <a:extLst>
            <a:ext uri="{FF2B5EF4-FFF2-40B4-BE49-F238E27FC236}">
              <a16:creationId xmlns:a16="http://schemas.microsoft.com/office/drawing/2014/main" xmlns="" id="{00000000-0008-0000-0300-0000F5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8" name="Rectangle 221">
          <a:extLst>
            <a:ext uri="{FF2B5EF4-FFF2-40B4-BE49-F238E27FC236}">
              <a16:creationId xmlns:a16="http://schemas.microsoft.com/office/drawing/2014/main" xmlns="" id="{00000000-0008-0000-0300-0000F6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19" name="Rectangle 222">
          <a:extLst>
            <a:ext uri="{FF2B5EF4-FFF2-40B4-BE49-F238E27FC236}">
              <a16:creationId xmlns:a16="http://schemas.microsoft.com/office/drawing/2014/main" xmlns="" id="{00000000-0008-0000-0300-0000F7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0" name="Rectangle 223">
          <a:extLst>
            <a:ext uri="{FF2B5EF4-FFF2-40B4-BE49-F238E27FC236}">
              <a16:creationId xmlns:a16="http://schemas.microsoft.com/office/drawing/2014/main" xmlns="" id="{00000000-0008-0000-0300-0000F8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1" name="Rectangle 224">
          <a:extLst>
            <a:ext uri="{FF2B5EF4-FFF2-40B4-BE49-F238E27FC236}">
              <a16:creationId xmlns:a16="http://schemas.microsoft.com/office/drawing/2014/main" xmlns="" id="{00000000-0008-0000-0300-0000F9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2" name="Rectangle 225">
          <a:extLst>
            <a:ext uri="{FF2B5EF4-FFF2-40B4-BE49-F238E27FC236}">
              <a16:creationId xmlns:a16="http://schemas.microsoft.com/office/drawing/2014/main" xmlns="" id="{00000000-0008-0000-0300-0000FA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3" name="Rectangle 226">
          <a:extLst>
            <a:ext uri="{FF2B5EF4-FFF2-40B4-BE49-F238E27FC236}">
              <a16:creationId xmlns:a16="http://schemas.microsoft.com/office/drawing/2014/main" xmlns="" id="{00000000-0008-0000-0300-0000FB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4" name="Rectangle 227">
          <a:extLst>
            <a:ext uri="{FF2B5EF4-FFF2-40B4-BE49-F238E27FC236}">
              <a16:creationId xmlns:a16="http://schemas.microsoft.com/office/drawing/2014/main" xmlns="" id="{00000000-0008-0000-0300-0000FC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5" name="Rectangle 228">
          <a:extLst>
            <a:ext uri="{FF2B5EF4-FFF2-40B4-BE49-F238E27FC236}">
              <a16:creationId xmlns:a16="http://schemas.microsoft.com/office/drawing/2014/main" xmlns="" id="{00000000-0008-0000-0300-0000FD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28926" name="Rectangle 229">
          <a:extLst>
            <a:ext uri="{FF2B5EF4-FFF2-40B4-BE49-F238E27FC236}">
              <a16:creationId xmlns:a16="http://schemas.microsoft.com/office/drawing/2014/main" xmlns="" id="{00000000-0008-0000-0300-0000FEAE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27" name="Rectangle 736">
          <a:extLst>
            <a:ext uri="{FF2B5EF4-FFF2-40B4-BE49-F238E27FC236}">
              <a16:creationId xmlns:a16="http://schemas.microsoft.com/office/drawing/2014/main" xmlns="" id="{00000000-0008-0000-0300-0000FFAE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28" name="Rectangle 737">
          <a:extLst>
            <a:ext uri="{FF2B5EF4-FFF2-40B4-BE49-F238E27FC236}">
              <a16:creationId xmlns:a16="http://schemas.microsoft.com/office/drawing/2014/main" xmlns="" id="{00000000-0008-0000-0300-00000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29" name="Rectangle 738">
          <a:extLst>
            <a:ext uri="{FF2B5EF4-FFF2-40B4-BE49-F238E27FC236}">
              <a16:creationId xmlns:a16="http://schemas.microsoft.com/office/drawing/2014/main" xmlns="" id="{00000000-0008-0000-0300-00000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0" name="Rectangle 739">
          <a:extLst>
            <a:ext uri="{FF2B5EF4-FFF2-40B4-BE49-F238E27FC236}">
              <a16:creationId xmlns:a16="http://schemas.microsoft.com/office/drawing/2014/main" xmlns="" id="{00000000-0008-0000-0300-00000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1" name="Rectangle 740">
          <a:extLst>
            <a:ext uri="{FF2B5EF4-FFF2-40B4-BE49-F238E27FC236}">
              <a16:creationId xmlns:a16="http://schemas.microsoft.com/office/drawing/2014/main" xmlns="" id="{00000000-0008-0000-0300-00000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2" name="Rectangle 741">
          <a:extLst>
            <a:ext uri="{FF2B5EF4-FFF2-40B4-BE49-F238E27FC236}">
              <a16:creationId xmlns:a16="http://schemas.microsoft.com/office/drawing/2014/main" xmlns="" id="{00000000-0008-0000-0300-00000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3" name="Rectangle 742">
          <a:extLst>
            <a:ext uri="{FF2B5EF4-FFF2-40B4-BE49-F238E27FC236}">
              <a16:creationId xmlns:a16="http://schemas.microsoft.com/office/drawing/2014/main" xmlns="" id="{00000000-0008-0000-0300-00000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4" name="Rectangle 743">
          <a:extLst>
            <a:ext uri="{FF2B5EF4-FFF2-40B4-BE49-F238E27FC236}">
              <a16:creationId xmlns:a16="http://schemas.microsoft.com/office/drawing/2014/main" xmlns="" id="{00000000-0008-0000-0300-00000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5" name="Rectangle 744">
          <a:extLst>
            <a:ext uri="{FF2B5EF4-FFF2-40B4-BE49-F238E27FC236}">
              <a16:creationId xmlns:a16="http://schemas.microsoft.com/office/drawing/2014/main" xmlns="" id="{00000000-0008-0000-0300-00000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6" name="Rectangle 745">
          <a:extLst>
            <a:ext uri="{FF2B5EF4-FFF2-40B4-BE49-F238E27FC236}">
              <a16:creationId xmlns:a16="http://schemas.microsoft.com/office/drawing/2014/main" xmlns="" id="{00000000-0008-0000-0300-00000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37" name="Rectangle 746">
          <a:extLst>
            <a:ext uri="{FF2B5EF4-FFF2-40B4-BE49-F238E27FC236}">
              <a16:creationId xmlns:a16="http://schemas.microsoft.com/office/drawing/2014/main" xmlns="" id="{00000000-0008-0000-0300-00000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38" name="Rectangle 747">
          <a:extLst>
            <a:ext uri="{FF2B5EF4-FFF2-40B4-BE49-F238E27FC236}">
              <a16:creationId xmlns:a16="http://schemas.microsoft.com/office/drawing/2014/main" xmlns="" id="{00000000-0008-0000-0300-00000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39" name="Rectangle 748">
          <a:extLst>
            <a:ext uri="{FF2B5EF4-FFF2-40B4-BE49-F238E27FC236}">
              <a16:creationId xmlns:a16="http://schemas.microsoft.com/office/drawing/2014/main" xmlns="" id="{00000000-0008-0000-0300-00000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0" name="Rectangle 749">
          <a:extLst>
            <a:ext uri="{FF2B5EF4-FFF2-40B4-BE49-F238E27FC236}">
              <a16:creationId xmlns:a16="http://schemas.microsoft.com/office/drawing/2014/main" xmlns="" id="{00000000-0008-0000-0300-00000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1" name="Rectangle 750">
          <a:extLst>
            <a:ext uri="{FF2B5EF4-FFF2-40B4-BE49-F238E27FC236}">
              <a16:creationId xmlns:a16="http://schemas.microsoft.com/office/drawing/2014/main" xmlns="" id="{00000000-0008-0000-0300-00000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2" name="Rectangle 751">
          <a:extLst>
            <a:ext uri="{FF2B5EF4-FFF2-40B4-BE49-F238E27FC236}">
              <a16:creationId xmlns:a16="http://schemas.microsoft.com/office/drawing/2014/main" xmlns="" id="{00000000-0008-0000-0300-00000E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3" name="Rectangle 752">
          <a:extLst>
            <a:ext uri="{FF2B5EF4-FFF2-40B4-BE49-F238E27FC236}">
              <a16:creationId xmlns:a16="http://schemas.microsoft.com/office/drawing/2014/main" xmlns="" id="{00000000-0008-0000-0300-00000F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4" name="Rectangle 753">
          <a:extLst>
            <a:ext uri="{FF2B5EF4-FFF2-40B4-BE49-F238E27FC236}">
              <a16:creationId xmlns:a16="http://schemas.microsoft.com/office/drawing/2014/main" xmlns="" id="{00000000-0008-0000-0300-000010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5" name="Rectangle 754">
          <a:extLst>
            <a:ext uri="{FF2B5EF4-FFF2-40B4-BE49-F238E27FC236}">
              <a16:creationId xmlns:a16="http://schemas.microsoft.com/office/drawing/2014/main" xmlns="" id="{00000000-0008-0000-0300-000011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6" name="Rectangle 755">
          <a:extLst>
            <a:ext uri="{FF2B5EF4-FFF2-40B4-BE49-F238E27FC236}">
              <a16:creationId xmlns:a16="http://schemas.microsoft.com/office/drawing/2014/main" xmlns="" id="{00000000-0008-0000-0300-000012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47" name="Rectangle 756">
          <a:extLst>
            <a:ext uri="{FF2B5EF4-FFF2-40B4-BE49-F238E27FC236}">
              <a16:creationId xmlns:a16="http://schemas.microsoft.com/office/drawing/2014/main" xmlns="" id="{00000000-0008-0000-0300-000013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48" name="Rectangle 757">
          <a:extLst>
            <a:ext uri="{FF2B5EF4-FFF2-40B4-BE49-F238E27FC236}">
              <a16:creationId xmlns:a16="http://schemas.microsoft.com/office/drawing/2014/main" xmlns="" id="{00000000-0008-0000-0300-000014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49" name="Rectangle 758">
          <a:extLst>
            <a:ext uri="{FF2B5EF4-FFF2-40B4-BE49-F238E27FC236}">
              <a16:creationId xmlns:a16="http://schemas.microsoft.com/office/drawing/2014/main" xmlns="" id="{00000000-0008-0000-0300-000015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0" name="Rectangle 759">
          <a:extLst>
            <a:ext uri="{FF2B5EF4-FFF2-40B4-BE49-F238E27FC236}">
              <a16:creationId xmlns:a16="http://schemas.microsoft.com/office/drawing/2014/main" xmlns="" id="{00000000-0008-0000-0300-000016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1" name="Rectangle 760">
          <a:extLst>
            <a:ext uri="{FF2B5EF4-FFF2-40B4-BE49-F238E27FC236}">
              <a16:creationId xmlns:a16="http://schemas.microsoft.com/office/drawing/2014/main" xmlns="" id="{00000000-0008-0000-0300-000017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2" name="Rectangle 761">
          <a:extLst>
            <a:ext uri="{FF2B5EF4-FFF2-40B4-BE49-F238E27FC236}">
              <a16:creationId xmlns:a16="http://schemas.microsoft.com/office/drawing/2014/main" xmlns="" id="{00000000-0008-0000-0300-000018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3" name="Rectangle 762">
          <a:extLst>
            <a:ext uri="{FF2B5EF4-FFF2-40B4-BE49-F238E27FC236}">
              <a16:creationId xmlns:a16="http://schemas.microsoft.com/office/drawing/2014/main" xmlns="" id="{00000000-0008-0000-0300-000019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4" name="Rectangle 763">
          <a:extLst>
            <a:ext uri="{FF2B5EF4-FFF2-40B4-BE49-F238E27FC236}">
              <a16:creationId xmlns:a16="http://schemas.microsoft.com/office/drawing/2014/main" xmlns="" id="{00000000-0008-0000-0300-00001A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5" name="Rectangle 764">
          <a:extLst>
            <a:ext uri="{FF2B5EF4-FFF2-40B4-BE49-F238E27FC236}">
              <a16:creationId xmlns:a16="http://schemas.microsoft.com/office/drawing/2014/main" xmlns="" id="{00000000-0008-0000-0300-00001B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6" name="Rectangle 765">
          <a:extLst>
            <a:ext uri="{FF2B5EF4-FFF2-40B4-BE49-F238E27FC236}">
              <a16:creationId xmlns:a16="http://schemas.microsoft.com/office/drawing/2014/main" xmlns="" id="{00000000-0008-0000-0300-00001C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57" name="Rectangle 766">
          <a:extLst>
            <a:ext uri="{FF2B5EF4-FFF2-40B4-BE49-F238E27FC236}">
              <a16:creationId xmlns:a16="http://schemas.microsoft.com/office/drawing/2014/main" xmlns="" id="{00000000-0008-0000-0300-00001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58" name="Rectangle 767">
          <a:extLst>
            <a:ext uri="{FF2B5EF4-FFF2-40B4-BE49-F238E27FC236}">
              <a16:creationId xmlns:a16="http://schemas.microsoft.com/office/drawing/2014/main" xmlns="" id="{00000000-0008-0000-0300-00001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59" name="Rectangle 768">
          <a:extLst>
            <a:ext uri="{FF2B5EF4-FFF2-40B4-BE49-F238E27FC236}">
              <a16:creationId xmlns:a16="http://schemas.microsoft.com/office/drawing/2014/main" xmlns="" id="{00000000-0008-0000-0300-00001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60" name="Rectangle 769">
          <a:extLst>
            <a:ext uri="{FF2B5EF4-FFF2-40B4-BE49-F238E27FC236}">
              <a16:creationId xmlns:a16="http://schemas.microsoft.com/office/drawing/2014/main" xmlns="" id="{00000000-0008-0000-0300-00002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1" name="Rectangle 770">
          <a:extLst>
            <a:ext uri="{FF2B5EF4-FFF2-40B4-BE49-F238E27FC236}">
              <a16:creationId xmlns:a16="http://schemas.microsoft.com/office/drawing/2014/main" xmlns="" id="{00000000-0008-0000-0300-00002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2" name="Rectangle 771">
          <a:extLst>
            <a:ext uri="{FF2B5EF4-FFF2-40B4-BE49-F238E27FC236}">
              <a16:creationId xmlns:a16="http://schemas.microsoft.com/office/drawing/2014/main" xmlns="" id="{00000000-0008-0000-0300-00002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3" name="Rectangle 772">
          <a:extLst>
            <a:ext uri="{FF2B5EF4-FFF2-40B4-BE49-F238E27FC236}">
              <a16:creationId xmlns:a16="http://schemas.microsoft.com/office/drawing/2014/main" xmlns="" id="{00000000-0008-0000-0300-00002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4" name="Rectangle 773">
          <a:extLst>
            <a:ext uri="{FF2B5EF4-FFF2-40B4-BE49-F238E27FC236}">
              <a16:creationId xmlns:a16="http://schemas.microsoft.com/office/drawing/2014/main" xmlns="" id="{00000000-0008-0000-0300-00002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5" name="Rectangle 774">
          <a:extLst>
            <a:ext uri="{FF2B5EF4-FFF2-40B4-BE49-F238E27FC236}">
              <a16:creationId xmlns:a16="http://schemas.microsoft.com/office/drawing/2014/main" xmlns="" id="{00000000-0008-0000-0300-00002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6" name="Rectangle 775">
          <a:extLst>
            <a:ext uri="{FF2B5EF4-FFF2-40B4-BE49-F238E27FC236}">
              <a16:creationId xmlns:a16="http://schemas.microsoft.com/office/drawing/2014/main" xmlns="" id="{00000000-0008-0000-0300-00002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7" name="Rectangle 776">
          <a:extLst>
            <a:ext uri="{FF2B5EF4-FFF2-40B4-BE49-F238E27FC236}">
              <a16:creationId xmlns:a16="http://schemas.microsoft.com/office/drawing/2014/main" xmlns="" id="{00000000-0008-0000-0300-00002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8" name="Rectangle 777">
          <a:extLst>
            <a:ext uri="{FF2B5EF4-FFF2-40B4-BE49-F238E27FC236}">
              <a16:creationId xmlns:a16="http://schemas.microsoft.com/office/drawing/2014/main" xmlns="" id="{00000000-0008-0000-0300-00002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69" name="Rectangle 778">
          <a:extLst>
            <a:ext uri="{FF2B5EF4-FFF2-40B4-BE49-F238E27FC236}">
              <a16:creationId xmlns:a16="http://schemas.microsoft.com/office/drawing/2014/main" xmlns="" id="{00000000-0008-0000-0300-00002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0" name="Rectangle 779">
          <a:extLst>
            <a:ext uri="{FF2B5EF4-FFF2-40B4-BE49-F238E27FC236}">
              <a16:creationId xmlns:a16="http://schemas.microsoft.com/office/drawing/2014/main" xmlns="" id="{00000000-0008-0000-0300-00002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1" name="Rectangle 780">
          <a:extLst>
            <a:ext uri="{FF2B5EF4-FFF2-40B4-BE49-F238E27FC236}">
              <a16:creationId xmlns:a16="http://schemas.microsoft.com/office/drawing/2014/main" xmlns="" id="{00000000-0008-0000-0300-00002B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8972" name="Rectangle 781">
          <a:extLst>
            <a:ext uri="{FF2B5EF4-FFF2-40B4-BE49-F238E27FC236}">
              <a16:creationId xmlns:a16="http://schemas.microsoft.com/office/drawing/2014/main" xmlns="" id="{00000000-0008-0000-0300-00002C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3" name="Rectangle 1617">
          <a:extLst>
            <a:ext uri="{FF2B5EF4-FFF2-40B4-BE49-F238E27FC236}">
              <a16:creationId xmlns:a16="http://schemas.microsoft.com/office/drawing/2014/main" xmlns="" id="{00000000-0008-0000-0300-00002D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4" name="Rectangle 1618">
          <a:extLst>
            <a:ext uri="{FF2B5EF4-FFF2-40B4-BE49-F238E27FC236}">
              <a16:creationId xmlns:a16="http://schemas.microsoft.com/office/drawing/2014/main" xmlns="" id="{00000000-0008-0000-0300-00002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5" name="Rectangle 1619">
          <a:extLst>
            <a:ext uri="{FF2B5EF4-FFF2-40B4-BE49-F238E27FC236}">
              <a16:creationId xmlns:a16="http://schemas.microsoft.com/office/drawing/2014/main" xmlns="" id="{00000000-0008-0000-0300-00002F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6" name="Rectangle 1620">
          <a:extLst>
            <a:ext uri="{FF2B5EF4-FFF2-40B4-BE49-F238E27FC236}">
              <a16:creationId xmlns:a16="http://schemas.microsoft.com/office/drawing/2014/main" xmlns="" id="{00000000-0008-0000-0300-000030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77" name="Rectangle 1621">
          <a:extLst>
            <a:ext uri="{FF2B5EF4-FFF2-40B4-BE49-F238E27FC236}">
              <a16:creationId xmlns:a16="http://schemas.microsoft.com/office/drawing/2014/main" xmlns="" id="{00000000-0008-0000-0300-000031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78" name="Rectangle 1622">
          <a:extLst>
            <a:ext uri="{FF2B5EF4-FFF2-40B4-BE49-F238E27FC236}">
              <a16:creationId xmlns:a16="http://schemas.microsoft.com/office/drawing/2014/main" xmlns="" id="{00000000-0008-0000-0300-000032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79" name="Rectangle 1623">
          <a:extLst>
            <a:ext uri="{FF2B5EF4-FFF2-40B4-BE49-F238E27FC236}">
              <a16:creationId xmlns:a16="http://schemas.microsoft.com/office/drawing/2014/main" xmlns="" id="{00000000-0008-0000-0300-000033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0" name="Rectangle 1624">
          <a:extLst>
            <a:ext uri="{FF2B5EF4-FFF2-40B4-BE49-F238E27FC236}">
              <a16:creationId xmlns:a16="http://schemas.microsoft.com/office/drawing/2014/main" xmlns="" id="{00000000-0008-0000-0300-000034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1" name="Rectangle 1625">
          <a:extLst>
            <a:ext uri="{FF2B5EF4-FFF2-40B4-BE49-F238E27FC236}">
              <a16:creationId xmlns:a16="http://schemas.microsoft.com/office/drawing/2014/main" xmlns="" id="{00000000-0008-0000-0300-000035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2" name="Rectangle 1626">
          <a:extLst>
            <a:ext uri="{FF2B5EF4-FFF2-40B4-BE49-F238E27FC236}">
              <a16:creationId xmlns:a16="http://schemas.microsoft.com/office/drawing/2014/main" xmlns="" id="{00000000-0008-0000-0300-000036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3" name="Rectangle 1627">
          <a:extLst>
            <a:ext uri="{FF2B5EF4-FFF2-40B4-BE49-F238E27FC236}">
              <a16:creationId xmlns:a16="http://schemas.microsoft.com/office/drawing/2014/main" xmlns="" id="{00000000-0008-0000-0300-000037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4" name="Rectangle 1628">
          <a:extLst>
            <a:ext uri="{FF2B5EF4-FFF2-40B4-BE49-F238E27FC236}">
              <a16:creationId xmlns:a16="http://schemas.microsoft.com/office/drawing/2014/main" xmlns="" id="{00000000-0008-0000-0300-000038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5" name="Rectangle 1629">
          <a:extLst>
            <a:ext uri="{FF2B5EF4-FFF2-40B4-BE49-F238E27FC236}">
              <a16:creationId xmlns:a16="http://schemas.microsoft.com/office/drawing/2014/main" xmlns="" id="{00000000-0008-0000-0300-000039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6" name="Rectangle 1630">
          <a:extLst>
            <a:ext uri="{FF2B5EF4-FFF2-40B4-BE49-F238E27FC236}">
              <a16:creationId xmlns:a16="http://schemas.microsoft.com/office/drawing/2014/main" xmlns="" id="{00000000-0008-0000-0300-00003A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87" name="Rectangle 1631">
          <a:extLst>
            <a:ext uri="{FF2B5EF4-FFF2-40B4-BE49-F238E27FC236}">
              <a16:creationId xmlns:a16="http://schemas.microsoft.com/office/drawing/2014/main" xmlns="" id="{00000000-0008-0000-0300-00003B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88" name="Rectangle 1632">
          <a:extLst>
            <a:ext uri="{FF2B5EF4-FFF2-40B4-BE49-F238E27FC236}">
              <a16:creationId xmlns:a16="http://schemas.microsoft.com/office/drawing/2014/main" xmlns="" id="{00000000-0008-0000-0300-00003C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89" name="Rectangle 1633">
          <a:extLst>
            <a:ext uri="{FF2B5EF4-FFF2-40B4-BE49-F238E27FC236}">
              <a16:creationId xmlns:a16="http://schemas.microsoft.com/office/drawing/2014/main" xmlns="" id="{00000000-0008-0000-0300-00003D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0" name="Rectangle 1634">
          <a:extLst>
            <a:ext uri="{FF2B5EF4-FFF2-40B4-BE49-F238E27FC236}">
              <a16:creationId xmlns:a16="http://schemas.microsoft.com/office/drawing/2014/main" xmlns="" id="{00000000-0008-0000-0300-00003E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1" name="Rectangle 1635">
          <a:extLst>
            <a:ext uri="{FF2B5EF4-FFF2-40B4-BE49-F238E27FC236}">
              <a16:creationId xmlns:a16="http://schemas.microsoft.com/office/drawing/2014/main" xmlns="" id="{00000000-0008-0000-0300-00003F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2" name="Rectangle 1636">
          <a:extLst>
            <a:ext uri="{FF2B5EF4-FFF2-40B4-BE49-F238E27FC236}">
              <a16:creationId xmlns:a16="http://schemas.microsoft.com/office/drawing/2014/main" xmlns="" id="{00000000-0008-0000-0300-000040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3" name="Rectangle 1637">
          <a:extLst>
            <a:ext uri="{FF2B5EF4-FFF2-40B4-BE49-F238E27FC236}">
              <a16:creationId xmlns:a16="http://schemas.microsoft.com/office/drawing/2014/main" xmlns="" id="{00000000-0008-0000-0300-000041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4" name="Rectangle 1638">
          <a:extLst>
            <a:ext uri="{FF2B5EF4-FFF2-40B4-BE49-F238E27FC236}">
              <a16:creationId xmlns:a16="http://schemas.microsoft.com/office/drawing/2014/main" xmlns="" id="{00000000-0008-0000-0300-000042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5" name="Rectangle 1639">
          <a:extLst>
            <a:ext uri="{FF2B5EF4-FFF2-40B4-BE49-F238E27FC236}">
              <a16:creationId xmlns:a16="http://schemas.microsoft.com/office/drawing/2014/main" xmlns="" id="{00000000-0008-0000-0300-000043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6" name="Rectangle 1640">
          <a:extLst>
            <a:ext uri="{FF2B5EF4-FFF2-40B4-BE49-F238E27FC236}">
              <a16:creationId xmlns:a16="http://schemas.microsoft.com/office/drawing/2014/main" xmlns="" id="{00000000-0008-0000-0300-000044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8997" name="Rectangle 1641">
          <a:extLst>
            <a:ext uri="{FF2B5EF4-FFF2-40B4-BE49-F238E27FC236}">
              <a16:creationId xmlns:a16="http://schemas.microsoft.com/office/drawing/2014/main" xmlns="" id="{00000000-0008-0000-0300-000045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8998" name="Rectangle 1642">
          <a:extLst>
            <a:ext uri="{FF2B5EF4-FFF2-40B4-BE49-F238E27FC236}">
              <a16:creationId xmlns:a16="http://schemas.microsoft.com/office/drawing/2014/main" xmlns="" id="{00000000-0008-0000-0300-000046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8999" name="Rectangle 1643">
          <a:extLst>
            <a:ext uri="{FF2B5EF4-FFF2-40B4-BE49-F238E27FC236}">
              <a16:creationId xmlns:a16="http://schemas.microsoft.com/office/drawing/2014/main" xmlns="" id="{00000000-0008-0000-0300-000047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0" name="Rectangle 1644">
          <a:extLst>
            <a:ext uri="{FF2B5EF4-FFF2-40B4-BE49-F238E27FC236}">
              <a16:creationId xmlns:a16="http://schemas.microsoft.com/office/drawing/2014/main" xmlns="" id="{00000000-0008-0000-0300-000048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1" name="Rectangle 1645">
          <a:extLst>
            <a:ext uri="{FF2B5EF4-FFF2-40B4-BE49-F238E27FC236}">
              <a16:creationId xmlns:a16="http://schemas.microsoft.com/office/drawing/2014/main" xmlns="" id="{00000000-0008-0000-0300-000049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2" name="Rectangle 1646">
          <a:extLst>
            <a:ext uri="{FF2B5EF4-FFF2-40B4-BE49-F238E27FC236}">
              <a16:creationId xmlns:a16="http://schemas.microsoft.com/office/drawing/2014/main" xmlns="" id="{00000000-0008-0000-0300-00004A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29003" name="Rectangle 1647">
          <a:extLst>
            <a:ext uri="{FF2B5EF4-FFF2-40B4-BE49-F238E27FC236}">
              <a16:creationId xmlns:a16="http://schemas.microsoft.com/office/drawing/2014/main" xmlns="" id="{00000000-0008-0000-0300-00004BAF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4" name="Rectangle 1648">
          <a:extLst>
            <a:ext uri="{FF2B5EF4-FFF2-40B4-BE49-F238E27FC236}">
              <a16:creationId xmlns:a16="http://schemas.microsoft.com/office/drawing/2014/main" xmlns="" id="{00000000-0008-0000-0300-00004C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29005" name="Rectangle 1649">
          <a:extLst>
            <a:ext uri="{FF2B5EF4-FFF2-40B4-BE49-F238E27FC236}">
              <a16:creationId xmlns:a16="http://schemas.microsoft.com/office/drawing/2014/main" xmlns="" id="{00000000-0008-0000-0300-00004DAF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29006" name="Rectangle 1650">
          <a:extLst>
            <a:ext uri="{FF2B5EF4-FFF2-40B4-BE49-F238E27FC236}">
              <a16:creationId xmlns:a16="http://schemas.microsoft.com/office/drawing/2014/main" xmlns="" id="{00000000-0008-0000-0300-00004EAF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7" name="Rectangle 1651">
          <a:extLst>
            <a:ext uri="{FF2B5EF4-FFF2-40B4-BE49-F238E27FC236}">
              <a16:creationId xmlns:a16="http://schemas.microsoft.com/office/drawing/2014/main" xmlns="" id="{00000000-0008-0000-0300-00004F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8" name="Rectangle 1652">
          <a:extLst>
            <a:ext uri="{FF2B5EF4-FFF2-40B4-BE49-F238E27FC236}">
              <a16:creationId xmlns:a16="http://schemas.microsoft.com/office/drawing/2014/main" xmlns="" id="{00000000-0008-0000-0300-000050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09" name="Rectangle 1653">
          <a:extLst>
            <a:ext uri="{FF2B5EF4-FFF2-40B4-BE49-F238E27FC236}">
              <a16:creationId xmlns:a16="http://schemas.microsoft.com/office/drawing/2014/main" xmlns="" id="{00000000-0008-0000-0300-000051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0" name="Rectangle 1654">
          <a:extLst>
            <a:ext uri="{FF2B5EF4-FFF2-40B4-BE49-F238E27FC236}">
              <a16:creationId xmlns:a16="http://schemas.microsoft.com/office/drawing/2014/main" xmlns="" id="{00000000-0008-0000-0300-000052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1" name="Rectangle 1655">
          <a:extLst>
            <a:ext uri="{FF2B5EF4-FFF2-40B4-BE49-F238E27FC236}">
              <a16:creationId xmlns:a16="http://schemas.microsoft.com/office/drawing/2014/main" xmlns="" id="{00000000-0008-0000-0300-000053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2" name="Rectangle 1656">
          <a:extLst>
            <a:ext uri="{FF2B5EF4-FFF2-40B4-BE49-F238E27FC236}">
              <a16:creationId xmlns:a16="http://schemas.microsoft.com/office/drawing/2014/main" xmlns="" id="{00000000-0008-0000-0300-000054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3" name="Rectangle 1657">
          <a:extLst>
            <a:ext uri="{FF2B5EF4-FFF2-40B4-BE49-F238E27FC236}">
              <a16:creationId xmlns:a16="http://schemas.microsoft.com/office/drawing/2014/main" xmlns="" id="{00000000-0008-0000-0300-000055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4" name="Rectangle 1658">
          <a:extLst>
            <a:ext uri="{FF2B5EF4-FFF2-40B4-BE49-F238E27FC236}">
              <a16:creationId xmlns:a16="http://schemas.microsoft.com/office/drawing/2014/main" xmlns="" id="{00000000-0008-0000-0300-000056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5" name="Rectangle 1659">
          <a:extLst>
            <a:ext uri="{FF2B5EF4-FFF2-40B4-BE49-F238E27FC236}">
              <a16:creationId xmlns:a16="http://schemas.microsoft.com/office/drawing/2014/main" xmlns="" id="{00000000-0008-0000-0300-000057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6" name="Rectangle 1660">
          <a:extLst>
            <a:ext uri="{FF2B5EF4-FFF2-40B4-BE49-F238E27FC236}">
              <a16:creationId xmlns:a16="http://schemas.microsoft.com/office/drawing/2014/main" xmlns="" id="{00000000-0008-0000-0300-000058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7" name="Rectangle 1661">
          <a:extLst>
            <a:ext uri="{FF2B5EF4-FFF2-40B4-BE49-F238E27FC236}">
              <a16:creationId xmlns:a16="http://schemas.microsoft.com/office/drawing/2014/main" xmlns="" id="{00000000-0008-0000-0300-000059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29018" name="Rectangle 1662">
          <a:extLst>
            <a:ext uri="{FF2B5EF4-FFF2-40B4-BE49-F238E27FC236}">
              <a16:creationId xmlns:a16="http://schemas.microsoft.com/office/drawing/2014/main" xmlns="" id="{00000000-0008-0000-0300-00005AAF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19" name="Rectangle 782">
          <a:extLst>
            <a:ext uri="{FF2B5EF4-FFF2-40B4-BE49-F238E27FC236}">
              <a16:creationId xmlns:a16="http://schemas.microsoft.com/office/drawing/2014/main" xmlns="" id="{00000000-0008-0000-0300-00005B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0" name="Rectangle 783">
          <a:extLst>
            <a:ext uri="{FF2B5EF4-FFF2-40B4-BE49-F238E27FC236}">
              <a16:creationId xmlns:a16="http://schemas.microsoft.com/office/drawing/2014/main" xmlns="" id="{00000000-0008-0000-0300-00005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1" name="Rectangle 784">
          <a:extLst>
            <a:ext uri="{FF2B5EF4-FFF2-40B4-BE49-F238E27FC236}">
              <a16:creationId xmlns:a16="http://schemas.microsoft.com/office/drawing/2014/main" xmlns="" id="{00000000-0008-0000-0300-00005D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2" name="Rectangle 785">
          <a:extLst>
            <a:ext uri="{FF2B5EF4-FFF2-40B4-BE49-F238E27FC236}">
              <a16:creationId xmlns:a16="http://schemas.microsoft.com/office/drawing/2014/main" xmlns="" id="{00000000-0008-0000-0300-00005E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3" name="Rectangle 786">
          <a:extLst>
            <a:ext uri="{FF2B5EF4-FFF2-40B4-BE49-F238E27FC236}">
              <a16:creationId xmlns:a16="http://schemas.microsoft.com/office/drawing/2014/main" xmlns="" id="{00000000-0008-0000-0300-00005F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4" name="Rectangle 787">
          <a:extLst>
            <a:ext uri="{FF2B5EF4-FFF2-40B4-BE49-F238E27FC236}">
              <a16:creationId xmlns:a16="http://schemas.microsoft.com/office/drawing/2014/main" xmlns="" id="{00000000-0008-0000-0300-000060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5" name="Rectangle 788">
          <a:extLst>
            <a:ext uri="{FF2B5EF4-FFF2-40B4-BE49-F238E27FC236}">
              <a16:creationId xmlns:a16="http://schemas.microsoft.com/office/drawing/2014/main" xmlns="" id="{00000000-0008-0000-0300-000061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6" name="Rectangle 789">
          <a:extLst>
            <a:ext uri="{FF2B5EF4-FFF2-40B4-BE49-F238E27FC236}">
              <a16:creationId xmlns:a16="http://schemas.microsoft.com/office/drawing/2014/main" xmlns="" id="{00000000-0008-0000-0300-000062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27" name="Rectangle 790">
          <a:extLst>
            <a:ext uri="{FF2B5EF4-FFF2-40B4-BE49-F238E27FC236}">
              <a16:creationId xmlns:a16="http://schemas.microsoft.com/office/drawing/2014/main" xmlns="" id="{00000000-0008-0000-0300-000063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28" name="Rectangle 791">
          <a:extLst>
            <a:ext uri="{FF2B5EF4-FFF2-40B4-BE49-F238E27FC236}">
              <a16:creationId xmlns:a16="http://schemas.microsoft.com/office/drawing/2014/main" xmlns="" id="{00000000-0008-0000-0300-000064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29" name="Rectangle 792">
          <a:extLst>
            <a:ext uri="{FF2B5EF4-FFF2-40B4-BE49-F238E27FC236}">
              <a16:creationId xmlns:a16="http://schemas.microsoft.com/office/drawing/2014/main" xmlns="" id="{00000000-0008-0000-0300-000065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0" name="Rectangle 793">
          <a:extLst>
            <a:ext uri="{FF2B5EF4-FFF2-40B4-BE49-F238E27FC236}">
              <a16:creationId xmlns:a16="http://schemas.microsoft.com/office/drawing/2014/main" xmlns="" id="{00000000-0008-0000-0300-000066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1" name="Rectangle 794">
          <a:extLst>
            <a:ext uri="{FF2B5EF4-FFF2-40B4-BE49-F238E27FC236}">
              <a16:creationId xmlns:a16="http://schemas.microsoft.com/office/drawing/2014/main" xmlns="" id="{00000000-0008-0000-0300-000067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2" name="Rectangle 795">
          <a:extLst>
            <a:ext uri="{FF2B5EF4-FFF2-40B4-BE49-F238E27FC236}">
              <a16:creationId xmlns:a16="http://schemas.microsoft.com/office/drawing/2014/main" xmlns="" id="{00000000-0008-0000-0300-000068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3" name="Rectangle 796">
          <a:extLst>
            <a:ext uri="{FF2B5EF4-FFF2-40B4-BE49-F238E27FC236}">
              <a16:creationId xmlns:a16="http://schemas.microsoft.com/office/drawing/2014/main" xmlns="" id="{00000000-0008-0000-0300-000069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4" name="Rectangle 797">
          <a:extLst>
            <a:ext uri="{FF2B5EF4-FFF2-40B4-BE49-F238E27FC236}">
              <a16:creationId xmlns:a16="http://schemas.microsoft.com/office/drawing/2014/main" xmlns="" id="{00000000-0008-0000-0300-00006A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5" name="Rectangle 798">
          <a:extLst>
            <a:ext uri="{FF2B5EF4-FFF2-40B4-BE49-F238E27FC236}">
              <a16:creationId xmlns:a16="http://schemas.microsoft.com/office/drawing/2014/main" xmlns="" id="{00000000-0008-0000-0300-00006B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6" name="Rectangle 799">
          <a:extLst>
            <a:ext uri="{FF2B5EF4-FFF2-40B4-BE49-F238E27FC236}">
              <a16:creationId xmlns:a16="http://schemas.microsoft.com/office/drawing/2014/main" xmlns="" id="{00000000-0008-0000-0300-00006C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37" name="Rectangle 800">
          <a:extLst>
            <a:ext uri="{FF2B5EF4-FFF2-40B4-BE49-F238E27FC236}">
              <a16:creationId xmlns:a16="http://schemas.microsoft.com/office/drawing/2014/main" xmlns="" id="{00000000-0008-0000-0300-00006D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38" name="Rectangle 801">
          <a:extLst>
            <a:ext uri="{FF2B5EF4-FFF2-40B4-BE49-F238E27FC236}">
              <a16:creationId xmlns:a16="http://schemas.microsoft.com/office/drawing/2014/main" xmlns="" id="{00000000-0008-0000-0300-00006E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39" name="Rectangle 802">
          <a:extLst>
            <a:ext uri="{FF2B5EF4-FFF2-40B4-BE49-F238E27FC236}">
              <a16:creationId xmlns:a16="http://schemas.microsoft.com/office/drawing/2014/main" xmlns="" id="{00000000-0008-0000-0300-00006F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0" name="Rectangle 803">
          <a:extLst>
            <a:ext uri="{FF2B5EF4-FFF2-40B4-BE49-F238E27FC236}">
              <a16:creationId xmlns:a16="http://schemas.microsoft.com/office/drawing/2014/main" xmlns="" id="{00000000-0008-0000-0300-000070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1" name="Rectangle 804">
          <a:extLst>
            <a:ext uri="{FF2B5EF4-FFF2-40B4-BE49-F238E27FC236}">
              <a16:creationId xmlns:a16="http://schemas.microsoft.com/office/drawing/2014/main" xmlns="" id="{00000000-0008-0000-0300-000071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2" name="Rectangle 805">
          <a:extLst>
            <a:ext uri="{FF2B5EF4-FFF2-40B4-BE49-F238E27FC236}">
              <a16:creationId xmlns:a16="http://schemas.microsoft.com/office/drawing/2014/main" xmlns="" id="{00000000-0008-0000-0300-000072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3" name="Rectangle 806">
          <a:extLst>
            <a:ext uri="{FF2B5EF4-FFF2-40B4-BE49-F238E27FC236}">
              <a16:creationId xmlns:a16="http://schemas.microsoft.com/office/drawing/2014/main" xmlns="" id="{00000000-0008-0000-0300-000073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4" name="Rectangle 807">
          <a:extLst>
            <a:ext uri="{FF2B5EF4-FFF2-40B4-BE49-F238E27FC236}">
              <a16:creationId xmlns:a16="http://schemas.microsoft.com/office/drawing/2014/main" xmlns="" id="{00000000-0008-0000-0300-000074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5" name="Rectangle 808">
          <a:extLst>
            <a:ext uri="{FF2B5EF4-FFF2-40B4-BE49-F238E27FC236}">
              <a16:creationId xmlns:a16="http://schemas.microsoft.com/office/drawing/2014/main" xmlns="" id="{00000000-0008-0000-0300-000075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6" name="Rectangle 809">
          <a:extLst>
            <a:ext uri="{FF2B5EF4-FFF2-40B4-BE49-F238E27FC236}">
              <a16:creationId xmlns:a16="http://schemas.microsoft.com/office/drawing/2014/main" xmlns="" id="{00000000-0008-0000-0300-000076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47" name="Rectangle 810">
          <a:extLst>
            <a:ext uri="{FF2B5EF4-FFF2-40B4-BE49-F238E27FC236}">
              <a16:creationId xmlns:a16="http://schemas.microsoft.com/office/drawing/2014/main" xmlns="" id="{00000000-0008-0000-0300-000077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48" name="Rectangle 811">
          <a:extLst>
            <a:ext uri="{FF2B5EF4-FFF2-40B4-BE49-F238E27FC236}">
              <a16:creationId xmlns:a16="http://schemas.microsoft.com/office/drawing/2014/main" xmlns="" id="{00000000-0008-0000-0300-000078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29049" name="Rectangle 812">
          <a:extLst>
            <a:ext uri="{FF2B5EF4-FFF2-40B4-BE49-F238E27FC236}">
              <a16:creationId xmlns:a16="http://schemas.microsoft.com/office/drawing/2014/main" xmlns="" id="{00000000-0008-0000-0300-000079AF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0" name="Rectangle 813">
          <a:extLst>
            <a:ext uri="{FF2B5EF4-FFF2-40B4-BE49-F238E27FC236}">
              <a16:creationId xmlns:a16="http://schemas.microsoft.com/office/drawing/2014/main" xmlns="" id="{00000000-0008-0000-0300-00007A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29051" name="Rectangle 814">
          <a:extLst>
            <a:ext uri="{FF2B5EF4-FFF2-40B4-BE49-F238E27FC236}">
              <a16:creationId xmlns:a16="http://schemas.microsoft.com/office/drawing/2014/main" xmlns="" id="{00000000-0008-0000-0300-00007BAF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29052" name="Rectangle 815">
          <a:extLst>
            <a:ext uri="{FF2B5EF4-FFF2-40B4-BE49-F238E27FC236}">
              <a16:creationId xmlns:a16="http://schemas.microsoft.com/office/drawing/2014/main" xmlns="" id="{00000000-0008-0000-0300-00007CAF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3" name="Rectangle 816">
          <a:extLst>
            <a:ext uri="{FF2B5EF4-FFF2-40B4-BE49-F238E27FC236}">
              <a16:creationId xmlns:a16="http://schemas.microsoft.com/office/drawing/2014/main" xmlns="" id="{00000000-0008-0000-0300-00007D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4" name="Rectangle 817">
          <a:extLst>
            <a:ext uri="{FF2B5EF4-FFF2-40B4-BE49-F238E27FC236}">
              <a16:creationId xmlns:a16="http://schemas.microsoft.com/office/drawing/2014/main" xmlns="" id="{00000000-0008-0000-0300-00007E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5" name="Rectangle 818">
          <a:extLst>
            <a:ext uri="{FF2B5EF4-FFF2-40B4-BE49-F238E27FC236}">
              <a16:creationId xmlns:a16="http://schemas.microsoft.com/office/drawing/2014/main" xmlns="" id="{00000000-0008-0000-0300-00007F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6" name="Rectangle 819">
          <a:extLst>
            <a:ext uri="{FF2B5EF4-FFF2-40B4-BE49-F238E27FC236}">
              <a16:creationId xmlns:a16="http://schemas.microsoft.com/office/drawing/2014/main" xmlns="" id="{00000000-0008-0000-0300-000080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7" name="Rectangle 820">
          <a:extLst>
            <a:ext uri="{FF2B5EF4-FFF2-40B4-BE49-F238E27FC236}">
              <a16:creationId xmlns:a16="http://schemas.microsoft.com/office/drawing/2014/main" xmlns="" id="{00000000-0008-0000-0300-000081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8" name="Rectangle 821">
          <a:extLst>
            <a:ext uri="{FF2B5EF4-FFF2-40B4-BE49-F238E27FC236}">
              <a16:creationId xmlns:a16="http://schemas.microsoft.com/office/drawing/2014/main" xmlns="" id="{00000000-0008-0000-0300-000082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59" name="Rectangle 822">
          <a:extLst>
            <a:ext uri="{FF2B5EF4-FFF2-40B4-BE49-F238E27FC236}">
              <a16:creationId xmlns:a16="http://schemas.microsoft.com/office/drawing/2014/main" xmlns="" id="{00000000-0008-0000-0300-000083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0" name="Rectangle 823">
          <a:extLst>
            <a:ext uri="{FF2B5EF4-FFF2-40B4-BE49-F238E27FC236}">
              <a16:creationId xmlns:a16="http://schemas.microsoft.com/office/drawing/2014/main" xmlns="" id="{00000000-0008-0000-0300-000084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1" name="Rectangle 824">
          <a:extLst>
            <a:ext uri="{FF2B5EF4-FFF2-40B4-BE49-F238E27FC236}">
              <a16:creationId xmlns:a16="http://schemas.microsoft.com/office/drawing/2014/main" xmlns="" id="{00000000-0008-0000-0300-000085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2" name="Rectangle 825">
          <a:extLst>
            <a:ext uri="{FF2B5EF4-FFF2-40B4-BE49-F238E27FC236}">
              <a16:creationId xmlns:a16="http://schemas.microsoft.com/office/drawing/2014/main" xmlns="" id="{00000000-0008-0000-0300-000086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3" name="Rectangle 826">
          <a:extLst>
            <a:ext uri="{FF2B5EF4-FFF2-40B4-BE49-F238E27FC236}">
              <a16:creationId xmlns:a16="http://schemas.microsoft.com/office/drawing/2014/main" xmlns="" id="{00000000-0008-0000-0300-000087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29064" name="Rectangle 827">
          <a:extLst>
            <a:ext uri="{FF2B5EF4-FFF2-40B4-BE49-F238E27FC236}">
              <a16:creationId xmlns:a16="http://schemas.microsoft.com/office/drawing/2014/main" xmlns="" id="{00000000-0008-0000-0300-000088AF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5" name="Rectangle 828">
          <a:extLst>
            <a:ext uri="{FF2B5EF4-FFF2-40B4-BE49-F238E27FC236}">
              <a16:creationId xmlns:a16="http://schemas.microsoft.com/office/drawing/2014/main" xmlns="" id="{00000000-0008-0000-0300-000089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6" name="Rectangle 829">
          <a:extLst>
            <a:ext uri="{FF2B5EF4-FFF2-40B4-BE49-F238E27FC236}">
              <a16:creationId xmlns:a16="http://schemas.microsoft.com/office/drawing/2014/main" xmlns="" id="{00000000-0008-0000-0300-00008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67" name="Rectangle 830">
          <a:extLst>
            <a:ext uri="{FF2B5EF4-FFF2-40B4-BE49-F238E27FC236}">
              <a16:creationId xmlns:a16="http://schemas.microsoft.com/office/drawing/2014/main" xmlns="" id="{00000000-0008-0000-0300-00008B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68" name="Rectangle 831">
          <a:extLst>
            <a:ext uri="{FF2B5EF4-FFF2-40B4-BE49-F238E27FC236}">
              <a16:creationId xmlns:a16="http://schemas.microsoft.com/office/drawing/2014/main" xmlns="" id="{00000000-0008-0000-0300-00008C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69" name="Rectangle 832">
          <a:extLst>
            <a:ext uri="{FF2B5EF4-FFF2-40B4-BE49-F238E27FC236}">
              <a16:creationId xmlns:a16="http://schemas.microsoft.com/office/drawing/2014/main" xmlns="" id="{00000000-0008-0000-0300-00008D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0" name="Rectangle 833">
          <a:extLst>
            <a:ext uri="{FF2B5EF4-FFF2-40B4-BE49-F238E27FC236}">
              <a16:creationId xmlns:a16="http://schemas.microsoft.com/office/drawing/2014/main" xmlns="" id="{00000000-0008-0000-0300-00008E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1" name="Rectangle 834">
          <a:extLst>
            <a:ext uri="{FF2B5EF4-FFF2-40B4-BE49-F238E27FC236}">
              <a16:creationId xmlns:a16="http://schemas.microsoft.com/office/drawing/2014/main" xmlns="" id="{00000000-0008-0000-0300-00008F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2" name="Rectangle 835">
          <a:extLst>
            <a:ext uri="{FF2B5EF4-FFF2-40B4-BE49-F238E27FC236}">
              <a16:creationId xmlns:a16="http://schemas.microsoft.com/office/drawing/2014/main" xmlns="" id="{00000000-0008-0000-0300-000090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3" name="Rectangle 836">
          <a:extLst>
            <a:ext uri="{FF2B5EF4-FFF2-40B4-BE49-F238E27FC236}">
              <a16:creationId xmlns:a16="http://schemas.microsoft.com/office/drawing/2014/main" xmlns="" id="{00000000-0008-0000-0300-000091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4" name="Rectangle 837">
          <a:extLst>
            <a:ext uri="{FF2B5EF4-FFF2-40B4-BE49-F238E27FC236}">
              <a16:creationId xmlns:a16="http://schemas.microsoft.com/office/drawing/2014/main" xmlns="" id="{00000000-0008-0000-0300-000092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5" name="Rectangle 838">
          <a:extLst>
            <a:ext uri="{FF2B5EF4-FFF2-40B4-BE49-F238E27FC236}">
              <a16:creationId xmlns:a16="http://schemas.microsoft.com/office/drawing/2014/main" xmlns="" id="{00000000-0008-0000-0300-000093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6" name="Rectangle 839">
          <a:extLst>
            <a:ext uri="{FF2B5EF4-FFF2-40B4-BE49-F238E27FC236}">
              <a16:creationId xmlns:a16="http://schemas.microsoft.com/office/drawing/2014/main" xmlns="" id="{00000000-0008-0000-0300-000094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77" name="Rectangle 840">
          <a:extLst>
            <a:ext uri="{FF2B5EF4-FFF2-40B4-BE49-F238E27FC236}">
              <a16:creationId xmlns:a16="http://schemas.microsoft.com/office/drawing/2014/main" xmlns="" id="{00000000-0008-0000-0300-000095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78" name="Rectangle 841">
          <a:extLst>
            <a:ext uri="{FF2B5EF4-FFF2-40B4-BE49-F238E27FC236}">
              <a16:creationId xmlns:a16="http://schemas.microsoft.com/office/drawing/2014/main" xmlns="" id="{00000000-0008-0000-0300-000096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79" name="Rectangle 842">
          <a:extLst>
            <a:ext uri="{FF2B5EF4-FFF2-40B4-BE49-F238E27FC236}">
              <a16:creationId xmlns:a16="http://schemas.microsoft.com/office/drawing/2014/main" xmlns="" id="{00000000-0008-0000-0300-000097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0" name="Rectangle 843">
          <a:extLst>
            <a:ext uri="{FF2B5EF4-FFF2-40B4-BE49-F238E27FC236}">
              <a16:creationId xmlns:a16="http://schemas.microsoft.com/office/drawing/2014/main" xmlns="" id="{00000000-0008-0000-0300-000098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1" name="Rectangle 844">
          <a:extLst>
            <a:ext uri="{FF2B5EF4-FFF2-40B4-BE49-F238E27FC236}">
              <a16:creationId xmlns:a16="http://schemas.microsoft.com/office/drawing/2014/main" xmlns="" id="{00000000-0008-0000-0300-000099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2" name="Rectangle 845">
          <a:extLst>
            <a:ext uri="{FF2B5EF4-FFF2-40B4-BE49-F238E27FC236}">
              <a16:creationId xmlns:a16="http://schemas.microsoft.com/office/drawing/2014/main" xmlns="" id="{00000000-0008-0000-0300-00009A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3" name="Rectangle 846">
          <a:extLst>
            <a:ext uri="{FF2B5EF4-FFF2-40B4-BE49-F238E27FC236}">
              <a16:creationId xmlns:a16="http://schemas.microsoft.com/office/drawing/2014/main" xmlns="" id="{00000000-0008-0000-0300-00009B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4" name="Rectangle 847">
          <a:extLst>
            <a:ext uri="{FF2B5EF4-FFF2-40B4-BE49-F238E27FC236}">
              <a16:creationId xmlns:a16="http://schemas.microsoft.com/office/drawing/2014/main" xmlns="" id="{00000000-0008-0000-0300-00009C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5" name="Rectangle 848">
          <a:extLst>
            <a:ext uri="{FF2B5EF4-FFF2-40B4-BE49-F238E27FC236}">
              <a16:creationId xmlns:a16="http://schemas.microsoft.com/office/drawing/2014/main" xmlns="" id="{00000000-0008-0000-0300-00009D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6" name="Rectangle 849">
          <a:extLst>
            <a:ext uri="{FF2B5EF4-FFF2-40B4-BE49-F238E27FC236}">
              <a16:creationId xmlns:a16="http://schemas.microsoft.com/office/drawing/2014/main" xmlns="" id="{00000000-0008-0000-0300-00009E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87" name="Rectangle 850">
          <a:extLst>
            <a:ext uri="{FF2B5EF4-FFF2-40B4-BE49-F238E27FC236}">
              <a16:creationId xmlns:a16="http://schemas.microsoft.com/office/drawing/2014/main" xmlns="" id="{00000000-0008-0000-0300-00009F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88" name="Rectangle 851">
          <a:extLst>
            <a:ext uri="{FF2B5EF4-FFF2-40B4-BE49-F238E27FC236}">
              <a16:creationId xmlns:a16="http://schemas.microsoft.com/office/drawing/2014/main" xmlns="" id="{00000000-0008-0000-0300-0000A0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89" name="Rectangle 852">
          <a:extLst>
            <a:ext uri="{FF2B5EF4-FFF2-40B4-BE49-F238E27FC236}">
              <a16:creationId xmlns:a16="http://schemas.microsoft.com/office/drawing/2014/main" xmlns="" id="{00000000-0008-0000-0300-0000A1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0" name="Rectangle 853">
          <a:extLst>
            <a:ext uri="{FF2B5EF4-FFF2-40B4-BE49-F238E27FC236}">
              <a16:creationId xmlns:a16="http://schemas.microsoft.com/office/drawing/2014/main" xmlns="" id="{00000000-0008-0000-0300-0000A2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1" name="Rectangle 854">
          <a:extLst>
            <a:ext uri="{FF2B5EF4-FFF2-40B4-BE49-F238E27FC236}">
              <a16:creationId xmlns:a16="http://schemas.microsoft.com/office/drawing/2014/main" xmlns="" id="{00000000-0008-0000-0300-0000A3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2" name="Rectangle 855">
          <a:extLst>
            <a:ext uri="{FF2B5EF4-FFF2-40B4-BE49-F238E27FC236}">
              <a16:creationId xmlns:a16="http://schemas.microsoft.com/office/drawing/2014/main" xmlns="" id="{00000000-0008-0000-0300-0000A4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3" name="Rectangle 856">
          <a:extLst>
            <a:ext uri="{FF2B5EF4-FFF2-40B4-BE49-F238E27FC236}">
              <a16:creationId xmlns:a16="http://schemas.microsoft.com/office/drawing/2014/main" xmlns="" id="{00000000-0008-0000-0300-0000A5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4" name="Rectangle 857">
          <a:extLst>
            <a:ext uri="{FF2B5EF4-FFF2-40B4-BE49-F238E27FC236}">
              <a16:creationId xmlns:a16="http://schemas.microsoft.com/office/drawing/2014/main" xmlns="" id="{00000000-0008-0000-0300-0000A6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29095" name="Rectangle 858">
          <a:extLst>
            <a:ext uri="{FF2B5EF4-FFF2-40B4-BE49-F238E27FC236}">
              <a16:creationId xmlns:a16="http://schemas.microsoft.com/office/drawing/2014/main" xmlns="" id="{00000000-0008-0000-0300-0000A7AF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6" name="Rectangle 859">
          <a:extLst>
            <a:ext uri="{FF2B5EF4-FFF2-40B4-BE49-F238E27FC236}">
              <a16:creationId xmlns:a16="http://schemas.microsoft.com/office/drawing/2014/main" xmlns="" id="{00000000-0008-0000-0300-0000A8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29097" name="Rectangle 860">
          <a:extLst>
            <a:ext uri="{FF2B5EF4-FFF2-40B4-BE49-F238E27FC236}">
              <a16:creationId xmlns:a16="http://schemas.microsoft.com/office/drawing/2014/main" xmlns="" id="{00000000-0008-0000-0300-0000A9AF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29098" name="Rectangle 861">
          <a:extLst>
            <a:ext uri="{FF2B5EF4-FFF2-40B4-BE49-F238E27FC236}">
              <a16:creationId xmlns:a16="http://schemas.microsoft.com/office/drawing/2014/main" xmlns="" id="{00000000-0008-0000-0300-0000AAAF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099" name="Rectangle 862">
          <a:extLst>
            <a:ext uri="{FF2B5EF4-FFF2-40B4-BE49-F238E27FC236}">
              <a16:creationId xmlns:a16="http://schemas.microsoft.com/office/drawing/2014/main" xmlns="" id="{00000000-0008-0000-0300-0000AB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0" name="Rectangle 863">
          <a:extLst>
            <a:ext uri="{FF2B5EF4-FFF2-40B4-BE49-F238E27FC236}">
              <a16:creationId xmlns:a16="http://schemas.microsoft.com/office/drawing/2014/main" xmlns="" id="{00000000-0008-0000-0300-0000AC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1" name="Rectangle 864">
          <a:extLst>
            <a:ext uri="{FF2B5EF4-FFF2-40B4-BE49-F238E27FC236}">
              <a16:creationId xmlns:a16="http://schemas.microsoft.com/office/drawing/2014/main" xmlns="" id="{00000000-0008-0000-0300-0000AD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2" name="Rectangle 865">
          <a:extLst>
            <a:ext uri="{FF2B5EF4-FFF2-40B4-BE49-F238E27FC236}">
              <a16:creationId xmlns:a16="http://schemas.microsoft.com/office/drawing/2014/main" xmlns="" id="{00000000-0008-0000-0300-0000AE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3" name="Rectangle 866">
          <a:extLst>
            <a:ext uri="{FF2B5EF4-FFF2-40B4-BE49-F238E27FC236}">
              <a16:creationId xmlns:a16="http://schemas.microsoft.com/office/drawing/2014/main" xmlns="" id="{00000000-0008-0000-0300-0000AF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4" name="Rectangle 867">
          <a:extLst>
            <a:ext uri="{FF2B5EF4-FFF2-40B4-BE49-F238E27FC236}">
              <a16:creationId xmlns:a16="http://schemas.microsoft.com/office/drawing/2014/main" xmlns="" id="{00000000-0008-0000-0300-0000B0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5" name="Rectangle 868">
          <a:extLst>
            <a:ext uri="{FF2B5EF4-FFF2-40B4-BE49-F238E27FC236}">
              <a16:creationId xmlns:a16="http://schemas.microsoft.com/office/drawing/2014/main" xmlns="" id="{00000000-0008-0000-0300-0000B1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6" name="Rectangle 869">
          <a:extLst>
            <a:ext uri="{FF2B5EF4-FFF2-40B4-BE49-F238E27FC236}">
              <a16:creationId xmlns:a16="http://schemas.microsoft.com/office/drawing/2014/main" xmlns="" id="{00000000-0008-0000-0300-0000B2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7" name="Rectangle 870">
          <a:extLst>
            <a:ext uri="{FF2B5EF4-FFF2-40B4-BE49-F238E27FC236}">
              <a16:creationId xmlns:a16="http://schemas.microsoft.com/office/drawing/2014/main" xmlns="" id="{00000000-0008-0000-0300-0000B3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8" name="Rectangle 871">
          <a:extLst>
            <a:ext uri="{FF2B5EF4-FFF2-40B4-BE49-F238E27FC236}">
              <a16:creationId xmlns:a16="http://schemas.microsoft.com/office/drawing/2014/main" xmlns="" id="{00000000-0008-0000-0300-0000B4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09" name="Rectangle 872">
          <a:extLst>
            <a:ext uri="{FF2B5EF4-FFF2-40B4-BE49-F238E27FC236}">
              <a16:creationId xmlns:a16="http://schemas.microsoft.com/office/drawing/2014/main" xmlns="" id="{00000000-0008-0000-0300-0000B5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29110" name="Rectangle 873">
          <a:extLst>
            <a:ext uri="{FF2B5EF4-FFF2-40B4-BE49-F238E27FC236}">
              <a16:creationId xmlns:a16="http://schemas.microsoft.com/office/drawing/2014/main" xmlns="" id="{00000000-0008-0000-0300-0000B6AF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1" name="Rectangle 874">
          <a:extLst>
            <a:ext uri="{FF2B5EF4-FFF2-40B4-BE49-F238E27FC236}">
              <a16:creationId xmlns:a16="http://schemas.microsoft.com/office/drawing/2014/main" xmlns="" id="{00000000-0008-0000-0300-0000B7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2" name="Rectangle 875">
          <a:extLst>
            <a:ext uri="{FF2B5EF4-FFF2-40B4-BE49-F238E27FC236}">
              <a16:creationId xmlns:a16="http://schemas.microsoft.com/office/drawing/2014/main" xmlns="" id="{00000000-0008-0000-0300-0000B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3" name="Rectangle 876">
          <a:extLst>
            <a:ext uri="{FF2B5EF4-FFF2-40B4-BE49-F238E27FC236}">
              <a16:creationId xmlns:a16="http://schemas.microsoft.com/office/drawing/2014/main" xmlns="" id="{00000000-0008-0000-0300-0000B9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4" name="Rectangle 877">
          <a:extLst>
            <a:ext uri="{FF2B5EF4-FFF2-40B4-BE49-F238E27FC236}">
              <a16:creationId xmlns:a16="http://schemas.microsoft.com/office/drawing/2014/main" xmlns="" id="{00000000-0008-0000-0300-0000BA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5" name="Rectangle 878">
          <a:extLst>
            <a:ext uri="{FF2B5EF4-FFF2-40B4-BE49-F238E27FC236}">
              <a16:creationId xmlns:a16="http://schemas.microsoft.com/office/drawing/2014/main" xmlns="" id="{00000000-0008-0000-0300-0000BB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6" name="Rectangle 879">
          <a:extLst>
            <a:ext uri="{FF2B5EF4-FFF2-40B4-BE49-F238E27FC236}">
              <a16:creationId xmlns:a16="http://schemas.microsoft.com/office/drawing/2014/main" xmlns="" id="{00000000-0008-0000-0300-0000BC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17" name="Rectangle 880">
          <a:extLst>
            <a:ext uri="{FF2B5EF4-FFF2-40B4-BE49-F238E27FC236}">
              <a16:creationId xmlns:a16="http://schemas.microsoft.com/office/drawing/2014/main" xmlns="" id="{00000000-0008-0000-0300-0000BD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18" name="Rectangle 881">
          <a:extLst>
            <a:ext uri="{FF2B5EF4-FFF2-40B4-BE49-F238E27FC236}">
              <a16:creationId xmlns:a16="http://schemas.microsoft.com/office/drawing/2014/main" xmlns="" id="{00000000-0008-0000-0300-0000BE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19" name="Rectangle 882">
          <a:extLst>
            <a:ext uri="{FF2B5EF4-FFF2-40B4-BE49-F238E27FC236}">
              <a16:creationId xmlns:a16="http://schemas.microsoft.com/office/drawing/2014/main" xmlns="" id="{00000000-0008-0000-0300-0000BF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0" name="Rectangle 883">
          <a:extLst>
            <a:ext uri="{FF2B5EF4-FFF2-40B4-BE49-F238E27FC236}">
              <a16:creationId xmlns:a16="http://schemas.microsoft.com/office/drawing/2014/main" xmlns="" id="{00000000-0008-0000-0300-0000C0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1" name="Rectangle 884">
          <a:extLst>
            <a:ext uri="{FF2B5EF4-FFF2-40B4-BE49-F238E27FC236}">
              <a16:creationId xmlns:a16="http://schemas.microsoft.com/office/drawing/2014/main" xmlns="" id="{00000000-0008-0000-0300-0000C1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2" name="Rectangle 885">
          <a:extLst>
            <a:ext uri="{FF2B5EF4-FFF2-40B4-BE49-F238E27FC236}">
              <a16:creationId xmlns:a16="http://schemas.microsoft.com/office/drawing/2014/main" xmlns="" id="{00000000-0008-0000-0300-0000C2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3" name="Rectangle 886">
          <a:extLst>
            <a:ext uri="{FF2B5EF4-FFF2-40B4-BE49-F238E27FC236}">
              <a16:creationId xmlns:a16="http://schemas.microsoft.com/office/drawing/2014/main" xmlns="" id="{00000000-0008-0000-0300-0000C3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4" name="Rectangle 887">
          <a:extLst>
            <a:ext uri="{FF2B5EF4-FFF2-40B4-BE49-F238E27FC236}">
              <a16:creationId xmlns:a16="http://schemas.microsoft.com/office/drawing/2014/main" xmlns="" id="{00000000-0008-0000-0300-0000C4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5" name="Rectangle 888">
          <a:extLst>
            <a:ext uri="{FF2B5EF4-FFF2-40B4-BE49-F238E27FC236}">
              <a16:creationId xmlns:a16="http://schemas.microsoft.com/office/drawing/2014/main" xmlns="" id="{00000000-0008-0000-0300-0000C5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6" name="Rectangle 889">
          <a:extLst>
            <a:ext uri="{FF2B5EF4-FFF2-40B4-BE49-F238E27FC236}">
              <a16:creationId xmlns:a16="http://schemas.microsoft.com/office/drawing/2014/main" xmlns="" id="{00000000-0008-0000-0300-0000C6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27" name="Rectangle 890">
          <a:extLst>
            <a:ext uri="{FF2B5EF4-FFF2-40B4-BE49-F238E27FC236}">
              <a16:creationId xmlns:a16="http://schemas.microsoft.com/office/drawing/2014/main" xmlns="" id="{00000000-0008-0000-0300-0000C7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28" name="Rectangle 891">
          <a:extLst>
            <a:ext uri="{FF2B5EF4-FFF2-40B4-BE49-F238E27FC236}">
              <a16:creationId xmlns:a16="http://schemas.microsoft.com/office/drawing/2014/main" xmlns="" id="{00000000-0008-0000-0300-0000C8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29" name="Rectangle 892">
          <a:extLst>
            <a:ext uri="{FF2B5EF4-FFF2-40B4-BE49-F238E27FC236}">
              <a16:creationId xmlns:a16="http://schemas.microsoft.com/office/drawing/2014/main" xmlns="" id="{00000000-0008-0000-0300-0000C9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0" name="Rectangle 893">
          <a:extLst>
            <a:ext uri="{FF2B5EF4-FFF2-40B4-BE49-F238E27FC236}">
              <a16:creationId xmlns:a16="http://schemas.microsoft.com/office/drawing/2014/main" xmlns="" id="{00000000-0008-0000-0300-0000CA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1" name="Rectangle 894">
          <a:extLst>
            <a:ext uri="{FF2B5EF4-FFF2-40B4-BE49-F238E27FC236}">
              <a16:creationId xmlns:a16="http://schemas.microsoft.com/office/drawing/2014/main" xmlns="" id="{00000000-0008-0000-0300-0000CB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2" name="Rectangle 895">
          <a:extLst>
            <a:ext uri="{FF2B5EF4-FFF2-40B4-BE49-F238E27FC236}">
              <a16:creationId xmlns:a16="http://schemas.microsoft.com/office/drawing/2014/main" xmlns="" id="{00000000-0008-0000-0300-0000CC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3" name="Rectangle 896">
          <a:extLst>
            <a:ext uri="{FF2B5EF4-FFF2-40B4-BE49-F238E27FC236}">
              <a16:creationId xmlns:a16="http://schemas.microsoft.com/office/drawing/2014/main" xmlns="" id="{00000000-0008-0000-0300-0000CD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4" name="Rectangle 897">
          <a:extLst>
            <a:ext uri="{FF2B5EF4-FFF2-40B4-BE49-F238E27FC236}">
              <a16:creationId xmlns:a16="http://schemas.microsoft.com/office/drawing/2014/main" xmlns="" id="{00000000-0008-0000-0300-0000CE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5" name="Rectangle 898">
          <a:extLst>
            <a:ext uri="{FF2B5EF4-FFF2-40B4-BE49-F238E27FC236}">
              <a16:creationId xmlns:a16="http://schemas.microsoft.com/office/drawing/2014/main" xmlns="" id="{00000000-0008-0000-0300-0000CF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6" name="Rectangle 899">
          <a:extLst>
            <a:ext uri="{FF2B5EF4-FFF2-40B4-BE49-F238E27FC236}">
              <a16:creationId xmlns:a16="http://schemas.microsoft.com/office/drawing/2014/main" xmlns="" id="{00000000-0008-0000-0300-0000D0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37" name="Rectangle 900">
          <a:extLst>
            <a:ext uri="{FF2B5EF4-FFF2-40B4-BE49-F238E27FC236}">
              <a16:creationId xmlns:a16="http://schemas.microsoft.com/office/drawing/2014/main" xmlns="" id="{00000000-0008-0000-0300-0000D1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38" name="Rectangle 901">
          <a:extLst>
            <a:ext uri="{FF2B5EF4-FFF2-40B4-BE49-F238E27FC236}">
              <a16:creationId xmlns:a16="http://schemas.microsoft.com/office/drawing/2014/main" xmlns="" id="{00000000-0008-0000-0300-0000D2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39" name="Rectangle 902">
          <a:extLst>
            <a:ext uri="{FF2B5EF4-FFF2-40B4-BE49-F238E27FC236}">
              <a16:creationId xmlns:a16="http://schemas.microsoft.com/office/drawing/2014/main" xmlns="" id="{00000000-0008-0000-0300-0000D3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0" name="Rectangle 903">
          <a:extLst>
            <a:ext uri="{FF2B5EF4-FFF2-40B4-BE49-F238E27FC236}">
              <a16:creationId xmlns:a16="http://schemas.microsoft.com/office/drawing/2014/main" xmlns="" id="{00000000-0008-0000-0300-0000D4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29141" name="Rectangle 904">
          <a:extLst>
            <a:ext uri="{FF2B5EF4-FFF2-40B4-BE49-F238E27FC236}">
              <a16:creationId xmlns:a16="http://schemas.microsoft.com/office/drawing/2014/main" xmlns="" id="{00000000-0008-0000-0300-0000D5AF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2" name="Rectangle 905">
          <a:extLst>
            <a:ext uri="{FF2B5EF4-FFF2-40B4-BE49-F238E27FC236}">
              <a16:creationId xmlns:a16="http://schemas.microsoft.com/office/drawing/2014/main" xmlns="" id="{00000000-0008-0000-0300-0000D6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29143" name="Rectangle 906">
          <a:extLst>
            <a:ext uri="{FF2B5EF4-FFF2-40B4-BE49-F238E27FC236}">
              <a16:creationId xmlns:a16="http://schemas.microsoft.com/office/drawing/2014/main" xmlns="" id="{00000000-0008-0000-0300-0000D7AF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29144" name="Rectangle 907">
          <a:extLst>
            <a:ext uri="{FF2B5EF4-FFF2-40B4-BE49-F238E27FC236}">
              <a16:creationId xmlns:a16="http://schemas.microsoft.com/office/drawing/2014/main" xmlns="" id="{00000000-0008-0000-0300-0000D8AF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5" name="Rectangle 908">
          <a:extLst>
            <a:ext uri="{FF2B5EF4-FFF2-40B4-BE49-F238E27FC236}">
              <a16:creationId xmlns:a16="http://schemas.microsoft.com/office/drawing/2014/main" xmlns="" id="{00000000-0008-0000-0300-0000D9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6" name="Rectangle 909">
          <a:extLst>
            <a:ext uri="{FF2B5EF4-FFF2-40B4-BE49-F238E27FC236}">
              <a16:creationId xmlns:a16="http://schemas.microsoft.com/office/drawing/2014/main" xmlns="" id="{00000000-0008-0000-0300-0000DA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7" name="Rectangle 910">
          <a:extLst>
            <a:ext uri="{FF2B5EF4-FFF2-40B4-BE49-F238E27FC236}">
              <a16:creationId xmlns:a16="http://schemas.microsoft.com/office/drawing/2014/main" xmlns="" id="{00000000-0008-0000-0300-0000DB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8" name="Rectangle 911">
          <a:extLst>
            <a:ext uri="{FF2B5EF4-FFF2-40B4-BE49-F238E27FC236}">
              <a16:creationId xmlns:a16="http://schemas.microsoft.com/office/drawing/2014/main" xmlns="" id="{00000000-0008-0000-0300-0000DC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49" name="Rectangle 912">
          <a:extLst>
            <a:ext uri="{FF2B5EF4-FFF2-40B4-BE49-F238E27FC236}">
              <a16:creationId xmlns:a16="http://schemas.microsoft.com/office/drawing/2014/main" xmlns="" id="{00000000-0008-0000-0300-0000DD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0" name="Rectangle 913">
          <a:extLst>
            <a:ext uri="{FF2B5EF4-FFF2-40B4-BE49-F238E27FC236}">
              <a16:creationId xmlns:a16="http://schemas.microsoft.com/office/drawing/2014/main" xmlns="" id="{00000000-0008-0000-0300-0000DE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1" name="Rectangle 914">
          <a:extLst>
            <a:ext uri="{FF2B5EF4-FFF2-40B4-BE49-F238E27FC236}">
              <a16:creationId xmlns:a16="http://schemas.microsoft.com/office/drawing/2014/main" xmlns="" id="{00000000-0008-0000-0300-0000DF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2" name="Rectangle 915">
          <a:extLst>
            <a:ext uri="{FF2B5EF4-FFF2-40B4-BE49-F238E27FC236}">
              <a16:creationId xmlns:a16="http://schemas.microsoft.com/office/drawing/2014/main" xmlns="" id="{00000000-0008-0000-0300-0000E0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3" name="Rectangle 916">
          <a:extLst>
            <a:ext uri="{FF2B5EF4-FFF2-40B4-BE49-F238E27FC236}">
              <a16:creationId xmlns:a16="http://schemas.microsoft.com/office/drawing/2014/main" xmlns="" id="{00000000-0008-0000-0300-0000E1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4" name="Rectangle 917">
          <a:extLst>
            <a:ext uri="{FF2B5EF4-FFF2-40B4-BE49-F238E27FC236}">
              <a16:creationId xmlns:a16="http://schemas.microsoft.com/office/drawing/2014/main" xmlns="" id="{00000000-0008-0000-0300-0000E2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5" name="Rectangle 918">
          <a:extLst>
            <a:ext uri="{FF2B5EF4-FFF2-40B4-BE49-F238E27FC236}">
              <a16:creationId xmlns:a16="http://schemas.microsoft.com/office/drawing/2014/main" xmlns="" id="{00000000-0008-0000-0300-0000E3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29156" name="Rectangle 919">
          <a:extLst>
            <a:ext uri="{FF2B5EF4-FFF2-40B4-BE49-F238E27FC236}">
              <a16:creationId xmlns:a16="http://schemas.microsoft.com/office/drawing/2014/main" xmlns="" id="{00000000-0008-0000-0300-0000E4AF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57" name="Rectangle 920">
          <a:extLst>
            <a:ext uri="{FF2B5EF4-FFF2-40B4-BE49-F238E27FC236}">
              <a16:creationId xmlns:a16="http://schemas.microsoft.com/office/drawing/2014/main" xmlns="" id="{00000000-0008-0000-0300-0000E5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58" name="Rectangle 921">
          <a:extLst>
            <a:ext uri="{FF2B5EF4-FFF2-40B4-BE49-F238E27FC236}">
              <a16:creationId xmlns:a16="http://schemas.microsoft.com/office/drawing/2014/main" xmlns="" id="{00000000-0008-0000-0300-0000E6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59" name="Rectangle 922">
          <a:extLst>
            <a:ext uri="{FF2B5EF4-FFF2-40B4-BE49-F238E27FC236}">
              <a16:creationId xmlns:a16="http://schemas.microsoft.com/office/drawing/2014/main" xmlns="" id="{00000000-0008-0000-0300-0000E7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0" name="Rectangle 923">
          <a:extLst>
            <a:ext uri="{FF2B5EF4-FFF2-40B4-BE49-F238E27FC236}">
              <a16:creationId xmlns:a16="http://schemas.microsoft.com/office/drawing/2014/main" xmlns="" id="{00000000-0008-0000-0300-0000E8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1" name="Rectangle 924">
          <a:extLst>
            <a:ext uri="{FF2B5EF4-FFF2-40B4-BE49-F238E27FC236}">
              <a16:creationId xmlns:a16="http://schemas.microsoft.com/office/drawing/2014/main" xmlns="" id="{00000000-0008-0000-0300-0000E9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2" name="Rectangle 925">
          <a:extLst>
            <a:ext uri="{FF2B5EF4-FFF2-40B4-BE49-F238E27FC236}">
              <a16:creationId xmlns:a16="http://schemas.microsoft.com/office/drawing/2014/main" xmlns="" id="{00000000-0008-0000-0300-0000EA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3" name="Rectangle 926">
          <a:extLst>
            <a:ext uri="{FF2B5EF4-FFF2-40B4-BE49-F238E27FC236}">
              <a16:creationId xmlns:a16="http://schemas.microsoft.com/office/drawing/2014/main" xmlns="" id="{00000000-0008-0000-0300-0000EB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4" name="Rectangle 927">
          <a:extLst>
            <a:ext uri="{FF2B5EF4-FFF2-40B4-BE49-F238E27FC236}">
              <a16:creationId xmlns:a16="http://schemas.microsoft.com/office/drawing/2014/main" xmlns="" id="{00000000-0008-0000-0300-0000EC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5" name="Rectangle 928">
          <a:extLst>
            <a:ext uri="{FF2B5EF4-FFF2-40B4-BE49-F238E27FC236}">
              <a16:creationId xmlns:a16="http://schemas.microsoft.com/office/drawing/2014/main" xmlns="" id="{00000000-0008-0000-0300-0000ED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6" name="Rectangle 929">
          <a:extLst>
            <a:ext uri="{FF2B5EF4-FFF2-40B4-BE49-F238E27FC236}">
              <a16:creationId xmlns:a16="http://schemas.microsoft.com/office/drawing/2014/main" xmlns="" id="{00000000-0008-0000-0300-0000EE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67" name="Rectangle 930">
          <a:extLst>
            <a:ext uri="{FF2B5EF4-FFF2-40B4-BE49-F238E27FC236}">
              <a16:creationId xmlns:a16="http://schemas.microsoft.com/office/drawing/2014/main" xmlns="" id="{00000000-0008-0000-0300-0000EF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68" name="Rectangle 931">
          <a:extLst>
            <a:ext uri="{FF2B5EF4-FFF2-40B4-BE49-F238E27FC236}">
              <a16:creationId xmlns:a16="http://schemas.microsoft.com/office/drawing/2014/main" xmlns="" id="{00000000-0008-0000-0300-0000F0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69" name="Rectangle 932">
          <a:extLst>
            <a:ext uri="{FF2B5EF4-FFF2-40B4-BE49-F238E27FC236}">
              <a16:creationId xmlns:a16="http://schemas.microsoft.com/office/drawing/2014/main" xmlns="" id="{00000000-0008-0000-0300-0000F1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0" name="Rectangle 933">
          <a:extLst>
            <a:ext uri="{FF2B5EF4-FFF2-40B4-BE49-F238E27FC236}">
              <a16:creationId xmlns:a16="http://schemas.microsoft.com/office/drawing/2014/main" xmlns="" id="{00000000-0008-0000-0300-0000F2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1" name="Rectangle 934">
          <a:extLst>
            <a:ext uri="{FF2B5EF4-FFF2-40B4-BE49-F238E27FC236}">
              <a16:creationId xmlns:a16="http://schemas.microsoft.com/office/drawing/2014/main" xmlns="" id="{00000000-0008-0000-0300-0000F3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2" name="Rectangle 935">
          <a:extLst>
            <a:ext uri="{FF2B5EF4-FFF2-40B4-BE49-F238E27FC236}">
              <a16:creationId xmlns:a16="http://schemas.microsoft.com/office/drawing/2014/main" xmlns="" id="{00000000-0008-0000-0300-0000F4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3" name="Rectangle 936">
          <a:extLst>
            <a:ext uri="{FF2B5EF4-FFF2-40B4-BE49-F238E27FC236}">
              <a16:creationId xmlns:a16="http://schemas.microsoft.com/office/drawing/2014/main" xmlns="" id="{00000000-0008-0000-0300-0000F5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4" name="Rectangle 937">
          <a:extLst>
            <a:ext uri="{FF2B5EF4-FFF2-40B4-BE49-F238E27FC236}">
              <a16:creationId xmlns:a16="http://schemas.microsoft.com/office/drawing/2014/main" xmlns="" id="{00000000-0008-0000-0300-0000F6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5" name="Rectangle 938">
          <a:extLst>
            <a:ext uri="{FF2B5EF4-FFF2-40B4-BE49-F238E27FC236}">
              <a16:creationId xmlns:a16="http://schemas.microsoft.com/office/drawing/2014/main" xmlns="" id="{00000000-0008-0000-0300-0000F7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6" name="Rectangle 939">
          <a:extLst>
            <a:ext uri="{FF2B5EF4-FFF2-40B4-BE49-F238E27FC236}">
              <a16:creationId xmlns:a16="http://schemas.microsoft.com/office/drawing/2014/main" xmlns="" id="{00000000-0008-0000-0300-0000F8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77" name="Rectangle 940">
          <a:extLst>
            <a:ext uri="{FF2B5EF4-FFF2-40B4-BE49-F238E27FC236}">
              <a16:creationId xmlns:a16="http://schemas.microsoft.com/office/drawing/2014/main" xmlns="" id="{00000000-0008-0000-0300-0000F9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78" name="Rectangle 941">
          <a:extLst>
            <a:ext uri="{FF2B5EF4-FFF2-40B4-BE49-F238E27FC236}">
              <a16:creationId xmlns:a16="http://schemas.microsoft.com/office/drawing/2014/main" xmlns="" id="{00000000-0008-0000-0300-0000FA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79" name="Rectangle 942">
          <a:extLst>
            <a:ext uri="{FF2B5EF4-FFF2-40B4-BE49-F238E27FC236}">
              <a16:creationId xmlns:a16="http://schemas.microsoft.com/office/drawing/2014/main" xmlns="" id="{00000000-0008-0000-0300-0000FB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0" name="Rectangle 943">
          <a:extLst>
            <a:ext uri="{FF2B5EF4-FFF2-40B4-BE49-F238E27FC236}">
              <a16:creationId xmlns:a16="http://schemas.microsoft.com/office/drawing/2014/main" xmlns="" id="{00000000-0008-0000-0300-0000FC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1" name="Rectangle 944">
          <a:extLst>
            <a:ext uri="{FF2B5EF4-FFF2-40B4-BE49-F238E27FC236}">
              <a16:creationId xmlns:a16="http://schemas.microsoft.com/office/drawing/2014/main" xmlns="" id="{00000000-0008-0000-0300-0000FDAF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2" name="Rectangle 945">
          <a:extLst>
            <a:ext uri="{FF2B5EF4-FFF2-40B4-BE49-F238E27FC236}">
              <a16:creationId xmlns:a16="http://schemas.microsoft.com/office/drawing/2014/main" xmlns="" id="{00000000-0008-0000-0300-0000FEAF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3" name="Rectangle 946">
          <a:extLst>
            <a:ext uri="{FF2B5EF4-FFF2-40B4-BE49-F238E27FC236}">
              <a16:creationId xmlns:a16="http://schemas.microsoft.com/office/drawing/2014/main" xmlns="" id="{00000000-0008-0000-0300-0000FFAF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4" name="Rectangle 947">
          <a:extLst>
            <a:ext uri="{FF2B5EF4-FFF2-40B4-BE49-F238E27FC236}">
              <a16:creationId xmlns:a16="http://schemas.microsoft.com/office/drawing/2014/main" xmlns="" id="{00000000-0008-0000-0300-000000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5" name="Rectangle 948">
          <a:extLst>
            <a:ext uri="{FF2B5EF4-FFF2-40B4-BE49-F238E27FC236}">
              <a16:creationId xmlns:a16="http://schemas.microsoft.com/office/drawing/2014/main" xmlns="" id="{00000000-0008-0000-0300-000001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6" name="Rectangle 949">
          <a:extLst>
            <a:ext uri="{FF2B5EF4-FFF2-40B4-BE49-F238E27FC236}">
              <a16:creationId xmlns:a16="http://schemas.microsoft.com/office/drawing/2014/main" xmlns="" id="{00000000-0008-0000-0300-000002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29187" name="Rectangle 950">
          <a:extLst>
            <a:ext uri="{FF2B5EF4-FFF2-40B4-BE49-F238E27FC236}">
              <a16:creationId xmlns:a16="http://schemas.microsoft.com/office/drawing/2014/main" xmlns="" id="{00000000-0008-0000-0300-000003B0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88" name="Rectangle 951">
          <a:extLst>
            <a:ext uri="{FF2B5EF4-FFF2-40B4-BE49-F238E27FC236}">
              <a16:creationId xmlns:a16="http://schemas.microsoft.com/office/drawing/2014/main" xmlns="" id="{00000000-0008-0000-0300-000004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29189" name="Rectangle 952">
          <a:extLst>
            <a:ext uri="{FF2B5EF4-FFF2-40B4-BE49-F238E27FC236}">
              <a16:creationId xmlns:a16="http://schemas.microsoft.com/office/drawing/2014/main" xmlns="" id="{00000000-0008-0000-0300-000005B0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29190" name="Rectangle 953">
          <a:extLst>
            <a:ext uri="{FF2B5EF4-FFF2-40B4-BE49-F238E27FC236}">
              <a16:creationId xmlns:a16="http://schemas.microsoft.com/office/drawing/2014/main" xmlns="" id="{00000000-0008-0000-0300-000006B0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1" name="Rectangle 954">
          <a:extLst>
            <a:ext uri="{FF2B5EF4-FFF2-40B4-BE49-F238E27FC236}">
              <a16:creationId xmlns:a16="http://schemas.microsoft.com/office/drawing/2014/main" xmlns="" id="{00000000-0008-0000-0300-000007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2" name="Rectangle 955">
          <a:extLst>
            <a:ext uri="{FF2B5EF4-FFF2-40B4-BE49-F238E27FC236}">
              <a16:creationId xmlns:a16="http://schemas.microsoft.com/office/drawing/2014/main" xmlns="" id="{00000000-0008-0000-0300-000008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3" name="Rectangle 956">
          <a:extLst>
            <a:ext uri="{FF2B5EF4-FFF2-40B4-BE49-F238E27FC236}">
              <a16:creationId xmlns:a16="http://schemas.microsoft.com/office/drawing/2014/main" xmlns="" id="{00000000-0008-0000-0300-000009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4" name="Rectangle 957">
          <a:extLst>
            <a:ext uri="{FF2B5EF4-FFF2-40B4-BE49-F238E27FC236}">
              <a16:creationId xmlns:a16="http://schemas.microsoft.com/office/drawing/2014/main" xmlns="" id="{00000000-0008-0000-0300-00000A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5" name="Rectangle 958">
          <a:extLst>
            <a:ext uri="{FF2B5EF4-FFF2-40B4-BE49-F238E27FC236}">
              <a16:creationId xmlns:a16="http://schemas.microsoft.com/office/drawing/2014/main" xmlns="" id="{00000000-0008-0000-0300-00000B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6" name="Rectangle 959">
          <a:extLst>
            <a:ext uri="{FF2B5EF4-FFF2-40B4-BE49-F238E27FC236}">
              <a16:creationId xmlns:a16="http://schemas.microsoft.com/office/drawing/2014/main" xmlns="" id="{00000000-0008-0000-0300-00000C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7" name="Rectangle 960">
          <a:extLst>
            <a:ext uri="{FF2B5EF4-FFF2-40B4-BE49-F238E27FC236}">
              <a16:creationId xmlns:a16="http://schemas.microsoft.com/office/drawing/2014/main" xmlns="" id="{00000000-0008-0000-0300-00000D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8" name="Rectangle 961">
          <a:extLst>
            <a:ext uri="{FF2B5EF4-FFF2-40B4-BE49-F238E27FC236}">
              <a16:creationId xmlns:a16="http://schemas.microsoft.com/office/drawing/2014/main" xmlns="" id="{00000000-0008-0000-0300-00000E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199" name="Rectangle 962">
          <a:extLst>
            <a:ext uri="{FF2B5EF4-FFF2-40B4-BE49-F238E27FC236}">
              <a16:creationId xmlns:a16="http://schemas.microsoft.com/office/drawing/2014/main" xmlns="" id="{00000000-0008-0000-0300-00000F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0" name="Rectangle 963">
          <a:extLst>
            <a:ext uri="{FF2B5EF4-FFF2-40B4-BE49-F238E27FC236}">
              <a16:creationId xmlns:a16="http://schemas.microsoft.com/office/drawing/2014/main" xmlns="" id="{00000000-0008-0000-0300-000010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1" name="Rectangle 964">
          <a:extLst>
            <a:ext uri="{FF2B5EF4-FFF2-40B4-BE49-F238E27FC236}">
              <a16:creationId xmlns:a16="http://schemas.microsoft.com/office/drawing/2014/main" xmlns="" id="{00000000-0008-0000-0300-000011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29202" name="Rectangle 965">
          <a:extLst>
            <a:ext uri="{FF2B5EF4-FFF2-40B4-BE49-F238E27FC236}">
              <a16:creationId xmlns:a16="http://schemas.microsoft.com/office/drawing/2014/main" xmlns="" id="{00000000-0008-0000-0300-000012B0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3" name="Rectangle 966">
          <a:extLst>
            <a:ext uri="{FF2B5EF4-FFF2-40B4-BE49-F238E27FC236}">
              <a16:creationId xmlns:a16="http://schemas.microsoft.com/office/drawing/2014/main" xmlns="" id="{00000000-0008-0000-0300-000013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4" name="Rectangle 967">
          <a:extLst>
            <a:ext uri="{FF2B5EF4-FFF2-40B4-BE49-F238E27FC236}">
              <a16:creationId xmlns:a16="http://schemas.microsoft.com/office/drawing/2014/main" xmlns="" id="{00000000-0008-0000-0300-00001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5" name="Rectangle 968">
          <a:extLst>
            <a:ext uri="{FF2B5EF4-FFF2-40B4-BE49-F238E27FC236}">
              <a16:creationId xmlns:a16="http://schemas.microsoft.com/office/drawing/2014/main" xmlns="" id="{00000000-0008-0000-0300-000015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6" name="Rectangle 969">
          <a:extLst>
            <a:ext uri="{FF2B5EF4-FFF2-40B4-BE49-F238E27FC236}">
              <a16:creationId xmlns:a16="http://schemas.microsoft.com/office/drawing/2014/main" xmlns="" id="{00000000-0008-0000-0300-000016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07" name="Rectangle 970">
          <a:extLst>
            <a:ext uri="{FF2B5EF4-FFF2-40B4-BE49-F238E27FC236}">
              <a16:creationId xmlns:a16="http://schemas.microsoft.com/office/drawing/2014/main" xmlns="" id="{00000000-0008-0000-0300-000017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08" name="Rectangle 971">
          <a:extLst>
            <a:ext uri="{FF2B5EF4-FFF2-40B4-BE49-F238E27FC236}">
              <a16:creationId xmlns:a16="http://schemas.microsoft.com/office/drawing/2014/main" xmlns="" id="{00000000-0008-0000-0300-000018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09" name="Rectangle 972">
          <a:extLst>
            <a:ext uri="{FF2B5EF4-FFF2-40B4-BE49-F238E27FC236}">
              <a16:creationId xmlns:a16="http://schemas.microsoft.com/office/drawing/2014/main" xmlns="" id="{00000000-0008-0000-0300-000019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0" name="Rectangle 973">
          <a:extLst>
            <a:ext uri="{FF2B5EF4-FFF2-40B4-BE49-F238E27FC236}">
              <a16:creationId xmlns:a16="http://schemas.microsoft.com/office/drawing/2014/main" xmlns="" id="{00000000-0008-0000-0300-00001A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1" name="Rectangle 974">
          <a:extLst>
            <a:ext uri="{FF2B5EF4-FFF2-40B4-BE49-F238E27FC236}">
              <a16:creationId xmlns:a16="http://schemas.microsoft.com/office/drawing/2014/main" xmlns="" id="{00000000-0008-0000-0300-00001B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2" name="Rectangle 975">
          <a:extLst>
            <a:ext uri="{FF2B5EF4-FFF2-40B4-BE49-F238E27FC236}">
              <a16:creationId xmlns:a16="http://schemas.microsoft.com/office/drawing/2014/main" xmlns="" id="{00000000-0008-0000-0300-00001C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3" name="Rectangle 976">
          <a:extLst>
            <a:ext uri="{FF2B5EF4-FFF2-40B4-BE49-F238E27FC236}">
              <a16:creationId xmlns:a16="http://schemas.microsoft.com/office/drawing/2014/main" xmlns="" id="{00000000-0008-0000-0300-00001D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4" name="Rectangle 977">
          <a:extLst>
            <a:ext uri="{FF2B5EF4-FFF2-40B4-BE49-F238E27FC236}">
              <a16:creationId xmlns:a16="http://schemas.microsoft.com/office/drawing/2014/main" xmlns="" id="{00000000-0008-0000-0300-00001E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5" name="Rectangle 978">
          <a:extLst>
            <a:ext uri="{FF2B5EF4-FFF2-40B4-BE49-F238E27FC236}">
              <a16:creationId xmlns:a16="http://schemas.microsoft.com/office/drawing/2014/main" xmlns="" id="{00000000-0008-0000-0300-00001F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6" name="Rectangle 979">
          <a:extLst>
            <a:ext uri="{FF2B5EF4-FFF2-40B4-BE49-F238E27FC236}">
              <a16:creationId xmlns:a16="http://schemas.microsoft.com/office/drawing/2014/main" xmlns="" id="{00000000-0008-0000-0300-000020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17" name="Rectangle 980">
          <a:extLst>
            <a:ext uri="{FF2B5EF4-FFF2-40B4-BE49-F238E27FC236}">
              <a16:creationId xmlns:a16="http://schemas.microsoft.com/office/drawing/2014/main" xmlns="" id="{00000000-0008-0000-0300-000021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18" name="Rectangle 981">
          <a:extLst>
            <a:ext uri="{FF2B5EF4-FFF2-40B4-BE49-F238E27FC236}">
              <a16:creationId xmlns:a16="http://schemas.microsoft.com/office/drawing/2014/main" xmlns="" id="{00000000-0008-0000-0300-000022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19" name="Rectangle 982">
          <a:extLst>
            <a:ext uri="{FF2B5EF4-FFF2-40B4-BE49-F238E27FC236}">
              <a16:creationId xmlns:a16="http://schemas.microsoft.com/office/drawing/2014/main" xmlns="" id="{00000000-0008-0000-0300-000023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0" name="Rectangle 983">
          <a:extLst>
            <a:ext uri="{FF2B5EF4-FFF2-40B4-BE49-F238E27FC236}">
              <a16:creationId xmlns:a16="http://schemas.microsoft.com/office/drawing/2014/main" xmlns="" id="{00000000-0008-0000-0300-000024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1" name="Rectangle 984">
          <a:extLst>
            <a:ext uri="{FF2B5EF4-FFF2-40B4-BE49-F238E27FC236}">
              <a16:creationId xmlns:a16="http://schemas.microsoft.com/office/drawing/2014/main" xmlns="" id="{00000000-0008-0000-0300-000025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2" name="Rectangle 985">
          <a:extLst>
            <a:ext uri="{FF2B5EF4-FFF2-40B4-BE49-F238E27FC236}">
              <a16:creationId xmlns:a16="http://schemas.microsoft.com/office/drawing/2014/main" xmlns="" id="{00000000-0008-0000-0300-000026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3" name="Rectangle 986">
          <a:extLst>
            <a:ext uri="{FF2B5EF4-FFF2-40B4-BE49-F238E27FC236}">
              <a16:creationId xmlns:a16="http://schemas.microsoft.com/office/drawing/2014/main" xmlns="" id="{00000000-0008-0000-0300-000027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4" name="Rectangle 987">
          <a:extLst>
            <a:ext uri="{FF2B5EF4-FFF2-40B4-BE49-F238E27FC236}">
              <a16:creationId xmlns:a16="http://schemas.microsoft.com/office/drawing/2014/main" xmlns="" id="{00000000-0008-0000-0300-000028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5" name="Rectangle 988">
          <a:extLst>
            <a:ext uri="{FF2B5EF4-FFF2-40B4-BE49-F238E27FC236}">
              <a16:creationId xmlns:a16="http://schemas.microsoft.com/office/drawing/2014/main" xmlns="" id="{00000000-0008-0000-0300-000029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6" name="Rectangle 989">
          <a:extLst>
            <a:ext uri="{FF2B5EF4-FFF2-40B4-BE49-F238E27FC236}">
              <a16:creationId xmlns:a16="http://schemas.microsoft.com/office/drawing/2014/main" xmlns="" id="{00000000-0008-0000-0300-00002A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27" name="Rectangle 990">
          <a:extLst>
            <a:ext uri="{FF2B5EF4-FFF2-40B4-BE49-F238E27FC236}">
              <a16:creationId xmlns:a16="http://schemas.microsoft.com/office/drawing/2014/main" xmlns="" id="{00000000-0008-0000-0300-00002B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28" name="Rectangle 991">
          <a:extLst>
            <a:ext uri="{FF2B5EF4-FFF2-40B4-BE49-F238E27FC236}">
              <a16:creationId xmlns:a16="http://schemas.microsoft.com/office/drawing/2014/main" xmlns="" id="{00000000-0008-0000-0300-00002C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29" name="Rectangle 992">
          <a:extLst>
            <a:ext uri="{FF2B5EF4-FFF2-40B4-BE49-F238E27FC236}">
              <a16:creationId xmlns:a16="http://schemas.microsoft.com/office/drawing/2014/main" xmlns="" id="{00000000-0008-0000-0300-00002D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0" name="Rectangle 993">
          <a:extLst>
            <a:ext uri="{FF2B5EF4-FFF2-40B4-BE49-F238E27FC236}">
              <a16:creationId xmlns:a16="http://schemas.microsoft.com/office/drawing/2014/main" xmlns="" id="{00000000-0008-0000-0300-00002E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1" name="Rectangle 994">
          <a:extLst>
            <a:ext uri="{FF2B5EF4-FFF2-40B4-BE49-F238E27FC236}">
              <a16:creationId xmlns:a16="http://schemas.microsoft.com/office/drawing/2014/main" xmlns="" id="{00000000-0008-0000-0300-00002F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2" name="Rectangle 995">
          <a:extLst>
            <a:ext uri="{FF2B5EF4-FFF2-40B4-BE49-F238E27FC236}">
              <a16:creationId xmlns:a16="http://schemas.microsoft.com/office/drawing/2014/main" xmlns="" id="{00000000-0008-0000-0300-000030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29233" name="Rectangle 996">
          <a:extLst>
            <a:ext uri="{FF2B5EF4-FFF2-40B4-BE49-F238E27FC236}">
              <a16:creationId xmlns:a16="http://schemas.microsoft.com/office/drawing/2014/main" xmlns="" id="{00000000-0008-0000-0300-000031B0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4" name="Rectangle 997">
          <a:extLst>
            <a:ext uri="{FF2B5EF4-FFF2-40B4-BE49-F238E27FC236}">
              <a16:creationId xmlns:a16="http://schemas.microsoft.com/office/drawing/2014/main" xmlns="" id="{00000000-0008-0000-0300-000032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29235" name="Rectangle 998">
          <a:extLst>
            <a:ext uri="{FF2B5EF4-FFF2-40B4-BE49-F238E27FC236}">
              <a16:creationId xmlns:a16="http://schemas.microsoft.com/office/drawing/2014/main" xmlns="" id="{00000000-0008-0000-0300-000033B0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29236" name="Rectangle 999">
          <a:extLst>
            <a:ext uri="{FF2B5EF4-FFF2-40B4-BE49-F238E27FC236}">
              <a16:creationId xmlns:a16="http://schemas.microsoft.com/office/drawing/2014/main" xmlns="" id="{00000000-0008-0000-0300-000034B0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7" name="Rectangle 1000">
          <a:extLst>
            <a:ext uri="{FF2B5EF4-FFF2-40B4-BE49-F238E27FC236}">
              <a16:creationId xmlns:a16="http://schemas.microsoft.com/office/drawing/2014/main" xmlns="" id="{00000000-0008-0000-0300-000035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8" name="Rectangle 1001">
          <a:extLst>
            <a:ext uri="{FF2B5EF4-FFF2-40B4-BE49-F238E27FC236}">
              <a16:creationId xmlns:a16="http://schemas.microsoft.com/office/drawing/2014/main" xmlns="" id="{00000000-0008-0000-0300-000036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39" name="Rectangle 1002">
          <a:extLst>
            <a:ext uri="{FF2B5EF4-FFF2-40B4-BE49-F238E27FC236}">
              <a16:creationId xmlns:a16="http://schemas.microsoft.com/office/drawing/2014/main" xmlns="" id="{00000000-0008-0000-0300-000037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0" name="Rectangle 1003">
          <a:extLst>
            <a:ext uri="{FF2B5EF4-FFF2-40B4-BE49-F238E27FC236}">
              <a16:creationId xmlns:a16="http://schemas.microsoft.com/office/drawing/2014/main" xmlns="" id="{00000000-0008-0000-0300-000038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1" name="Rectangle 1004">
          <a:extLst>
            <a:ext uri="{FF2B5EF4-FFF2-40B4-BE49-F238E27FC236}">
              <a16:creationId xmlns:a16="http://schemas.microsoft.com/office/drawing/2014/main" xmlns="" id="{00000000-0008-0000-0300-000039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2" name="Rectangle 1005">
          <a:extLst>
            <a:ext uri="{FF2B5EF4-FFF2-40B4-BE49-F238E27FC236}">
              <a16:creationId xmlns:a16="http://schemas.microsoft.com/office/drawing/2014/main" xmlns="" id="{00000000-0008-0000-0300-00003A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3" name="Rectangle 1006">
          <a:extLst>
            <a:ext uri="{FF2B5EF4-FFF2-40B4-BE49-F238E27FC236}">
              <a16:creationId xmlns:a16="http://schemas.microsoft.com/office/drawing/2014/main" xmlns="" id="{00000000-0008-0000-0300-00003B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4" name="Rectangle 1007">
          <a:extLst>
            <a:ext uri="{FF2B5EF4-FFF2-40B4-BE49-F238E27FC236}">
              <a16:creationId xmlns:a16="http://schemas.microsoft.com/office/drawing/2014/main" xmlns="" id="{00000000-0008-0000-0300-00003C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5" name="Rectangle 1008">
          <a:extLst>
            <a:ext uri="{FF2B5EF4-FFF2-40B4-BE49-F238E27FC236}">
              <a16:creationId xmlns:a16="http://schemas.microsoft.com/office/drawing/2014/main" xmlns="" id="{00000000-0008-0000-0300-00003D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6" name="Rectangle 1009">
          <a:extLst>
            <a:ext uri="{FF2B5EF4-FFF2-40B4-BE49-F238E27FC236}">
              <a16:creationId xmlns:a16="http://schemas.microsoft.com/office/drawing/2014/main" xmlns="" id="{00000000-0008-0000-0300-00003E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7" name="Rectangle 1010">
          <a:extLst>
            <a:ext uri="{FF2B5EF4-FFF2-40B4-BE49-F238E27FC236}">
              <a16:creationId xmlns:a16="http://schemas.microsoft.com/office/drawing/2014/main" xmlns="" id="{00000000-0008-0000-0300-00003F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29248" name="Rectangle 1011">
          <a:extLst>
            <a:ext uri="{FF2B5EF4-FFF2-40B4-BE49-F238E27FC236}">
              <a16:creationId xmlns:a16="http://schemas.microsoft.com/office/drawing/2014/main" xmlns="" id="{00000000-0008-0000-0300-000040B0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49" name="Rectangle 1012">
          <a:extLst>
            <a:ext uri="{FF2B5EF4-FFF2-40B4-BE49-F238E27FC236}">
              <a16:creationId xmlns:a16="http://schemas.microsoft.com/office/drawing/2014/main" xmlns="" id="{00000000-0008-0000-0300-00004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0" name="Rectangle 1013">
          <a:extLst>
            <a:ext uri="{FF2B5EF4-FFF2-40B4-BE49-F238E27FC236}">
              <a16:creationId xmlns:a16="http://schemas.microsoft.com/office/drawing/2014/main" xmlns="" id="{00000000-0008-0000-0300-00004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1" name="Rectangle 1014">
          <a:extLst>
            <a:ext uri="{FF2B5EF4-FFF2-40B4-BE49-F238E27FC236}">
              <a16:creationId xmlns:a16="http://schemas.microsoft.com/office/drawing/2014/main" xmlns="" id="{00000000-0008-0000-0300-00004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2" name="Rectangle 1015">
          <a:extLst>
            <a:ext uri="{FF2B5EF4-FFF2-40B4-BE49-F238E27FC236}">
              <a16:creationId xmlns:a16="http://schemas.microsoft.com/office/drawing/2014/main" xmlns="" id="{00000000-0008-0000-0300-00004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3" name="Rectangle 1016">
          <a:extLst>
            <a:ext uri="{FF2B5EF4-FFF2-40B4-BE49-F238E27FC236}">
              <a16:creationId xmlns:a16="http://schemas.microsoft.com/office/drawing/2014/main" xmlns="" id="{00000000-0008-0000-0300-00004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4" name="Rectangle 1017">
          <a:extLst>
            <a:ext uri="{FF2B5EF4-FFF2-40B4-BE49-F238E27FC236}">
              <a16:creationId xmlns:a16="http://schemas.microsoft.com/office/drawing/2014/main" xmlns="" id="{00000000-0008-0000-0300-00004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5" name="Rectangle 1018">
          <a:extLst>
            <a:ext uri="{FF2B5EF4-FFF2-40B4-BE49-F238E27FC236}">
              <a16:creationId xmlns:a16="http://schemas.microsoft.com/office/drawing/2014/main" xmlns="" id="{00000000-0008-0000-0300-00004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6" name="Rectangle 1019">
          <a:extLst>
            <a:ext uri="{FF2B5EF4-FFF2-40B4-BE49-F238E27FC236}">
              <a16:creationId xmlns:a16="http://schemas.microsoft.com/office/drawing/2014/main" xmlns="" id="{00000000-0008-0000-0300-00004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57" name="Rectangle 1020">
          <a:extLst>
            <a:ext uri="{FF2B5EF4-FFF2-40B4-BE49-F238E27FC236}">
              <a16:creationId xmlns:a16="http://schemas.microsoft.com/office/drawing/2014/main" xmlns="" id="{00000000-0008-0000-0300-00004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58" name="Rectangle 1021">
          <a:extLst>
            <a:ext uri="{FF2B5EF4-FFF2-40B4-BE49-F238E27FC236}">
              <a16:creationId xmlns:a16="http://schemas.microsoft.com/office/drawing/2014/main" xmlns="" id="{00000000-0008-0000-0300-00004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59" name="Rectangle 1022">
          <a:extLst>
            <a:ext uri="{FF2B5EF4-FFF2-40B4-BE49-F238E27FC236}">
              <a16:creationId xmlns:a16="http://schemas.microsoft.com/office/drawing/2014/main" xmlns="" id="{00000000-0008-0000-0300-00004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0" name="Rectangle 1023">
          <a:extLst>
            <a:ext uri="{FF2B5EF4-FFF2-40B4-BE49-F238E27FC236}">
              <a16:creationId xmlns:a16="http://schemas.microsoft.com/office/drawing/2014/main" xmlns="" id="{00000000-0008-0000-0300-00004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1" name="Rectangle 1024">
          <a:extLst>
            <a:ext uri="{FF2B5EF4-FFF2-40B4-BE49-F238E27FC236}">
              <a16:creationId xmlns:a16="http://schemas.microsoft.com/office/drawing/2014/main" xmlns="" id="{00000000-0008-0000-0300-00004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2" name="Rectangle 1025">
          <a:extLst>
            <a:ext uri="{FF2B5EF4-FFF2-40B4-BE49-F238E27FC236}">
              <a16:creationId xmlns:a16="http://schemas.microsoft.com/office/drawing/2014/main" xmlns="" id="{00000000-0008-0000-0300-00004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3" name="Rectangle 1026">
          <a:extLst>
            <a:ext uri="{FF2B5EF4-FFF2-40B4-BE49-F238E27FC236}">
              <a16:creationId xmlns:a16="http://schemas.microsoft.com/office/drawing/2014/main" xmlns="" id="{00000000-0008-0000-0300-00004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4" name="Rectangle 1027">
          <a:extLst>
            <a:ext uri="{FF2B5EF4-FFF2-40B4-BE49-F238E27FC236}">
              <a16:creationId xmlns:a16="http://schemas.microsoft.com/office/drawing/2014/main" xmlns="" id="{00000000-0008-0000-0300-00005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5" name="Rectangle 1028">
          <a:extLst>
            <a:ext uri="{FF2B5EF4-FFF2-40B4-BE49-F238E27FC236}">
              <a16:creationId xmlns:a16="http://schemas.microsoft.com/office/drawing/2014/main" xmlns="" id="{00000000-0008-0000-0300-00005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6" name="Rectangle 1029">
          <a:extLst>
            <a:ext uri="{FF2B5EF4-FFF2-40B4-BE49-F238E27FC236}">
              <a16:creationId xmlns:a16="http://schemas.microsoft.com/office/drawing/2014/main" xmlns="" id="{00000000-0008-0000-0300-00005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67" name="Rectangle 1030">
          <a:extLst>
            <a:ext uri="{FF2B5EF4-FFF2-40B4-BE49-F238E27FC236}">
              <a16:creationId xmlns:a16="http://schemas.microsoft.com/office/drawing/2014/main" xmlns="" id="{00000000-0008-0000-0300-00005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68" name="Rectangle 1031">
          <a:extLst>
            <a:ext uri="{FF2B5EF4-FFF2-40B4-BE49-F238E27FC236}">
              <a16:creationId xmlns:a16="http://schemas.microsoft.com/office/drawing/2014/main" xmlns="" id="{00000000-0008-0000-0300-00005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69" name="Rectangle 1032">
          <a:extLst>
            <a:ext uri="{FF2B5EF4-FFF2-40B4-BE49-F238E27FC236}">
              <a16:creationId xmlns:a16="http://schemas.microsoft.com/office/drawing/2014/main" xmlns="" id="{00000000-0008-0000-0300-00005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0" name="Rectangle 1033">
          <a:extLst>
            <a:ext uri="{FF2B5EF4-FFF2-40B4-BE49-F238E27FC236}">
              <a16:creationId xmlns:a16="http://schemas.microsoft.com/office/drawing/2014/main" xmlns="" id="{00000000-0008-0000-0300-00005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1" name="Rectangle 1034">
          <a:extLst>
            <a:ext uri="{FF2B5EF4-FFF2-40B4-BE49-F238E27FC236}">
              <a16:creationId xmlns:a16="http://schemas.microsoft.com/office/drawing/2014/main" xmlns="" id="{00000000-0008-0000-0300-00005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2" name="Rectangle 1035">
          <a:extLst>
            <a:ext uri="{FF2B5EF4-FFF2-40B4-BE49-F238E27FC236}">
              <a16:creationId xmlns:a16="http://schemas.microsoft.com/office/drawing/2014/main" xmlns="" id="{00000000-0008-0000-0300-00005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3" name="Rectangle 1036">
          <a:extLst>
            <a:ext uri="{FF2B5EF4-FFF2-40B4-BE49-F238E27FC236}">
              <a16:creationId xmlns:a16="http://schemas.microsoft.com/office/drawing/2014/main" xmlns="" id="{00000000-0008-0000-0300-00005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4" name="Rectangle 1037">
          <a:extLst>
            <a:ext uri="{FF2B5EF4-FFF2-40B4-BE49-F238E27FC236}">
              <a16:creationId xmlns:a16="http://schemas.microsoft.com/office/drawing/2014/main" xmlns="" id="{00000000-0008-0000-0300-00005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5" name="Rectangle 1038">
          <a:extLst>
            <a:ext uri="{FF2B5EF4-FFF2-40B4-BE49-F238E27FC236}">
              <a16:creationId xmlns:a16="http://schemas.microsoft.com/office/drawing/2014/main" xmlns="" id="{00000000-0008-0000-0300-00005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6" name="Rectangle 1039">
          <a:extLst>
            <a:ext uri="{FF2B5EF4-FFF2-40B4-BE49-F238E27FC236}">
              <a16:creationId xmlns:a16="http://schemas.microsoft.com/office/drawing/2014/main" xmlns="" id="{00000000-0008-0000-0300-00005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77" name="Rectangle 1040">
          <a:extLst>
            <a:ext uri="{FF2B5EF4-FFF2-40B4-BE49-F238E27FC236}">
              <a16:creationId xmlns:a16="http://schemas.microsoft.com/office/drawing/2014/main" xmlns="" id="{00000000-0008-0000-0300-00005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78" name="Rectangle 1041">
          <a:extLst>
            <a:ext uri="{FF2B5EF4-FFF2-40B4-BE49-F238E27FC236}">
              <a16:creationId xmlns:a16="http://schemas.microsoft.com/office/drawing/2014/main" xmlns="" id="{00000000-0008-0000-0300-00005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29279" name="Rectangle 1042">
          <a:extLst>
            <a:ext uri="{FF2B5EF4-FFF2-40B4-BE49-F238E27FC236}">
              <a16:creationId xmlns:a16="http://schemas.microsoft.com/office/drawing/2014/main" xmlns="" id="{00000000-0008-0000-0300-00005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0" name="Rectangle 1043">
          <a:extLst>
            <a:ext uri="{FF2B5EF4-FFF2-40B4-BE49-F238E27FC236}">
              <a16:creationId xmlns:a16="http://schemas.microsoft.com/office/drawing/2014/main" xmlns="" id="{00000000-0008-0000-0300-00006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281" name="Rectangle 1044">
          <a:extLst>
            <a:ext uri="{FF2B5EF4-FFF2-40B4-BE49-F238E27FC236}">
              <a16:creationId xmlns:a16="http://schemas.microsoft.com/office/drawing/2014/main" xmlns="" id="{00000000-0008-0000-0300-00006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29282" name="Rectangle 1045">
          <a:extLst>
            <a:ext uri="{FF2B5EF4-FFF2-40B4-BE49-F238E27FC236}">
              <a16:creationId xmlns:a16="http://schemas.microsoft.com/office/drawing/2014/main" xmlns="" id="{00000000-0008-0000-0300-00006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3" name="Rectangle 1046">
          <a:extLst>
            <a:ext uri="{FF2B5EF4-FFF2-40B4-BE49-F238E27FC236}">
              <a16:creationId xmlns:a16="http://schemas.microsoft.com/office/drawing/2014/main" xmlns="" id="{00000000-0008-0000-0300-000063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4" name="Rectangle 1047">
          <a:extLst>
            <a:ext uri="{FF2B5EF4-FFF2-40B4-BE49-F238E27FC236}">
              <a16:creationId xmlns:a16="http://schemas.microsoft.com/office/drawing/2014/main" xmlns="" id="{00000000-0008-0000-0300-000064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5" name="Rectangle 1048">
          <a:extLst>
            <a:ext uri="{FF2B5EF4-FFF2-40B4-BE49-F238E27FC236}">
              <a16:creationId xmlns:a16="http://schemas.microsoft.com/office/drawing/2014/main" xmlns="" id="{00000000-0008-0000-0300-000065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6" name="Rectangle 1049">
          <a:extLst>
            <a:ext uri="{FF2B5EF4-FFF2-40B4-BE49-F238E27FC236}">
              <a16:creationId xmlns:a16="http://schemas.microsoft.com/office/drawing/2014/main" xmlns="" id="{00000000-0008-0000-0300-000066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7" name="Rectangle 1050">
          <a:extLst>
            <a:ext uri="{FF2B5EF4-FFF2-40B4-BE49-F238E27FC236}">
              <a16:creationId xmlns:a16="http://schemas.microsoft.com/office/drawing/2014/main" xmlns="" id="{00000000-0008-0000-0300-000067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8" name="Rectangle 1051">
          <a:extLst>
            <a:ext uri="{FF2B5EF4-FFF2-40B4-BE49-F238E27FC236}">
              <a16:creationId xmlns:a16="http://schemas.microsoft.com/office/drawing/2014/main" xmlns="" id="{00000000-0008-0000-0300-000068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89" name="Rectangle 1052">
          <a:extLst>
            <a:ext uri="{FF2B5EF4-FFF2-40B4-BE49-F238E27FC236}">
              <a16:creationId xmlns:a16="http://schemas.microsoft.com/office/drawing/2014/main" xmlns="" id="{00000000-0008-0000-0300-000069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0" name="Rectangle 1053">
          <a:extLst>
            <a:ext uri="{FF2B5EF4-FFF2-40B4-BE49-F238E27FC236}">
              <a16:creationId xmlns:a16="http://schemas.microsoft.com/office/drawing/2014/main" xmlns="" id="{00000000-0008-0000-0300-00006A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1" name="Rectangle 1054">
          <a:extLst>
            <a:ext uri="{FF2B5EF4-FFF2-40B4-BE49-F238E27FC236}">
              <a16:creationId xmlns:a16="http://schemas.microsoft.com/office/drawing/2014/main" xmlns="" id="{00000000-0008-0000-0300-00006B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2" name="Rectangle 1055">
          <a:extLst>
            <a:ext uri="{FF2B5EF4-FFF2-40B4-BE49-F238E27FC236}">
              <a16:creationId xmlns:a16="http://schemas.microsoft.com/office/drawing/2014/main" xmlns="" id="{00000000-0008-0000-0300-00006C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3" name="Rectangle 1056">
          <a:extLst>
            <a:ext uri="{FF2B5EF4-FFF2-40B4-BE49-F238E27FC236}">
              <a16:creationId xmlns:a16="http://schemas.microsoft.com/office/drawing/2014/main" xmlns="" id="{00000000-0008-0000-0300-00006D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29294" name="Rectangle 1057">
          <a:extLst>
            <a:ext uri="{FF2B5EF4-FFF2-40B4-BE49-F238E27FC236}">
              <a16:creationId xmlns:a16="http://schemas.microsoft.com/office/drawing/2014/main" xmlns="" id="{00000000-0008-0000-0300-00006EB0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5" name="Rectangle 1121">
          <a:extLst>
            <a:ext uri="{FF2B5EF4-FFF2-40B4-BE49-F238E27FC236}">
              <a16:creationId xmlns:a16="http://schemas.microsoft.com/office/drawing/2014/main" xmlns="" id="{00000000-0008-0000-0300-00006F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6" name="Rectangle 1122">
          <a:extLst>
            <a:ext uri="{FF2B5EF4-FFF2-40B4-BE49-F238E27FC236}">
              <a16:creationId xmlns:a16="http://schemas.microsoft.com/office/drawing/2014/main" xmlns="" id="{00000000-0008-0000-0300-000070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297" name="Rectangle 1123">
          <a:extLst>
            <a:ext uri="{FF2B5EF4-FFF2-40B4-BE49-F238E27FC236}">
              <a16:creationId xmlns:a16="http://schemas.microsoft.com/office/drawing/2014/main" xmlns="" id="{00000000-0008-0000-0300-000071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298" name="Rectangle 1124">
          <a:extLst>
            <a:ext uri="{FF2B5EF4-FFF2-40B4-BE49-F238E27FC236}">
              <a16:creationId xmlns:a16="http://schemas.microsoft.com/office/drawing/2014/main" xmlns="" id="{00000000-0008-0000-0300-000072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299" name="Rectangle 1125">
          <a:extLst>
            <a:ext uri="{FF2B5EF4-FFF2-40B4-BE49-F238E27FC236}">
              <a16:creationId xmlns:a16="http://schemas.microsoft.com/office/drawing/2014/main" xmlns="" id="{00000000-0008-0000-0300-000073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0" name="Rectangle 1126">
          <a:extLst>
            <a:ext uri="{FF2B5EF4-FFF2-40B4-BE49-F238E27FC236}">
              <a16:creationId xmlns:a16="http://schemas.microsoft.com/office/drawing/2014/main" xmlns="" id="{00000000-0008-0000-0300-000074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1" name="Rectangle 1127">
          <a:extLst>
            <a:ext uri="{FF2B5EF4-FFF2-40B4-BE49-F238E27FC236}">
              <a16:creationId xmlns:a16="http://schemas.microsoft.com/office/drawing/2014/main" xmlns="" id="{00000000-0008-0000-0300-000075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2" name="Rectangle 1128">
          <a:extLst>
            <a:ext uri="{FF2B5EF4-FFF2-40B4-BE49-F238E27FC236}">
              <a16:creationId xmlns:a16="http://schemas.microsoft.com/office/drawing/2014/main" xmlns="" id="{00000000-0008-0000-0300-000076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3" name="Rectangle 1129">
          <a:extLst>
            <a:ext uri="{FF2B5EF4-FFF2-40B4-BE49-F238E27FC236}">
              <a16:creationId xmlns:a16="http://schemas.microsoft.com/office/drawing/2014/main" xmlns="" id="{00000000-0008-0000-0300-000077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4" name="Rectangle 1130">
          <a:extLst>
            <a:ext uri="{FF2B5EF4-FFF2-40B4-BE49-F238E27FC236}">
              <a16:creationId xmlns:a16="http://schemas.microsoft.com/office/drawing/2014/main" xmlns="" id="{00000000-0008-0000-0300-000078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5" name="Rectangle 1131">
          <a:extLst>
            <a:ext uri="{FF2B5EF4-FFF2-40B4-BE49-F238E27FC236}">
              <a16:creationId xmlns:a16="http://schemas.microsoft.com/office/drawing/2014/main" xmlns="" id="{00000000-0008-0000-0300-000079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6" name="Rectangle 1132">
          <a:extLst>
            <a:ext uri="{FF2B5EF4-FFF2-40B4-BE49-F238E27FC236}">
              <a16:creationId xmlns:a16="http://schemas.microsoft.com/office/drawing/2014/main" xmlns="" id="{00000000-0008-0000-0300-00007A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07" name="Rectangle 1133">
          <a:extLst>
            <a:ext uri="{FF2B5EF4-FFF2-40B4-BE49-F238E27FC236}">
              <a16:creationId xmlns:a16="http://schemas.microsoft.com/office/drawing/2014/main" xmlns="" id="{00000000-0008-0000-0300-00007B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08" name="Rectangle 1134">
          <a:extLst>
            <a:ext uri="{FF2B5EF4-FFF2-40B4-BE49-F238E27FC236}">
              <a16:creationId xmlns:a16="http://schemas.microsoft.com/office/drawing/2014/main" xmlns="" id="{00000000-0008-0000-0300-00007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09" name="Rectangle 1135">
          <a:extLst>
            <a:ext uri="{FF2B5EF4-FFF2-40B4-BE49-F238E27FC236}">
              <a16:creationId xmlns:a16="http://schemas.microsoft.com/office/drawing/2014/main" xmlns="" id="{00000000-0008-0000-0300-00007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0" name="Rectangle 1136">
          <a:extLst>
            <a:ext uri="{FF2B5EF4-FFF2-40B4-BE49-F238E27FC236}">
              <a16:creationId xmlns:a16="http://schemas.microsoft.com/office/drawing/2014/main" xmlns="" id="{00000000-0008-0000-0300-00007E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1" name="Rectangle 1137">
          <a:extLst>
            <a:ext uri="{FF2B5EF4-FFF2-40B4-BE49-F238E27FC236}">
              <a16:creationId xmlns:a16="http://schemas.microsoft.com/office/drawing/2014/main" xmlns="" id="{00000000-0008-0000-0300-00007F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2" name="Rectangle 1138">
          <a:extLst>
            <a:ext uri="{FF2B5EF4-FFF2-40B4-BE49-F238E27FC236}">
              <a16:creationId xmlns:a16="http://schemas.microsoft.com/office/drawing/2014/main" xmlns="" id="{00000000-0008-0000-0300-000080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3" name="Rectangle 1139">
          <a:extLst>
            <a:ext uri="{FF2B5EF4-FFF2-40B4-BE49-F238E27FC236}">
              <a16:creationId xmlns:a16="http://schemas.microsoft.com/office/drawing/2014/main" xmlns="" id="{00000000-0008-0000-0300-000081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4" name="Rectangle 1140">
          <a:extLst>
            <a:ext uri="{FF2B5EF4-FFF2-40B4-BE49-F238E27FC236}">
              <a16:creationId xmlns:a16="http://schemas.microsoft.com/office/drawing/2014/main" xmlns="" id="{00000000-0008-0000-0300-000082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5" name="Rectangle 1141">
          <a:extLst>
            <a:ext uri="{FF2B5EF4-FFF2-40B4-BE49-F238E27FC236}">
              <a16:creationId xmlns:a16="http://schemas.microsoft.com/office/drawing/2014/main" xmlns="" id="{00000000-0008-0000-0300-000083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6" name="Rectangle 1142">
          <a:extLst>
            <a:ext uri="{FF2B5EF4-FFF2-40B4-BE49-F238E27FC236}">
              <a16:creationId xmlns:a16="http://schemas.microsoft.com/office/drawing/2014/main" xmlns="" id="{00000000-0008-0000-0300-000084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17" name="Rectangle 1143">
          <a:extLst>
            <a:ext uri="{FF2B5EF4-FFF2-40B4-BE49-F238E27FC236}">
              <a16:creationId xmlns:a16="http://schemas.microsoft.com/office/drawing/2014/main" xmlns="" id="{00000000-0008-0000-0300-000085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18" name="Rectangle 1144">
          <a:extLst>
            <a:ext uri="{FF2B5EF4-FFF2-40B4-BE49-F238E27FC236}">
              <a16:creationId xmlns:a16="http://schemas.microsoft.com/office/drawing/2014/main" xmlns="" id="{00000000-0008-0000-0300-000086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29319" name="Rectangle 1145">
          <a:extLst>
            <a:ext uri="{FF2B5EF4-FFF2-40B4-BE49-F238E27FC236}">
              <a16:creationId xmlns:a16="http://schemas.microsoft.com/office/drawing/2014/main" xmlns="" id="{00000000-0008-0000-0300-00008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0" name="Rectangle 1146">
          <a:extLst>
            <a:ext uri="{FF2B5EF4-FFF2-40B4-BE49-F238E27FC236}">
              <a16:creationId xmlns:a16="http://schemas.microsoft.com/office/drawing/2014/main" xmlns="" id="{00000000-0008-0000-0300-00008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1" name="Rectangle 1147">
          <a:extLst>
            <a:ext uri="{FF2B5EF4-FFF2-40B4-BE49-F238E27FC236}">
              <a16:creationId xmlns:a16="http://schemas.microsoft.com/office/drawing/2014/main" xmlns="" id="{00000000-0008-0000-0300-00008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2" name="Rectangle 1148">
          <a:extLst>
            <a:ext uri="{FF2B5EF4-FFF2-40B4-BE49-F238E27FC236}">
              <a16:creationId xmlns:a16="http://schemas.microsoft.com/office/drawing/2014/main" xmlns="" id="{00000000-0008-0000-0300-00008A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3" name="Rectangle 1149">
          <a:extLst>
            <a:ext uri="{FF2B5EF4-FFF2-40B4-BE49-F238E27FC236}">
              <a16:creationId xmlns:a16="http://schemas.microsoft.com/office/drawing/2014/main" xmlns="" id="{00000000-0008-0000-0300-00008B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4" name="Rectangle 1150">
          <a:extLst>
            <a:ext uri="{FF2B5EF4-FFF2-40B4-BE49-F238E27FC236}">
              <a16:creationId xmlns:a16="http://schemas.microsoft.com/office/drawing/2014/main" xmlns="" id="{00000000-0008-0000-0300-00008C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325" name="Rectangle 1151">
          <a:extLst>
            <a:ext uri="{FF2B5EF4-FFF2-40B4-BE49-F238E27FC236}">
              <a16:creationId xmlns:a16="http://schemas.microsoft.com/office/drawing/2014/main" xmlns="" id="{00000000-0008-0000-0300-00008D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29326" name="Rectangle 1152">
          <a:extLst>
            <a:ext uri="{FF2B5EF4-FFF2-40B4-BE49-F238E27FC236}">
              <a16:creationId xmlns:a16="http://schemas.microsoft.com/office/drawing/2014/main" xmlns="" id="{00000000-0008-0000-0300-00008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7" name="Rectangle 1153">
          <a:extLst>
            <a:ext uri="{FF2B5EF4-FFF2-40B4-BE49-F238E27FC236}">
              <a16:creationId xmlns:a16="http://schemas.microsoft.com/office/drawing/2014/main" xmlns="" id="{00000000-0008-0000-0300-00008F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8" name="Rectangle 1154">
          <a:extLst>
            <a:ext uri="{FF2B5EF4-FFF2-40B4-BE49-F238E27FC236}">
              <a16:creationId xmlns:a16="http://schemas.microsoft.com/office/drawing/2014/main" xmlns="" id="{00000000-0008-0000-0300-000090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29" name="Rectangle 1155">
          <a:extLst>
            <a:ext uri="{FF2B5EF4-FFF2-40B4-BE49-F238E27FC236}">
              <a16:creationId xmlns:a16="http://schemas.microsoft.com/office/drawing/2014/main" xmlns="" id="{00000000-0008-0000-0300-000091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0" name="Rectangle 1156">
          <a:extLst>
            <a:ext uri="{FF2B5EF4-FFF2-40B4-BE49-F238E27FC236}">
              <a16:creationId xmlns:a16="http://schemas.microsoft.com/office/drawing/2014/main" xmlns="" id="{00000000-0008-0000-0300-000092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1" name="Rectangle 1157">
          <a:extLst>
            <a:ext uri="{FF2B5EF4-FFF2-40B4-BE49-F238E27FC236}">
              <a16:creationId xmlns:a16="http://schemas.microsoft.com/office/drawing/2014/main" xmlns="" id="{00000000-0008-0000-0300-000093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2" name="Rectangle 1158">
          <a:extLst>
            <a:ext uri="{FF2B5EF4-FFF2-40B4-BE49-F238E27FC236}">
              <a16:creationId xmlns:a16="http://schemas.microsoft.com/office/drawing/2014/main" xmlns="" id="{00000000-0008-0000-0300-000094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3" name="Rectangle 1159">
          <a:extLst>
            <a:ext uri="{FF2B5EF4-FFF2-40B4-BE49-F238E27FC236}">
              <a16:creationId xmlns:a16="http://schemas.microsoft.com/office/drawing/2014/main" xmlns="" id="{00000000-0008-0000-0300-000095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4" name="Rectangle 1160">
          <a:extLst>
            <a:ext uri="{FF2B5EF4-FFF2-40B4-BE49-F238E27FC236}">
              <a16:creationId xmlns:a16="http://schemas.microsoft.com/office/drawing/2014/main" xmlns="" id="{00000000-0008-0000-0300-000096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5" name="Rectangle 1161">
          <a:extLst>
            <a:ext uri="{FF2B5EF4-FFF2-40B4-BE49-F238E27FC236}">
              <a16:creationId xmlns:a16="http://schemas.microsoft.com/office/drawing/2014/main" xmlns="" id="{00000000-0008-0000-0300-000097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6" name="Rectangle 1162">
          <a:extLst>
            <a:ext uri="{FF2B5EF4-FFF2-40B4-BE49-F238E27FC236}">
              <a16:creationId xmlns:a16="http://schemas.microsoft.com/office/drawing/2014/main" xmlns="" id="{00000000-0008-0000-0300-000098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7" name="Rectangle 1163">
          <a:extLst>
            <a:ext uri="{FF2B5EF4-FFF2-40B4-BE49-F238E27FC236}">
              <a16:creationId xmlns:a16="http://schemas.microsoft.com/office/drawing/2014/main" xmlns="" id="{00000000-0008-0000-0300-000099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29338" name="Rectangle 1164">
          <a:extLst>
            <a:ext uri="{FF2B5EF4-FFF2-40B4-BE49-F238E27FC236}">
              <a16:creationId xmlns:a16="http://schemas.microsoft.com/office/drawing/2014/main" xmlns="" id="{00000000-0008-0000-0300-00009AB0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39" name="Rectangle 93">
          <a:extLst>
            <a:ext uri="{FF2B5EF4-FFF2-40B4-BE49-F238E27FC236}">
              <a16:creationId xmlns:a16="http://schemas.microsoft.com/office/drawing/2014/main" xmlns="" id="{00000000-0008-0000-0300-00009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0" name="Rectangle 94">
          <a:extLst>
            <a:ext uri="{FF2B5EF4-FFF2-40B4-BE49-F238E27FC236}">
              <a16:creationId xmlns:a16="http://schemas.microsoft.com/office/drawing/2014/main" xmlns="" id="{00000000-0008-0000-0300-00009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1" name="Rectangle 95">
          <a:extLst>
            <a:ext uri="{FF2B5EF4-FFF2-40B4-BE49-F238E27FC236}">
              <a16:creationId xmlns:a16="http://schemas.microsoft.com/office/drawing/2014/main" xmlns="" id="{00000000-0008-0000-0300-00009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2" name="Rectangle 96">
          <a:extLst>
            <a:ext uri="{FF2B5EF4-FFF2-40B4-BE49-F238E27FC236}">
              <a16:creationId xmlns:a16="http://schemas.microsoft.com/office/drawing/2014/main" xmlns="" id="{00000000-0008-0000-0300-00009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3" name="Rectangle 97">
          <a:extLst>
            <a:ext uri="{FF2B5EF4-FFF2-40B4-BE49-F238E27FC236}">
              <a16:creationId xmlns:a16="http://schemas.microsoft.com/office/drawing/2014/main" xmlns="" id="{00000000-0008-0000-0300-00009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4" name="Rectangle 98">
          <a:extLst>
            <a:ext uri="{FF2B5EF4-FFF2-40B4-BE49-F238E27FC236}">
              <a16:creationId xmlns:a16="http://schemas.microsoft.com/office/drawing/2014/main" xmlns="" id="{00000000-0008-0000-0300-0000A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5" name="Rectangle 99">
          <a:extLst>
            <a:ext uri="{FF2B5EF4-FFF2-40B4-BE49-F238E27FC236}">
              <a16:creationId xmlns:a16="http://schemas.microsoft.com/office/drawing/2014/main" xmlns="" id="{00000000-0008-0000-0300-0000A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6" name="Rectangle 100">
          <a:extLst>
            <a:ext uri="{FF2B5EF4-FFF2-40B4-BE49-F238E27FC236}">
              <a16:creationId xmlns:a16="http://schemas.microsoft.com/office/drawing/2014/main" xmlns="" id="{00000000-0008-0000-0300-0000A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47" name="Rectangle 101">
          <a:extLst>
            <a:ext uri="{FF2B5EF4-FFF2-40B4-BE49-F238E27FC236}">
              <a16:creationId xmlns:a16="http://schemas.microsoft.com/office/drawing/2014/main" xmlns="" id="{00000000-0008-0000-0300-0000A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48" name="Rectangle 102">
          <a:extLst>
            <a:ext uri="{FF2B5EF4-FFF2-40B4-BE49-F238E27FC236}">
              <a16:creationId xmlns:a16="http://schemas.microsoft.com/office/drawing/2014/main" xmlns="" id="{00000000-0008-0000-0300-0000A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49" name="Rectangle 103">
          <a:extLst>
            <a:ext uri="{FF2B5EF4-FFF2-40B4-BE49-F238E27FC236}">
              <a16:creationId xmlns:a16="http://schemas.microsoft.com/office/drawing/2014/main" xmlns="" id="{00000000-0008-0000-0300-0000A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0" name="Rectangle 104">
          <a:extLst>
            <a:ext uri="{FF2B5EF4-FFF2-40B4-BE49-F238E27FC236}">
              <a16:creationId xmlns:a16="http://schemas.microsoft.com/office/drawing/2014/main" xmlns="" id="{00000000-0008-0000-0300-0000A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1" name="Rectangle 105">
          <a:extLst>
            <a:ext uri="{FF2B5EF4-FFF2-40B4-BE49-F238E27FC236}">
              <a16:creationId xmlns:a16="http://schemas.microsoft.com/office/drawing/2014/main" xmlns="" id="{00000000-0008-0000-0300-0000A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2" name="Rectangle 106">
          <a:extLst>
            <a:ext uri="{FF2B5EF4-FFF2-40B4-BE49-F238E27FC236}">
              <a16:creationId xmlns:a16="http://schemas.microsoft.com/office/drawing/2014/main" xmlns="" id="{00000000-0008-0000-0300-0000A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3" name="Rectangle 107">
          <a:extLst>
            <a:ext uri="{FF2B5EF4-FFF2-40B4-BE49-F238E27FC236}">
              <a16:creationId xmlns:a16="http://schemas.microsoft.com/office/drawing/2014/main" xmlns="" id="{00000000-0008-0000-0300-0000A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4" name="Rectangle 108">
          <a:extLst>
            <a:ext uri="{FF2B5EF4-FFF2-40B4-BE49-F238E27FC236}">
              <a16:creationId xmlns:a16="http://schemas.microsoft.com/office/drawing/2014/main" xmlns="" id="{00000000-0008-0000-0300-0000AA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5" name="Rectangle 109">
          <a:extLst>
            <a:ext uri="{FF2B5EF4-FFF2-40B4-BE49-F238E27FC236}">
              <a16:creationId xmlns:a16="http://schemas.microsoft.com/office/drawing/2014/main" xmlns="" id="{00000000-0008-0000-0300-0000AB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6" name="Rectangle 110">
          <a:extLst>
            <a:ext uri="{FF2B5EF4-FFF2-40B4-BE49-F238E27FC236}">
              <a16:creationId xmlns:a16="http://schemas.microsoft.com/office/drawing/2014/main" xmlns="" id="{00000000-0008-0000-0300-0000A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57" name="Rectangle 111">
          <a:extLst>
            <a:ext uri="{FF2B5EF4-FFF2-40B4-BE49-F238E27FC236}">
              <a16:creationId xmlns:a16="http://schemas.microsoft.com/office/drawing/2014/main" xmlns="" id="{00000000-0008-0000-0300-0000AD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58" name="Rectangle 112">
          <a:extLst>
            <a:ext uri="{FF2B5EF4-FFF2-40B4-BE49-F238E27FC236}">
              <a16:creationId xmlns:a16="http://schemas.microsoft.com/office/drawing/2014/main" xmlns="" id="{00000000-0008-0000-0300-0000AE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59" name="Rectangle 113">
          <a:extLst>
            <a:ext uri="{FF2B5EF4-FFF2-40B4-BE49-F238E27FC236}">
              <a16:creationId xmlns:a16="http://schemas.microsoft.com/office/drawing/2014/main" xmlns="" id="{00000000-0008-0000-0300-0000A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0" name="Rectangle 114">
          <a:extLst>
            <a:ext uri="{FF2B5EF4-FFF2-40B4-BE49-F238E27FC236}">
              <a16:creationId xmlns:a16="http://schemas.microsoft.com/office/drawing/2014/main" xmlns="" id="{00000000-0008-0000-0300-0000B0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1" name="Rectangle 115">
          <a:extLst>
            <a:ext uri="{FF2B5EF4-FFF2-40B4-BE49-F238E27FC236}">
              <a16:creationId xmlns:a16="http://schemas.microsoft.com/office/drawing/2014/main" xmlns="" id="{00000000-0008-0000-0300-0000B1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2" name="Rectangle 116">
          <a:extLst>
            <a:ext uri="{FF2B5EF4-FFF2-40B4-BE49-F238E27FC236}">
              <a16:creationId xmlns:a16="http://schemas.microsoft.com/office/drawing/2014/main" xmlns="" id="{00000000-0008-0000-0300-0000B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3" name="Rectangle 117">
          <a:extLst>
            <a:ext uri="{FF2B5EF4-FFF2-40B4-BE49-F238E27FC236}">
              <a16:creationId xmlns:a16="http://schemas.microsoft.com/office/drawing/2014/main" xmlns="" id="{00000000-0008-0000-0300-0000B3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4" name="Rectangle 118">
          <a:extLst>
            <a:ext uri="{FF2B5EF4-FFF2-40B4-BE49-F238E27FC236}">
              <a16:creationId xmlns:a16="http://schemas.microsoft.com/office/drawing/2014/main" xmlns="" id="{00000000-0008-0000-0300-0000B4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5" name="Rectangle 119">
          <a:extLst>
            <a:ext uri="{FF2B5EF4-FFF2-40B4-BE49-F238E27FC236}">
              <a16:creationId xmlns:a16="http://schemas.microsoft.com/office/drawing/2014/main" xmlns="" id="{00000000-0008-0000-0300-0000B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6" name="Rectangle 120">
          <a:extLst>
            <a:ext uri="{FF2B5EF4-FFF2-40B4-BE49-F238E27FC236}">
              <a16:creationId xmlns:a16="http://schemas.microsoft.com/office/drawing/2014/main" xmlns="" id="{00000000-0008-0000-0300-0000B6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67" name="Rectangle 121">
          <a:extLst>
            <a:ext uri="{FF2B5EF4-FFF2-40B4-BE49-F238E27FC236}">
              <a16:creationId xmlns:a16="http://schemas.microsoft.com/office/drawing/2014/main" xmlns="" id="{00000000-0008-0000-0300-0000B7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68" name="Rectangle 122">
          <a:extLst>
            <a:ext uri="{FF2B5EF4-FFF2-40B4-BE49-F238E27FC236}">
              <a16:creationId xmlns:a16="http://schemas.microsoft.com/office/drawing/2014/main" xmlns="" id="{00000000-0008-0000-0300-0000B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69" name="Rectangle 123">
          <a:extLst>
            <a:ext uri="{FF2B5EF4-FFF2-40B4-BE49-F238E27FC236}">
              <a16:creationId xmlns:a16="http://schemas.microsoft.com/office/drawing/2014/main" xmlns="" id="{00000000-0008-0000-0300-0000B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0" name="Rectangle 124">
          <a:extLst>
            <a:ext uri="{FF2B5EF4-FFF2-40B4-BE49-F238E27FC236}">
              <a16:creationId xmlns:a16="http://schemas.microsoft.com/office/drawing/2014/main" xmlns="" id="{00000000-0008-0000-0300-0000B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1" name="Rectangle 125">
          <a:extLst>
            <a:ext uri="{FF2B5EF4-FFF2-40B4-BE49-F238E27FC236}">
              <a16:creationId xmlns:a16="http://schemas.microsoft.com/office/drawing/2014/main" xmlns="" id="{00000000-0008-0000-0300-0000B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72" name="Rectangle 126">
          <a:extLst>
            <a:ext uri="{FF2B5EF4-FFF2-40B4-BE49-F238E27FC236}">
              <a16:creationId xmlns:a16="http://schemas.microsoft.com/office/drawing/2014/main" xmlns="" id="{00000000-0008-0000-0300-0000B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3" name="Rectangle 127">
          <a:extLst>
            <a:ext uri="{FF2B5EF4-FFF2-40B4-BE49-F238E27FC236}">
              <a16:creationId xmlns:a16="http://schemas.microsoft.com/office/drawing/2014/main" xmlns="" id="{00000000-0008-0000-0300-0000B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4" name="Rectangle 128">
          <a:extLst>
            <a:ext uri="{FF2B5EF4-FFF2-40B4-BE49-F238E27FC236}">
              <a16:creationId xmlns:a16="http://schemas.microsoft.com/office/drawing/2014/main" xmlns="" id="{00000000-0008-0000-0300-0000B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5" name="Rectangle 129">
          <a:extLst>
            <a:ext uri="{FF2B5EF4-FFF2-40B4-BE49-F238E27FC236}">
              <a16:creationId xmlns:a16="http://schemas.microsoft.com/office/drawing/2014/main" xmlns="" id="{00000000-0008-0000-0300-0000B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6" name="Rectangle 130">
          <a:extLst>
            <a:ext uri="{FF2B5EF4-FFF2-40B4-BE49-F238E27FC236}">
              <a16:creationId xmlns:a16="http://schemas.microsoft.com/office/drawing/2014/main" xmlns="" id="{00000000-0008-0000-0300-0000C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7" name="Rectangle 131">
          <a:extLst>
            <a:ext uri="{FF2B5EF4-FFF2-40B4-BE49-F238E27FC236}">
              <a16:creationId xmlns:a16="http://schemas.microsoft.com/office/drawing/2014/main" xmlns="" id="{00000000-0008-0000-0300-0000C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8" name="Rectangle 132">
          <a:extLst>
            <a:ext uri="{FF2B5EF4-FFF2-40B4-BE49-F238E27FC236}">
              <a16:creationId xmlns:a16="http://schemas.microsoft.com/office/drawing/2014/main" xmlns="" id="{00000000-0008-0000-0300-0000C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79" name="Rectangle 133">
          <a:extLst>
            <a:ext uri="{FF2B5EF4-FFF2-40B4-BE49-F238E27FC236}">
              <a16:creationId xmlns:a16="http://schemas.microsoft.com/office/drawing/2014/main" xmlns="" id="{00000000-0008-0000-0300-0000C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0" name="Rectangle 134">
          <a:extLst>
            <a:ext uri="{FF2B5EF4-FFF2-40B4-BE49-F238E27FC236}">
              <a16:creationId xmlns:a16="http://schemas.microsoft.com/office/drawing/2014/main" xmlns="" id="{00000000-0008-0000-0300-0000C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1" name="Rectangle 135">
          <a:extLst>
            <a:ext uri="{FF2B5EF4-FFF2-40B4-BE49-F238E27FC236}">
              <a16:creationId xmlns:a16="http://schemas.microsoft.com/office/drawing/2014/main" xmlns="" id="{00000000-0008-0000-0300-0000C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2" name="Rectangle 136">
          <a:extLst>
            <a:ext uri="{FF2B5EF4-FFF2-40B4-BE49-F238E27FC236}">
              <a16:creationId xmlns:a16="http://schemas.microsoft.com/office/drawing/2014/main" xmlns="" id="{00000000-0008-0000-0300-0000C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3" name="Rectangle 137">
          <a:extLst>
            <a:ext uri="{FF2B5EF4-FFF2-40B4-BE49-F238E27FC236}">
              <a16:creationId xmlns:a16="http://schemas.microsoft.com/office/drawing/2014/main" xmlns="" id="{00000000-0008-0000-0300-0000C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4" name="Rectangle 138">
          <a:extLst>
            <a:ext uri="{FF2B5EF4-FFF2-40B4-BE49-F238E27FC236}">
              <a16:creationId xmlns:a16="http://schemas.microsoft.com/office/drawing/2014/main" xmlns="" id="{00000000-0008-0000-0300-0000C8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5" name="Rectangle 139">
          <a:extLst>
            <a:ext uri="{FF2B5EF4-FFF2-40B4-BE49-F238E27FC236}">
              <a16:creationId xmlns:a16="http://schemas.microsoft.com/office/drawing/2014/main" xmlns="" id="{00000000-0008-0000-0300-0000C9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6" name="Rectangle 140">
          <a:extLst>
            <a:ext uri="{FF2B5EF4-FFF2-40B4-BE49-F238E27FC236}">
              <a16:creationId xmlns:a16="http://schemas.microsoft.com/office/drawing/2014/main" xmlns="" id="{00000000-0008-0000-0300-0000C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87" name="Rectangle 141">
          <a:extLst>
            <a:ext uri="{FF2B5EF4-FFF2-40B4-BE49-F238E27FC236}">
              <a16:creationId xmlns:a16="http://schemas.microsoft.com/office/drawing/2014/main" xmlns="" id="{00000000-0008-0000-0300-0000C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88" name="Rectangle 142">
          <a:extLst>
            <a:ext uri="{FF2B5EF4-FFF2-40B4-BE49-F238E27FC236}">
              <a16:creationId xmlns:a16="http://schemas.microsoft.com/office/drawing/2014/main" xmlns="" id="{00000000-0008-0000-0300-0000CC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89" name="Rectangle 143">
          <a:extLst>
            <a:ext uri="{FF2B5EF4-FFF2-40B4-BE49-F238E27FC236}">
              <a16:creationId xmlns:a16="http://schemas.microsoft.com/office/drawing/2014/main" xmlns="" id="{00000000-0008-0000-0300-0000CD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0" name="Rectangle 144">
          <a:extLst>
            <a:ext uri="{FF2B5EF4-FFF2-40B4-BE49-F238E27FC236}">
              <a16:creationId xmlns:a16="http://schemas.microsoft.com/office/drawing/2014/main" xmlns="" id="{00000000-0008-0000-0300-0000C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1" name="Rectangle 145">
          <a:extLst>
            <a:ext uri="{FF2B5EF4-FFF2-40B4-BE49-F238E27FC236}">
              <a16:creationId xmlns:a16="http://schemas.microsoft.com/office/drawing/2014/main" xmlns="" id="{00000000-0008-0000-0300-0000CF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2" name="Rectangle 146">
          <a:extLst>
            <a:ext uri="{FF2B5EF4-FFF2-40B4-BE49-F238E27FC236}">
              <a16:creationId xmlns:a16="http://schemas.microsoft.com/office/drawing/2014/main" xmlns="" id="{00000000-0008-0000-0300-0000D0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3" name="Rectangle 147">
          <a:extLst>
            <a:ext uri="{FF2B5EF4-FFF2-40B4-BE49-F238E27FC236}">
              <a16:creationId xmlns:a16="http://schemas.microsoft.com/office/drawing/2014/main" xmlns="" id="{00000000-0008-0000-0300-0000D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4" name="Rectangle 148">
          <a:extLst>
            <a:ext uri="{FF2B5EF4-FFF2-40B4-BE49-F238E27FC236}">
              <a16:creationId xmlns:a16="http://schemas.microsoft.com/office/drawing/2014/main" xmlns="" id="{00000000-0008-0000-0300-0000D2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5" name="Rectangle 149">
          <a:extLst>
            <a:ext uri="{FF2B5EF4-FFF2-40B4-BE49-F238E27FC236}">
              <a16:creationId xmlns:a16="http://schemas.microsoft.com/office/drawing/2014/main" xmlns="" id="{00000000-0008-0000-0300-0000D3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6" name="Rectangle 150">
          <a:extLst>
            <a:ext uri="{FF2B5EF4-FFF2-40B4-BE49-F238E27FC236}">
              <a16:creationId xmlns:a16="http://schemas.microsoft.com/office/drawing/2014/main" xmlns="" id="{00000000-0008-0000-0300-0000D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397" name="Rectangle 151">
          <a:extLst>
            <a:ext uri="{FF2B5EF4-FFF2-40B4-BE49-F238E27FC236}">
              <a16:creationId xmlns:a16="http://schemas.microsoft.com/office/drawing/2014/main" xmlns="" id="{00000000-0008-0000-0300-0000D5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398" name="Rectangle 152">
          <a:extLst>
            <a:ext uri="{FF2B5EF4-FFF2-40B4-BE49-F238E27FC236}">
              <a16:creationId xmlns:a16="http://schemas.microsoft.com/office/drawing/2014/main" xmlns="" id="{00000000-0008-0000-0300-0000D6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399" name="Rectangle 153">
          <a:extLst>
            <a:ext uri="{FF2B5EF4-FFF2-40B4-BE49-F238E27FC236}">
              <a16:creationId xmlns:a16="http://schemas.microsoft.com/office/drawing/2014/main" xmlns="" id="{00000000-0008-0000-0300-0000D7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0" name="Rectangle 154">
          <a:extLst>
            <a:ext uri="{FF2B5EF4-FFF2-40B4-BE49-F238E27FC236}">
              <a16:creationId xmlns:a16="http://schemas.microsoft.com/office/drawing/2014/main" xmlns="" id="{00000000-0008-0000-0300-0000D8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1" name="Rectangle 155">
          <a:extLst>
            <a:ext uri="{FF2B5EF4-FFF2-40B4-BE49-F238E27FC236}">
              <a16:creationId xmlns:a16="http://schemas.microsoft.com/office/drawing/2014/main" xmlns="" id="{00000000-0008-0000-0300-0000D9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2" name="Rectangle 156">
          <a:extLst>
            <a:ext uri="{FF2B5EF4-FFF2-40B4-BE49-F238E27FC236}">
              <a16:creationId xmlns:a16="http://schemas.microsoft.com/office/drawing/2014/main" xmlns="" id="{00000000-0008-0000-0300-0000DA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3" name="Rectangle 157">
          <a:extLst>
            <a:ext uri="{FF2B5EF4-FFF2-40B4-BE49-F238E27FC236}">
              <a16:creationId xmlns:a16="http://schemas.microsoft.com/office/drawing/2014/main" xmlns="" id="{00000000-0008-0000-0300-0000DB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4" name="Rectangle 158">
          <a:extLst>
            <a:ext uri="{FF2B5EF4-FFF2-40B4-BE49-F238E27FC236}">
              <a16:creationId xmlns:a16="http://schemas.microsoft.com/office/drawing/2014/main" xmlns="" id="{00000000-0008-0000-0300-0000DC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5" name="Rectangle 159">
          <a:extLst>
            <a:ext uri="{FF2B5EF4-FFF2-40B4-BE49-F238E27FC236}">
              <a16:creationId xmlns:a16="http://schemas.microsoft.com/office/drawing/2014/main" xmlns="" id="{00000000-0008-0000-0300-0000D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6" name="Rectangle 160">
          <a:extLst>
            <a:ext uri="{FF2B5EF4-FFF2-40B4-BE49-F238E27FC236}">
              <a16:creationId xmlns:a16="http://schemas.microsoft.com/office/drawing/2014/main" xmlns="" id="{00000000-0008-0000-0300-0000DE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07" name="Rectangle 161">
          <a:extLst>
            <a:ext uri="{FF2B5EF4-FFF2-40B4-BE49-F238E27FC236}">
              <a16:creationId xmlns:a16="http://schemas.microsoft.com/office/drawing/2014/main" xmlns="" id="{00000000-0008-0000-0300-0000DF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08" name="Rectangle 162">
          <a:extLst>
            <a:ext uri="{FF2B5EF4-FFF2-40B4-BE49-F238E27FC236}">
              <a16:creationId xmlns:a16="http://schemas.microsoft.com/office/drawing/2014/main" xmlns="" id="{00000000-0008-0000-0300-0000E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09" name="Rectangle 163">
          <a:extLst>
            <a:ext uri="{FF2B5EF4-FFF2-40B4-BE49-F238E27FC236}">
              <a16:creationId xmlns:a16="http://schemas.microsoft.com/office/drawing/2014/main" xmlns="" id="{00000000-0008-0000-0300-0000E1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0" name="Rectangle 164">
          <a:extLst>
            <a:ext uri="{FF2B5EF4-FFF2-40B4-BE49-F238E27FC236}">
              <a16:creationId xmlns:a16="http://schemas.microsoft.com/office/drawing/2014/main" xmlns="" id="{00000000-0008-0000-0300-0000E2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1" name="Rectangle 165">
          <a:extLst>
            <a:ext uri="{FF2B5EF4-FFF2-40B4-BE49-F238E27FC236}">
              <a16:creationId xmlns:a16="http://schemas.microsoft.com/office/drawing/2014/main" xmlns="" id="{00000000-0008-0000-0300-0000E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2" name="Rectangle 166">
          <a:extLst>
            <a:ext uri="{FF2B5EF4-FFF2-40B4-BE49-F238E27FC236}">
              <a16:creationId xmlns:a16="http://schemas.microsoft.com/office/drawing/2014/main" xmlns="" id="{00000000-0008-0000-0300-0000E4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3" name="Rectangle 167">
          <a:extLst>
            <a:ext uri="{FF2B5EF4-FFF2-40B4-BE49-F238E27FC236}">
              <a16:creationId xmlns:a16="http://schemas.microsoft.com/office/drawing/2014/main" xmlns="" id="{00000000-0008-0000-0300-0000E5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4" name="Rectangle 168">
          <a:extLst>
            <a:ext uri="{FF2B5EF4-FFF2-40B4-BE49-F238E27FC236}">
              <a16:creationId xmlns:a16="http://schemas.microsoft.com/office/drawing/2014/main" xmlns="" id="{00000000-0008-0000-0300-0000E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15" name="Rectangle 169">
          <a:extLst>
            <a:ext uri="{FF2B5EF4-FFF2-40B4-BE49-F238E27FC236}">
              <a16:creationId xmlns:a16="http://schemas.microsoft.com/office/drawing/2014/main" xmlns="" id="{00000000-0008-0000-0300-0000E7B0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6" name="Rectangle 170">
          <a:extLst>
            <a:ext uri="{FF2B5EF4-FFF2-40B4-BE49-F238E27FC236}">
              <a16:creationId xmlns:a16="http://schemas.microsoft.com/office/drawing/2014/main" xmlns="" id="{00000000-0008-0000-0300-0000E8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7" name="Rectangle 171">
          <a:extLst>
            <a:ext uri="{FF2B5EF4-FFF2-40B4-BE49-F238E27FC236}">
              <a16:creationId xmlns:a16="http://schemas.microsoft.com/office/drawing/2014/main" xmlns="" id="{00000000-0008-0000-0300-0000E9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18" name="Rectangle 172">
          <a:extLst>
            <a:ext uri="{FF2B5EF4-FFF2-40B4-BE49-F238E27FC236}">
              <a16:creationId xmlns:a16="http://schemas.microsoft.com/office/drawing/2014/main" xmlns="" id="{00000000-0008-0000-0300-0000EAB0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19" name="Rectangle 173">
          <a:extLst>
            <a:ext uri="{FF2B5EF4-FFF2-40B4-BE49-F238E27FC236}">
              <a16:creationId xmlns:a16="http://schemas.microsoft.com/office/drawing/2014/main" xmlns="" id="{00000000-0008-0000-0300-0000EB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0" name="Rectangle 174">
          <a:extLst>
            <a:ext uri="{FF2B5EF4-FFF2-40B4-BE49-F238E27FC236}">
              <a16:creationId xmlns:a16="http://schemas.microsoft.com/office/drawing/2014/main" xmlns="" id="{00000000-0008-0000-0300-0000EC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1" name="Rectangle 175">
          <a:extLst>
            <a:ext uri="{FF2B5EF4-FFF2-40B4-BE49-F238E27FC236}">
              <a16:creationId xmlns:a16="http://schemas.microsoft.com/office/drawing/2014/main" xmlns="" id="{00000000-0008-0000-0300-0000ED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2" name="Rectangle 176">
          <a:extLst>
            <a:ext uri="{FF2B5EF4-FFF2-40B4-BE49-F238E27FC236}">
              <a16:creationId xmlns:a16="http://schemas.microsoft.com/office/drawing/2014/main" xmlns="" id="{00000000-0008-0000-0300-0000EE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3" name="Rectangle 177">
          <a:extLst>
            <a:ext uri="{FF2B5EF4-FFF2-40B4-BE49-F238E27FC236}">
              <a16:creationId xmlns:a16="http://schemas.microsoft.com/office/drawing/2014/main" xmlns="" id="{00000000-0008-0000-0300-0000EF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4" name="Rectangle 178">
          <a:extLst>
            <a:ext uri="{FF2B5EF4-FFF2-40B4-BE49-F238E27FC236}">
              <a16:creationId xmlns:a16="http://schemas.microsoft.com/office/drawing/2014/main" xmlns="" id="{00000000-0008-0000-0300-0000F0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5" name="Rectangle 179">
          <a:extLst>
            <a:ext uri="{FF2B5EF4-FFF2-40B4-BE49-F238E27FC236}">
              <a16:creationId xmlns:a16="http://schemas.microsoft.com/office/drawing/2014/main" xmlns="" id="{00000000-0008-0000-0300-0000F1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6" name="Rectangle 180">
          <a:extLst>
            <a:ext uri="{FF2B5EF4-FFF2-40B4-BE49-F238E27FC236}">
              <a16:creationId xmlns:a16="http://schemas.microsoft.com/office/drawing/2014/main" xmlns="" id="{00000000-0008-0000-0300-0000F2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7" name="Rectangle 181">
          <a:extLst>
            <a:ext uri="{FF2B5EF4-FFF2-40B4-BE49-F238E27FC236}">
              <a16:creationId xmlns:a16="http://schemas.microsoft.com/office/drawing/2014/main" xmlns="" id="{00000000-0008-0000-0300-0000F3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8" name="Rectangle 182">
          <a:extLst>
            <a:ext uri="{FF2B5EF4-FFF2-40B4-BE49-F238E27FC236}">
              <a16:creationId xmlns:a16="http://schemas.microsoft.com/office/drawing/2014/main" xmlns="" id="{00000000-0008-0000-0300-0000F4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29" name="Rectangle 183">
          <a:extLst>
            <a:ext uri="{FF2B5EF4-FFF2-40B4-BE49-F238E27FC236}">
              <a16:creationId xmlns:a16="http://schemas.microsoft.com/office/drawing/2014/main" xmlns="" id="{00000000-0008-0000-0300-0000F5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30" name="Rectangle 184">
          <a:extLst>
            <a:ext uri="{FF2B5EF4-FFF2-40B4-BE49-F238E27FC236}">
              <a16:creationId xmlns:a16="http://schemas.microsoft.com/office/drawing/2014/main" xmlns="" id="{00000000-0008-0000-0300-0000F6B0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1" name="Rectangle 185">
          <a:extLst>
            <a:ext uri="{FF2B5EF4-FFF2-40B4-BE49-F238E27FC236}">
              <a16:creationId xmlns:a16="http://schemas.microsoft.com/office/drawing/2014/main" xmlns="" id="{00000000-0008-0000-0300-0000F7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2" name="Rectangle 186">
          <a:extLst>
            <a:ext uri="{FF2B5EF4-FFF2-40B4-BE49-F238E27FC236}">
              <a16:creationId xmlns:a16="http://schemas.microsoft.com/office/drawing/2014/main" xmlns="" id="{00000000-0008-0000-0300-0000F8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3" name="Rectangle 187">
          <a:extLst>
            <a:ext uri="{FF2B5EF4-FFF2-40B4-BE49-F238E27FC236}">
              <a16:creationId xmlns:a16="http://schemas.microsoft.com/office/drawing/2014/main" xmlns="" id="{00000000-0008-0000-0300-0000F9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4" name="Rectangle 188">
          <a:extLst>
            <a:ext uri="{FF2B5EF4-FFF2-40B4-BE49-F238E27FC236}">
              <a16:creationId xmlns:a16="http://schemas.microsoft.com/office/drawing/2014/main" xmlns="" id="{00000000-0008-0000-0300-0000FA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5" name="Rectangle 189">
          <a:extLst>
            <a:ext uri="{FF2B5EF4-FFF2-40B4-BE49-F238E27FC236}">
              <a16:creationId xmlns:a16="http://schemas.microsoft.com/office/drawing/2014/main" xmlns="" id="{00000000-0008-0000-0300-0000FB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6" name="Rectangle 190">
          <a:extLst>
            <a:ext uri="{FF2B5EF4-FFF2-40B4-BE49-F238E27FC236}">
              <a16:creationId xmlns:a16="http://schemas.microsoft.com/office/drawing/2014/main" xmlns="" id="{00000000-0008-0000-0300-0000FC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37" name="Rectangle 191">
          <a:extLst>
            <a:ext uri="{FF2B5EF4-FFF2-40B4-BE49-F238E27FC236}">
              <a16:creationId xmlns:a16="http://schemas.microsoft.com/office/drawing/2014/main" xmlns="" id="{00000000-0008-0000-0300-0000FDB0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38" name="Rectangle 192">
          <a:extLst>
            <a:ext uri="{FF2B5EF4-FFF2-40B4-BE49-F238E27FC236}">
              <a16:creationId xmlns:a16="http://schemas.microsoft.com/office/drawing/2014/main" xmlns="" id="{00000000-0008-0000-0300-0000FEB0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39" name="Rectangle 193">
          <a:extLst>
            <a:ext uri="{FF2B5EF4-FFF2-40B4-BE49-F238E27FC236}">
              <a16:creationId xmlns:a16="http://schemas.microsoft.com/office/drawing/2014/main" xmlns="" id="{00000000-0008-0000-0300-0000FFB0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0" name="Rectangle 194">
          <a:extLst>
            <a:ext uri="{FF2B5EF4-FFF2-40B4-BE49-F238E27FC236}">
              <a16:creationId xmlns:a16="http://schemas.microsoft.com/office/drawing/2014/main" xmlns="" id="{00000000-0008-0000-0300-00000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1" name="Rectangle 195">
          <a:extLst>
            <a:ext uri="{FF2B5EF4-FFF2-40B4-BE49-F238E27FC236}">
              <a16:creationId xmlns:a16="http://schemas.microsoft.com/office/drawing/2014/main" xmlns="" id="{00000000-0008-0000-0300-00000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2" name="Rectangle 196">
          <a:extLst>
            <a:ext uri="{FF2B5EF4-FFF2-40B4-BE49-F238E27FC236}">
              <a16:creationId xmlns:a16="http://schemas.microsoft.com/office/drawing/2014/main" xmlns="" id="{00000000-0008-0000-0300-00000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3" name="Rectangle 197">
          <a:extLst>
            <a:ext uri="{FF2B5EF4-FFF2-40B4-BE49-F238E27FC236}">
              <a16:creationId xmlns:a16="http://schemas.microsoft.com/office/drawing/2014/main" xmlns="" id="{00000000-0008-0000-0300-00000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4" name="Rectangle 198">
          <a:extLst>
            <a:ext uri="{FF2B5EF4-FFF2-40B4-BE49-F238E27FC236}">
              <a16:creationId xmlns:a16="http://schemas.microsoft.com/office/drawing/2014/main" xmlns="" id="{00000000-0008-0000-0300-00000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5" name="Rectangle 199">
          <a:extLst>
            <a:ext uri="{FF2B5EF4-FFF2-40B4-BE49-F238E27FC236}">
              <a16:creationId xmlns:a16="http://schemas.microsoft.com/office/drawing/2014/main" xmlns="" id="{00000000-0008-0000-0300-00000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6" name="Rectangle 200">
          <a:extLst>
            <a:ext uri="{FF2B5EF4-FFF2-40B4-BE49-F238E27FC236}">
              <a16:creationId xmlns:a16="http://schemas.microsoft.com/office/drawing/2014/main" xmlns="" id="{00000000-0008-0000-0300-00000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47" name="Rectangle 201">
          <a:extLst>
            <a:ext uri="{FF2B5EF4-FFF2-40B4-BE49-F238E27FC236}">
              <a16:creationId xmlns:a16="http://schemas.microsoft.com/office/drawing/2014/main" xmlns="" id="{00000000-0008-0000-0300-00000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48" name="Rectangle 202">
          <a:extLst>
            <a:ext uri="{FF2B5EF4-FFF2-40B4-BE49-F238E27FC236}">
              <a16:creationId xmlns:a16="http://schemas.microsoft.com/office/drawing/2014/main" xmlns="" id="{00000000-0008-0000-0300-00000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49" name="Rectangle 203">
          <a:extLst>
            <a:ext uri="{FF2B5EF4-FFF2-40B4-BE49-F238E27FC236}">
              <a16:creationId xmlns:a16="http://schemas.microsoft.com/office/drawing/2014/main" xmlns="" id="{00000000-0008-0000-0300-00000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0" name="Rectangle 204">
          <a:extLst>
            <a:ext uri="{FF2B5EF4-FFF2-40B4-BE49-F238E27FC236}">
              <a16:creationId xmlns:a16="http://schemas.microsoft.com/office/drawing/2014/main" xmlns="" id="{00000000-0008-0000-0300-00000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1" name="Rectangle 205">
          <a:extLst>
            <a:ext uri="{FF2B5EF4-FFF2-40B4-BE49-F238E27FC236}">
              <a16:creationId xmlns:a16="http://schemas.microsoft.com/office/drawing/2014/main" xmlns="" id="{00000000-0008-0000-0300-00000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2" name="Rectangle 206">
          <a:extLst>
            <a:ext uri="{FF2B5EF4-FFF2-40B4-BE49-F238E27FC236}">
              <a16:creationId xmlns:a16="http://schemas.microsoft.com/office/drawing/2014/main" xmlns="" id="{00000000-0008-0000-0300-00000C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3" name="Rectangle 207">
          <a:extLst>
            <a:ext uri="{FF2B5EF4-FFF2-40B4-BE49-F238E27FC236}">
              <a16:creationId xmlns:a16="http://schemas.microsoft.com/office/drawing/2014/main" xmlns="" id="{00000000-0008-0000-0300-00000D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4" name="Rectangle 208">
          <a:extLst>
            <a:ext uri="{FF2B5EF4-FFF2-40B4-BE49-F238E27FC236}">
              <a16:creationId xmlns:a16="http://schemas.microsoft.com/office/drawing/2014/main" xmlns="" id="{00000000-0008-0000-0300-00000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455" name="Rectangle 209">
          <a:extLst>
            <a:ext uri="{FF2B5EF4-FFF2-40B4-BE49-F238E27FC236}">
              <a16:creationId xmlns:a16="http://schemas.microsoft.com/office/drawing/2014/main" xmlns="" id="{00000000-0008-0000-0300-00000F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6" name="Rectangle 210">
          <a:extLst>
            <a:ext uri="{FF2B5EF4-FFF2-40B4-BE49-F238E27FC236}">
              <a16:creationId xmlns:a16="http://schemas.microsoft.com/office/drawing/2014/main" xmlns="" id="{00000000-0008-0000-0300-00001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7" name="Rectangle 211">
          <a:extLst>
            <a:ext uri="{FF2B5EF4-FFF2-40B4-BE49-F238E27FC236}">
              <a16:creationId xmlns:a16="http://schemas.microsoft.com/office/drawing/2014/main" xmlns="" id="{00000000-0008-0000-0300-00001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58" name="Rectangle 212">
          <a:extLst>
            <a:ext uri="{FF2B5EF4-FFF2-40B4-BE49-F238E27FC236}">
              <a16:creationId xmlns:a16="http://schemas.microsoft.com/office/drawing/2014/main" xmlns="" id="{00000000-0008-0000-0300-00001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59" name="Rectangle 213">
          <a:extLst>
            <a:ext uri="{FF2B5EF4-FFF2-40B4-BE49-F238E27FC236}">
              <a16:creationId xmlns:a16="http://schemas.microsoft.com/office/drawing/2014/main" xmlns="" id="{00000000-0008-0000-0300-00001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0" name="Rectangle 214">
          <a:extLst>
            <a:ext uri="{FF2B5EF4-FFF2-40B4-BE49-F238E27FC236}">
              <a16:creationId xmlns:a16="http://schemas.microsoft.com/office/drawing/2014/main" xmlns="" id="{00000000-0008-0000-0300-00001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1" name="Rectangle 215">
          <a:extLst>
            <a:ext uri="{FF2B5EF4-FFF2-40B4-BE49-F238E27FC236}">
              <a16:creationId xmlns:a16="http://schemas.microsoft.com/office/drawing/2014/main" xmlns="" id="{00000000-0008-0000-0300-00001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462" name="Rectangle 216">
          <a:extLst>
            <a:ext uri="{FF2B5EF4-FFF2-40B4-BE49-F238E27FC236}">
              <a16:creationId xmlns:a16="http://schemas.microsoft.com/office/drawing/2014/main" xmlns="" id="{00000000-0008-0000-0300-000016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3" name="Rectangle 217">
          <a:extLst>
            <a:ext uri="{FF2B5EF4-FFF2-40B4-BE49-F238E27FC236}">
              <a16:creationId xmlns:a16="http://schemas.microsoft.com/office/drawing/2014/main" xmlns="" id="{00000000-0008-0000-0300-000017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4" name="Rectangle 218">
          <a:extLst>
            <a:ext uri="{FF2B5EF4-FFF2-40B4-BE49-F238E27FC236}">
              <a16:creationId xmlns:a16="http://schemas.microsoft.com/office/drawing/2014/main" xmlns="" id="{00000000-0008-0000-0300-00001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5" name="Rectangle 219">
          <a:extLst>
            <a:ext uri="{FF2B5EF4-FFF2-40B4-BE49-F238E27FC236}">
              <a16:creationId xmlns:a16="http://schemas.microsoft.com/office/drawing/2014/main" xmlns="" id="{00000000-0008-0000-0300-00001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6" name="Rectangle 220">
          <a:extLst>
            <a:ext uri="{FF2B5EF4-FFF2-40B4-BE49-F238E27FC236}">
              <a16:creationId xmlns:a16="http://schemas.microsoft.com/office/drawing/2014/main" xmlns="" id="{00000000-0008-0000-0300-00001A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7" name="Rectangle 221">
          <a:extLst>
            <a:ext uri="{FF2B5EF4-FFF2-40B4-BE49-F238E27FC236}">
              <a16:creationId xmlns:a16="http://schemas.microsoft.com/office/drawing/2014/main" xmlns="" id="{00000000-0008-0000-0300-00001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8" name="Rectangle 222">
          <a:extLst>
            <a:ext uri="{FF2B5EF4-FFF2-40B4-BE49-F238E27FC236}">
              <a16:creationId xmlns:a16="http://schemas.microsoft.com/office/drawing/2014/main" xmlns="" id="{00000000-0008-0000-0300-00001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69" name="Rectangle 223">
          <a:extLst>
            <a:ext uri="{FF2B5EF4-FFF2-40B4-BE49-F238E27FC236}">
              <a16:creationId xmlns:a16="http://schemas.microsoft.com/office/drawing/2014/main" xmlns="" id="{00000000-0008-0000-0300-00001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0" name="Rectangle 224">
          <a:extLst>
            <a:ext uri="{FF2B5EF4-FFF2-40B4-BE49-F238E27FC236}">
              <a16:creationId xmlns:a16="http://schemas.microsoft.com/office/drawing/2014/main" xmlns="" id="{00000000-0008-0000-0300-00001E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1" name="Rectangle 225">
          <a:extLst>
            <a:ext uri="{FF2B5EF4-FFF2-40B4-BE49-F238E27FC236}">
              <a16:creationId xmlns:a16="http://schemas.microsoft.com/office/drawing/2014/main" xmlns="" id="{00000000-0008-0000-0300-00001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2" name="Rectangle 226">
          <a:extLst>
            <a:ext uri="{FF2B5EF4-FFF2-40B4-BE49-F238E27FC236}">
              <a16:creationId xmlns:a16="http://schemas.microsoft.com/office/drawing/2014/main" xmlns="" id="{00000000-0008-0000-0300-000020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3" name="Rectangle 227">
          <a:extLst>
            <a:ext uri="{FF2B5EF4-FFF2-40B4-BE49-F238E27FC236}">
              <a16:creationId xmlns:a16="http://schemas.microsoft.com/office/drawing/2014/main" xmlns="" id="{00000000-0008-0000-0300-000021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474" name="Rectangle 228">
          <a:extLst>
            <a:ext uri="{FF2B5EF4-FFF2-40B4-BE49-F238E27FC236}">
              <a16:creationId xmlns:a16="http://schemas.microsoft.com/office/drawing/2014/main" xmlns="" id="{00000000-0008-0000-0300-00002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5" name="Rectangle 229">
          <a:extLst>
            <a:ext uri="{FF2B5EF4-FFF2-40B4-BE49-F238E27FC236}">
              <a16:creationId xmlns:a16="http://schemas.microsoft.com/office/drawing/2014/main" xmlns="" id="{00000000-0008-0000-0300-000023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6" name="Rectangle 230">
          <a:extLst>
            <a:ext uri="{FF2B5EF4-FFF2-40B4-BE49-F238E27FC236}">
              <a16:creationId xmlns:a16="http://schemas.microsoft.com/office/drawing/2014/main" xmlns="" id="{00000000-0008-0000-0300-00002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77" name="Rectangle 231">
          <a:extLst>
            <a:ext uri="{FF2B5EF4-FFF2-40B4-BE49-F238E27FC236}">
              <a16:creationId xmlns:a16="http://schemas.microsoft.com/office/drawing/2014/main" xmlns="" id="{00000000-0008-0000-0300-000025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78" name="Rectangle 232">
          <a:extLst>
            <a:ext uri="{FF2B5EF4-FFF2-40B4-BE49-F238E27FC236}">
              <a16:creationId xmlns:a16="http://schemas.microsoft.com/office/drawing/2014/main" xmlns="" id="{00000000-0008-0000-0300-000026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79" name="Rectangle 233">
          <a:extLst>
            <a:ext uri="{FF2B5EF4-FFF2-40B4-BE49-F238E27FC236}">
              <a16:creationId xmlns:a16="http://schemas.microsoft.com/office/drawing/2014/main" xmlns="" id="{00000000-0008-0000-0300-000027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0" name="Rectangle 234">
          <a:extLst>
            <a:ext uri="{FF2B5EF4-FFF2-40B4-BE49-F238E27FC236}">
              <a16:creationId xmlns:a16="http://schemas.microsoft.com/office/drawing/2014/main" xmlns="" id="{00000000-0008-0000-0300-000028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1" name="Rectangle 235">
          <a:extLst>
            <a:ext uri="{FF2B5EF4-FFF2-40B4-BE49-F238E27FC236}">
              <a16:creationId xmlns:a16="http://schemas.microsoft.com/office/drawing/2014/main" xmlns="" id="{00000000-0008-0000-0300-000029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2" name="Rectangle 236">
          <a:extLst>
            <a:ext uri="{FF2B5EF4-FFF2-40B4-BE49-F238E27FC236}">
              <a16:creationId xmlns:a16="http://schemas.microsoft.com/office/drawing/2014/main" xmlns="" id="{00000000-0008-0000-0300-00002A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3" name="Rectangle 237">
          <a:extLst>
            <a:ext uri="{FF2B5EF4-FFF2-40B4-BE49-F238E27FC236}">
              <a16:creationId xmlns:a16="http://schemas.microsoft.com/office/drawing/2014/main" xmlns="" id="{00000000-0008-0000-0300-00002B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4" name="Rectangle 238">
          <a:extLst>
            <a:ext uri="{FF2B5EF4-FFF2-40B4-BE49-F238E27FC236}">
              <a16:creationId xmlns:a16="http://schemas.microsoft.com/office/drawing/2014/main" xmlns="" id="{00000000-0008-0000-0300-00002C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5" name="Rectangle 239">
          <a:extLst>
            <a:ext uri="{FF2B5EF4-FFF2-40B4-BE49-F238E27FC236}">
              <a16:creationId xmlns:a16="http://schemas.microsoft.com/office/drawing/2014/main" xmlns="" id="{00000000-0008-0000-0300-00002D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6" name="Rectangle 240">
          <a:extLst>
            <a:ext uri="{FF2B5EF4-FFF2-40B4-BE49-F238E27FC236}">
              <a16:creationId xmlns:a16="http://schemas.microsoft.com/office/drawing/2014/main" xmlns="" id="{00000000-0008-0000-0300-00002E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87" name="Rectangle 241">
          <a:extLst>
            <a:ext uri="{FF2B5EF4-FFF2-40B4-BE49-F238E27FC236}">
              <a16:creationId xmlns:a16="http://schemas.microsoft.com/office/drawing/2014/main" xmlns="" id="{00000000-0008-0000-0300-00002F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88" name="Rectangle 242">
          <a:extLst>
            <a:ext uri="{FF2B5EF4-FFF2-40B4-BE49-F238E27FC236}">
              <a16:creationId xmlns:a16="http://schemas.microsoft.com/office/drawing/2014/main" xmlns="" id="{00000000-0008-0000-0300-000030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89" name="Rectangle 243">
          <a:extLst>
            <a:ext uri="{FF2B5EF4-FFF2-40B4-BE49-F238E27FC236}">
              <a16:creationId xmlns:a16="http://schemas.microsoft.com/office/drawing/2014/main" xmlns="" id="{00000000-0008-0000-0300-000031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0" name="Rectangle 244">
          <a:extLst>
            <a:ext uri="{FF2B5EF4-FFF2-40B4-BE49-F238E27FC236}">
              <a16:creationId xmlns:a16="http://schemas.microsoft.com/office/drawing/2014/main" xmlns="" id="{00000000-0008-0000-0300-000032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1" name="Rectangle 245">
          <a:extLst>
            <a:ext uri="{FF2B5EF4-FFF2-40B4-BE49-F238E27FC236}">
              <a16:creationId xmlns:a16="http://schemas.microsoft.com/office/drawing/2014/main" xmlns="" id="{00000000-0008-0000-0300-000033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2" name="Rectangle 246">
          <a:extLst>
            <a:ext uri="{FF2B5EF4-FFF2-40B4-BE49-F238E27FC236}">
              <a16:creationId xmlns:a16="http://schemas.microsoft.com/office/drawing/2014/main" xmlns="" id="{00000000-0008-0000-0300-000034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3" name="Rectangle 247">
          <a:extLst>
            <a:ext uri="{FF2B5EF4-FFF2-40B4-BE49-F238E27FC236}">
              <a16:creationId xmlns:a16="http://schemas.microsoft.com/office/drawing/2014/main" xmlns="" id="{00000000-0008-0000-0300-000035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4" name="Rectangle 248">
          <a:extLst>
            <a:ext uri="{FF2B5EF4-FFF2-40B4-BE49-F238E27FC236}">
              <a16:creationId xmlns:a16="http://schemas.microsoft.com/office/drawing/2014/main" xmlns="" id="{00000000-0008-0000-0300-000036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5" name="Rectangle 249">
          <a:extLst>
            <a:ext uri="{FF2B5EF4-FFF2-40B4-BE49-F238E27FC236}">
              <a16:creationId xmlns:a16="http://schemas.microsoft.com/office/drawing/2014/main" xmlns="" id="{00000000-0008-0000-0300-000037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6" name="Rectangle 250">
          <a:extLst>
            <a:ext uri="{FF2B5EF4-FFF2-40B4-BE49-F238E27FC236}">
              <a16:creationId xmlns:a16="http://schemas.microsoft.com/office/drawing/2014/main" xmlns="" id="{00000000-0008-0000-0300-000038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497" name="Rectangle 251">
          <a:extLst>
            <a:ext uri="{FF2B5EF4-FFF2-40B4-BE49-F238E27FC236}">
              <a16:creationId xmlns:a16="http://schemas.microsoft.com/office/drawing/2014/main" xmlns="" id="{00000000-0008-0000-0300-000039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498" name="Rectangle 252">
          <a:extLst>
            <a:ext uri="{FF2B5EF4-FFF2-40B4-BE49-F238E27FC236}">
              <a16:creationId xmlns:a16="http://schemas.microsoft.com/office/drawing/2014/main" xmlns="" id="{00000000-0008-0000-0300-00003A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499" name="Rectangle 253">
          <a:extLst>
            <a:ext uri="{FF2B5EF4-FFF2-40B4-BE49-F238E27FC236}">
              <a16:creationId xmlns:a16="http://schemas.microsoft.com/office/drawing/2014/main" xmlns="" id="{00000000-0008-0000-0300-00003B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0" name="Rectangle 254">
          <a:extLst>
            <a:ext uri="{FF2B5EF4-FFF2-40B4-BE49-F238E27FC236}">
              <a16:creationId xmlns:a16="http://schemas.microsoft.com/office/drawing/2014/main" xmlns="" id="{00000000-0008-0000-0300-00003C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1" name="Rectangle 255">
          <a:extLst>
            <a:ext uri="{FF2B5EF4-FFF2-40B4-BE49-F238E27FC236}">
              <a16:creationId xmlns:a16="http://schemas.microsoft.com/office/drawing/2014/main" xmlns="" id="{00000000-0008-0000-0300-00003D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2" name="Rectangle 256">
          <a:extLst>
            <a:ext uri="{FF2B5EF4-FFF2-40B4-BE49-F238E27FC236}">
              <a16:creationId xmlns:a16="http://schemas.microsoft.com/office/drawing/2014/main" xmlns="" id="{00000000-0008-0000-0300-00003E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3" name="Rectangle 257">
          <a:extLst>
            <a:ext uri="{FF2B5EF4-FFF2-40B4-BE49-F238E27FC236}">
              <a16:creationId xmlns:a16="http://schemas.microsoft.com/office/drawing/2014/main" xmlns="" id="{00000000-0008-0000-0300-00003F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4" name="Rectangle 258">
          <a:extLst>
            <a:ext uri="{FF2B5EF4-FFF2-40B4-BE49-F238E27FC236}">
              <a16:creationId xmlns:a16="http://schemas.microsoft.com/office/drawing/2014/main" xmlns="" id="{00000000-0008-0000-0300-000040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29505" name="Rectangle 259">
          <a:extLst>
            <a:ext uri="{FF2B5EF4-FFF2-40B4-BE49-F238E27FC236}">
              <a16:creationId xmlns:a16="http://schemas.microsoft.com/office/drawing/2014/main" xmlns="" id="{00000000-0008-0000-0300-000041B1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6" name="Rectangle 260">
          <a:extLst>
            <a:ext uri="{FF2B5EF4-FFF2-40B4-BE49-F238E27FC236}">
              <a16:creationId xmlns:a16="http://schemas.microsoft.com/office/drawing/2014/main" xmlns="" id="{00000000-0008-0000-0300-000042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29507" name="Rectangle 261">
          <a:extLst>
            <a:ext uri="{FF2B5EF4-FFF2-40B4-BE49-F238E27FC236}">
              <a16:creationId xmlns:a16="http://schemas.microsoft.com/office/drawing/2014/main" xmlns="" id="{00000000-0008-0000-0300-000043B1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29508" name="Rectangle 262">
          <a:extLst>
            <a:ext uri="{FF2B5EF4-FFF2-40B4-BE49-F238E27FC236}">
              <a16:creationId xmlns:a16="http://schemas.microsoft.com/office/drawing/2014/main" xmlns="" id="{00000000-0008-0000-0300-000044B1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09" name="Rectangle 263">
          <a:extLst>
            <a:ext uri="{FF2B5EF4-FFF2-40B4-BE49-F238E27FC236}">
              <a16:creationId xmlns:a16="http://schemas.microsoft.com/office/drawing/2014/main" xmlns="" id="{00000000-0008-0000-0300-000045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0" name="Rectangle 264">
          <a:extLst>
            <a:ext uri="{FF2B5EF4-FFF2-40B4-BE49-F238E27FC236}">
              <a16:creationId xmlns:a16="http://schemas.microsoft.com/office/drawing/2014/main" xmlns="" id="{00000000-0008-0000-0300-000046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1" name="Rectangle 265">
          <a:extLst>
            <a:ext uri="{FF2B5EF4-FFF2-40B4-BE49-F238E27FC236}">
              <a16:creationId xmlns:a16="http://schemas.microsoft.com/office/drawing/2014/main" xmlns="" id="{00000000-0008-0000-0300-000047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2" name="Rectangle 266">
          <a:extLst>
            <a:ext uri="{FF2B5EF4-FFF2-40B4-BE49-F238E27FC236}">
              <a16:creationId xmlns:a16="http://schemas.microsoft.com/office/drawing/2014/main" xmlns="" id="{00000000-0008-0000-0300-000048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3" name="Rectangle 267">
          <a:extLst>
            <a:ext uri="{FF2B5EF4-FFF2-40B4-BE49-F238E27FC236}">
              <a16:creationId xmlns:a16="http://schemas.microsoft.com/office/drawing/2014/main" xmlns="" id="{00000000-0008-0000-0300-000049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4" name="Rectangle 268">
          <a:extLst>
            <a:ext uri="{FF2B5EF4-FFF2-40B4-BE49-F238E27FC236}">
              <a16:creationId xmlns:a16="http://schemas.microsoft.com/office/drawing/2014/main" xmlns="" id="{00000000-0008-0000-0300-00004A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5" name="Rectangle 269">
          <a:extLst>
            <a:ext uri="{FF2B5EF4-FFF2-40B4-BE49-F238E27FC236}">
              <a16:creationId xmlns:a16="http://schemas.microsoft.com/office/drawing/2014/main" xmlns="" id="{00000000-0008-0000-0300-00004B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6" name="Rectangle 270">
          <a:extLst>
            <a:ext uri="{FF2B5EF4-FFF2-40B4-BE49-F238E27FC236}">
              <a16:creationId xmlns:a16="http://schemas.microsoft.com/office/drawing/2014/main" xmlns="" id="{00000000-0008-0000-0300-00004C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7" name="Rectangle 271">
          <a:extLst>
            <a:ext uri="{FF2B5EF4-FFF2-40B4-BE49-F238E27FC236}">
              <a16:creationId xmlns:a16="http://schemas.microsoft.com/office/drawing/2014/main" xmlns="" id="{00000000-0008-0000-0300-00004D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8" name="Rectangle 272">
          <a:extLst>
            <a:ext uri="{FF2B5EF4-FFF2-40B4-BE49-F238E27FC236}">
              <a16:creationId xmlns:a16="http://schemas.microsoft.com/office/drawing/2014/main" xmlns="" id="{00000000-0008-0000-0300-00004E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19" name="Rectangle 273">
          <a:extLst>
            <a:ext uri="{FF2B5EF4-FFF2-40B4-BE49-F238E27FC236}">
              <a16:creationId xmlns:a16="http://schemas.microsoft.com/office/drawing/2014/main" xmlns="" id="{00000000-0008-0000-0300-00004F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29520" name="Rectangle 274">
          <a:extLst>
            <a:ext uri="{FF2B5EF4-FFF2-40B4-BE49-F238E27FC236}">
              <a16:creationId xmlns:a16="http://schemas.microsoft.com/office/drawing/2014/main" xmlns="" id="{00000000-0008-0000-0300-000050B1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1" name="Rectangle 275">
          <a:extLst>
            <a:ext uri="{FF2B5EF4-FFF2-40B4-BE49-F238E27FC236}">
              <a16:creationId xmlns:a16="http://schemas.microsoft.com/office/drawing/2014/main" xmlns="" id="{00000000-0008-0000-0300-000051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2" name="Rectangle 276">
          <a:extLst>
            <a:ext uri="{FF2B5EF4-FFF2-40B4-BE49-F238E27FC236}">
              <a16:creationId xmlns:a16="http://schemas.microsoft.com/office/drawing/2014/main" xmlns="" id="{00000000-0008-0000-0300-000052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3" name="Rectangle 277">
          <a:extLst>
            <a:ext uri="{FF2B5EF4-FFF2-40B4-BE49-F238E27FC236}">
              <a16:creationId xmlns:a16="http://schemas.microsoft.com/office/drawing/2014/main" xmlns="" id="{00000000-0008-0000-0300-000053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4" name="Rectangle 278">
          <a:extLst>
            <a:ext uri="{FF2B5EF4-FFF2-40B4-BE49-F238E27FC236}">
              <a16:creationId xmlns:a16="http://schemas.microsoft.com/office/drawing/2014/main" xmlns="" id="{00000000-0008-0000-0300-000054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5" name="Rectangle 279">
          <a:extLst>
            <a:ext uri="{FF2B5EF4-FFF2-40B4-BE49-F238E27FC236}">
              <a16:creationId xmlns:a16="http://schemas.microsoft.com/office/drawing/2014/main" xmlns="" id="{00000000-0008-0000-0300-000055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6" name="Rectangle 280">
          <a:extLst>
            <a:ext uri="{FF2B5EF4-FFF2-40B4-BE49-F238E27FC236}">
              <a16:creationId xmlns:a16="http://schemas.microsoft.com/office/drawing/2014/main" xmlns="" id="{00000000-0008-0000-0300-000056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27" name="Rectangle 281">
          <a:extLst>
            <a:ext uri="{FF2B5EF4-FFF2-40B4-BE49-F238E27FC236}">
              <a16:creationId xmlns:a16="http://schemas.microsoft.com/office/drawing/2014/main" xmlns="" id="{00000000-0008-0000-0300-000057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28" name="Rectangle 282">
          <a:extLst>
            <a:ext uri="{FF2B5EF4-FFF2-40B4-BE49-F238E27FC236}">
              <a16:creationId xmlns:a16="http://schemas.microsoft.com/office/drawing/2014/main" xmlns="" id="{00000000-0008-0000-0300-000058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29" name="Rectangle 283">
          <a:extLst>
            <a:ext uri="{FF2B5EF4-FFF2-40B4-BE49-F238E27FC236}">
              <a16:creationId xmlns:a16="http://schemas.microsoft.com/office/drawing/2014/main" xmlns="" id="{00000000-0008-0000-0300-000059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0" name="Rectangle 284">
          <a:extLst>
            <a:ext uri="{FF2B5EF4-FFF2-40B4-BE49-F238E27FC236}">
              <a16:creationId xmlns:a16="http://schemas.microsoft.com/office/drawing/2014/main" xmlns="" id="{00000000-0008-0000-0300-00005A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1" name="Rectangle 285">
          <a:extLst>
            <a:ext uri="{FF2B5EF4-FFF2-40B4-BE49-F238E27FC236}">
              <a16:creationId xmlns:a16="http://schemas.microsoft.com/office/drawing/2014/main" xmlns="" id="{00000000-0008-0000-0300-00005B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2" name="Rectangle 286">
          <a:extLst>
            <a:ext uri="{FF2B5EF4-FFF2-40B4-BE49-F238E27FC236}">
              <a16:creationId xmlns:a16="http://schemas.microsoft.com/office/drawing/2014/main" xmlns="" id="{00000000-0008-0000-0300-00005C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3" name="Rectangle 287">
          <a:extLst>
            <a:ext uri="{FF2B5EF4-FFF2-40B4-BE49-F238E27FC236}">
              <a16:creationId xmlns:a16="http://schemas.microsoft.com/office/drawing/2014/main" xmlns="" id="{00000000-0008-0000-0300-00005D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4" name="Rectangle 288">
          <a:extLst>
            <a:ext uri="{FF2B5EF4-FFF2-40B4-BE49-F238E27FC236}">
              <a16:creationId xmlns:a16="http://schemas.microsoft.com/office/drawing/2014/main" xmlns="" id="{00000000-0008-0000-0300-00005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5" name="Rectangle 289">
          <a:extLst>
            <a:ext uri="{FF2B5EF4-FFF2-40B4-BE49-F238E27FC236}">
              <a16:creationId xmlns:a16="http://schemas.microsoft.com/office/drawing/2014/main" xmlns="" id="{00000000-0008-0000-0300-00005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6" name="Rectangle 290">
          <a:extLst>
            <a:ext uri="{FF2B5EF4-FFF2-40B4-BE49-F238E27FC236}">
              <a16:creationId xmlns:a16="http://schemas.microsoft.com/office/drawing/2014/main" xmlns="" id="{00000000-0008-0000-0300-000060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37" name="Rectangle 291">
          <a:extLst>
            <a:ext uri="{FF2B5EF4-FFF2-40B4-BE49-F238E27FC236}">
              <a16:creationId xmlns:a16="http://schemas.microsoft.com/office/drawing/2014/main" xmlns="" id="{00000000-0008-0000-0300-000061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38" name="Rectangle 292">
          <a:extLst>
            <a:ext uri="{FF2B5EF4-FFF2-40B4-BE49-F238E27FC236}">
              <a16:creationId xmlns:a16="http://schemas.microsoft.com/office/drawing/2014/main" xmlns="" id="{00000000-0008-0000-0300-000062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39" name="Rectangle 293">
          <a:extLst>
            <a:ext uri="{FF2B5EF4-FFF2-40B4-BE49-F238E27FC236}">
              <a16:creationId xmlns:a16="http://schemas.microsoft.com/office/drawing/2014/main" xmlns="" id="{00000000-0008-0000-0300-000063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0" name="Rectangle 294">
          <a:extLst>
            <a:ext uri="{FF2B5EF4-FFF2-40B4-BE49-F238E27FC236}">
              <a16:creationId xmlns:a16="http://schemas.microsoft.com/office/drawing/2014/main" xmlns="" id="{00000000-0008-0000-0300-000064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1" name="Rectangle 295">
          <a:extLst>
            <a:ext uri="{FF2B5EF4-FFF2-40B4-BE49-F238E27FC236}">
              <a16:creationId xmlns:a16="http://schemas.microsoft.com/office/drawing/2014/main" xmlns="" id="{00000000-0008-0000-0300-000065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2" name="Rectangle 296">
          <a:extLst>
            <a:ext uri="{FF2B5EF4-FFF2-40B4-BE49-F238E27FC236}">
              <a16:creationId xmlns:a16="http://schemas.microsoft.com/office/drawing/2014/main" xmlns="" id="{00000000-0008-0000-0300-000066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3" name="Rectangle 297">
          <a:extLst>
            <a:ext uri="{FF2B5EF4-FFF2-40B4-BE49-F238E27FC236}">
              <a16:creationId xmlns:a16="http://schemas.microsoft.com/office/drawing/2014/main" xmlns="" id="{00000000-0008-0000-0300-000067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4" name="Rectangle 298">
          <a:extLst>
            <a:ext uri="{FF2B5EF4-FFF2-40B4-BE49-F238E27FC236}">
              <a16:creationId xmlns:a16="http://schemas.microsoft.com/office/drawing/2014/main" xmlns="" id="{00000000-0008-0000-0300-000068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29545" name="Rectangle 299">
          <a:extLst>
            <a:ext uri="{FF2B5EF4-FFF2-40B4-BE49-F238E27FC236}">
              <a16:creationId xmlns:a16="http://schemas.microsoft.com/office/drawing/2014/main" xmlns="" id="{00000000-0008-0000-0300-000069B1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6" name="Rectangle 300">
          <a:extLst>
            <a:ext uri="{FF2B5EF4-FFF2-40B4-BE49-F238E27FC236}">
              <a16:creationId xmlns:a16="http://schemas.microsoft.com/office/drawing/2014/main" xmlns="" id="{00000000-0008-0000-0300-00006A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7" name="Rectangle 301">
          <a:extLst>
            <a:ext uri="{FF2B5EF4-FFF2-40B4-BE49-F238E27FC236}">
              <a16:creationId xmlns:a16="http://schemas.microsoft.com/office/drawing/2014/main" xmlns="" id="{00000000-0008-0000-0300-00006B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48" name="Rectangle 302">
          <a:extLst>
            <a:ext uri="{FF2B5EF4-FFF2-40B4-BE49-F238E27FC236}">
              <a16:creationId xmlns:a16="http://schemas.microsoft.com/office/drawing/2014/main" xmlns="" id="{00000000-0008-0000-0300-00006C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49" name="Rectangle 303">
          <a:extLst>
            <a:ext uri="{FF2B5EF4-FFF2-40B4-BE49-F238E27FC236}">
              <a16:creationId xmlns:a16="http://schemas.microsoft.com/office/drawing/2014/main" xmlns="" id="{00000000-0008-0000-0300-00006D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0" name="Rectangle 304">
          <a:extLst>
            <a:ext uri="{FF2B5EF4-FFF2-40B4-BE49-F238E27FC236}">
              <a16:creationId xmlns:a16="http://schemas.microsoft.com/office/drawing/2014/main" xmlns="" id="{00000000-0008-0000-0300-00006E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29551" name="Rectangle 305">
          <a:extLst>
            <a:ext uri="{FF2B5EF4-FFF2-40B4-BE49-F238E27FC236}">
              <a16:creationId xmlns:a16="http://schemas.microsoft.com/office/drawing/2014/main" xmlns="" id="{00000000-0008-0000-0300-00006FB1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29552" name="Rectangle 306">
          <a:extLst>
            <a:ext uri="{FF2B5EF4-FFF2-40B4-BE49-F238E27FC236}">
              <a16:creationId xmlns:a16="http://schemas.microsoft.com/office/drawing/2014/main" xmlns="" id="{00000000-0008-0000-0300-000070B1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3" name="Rectangle 307">
          <a:extLst>
            <a:ext uri="{FF2B5EF4-FFF2-40B4-BE49-F238E27FC236}">
              <a16:creationId xmlns:a16="http://schemas.microsoft.com/office/drawing/2014/main" xmlns="" id="{00000000-0008-0000-0300-000071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4" name="Rectangle 308">
          <a:extLst>
            <a:ext uri="{FF2B5EF4-FFF2-40B4-BE49-F238E27FC236}">
              <a16:creationId xmlns:a16="http://schemas.microsoft.com/office/drawing/2014/main" xmlns="" id="{00000000-0008-0000-0300-000072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5" name="Rectangle 309">
          <a:extLst>
            <a:ext uri="{FF2B5EF4-FFF2-40B4-BE49-F238E27FC236}">
              <a16:creationId xmlns:a16="http://schemas.microsoft.com/office/drawing/2014/main" xmlns="" id="{00000000-0008-0000-0300-000073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6" name="Rectangle 310">
          <a:extLst>
            <a:ext uri="{FF2B5EF4-FFF2-40B4-BE49-F238E27FC236}">
              <a16:creationId xmlns:a16="http://schemas.microsoft.com/office/drawing/2014/main" xmlns="" id="{00000000-0008-0000-0300-000074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7" name="Rectangle 311">
          <a:extLst>
            <a:ext uri="{FF2B5EF4-FFF2-40B4-BE49-F238E27FC236}">
              <a16:creationId xmlns:a16="http://schemas.microsoft.com/office/drawing/2014/main" xmlns="" id="{00000000-0008-0000-0300-000075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8" name="Rectangle 312">
          <a:extLst>
            <a:ext uri="{FF2B5EF4-FFF2-40B4-BE49-F238E27FC236}">
              <a16:creationId xmlns:a16="http://schemas.microsoft.com/office/drawing/2014/main" xmlns="" id="{00000000-0008-0000-0300-000076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59" name="Rectangle 313">
          <a:extLst>
            <a:ext uri="{FF2B5EF4-FFF2-40B4-BE49-F238E27FC236}">
              <a16:creationId xmlns:a16="http://schemas.microsoft.com/office/drawing/2014/main" xmlns="" id="{00000000-0008-0000-0300-000077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0" name="Rectangle 314">
          <a:extLst>
            <a:ext uri="{FF2B5EF4-FFF2-40B4-BE49-F238E27FC236}">
              <a16:creationId xmlns:a16="http://schemas.microsoft.com/office/drawing/2014/main" xmlns="" id="{00000000-0008-0000-0300-000078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1" name="Rectangle 315">
          <a:extLst>
            <a:ext uri="{FF2B5EF4-FFF2-40B4-BE49-F238E27FC236}">
              <a16:creationId xmlns:a16="http://schemas.microsoft.com/office/drawing/2014/main" xmlns="" id="{00000000-0008-0000-0300-000079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2" name="Rectangle 316">
          <a:extLst>
            <a:ext uri="{FF2B5EF4-FFF2-40B4-BE49-F238E27FC236}">
              <a16:creationId xmlns:a16="http://schemas.microsoft.com/office/drawing/2014/main" xmlns="" id="{00000000-0008-0000-0300-00007A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3" name="Rectangle 317">
          <a:extLst>
            <a:ext uri="{FF2B5EF4-FFF2-40B4-BE49-F238E27FC236}">
              <a16:creationId xmlns:a16="http://schemas.microsoft.com/office/drawing/2014/main" xmlns="" id="{00000000-0008-0000-0300-00007B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29564" name="Rectangle 318">
          <a:extLst>
            <a:ext uri="{FF2B5EF4-FFF2-40B4-BE49-F238E27FC236}">
              <a16:creationId xmlns:a16="http://schemas.microsoft.com/office/drawing/2014/main" xmlns="" id="{00000000-0008-0000-0300-00007CB1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5" name="Rectangle 1058">
          <a:extLst>
            <a:ext uri="{FF2B5EF4-FFF2-40B4-BE49-F238E27FC236}">
              <a16:creationId xmlns:a16="http://schemas.microsoft.com/office/drawing/2014/main" xmlns="" id="{00000000-0008-0000-0300-00007D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6" name="Rectangle 1059">
          <a:extLst>
            <a:ext uri="{FF2B5EF4-FFF2-40B4-BE49-F238E27FC236}">
              <a16:creationId xmlns:a16="http://schemas.microsoft.com/office/drawing/2014/main" xmlns="" id="{00000000-0008-0000-0300-00007E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67" name="Rectangle 1060">
          <a:extLst>
            <a:ext uri="{FF2B5EF4-FFF2-40B4-BE49-F238E27FC236}">
              <a16:creationId xmlns:a16="http://schemas.microsoft.com/office/drawing/2014/main" xmlns="" id="{00000000-0008-0000-0300-00007F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68" name="Rectangle 1061">
          <a:extLst>
            <a:ext uri="{FF2B5EF4-FFF2-40B4-BE49-F238E27FC236}">
              <a16:creationId xmlns:a16="http://schemas.microsoft.com/office/drawing/2014/main" xmlns="" id="{00000000-0008-0000-0300-000080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69" name="Rectangle 1062">
          <a:extLst>
            <a:ext uri="{FF2B5EF4-FFF2-40B4-BE49-F238E27FC236}">
              <a16:creationId xmlns:a16="http://schemas.microsoft.com/office/drawing/2014/main" xmlns="" id="{00000000-0008-0000-0300-00008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0" name="Rectangle 1063">
          <a:extLst>
            <a:ext uri="{FF2B5EF4-FFF2-40B4-BE49-F238E27FC236}">
              <a16:creationId xmlns:a16="http://schemas.microsoft.com/office/drawing/2014/main" xmlns="" id="{00000000-0008-0000-0300-00008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1" name="Rectangle 1064">
          <a:extLst>
            <a:ext uri="{FF2B5EF4-FFF2-40B4-BE49-F238E27FC236}">
              <a16:creationId xmlns:a16="http://schemas.microsoft.com/office/drawing/2014/main" xmlns="" id="{00000000-0008-0000-0300-000083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2" name="Rectangle 1065">
          <a:extLst>
            <a:ext uri="{FF2B5EF4-FFF2-40B4-BE49-F238E27FC236}">
              <a16:creationId xmlns:a16="http://schemas.microsoft.com/office/drawing/2014/main" xmlns="" id="{00000000-0008-0000-0300-000084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3" name="Rectangle 1066">
          <a:extLst>
            <a:ext uri="{FF2B5EF4-FFF2-40B4-BE49-F238E27FC236}">
              <a16:creationId xmlns:a16="http://schemas.microsoft.com/office/drawing/2014/main" xmlns="" id="{00000000-0008-0000-0300-000085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4" name="Rectangle 1067">
          <a:extLst>
            <a:ext uri="{FF2B5EF4-FFF2-40B4-BE49-F238E27FC236}">
              <a16:creationId xmlns:a16="http://schemas.microsoft.com/office/drawing/2014/main" xmlns="" id="{00000000-0008-0000-0300-000086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5" name="Rectangle 1068">
          <a:extLst>
            <a:ext uri="{FF2B5EF4-FFF2-40B4-BE49-F238E27FC236}">
              <a16:creationId xmlns:a16="http://schemas.microsoft.com/office/drawing/2014/main" xmlns="" id="{00000000-0008-0000-0300-000087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29576" name="Rectangle 1069">
          <a:extLst>
            <a:ext uri="{FF2B5EF4-FFF2-40B4-BE49-F238E27FC236}">
              <a16:creationId xmlns:a16="http://schemas.microsoft.com/office/drawing/2014/main" xmlns="" id="{00000000-0008-0000-0300-000088B1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7" name="Rectangle 1070">
          <a:extLst>
            <a:ext uri="{FF2B5EF4-FFF2-40B4-BE49-F238E27FC236}">
              <a16:creationId xmlns:a16="http://schemas.microsoft.com/office/drawing/2014/main" xmlns="" id="{00000000-0008-0000-0300-000089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78" name="Rectangle 1071">
          <a:extLst>
            <a:ext uri="{FF2B5EF4-FFF2-40B4-BE49-F238E27FC236}">
              <a16:creationId xmlns:a16="http://schemas.microsoft.com/office/drawing/2014/main" xmlns="" id="{00000000-0008-0000-0300-00008A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79" name="Rectangle 1072">
          <a:extLst>
            <a:ext uri="{FF2B5EF4-FFF2-40B4-BE49-F238E27FC236}">
              <a16:creationId xmlns:a16="http://schemas.microsoft.com/office/drawing/2014/main" xmlns="" id="{00000000-0008-0000-0300-00008B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0" name="Rectangle 1073">
          <a:extLst>
            <a:ext uri="{FF2B5EF4-FFF2-40B4-BE49-F238E27FC236}">
              <a16:creationId xmlns:a16="http://schemas.microsoft.com/office/drawing/2014/main" xmlns="" id="{00000000-0008-0000-0300-00008C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1" name="Rectangle 1074">
          <a:extLst>
            <a:ext uri="{FF2B5EF4-FFF2-40B4-BE49-F238E27FC236}">
              <a16:creationId xmlns:a16="http://schemas.microsoft.com/office/drawing/2014/main" xmlns="" id="{00000000-0008-0000-0300-00008D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2" name="Rectangle 1075">
          <a:extLst>
            <a:ext uri="{FF2B5EF4-FFF2-40B4-BE49-F238E27FC236}">
              <a16:creationId xmlns:a16="http://schemas.microsoft.com/office/drawing/2014/main" xmlns="" id="{00000000-0008-0000-0300-00008E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3" name="Rectangle 1076">
          <a:extLst>
            <a:ext uri="{FF2B5EF4-FFF2-40B4-BE49-F238E27FC236}">
              <a16:creationId xmlns:a16="http://schemas.microsoft.com/office/drawing/2014/main" xmlns="" id="{00000000-0008-0000-0300-00008F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4" name="Rectangle 1077">
          <a:extLst>
            <a:ext uri="{FF2B5EF4-FFF2-40B4-BE49-F238E27FC236}">
              <a16:creationId xmlns:a16="http://schemas.microsoft.com/office/drawing/2014/main" xmlns="" id="{00000000-0008-0000-0300-000090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5" name="Rectangle 1078">
          <a:extLst>
            <a:ext uri="{FF2B5EF4-FFF2-40B4-BE49-F238E27FC236}">
              <a16:creationId xmlns:a16="http://schemas.microsoft.com/office/drawing/2014/main" xmlns="" id="{00000000-0008-0000-0300-000091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6" name="Rectangle 1079">
          <a:extLst>
            <a:ext uri="{FF2B5EF4-FFF2-40B4-BE49-F238E27FC236}">
              <a16:creationId xmlns:a16="http://schemas.microsoft.com/office/drawing/2014/main" xmlns="" id="{00000000-0008-0000-0300-000092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7" name="Rectangle 1080">
          <a:extLst>
            <a:ext uri="{FF2B5EF4-FFF2-40B4-BE49-F238E27FC236}">
              <a16:creationId xmlns:a16="http://schemas.microsoft.com/office/drawing/2014/main" xmlns="" id="{00000000-0008-0000-0300-000093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88" name="Rectangle 1081">
          <a:extLst>
            <a:ext uri="{FF2B5EF4-FFF2-40B4-BE49-F238E27FC236}">
              <a16:creationId xmlns:a16="http://schemas.microsoft.com/office/drawing/2014/main" xmlns="" id="{00000000-0008-0000-0300-000094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29589" name="Rectangle 1082">
          <a:extLst>
            <a:ext uri="{FF2B5EF4-FFF2-40B4-BE49-F238E27FC236}">
              <a16:creationId xmlns:a16="http://schemas.microsoft.com/office/drawing/2014/main" xmlns="" id="{00000000-0008-0000-0300-000095B1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29590" name="Rectangle 1083">
          <a:extLst>
            <a:ext uri="{FF2B5EF4-FFF2-40B4-BE49-F238E27FC236}">
              <a16:creationId xmlns:a16="http://schemas.microsoft.com/office/drawing/2014/main" xmlns="" id="{00000000-0008-0000-0300-000096B1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1" name="Rectangle 1084">
          <a:extLst>
            <a:ext uri="{FF2B5EF4-FFF2-40B4-BE49-F238E27FC236}">
              <a16:creationId xmlns:a16="http://schemas.microsoft.com/office/drawing/2014/main" xmlns="" id="{00000000-0008-0000-0300-000097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2" name="Rectangle 1085">
          <a:extLst>
            <a:ext uri="{FF2B5EF4-FFF2-40B4-BE49-F238E27FC236}">
              <a16:creationId xmlns:a16="http://schemas.microsoft.com/office/drawing/2014/main" xmlns="" id="{00000000-0008-0000-0300-000098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3" name="Rectangle 1086">
          <a:extLst>
            <a:ext uri="{FF2B5EF4-FFF2-40B4-BE49-F238E27FC236}">
              <a16:creationId xmlns:a16="http://schemas.microsoft.com/office/drawing/2014/main" xmlns="" id="{00000000-0008-0000-0300-000099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4" name="Rectangle 1087">
          <a:extLst>
            <a:ext uri="{FF2B5EF4-FFF2-40B4-BE49-F238E27FC236}">
              <a16:creationId xmlns:a16="http://schemas.microsoft.com/office/drawing/2014/main" xmlns="" id="{00000000-0008-0000-0300-00009A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5" name="Rectangle 1088">
          <a:extLst>
            <a:ext uri="{FF2B5EF4-FFF2-40B4-BE49-F238E27FC236}">
              <a16:creationId xmlns:a16="http://schemas.microsoft.com/office/drawing/2014/main" xmlns="" id="{00000000-0008-0000-0300-00009B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6" name="Rectangle 1089">
          <a:extLst>
            <a:ext uri="{FF2B5EF4-FFF2-40B4-BE49-F238E27FC236}">
              <a16:creationId xmlns:a16="http://schemas.microsoft.com/office/drawing/2014/main" xmlns="" id="{00000000-0008-0000-0300-00009C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7" name="Rectangle 1090">
          <a:extLst>
            <a:ext uri="{FF2B5EF4-FFF2-40B4-BE49-F238E27FC236}">
              <a16:creationId xmlns:a16="http://schemas.microsoft.com/office/drawing/2014/main" xmlns="" id="{00000000-0008-0000-0300-00009D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8" name="Rectangle 1091">
          <a:extLst>
            <a:ext uri="{FF2B5EF4-FFF2-40B4-BE49-F238E27FC236}">
              <a16:creationId xmlns:a16="http://schemas.microsoft.com/office/drawing/2014/main" xmlns="" id="{00000000-0008-0000-0300-00009E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599" name="Rectangle 1092">
          <a:extLst>
            <a:ext uri="{FF2B5EF4-FFF2-40B4-BE49-F238E27FC236}">
              <a16:creationId xmlns:a16="http://schemas.microsoft.com/office/drawing/2014/main" xmlns="" id="{00000000-0008-0000-0300-00009F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0" name="Rectangle 1093">
          <a:extLst>
            <a:ext uri="{FF2B5EF4-FFF2-40B4-BE49-F238E27FC236}">
              <a16:creationId xmlns:a16="http://schemas.microsoft.com/office/drawing/2014/main" xmlns="" id="{00000000-0008-0000-0300-0000A0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1" name="Rectangle 1094">
          <a:extLst>
            <a:ext uri="{FF2B5EF4-FFF2-40B4-BE49-F238E27FC236}">
              <a16:creationId xmlns:a16="http://schemas.microsoft.com/office/drawing/2014/main" xmlns="" id="{00000000-0008-0000-0300-0000A1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29602" name="Rectangle 1095">
          <a:extLst>
            <a:ext uri="{FF2B5EF4-FFF2-40B4-BE49-F238E27FC236}">
              <a16:creationId xmlns:a16="http://schemas.microsoft.com/office/drawing/2014/main" xmlns="" id="{00000000-0008-0000-0300-0000A2B1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3" name="Rectangle 1">
          <a:extLst>
            <a:ext uri="{FF2B5EF4-FFF2-40B4-BE49-F238E27FC236}">
              <a16:creationId xmlns:a16="http://schemas.microsoft.com/office/drawing/2014/main" xmlns="" id="{00000000-0008-0000-0300-0000A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4" name="Rectangle 2">
          <a:extLst>
            <a:ext uri="{FF2B5EF4-FFF2-40B4-BE49-F238E27FC236}">
              <a16:creationId xmlns:a16="http://schemas.microsoft.com/office/drawing/2014/main" xmlns="" id="{00000000-0008-0000-0300-0000A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5" name="Rectangle 3">
          <a:extLst>
            <a:ext uri="{FF2B5EF4-FFF2-40B4-BE49-F238E27FC236}">
              <a16:creationId xmlns:a16="http://schemas.microsoft.com/office/drawing/2014/main" xmlns="" id="{00000000-0008-0000-0300-0000A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6" name="Rectangle 4">
          <a:extLst>
            <a:ext uri="{FF2B5EF4-FFF2-40B4-BE49-F238E27FC236}">
              <a16:creationId xmlns:a16="http://schemas.microsoft.com/office/drawing/2014/main" xmlns="" id="{00000000-0008-0000-0300-0000A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07" name="Rectangle 5">
          <a:extLst>
            <a:ext uri="{FF2B5EF4-FFF2-40B4-BE49-F238E27FC236}">
              <a16:creationId xmlns:a16="http://schemas.microsoft.com/office/drawing/2014/main" xmlns="" id="{00000000-0008-0000-0300-0000A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08" name="Rectangle 6">
          <a:extLst>
            <a:ext uri="{FF2B5EF4-FFF2-40B4-BE49-F238E27FC236}">
              <a16:creationId xmlns:a16="http://schemas.microsoft.com/office/drawing/2014/main" xmlns="" id="{00000000-0008-0000-0300-0000A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09" name="Rectangle 7">
          <a:extLst>
            <a:ext uri="{FF2B5EF4-FFF2-40B4-BE49-F238E27FC236}">
              <a16:creationId xmlns:a16="http://schemas.microsoft.com/office/drawing/2014/main" xmlns="" id="{00000000-0008-0000-0300-0000A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0" name="Rectangle 8">
          <a:extLst>
            <a:ext uri="{FF2B5EF4-FFF2-40B4-BE49-F238E27FC236}">
              <a16:creationId xmlns:a16="http://schemas.microsoft.com/office/drawing/2014/main" xmlns="" id="{00000000-0008-0000-0300-0000A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1" name="Rectangle 9">
          <a:extLst>
            <a:ext uri="{FF2B5EF4-FFF2-40B4-BE49-F238E27FC236}">
              <a16:creationId xmlns:a16="http://schemas.microsoft.com/office/drawing/2014/main" xmlns="" id="{00000000-0008-0000-0300-0000A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2" name="Rectangle 10">
          <a:extLst>
            <a:ext uri="{FF2B5EF4-FFF2-40B4-BE49-F238E27FC236}">
              <a16:creationId xmlns:a16="http://schemas.microsoft.com/office/drawing/2014/main" xmlns="" id="{00000000-0008-0000-0300-0000A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3" name="Rectangle 11">
          <a:extLst>
            <a:ext uri="{FF2B5EF4-FFF2-40B4-BE49-F238E27FC236}">
              <a16:creationId xmlns:a16="http://schemas.microsoft.com/office/drawing/2014/main" xmlns="" id="{00000000-0008-0000-0300-0000A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4" name="Rectangle 12">
          <a:extLst>
            <a:ext uri="{FF2B5EF4-FFF2-40B4-BE49-F238E27FC236}">
              <a16:creationId xmlns:a16="http://schemas.microsoft.com/office/drawing/2014/main" xmlns="" id="{00000000-0008-0000-0300-0000A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5" name="Rectangle 13">
          <a:extLst>
            <a:ext uri="{FF2B5EF4-FFF2-40B4-BE49-F238E27FC236}">
              <a16:creationId xmlns:a16="http://schemas.microsoft.com/office/drawing/2014/main" xmlns="" id="{00000000-0008-0000-0300-0000A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6" name="Rectangle 14">
          <a:extLst>
            <a:ext uri="{FF2B5EF4-FFF2-40B4-BE49-F238E27FC236}">
              <a16:creationId xmlns:a16="http://schemas.microsoft.com/office/drawing/2014/main" xmlns="" id="{00000000-0008-0000-0300-0000B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17" name="Rectangle 15">
          <a:extLst>
            <a:ext uri="{FF2B5EF4-FFF2-40B4-BE49-F238E27FC236}">
              <a16:creationId xmlns:a16="http://schemas.microsoft.com/office/drawing/2014/main" xmlns="" id="{00000000-0008-0000-0300-0000B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18" name="Rectangle 16">
          <a:extLst>
            <a:ext uri="{FF2B5EF4-FFF2-40B4-BE49-F238E27FC236}">
              <a16:creationId xmlns:a16="http://schemas.microsoft.com/office/drawing/2014/main" xmlns="" id="{00000000-0008-0000-0300-0000B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19" name="Rectangle 17">
          <a:extLst>
            <a:ext uri="{FF2B5EF4-FFF2-40B4-BE49-F238E27FC236}">
              <a16:creationId xmlns:a16="http://schemas.microsoft.com/office/drawing/2014/main" xmlns="" id="{00000000-0008-0000-0300-0000B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0" name="Rectangle 18">
          <a:extLst>
            <a:ext uri="{FF2B5EF4-FFF2-40B4-BE49-F238E27FC236}">
              <a16:creationId xmlns:a16="http://schemas.microsoft.com/office/drawing/2014/main" xmlns="" id="{00000000-0008-0000-0300-0000B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1" name="Rectangle 19">
          <a:extLst>
            <a:ext uri="{FF2B5EF4-FFF2-40B4-BE49-F238E27FC236}">
              <a16:creationId xmlns:a16="http://schemas.microsoft.com/office/drawing/2014/main" xmlns="" id="{00000000-0008-0000-0300-0000B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2" name="Rectangle 20">
          <a:extLst>
            <a:ext uri="{FF2B5EF4-FFF2-40B4-BE49-F238E27FC236}">
              <a16:creationId xmlns:a16="http://schemas.microsoft.com/office/drawing/2014/main" xmlns="" id="{00000000-0008-0000-0300-0000B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3" name="Rectangle 21">
          <a:extLst>
            <a:ext uri="{FF2B5EF4-FFF2-40B4-BE49-F238E27FC236}">
              <a16:creationId xmlns:a16="http://schemas.microsoft.com/office/drawing/2014/main" xmlns="" id="{00000000-0008-0000-0300-0000B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4" name="Rectangle 22">
          <a:extLst>
            <a:ext uri="{FF2B5EF4-FFF2-40B4-BE49-F238E27FC236}">
              <a16:creationId xmlns:a16="http://schemas.microsoft.com/office/drawing/2014/main" xmlns="" id="{00000000-0008-0000-0300-0000B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5" name="Rectangle 23">
          <a:extLst>
            <a:ext uri="{FF2B5EF4-FFF2-40B4-BE49-F238E27FC236}">
              <a16:creationId xmlns:a16="http://schemas.microsoft.com/office/drawing/2014/main" xmlns="" id="{00000000-0008-0000-0300-0000B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6" name="Rectangle 24">
          <a:extLst>
            <a:ext uri="{FF2B5EF4-FFF2-40B4-BE49-F238E27FC236}">
              <a16:creationId xmlns:a16="http://schemas.microsoft.com/office/drawing/2014/main" xmlns="" id="{00000000-0008-0000-0300-0000B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27" name="Rectangle 25">
          <a:extLst>
            <a:ext uri="{FF2B5EF4-FFF2-40B4-BE49-F238E27FC236}">
              <a16:creationId xmlns:a16="http://schemas.microsoft.com/office/drawing/2014/main" xmlns="" id="{00000000-0008-0000-0300-0000B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28" name="Rectangle 26">
          <a:extLst>
            <a:ext uri="{FF2B5EF4-FFF2-40B4-BE49-F238E27FC236}">
              <a16:creationId xmlns:a16="http://schemas.microsoft.com/office/drawing/2014/main" xmlns="" id="{00000000-0008-0000-0300-0000B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29" name="Rectangle 27">
          <a:extLst>
            <a:ext uri="{FF2B5EF4-FFF2-40B4-BE49-F238E27FC236}">
              <a16:creationId xmlns:a16="http://schemas.microsoft.com/office/drawing/2014/main" xmlns="" id="{00000000-0008-0000-0300-0000B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0" name="Rectangle 28">
          <a:extLst>
            <a:ext uri="{FF2B5EF4-FFF2-40B4-BE49-F238E27FC236}">
              <a16:creationId xmlns:a16="http://schemas.microsoft.com/office/drawing/2014/main" xmlns="" id="{00000000-0008-0000-0300-0000B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1" name="Rectangle 29">
          <a:extLst>
            <a:ext uri="{FF2B5EF4-FFF2-40B4-BE49-F238E27FC236}">
              <a16:creationId xmlns:a16="http://schemas.microsoft.com/office/drawing/2014/main" xmlns="" id="{00000000-0008-0000-0300-0000B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2" name="Rectangle 30">
          <a:extLst>
            <a:ext uri="{FF2B5EF4-FFF2-40B4-BE49-F238E27FC236}">
              <a16:creationId xmlns:a16="http://schemas.microsoft.com/office/drawing/2014/main" xmlns="" id="{00000000-0008-0000-0300-0000C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33" name="Rectangle 31">
          <a:extLst>
            <a:ext uri="{FF2B5EF4-FFF2-40B4-BE49-F238E27FC236}">
              <a16:creationId xmlns:a16="http://schemas.microsoft.com/office/drawing/2014/main" xmlns="" id="{00000000-0008-0000-0300-0000C1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34" name="Rectangle 32">
          <a:extLst>
            <a:ext uri="{FF2B5EF4-FFF2-40B4-BE49-F238E27FC236}">
              <a16:creationId xmlns:a16="http://schemas.microsoft.com/office/drawing/2014/main" xmlns="" id="{00000000-0008-0000-0300-0000C2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35" name="Rectangle 33">
          <a:extLst>
            <a:ext uri="{FF2B5EF4-FFF2-40B4-BE49-F238E27FC236}">
              <a16:creationId xmlns:a16="http://schemas.microsoft.com/office/drawing/2014/main" xmlns="" id="{00000000-0008-0000-0300-0000C3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6" name="Rectangle 34">
          <a:extLst>
            <a:ext uri="{FF2B5EF4-FFF2-40B4-BE49-F238E27FC236}">
              <a16:creationId xmlns:a16="http://schemas.microsoft.com/office/drawing/2014/main" xmlns="" id="{00000000-0008-0000-0300-0000C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7" name="Rectangle 35">
          <a:extLst>
            <a:ext uri="{FF2B5EF4-FFF2-40B4-BE49-F238E27FC236}">
              <a16:creationId xmlns:a16="http://schemas.microsoft.com/office/drawing/2014/main" xmlns="" id="{00000000-0008-0000-0300-0000C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8" name="Rectangle 36">
          <a:extLst>
            <a:ext uri="{FF2B5EF4-FFF2-40B4-BE49-F238E27FC236}">
              <a16:creationId xmlns:a16="http://schemas.microsoft.com/office/drawing/2014/main" xmlns="" id="{00000000-0008-0000-0300-0000C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39" name="Rectangle 37">
          <a:extLst>
            <a:ext uri="{FF2B5EF4-FFF2-40B4-BE49-F238E27FC236}">
              <a16:creationId xmlns:a16="http://schemas.microsoft.com/office/drawing/2014/main" xmlns="" id="{00000000-0008-0000-0300-0000C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0" name="Rectangle 38">
          <a:extLst>
            <a:ext uri="{FF2B5EF4-FFF2-40B4-BE49-F238E27FC236}">
              <a16:creationId xmlns:a16="http://schemas.microsoft.com/office/drawing/2014/main" xmlns="" id="{00000000-0008-0000-0300-0000C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1" name="Rectangle 39">
          <a:extLst>
            <a:ext uri="{FF2B5EF4-FFF2-40B4-BE49-F238E27FC236}">
              <a16:creationId xmlns:a16="http://schemas.microsoft.com/office/drawing/2014/main" xmlns="" id="{00000000-0008-0000-0300-0000C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2" name="Rectangle 40">
          <a:extLst>
            <a:ext uri="{FF2B5EF4-FFF2-40B4-BE49-F238E27FC236}">
              <a16:creationId xmlns:a16="http://schemas.microsoft.com/office/drawing/2014/main" xmlns="" id="{00000000-0008-0000-0300-0000C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3" name="Rectangle 41">
          <a:extLst>
            <a:ext uri="{FF2B5EF4-FFF2-40B4-BE49-F238E27FC236}">
              <a16:creationId xmlns:a16="http://schemas.microsoft.com/office/drawing/2014/main" xmlns="" id="{00000000-0008-0000-0300-0000C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4" name="Rectangle 42">
          <a:extLst>
            <a:ext uri="{FF2B5EF4-FFF2-40B4-BE49-F238E27FC236}">
              <a16:creationId xmlns:a16="http://schemas.microsoft.com/office/drawing/2014/main" xmlns="" id="{00000000-0008-0000-0300-0000C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5" name="Rectangle 43">
          <a:extLst>
            <a:ext uri="{FF2B5EF4-FFF2-40B4-BE49-F238E27FC236}">
              <a16:creationId xmlns:a16="http://schemas.microsoft.com/office/drawing/2014/main" xmlns="" id="{00000000-0008-0000-0300-0000CD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6" name="Rectangle 44">
          <a:extLst>
            <a:ext uri="{FF2B5EF4-FFF2-40B4-BE49-F238E27FC236}">
              <a16:creationId xmlns:a16="http://schemas.microsoft.com/office/drawing/2014/main" xmlns="" id="{00000000-0008-0000-0300-0000CE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47" name="Rectangle 45">
          <a:extLst>
            <a:ext uri="{FF2B5EF4-FFF2-40B4-BE49-F238E27FC236}">
              <a16:creationId xmlns:a16="http://schemas.microsoft.com/office/drawing/2014/main" xmlns="" id="{00000000-0008-0000-0300-0000CF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48" name="Rectangle 1">
          <a:extLst>
            <a:ext uri="{FF2B5EF4-FFF2-40B4-BE49-F238E27FC236}">
              <a16:creationId xmlns:a16="http://schemas.microsoft.com/office/drawing/2014/main" xmlns="" id="{00000000-0008-0000-0300-0000D0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49" name="Rectangle 2">
          <a:extLst>
            <a:ext uri="{FF2B5EF4-FFF2-40B4-BE49-F238E27FC236}">
              <a16:creationId xmlns:a16="http://schemas.microsoft.com/office/drawing/2014/main" xmlns="" id="{00000000-0008-0000-0300-0000D1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0" name="Rectangle 3">
          <a:extLst>
            <a:ext uri="{FF2B5EF4-FFF2-40B4-BE49-F238E27FC236}">
              <a16:creationId xmlns:a16="http://schemas.microsoft.com/office/drawing/2014/main" xmlns="" id="{00000000-0008-0000-0300-0000D2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1" name="Rectangle 4">
          <a:extLst>
            <a:ext uri="{FF2B5EF4-FFF2-40B4-BE49-F238E27FC236}">
              <a16:creationId xmlns:a16="http://schemas.microsoft.com/office/drawing/2014/main" xmlns="" id="{00000000-0008-0000-0300-0000D3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2" name="Rectangle 5">
          <a:extLst>
            <a:ext uri="{FF2B5EF4-FFF2-40B4-BE49-F238E27FC236}">
              <a16:creationId xmlns:a16="http://schemas.microsoft.com/office/drawing/2014/main" xmlns="" id="{00000000-0008-0000-0300-0000D4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3" name="Rectangle 6">
          <a:extLst>
            <a:ext uri="{FF2B5EF4-FFF2-40B4-BE49-F238E27FC236}">
              <a16:creationId xmlns:a16="http://schemas.microsoft.com/office/drawing/2014/main" xmlns="" id="{00000000-0008-0000-0300-0000D5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4" name="Rectangle 7">
          <a:extLst>
            <a:ext uri="{FF2B5EF4-FFF2-40B4-BE49-F238E27FC236}">
              <a16:creationId xmlns:a16="http://schemas.microsoft.com/office/drawing/2014/main" xmlns="" id="{00000000-0008-0000-0300-0000D6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5" name="Rectangle 8">
          <a:extLst>
            <a:ext uri="{FF2B5EF4-FFF2-40B4-BE49-F238E27FC236}">
              <a16:creationId xmlns:a16="http://schemas.microsoft.com/office/drawing/2014/main" xmlns="" id="{00000000-0008-0000-0300-0000D7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6" name="Rectangle 9">
          <a:extLst>
            <a:ext uri="{FF2B5EF4-FFF2-40B4-BE49-F238E27FC236}">
              <a16:creationId xmlns:a16="http://schemas.microsoft.com/office/drawing/2014/main" xmlns="" id="{00000000-0008-0000-0300-0000D8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57" name="Rectangle 10">
          <a:extLst>
            <a:ext uri="{FF2B5EF4-FFF2-40B4-BE49-F238E27FC236}">
              <a16:creationId xmlns:a16="http://schemas.microsoft.com/office/drawing/2014/main" xmlns="" id="{00000000-0008-0000-0300-0000D9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58" name="Rectangle 11">
          <a:extLst>
            <a:ext uri="{FF2B5EF4-FFF2-40B4-BE49-F238E27FC236}">
              <a16:creationId xmlns:a16="http://schemas.microsoft.com/office/drawing/2014/main" xmlns="" id="{00000000-0008-0000-0300-0000DA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59" name="Rectangle 12">
          <a:extLst>
            <a:ext uri="{FF2B5EF4-FFF2-40B4-BE49-F238E27FC236}">
              <a16:creationId xmlns:a16="http://schemas.microsoft.com/office/drawing/2014/main" xmlns="" id="{00000000-0008-0000-0300-0000DB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0" name="Rectangle 13">
          <a:extLst>
            <a:ext uri="{FF2B5EF4-FFF2-40B4-BE49-F238E27FC236}">
              <a16:creationId xmlns:a16="http://schemas.microsoft.com/office/drawing/2014/main" xmlns="" id="{00000000-0008-0000-0300-0000DC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1" name="Rectangle 14">
          <a:extLst>
            <a:ext uri="{FF2B5EF4-FFF2-40B4-BE49-F238E27FC236}">
              <a16:creationId xmlns:a16="http://schemas.microsoft.com/office/drawing/2014/main" xmlns="" id="{00000000-0008-0000-0300-0000DD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2" name="Rectangle 15">
          <a:extLst>
            <a:ext uri="{FF2B5EF4-FFF2-40B4-BE49-F238E27FC236}">
              <a16:creationId xmlns:a16="http://schemas.microsoft.com/office/drawing/2014/main" xmlns="" id="{00000000-0008-0000-0300-0000DE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3" name="Rectangle 16">
          <a:extLst>
            <a:ext uri="{FF2B5EF4-FFF2-40B4-BE49-F238E27FC236}">
              <a16:creationId xmlns:a16="http://schemas.microsoft.com/office/drawing/2014/main" xmlns="" id="{00000000-0008-0000-0300-0000DF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4" name="Rectangle 17">
          <a:extLst>
            <a:ext uri="{FF2B5EF4-FFF2-40B4-BE49-F238E27FC236}">
              <a16:creationId xmlns:a16="http://schemas.microsoft.com/office/drawing/2014/main" xmlns="" id="{00000000-0008-0000-0300-0000E0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5" name="Rectangle 18">
          <a:extLst>
            <a:ext uri="{FF2B5EF4-FFF2-40B4-BE49-F238E27FC236}">
              <a16:creationId xmlns:a16="http://schemas.microsoft.com/office/drawing/2014/main" xmlns="" id="{00000000-0008-0000-0300-0000E1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6" name="Rectangle 19">
          <a:extLst>
            <a:ext uri="{FF2B5EF4-FFF2-40B4-BE49-F238E27FC236}">
              <a16:creationId xmlns:a16="http://schemas.microsoft.com/office/drawing/2014/main" xmlns="" id="{00000000-0008-0000-0300-0000E2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67" name="Rectangle 20">
          <a:extLst>
            <a:ext uri="{FF2B5EF4-FFF2-40B4-BE49-F238E27FC236}">
              <a16:creationId xmlns:a16="http://schemas.microsoft.com/office/drawing/2014/main" xmlns="" id="{00000000-0008-0000-0300-0000E3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68" name="Rectangle 21">
          <a:extLst>
            <a:ext uri="{FF2B5EF4-FFF2-40B4-BE49-F238E27FC236}">
              <a16:creationId xmlns:a16="http://schemas.microsoft.com/office/drawing/2014/main" xmlns="" id="{00000000-0008-0000-0300-0000E4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69" name="Rectangle 22">
          <a:extLst>
            <a:ext uri="{FF2B5EF4-FFF2-40B4-BE49-F238E27FC236}">
              <a16:creationId xmlns:a16="http://schemas.microsoft.com/office/drawing/2014/main" xmlns="" id="{00000000-0008-0000-0300-0000E5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0" name="Rectangle 23">
          <a:extLst>
            <a:ext uri="{FF2B5EF4-FFF2-40B4-BE49-F238E27FC236}">
              <a16:creationId xmlns:a16="http://schemas.microsoft.com/office/drawing/2014/main" xmlns="" id="{00000000-0008-0000-0300-0000E6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1" name="Rectangle 24">
          <a:extLst>
            <a:ext uri="{FF2B5EF4-FFF2-40B4-BE49-F238E27FC236}">
              <a16:creationId xmlns:a16="http://schemas.microsoft.com/office/drawing/2014/main" xmlns="" id="{00000000-0008-0000-0300-0000E7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2" name="Rectangle 25">
          <a:extLst>
            <a:ext uri="{FF2B5EF4-FFF2-40B4-BE49-F238E27FC236}">
              <a16:creationId xmlns:a16="http://schemas.microsoft.com/office/drawing/2014/main" xmlns="" id="{00000000-0008-0000-0300-0000E8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3" name="Rectangle 26">
          <a:extLst>
            <a:ext uri="{FF2B5EF4-FFF2-40B4-BE49-F238E27FC236}">
              <a16:creationId xmlns:a16="http://schemas.microsoft.com/office/drawing/2014/main" xmlns="" id="{00000000-0008-0000-0300-0000E9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4" name="Rectangle 27">
          <a:extLst>
            <a:ext uri="{FF2B5EF4-FFF2-40B4-BE49-F238E27FC236}">
              <a16:creationId xmlns:a16="http://schemas.microsoft.com/office/drawing/2014/main" xmlns="" id="{00000000-0008-0000-0300-0000EA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5" name="Rectangle 28">
          <a:extLst>
            <a:ext uri="{FF2B5EF4-FFF2-40B4-BE49-F238E27FC236}">
              <a16:creationId xmlns:a16="http://schemas.microsoft.com/office/drawing/2014/main" xmlns="" id="{00000000-0008-0000-0300-0000EB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6" name="Rectangle 29">
          <a:extLst>
            <a:ext uri="{FF2B5EF4-FFF2-40B4-BE49-F238E27FC236}">
              <a16:creationId xmlns:a16="http://schemas.microsoft.com/office/drawing/2014/main" xmlns="" id="{00000000-0008-0000-0300-0000EC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77" name="Rectangle 30">
          <a:extLst>
            <a:ext uri="{FF2B5EF4-FFF2-40B4-BE49-F238E27FC236}">
              <a16:creationId xmlns:a16="http://schemas.microsoft.com/office/drawing/2014/main" xmlns="" id="{00000000-0008-0000-0300-0000ED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78" name="Rectangle 31">
          <a:extLst>
            <a:ext uri="{FF2B5EF4-FFF2-40B4-BE49-F238E27FC236}">
              <a16:creationId xmlns:a16="http://schemas.microsoft.com/office/drawing/2014/main" xmlns="" id="{00000000-0008-0000-0300-0000EE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79" name="Rectangle 32">
          <a:extLst>
            <a:ext uri="{FF2B5EF4-FFF2-40B4-BE49-F238E27FC236}">
              <a16:creationId xmlns:a16="http://schemas.microsoft.com/office/drawing/2014/main" xmlns="" id="{00000000-0008-0000-0300-0000EF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80" name="Rectangle 33">
          <a:extLst>
            <a:ext uri="{FF2B5EF4-FFF2-40B4-BE49-F238E27FC236}">
              <a16:creationId xmlns:a16="http://schemas.microsoft.com/office/drawing/2014/main" xmlns="" id="{00000000-0008-0000-0300-0000F0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1" name="Rectangle 34">
          <a:extLst>
            <a:ext uri="{FF2B5EF4-FFF2-40B4-BE49-F238E27FC236}">
              <a16:creationId xmlns:a16="http://schemas.microsoft.com/office/drawing/2014/main" xmlns="" id="{00000000-0008-0000-0300-0000F1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2" name="Rectangle 35">
          <a:extLst>
            <a:ext uri="{FF2B5EF4-FFF2-40B4-BE49-F238E27FC236}">
              <a16:creationId xmlns:a16="http://schemas.microsoft.com/office/drawing/2014/main" xmlns="" id="{00000000-0008-0000-0300-0000F2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3" name="Rectangle 36">
          <a:extLst>
            <a:ext uri="{FF2B5EF4-FFF2-40B4-BE49-F238E27FC236}">
              <a16:creationId xmlns:a16="http://schemas.microsoft.com/office/drawing/2014/main" xmlns="" id="{00000000-0008-0000-0300-0000F3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4" name="Rectangle 37">
          <a:extLst>
            <a:ext uri="{FF2B5EF4-FFF2-40B4-BE49-F238E27FC236}">
              <a16:creationId xmlns:a16="http://schemas.microsoft.com/office/drawing/2014/main" xmlns="" id="{00000000-0008-0000-0300-0000F4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5" name="Rectangle 38">
          <a:extLst>
            <a:ext uri="{FF2B5EF4-FFF2-40B4-BE49-F238E27FC236}">
              <a16:creationId xmlns:a16="http://schemas.microsoft.com/office/drawing/2014/main" xmlns="" id="{00000000-0008-0000-0300-0000F5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6" name="Rectangle 39">
          <a:extLst>
            <a:ext uri="{FF2B5EF4-FFF2-40B4-BE49-F238E27FC236}">
              <a16:creationId xmlns:a16="http://schemas.microsoft.com/office/drawing/2014/main" xmlns="" id="{00000000-0008-0000-0300-0000F6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7" name="Rectangle 40">
          <a:extLst>
            <a:ext uri="{FF2B5EF4-FFF2-40B4-BE49-F238E27FC236}">
              <a16:creationId xmlns:a16="http://schemas.microsoft.com/office/drawing/2014/main" xmlns="" id="{00000000-0008-0000-0300-0000F7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8" name="Rectangle 41">
          <a:extLst>
            <a:ext uri="{FF2B5EF4-FFF2-40B4-BE49-F238E27FC236}">
              <a16:creationId xmlns:a16="http://schemas.microsoft.com/office/drawing/2014/main" xmlns="" id="{00000000-0008-0000-0300-0000F8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89" name="Rectangle 42">
          <a:extLst>
            <a:ext uri="{FF2B5EF4-FFF2-40B4-BE49-F238E27FC236}">
              <a16:creationId xmlns:a16="http://schemas.microsoft.com/office/drawing/2014/main" xmlns="" id="{00000000-0008-0000-0300-0000F9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0" name="Rectangle 43">
          <a:extLst>
            <a:ext uri="{FF2B5EF4-FFF2-40B4-BE49-F238E27FC236}">
              <a16:creationId xmlns:a16="http://schemas.microsoft.com/office/drawing/2014/main" xmlns="" id="{00000000-0008-0000-0300-0000FA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1" name="Rectangle 44">
          <a:extLst>
            <a:ext uri="{FF2B5EF4-FFF2-40B4-BE49-F238E27FC236}">
              <a16:creationId xmlns:a16="http://schemas.microsoft.com/office/drawing/2014/main" xmlns="" id="{00000000-0008-0000-0300-0000FB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692" name="Rectangle 45">
          <a:extLst>
            <a:ext uri="{FF2B5EF4-FFF2-40B4-BE49-F238E27FC236}">
              <a16:creationId xmlns:a16="http://schemas.microsoft.com/office/drawing/2014/main" xmlns="" id="{00000000-0008-0000-0300-0000FCB1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3" name="Rectangle 1">
          <a:extLst>
            <a:ext uri="{FF2B5EF4-FFF2-40B4-BE49-F238E27FC236}">
              <a16:creationId xmlns:a16="http://schemas.microsoft.com/office/drawing/2014/main" xmlns="" id="{00000000-0008-0000-0300-0000FDB1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4" name="Rectangle 2">
          <a:extLst>
            <a:ext uri="{FF2B5EF4-FFF2-40B4-BE49-F238E27FC236}">
              <a16:creationId xmlns:a16="http://schemas.microsoft.com/office/drawing/2014/main" xmlns="" id="{00000000-0008-0000-0300-0000FEB1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5" name="Rectangle 3">
          <a:extLst>
            <a:ext uri="{FF2B5EF4-FFF2-40B4-BE49-F238E27FC236}">
              <a16:creationId xmlns:a16="http://schemas.microsoft.com/office/drawing/2014/main" xmlns="" id="{00000000-0008-0000-0300-0000FFB1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6" name="Rectangle 4">
          <a:extLst>
            <a:ext uri="{FF2B5EF4-FFF2-40B4-BE49-F238E27FC236}">
              <a16:creationId xmlns:a16="http://schemas.microsoft.com/office/drawing/2014/main" xmlns="" id="{00000000-0008-0000-0300-00000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697" name="Rectangle 5">
          <a:extLst>
            <a:ext uri="{FF2B5EF4-FFF2-40B4-BE49-F238E27FC236}">
              <a16:creationId xmlns:a16="http://schemas.microsoft.com/office/drawing/2014/main" xmlns="" id="{00000000-0008-0000-0300-00000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698" name="Rectangle 6">
          <a:extLst>
            <a:ext uri="{FF2B5EF4-FFF2-40B4-BE49-F238E27FC236}">
              <a16:creationId xmlns:a16="http://schemas.microsoft.com/office/drawing/2014/main" xmlns="" id="{00000000-0008-0000-0300-00000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699" name="Rectangle 7">
          <a:extLst>
            <a:ext uri="{FF2B5EF4-FFF2-40B4-BE49-F238E27FC236}">
              <a16:creationId xmlns:a16="http://schemas.microsoft.com/office/drawing/2014/main" xmlns="" id="{00000000-0008-0000-0300-00000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0" name="Rectangle 8">
          <a:extLst>
            <a:ext uri="{FF2B5EF4-FFF2-40B4-BE49-F238E27FC236}">
              <a16:creationId xmlns:a16="http://schemas.microsoft.com/office/drawing/2014/main" xmlns="" id="{00000000-0008-0000-0300-00000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1" name="Rectangle 9">
          <a:extLst>
            <a:ext uri="{FF2B5EF4-FFF2-40B4-BE49-F238E27FC236}">
              <a16:creationId xmlns:a16="http://schemas.microsoft.com/office/drawing/2014/main" xmlns="" id="{00000000-0008-0000-0300-00000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2" name="Rectangle 10">
          <a:extLst>
            <a:ext uri="{FF2B5EF4-FFF2-40B4-BE49-F238E27FC236}">
              <a16:creationId xmlns:a16="http://schemas.microsoft.com/office/drawing/2014/main" xmlns="" id="{00000000-0008-0000-0300-00000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3" name="Rectangle 11">
          <a:extLst>
            <a:ext uri="{FF2B5EF4-FFF2-40B4-BE49-F238E27FC236}">
              <a16:creationId xmlns:a16="http://schemas.microsoft.com/office/drawing/2014/main" xmlns="" id="{00000000-0008-0000-0300-00000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4" name="Rectangle 12">
          <a:extLst>
            <a:ext uri="{FF2B5EF4-FFF2-40B4-BE49-F238E27FC236}">
              <a16:creationId xmlns:a16="http://schemas.microsoft.com/office/drawing/2014/main" xmlns="" id="{00000000-0008-0000-0300-00000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5" name="Rectangle 13">
          <a:extLst>
            <a:ext uri="{FF2B5EF4-FFF2-40B4-BE49-F238E27FC236}">
              <a16:creationId xmlns:a16="http://schemas.microsoft.com/office/drawing/2014/main" xmlns="" id="{00000000-0008-0000-0300-00000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6" name="Rectangle 14">
          <a:extLst>
            <a:ext uri="{FF2B5EF4-FFF2-40B4-BE49-F238E27FC236}">
              <a16:creationId xmlns:a16="http://schemas.microsoft.com/office/drawing/2014/main" xmlns="" id="{00000000-0008-0000-0300-00000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07" name="Rectangle 15">
          <a:extLst>
            <a:ext uri="{FF2B5EF4-FFF2-40B4-BE49-F238E27FC236}">
              <a16:creationId xmlns:a16="http://schemas.microsoft.com/office/drawing/2014/main" xmlns="" id="{00000000-0008-0000-0300-00000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08" name="Rectangle 16">
          <a:extLst>
            <a:ext uri="{FF2B5EF4-FFF2-40B4-BE49-F238E27FC236}">
              <a16:creationId xmlns:a16="http://schemas.microsoft.com/office/drawing/2014/main" xmlns="" id="{00000000-0008-0000-0300-00000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09" name="Rectangle 17">
          <a:extLst>
            <a:ext uri="{FF2B5EF4-FFF2-40B4-BE49-F238E27FC236}">
              <a16:creationId xmlns:a16="http://schemas.microsoft.com/office/drawing/2014/main" xmlns="" id="{00000000-0008-0000-0300-00000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0" name="Rectangle 18">
          <a:extLst>
            <a:ext uri="{FF2B5EF4-FFF2-40B4-BE49-F238E27FC236}">
              <a16:creationId xmlns:a16="http://schemas.microsoft.com/office/drawing/2014/main" xmlns="" id="{00000000-0008-0000-0300-00000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1" name="Rectangle 19">
          <a:extLst>
            <a:ext uri="{FF2B5EF4-FFF2-40B4-BE49-F238E27FC236}">
              <a16:creationId xmlns:a16="http://schemas.microsoft.com/office/drawing/2014/main" xmlns="" id="{00000000-0008-0000-0300-00000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2" name="Rectangle 20">
          <a:extLst>
            <a:ext uri="{FF2B5EF4-FFF2-40B4-BE49-F238E27FC236}">
              <a16:creationId xmlns:a16="http://schemas.microsoft.com/office/drawing/2014/main" xmlns="" id="{00000000-0008-0000-0300-00001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3" name="Rectangle 21">
          <a:extLst>
            <a:ext uri="{FF2B5EF4-FFF2-40B4-BE49-F238E27FC236}">
              <a16:creationId xmlns:a16="http://schemas.microsoft.com/office/drawing/2014/main" xmlns="" id="{00000000-0008-0000-0300-00001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4" name="Rectangle 22">
          <a:extLst>
            <a:ext uri="{FF2B5EF4-FFF2-40B4-BE49-F238E27FC236}">
              <a16:creationId xmlns:a16="http://schemas.microsoft.com/office/drawing/2014/main" xmlns="" id="{00000000-0008-0000-0300-00001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5" name="Rectangle 23">
          <a:extLst>
            <a:ext uri="{FF2B5EF4-FFF2-40B4-BE49-F238E27FC236}">
              <a16:creationId xmlns:a16="http://schemas.microsoft.com/office/drawing/2014/main" xmlns="" id="{00000000-0008-0000-0300-00001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6" name="Rectangle 24">
          <a:extLst>
            <a:ext uri="{FF2B5EF4-FFF2-40B4-BE49-F238E27FC236}">
              <a16:creationId xmlns:a16="http://schemas.microsoft.com/office/drawing/2014/main" xmlns="" id="{00000000-0008-0000-0300-00001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17" name="Rectangle 25">
          <a:extLst>
            <a:ext uri="{FF2B5EF4-FFF2-40B4-BE49-F238E27FC236}">
              <a16:creationId xmlns:a16="http://schemas.microsoft.com/office/drawing/2014/main" xmlns="" id="{00000000-0008-0000-0300-00001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18" name="Rectangle 26">
          <a:extLst>
            <a:ext uri="{FF2B5EF4-FFF2-40B4-BE49-F238E27FC236}">
              <a16:creationId xmlns:a16="http://schemas.microsoft.com/office/drawing/2014/main" xmlns="" id="{00000000-0008-0000-0300-00001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19" name="Rectangle 27">
          <a:extLst>
            <a:ext uri="{FF2B5EF4-FFF2-40B4-BE49-F238E27FC236}">
              <a16:creationId xmlns:a16="http://schemas.microsoft.com/office/drawing/2014/main" xmlns="" id="{00000000-0008-0000-0300-00001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0" name="Rectangle 28">
          <a:extLst>
            <a:ext uri="{FF2B5EF4-FFF2-40B4-BE49-F238E27FC236}">
              <a16:creationId xmlns:a16="http://schemas.microsoft.com/office/drawing/2014/main" xmlns="" id="{00000000-0008-0000-0300-00001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1" name="Rectangle 29">
          <a:extLst>
            <a:ext uri="{FF2B5EF4-FFF2-40B4-BE49-F238E27FC236}">
              <a16:creationId xmlns:a16="http://schemas.microsoft.com/office/drawing/2014/main" xmlns="" id="{00000000-0008-0000-0300-00001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2" name="Rectangle 30">
          <a:extLst>
            <a:ext uri="{FF2B5EF4-FFF2-40B4-BE49-F238E27FC236}">
              <a16:creationId xmlns:a16="http://schemas.microsoft.com/office/drawing/2014/main" xmlns="" id="{00000000-0008-0000-0300-00001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23" name="Rectangle 31">
          <a:extLst>
            <a:ext uri="{FF2B5EF4-FFF2-40B4-BE49-F238E27FC236}">
              <a16:creationId xmlns:a16="http://schemas.microsoft.com/office/drawing/2014/main" xmlns="" id="{00000000-0008-0000-0300-00001B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24" name="Rectangle 32">
          <a:extLst>
            <a:ext uri="{FF2B5EF4-FFF2-40B4-BE49-F238E27FC236}">
              <a16:creationId xmlns:a16="http://schemas.microsoft.com/office/drawing/2014/main" xmlns="" id="{00000000-0008-0000-0300-00001C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25" name="Rectangle 33">
          <a:extLst>
            <a:ext uri="{FF2B5EF4-FFF2-40B4-BE49-F238E27FC236}">
              <a16:creationId xmlns:a16="http://schemas.microsoft.com/office/drawing/2014/main" xmlns="" id="{00000000-0008-0000-0300-00001D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6" name="Rectangle 34">
          <a:extLst>
            <a:ext uri="{FF2B5EF4-FFF2-40B4-BE49-F238E27FC236}">
              <a16:creationId xmlns:a16="http://schemas.microsoft.com/office/drawing/2014/main" xmlns="" id="{00000000-0008-0000-0300-00001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7" name="Rectangle 35">
          <a:extLst>
            <a:ext uri="{FF2B5EF4-FFF2-40B4-BE49-F238E27FC236}">
              <a16:creationId xmlns:a16="http://schemas.microsoft.com/office/drawing/2014/main" xmlns="" id="{00000000-0008-0000-0300-00001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8" name="Rectangle 36">
          <a:extLst>
            <a:ext uri="{FF2B5EF4-FFF2-40B4-BE49-F238E27FC236}">
              <a16:creationId xmlns:a16="http://schemas.microsoft.com/office/drawing/2014/main" xmlns="" id="{00000000-0008-0000-0300-00002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29" name="Rectangle 37">
          <a:extLst>
            <a:ext uri="{FF2B5EF4-FFF2-40B4-BE49-F238E27FC236}">
              <a16:creationId xmlns:a16="http://schemas.microsoft.com/office/drawing/2014/main" xmlns="" id="{00000000-0008-0000-0300-00002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0" name="Rectangle 38">
          <a:extLst>
            <a:ext uri="{FF2B5EF4-FFF2-40B4-BE49-F238E27FC236}">
              <a16:creationId xmlns:a16="http://schemas.microsoft.com/office/drawing/2014/main" xmlns="" id="{00000000-0008-0000-0300-00002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1" name="Rectangle 39">
          <a:extLst>
            <a:ext uri="{FF2B5EF4-FFF2-40B4-BE49-F238E27FC236}">
              <a16:creationId xmlns:a16="http://schemas.microsoft.com/office/drawing/2014/main" xmlns="" id="{00000000-0008-0000-0300-00002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2" name="Rectangle 40">
          <a:extLst>
            <a:ext uri="{FF2B5EF4-FFF2-40B4-BE49-F238E27FC236}">
              <a16:creationId xmlns:a16="http://schemas.microsoft.com/office/drawing/2014/main" xmlns="" id="{00000000-0008-0000-0300-00002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3" name="Rectangle 41">
          <a:extLst>
            <a:ext uri="{FF2B5EF4-FFF2-40B4-BE49-F238E27FC236}">
              <a16:creationId xmlns:a16="http://schemas.microsoft.com/office/drawing/2014/main" xmlns="" id="{00000000-0008-0000-0300-00002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4" name="Rectangle 42">
          <a:extLst>
            <a:ext uri="{FF2B5EF4-FFF2-40B4-BE49-F238E27FC236}">
              <a16:creationId xmlns:a16="http://schemas.microsoft.com/office/drawing/2014/main" xmlns="" id="{00000000-0008-0000-0300-00002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5" name="Rectangle 43">
          <a:extLst>
            <a:ext uri="{FF2B5EF4-FFF2-40B4-BE49-F238E27FC236}">
              <a16:creationId xmlns:a16="http://schemas.microsoft.com/office/drawing/2014/main" xmlns="" id="{00000000-0008-0000-0300-000027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6" name="Rectangle 44">
          <a:extLst>
            <a:ext uri="{FF2B5EF4-FFF2-40B4-BE49-F238E27FC236}">
              <a16:creationId xmlns:a16="http://schemas.microsoft.com/office/drawing/2014/main" xmlns="" id="{00000000-0008-0000-0300-00002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37" name="Rectangle 45">
          <a:extLst>
            <a:ext uri="{FF2B5EF4-FFF2-40B4-BE49-F238E27FC236}">
              <a16:creationId xmlns:a16="http://schemas.microsoft.com/office/drawing/2014/main" xmlns="" id="{00000000-0008-0000-0300-00002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38" name="Rectangle 1">
          <a:extLst>
            <a:ext uri="{FF2B5EF4-FFF2-40B4-BE49-F238E27FC236}">
              <a16:creationId xmlns:a16="http://schemas.microsoft.com/office/drawing/2014/main" xmlns="" id="{00000000-0008-0000-0300-00002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39" name="Rectangle 2">
          <a:extLst>
            <a:ext uri="{FF2B5EF4-FFF2-40B4-BE49-F238E27FC236}">
              <a16:creationId xmlns:a16="http://schemas.microsoft.com/office/drawing/2014/main" xmlns="" id="{00000000-0008-0000-0300-00002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0" name="Rectangle 3">
          <a:extLst>
            <a:ext uri="{FF2B5EF4-FFF2-40B4-BE49-F238E27FC236}">
              <a16:creationId xmlns:a16="http://schemas.microsoft.com/office/drawing/2014/main" xmlns="" id="{00000000-0008-0000-0300-00002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1" name="Rectangle 4">
          <a:extLst>
            <a:ext uri="{FF2B5EF4-FFF2-40B4-BE49-F238E27FC236}">
              <a16:creationId xmlns:a16="http://schemas.microsoft.com/office/drawing/2014/main" xmlns="" id="{00000000-0008-0000-0300-00002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2" name="Rectangle 5">
          <a:extLst>
            <a:ext uri="{FF2B5EF4-FFF2-40B4-BE49-F238E27FC236}">
              <a16:creationId xmlns:a16="http://schemas.microsoft.com/office/drawing/2014/main" xmlns="" id="{00000000-0008-0000-0300-00002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3" name="Rectangle 6">
          <a:extLst>
            <a:ext uri="{FF2B5EF4-FFF2-40B4-BE49-F238E27FC236}">
              <a16:creationId xmlns:a16="http://schemas.microsoft.com/office/drawing/2014/main" xmlns="" id="{00000000-0008-0000-0300-00002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4" name="Rectangle 7">
          <a:extLst>
            <a:ext uri="{FF2B5EF4-FFF2-40B4-BE49-F238E27FC236}">
              <a16:creationId xmlns:a16="http://schemas.microsoft.com/office/drawing/2014/main" xmlns="" id="{00000000-0008-0000-0300-00003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5" name="Rectangle 8">
          <a:extLst>
            <a:ext uri="{FF2B5EF4-FFF2-40B4-BE49-F238E27FC236}">
              <a16:creationId xmlns:a16="http://schemas.microsoft.com/office/drawing/2014/main" xmlns="" id="{00000000-0008-0000-0300-00003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6" name="Rectangle 9">
          <a:extLst>
            <a:ext uri="{FF2B5EF4-FFF2-40B4-BE49-F238E27FC236}">
              <a16:creationId xmlns:a16="http://schemas.microsoft.com/office/drawing/2014/main" xmlns="" id="{00000000-0008-0000-0300-00003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47" name="Rectangle 10">
          <a:extLst>
            <a:ext uri="{FF2B5EF4-FFF2-40B4-BE49-F238E27FC236}">
              <a16:creationId xmlns:a16="http://schemas.microsoft.com/office/drawing/2014/main" xmlns="" id="{00000000-0008-0000-0300-00003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48" name="Rectangle 11">
          <a:extLst>
            <a:ext uri="{FF2B5EF4-FFF2-40B4-BE49-F238E27FC236}">
              <a16:creationId xmlns:a16="http://schemas.microsoft.com/office/drawing/2014/main" xmlns="" id="{00000000-0008-0000-0300-00003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49" name="Rectangle 12">
          <a:extLst>
            <a:ext uri="{FF2B5EF4-FFF2-40B4-BE49-F238E27FC236}">
              <a16:creationId xmlns:a16="http://schemas.microsoft.com/office/drawing/2014/main" xmlns="" id="{00000000-0008-0000-0300-00003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0" name="Rectangle 13">
          <a:extLst>
            <a:ext uri="{FF2B5EF4-FFF2-40B4-BE49-F238E27FC236}">
              <a16:creationId xmlns:a16="http://schemas.microsoft.com/office/drawing/2014/main" xmlns="" id="{00000000-0008-0000-0300-00003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1" name="Rectangle 14">
          <a:extLst>
            <a:ext uri="{FF2B5EF4-FFF2-40B4-BE49-F238E27FC236}">
              <a16:creationId xmlns:a16="http://schemas.microsoft.com/office/drawing/2014/main" xmlns="" id="{00000000-0008-0000-0300-00003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2" name="Rectangle 15">
          <a:extLst>
            <a:ext uri="{FF2B5EF4-FFF2-40B4-BE49-F238E27FC236}">
              <a16:creationId xmlns:a16="http://schemas.microsoft.com/office/drawing/2014/main" xmlns="" id="{00000000-0008-0000-0300-00003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3" name="Rectangle 16">
          <a:extLst>
            <a:ext uri="{FF2B5EF4-FFF2-40B4-BE49-F238E27FC236}">
              <a16:creationId xmlns:a16="http://schemas.microsoft.com/office/drawing/2014/main" xmlns="" id="{00000000-0008-0000-0300-00003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4" name="Rectangle 17">
          <a:extLst>
            <a:ext uri="{FF2B5EF4-FFF2-40B4-BE49-F238E27FC236}">
              <a16:creationId xmlns:a16="http://schemas.microsoft.com/office/drawing/2014/main" xmlns="" id="{00000000-0008-0000-0300-00003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5" name="Rectangle 18">
          <a:extLst>
            <a:ext uri="{FF2B5EF4-FFF2-40B4-BE49-F238E27FC236}">
              <a16:creationId xmlns:a16="http://schemas.microsoft.com/office/drawing/2014/main" xmlns="" id="{00000000-0008-0000-0300-00003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6" name="Rectangle 19">
          <a:extLst>
            <a:ext uri="{FF2B5EF4-FFF2-40B4-BE49-F238E27FC236}">
              <a16:creationId xmlns:a16="http://schemas.microsoft.com/office/drawing/2014/main" xmlns="" id="{00000000-0008-0000-0300-00003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57" name="Rectangle 20">
          <a:extLst>
            <a:ext uri="{FF2B5EF4-FFF2-40B4-BE49-F238E27FC236}">
              <a16:creationId xmlns:a16="http://schemas.microsoft.com/office/drawing/2014/main" xmlns="" id="{00000000-0008-0000-0300-00003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58" name="Rectangle 21">
          <a:extLst>
            <a:ext uri="{FF2B5EF4-FFF2-40B4-BE49-F238E27FC236}">
              <a16:creationId xmlns:a16="http://schemas.microsoft.com/office/drawing/2014/main" xmlns="" id="{00000000-0008-0000-0300-00003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59" name="Rectangle 22">
          <a:extLst>
            <a:ext uri="{FF2B5EF4-FFF2-40B4-BE49-F238E27FC236}">
              <a16:creationId xmlns:a16="http://schemas.microsoft.com/office/drawing/2014/main" xmlns="" id="{00000000-0008-0000-0300-00003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0" name="Rectangle 23">
          <a:extLst>
            <a:ext uri="{FF2B5EF4-FFF2-40B4-BE49-F238E27FC236}">
              <a16:creationId xmlns:a16="http://schemas.microsoft.com/office/drawing/2014/main" xmlns="" id="{00000000-0008-0000-0300-00004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1" name="Rectangle 24">
          <a:extLst>
            <a:ext uri="{FF2B5EF4-FFF2-40B4-BE49-F238E27FC236}">
              <a16:creationId xmlns:a16="http://schemas.microsoft.com/office/drawing/2014/main" xmlns="" id="{00000000-0008-0000-0300-00004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2" name="Rectangle 25">
          <a:extLst>
            <a:ext uri="{FF2B5EF4-FFF2-40B4-BE49-F238E27FC236}">
              <a16:creationId xmlns:a16="http://schemas.microsoft.com/office/drawing/2014/main" xmlns="" id="{00000000-0008-0000-0300-00004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3" name="Rectangle 26">
          <a:extLst>
            <a:ext uri="{FF2B5EF4-FFF2-40B4-BE49-F238E27FC236}">
              <a16:creationId xmlns:a16="http://schemas.microsoft.com/office/drawing/2014/main" xmlns="" id="{00000000-0008-0000-0300-00004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4" name="Rectangle 27">
          <a:extLst>
            <a:ext uri="{FF2B5EF4-FFF2-40B4-BE49-F238E27FC236}">
              <a16:creationId xmlns:a16="http://schemas.microsoft.com/office/drawing/2014/main" xmlns="" id="{00000000-0008-0000-0300-00004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5" name="Rectangle 28">
          <a:extLst>
            <a:ext uri="{FF2B5EF4-FFF2-40B4-BE49-F238E27FC236}">
              <a16:creationId xmlns:a16="http://schemas.microsoft.com/office/drawing/2014/main" xmlns="" id="{00000000-0008-0000-0300-00004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6" name="Rectangle 29">
          <a:extLst>
            <a:ext uri="{FF2B5EF4-FFF2-40B4-BE49-F238E27FC236}">
              <a16:creationId xmlns:a16="http://schemas.microsoft.com/office/drawing/2014/main" xmlns="" id="{00000000-0008-0000-0300-00004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67" name="Rectangle 30">
          <a:extLst>
            <a:ext uri="{FF2B5EF4-FFF2-40B4-BE49-F238E27FC236}">
              <a16:creationId xmlns:a16="http://schemas.microsoft.com/office/drawing/2014/main" xmlns="" id="{00000000-0008-0000-0300-00004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68" name="Rectangle 31">
          <a:extLst>
            <a:ext uri="{FF2B5EF4-FFF2-40B4-BE49-F238E27FC236}">
              <a16:creationId xmlns:a16="http://schemas.microsoft.com/office/drawing/2014/main" xmlns="" id="{00000000-0008-0000-0300-000048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69" name="Rectangle 32">
          <a:extLst>
            <a:ext uri="{FF2B5EF4-FFF2-40B4-BE49-F238E27FC236}">
              <a16:creationId xmlns:a16="http://schemas.microsoft.com/office/drawing/2014/main" xmlns="" id="{00000000-0008-0000-0300-000049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70" name="Rectangle 33">
          <a:extLst>
            <a:ext uri="{FF2B5EF4-FFF2-40B4-BE49-F238E27FC236}">
              <a16:creationId xmlns:a16="http://schemas.microsoft.com/office/drawing/2014/main" xmlns="" id="{00000000-0008-0000-0300-00004A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1" name="Rectangle 34">
          <a:extLst>
            <a:ext uri="{FF2B5EF4-FFF2-40B4-BE49-F238E27FC236}">
              <a16:creationId xmlns:a16="http://schemas.microsoft.com/office/drawing/2014/main" xmlns="" id="{00000000-0008-0000-0300-00004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2" name="Rectangle 35">
          <a:extLst>
            <a:ext uri="{FF2B5EF4-FFF2-40B4-BE49-F238E27FC236}">
              <a16:creationId xmlns:a16="http://schemas.microsoft.com/office/drawing/2014/main" xmlns="" id="{00000000-0008-0000-0300-00004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3" name="Rectangle 36">
          <a:extLst>
            <a:ext uri="{FF2B5EF4-FFF2-40B4-BE49-F238E27FC236}">
              <a16:creationId xmlns:a16="http://schemas.microsoft.com/office/drawing/2014/main" xmlns="" id="{00000000-0008-0000-0300-00004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4" name="Rectangle 37">
          <a:extLst>
            <a:ext uri="{FF2B5EF4-FFF2-40B4-BE49-F238E27FC236}">
              <a16:creationId xmlns:a16="http://schemas.microsoft.com/office/drawing/2014/main" xmlns="" id="{00000000-0008-0000-0300-00004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5" name="Rectangle 38">
          <a:extLst>
            <a:ext uri="{FF2B5EF4-FFF2-40B4-BE49-F238E27FC236}">
              <a16:creationId xmlns:a16="http://schemas.microsoft.com/office/drawing/2014/main" xmlns="" id="{00000000-0008-0000-0300-00004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6" name="Rectangle 39">
          <a:extLst>
            <a:ext uri="{FF2B5EF4-FFF2-40B4-BE49-F238E27FC236}">
              <a16:creationId xmlns:a16="http://schemas.microsoft.com/office/drawing/2014/main" xmlns="" id="{00000000-0008-0000-0300-00005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7" name="Rectangle 40">
          <a:extLst>
            <a:ext uri="{FF2B5EF4-FFF2-40B4-BE49-F238E27FC236}">
              <a16:creationId xmlns:a16="http://schemas.microsoft.com/office/drawing/2014/main" xmlns="" id="{00000000-0008-0000-0300-00005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8" name="Rectangle 41">
          <a:extLst>
            <a:ext uri="{FF2B5EF4-FFF2-40B4-BE49-F238E27FC236}">
              <a16:creationId xmlns:a16="http://schemas.microsoft.com/office/drawing/2014/main" xmlns="" id="{00000000-0008-0000-0300-00005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79" name="Rectangle 42">
          <a:extLst>
            <a:ext uri="{FF2B5EF4-FFF2-40B4-BE49-F238E27FC236}">
              <a16:creationId xmlns:a16="http://schemas.microsoft.com/office/drawing/2014/main" xmlns="" id="{00000000-0008-0000-0300-00005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0" name="Rectangle 43">
          <a:extLst>
            <a:ext uri="{FF2B5EF4-FFF2-40B4-BE49-F238E27FC236}">
              <a16:creationId xmlns:a16="http://schemas.microsoft.com/office/drawing/2014/main" xmlns="" id="{00000000-0008-0000-0300-000054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1" name="Rectangle 44">
          <a:extLst>
            <a:ext uri="{FF2B5EF4-FFF2-40B4-BE49-F238E27FC236}">
              <a16:creationId xmlns:a16="http://schemas.microsoft.com/office/drawing/2014/main" xmlns="" id="{00000000-0008-0000-0300-000055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782" name="Rectangle 45">
          <a:extLst>
            <a:ext uri="{FF2B5EF4-FFF2-40B4-BE49-F238E27FC236}">
              <a16:creationId xmlns:a16="http://schemas.microsoft.com/office/drawing/2014/main" xmlns="" id="{00000000-0008-0000-0300-000056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3" name="Rectangle 1">
          <a:extLst>
            <a:ext uri="{FF2B5EF4-FFF2-40B4-BE49-F238E27FC236}">
              <a16:creationId xmlns:a16="http://schemas.microsoft.com/office/drawing/2014/main" xmlns="" id="{00000000-0008-0000-0300-000057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4" name="Rectangle 2">
          <a:extLst>
            <a:ext uri="{FF2B5EF4-FFF2-40B4-BE49-F238E27FC236}">
              <a16:creationId xmlns:a16="http://schemas.microsoft.com/office/drawing/2014/main" xmlns="" id="{00000000-0008-0000-0300-000058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5" name="Rectangle 3">
          <a:extLst>
            <a:ext uri="{FF2B5EF4-FFF2-40B4-BE49-F238E27FC236}">
              <a16:creationId xmlns:a16="http://schemas.microsoft.com/office/drawing/2014/main" xmlns="" id="{00000000-0008-0000-0300-000059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6" name="Rectangle 4">
          <a:extLst>
            <a:ext uri="{FF2B5EF4-FFF2-40B4-BE49-F238E27FC236}">
              <a16:creationId xmlns:a16="http://schemas.microsoft.com/office/drawing/2014/main" xmlns="" id="{00000000-0008-0000-0300-00005A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87" name="Rectangle 5">
          <a:extLst>
            <a:ext uri="{FF2B5EF4-FFF2-40B4-BE49-F238E27FC236}">
              <a16:creationId xmlns:a16="http://schemas.microsoft.com/office/drawing/2014/main" xmlns="" id="{00000000-0008-0000-0300-00005B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88" name="Rectangle 6">
          <a:extLst>
            <a:ext uri="{FF2B5EF4-FFF2-40B4-BE49-F238E27FC236}">
              <a16:creationId xmlns:a16="http://schemas.microsoft.com/office/drawing/2014/main" xmlns="" id="{00000000-0008-0000-0300-00005C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89" name="Rectangle 7">
          <a:extLst>
            <a:ext uri="{FF2B5EF4-FFF2-40B4-BE49-F238E27FC236}">
              <a16:creationId xmlns:a16="http://schemas.microsoft.com/office/drawing/2014/main" xmlns="" id="{00000000-0008-0000-0300-00005D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0" name="Rectangle 8">
          <a:extLst>
            <a:ext uri="{FF2B5EF4-FFF2-40B4-BE49-F238E27FC236}">
              <a16:creationId xmlns:a16="http://schemas.microsoft.com/office/drawing/2014/main" xmlns="" id="{00000000-0008-0000-0300-00005E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1" name="Rectangle 9">
          <a:extLst>
            <a:ext uri="{FF2B5EF4-FFF2-40B4-BE49-F238E27FC236}">
              <a16:creationId xmlns:a16="http://schemas.microsoft.com/office/drawing/2014/main" xmlns="" id="{00000000-0008-0000-0300-00005F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2" name="Rectangle 10">
          <a:extLst>
            <a:ext uri="{FF2B5EF4-FFF2-40B4-BE49-F238E27FC236}">
              <a16:creationId xmlns:a16="http://schemas.microsoft.com/office/drawing/2014/main" xmlns="" id="{00000000-0008-0000-0300-000060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3" name="Rectangle 11">
          <a:extLst>
            <a:ext uri="{FF2B5EF4-FFF2-40B4-BE49-F238E27FC236}">
              <a16:creationId xmlns:a16="http://schemas.microsoft.com/office/drawing/2014/main" xmlns="" id="{00000000-0008-0000-0300-000061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4" name="Rectangle 12">
          <a:extLst>
            <a:ext uri="{FF2B5EF4-FFF2-40B4-BE49-F238E27FC236}">
              <a16:creationId xmlns:a16="http://schemas.microsoft.com/office/drawing/2014/main" xmlns="" id="{00000000-0008-0000-0300-000062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5" name="Rectangle 13">
          <a:extLst>
            <a:ext uri="{FF2B5EF4-FFF2-40B4-BE49-F238E27FC236}">
              <a16:creationId xmlns:a16="http://schemas.microsoft.com/office/drawing/2014/main" xmlns="" id="{00000000-0008-0000-0300-000063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6" name="Rectangle 14">
          <a:extLst>
            <a:ext uri="{FF2B5EF4-FFF2-40B4-BE49-F238E27FC236}">
              <a16:creationId xmlns:a16="http://schemas.microsoft.com/office/drawing/2014/main" xmlns="" id="{00000000-0008-0000-0300-000064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797" name="Rectangle 15">
          <a:extLst>
            <a:ext uri="{FF2B5EF4-FFF2-40B4-BE49-F238E27FC236}">
              <a16:creationId xmlns:a16="http://schemas.microsoft.com/office/drawing/2014/main" xmlns="" id="{00000000-0008-0000-0300-000065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798" name="Rectangle 16">
          <a:extLst>
            <a:ext uri="{FF2B5EF4-FFF2-40B4-BE49-F238E27FC236}">
              <a16:creationId xmlns:a16="http://schemas.microsoft.com/office/drawing/2014/main" xmlns="" id="{00000000-0008-0000-0300-000066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799" name="Rectangle 17">
          <a:extLst>
            <a:ext uri="{FF2B5EF4-FFF2-40B4-BE49-F238E27FC236}">
              <a16:creationId xmlns:a16="http://schemas.microsoft.com/office/drawing/2014/main" xmlns="" id="{00000000-0008-0000-0300-000067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0" name="Rectangle 18">
          <a:extLst>
            <a:ext uri="{FF2B5EF4-FFF2-40B4-BE49-F238E27FC236}">
              <a16:creationId xmlns:a16="http://schemas.microsoft.com/office/drawing/2014/main" xmlns="" id="{00000000-0008-0000-0300-000068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1" name="Rectangle 19">
          <a:extLst>
            <a:ext uri="{FF2B5EF4-FFF2-40B4-BE49-F238E27FC236}">
              <a16:creationId xmlns:a16="http://schemas.microsoft.com/office/drawing/2014/main" xmlns="" id="{00000000-0008-0000-0300-000069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2" name="Rectangle 20">
          <a:extLst>
            <a:ext uri="{FF2B5EF4-FFF2-40B4-BE49-F238E27FC236}">
              <a16:creationId xmlns:a16="http://schemas.microsoft.com/office/drawing/2014/main" xmlns="" id="{00000000-0008-0000-0300-00006A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3" name="Rectangle 21">
          <a:extLst>
            <a:ext uri="{FF2B5EF4-FFF2-40B4-BE49-F238E27FC236}">
              <a16:creationId xmlns:a16="http://schemas.microsoft.com/office/drawing/2014/main" xmlns="" id="{00000000-0008-0000-0300-00006B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4" name="Rectangle 22">
          <a:extLst>
            <a:ext uri="{FF2B5EF4-FFF2-40B4-BE49-F238E27FC236}">
              <a16:creationId xmlns:a16="http://schemas.microsoft.com/office/drawing/2014/main" xmlns="" id="{00000000-0008-0000-0300-00006C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5" name="Rectangle 23">
          <a:extLst>
            <a:ext uri="{FF2B5EF4-FFF2-40B4-BE49-F238E27FC236}">
              <a16:creationId xmlns:a16="http://schemas.microsoft.com/office/drawing/2014/main" xmlns="" id="{00000000-0008-0000-0300-00006D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6" name="Rectangle 24">
          <a:extLst>
            <a:ext uri="{FF2B5EF4-FFF2-40B4-BE49-F238E27FC236}">
              <a16:creationId xmlns:a16="http://schemas.microsoft.com/office/drawing/2014/main" xmlns="" id="{00000000-0008-0000-0300-00006E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07" name="Rectangle 25">
          <a:extLst>
            <a:ext uri="{FF2B5EF4-FFF2-40B4-BE49-F238E27FC236}">
              <a16:creationId xmlns:a16="http://schemas.microsoft.com/office/drawing/2014/main" xmlns="" id="{00000000-0008-0000-0300-00006F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08" name="Rectangle 26">
          <a:extLst>
            <a:ext uri="{FF2B5EF4-FFF2-40B4-BE49-F238E27FC236}">
              <a16:creationId xmlns:a16="http://schemas.microsoft.com/office/drawing/2014/main" xmlns="" id="{00000000-0008-0000-0300-000070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09" name="Rectangle 27">
          <a:extLst>
            <a:ext uri="{FF2B5EF4-FFF2-40B4-BE49-F238E27FC236}">
              <a16:creationId xmlns:a16="http://schemas.microsoft.com/office/drawing/2014/main" xmlns="" id="{00000000-0008-0000-0300-000071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0" name="Rectangle 28">
          <a:extLst>
            <a:ext uri="{FF2B5EF4-FFF2-40B4-BE49-F238E27FC236}">
              <a16:creationId xmlns:a16="http://schemas.microsoft.com/office/drawing/2014/main" xmlns="" id="{00000000-0008-0000-0300-000072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1" name="Rectangle 29">
          <a:extLst>
            <a:ext uri="{FF2B5EF4-FFF2-40B4-BE49-F238E27FC236}">
              <a16:creationId xmlns:a16="http://schemas.microsoft.com/office/drawing/2014/main" xmlns="" id="{00000000-0008-0000-0300-000073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2" name="Rectangle 30">
          <a:extLst>
            <a:ext uri="{FF2B5EF4-FFF2-40B4-BE49-F238E27FC236}">
              <a16:creationId xmlns:a16="http://schemas.microsoft.com/office/drawing/2014/main" xmlns="" id="{00000000-0008-0000-0300-000074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50</xdr:row>
      <xdr:rowOff>0</xdr:rowOff>
    </xdr:from>
    <xdr:to>
      <xdr:col>4</xdr:col>
      <xdr:colOff>419100</xdr:colOff>
      <xdr:row>50</xdr:row>
      <xdr:rowOff>0</xdr:rowOff>
    </xdr:to>
    <xdr:sp macro="" textlink="">
      <xdr:nvSpPr>
        <xdr:cNvPr id="4829813" name="Rectangle 31">
          <a:extLst>
            <a:ext uri="{FF2B5EF4-FFF2-40B4-BE49-F238E27FC236}">
              <a16:creationId xmlns:a16="http://schemas.microsoft.com/office/drawing/2014/main" xmlns="" id="{00000000-0008-0000-0300-000075B24900}"/>
            </a:ext>
          </a:extLst>
        </xdr:cNvPr>
        <xdr:cNvSpPr>
          <a:spLocks noChangeArrowheads="1"/>
        </xdr:cNvSpPr>
      </xdr:nvSpPr>
      <xdr:spPr bwMode="auto">
        <a:xfrm>
          <a:off x="5114925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50</xdr:row>
      <xdr:rowOff>0</xdr:rowOff>
    </xdr:from>
    <xdr:to>
      <xdr:col>6</xdr:col>
      <xdr:colOff>561975</xdr:colOff>
      <xdr:row>50</xdr:row>
      <xdr:rowOff>0</xdr:rowOff>
    </xdr:to>
    <xdr:sp macro="" textlink="">
      <xdr:nvSpPr>
        <xdr:cNvPr id="4829814" name="Rectangle 32">
          <a:extLst>
            <a:ext uri="{FF2B5EF4-FFF2-40B4-BE49-F238E27FC236}">
              <a16:creationId xmlns:a16="http://schemas.microsoft.com/office/drawing/2014/main" xmlns="" id="{00000000-0008-0000-0300-000076B24900}"/>
            </a:ext>
          </a:extLst>
        </xdr:cNvPr>
        <xdr:cNvSpPr>
          <a:spLocks noChangeArrowheads="1"/>
        </xdr:cNvSpPr>
      </xdr:nvSpPr>
      <xdr:spPr bwMode="auto">
        <a:xfrm>
          <a:off x="606742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50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829815" name="Rectangle 33">
          <a:extLst>
            <a:ext uri="{FF2B5EF4-FFF2-40B4-BE49-F238E27FC236}">
              <a16:creationId xmlns:a16="http://schemas.microsoft.com/office/drawing/2014/main" xmlns="" id="{00000000-0008-0000-0300-000077B24900}"/>
            </a:ext>
          </a:extLst>
        </xdr:cNvPr>
        <xdr:cNvSpPr>
          <a:spLocks noChangeArrowheads="1"/>
        </xdr:cNvSpPr>
      </xdr:nvSpPr>
      <xdr:spPr bwMode="auto">
        <a:xfrm>
          <a:off x="6743700" y="100298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6" name="Rectangle 34">
          <a:extLst>
            <a:ext uri="{FF2B5EF4-FFF2-40B4-BE49-F238E27FC236}">
              <a16:creationId xmlns:a16="http://schemas.microsoft.com/office/drawing/2014/main" xmlns="" id="{00000000-0008-0000-0300-000078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7" name="Rectangle 35">
          <a:extLst>
            <a:ext uri="{FF2B5EF4-FFF2-40B4-BE49-F238E27FC236}">
              <a16:creationId xmlns:a16="http://schemas.microsoft.com/office/drawing/2014/main" xmlns="" id="{00000000-0008-0000-0300-000079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8" name="Rectangle 36">
          <a:extLst>
            <a:ext uri="{FF2B5EF4-FFF2-40B4-BE49-F238E27FC236}">
              <a16:creationId xmlns:a16="http://schemas.microsoft.com/office/drawing/2014/main" xmlns="" id="{00000000-0008-0000-0300-00007A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19" name="Rectangle 37">
          <a:extLst>
            <a:ext uri="{FF2B5EF4-FFF2-40B4-BE49-F238E27FC236}">
              <a16:creationId xmlns:a16="http://schemas.microsoft.com/office/drawing/2014/main" xmlns="" id="{00000000-0008-0000-0300-00007B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0" name="Rectangle 38">
          <a:extLst>
            <a:ext uri="{FF2B5EF4-FFF2-40B4-BE49-F238E27FC236}">
              <a16:creationId xmlns:a16="http://schemas.microsoft.com/office/drawing/2014/main" xmlns="" id="{00000000-0008-0000-0300-00007C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1" name="Rectangle 39">
          <a:extLst>
            <a:ext uri="{FF2B5EF4-FFF2-40B4-BE49-F238E27FC236}">
              <a16:creationId xmlns:a16="http://schemas.microsoft.com/office/drawing/2014/main" xmlns="" id="{00000000-0008-0000-0300-00007D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2" name="Rectangle 40">
          <a:extLst>
            <a:ext uri="{FF2B5EF4-FFF2-40B4-BE49-F238E27FC236}">
              <a16:creationId xmlns:a16="http://schemas.microsoft.com/office/drawing/2014/main" xmlns="" id="{00000000-0008-0000-0300-00007E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3" name="Rectangle 41">
          <a:extLst>
            <a:ext uri="{FF2B5EF4-FFF2-40B4-BE49-F238E27FC236}">
              <a16:creationId xmlns:a16="http://schemas.microsoft.com/office/drawing/2014/main" xmlns="" id="{00000000-0008-0000-0300-00007F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4" name="Rectangle 42">
          <a:extLst>
            <a:ext uri="{FF2B5EF4-FFF2-40B4-BE49-F238E27FC236}">
              <a16:creationId xmlns:a16="http://schemas.microsoft.com/office/drawing/2014/main" xmlns="" id="{00000000-0008-0000-0300-000080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5" name="Rectangle 43">
          <a:extLst>
            <a:ext uri="{FF2B5EF4-FFF2-40B4-BE49-F238E27FC236}">
              <a16:creationId xmlns:a16="http://schemas.microsoft.com/office/drawing/2014/main" xmlns="" id="{00000000-0008-0000-0300-000081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6" name="Rectangle 44">
          <a:extLst>
            <a:ext uri="{FF2B5EF4-FFF2-40B4-BE49-F238E27FC236}">
              <a16:creationId xmlns:a16="http://schemas.microsoft.com/office/drawing/2014/main" xmlns="" id="{00000000-0008-0000-0300-000082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50</xdr:row>
      <xdr:rowOff>0</xdr:rowOff>
    </xdr:from>
    <xdr:to>
      <xdr:col>8</xdr:col>
      <xdr:colOff>561975</xdr:colOff>
      <xdr:row>50</xdr:row>
      <xdr:rowOff>0</xdr:rowOff>
    </xdr:to>
    <xdr:sp macro="" textlink="">
      <xdr:nvSpPr>
        <xdr:cNvPr id="4829827" name="Rectangle 45">
          <a:extLst>
            <a:ext uri="{FF2B5EF4-FFF2-40B4-BE49-F238E27FC236}">
              <a16:creationId xmlns:a16="http://schemas.microsoft.com/office/drawing/2014/main" xmlns="" id="{00000000-0008-0000-0300-000083B24900}"/>
            </a:ext>
          </a:extLst>
        </xdr:cNvPr>
        <xdr:cNvSpPr>
          <a:spLocks noChangeArrowheads="1"/>
        </xdr:cNvSpPr>
      </xdr:nvSpPr>
      <xdr:spPr bwMode="auto">
        <a:xfrm>
          <a:off x="7191375" y="100298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28" name="Rectangle 46">
          <a:extLst>
            <a:ext uri="{FF2B5EF4-FFF2-40B4-BE49-F238E27FC236}">
              <a16:creationId xmlns:a16="http://schemas.microsoft.com/office/drawing/2014/main" xmlns="" id="{00000000-0008-0000-0300-00008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29" name="Rectangle 47">
          <a:extLst>
            <a:ext uri="{FF2B5EF4-FFF2-40B4-BE49-F238E27FC236}">
              <a16:creationId xmlns:a16="http://schemas.microsoft.com/office/drawing/2014/main" xmlns="" id="{00000000-0008-0000-0300-00008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0" name="Rectangle 48">
          <a:extLst>
            <a:ext uri="{FF2B5EF4-FFF2-40B4-BE49-F238E27FC236}">
              <a16:creationId xmlns:a16="http://schemas.microsoft.com/office/drawing/2014/main" xmlns="" id="{00000000-0008-0000-0300-00008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1" name="Rectangle 49">
          <a:extLst>
            <a:ext uri="{FF2B5EF4-FFF2-40B4-BE49-F238E27FC236}">
              <a16:creationId xmlns:a16="http://schemas.microsoft.com/office/drawing/2014/main" xmlns="" id="{00000000-0008-0000-0300-00008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2" name="Rectangle 50">
          <a:extLst>
            <a:ext uri="{FF2B5EF4-FFF2-40B4-BE49-F238E27FC236}">
              <a16:creationId xmlns:a16="http://schemas.microsoft.com/office/drawing/2014/main" xmlns="" id="{00000000-0008-0000-0300-00008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3" name="Rectangle 51">
          <a:extLst>
            <a:ext uri="{FF2B5EF4-FFF2-40B4-BE49-F238E27FC236}">
              <a16:creationId xmlns:a16="http://schemas.microsoft.com/office/drawing/2014/main" xmlns="" id="{00000000-0008-0000-0300-00008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4" name="Rectangle 52">
          <a:extLst>
            <a:ext uri="{FF2B5EF4-FFF2-40B4-BE49-F238E27FC236}">
              <a16:creationId xmlns:a16="http://schemas.microsoft.com/office/drawing/2014/main" xmlns="" id="{00000000-0008-0000-0300-00008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5" name="Rectangle 53">
          <a:extLst>
            <a:ext uri="{FF2B5EF4-FFF2-40B4-BE49-F238E27FC236}">
              <a16:creationId xmlns:a16="http://schemas.microsoft.com/office/drawing/2014/main" xmlns="" id="{00000000-0008-0000-0300-00008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6" name="Rectangle 54">
          <a:extLst>
            <a:ext uri="{FF2B5EF4-FFF2-40B4-BE49-F238E27FC236}">
              <a16:creationId xmlns:a16="http://schemas.microsoft.com/office/drawing/2014/main" xmlns="" id="{00000000-0008-0000-0300-00008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37" name="Rectangle 55">
          <a:extLst>
            <a:ext uri="{FF2B5EF4-FFF2-40B4-BE49-F238E27FC236}">
              <a16:creationId xmlns:a16="http://schemas.microsoft.com/office/drawing/2014/main" xmlns="" id="{00000000-0008-0000-0300-00008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38" name="Rectangle 56">
          <a:extLst>
            <a:ext uri="{FF2B5EF4-FFF2-40B4-BE49-F238E27FC236}">
              <a16:creationId xmlns:a16="http://schemas.microsoft.com/office/drawing/2014/main" xmlns="" id="{00000000-0008-0000-0300-00008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39" name="Rectangle 57">
          <a:extLst>
            <a:ext uri="{FF2B5EF4-FFF2-40B4-BE49-F238E27FC236}">
              <a16:creationId xmlns:a16="http://schemas.microsoft.com/office/drawing/2014/main" xmlns="" id="{00000000-0008-0000-0300-00008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0" name="Rectangle 58">
          <a:extLst>
            <a:ext uri="{FF2B5EF4-FFF2-40B4-BE49-F238E27FC236}">
              <a16:creationId xmlns:a16="http://schemas.microsoft.com/office/drawing/2014/main" xmlns="" id="{00000000-0008-0000-0300-00009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1" name="Rectangle 59">
          <a:extLst>
            <a:ext uri="{FF2B5EF4-FFF2-40B4-BE49-F238E27FC236}">
              <a16:creationId xmlns:a16="http://schemas.microsoft.com/office/drawing/2014/main" xmlns="" id="{00000000-0008-0000-0300-00009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2" name="Rectangle 60">
          <a:extLst>
            <a:ext uri="{FF2B5EF4-FFF2-40B4-BE49-F238E27FC236}">
              <a16:creationId xmlns:a16="http://schemas.microsoft.com/office/drawing/2014/main" xmlns="" id="{00000000-0008-0000-0300-00009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3" name="Rectangle 61">
          <a:extLst>
            <a:ext uri="{FF2B5EF4-FFF2-40B4-BE49-F238E27FC236}">
              <a16:creationId xmlns:a16="http://schemas.microsoft.com/office/drawing/2014/main" xmlns="" id="{00000000-0008-0000-0300-00009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4" name="Rectangle 62">
          <a:extLst>
            <a:ext uri="{FF2B5EF4-FFF2-40B4-BE49-F238E27FC236}">
              <a16:creationId xmlns:a16="http://schemas.microsoft.com/office/drawing/2014/main" xmlns="" id="{00000000-0008-0000-0300-00009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5" name="Rectangle 63">
          <a:extLst>
            <a:ext uri="{FF2B5EF4-FFF2-40B4-BE49-F238E27FC236}">
              <a16:creationId xmlns:a16="http://schemas.microsoft.com/office/drawing/2014/main" xmlns="" id="{00000000-0008-0000-0300-00009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6" name="Rectangle 64">
          <a:extLst>
            <a:ext uri="{FF2B5EF4-FFF2-40B4-BE49-F238E27FC236}">
              <a16:creationId xmlns:a16="http://schemas.microsoft.com/office/drawing/2014/main" xmlns="" id="{00000000-0008-0000-0300-00009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47" name="Rectangle 65">
          <a:extLst>
            <a:ext uri="{FF2B5EF4-FFF2-40B4-BE49-F238E27FC236}">
              <a16:creationId xmlns:a16="http://schemas.microsoft.com/office/drawing/2014/main" xmlns="" id="{00000000-0008-0000-0300-00009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48" name="Rectangle 66">
          <a:extLst>
            <a:ext uri="{FF2B5EF4-FFF2-40B4-BE49-F238E27FC236}">
              <a16:creationId xmlns:a16="http://schemas.microsoft.com/office/drawing/2014/main" xmlns="" id="{00000000-0008-0000-0300-00009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49" name="Rectangle 67">
          <a:extLst>
            <a:ext uri="{FF2B5EF4-FFF2-40B4-BE49-F238E27FC236}">
              <a16:creationId xmlns:a16="http://schemas.microsoft.com/office/drawing/2014/main" xmlns="" id="{00000000-0008-0000-0300-00009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0" name="Rectangle 68">
          <a:extLst>
            <a:ext uri="{FF2B5EF4-FFF2-40B4-BE49-F238E27FC236}">
              <a16:creationId xmlns:a16="http://schemas.microsoft.com/office/drawing/2014/main" xmlns="" id="{00000000-0008-0000-0300-00009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1" name="Rectangle 69">
          <a:extLst>
            <a:ext uri="{FF2B5EF4-FFF2-40B4-BE49-F238E27FC236}">
              <a16:creationId xmlns:a16="http://schemas.microsoft.com/office/drawing/2014/main" xmlns="" id="{00000000-0008-0000-0300-00009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2" name="Rectangle 70">
          <a:extLst>
            <a:ext uri="{FF2B5EF4-FFF2-40B4-BE49-F238E27FC236}">
              <a16:creationId xmlns:a16="http://schemas.microsoft.com/office/drawing/2014/main" xmlns="" id="{00000000-0008-0000-0300-00009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3" name="Rectangle 71">
          <a:extLst>
            <a:ext uri="{FF2B5EF4-FFF2-40B4-BE49-F238E27FC236}">
              <a16:creationId xmlns:a16="http://schemas.microsoft.com/office/drawing/2014/main" xmlns="" id="{00000000-0008-0000-0300-00009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4" name="Rectangle 72">
          <a:extLst>
            <a:ext uri="{FF2B5EF4-FFF2-40B4-BE49-F238E27FC236}">
              <a16:creationId xmlns:a16="http://schemas.microsoft.com/office/drawing/2014/main" xmlns="" id="{00000000-0008-0000-0300-00009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5" name="Rectangle 73">
          <a:extLst>
            <a:ext uri="{FF2B5EF4-FFF2-40B4-BE49-F238E27FC236}">
              <a16:creationId xmlns:a16="http://schemas.microsoft.com/office/drawing/2014/main" xmlns="" id="{00000000-0008-0000-0300-00009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6" name="Rectangle 74">
          <a:extLst>
            <a:ext uri="{FF2B5EF4-FFF2-40B4-BE49-F238E27FC236}">
              <a16:creationId xmlns:a16="http://schemas.microsoft.com/office/drawing/2014/main" xmlns="" id="{00000000-0008-0000-0300-0000A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57" name="Rectangle 75">
          <a:extLst>
            <a:ext uri="{FF2B5EF4-FFF2-40B4-BE49-F238E27FC236}">
              <a16:creationId xmlns:a16="http://schemas.microsoft.com/office/drawing/2014/main" xmlns="" id="{00000000-0008-0000-0300-0000A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58" name="Rectangle 76">
          <a:extLst>
            <a:ext uri="{FF2B5EF4-FFF2-40B4-BE49-F238E27FC236}">
              <a16:creationId xmlns:a16="http://schemas.microsoft.com/office/drawing/2014/main" xmlns="" id="{00000000-0008-0000-0300-0000A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59" name="Rectangle 77">
          <a:extLst>
            <a:ext uri="{FF2B5EF4-FFF2-40B4-BE49-F238E27FC236}">
              <a16:creationId xmlns:a16="http://schemas.microsoft.com/office/drawing/2014/main" xmlns="" id="{00000000-0008-0000-0300-0000A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60" name="Rectangle 78">
          <a:extLst>
            <a:ext uri="{FF2B5EF4-FFF2-40B4-BE49-F238E27FC236}">
              <a16:creationId xmlns:a16="http://schemas.microsoft.com/office/drawing/2014/main" xmlns="" id="{00000000-0008-0000-0300-0000A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61" name="Rectangle 79">
          <a:extLst>
            <a:ext uri="{FF2B5EF4-FFF2-40B4-BE49-F238E27FC236}">
              <a16:creationId xmlns:a16="http://schemas.microsoft.com/office/drawing/2014/main" xmlns="" id="{00000000-0008-0000-0300-0000A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2" name="Rectangle 80">
          <a:extLst>
            <a:ext uri="{FF2B5EF4-FFF2-40B4-BE49-F238E27FC236}">
              <a16:creationId xmlns:a16="http://schemas.microsoft.com/office/drawing/2014/main" xmlns="" id="{00000000-0008-0000-0300-0000A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3" name="Rectangle 81">
          <a:extLst>
            <a:ext uri="{FF2B5EF4-FFF2-40B4-BE49-F238E27FC236}">
              <a16:creationId xmlns:a16="http://schemas.microsoft.com/office/drawing/2014/main" xmlns="" id="{00000000-0008-0000-0300-0000A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4" name="Rectangle 82">
          <a:extLst>
            <a:ext uri="{FF2B5EF4-FFF2-40B4-BE49-F238E27FC236}">
              <a16:creationId xmlns:a16="http://schemas.microsoft.com/office/drawing/2014/main" xmlns="" id="{00000000-0008-0000-0300-0000A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5" name="Rectangle 83">
          <a:extLst>
            <a:ext uri="{FF2B5EF4-FFF2-40B4-BE49-F238E27FC236}">
              <a16:creationId xmlns:a16="http://schemas.microsoft.com/office/drawing/2014/main" xmlns="" id="{00000000-0008-0000-0300-0000A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6" name="Rectangle 84">
          <a:extLst>
            <a:ext uri="{FF2B5EF4-FFF2-40B4-BE49-F238E27FC236}">
              <a16:creationId xmlns:a16="http://schemas.microsoft.com/office/drawing/2014/main" xmlns="" id="{00000000-0008-0000-0300-0000A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7" name="Rectangle 85">
          <a:extLst>
            <a:ext uri="{FF2B5EF4-FFF2-40B4-BE49-F238E27FC236}">
              <a16:creationId xmlns:a16="http://schemas.microsoft.com/office/drawing/2014/main" xmlns="" id="{00000000-0008-0000-0300-0000A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8" name="Rectangle 86">
          <a:extLst>
            <a:ext uri="{FF2B5EF4-FFF2-40B4-BE49-F238E27FC236}">
              <a16:creationId xmlns:a16="http://schemas.microsoft.com/office/drawing/2014/main" xmlns="" id="{00000000-0008-0000-0300-0000A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69" name="Rectangle 87">
          <a:extLst>
            <a:ext uri="{FF2B5EF4-FFF2-40B4-BE49-F238E27FC236}">
              <a16:creationId xmlns:a16="http://schemas.microsoft.com/office/drawing/2014/main" xmlns="" id="{00000000-0008-0000-0300-0000A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0" name="Rectangle 88">
          <a:extLst>
            <a:ext uri="{FF2B5EF4-FFF2-40B4-BE49-F238E27FC236}">
              <a16:creationId xmlns:a16="http://schemas.microsoft.com/office/drawing/2014/main" xmlns="" id="{00000000-0008-0000-0300-0000A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1" name="Rectangle 89">
          <a:extLst>
            <a:ext uri="{FF2B5EF4-FFF2-40B4-BE49-F238E27FC236}">
              <a16:creationId xmlns:a16="http://schemas.microsoft.com/office/drawing/2014/main" xmlns="" id="{00000000-0008-0000-0300-0000A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2" name="Rectangle 90">
          <a:extLst>
            <a:ext uri="{FF2B5EF4-FFF2-40B4-BE49-F238E27FC236}">
              <a16:creationId xmlns:a16="http://schemas.microsoft.com/office/drawing/2014/main" xmlns="" id="{00000000-0008-0000-0300-0000B0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873" name="Rectangle 91">
          <a:extLst>
            <a:ext uri="{FF2B5EF4-FFF2-40B4-BE49-F238E27FC236}">
              <a16:creationId xmlns:a16="http://schemas.microsoft.com/office/drawing/2014/main" xmlns="" id="{00000000-0008-0000-0300-0000B1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4" name="Rectangle 46">
          <a:extLst>
            <a:ext uri="{FF2B5EF4-FFF2-40B4-BE49-F238E27FC236}">
              <a16:creationId xmlns:a16="http://schemas.microsoft.com/office/drawing/2014/main" xmlns="" id="{00000000-0008-0000-0300-0000B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5" name="Rectangle 47">
          <a:extLst>
            <a:ext uri="{FF2B5EF4-FFF2-40B4-BE49-F238E27FC236}">
              <a16:creationId xmlns:a16="http://schemas.microsoft.com/office/drawing/2014/main" xmlns="" id="{00000000-0008-0000-0300-0000B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6" name="Rectangle 48">
          <a:extLst>
            <a:ext uri="{FF2B5EF4-FFF2-40B4-BE49-F238E27FC236}">
              <a16:creationId xmlns:a16="http://schemas.microsoft.com/office/drawing/2014/main" xmlns="" id="{00000000-0008-0000-0300-0000B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77" name="Rectangle 49">
          <a:extLst>
            <a:ext uri="{FF2B5EF4-FFF2-40B4-BE49-F238E27FC236}">
              <a16:creationId xmlns:a16="http://schemas.microsoft.com/office/drawing/2014/main" xmlns="" id="{00000000-0008-0000-0300-0000B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78" name="Rectangle 50">
          <a:extLst>
            <a:ext uri="{FF2B5EF4-FFF2-40B4-BE49-F238E27FC236}">
              <a16:creationId xmlns:a16="http://schemas.microsoft.com/office/drawing/2014/main" xmlns="" id="{00000000-0008-0000-0300-0000B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79" name="Rectangle 51">
          <a:extLst>
            <a:ext uri="{FF2B5EF4-FFF2-40B4-BE49-F238E27FC236}">
              <a16:creationId xmlns:a16="http://schemas.microsoft.com/office/drawing/2014/main" xmlns="" id="{00000000-0008-0000-0300-0000B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0" name="Rectangle 52">
          <a:extLst>
            <a:ext uri="{FF2B5EF4-FFF2-40B4-BE49-F238E27FC236}">
              <a16:creationId xmlns:a16="http://schemas.microsoft.com/office/drawing/2014/main" xmlns="" id="{00000000-0008-0000-0300-0000B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1" name="Rectangle 53">
          <a:extLst>
            <a:ext uri="{FF2B5EF4-FFF2-40B4-BE49-F238E27FC236}">
              <a16:creationId xmlns:a16="http://schemas.microsoft.com/office/drawing/2014/main" xmlns="" id="{00000000-0008-0000-0300-0000B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2" name="Rectangle 54">
          <a:extLst>
            <a:ext uri="{FF2B5EF4-FFF2-40B4-BE49-F238E27FC236}">
              <a16:creationId xmlns:a16="http://schemas.microsoft.com/office/drawing/2014/main" xmlns="" id="{00000000-0008-0000-0300-0000B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3" name="Rectangle 55">
          <a:extLst>
            <a:ext uri="{FF2B5EF4-FFF2-40B4-BE49-F238E27FC236}">
              <a16:creationId xmlns:a16="http://schemas.microsoft.com/office/drawing/2014/main" xmlns="" id="{00000000-0008-0000-0300-0000B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4" name="Rectangle 56">
          <a:extLst>
            <a:ext uri="{FF2B5EF4-FFF2-40B4-BE49-F238E27FC236}">
              <a16:creationId xmlns:a16="http://schemas.microsoft.com/office/drawing/2014/main" xmlns="" id="{00000000-0008-0000-0300-0000B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5" name="Rectangle 57">
          <a:extLst>
            <a:ext uri="{FF2B5EF4-FFF2-40B4-BE49-F238E27FC236}">
              <a16:creationId xmlns:a16="http://schemas.microsoft.com/office/drawing/2014/main" xmlns="" id="{00000000-0008-0000-0300-0000B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6" name="Rectangle 58">
          <a:extLst>
            <a:ext uri="{FF2B5EF4-FFF2-40B4-BE49-F238E27FC236}">
              <a16:creationId xmlns:a16="http://schemas.microsoft.com/office/drawing/2014/main" xmlns="" id="{00000000-0008-0000-0300-0000B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87" name="Rectangle 59">
          <a:extLst>
            <a:ext uri="{FF2B5EF4-FFF2-40B4-BE49-F238E27FC236}">
              <a16:creationId xmlns:a16="http://schemas.microsoft.com/office/drawing/2014/main" xmlns="" id="{00000000-0008-0000-0300-0000B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88" name="Rectangle 60">
          <a:extLst>
            <a:ext uri="{FF2B5EF4-FFF2-40B4-BE49-F238E27FC236}">
              <a16:creationId xmlns:a16="http://schemas.microsoft.com/office/drawing/2014/main" xmlns="" id="{00000000-0008-0000-0300-0000C0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89" name="Rectangle 61">
          <a:extLst>
            <a:ext uri="{FF2B5EF4-FFF2-40B4-BE49-F238E27FC236}">
              <a16:creationId xmlns:a16="http://schemas.microsoft.com/office/drawing/2014/main" xmlns="" id="{00000000-0008-0000-0300-0000C1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0" name="Rectangle 62">
          <a:extLst>
            <a:ext uri="{FF2B5EF4-FFF2-40B4-BE49-F238E27FC236}">
              <a16:creationId xmlns:a16="http://schemas.microsoft.com/office/drawing/2014/main" xmlns="" id="{00000000-0008-0000-0300-0000C2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1" name="Rectangle 63">
          <a:extLst>
            <a:ext uri="{FF2B5EF4-FFF2-40B4-BE49-F238E27FC236}">
              <a16:creationId xmlns:a16="http://schemas.microsoft.com/office/drawing/2014/main" xmlns="" id="{00000000-0008-0000-0300-0000C3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2" name="Rectangle 64">
          <a:extLst>
            <a:ext uri="{FF2B5EF4-FFF2-40B4-BE49-F238E27FC236}">
              <a16:creationId xmlns:a16="http://schemas.microsoft.com/office/drawing/2014/main" xmlns="" id="{00000000-0008-0000-0300-0000C4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3" name="Rectangle 65">
          <a:extLst>
            <a:ext uri="{FF2B5EF4-FFF2-40B4-BE49-F238E27FC236}">
              <a16:creationId xmlns:a16="http://schemas.microsoft.com/office/drawing/2014/main" xmlns="" id="{00000000-0008-0000-0300-0000C5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4" name="Rectangle 66">
          <a:extLst>
            <a:ext uri="{FF2B5EF4-FFF2-40B4-BE49-F238E27FC236}">
              <a16:creationId xmlns:a16="http://schemas.microsoft.com/office/drawing/2014/main" xmlns="" id="{00000000-0008-0000-0300-0000C6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5" name="Rectangle 67">
          <a:extLst>
            <a:ext uri="{FF2B5EF4-FFF2-40B4-BE49-F238E27FC236}">
              <a16:creationId xmlns:a16="http://schemas.microsoft.com/office/drawing/2014/main" xmlns="" id="{00000000-0008-0000-0300-0000C7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6" name="Rectangle 68">
          <a:extLst>
            <a:ext uri="{FF2B5EF4-FFF2-40B4-BE49-F238E27FC236}">
              <a16:creationId xmlns:a16="http://schemas.microsoft.com/office/drawing/2014/main" xmlns="" id="{00000000-0008-0000-0300-0000C8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897" name="Rectangle 69">
          <a:extLst>
            <a:ext uri="{FF2B5EF4-FFF2-40B4-BE49-F238E27FC236}">
              <a16:creationId xmlns:a16="http://schemas.microsoft.com/office/drawing/2014/main" xmlns="" id="{00000000-0008-0000-0300-0000C9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898" name="Rectangle 70">
          <a:extLst>
            <a:ext uri="{FF2B5EF4-FFF2-40B4-BE49-F238E27FC236}">
              <a16:creationId xmlns:a16="http://schemas.microsoft.com/office/drawing/2014/main" xmlns="" id="{00000000-0008-0000-0300-0000CA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899" name="Rectangle 71">
          <a:extLst>
            <a:ext uri="{FF2B5EF4-FFF2-40B4-BE49-F238E27FC236}">
              <a16:creationId xmlns:a16="http://schemas.microsoft.com/office/drawing/2014/main" xmlns="" id="{00000000-0008-0000-0300-0000CB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0" name="Rectangle 72">
          <a:extLst>
            <a:ext uri="{FF2B5EF4-FFF2-40B4-BE49-F238E27FC236}">
              <a16:creationId xmlns:a16="http://schemas.microsoft.com/office/drawing/2014/main" xmlns="" id="{00000000-0008-0000-0300-0000CC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1" name="Rectangle 73">
          <a:extLst>
            <a:ext uri="{FF2B5EF4-FFF2-40B4-BE49-F238E27FC236}">
              <a16:creationId xmlns:a16="http://schemas.microsoft.com/office/drawing/2014/main" xmlns="" id="{00000000-0008-0000-0300-0000CD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2" name="Rectangle 74">
          <a:extLst>
            <a:ext uri="{FF2B5EF4-FFF2-40B4-BE49-F238E27FC236}">
              <a16:creationId xmlns:a16="http://schemas.microsoft.com/office/drawing/2014/main" xmlns="" id="{00000000-0008-0000-0300-0000CE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3" name="Rectangle 75">
          <a:extLst>
            <a:ext uri="{FF2B5EF4-FFF2-40B4-BE49-F238E27FC236}">
              <a16:creationId xmlns:a16="http://schemas.microsoft.com/office/drawing/2014/main" xmlns="" id="{00000000-0008-0000-0300-0000CF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04" name="Rectangle 76">
          <a:extLst>
            <a:ext uri="{FF2B5EF4-FFF2-40B4-BE49-F238E27FC236}">
              <a16:creationId xmlns:a16="http://schemas.microsoft.com/office/drawing/2014/main" xmlns="" id="{00000000-0008-0000-0300-0000D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5" name="Rectangle 77">
          <a:extLst>
            <a:ext uri="{FF2B5EF4-FFF2-40B4-BE49-F238E27FC236}">
              <a16:creationId xmlns:a16="http://schemas.microsoft.com/office/drawing/2014/main" xmlns="" id="{00000000-0008-0000-0300-0000D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06" name="Rectangle 78">
          <a:extLst>
            <a:ext uri="{FF2B5EF4-FFF2-40B4-BE49-F238E27FC236}">
              <a16:creationId xmlns:a16="http://schemas.microsoft.com/office/drawing/2014/main" xmlns="" id="{00000000-0008-0000-0300-0000D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07" name="Rectangle 79">
          <a:extLst>
            <a:ext uri="{FF2B5EF4-FFF2-40B4-BE49-F238E27FC236}">
              <a16:creationId xmlns:a16="http://schemas.microsoft.com/office/drawing/2014/main" xmlns="" id="{00000000-0008-0000-0300-0000D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8" name="Rectangle 80">
          <a:extLst>
            <a:ext uri="{FF2B5EF4-FFF2-40B4-BE49-F238E27FC236}">
              <a16:creationId xmlns:a16="http://schemas.microsoft.com/office/drawing/2014/main" xmlns="" id="{00000000-0008-0000-0300-0000D4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09" name="Rectangle 81">
          <a:extLst>
            <a:ext uri="{FF2B5EF4-FFF2-40B4-BE49-F238E27FC236}">
              <a16:creationId xmlns:a16="http://schemas.microsoft.com/office/drawing/2014/main" xmlns="" id="{00000000-0008-0000-0300-0000D5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0" name="Rectangle 82">
          <a:extLst>
            <a:ext uri="{FF2B5EF4-FFF2-40B4-BE49-F238E27FC236}">
              <a16:creationId xmlns:a16="http://schemas.microsoft.com/office/drawing/2014/main" xmlns="" id="{00000000-0008-0000-0300-0000D6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1" name="Rectangle 83">
          <a:extLst>
            <a:ext uri="{FF2B5EF4-FFF2-40B4-BE49-F238E27FC236}">
              <a16:creationId xmlns:a16="http://schemas.microsoft.com/office/drawing/2014/main" xmlns="" id="{00000000-0008-0000-0300-0000D7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2" name="Rectangle 84">
          <a:extLst>
            <a:ext uri="{FF2B5EF4-FFF2-40B4-BE49-F238E27FC236}">
              <a16:creationId xmlns:a16="http://schemas.microsoft.com/office/drawing/2014/main" xmlns="" id="{00000000-0008-0000-0300-0000D8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3" name="Rectangle 85">
          <a:extLst>
            <a:ext uri="{FF2B5EF4-FFF2-40B4-BE49-F238E27FC236}">
              <a16:creationId xmlns:a16="http://schemas.microsoft.com/office/drawing/2014/main" xmlns="" id="{00000000-0008-0000-0300-0000D9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4" name="Rectangle 86">
          <a:extLst>
            <a:ext uri="{FF2B5EF4-FFF2-40B4-BE49-F238E27FC236}">
              <a16:creationId xmlns:a16="http://schemas.microsoft.com/office/drawing/2014/main" xmlns="" id="{00000000-0008-0000-0300-0000DA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5" name="Rectangle 87">
          <a:extLst>
            <a:ext uri="{FF2B5EF4-FFF2-40B4-BE49-F238E27FC236}">
              <a16:creationId xmlns:a16="http://schemas.microsoft.com/office/drawing/2014/main" xmlns="" id="{00000000-0008-0000-0300-0000DB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6" name="Rectangle 88">
          <a:extLst>
            <a:ext uri="{FF2B5EF4-FFF2-40B4-BE49-F238E27FC236}">
              <a16:creationId xmlns:a16="http://schemas.microsoft.com/office/drawing/2014/main" xmlns="" id="{00000000-0008-0000-0300-0000DC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7" name="Rectangle 89">
          <a:extLst>
            <a:ext uri="{FF2B5EF4-FFF2-40B4-BE49-F238E27FC236}">
              <a16:creationId xmlns:a16="http://schemas.microsoft.com/office/drawing/2014/main" xmlns="" id="{00000000-0008-0000-0300-0000DD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8" name="Rectangle 90">
          <a:extLst>
            <a:ext uri="{FF2B5EF4-FFF2-40B4-BE49-F238E27FC236}">
              <a16:creationId xmlns:a16="http://schemas.microsoft.com/office/drawing/2014/main" xmlns="" id="{00000000-0008-0000-0300-0000DE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19" name="Rectangle 91">
          <a:extLst>
            <a:ext uri="{FF2B5EF4-FFF2-40B4-BE49-F238E27FC236}">
              <a16:creationId xmlns:a16="http://schemas.microsoft.com/office/drawing/2014/main" xmlns="" id="{00000000-0008-0000-0300-0000DFB2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0" name="Rectangle 46">
          <a:extLst>
            <a:ext uri="{FF2B5EF4-FFF2-40B4-BE49-F238E27FC236}">
              <a16:creationId xmlns:a16="http://schemas.microsoft.com/office/drawing/2014/main" xmlns="" id="{00000000-0008-0000-0300-0000E0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1" name="Rectangle 47">
          <a:extLst>
            <a:ext uri="{FF2B5EF4-FFF2-40B4-BE49-F238E27FC236}">
              <a16:creationId xmlns:a16="http://schemas.microsoft.com/office/drawing/2014/main" xmlns="" id="{00000000-0008-0000-0300-0000E1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2" name="Rectangle 48">
          <a:extLst>
            <a:ext uri="{FF2B5EF4-FFF2-40B4-BE49-F238E27FC236}">
              <a16:creationId xmlns:a16="http://schemas.microsoft.com/office/drawing/2014/main" xmlns="" id="{00000000-0008-0000-0300-0000E2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3" name="Rectangle 49">
          <a:extLst>
            <a:ext uri="{FF2B5EF4-FFF2-40B4-BE49-F238E27FC236}">
              <a16:creationId xmlns:a16="http://schemas.microsoft.com/office/drawing/2014/main" xmlns="" id="{00000000-0008-0000-0300-0000E3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4" name="Rectangle 50">
          <a:extLst>
            <a:ext uri="{FF2B5EF4-FFF2-40B4-BE49-F238E27FC236}">
              <a16:creationId xmlns:a16="http://schemas.microsoft.com/office/drawing/2014/main" xmlns="" id="{00000000-0008-0000-0300-0000E4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5" name="Rectangle 51">
          <a:extLst>
            <a:ext uri="{FF2B5EF4-FFF2-40B4-BE49-F238E27FC236}">
              <a16:creationId xmlns:a16="http://schemas.microsoft.com/office/drawing/2014/main" xmlns="" id="{00000000-0008-0000-0300-0000E5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6" name="Rectangle 52">
          <a:extLst>
            <a:ext uri="{FF2B5EF4-FFF2-40B4-BE49-F238E27FC236}">
              <a16:creationId xmlns:a16="http://schemas.microsoft.com/office/drawing/2014/main" xmlns="" id="{00000000-0008-0000-0300-0000E6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27" name="Rectangle 53">
          <a:extLst>
            <a:ext uri="{FF2B5EF4-FFF2-40B4-BE49-F238E27FC236}">
              <a16:creationId xmlns:a16="http://schemas.microsoft.com/office/drawing/2014/main" xmlns="" id="{00000000-0008-0000-0300-0000E7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28" name="Rectangle 54">
          <a:extLst>
            <a:ext uri="{FF2B5EF4-FFF2-40B4-BE49-F238E27FC236}">
              <a16:creationId xmlns:a16="http://schemas.microsoft.com/office/drawing/2014/main" xmlns="" id="{00000000-0008-0000-0300-0000E8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29" name="Rectangle 55">
          <a:extLst>
            <a:ext uri="{FF2B5EF4-FFF2-40B4-BE49-F238E27FC236}">
              <a16:creationId xmlns:a16="http://schemas.microsoft.com/office/drawing/2014/main" xmlns="" id="{00000000-0008-0000-0300-0000E9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0" name="Rectangle 56">
          <a:extLst>
            <a:ext uri="{FF2B5EF4-FFF2-40B4-BE49-F238E27FC236}">
              <a16:creationId xmlns:a16="http://schemas.microsoft.com/office/drawing/2014/main" xmlns="" id="{00000000-0008-0000-0300-0000EA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1" name="Rectangle 57">
          <a:extLst>
            <a:ext uri="{FF2B5EF4-FFF2-40B4-BE49-F238E27FC236}">
              <a16:creationId xmlns:a16="http://schemas.microsoft.com/office/drawing/2014/main" xmlns="" id="{00000000-0008-0000-0300-0000EB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2" name="Rectangle 58">
          <a:extLst>
            <a:ext uri="{FF2B5EF4-FFF2-40B4-BE49-F238E27FC236}">
              <a16:creationId xmlns:a16="http://schemas.microsoft.com/office/drawing/2014/main" xmlns="" id="{00000000-0008-0000-0300-0000EC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3" name="Rectangle 59">
          <a:extLst>
            <a:ext uri="{FF2B5EF4-FFF2-40B4-BE49-F238E27FC236}">
              <a16:creationId xmlns:a16="http://schemas.microsoft.com/office/drawing/2014/main" xmlns="" id="{00000000-0008-0000-0300-0000ED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4" name="Rectangle 60">
          <a:extLst>
            <a:ext uri="{FF2B5EF4-FFF2-40B4-BE49-F238E27FC236}">
              <a16:creationId xmlns:a16="http://schemas.microsoft.com/office/drawing/2014/main" xmlns="" id="{00000000-0008-0000-0300-0000EE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5" name="Rectangle 61">
          <a:extLst>
            <a:ext uri="{FF2B5EF4-FFF2-40B4-BE49-F238E27FC236}">
              <a16:creationId xmlns:a16="http://schemas.microsoft.com/office/drawing/2014/main" xmlns="" id="{00000000-0008-0000-0300-0000EF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6" name="Rectangle 62">
          <a:extLst>
            <a:ext uri="{FF2B5EF4-FFF2-40B4-BE49-F238E27FC236}">
              <a16:creationId xmlns:a16="http://schemas.microsoft.com/office/drawing/2014/main" xmlns="" id="{00000000-0008-0000-0300-0000F0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37" name="Rectangle 63">
          <a:extLst>
            <a:ext uri="{FF2B5EF4-FFF2-40B4-BE49-F238E27FC236}">
              <a16:creationId xmlns:a16="http://schemas.microsoft.com/office/drawing/2014/main" xmlns="" id="{00000000-0008-0000-0300-0000F1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38" name="Rectangle 64">
          <a:extLst>
            <a:ext uri="{FF2B5EF4-FFF2-40B4-BE49-F238E27FC236}">
              <a16:creationId xmlns:a16="http://schemas.microsoft.com/office/drawing/2014/main" xmlns="" id="{00000000-0008-0000-0300-0000F2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39" name="Rectangle 65">
          <a:extLst>
            <a:ext uri="{FF2B5EF4-FFF2-40B4-BE49-F238E27FC236}">
              <a16:creationId xmlns:a16="http://schemas.microsoft.com/office/drawing/2014/main" xmlns="" id="{00000000-0008-0000-0300-0000F3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0" name="Rectangle 66">
          <a:extLst>
            <a:ext uri="{FF2B5EF4-FFF2-40B4-BE49-F238E27FC236}">
              <a16:creationId xmlns:a16="http://schemas.microsoft.com/office/drawing/2014/main" xmlns="" id="{00000000-0008-0000-0300-0000F4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1" name="Rectangle 67">
          <a:extLst>
            <a:ext uri="{FF2B5EF4-FFF2-40B4-BE49-F238E27FC236}">
              <a16:creationId xmlns:a16="http://schemas.microsoft.com/office/drawing/2014/main" xmlns="" id="{00000000-0008-0000-0300-0000F5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2" name="Rectangle 68">
          <a:extLst>
            <a:ext uri="{FF2B5EF4-FFF2-40B4-BE49-F238E27FC236}">
              <a16:creationId xmlns:a16="http://schemas.microsoft.com/office/drawing/2014/main" xmlns="" id="{00000000-0008-0000-0300-0000F6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3" name="Rectangle 69">
          <a:extLst>
            <a:ext uri="{FF2B5EF4-FFF2-40B4-BE49-F238E27FC236}">
              <a16:creationId xmlns:a16="http://schemas.microsoft.com/office/drawing/2014/main" xmlns="" id="{00000000-0008-0000-0300-0000F7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4" name="Rectangle 70">
          <a:extLst>
            <a:ext uri="{FF2B5EF4-FFF2-40B4-BE49-F238E27FC236}">
              <a16:creationId xmlns:a16="http://schemas.microsoft.com/office/drawing/2014/main" xmlns="" id="{00000000-0008-0000-0300-0000F8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5" name="Rectangle 71">
          <a:extLst>
            <a:ext uri="{FF2B5EF4-FFF2-40B4-BE49-F238E27FC236}">
              <a16:creationId xmlns:a16="http://schemas.microsoft.com/office/drawing/2014/main" xmlns="" id="{00000000-0008-0000-0300-0000F9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6" name="Rectangle 72">
          <a:extLst>
            <a:ext uri="{FF2B5EF4-FFF2-40B4-BE49-F238E27FC236}">
              <a16:creationId xmlns:a16="http://schemas.microsoft.com/office/drawing/2014/main" xmlns="" id="{00000000-0008-0000-0300-0000FA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47" name="Rectangle 73">
          <a:extLst>
            <a:ext uri="{FF2B5EF4-FFF2-40B4-BE49-F238E27FC236}">
              <a16:creationId xmlns:a16="http://schemas.microsoft.com/office/drawing/2014/main" xmlns="" id="{00000000-0008-0000-0300-0000FB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48" name="Rectangle 74">
          <a:extLst>
            <a:ext uri="{FF2B5EF4-FFF2-40B4-BE49-F238E27FC236}">
              <a16:creationId xmlns:a16="http://schemas.microsoft.com/office/drawing/2014/main" xmlns="" id="{00000000-0008-0000-0300-0000FC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49" name="Rectangle 75">
          <a:extLst>
            <a:ext uri="{FF2B5EF4-FFF2-40B4-BE49-F238E27FC236}">
              <a16:creationId xmlns:a16="http://schemas.microsoft.com/office/drawing/2014/main" xmlns="" id="{00000000-0008-0000-0300-0000FDB2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50" name="Rectangle 76">
          <a:extLst>
            <a:ext uri="{FF2B5EF4-FFF2-40B4-BE49-F238E27FC236}">
              <a16:creationId xmlns:a16="http://schemas.microsoft.com/office/drawing/2014/main" xmlns="" id="{00000000-0008-0000-0300-0000FEB2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1" name="Rectangle 77">
          <a:extLst>
            <a:ext uri="{FF2B5EF4-FFF2-40B4-BE49-F238E27FC236}">
              <a16:creationId xmlns:a16="http://schemas.microsoft.com/office/drawing/2014/main" xmlns="" id="{00000000-0008-0000-0300-0000FFB2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52" name="Rectangle 78">
          <a:extLst>
            <a:ext uri="{FF2B5EF4-FFF2-40B4-BE49-F238E27FC236}">
              <a16:creationId xmlns:a16="http://schemas.microsoft.com/office/drawing/2014/main" xmlns="" id="{00000000-0008-0000-0300-00000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53" name="Rectangle 79">
          <a:extLst>
            <a:ext uri="{FF2B5EF4-FFF2-40B4-BE49-F238E27FC236}">
              <a16:creationId xmlns:a16="http://schemas.microsoft.com/office/drawing/2014/main" xmlns="" id="{00000000-0008-0000-0300-00000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4" name="Rectangle 80">
          <a:extLst>
            <a:ext uri="{FF2B5EF4-FFF2-40B4-BE49-F238E27FC236}">
              <a16:creationId xmlns:a16="http://schemas.microsoft.com/office/drawing/2014/main" xmlns="" id="{00000000-0008-0000-0300-00000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5" name="Rectangle 81">
          <a:extLst>
            <a:ext uri="{FF2B5EF4-FFF2-40B4-BE49-F238E27FC236}">
              <a16:creationId xmlns:a16="http://schemas.microsoft.com/office/drawing/2014/main" xmlns="" id="{00000000-0008-0000-0300-00000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6" name="Rectangle 82">
          <a:extLst>
            <a:ext uri="{FF2B5EF4-FFF2-40B4-BE49-F238E27FC236}">
              <a16:creationId xmlns:a16="http://schemas.microsoft.com/office/drawing/2014/main" xmlns="" id="{00000000-0008-0000-0300-00000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7" name="Rectangle 83">
          <a:extLst>
            <a:ext uri="{FF2B5EF4-FFF2-40B4-BE49-F238E27FC236}">
              <a16:creationId xmlns:a16="http://schemas.microsoft.com/office/drawing/2014/main" xmlns="" id="{00000000-0008-0000-0300-00000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8" name="Rectangle 84">
          <a:extLst>
            <a:ext uri="{FF2B5EF4-FFF2-40B4-BE49-F238E27FC236}">
              <a16:creationId xmlns:a16="http://schemas.microsoft.com/office/drawing/2014/main" xmlns="" id="{00000000-0008-0000-0300-00000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59" name="Rectangle 85">
          <a:extLst>
            <a:ext uri="{FF2B5EF4-FFF2-40B4-BE49-F238E27FC236}">
              <a16:creationId xmlns:a16="http://schemas.microsoft.com/office/drawing/2014/main" xmlns="" id="{00000000-0008-0000-0300-00000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0" name="Rectangle 86">
          <a:extLst>
            <a:ext uri="{FF2B5EF4-FFF2-40B4-BE49-F238E27FC236}">
              <a16:creationId xmlns:a16="http://schemas.microsoft.com/office/drawing/2014/main" xmlns="" id="{00000000-0008-0000-0300-00000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1" name="Rectangle 87">
          <a:extLst>
            <a:ext uri="{FF2B5EF4-FFF2-40B4-BE49-F238E27FC236}">
              <a16:creationId xmlns:a16="http://schemas.microsoft.com/office/drawing/2014/main" xmlns="" id="{00000000-0008-0000-0300-00000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2" name="Rectangle 88">
          <a:extLst>
            <a:ext uri="{FF2B5EF4-FFF2-40B4-BE49-F238E27FC236}">
              <a16:creationId xmlns:a16="http://schemas.microsoft.com/office/drawing/2014/main" xmlns="" id="{00000000-0008-0000-0300-00000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3" name="Rectangle 89">
          <a:extLst>
            <a:ext uri="{FF2B5EF4-FFF2-40B4-BE49-F238E27FC236}">
              <a16:creationId xmlns:a16="http://schemas.microsoft.com/office/drawing/2014/main" xmlns="" id="{00000000-0008-0000-0300-00000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4" name="Rectangle 90">
          <a:extLst>
            <a:ext uri="{FF2B5EF4-FFF2-40B4-BE49-F238E27FC236}">
              <a16:creationId xmlns:a16="http://schemas.microsoft.com/office/drawing/2014/main" xmlns="" id="{00000000-0008-0000-0300-00000C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29965" name="Rectangle 91">
          <a:extLst>
            <a:ext uri="{FF2B5EF4-FFF2-40B4-BE49-F238E27FC236}">
              <a16:creationId xmlns:a16="http://schemas.microsoft.com/office/drawing/2014/main" xmlns="" id="{00000000-0008-0000-0300-00000D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6" name="Rectangle 46">
          <a:extLst>
            <a:ext uri="{FF2B5EF4-FFF2-40B4-BE49-F238E27FC236}">
              <a16:creationId xmlns:a16="http://schemas.microsoft.com/office/drawing/2014/main" xmlns="" id="{00000000-0008-0000-0300-00000E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67" name="Rectangle 47">
          <a:extLst>
            <a:ext uri="{FF2B5EF4-FFF2-40B4-BE49-F238E27FC236}">
              <a16:creationId xmlns:a16="http://schemas.microsoft.com/office/drawing/2014/main" xmlns="" id="{00000000-0008-0000-0300-00000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68" name="Rectangle 48">
          <a:extLst>
            <a:ext uri="{FF2B5EF4-FFF2-40B4-BE49-F238E27FC236}">
              <a16:creationId xmlns:a16="http://schemas.microsoft.com/office/drawing/2014/main" xmlns="" id="{00000000-0008-0000-0300-000010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69" name="Rectangle 49">
          <a:extLst>
            <a:ext uri="{FF2B5EF4-FFF2-40B4-BE49-F238E27FC236}">
              <a16:creationId xmlns:a16="http://schemas.microsoft.com/office/drawing/2014/main" xmlns="" id="{00000000-0008-0000-0300-000011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0" name="Rectangle 50">
          <a:extLst>
            <a:ext uri="{FF2B5EF4-FFF2-40B4-BE49-F238E27FC236}">
              <a16:creationId xmlns:a16="http://schemas.microsoft.com/office/drawing/2014/main" xmlns="" id="{00000000-0008-0000-0300-000012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1" name="Rectangle 51">
          <a:extLst>
            <a:ext uri="{FF2B5EF4-FFF2-40B4-BE49-F238E27FC236}">
              <a16:creationId xmlns:a16="http://schemas.microsoft.com/office/drawing/2014/main" xmlns="" id="{00000000-0008-0000-0300-000013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2" name="Rectangle 52">
          <a:extLst>
            <a:ext uri="{FF2B5EF4-FFF2-40B4-BE49-F238E27FC236}">
              <a16:creationId xmlns:a16="http://schemas.microsoft.com/office/drawing/2014/main" xmlns="" id="{00000000-0008-0000-0300-000014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3" name="Rectangle 53">
          <a:extLst>
            <a:ext uri="{FF2B5EF4-FFF2-40B4-BE49-F238E27FC236}">
              <a16:creationId xmlns:a16="http://schemas.microsoft.com/office/drawing/2014/main" xmlns="" id="{00000000-0008-0000-0300-000015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4" name="Rectangle 54">
          <a:extLst>
            <a:ext uri="{FF2B5EF4-FFF2-40B4-BE49-F238E27FC236}">
              <a16:creationId xmlns:a16="http://schemas.microsoft.com/office/drawing/2014/main" xmlns="" id="{00000000-0008-0000-0300-000016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5" name="Rectangle 55">
          <a:extLst>
            <a:ext uri="{FF2B5EF4-FFF2-40B4-BE49-F238E27FC236}">
              <a16:creationId xmlns:a16="http://schemas.microsoft.com/office/drawing/2014/main" xmlns="" id="{00000000-0008-0000-0300-000017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6" name="Rectangle 56">
          <a:extLst>
            <a:ext uri="{FF2B5EF4-FFF2-40B4-BE49-F238E27FC236}">
              <a16:creationId xmlns:a16="http://schemas.microsoft.com/office/drawing/2014/main" xmlns="" id="{00000000-0008-0000-0300-000018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77" name="Rectangle 57">
          <a:extLst>
            <a:ext uri="{FF2B5EF4-FFF2-40B4-BE49-F238E27FC236}">
              <a16:creationId xmlns:a16="http://schemas.microsoft.com/office/drawing/2014/main" xmlns="" id="{00000000-0008-0000-0300-000019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78" name="Rectangle 58">
          <a:extLst>
            <a:ext uri="{FF2B5EF4-FFF2-40B4-BE49-F238E27FC236}">
              <a16:creationId xmlns:a16="http://schemas.microsoft.com/office/drawing/2014/main" xmlns="" id="{00000000-0008-0000-0300-00001A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79" name="Rectangle 59">
          <a:extLst>
            <a:ext uri="{FF2B5EF4-FFF2-40B4-BE49-F238E27FC236}">
              <a16:creationId xmlns:a16="http://schemas.microsoft.com/office/drawing/2014/main" xmlns="" id="{00000000-0008-0000-0300-00001B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0" name="Rectangle 60">
          <a:extLst>
            <a:ext uri="{FF2B5EF4-FFF2-40B4-BE49-F238E27FC236}">
              <a16:creationId xmlns:a16="http://schemas.microsoft.com/office/drawing/2014/main" xmlns="" id="{00000000-0008-0000-0300-00001C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1" name="Rectangle 61">
          <a:extLst>
            <a:ext uri="{FF2B5EF4-FFF2-40B4-BE49-F238E27FC236}">
              <a16:creationId xmlns:a16="http://schemas.microsoft.com/office/drawing/2014/main" xmlns="" id="{00000000-0008-0000-0300-00001D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2" name="Rectangle 62">
          <a:extLst>
            <a:ext uri="{FF2B5EF4-FFF2-40B4-BE49-F238E27FC236}">
              <a16:creationId xmlns:a16="http://schemas.microsoft.com/office/drawing/2014/main" xmlns="" id="{00000000-0008-0000-0300-00001E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3" name="Rectangle 63">
          <a:extLst>
            <a:ext uri="{FF2B5EF4-FFF2-40B4-BE49-F238E27FC236}">
              <a16:creationId xmlns:a16="http://schemas.microsoft.com/office/drawing/2014/main" xmlns="" id="{00000000-0008-0000-0300-00001F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4" name="Rectangle 64">
          <a:extLst>
            <a:ext uri="{FF2B5EF4-FFF2-40B4-BE49-F238E27FC236}">
              <a16:creationId xmlns:a16="http://schemas.microsoft.com/office/drawing/2014/main" xmlns="" id="{00000000-0008-0000-0300-000020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5" name="Rectangle 65">
          <a:extLst>
            <a:ext uri="{FF2B5EF4-FFF2-40B4-BE49-F238E27FC236}">
              <a16:creationId xmlns:a16="http://schemas.microsoft.com/office/drawing/2014/main" xmlns="" id="{00000000-0008-0000-0300-000021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6" name="Rectangle 66">
          <a:extLst>
            <a:ext uri="{FF2B5EF4-FFF2-40B4-BE49-F238E27FC236}">
              <a16:creationId xmlns:a16="http://schemas.microsoft.com/office/drawing/2014/main" xmlns="" id="{00000000-0008-0000-0300-000022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87" name="Rectangle 67">
          <a:extLst>
            <a:ext uri="{FF2B5EF4-FFF2-40B4-BE49-F238E27FC236}">
              <a16:creationId xmlns:a16="http://schemas.microsoft.com/office/drawing/2014/main" xmlns="" id="{00000000-0008-0000-0300-000023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88" name="Rectangle 68">
          <a:extLst>
            <a:ext uri="{FF2B5EF4-FFF2-40B4-BE49-F238E27FC236}">
              <a16:creationId xmlns:a16="http://schemas.microsoft.com/office/drawing/2014/main" xmlns="" id="{00000000-0008-0000-0300-000024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89" name="Rectangle 69">
          <a:extLst>
            <a:ext uri="{FF2B5EF4-FFF2-40B4-BE49-F238E27FC236}">
              <a16:creationId xmlns:a16="http://schemas.microsoft.com/office/drawing/2014/main" xmlns="" id="{00000000-0008-0000-0300-000025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0" name="Rectangle 70">
          <a:extLst>
            <a:ext uri="{FF2B5EF4-FFF2-40B4-BE49-F238E27FC236}">
              <a16:creationId xmlns:a16="http://schemas.microsoft.com/office/drawing/2014/main" xmlns="" id="{00000000-0008-0000-0300-000026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1" name="Rectangle 71">
          <a:extLst>
            <a:ext uri="{FF2B5EF4-FFF2-40B4-BE49-F238E27FC236}">
              <a16:creationId xmlns:a16="http://schemas.microsoft.com/office/drawing/2014/main" xmlns="" id="{00000000-0008-0000-0300-000027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2" name="Rectangle 72">
          <a:extLst>
            <a:ext uri="{FF2B5EF4-FFF2-40B4-BE49-F238E27FC236}">
              <a16:creationId xmlns:a16="http://schemas.microsoft.com/office/drawing/2014/main" xmlns="" id="{00000000-0008-0000-0300-000028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3" name="Rectangle 73">
          <a:extLst>
            <a:ext uri="{FF2B5EF4-FFF2-40B4-BE49-F238E27FC236}">
              <a16:creationId xmlns:a16="http://schemas.microsoft.com/office/drawing/2014/main" xmlns="" id="{00000000-0008-0000-0300-000029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4" name="Rectangle 74">
          <a:extLst>
            <a:ext uri="{FF2B5EF4-FFF2-40B4-BE49-F238E27FC236}">
              <a16:creationId xmlns:a16="http://schemas.microsoft.com/office/drawing/2014/main" xmlns="" id="{00000000-0008-0000-0300-00002A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5" name="Rectangle 75">
          <a:extLst>
            <a:ext uri="{FF2B5EF4-FFF2-40B4-BE49-F238E27FC236}">
              <a16:creationId xmlns:a16="http://schemas.microsoft.com/office/drawing/2014/main" xmlns="" id="{00000000-0008-0000-0300-00002B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118</xdr:row>
      <xdr:rowOff>0</xdr:rowOff>
    </xdr:from>
    <xdr:to>
      <xdr:col>4</xdr:col>
      <xdr:colOff>419100</xdr:colOff>
      <xdr:row>118</xdr:row>
      <xdr:rowOff>0</xdr:rowOff>
    </xdr:to>
    <xdr:sp macro="" textlink="">
      <xdr:nvSpPr>
        <xdr:cNvPr id="4829996" name="Rectangle 76">
          <a:extLst>
            <a:ext uri="{FF2B5EF4-FFF2-40B4-BE49-F238E27FC236}">
              <a16:creationId xmlns:a16="http://schemas.microsoft.com/office/drawing/2014/main" xmlns="" id="{00000000-0008-0000-0300-00002CB34900}"/>
            </a:ext>
          </a:extLst>
        </xdr:cNvPr>
        <xdr:cNvSpPr>
          <a:spLocks noChangeArrowheads="1"/>
        </xdr:cNvSpPr>
      </xdr:nvSpPr>
      <xdr:spPr bwMode="auto">
        <a:xfrm>
          <a:off x="5114925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7" name="Rectangle 77">
          <a:extLst>
            <a:ext uri="{FF2B5EF4-FFF2-40B4-BE49-F238E27FC236}">
              <a16:creationId xmlns:a16="http://schemas.microsoft.com/office/drawing/2014/main" xmlns="" id="{00000000-0008-0000-0300-00002D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118</xdr:row>
      <xdr:rowOff>0</xdr:rowOff>
    </xdr:from>
    <xdr:to>
      <xdr:col>8</xdr:col>
      <xdr:colOff>0</xdr:colOff>
      <xdr:row>118</xdr:row>
      <xdr:rowOff>0</xdr:rowOff>
    </xdr:to>
    <xdr:sp macro="" textlink="">
      <xdr:nvSpPr>
        <xdr:cNvPr id="4829998" name="Rectangle 78">
          <a:extLst>
            <a:ext uri="{FF2B5EF4-FFF2-40B4-BE49-F238E27FC236}">
              <a16:creationId xmlns:a16="http://schemas.microsoft.com/office/drawing/2014/main" xmlns="" id="{00000000-0008-0000-0300-00002EB34900}"/>
            </a:ext>
          </a:extLst>
        </xdr:cNvPr>
        <xdr:cNvSpPr>
          <a:spLocks noChangeArrowheads="1"/>
        </xdr:cNvSpPr>
      </xdr:nvSpPr>
      <xdr:spPr bwMode="auto">
        <a:xfrm>
          <a:off x="6743700" y="233172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118</xdr:row>
      <xdr:rowOff>0</xdr:rowOff>
    </xdr:from>
    <xdr:to>
      <xdr:col>6</xdr:col>
      <xdr:colOff>561975</xdr:colOff>
      <xdr:row>118</xdr:row>
      <xdr:rowOff>0</xdr:rowOff>
    </xdr:to>
    <xdr:sp macro="" textlink="">
      <xdr:nvSpPr>
        <xdr:cNvPr id="4829999" name="Rectangle 79">
          <a:extLst>
            <a:ext uri="{FF2B5EF4-FFF2-40B4-BE49-F238E27FC236}">
              <a16:creationId xmlns:a16="http://schemas.microsoft.com/office/drawing/2014/main" xmlns="" id="{00000000-0008-0000-0300-00002FB34900}"/>
            </a:ext>
          </a:extLst>
        </xdr:cNvPr>
        <xdr:cNvSpPr>
          <a:spLocks noChangeArrowheads="1"/>
        </xdr:cNvSpPr>
      </xdr:nvSpPr>
      <xdr:spPr bwMode="auto">
        <a:xfrm>
          <a:off x="606742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0" name="Rectangle 80">
          <a:extLst>
            <a:ext uri="{FF2B5EF4-FFF2-40B4-BE49-F238E27FC236}">
              <a16:creationId xmlns:a16="http://schemas.microsoft.com/office/drawing/2014/main" xmlns="" id="{00000000-0008-0000-0300-000030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1" name="Rectangle 81">
          <a:extLst>
            <a:ext uri="{FF2B5EF4-FFF2-40B4-BE49-F238E27FC236}">
              <a16:creationId xmlns:a16="http://schemas.microsoft.com/office/drawing/2014/main" xmlns="" id="{00000000-0008-0000-0300-000031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2" name="Rectangle 82">
          <a:extLst>
            <a:ext uri="{FF2B5EF4-FFF2-40B4-BE49-F238E27FC236}">
              <a16:creationId xmlns:a16="http://schemas.microsoft.com/office/drawing/2014/main" xmlns="" id="{00000000-0008-0000-0300-000032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3" name="Rectangle 83">
          <a:extLst>
            <a:ext uri="{FF2B5EF4-FFF2-40B4-BE49-F238E27FC236}">
              <a16:creationId xmlns:a16="http://schemas.microsoft.com/office/drawing/2014/main" xmlns="" id="{00000000-0008-0000-0300-000033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4" name="Rectangle 84">
          <a:extLst>
            <a:ext uri="{FF2B5EF4-FFF2-40B4-BE49-F238E27FC236}">
              <a16:creationId xmlns:a16="http://schemas.microsoft.com/office/drawing/2014/main" xmlns="" id="{00000000-0008-0000-0300-000034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5" name="Rectangle 85">
          <a:extLst>
            <a:ext uri="{FF2B5EF4-FFF2-40B4-BE49-F238E27FC236}">
              <a16:creationId xmlns:a16="http://schemas.microsoft.com/office/drawing/2014/main" xmlns="" id="{00000000-0008-0000-0300-000035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6" name="Rectangle 86">
          <a:extLst>
            <a:ext uri="{FF2B5EF4-FFF2-40B4-BE49-F238E27FC236}">
              <a16:creationId xmlns:a16="http://schemas.microsoft.com/office/drawing/2014/main" xmlns="" id="{00000000-0008-0000-0300-000036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7" name="Rectangle 87">
          <a:extLst>
            <a:ext uri="{FF2B5EF4-FFF2-40B4-BE49-F238E27FC236}">
              <a16:creationId xmlns:a16="http://schemas.microsoft.com/office/drawing/2014/main" xmlns="" id="{00000000-0008-0000-0300-000037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8" name="Rectangle 88">
          <a:extLst>
            <a:ext uri="{FF2B5EF4-FFF2-40B4-BE49-F238E27FC236}">
              <a16:creationId xmlns:a16="http://schemas.microsoft.com/office/drawing/2014/main" xmlns="" id="{00000000-0008-0000-0300-000038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09" name="Rectangle 89">
          <a:extLst>
            <a:ext uri="{FF2B5EF4-FFF2-40B4-BE49-F238E27FC236}">
              <a16:creationId xmlns:a16="http://schemas.microsoft.com/office/drawing/2014/main" xmlns="" id="{00000000-0008-0000-0300-000039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0" name="Rectangle 90">
          <a:extLst>
            <a:ext uri="{FF2B5EF4-FFF2-40B4-BE49-F238E27FC236}">
              <a16:creationId xmlns:a16="http://schemas.microsoft.com/office/drawing/2014/main" xmlns="" id="{00000000-0008-0000-0300-00003A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118</xdr:row>
      <xdr:rowOff>0</xdr:rowOff>
    </xdr:from>
    <xdr:to>
      <xdr:col>8</xdr:col>
      <xdr:colOff>561975</xdr:colOff>
      <xdr:row>118</xdr:row>
      <xdr:rowOff>0</xdr:rowOff>
    </xdr:to>
    <xdr:sp macro="" textlink="">
      <xdr:nvSpPr>
        <xdr:cNvPr id="4830011" name="Rectangle 91">
          <a:extLst>
            <a:ext uri="{FF2B5EF4-FFF2-40B4-BE49-F238E27FC236}">
              <a16:creationId xmlns:a16="http://schemas.microsoft.com/office/drawing/2014/main" xmlns="" id="{00000000-0008-0000-0300-00003BB34900}"/>
            </a:ext>
          </a:extLst>
        </xdr:cNvPr>
        <xdr:cNvSpPr>
          <a:spLocks noChangeArrowheads="1"/>
        </xdr:cNvSpPr>
      </xdr:nvSpPr>
      <xdr:spPr bwMode="auto">
        <a:xfrm>
          <a:off x="7191375" y="233172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2" name="Rectangle 92">
          <a:extLst>
            <a:ext uri="{FF2B5EF4-FFF2-40B4-BE49-F238E27FC236}">
              <a16:creationId xmlns:a16="http://schemas.microsoft.com/office/drawing/2014/main" xmlns="" id="{00000000-0008-0000-0300-00003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3" name="Rectangle 93">
          <a:extLst>
            <a:ext uri="{FF2B5EF4-FFF2-40B4-BE49-F238E27FC236}">
              <a16:creationId xmlns:a16="http://schemas.microsoft.com/office/drawing/2014/main" xmlns="" id="{00000000-0008-0000-0300-00003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4" name="Rectangle 94">
          <a:extLst>
            <a:ext uri="{FF2B5EF4-FFF2-40B4-BE49-F238E27FC236}">
              <a16:creationId xmlns:a16="http://schemas.microsoft.com/office/drawing/2014/main" xmlns="" id="{00000000-0008-0000-0300-00003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5" name="Rectangle 95">
          <a:extLst>
            <a:ext uri="{FF2B5EF4-FFF2-40B4-BE49-F238E27FC236}">
              <a16:creationId xmlns:a16="http://schemas.microsoft.com/office/drawing/2014/main" xmlns="" id="{00000000-0008-0000-0300-00003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6" name="Rectangle 96">
          <a:extLst>
            <a:ext uri="{FF2B5EF4-FFF2-40B4-BE49-F238E27FC236}">
              <a16:creationId xmlns:a16="http://schemas.microsoft.com/office/drawing/2014/main" xmlns="" id="{00000000-0008-0000-0300-00004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17" name="Rectangle 97">
          <a:extLst>
            <a:ext uri="{FF2B5EF4-FFF2-40B4-BE49-F238E27FC236}">
              <a16:creationId xmlns:a16="http://schemas.microsoft.com/office/drawing/2014/main" xmlns="" id="{00000000-0008-0000-0300-00004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18" name="Rectangle 98">
          <a:extLst>
            <a:ext uri="{FF2B5EF4-FFF2-40B4-BE49-F238E27FC236}">
              <a16:creationId xmlns:a16="http://schemas.microsoft.com/office/drawing/2014/main" xmlns="" id="{00000000-0008-0000-0300-00004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19" name="Rectangle 99">
          <a:extLst>
            <a:ext uri="{FF2B5EF4-FFF2-40B4-BE49-F238E27FC236}">
              <a16:creationId xmlns:a16="http://schemas.microsoft.com/office/drawing/2014/main" xmlns="" id="{00000000-0008-0000-0300-00004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0" name="Rectangle 100">
          <a:extLst>
            <a:ext uri="{FF2B5EF4-FFF2-40B4-BE49-F238E27FC236}">
              <a16:creationId xmlns:a16="http://schemas.microsoft.com/office/drawing/2014/main" xmlns="" id="{00000000-0008-0000-0300-00004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1" name="Rectangle 101">
          <a:extLst>
            <a:ext uri="{FF2B5EF4-FFF2-40B4-BE49-F238E27FC236}">
              <a16:creationId xmlns:a16="http://schemas.microsoft.com/office/drawing/2014/main" xmlns="" id="{00000000-0008-0000-0300-00004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2" name="Rectangle 102">
          <a:extLst>
            <a:ext uri="{FF2B5EF4-FFF2-40B4-BE49-F238E27FC236}">
              <a16:creationId xmlns:a16="http://schemas.microsoft.com/office/drawing/2014/main" xmlns="" id="{00000000-0008-0000-0300-00004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3" name="Rectangle 103">
          <a:extLst>
            <a:ext uri="{FF2B5EF4-FFF2-40B4-BE49-F238E27FC236}">
              <a16:creationId xmlns:a16="http://schemas.microsoft.com/office/drawing/2014/main" xmlns="" id="{00000000-0008-0000-0300-00004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4" name="Rectangle 104">
          <a:extLst>
            <a:ext uri="{FF2B5EF4-FFF2-40B4-BE49-F238E27FC236}">
              <a16:creationId xmlns:a16="http://schemas.microsoft.com/office/drawing/2014/main" xmlns="" id="{00000000-0008-0000-0300-00004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5" name="Rectangle 105">
          <a:extLst>
            <a:ext uri="{FF2B5EF4-FFF2-40B4-BE49-F238E27FC236}">
              <a16:creationId xmlns:a16="http://schemas.microsoft.com/office/drawing/2014/main" xmlns="" id="{00000000-0008-0000-0300-00004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6" name="Rectangle 106">
          <a:extLst>
            <a:ext uri="{FF2B5EF4-FFF2-40B4-BE49-F238E27FC236}">
              <a16:creationId xmlns:a16="http://schemas.microsoft.com/office/drawing/2014/main" xmlns="" id="{00000000-0008-0000-0300-00004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27" name="Rectangle 107">
          <a:extLst>
            <a:ext uri="{FF2B5EF4-FFF2-40B4-BE49-F238E27FC236}">
              <a16:creationId xmlns:a16="http://schemas.microsoft.com/office/drawing/2014/main" xmlns="" id="{00000000-0008-0000-0300-00004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28" name="Rectangle 108">
          <a:extLst>
            <a:ext uri="{FF2B5EF4-FFF2-40B4-BE49-F238E27FC236}">
              <a16:creationId xmlns:a16="http://schemas.microsoft.com/office/drawing/2014/main" xmlns="" id="{00000000-0008-0000-0300-00004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29" name="Rectangle 109">
          <a:extLst>
            <a:ext uri="{FF2B5EF4-FFF2-40B4-BE49-F238E27FC236}">
              <a16:creationId xmlns:a16="http://schemas.microsoft.com/office/drawing/2014/main" xmlns="" id="{00000000-0008-0000-0300-00004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0" name="Rectangle 110">
          <a:extLst>
            <a:ext uri="{FF2B5EF4-FFF2-40B4-BE49-F238E27FC236}">
              <a16:creationId xmlns:a16="http://schemas.microsoft.com/office/drawing/2014/main" xmlns="" id="{00000000-0008-0000-0300-00004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1" name="Rectangle 111">
          <a:extLst>
            <a:ext uri="{FF2B5EF4-FFF2-40B4-BE49-F238E27FC236}">
              <a16:creationId xmlns:a16="http://schemas.microsoft.com/office/drawing/2014/main" xmlns="" id="{00000000-0008-0000-0300-00004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2" name="Rectangle 112">
          <a:extLst>
            <a:ext uri="{FF2B5EF4-FFF2-40B4-BE49-F238E27FC236}">
              <a16:creationId xmlns:a16="http://schemas.microsoft.com/office/drawing/2014/main" xmlns="" id="{00000000-0008-0000-0300-00005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3" name="Rectangle 113">
          <a:extLst>
            <a:ext uri="{FF2B5EF4-FFF2-40B4-BE49-F238E27FC236}">
              <a16:creationId xmlns:a16="http://schemas.microsoft.com/office/drawing/2014/main" xmlns="" id="{00000000-0008-0000-0300-00005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4" name="Rectangle 114">
          <a:extLst>
            <a:ext uri="{FF2B5EF4-FFF2-40B4-BE49-F238E27FC236}">
              <a16:creationId xmlns:a16="http://schemas.microsoft.com/office/drawing/2014/main" xmlns="" id="{00000000-0008-0000-0300-00005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5" name="Rectangle 115">
          <a:extLst>
            <a:ext uri="{FF2B5EF4-FFF2-40B4-BE49-F238E27FC236}">
              <a16:creationId xmlns:a16="http://schemas.microsoft.com/office/drawing/2014/main" xmlns="" id="{00000000-0008-0000-0300-00005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6" name="Rectangle 116">
          <a:extLst>
            <a:ext uri="{FF2B5EF4-FFF2-40B4-BE49-F238E27FC236}">
              <a16:creationId xmlns:a16="http://schemas.microsoft.com/office/drawing/2014/main" xmlns="" id="{00000000-0008-0000-0300-00005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37" name="Rectangle 117">
          <a:extLst>
            <a:ext uri="{FF2B5EF4-FFF2-40B4-BE49-F238E27FC236}">
              <a16:creationId xmlns:a16="http://schemas.microsoft.com/office/drawing/2014/main" xmlns="" id="{00000000-0008-0000-0300-00005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38" name="Rectangle 118">
          <a:extLst>
            <a:ext uri="{FF2B5EF4-FFF2-40B4-BE49-F238E27FC236}">
              <a16:creationId xmlns:a16="http://schemas.microsoft.com/office/drawing/2014/main" xmlns="" id="{00000000-0008-0000-0300-00005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39" name="Rectangle 119">
          <a:extLst>
            <a:ext uri="{FF2B5EF4-FFF2-40B4-BE49-F238E27FC236}">
              <a16:creationId xmlns:a16="http://schemas.microsoft.com/office/drawing/2014/main" xmlns="" id="{00000000-0008-0000-0300-00005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0" name="Rectangle 120">
          <a:extLst>
            <a:ext uri="{FF2B5EF4-FFF2-40B4-BE49-F238E27FC236}">
              <a16:creationId xmlns:a16="http://schemas.microsoft.com/office/drawing/2014/main" xmlns="" id="{00000000-0008-0000-0300-00005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1" name="Rectangle 121">
          <a:extLst>
            <a:ext uri="{FF2B5EF4-FFF2-40B4-BE49-F238E27FC236}">
              <a16:creationId xmlns:a16="http://schemas.microsoft.com/office/drawing/2014/main" xmlns="" id="{00000000-0008-0000-0300-00005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42" name="Rectangle 122">
          <a:extLst>
            <a:ext uri="{FF2B5EF4-FFF2-40B4-BE49-F238E27FC236}">
              <a16:creationId xmlns:a16="http://schemas.microsoft.com/office/drawing/2014/main" xmlns="" id="{00000000-0008-0000-0300-00005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3" name="Rectangle 123">
          <a:extLst>
            <a:ext uri="{FF2B5EF4-FFF2-40B4-BE49-F238E27FC236}">
              <a16:creationId xmlns:a16="http://schemas.microsoft.com/office/drawing/2014/main" xmlns="" id="{00000000-0008-0000-0300-00005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44" name="Rectangle 124">
          <a:extLst>
            <a:ext uri="{FF2B5EF4-FFF2-40B4-BE49-F238E27FC236}">
              <a16:creationId xmlns:a16="http://schemas.microsoft.com/office/drawing/2014/main" xmlns="" id="{00000000-0008-0000-0300-00005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45" name="Rectangle 125">
          <a:extLst>
            <a:ext uri="{FF2B5EF4-FFF2-40B4-BE49-F238E27FC236}">
              <a16:creationId xmlns:a16="http://schemas.microsoft.com/office/drawing/2014/main" xmlns="" id="{00000000-0008-0000-0300-00005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6" name="Rectangle 126">
          <a:extLst>
            <a:ext uri="{FF2B5EF4-FFF2-40B4-BE49-F238E27FC236}">
              <a16:creationId xmlns:a16="http://schemas.microsoft.com/office/drawing/2014/main" xmlns="" id="{00000000-0008-0000-0300-00005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7" name="Rectangle 127">
          <a:extLst>
            <a:ext uri="{FF2B5EF4-FFF2-40B4-BE49-F238E27FC236}">
              <a16:creationId xmlns:a16="http://schemas.microsoft.com/office/drawing/2014/main" xmlns="" id="{00000000-0008-0000-0300-00005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8" name="Rectangle 128">
          <a:extLst>
            <a:ext uri="{FF2B5EF4-FFF2-40B4-BE49-F238E27FC236}">
              <a16:creationId xmlns:a16="http://schemas.microsoft.com/office/drawing/2014/main" xmlns="" id="{00000000-0008-0000-0300-00006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49" name="Rectangle 129">
          <a:extLst>
            <a:ext uri="{FF2B5EF4-FFF2-40B4-BE49-F238E27FC236}">
              <a16:creationId xmlns:a16="http://schemas.microsoft.com/office/drawing/2014/main" xmlns="" id="{00000000-0008-0000-0300-00006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0" name="Rectangle 130">
          <a:extLst>
            <a:ext uri="{FF2B5EF4-FFF2-40B4-BE49-F238E27FC236}">
              <a16:creationId xmlns:a16="http://schemas.microsoft.com/office/drawing/2014/main" xmlns="" id="{00000000-0008-0000-0300-00006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1" name="Rectangle 131">
          <a:extLst>
            <a:ext uri="{FF2B5EF4-FFF2-40B4-BE49-F238E27FC236}">
              <a16:creationId xmlns:a16="http://schemas.microsoft.com/office/drawing/2014/main" xmlns="" id="{00000000-0008-0000-0300-00006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2" name="Rectangle 132">
          <a:extLst>
            <a:ext uri="{FF2B5EF4-FFF2-40B4-BE49-F238E27FC236}">
              <a16:creationId xmlns:a16="http://schemas.microsoft.com/office/drawing/2014/main" xmlns="" id="{00000000-0008-0000-0300-00006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3" name="Rectangle 133">
          <a:extLst>
            <a:ext uri="{FF2B5EF4-FFF2-40B4-BE49-F238E27FC236}">
              <a16:creationId xmlns:a16="http://schemas.microsoft.com/office/drawing/2014/main" xmlns="" id="{00000000-0008-0000-0300-00006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4" name="Rectangle 134">
          <a:extLst>
            <a:ext uri="{FF2B5EF4-FFF2-40B4-BE49-F238E27FC236}">
              <a16:creationId xmlns:a16="http://schemas.microsoft.com/office/drawing/2014/main" xmlns="" id="{00000000-0008-0000-0300-00006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5" name="Rectangle 135">
          <a:extLst>
            <a:ext uri="{FF2B5EF4-FFF2-40B4-BE49-F238E27FC236}">
              <a16:creationId xmlns:a16="http://schemas.microsoft.com/office/drawing/2014/main" xmlns="" id="{00000000-0008-0000-0300-00006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6" name="Rectangle 136">
          <a:extLst>
            <a:ext uri="{FF2B5EF4-FFF2-40B4-BE49-F238E27FC236}">
              <a16:creationId xmlns:a16="http://schemas.microsoft.com/office/drawing/2014/main" xmlns="" id="{00000000-0008-0000-0300-00006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57" name="Rectangle 137">
          <a:extLst>
            <a:ext uri="{FF2B5EF4-FFF2-40B4-BE49-F238E27FC236}">
              <a16:creationId xmlns:a16="http://schemas.microsoft.com/office/drawing/2014/main" xmlns="" id="{00000000-0008-0000-0300-00006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58" name="Rectangle 92">
          <a:extLst>
            <a:ext uri="{FF2B5EF4-FFF2-40B4-BE49-F238E27FC236}">
              <a16:creationId xmlns:a16="http://schemas.microsoft.com/office/drawing/2014/main" xmlns="" id="{00000000-0008-0000-0300-00006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59" name="Rectangle 93">
          <a:extLst>
            <a:ext uri="{FF2B5EF4-FFF2-40B4-BE49-F238E27FC236}">
              <a16:creationId xmlns:a16="http://schemas.microsoft.com/office/drawing/2014/main" xmlns="" id="{00000000-0008-0000-0300-00006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0" name="Rectangle 94">
          <a:extLst>
            <a:ext uri="{FF2B5EF4-FFF2-40B4-BE49-F238E27FC236}">
              <a16:creationId xmlns:a16="http://schemas.microsoft.com/office/drawing/2014/main" xmlns="" id="{00000000-0008-0000-0300-00006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1" name="Rectangle 95">
          <a:extLst>
            <a:ext uri="{FF2B5EF4-FFF2-40B4-BE49-F238E27FC236}">
              <a16:creationId xmlns:a16="http://schemas.microsoft.com/office/drawing/2014/main" xmlns="" id="{00000000-0008-0000-0300-00006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2" name="Rectangle 96">
          <a:extLst>
            <a:ext uri="{FF2B5EF4-FFF2-40B4-BE49-F238E27FC236}">
              <a16:creationId xmlns:a16="http://schemas.microsoft.com/office/drawing/2014/main" xmlns="" id="{00000000-0008-0000-0300-00006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3" name="Rectangle 97">
          <a:extLst>
            <a:ext uri="{FF2B5EF4-FFF2-40B4-BE49-F238E27FC236}">
              <a16:creationId xmlns:a16="http://schemas.microsoft.com/office/drawing/2014/main" xmlns="" id="{00000000-0008-0000-0300-00006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4" name="Rectangle 98">
          <a:extLst>
            <a:ext uri="{FF2B5EF4-FFF2-40B4-BE49-F238E27FC236}">
              <a16:creationId xmlns:a16="http://schemas.microsoft.com/office/drawing/2014/main" xmlns="" id="{00000000-0008-0000-0300-00007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5" name="Rectangle 99">
          <a:extLst>
            <a:ext uri="{FF2B5EF4-FFF2-40B4-BE49-F238E27FC236}">
              <a16:creationId xmlns:a16="http://schemas.microsoft.com/office/drawing/2014/main" xmlns="" id="{00000000-0008-0000-0300-00007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6" name="Rectangle 100">
          <a:extLst>
            <a:ext uri="{FF2B5EF4-FFF2-40B4-BE49-F238E27FC236}">
              <a16:creationId xmlns:a16="http://schemas.microsoft.com/office/drawing/2014/main" xmlns="" id="{00000000-0008-0000-0300-00007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67" name="Rectangle 101">
          <a:extLst>
            <a:ext uri="{FF2B5EF4-FFF2-40B4-BE49-F238E27FC236}">
              <a16:creationId xmlns:a16="http://schemas.microsoft.com/office/drawing/2014/main" xmlns="" id="{00000000-0008-0000-0300-00007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68" name="Rectangle 102">
          <a:extLst>
            <a:ext uri="{FF2B5EF4-FFF2-40B4-BE49-F238E27FC236}">
              <a16:creationId xmlns:a16="http://schemas.microsoft.com/office/drawing/2014/main" xmlns="" id="{00000000-0008-0000-0300-00007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69" name="Rectangle 103">
          <a:extLst>
            <a:ext uri="{FF2B5EF4-FFF2-40B4-BE49-F238E27FC236}">
              <a16:creationId xmlns:a16="http://schemas.microsoft.com/office/drawing/2014/main" xmlns="" id="{00000000-0008-0000-0300-00007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0" name="Rectangle 104">
          <a:extLst>
            <a:ext uri="{FF2B5EF4-FFF2-40B4-BE49-F238E27FC236}">
              <a16:creationId xmlns:a16="http://schemas.microsoft.com/office/drawing/2014/main" xmlns="" id="{00000000-0008-0000-0300-00007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1" name="Rectangle 105">
          <a:extLst>
            <a:ext uri="{FF2B5EF4-FFF2-40B4-BE49-F238E27FC236}">
              <a16:creationId xmlns:a16="http://schemas.microsoft.com/office/drawing/2014/main" xmlns="" id="{00000000-0008-0000-0300-00007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2" name="Rectangle 106">
          <a:extLst>
            <a:ext uri="{FF2B5EF4-FFF2-40B4-BE49-F238E27FC236}">
              <a16:creationId xmlns:a16="http://schemas.microsoft.com/office/drawing/2014/main" xmlns="" id="{00000000-0008-0000-0300-00007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3" name="Rectangle 107">
          <a:extLst>
            <a:ext uri="{FF2B5EF4-FFF2-40B4-BE49-F238E27FC236}">
              <a16:creationId xmlns:a16="http://schemas.microsoft.com/office/drawing/2014/main" xmlns="" id="{00000000-0008-0000-0300-00007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4" name="Rectangle 108">
          <a:extLst>
            <a:ext uri="{FF2B5EF4-FFF2-40B4-BE49-F238E27FC236}">
              <a16:creationId xmlns:a16="http://schemas.microsoft.com/office/drawing/2014/main" xmlns="" id="{00000000-0008-0000-0300-00007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5" name="Rectangle 109">
          <a:extLst>
            <a:ext uri="{FF2B5EF4-FFF2-40B4-BE49-F238E27FC236}">
              <a16:creationId xmlns:a16="http://schemas.microsoft.com/office/drawing/2014/main" xmlns="" id="{00000000-0008-0000-0300-00007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6" name="Rectangle 110">
          <a:extLst>
            <a:ext uri="{FF2B5EF4-FFF2-40B4-BE49-F238E27FC236}">
              <a16:creationId xmlns:a16="http://schemas.microsoft.com/office/drawing/2014/main" xmlns="" id="{00000000-0008-0000-0300-00007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77" name="Rectangle 111">
          <a:extLst>
            <a:ext uri="{FF2B5EF4-FFF2-40B4-BE49-F238E27FC236}">
              <a16:creationId xmlns:a16="http://schemas.microsoft.com/office/drawing/2014/main" xmlns="" id="{00000000-0008-0000-0300-00007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78" name="Rectangle 112">
          <a:extLst>
            <a:ext uri="{FF2B5EF4-FFF2-40B4-BE49-F238E27FC236}">
              <a16:creationId xmlns:a16="http://schemas.microsoft.com/office/drawing/2014/main" xmlns="" id="{00000000-0008-0000-0300-00007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79" name="Rectangle 113">
          <a:extLst>
            <a:ext uri="{FF2B5EF4-FFF2-40B4-BE49-F238E27FC236}">
              <a16:creationId xmlns:a16="http://schemas.microsoft.com/office/drawing/2014/main" xmlns="" id="{00000000-0008-0000-0300-00007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0" name="Rectangle 114">
          <a:extLst>
            <a:ext uri="{FF2B5EF4-FFF2-40B4-BE49-F238E27FC236}">
              <a16:creationId xmlns:a16="http://schemas.microsoft.com/office/drawing/2014/main" xmlns="" id="{00000000-0008-0000-0300-00008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1" name="Rectangle 115">
          <a:extLst>
            <a:ext uri="{FF2B5EF4-FFF2-40B4-BE49-F238E27FC236}">
              <a16:creationId xmlns:a16="http://schemas.microsoft.com/office/drawing/2014/main" xmlns="" id="{00000000-0008-0000-0300-00008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2" name="Rectangle 116">
          <a:extLst>
            <a:ext uri="{FF2B5EF4-FFF2-40B4-BE49-F238E27FC236}">
              <a16:creationId xmlns:a16="http://schemas.microsoft.com/office/drawing/2014/main" xmlns="" id="{00000000-0008-0000-0300-00008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3" name="Rectangle 117">
          <a:extLst>
            <a:ext uri="{FF2B5EF4-FFF2-40B4-BE49-F238E27FC236}">
              <a16:creationId xmlns:a16="http://schemas.microsoft.com/office/drawing/2014/main" xmlns="" id="{00000000-0008-0000-0300-00008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4" name="Rectangle 118">
          <a:extLst>
            <a:ext uri="{FF2B5EF4-FFF2-40B4-BE49-F238E27FC236}">
              <a16:creationId xmlns:a16="http://schemas.microsoft.com/office/drawing/2014/main" xmlns="" id="{00000000-0008-0000-0300-00008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5" name="Rectangle 119">
          <a:extLst>
            <a:ext uri="{FF2B5EF4-FFF2-40B4-BE49-F238E27FC236}">
              <a16:creationId xmlns:a16="http://schemas.microsoft.com/office/drawing/2014/main" xmlns="" id="{00000000-0008-0000-0300-00008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6" name="Rectangle 120">
          <a:extLst>
            <a:ext uri="{FF2B5EF4-FFF2-40B4-BE49-F238E27FC236}">
              <a16:creationId xmlns:a16="http://schemas.microsoft.com/office/drawing/2014/main" xmlns="" id="{00000000-0008-0000-0300-00008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87" name="Rectangle 121">
          <a:extLst>
            <a:ext uri="{FF2B5EF4-FFF2-40B4-BE49-F238E27FC236}">
              <a16:creationId xmlns:a16="http://schemas.microsoft.com/office/drawing/2014/main" xmlns="" id="{00000000-0008-0000-0300-00008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088" name="Rectangle 122">
          <a:extLst>
            <a:ext uri="{FF2B5EF4-FFF2-40B4-BE49-F238E27FC236}">
              <a16:creationId xmlns:a16="http://schemas.microsoft.com/office/drawing/2014/main" xmlns="" id="{00000000-0008-0000-0300-00008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89" name="Rectangle 123">
          <a:extLst>
            <a:ext uri="{FF2B5EF4-FFF2-40B4-BE49-F238E27FC236}">
              <a16:creationId xmlns:a16="http://schemas.microsoft.com/office/drawing/2014/main" xmlns="" id="{00000000-0008-0000-0300-00008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090" name="Rectangle 124">
          <a:extLst>
            <a:ext uri="{FF2B5EF4-FFF2-40B4-BE49-F238E27FC236}">
              <a16:creationId xmlns:a16="http://schemas.microsoft.com/office/drawing/2014/main" xmlns="" id="{00000000-0008-0000-0300-00008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091" name="Rectangle 125">
          <a:extLst>
            <a:ext uri="{FF2B5EF4-FFF2-40B4-BE49-F238E27FC236}">
              <a16:creationId xmlns:a16="http://schemas.microsoft.com/office/drawing/2014/main" xmlns="" id="{00000000-0008-0000-0300-00008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2" name="Rectangle 126">
          <a:extLst>
            <a:ext uri="{FF2B5EF4-FFF2-40B4-BE49-F238E27FC236}">
              <a16:creationId xmlns:a16="http://schemas.microsoft.com/office/drawing/2014/main" xmlns="" id="{00000000-0008-0000-0300-00008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3" name="Rectangle 127">
          <a:extLst>
            <a:ext uri="{FF2B5EF4-FFF2-40B4-BE49-F238E27FC236}">
              <a16:creationId xmlns:a16="http://schemas.microsoft.com/office/drawing/2014/main" xmlns="" id="{00000000-0008-0000-0300-00008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4" name="Rectangle 128">
          <a:extLst>
            <a:ext uri="{FF2B5EF4-FFF2-40B4-BE49-F238E27FC236}">
              <a16:creationId xmlns:a16="http://schemas.microsoft.com/office/drawing/2014/main" xmlns="" id="{00000000-0008-0000-0300-00008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5" name="Rectangle 129">
          <a:extLst>
            <a:ext uri="{FF2B5EF4-FFF2-40B4-BE49-F238E27FC236}">
              <a16:creationId xmlns:a16="http://schemas.microsoft.com/office/drawing/2014/main" xmlns="" id="{00000000-0008-0000-0300-00008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6" name="Rectangle 130">
          <a:extLst>
            <a:ext uri="{FF2B5EF4-FFF2-40B4-BE49-F238E27FC236}">
              <a16:creationId xmlns:a16="http://schemas.microsoft.com/office/drawing/2014/main" xmlns="" id="{00000000-0008-0000-0300-00009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7" name="Rectangle 131">
          <a:extLst>
            <a:ext uri="{FF2B5EF4-FFF2-40B4-BE49-F238E27FC236}">
              <a16:creationId xmlns:a16="http://schemas.microsoft.com/office/drawing/2014/main" xmlns="" id="{00000000-0008-0000-0300-00009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8" name="Rectangle 132">
          <a:extLst>
            <a:ext uri="{FF2B5EF4-FFF2-40B4-BE49-F238E27FC236}">
              <a16:creationId xmlns:a16="http://schemas.microsoft.com/office/drawing/2014/main" xmlns="" id="{00000000-0008-0000-0300-00009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099" name="Rectangle 133">
          <a:extLst>
            <a:ext uri="{FF2B5EF4-FFF2-40B4-BE49-F238E27FC236}">
              <a16:creationId xmlns:a16="http://schemas.microsoft.com/office/drawing/2014/main" xmlns="" id="{00000000-0008-0000-0300-00009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0" name="Rectangle 134">
          <a:extLst>
            <a:ext uri="{FF2B5EF4-FFF2-40B4-BE49-F238E27FC236}">
              <a16:creationId xmlns:a16="http://schemas.microsoft.com/office/drawing/2014/main" xmlns="" id="{00000000-0008-0000-0300-00009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1" name="Rectangle 135">
          <a:extLst>
            <a:ext uri="{FF2B5EF4-FFF2-40B4-BE49-F238E27FC236}">
              <a16:creationId xmlns:a16="http://schemas.microsoft.com/office/drawing/2014/main" xmlns="" id="{00000000-0008-0000-0300-00009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2" name="Rectangle 136">
          <a:extLst>
            <a:ext uri="{FF2B5EF4-FFF2-40B4-BE49-F238E27FC236}">
              <a16:creationId xmlns:a16="http://schemas.microsoft.com/office/drawing/2014/main" xmlns="" id="{00000000-0008-0000-0300-000096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03" name="Rectangle 137">
          <a:extLst>
            <a:ext uri="{FF2B5EF4-FFF2-40B4-BE49-F238E27FC236}">
              <a16:creationId xmlns:a16="http://schemas.microsoft.com/office/drawing/2014/main" xmlns="" id="{00000000-0008-0000-0300-000097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4" name="Rectangle 92">
          <a:extLst>
            <a:ext uri="{FF2B5EF4-FFF2-40B4-BE49-F238E27FC236}">
              <a16:creationId xmlns:a16="http://schemas.microsoft.com/office/drawing/2014/main" xmlns="" id="{00000000-0008-0000-0300-00009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5" name="Rectangle 93">
          <a:extLst>
            <a:ext uri="{FF2B5EF4-FFF2-40B4-BE49-F238E27FC236}">
              <a16:creationId xmlns:a16="http://schemas.microsoft.com/office/drawing/2014/main" xmlns="" id="{00000000-0008-0000-0300-00009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6" name="Rectangle 94">
          <a:extLst>
            <a:ext uri="{FF2B5EF4-FFF2-40B4-BE49-F238E27FC236}">
              <a16:creationId xmlns:a16="http://schemas.microsoft.com/office/drawing/2014/main" xmlns="" id="{00000000-0008-0000-0300-00009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07" name="Rectangle 95">
          <a:extLst>
            <a:ext uri="{FF2B5EF4-FFF2-40B4-BE49-F238E27FC236}">
              <a16:creationId xmlns:a16="http://schemas.microsoft.com/office/drawing/2014/main" xmlns="" id="{00000000-0008-0000-0300-00009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08" name="Rectangle 96">
          <a:extLst>
            <a:ext uri="{FF2B5EF4-FFF2-40B4-BE49-F238E27FC236}">
              <a16:creationId xmlns:a16="http://schemas.microsoft.com/office/drawing/2014/main" xmlns="" id="{00000000-0008-0000-0300-00009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09" name="Rectangle 97">
          <a:extLst>
            <a:ext uri="{FF2B5EF4-FFF2-40B4-BE49-F238E27FC236}">
              <a16:creationId xmlns:a16="http://schemas.microsoft.com/office/drawing/2014/main" xmlns="" id="{00000000-0008-0000-0300-00009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0" name="Rectangle 98">
          <a:extLst>
            <a:ext uri="{FF2B5EF4-FFF2-40B4-BE49-F238E27FC236}">
              <a16:creationId xmlns:a16="http://schemas.microsoft.com/office/drawing/2014/main" xmlns="" id="{00000000-0008-0000-0300-00009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1" name="Rectangle 99">
          <a:extLst>
            <a:ext uri="{FF2B5EF4-FFF2-40B4-BE49-F238E27FC236}">
              <a16:creationId xmlns:a16="http://schemas.microsoft.com/office/drawing/2014/main" xmlns="" id="{00000000-0008-0000-0300-00009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2" name="Rectangle 100">
          <a:extLst>
            <a:ext uri="{FF2B5EF4-FFF2-40B4-BE49-F238E27FC236}">
              <a16:creationId xmlns:a16="http://schemas.microsoft.com/office/drawing/2014/main" xmlns="" id="{00000000-0008-0000-0300-0000A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3" name="Rectangle 101">
          <a:extLst>
            <a:ext uri="{FF2B5EF4-FFF2-40B4-BE49-F238E27FC236}">
              <a16:creationId xmlns:a16="http://schemas.microsoft.com/office/drawing/2014/main" xmlns="" id="{00000000-0008-0000-0300-0000A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4" name="Rectangle 102">
          <a:extLst>
            <a:ext uri="{FF2B5EF4-FFF2-40B4-BE49-F238E27FC236}">
              <a16:creationId xmlns:a16="http://schemas.microsoft.com/office/drawing/2014/main" xmlns="" id="{00000000-0008-0000-0300-0000A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5" name="Rectangle 103">
          <a:extLst>
            <a:ext uri="{FF2B5EF4-FFF2-40B4-BE49-F238E27FC236}">
              <a16:creationId xmlns:a16="http://schemas.microsoft.com/office/drawing/2014/main" xmlns="" id="{00000000-0008-0000-0300-0000A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6" name="Rectangle 104">
          <a:extLst>
            <a:ext uri="{FF2B5EF4-FFF2-40B4-BE49-F238E27FC236}">
              <a16:creationId xmlns:a16="http://schemas.microsoft.com/office/drawing/2014/main" xmlns="" id="{00000000-0008-0000-0300-0000A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17" name="Rectangle 105">
          <a:extLst>
            <a:ext uri="{FF2B5EF4-FFF2-40B4-BE49-F238E27FC236}">
              <a16:creationId xmlns:a16="http://schemas.microsoft.com/office/drawing/2014/main" xmlns="" id="{00000000-0008-0000-0300-0000A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18" name="Rectangle 106">
          <a:extLst>
            <a:ext uri="{FF2B5EF4-FFF2-40B4-BE49-F238E27FC236}">
              <a16:creationId xmlns:a16="http://schemas.microsoft.com/office/drawing/2014/main" xmlns="" id="{00000000-0008-0000-0300-0000A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19" name="Rectangle 107">
          <a:extLst>
            <a:ext uri="{FF2B5EF4-FFF2-40B4-BE49-F238E27FC236}">
              <a16:creationId xmlns:a16="http://schemas.microsoft.com/office/drawing/2014/main" xmlns="" id="{00000000-0008-0000-0300-0000A7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0" name="Rectangle 108">
          <a:extLst>
            <a:ext uri="{FF2B5EF4-FFF2-40B4-BE49-F238E27FC236}">
              <a16:creationId xmlns:a16="http://schemas.microsoft.com/office/drawing/2014/main" xmlns="" id="{00000000-0008-0000-0300-0000A8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1" name="Rectangle 109">
          <a:extLst>
            <a:ext uri="{FF2B5EF4-FFF2-40B4-BE49-F238E27FC236}">
              <a16:creationId xmlns:a16="http://schemas.microsoft.com/office/drawing/2014/main" xmlns="" id="{00000000-0008-0000-0300-0000A9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2" name="Rectangle 110">
          <a:extLst>
            <a:ext uri="{FF2B5EF4-FFF2-40B4-BE49-F238E27FC236}">
              <a16:creationId xmlns:a16="http://schemas.microsoft.com/office/drawing/2014/main" xmlns="" id="{00000000-0008-0000-0300-0000AA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3" name="Rectangle 111">
          <a:extLst>
            <a:ext uri="{FF2B5EF4-FFF2-40B4-BE49-F238E27FC236}">
              <a16:creationId xmlns:a16="http://schemas.microsoft.com/office/drawing/2014/main" xmlns="" id="{00000000-0008-0000-0300-0000AB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4" name="Rectangle 112">
          <a:extLst>
            <a:ext uri="{FF2B5EF4-FFF2-40B4-BE49-F238E27FC236}">
              <a16:creationId xmlns:a16="http://schemas.microsoft.com/office/drawing/2014/main" xmlns="" id="{00000000-0008-0000-0300-0000AC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5" name="Rectangle 113">
          <a:extLst>
            <a:ext uri="{FF2B5EF4-FFF2-40B4-BE49-F238E27FC236}">
              <a16:creationId xmlns:a16="http://schemas.microsoft.com/office/drawing/2014/main" xmlns="" id="{00000000-0008-0000-0300-0000AD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6" name="Rectangle 114">
          <a:extLst>
            <a:ext uri="{FF2B5EF4-FFF2-40B4-BE49-F238E27FC236}">
              <a16:creationId xmlns:a16="http://schemas.microsoft.com/office/drawing/2014/main" xmlns="" id="{00000000-0008-0000-0300-0000AE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27" name="Rectangle 115">
          <a:extLst>
            <a:ext uri="{FF2B5EF4-FFF2-40B4-BE49-F238E27FC236}">
              <a16:creationId xmlns:a16="http://schemas.microsoft.com/office/drawing/2014/main" xmlns="" id="{00000000-0008-0000-0300-0000AF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28" name="Rectangle 116">
          <a:extLst>
            <a:ext uri="{FF2B5EF4-FFF2-40B4-BE49-F238E27FC236}">
              <a16:creationId xmlns:a16="http://schemas.microsoft.com/office/drawing/2014/main" xmlns="" id="{00000000-0008-0000-0300-0000B0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29" name="Rectangle 117">
          <a:extLst>
            <a:ext uri="{FF2B5EF4-FFF2-40B4-BE49-F238E27FC236}">
              <a16:creationId xmlns:a16="http://schemas.microsoft.com/office/drawing/2014/main" xmlns="" id="{00000000-0008-0000-0300-0000B1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0" name="Rectangle 118">
          <a:extLst>
            <a:ext uri="{FF2B5EF4-FFF2-40B4-BE49-F238E27FC236}">
              <a16:creationId xmlns:a16="http://schemas.microsoft.com/office/drawing/2014/main" xmlns="" id="{00000000-0008-0000-0300-0000B2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1" name="Rectangle 119">
          <a:extLst>
            <a:ext uri="{FF2B5EF4-FFF2-40B4-BE49-F238E27FC236}">
              <a16:creationId xmlns:a16="http://schemas.microsoft.com/office/drawing/2014/main" xmlns="" id="{00000000-0008-0000-0300-0000B3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2" name="Rectangle 120">
          <a:extLst>
            <a:ext uri="{FF2B5EF4-FFF2-40B4-BE49-F238E27FC236}">
              <a16:creationId xmlns:a16="http://schemas.microsoft.com/office/drawing/2014/main" xmlns="" id="{00000000-0008-0000-0300-0000B4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3" name="Rectangle 121">
          <a:extLst>
            <a:ext uri="{FF2B5EF4-FFF2-40B4-BE49-F238E27FC236}">
              <a16:creationId xmlns:a16="http://schemas.microsoft.com/office/drawing/2014/main" xmlns="" id="{00000000-0008-0000-0300-0000B5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34" name="Rectangle 122">
          <a:extLst>
            <a:ext uri="{FF2B5EF4-FFF2-40B4-BE49-F238E27FC236}">
              <a16:creationId xmlns:a16="http://schemas.microsoft.com/office/drawing/2014/main" xmlns="" id="{00000000-0008-0000-0300-0000B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5" name="Rectangle 123">
          <a:extLst>
            <a:ext uri="{FF2B5EF4-FFF2-40B4-BE49-F238E27FC236}">
              <a16:creationId xmlns:a16="http://schemas.microsoft.com/office/drawing/2014/main" xmlns="" id="{00000000-0008-0000-0300-0000B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36" name="Rectangle 124">
          <a:extLst>
            <a:ext uri="{FF2B5EF4-FFF2-40B4-BE49-F238E27FC236}">
              <a16:creationId xmlns:a16="http://schemas.microsoft.com/office/drawing/2014/main" xmlns="" id="{00000000-0008-0000-0300-0000B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37" name="Rectangle 125">
          <a:extLst>
            <a:ext uri="{FF2B5EF4-FFF2-40B4-BE49-F238E27FC236}">
              <a16:creationId xmlns:a16="http://schemas.microsoft.com/office/drawing/2014/main" xmlns="" id="{00000000-0008-0000-0300-0000B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8" name="Rectangle 126">
          <a:extLst>
            <a:ext uri="{FF2B5EF4-FFF2-40B4-BE49-F238E27FC236}">
              <a16:creationId xmlns:a16="http://schemas.microsoft.com/office/drawing/2014/main" xmlns="" id="{00000000-0008-0000-0300-0000B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39" name="Rectangle 127">
          <a:extLst>
            <a:ext uri="{FF2B5EF4-FFF2-40B4-BE49-F238E27FC236}">
              <a16:creationId xmlns:a16="http://schemas.microsoft.com/office/drawing/2014/main" xmlns="" id="{00000000-0008-0000-0300-0000B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0" name="Rectangle 128">
          <a:extLst>
            <a:ext uri="{FF2B5EF4-FFF2-40B4-BE49-F238E27FC236}">
              <a16:creationId xmlns:a16="http://schemas.microsoft.com/office/drawing/2014/main" xmlns="" id="{00000000-0008-0000-0300-0000B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1" name="Rectangle 129">
          <a:extLst>
            <a:ext uri="{FF2B5EF4-FFF2-40B4-BE49-F238E27FC236}">
              <a16:creationId xmlns:a16="http://schemas.microsoft.com/office/drawing/2014/main" xmlns="" id="{00000000-0008-0000-0300-0000B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2" name="Rectangle 130">
          <a:extLst>
            <a:ext uri="{FF2B5EF4-FFF2-40B4-BE49-F238E27FC236}">
              <a16:creationId xmlns:a16="http://schemas.microsoft.com/office/drawing/2014/main" xmlns="" id="{00000000-0008-0000-0300-0000B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3" name="Rectangle 131">
          <a:extLst>
            <a:ext uri="{FF2B5EF4-FFF2-40B4-BE49-F238E27FC236}">
              <a16:creationId xmlns:a16="http://schemas.microsoft.com/office/drawing/2014/main" xmlns="" id="{00000000-0008-0000-0300-0000B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4" name="Rectangle 132">
          <a:extLst>
            <a:ext uri="{FF2B5EF4-FFF2-40B4-BE49-F238E27FC236}">
              <a16:creationId xmlns:a16="http://schemas.microsoft.com/office/drawing/2014/main" xmlns="" id="{00000000-0008-0000-0300-0000C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5" name="Rectangle 133">
          <a:extLst>
            <a:ext uri="{FF2B5EF4-FFF2-40B4-BE49-F238E27FC236}">
              <a16:creationId xmlns:a16="http://schemas.microsoft.com/office/drawing/2014/main" xmlns="" id="{00000000-0008-0000-0300-0000C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6" name="Rectangle 134">
          <a:extLst>
            <a:ext uri="{FF2B5EF4-FFF2-40B4-BE49-F238E27FC236}">
              <a16:creationId xmlns:a16="http://schemas.microsoft.com/office/drawing/2014/main" xmlns="" id="{00000000-0008-0000-0300-0000C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7" name="Rectangle 135">
          <a:extLst>
            <a:ext uri="{FF2B5EF4-FFF2-40B4-BE49-F238E27FC236}">
              <a16:creationId xmlns:a16="http://schemas.microsoft.com/office/drawing/2014/main" xmlns="" id="{00000000-0008-0000-0300-0000C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8" name="Rectangle 136">
          <a:extLst>
            <a:ext uri="{FF2B5EF4-FFF2-40B4-BE49-F238E27FC236}">
              <a16:creationId xmlns:a16="http://schemas.microsoft.com/office/drawing/2014/main" xmlns="" id="{00000000-0008-0000-0300-0000C4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49" name="Rectangle 137">
          <a:extLst>
            <a:ext uri="{FF2B5EF4-FFF2-40B4-BE49-F238E27FC236}">
              <a16:creationId xmlns:a16="http://schemas.microsoft.com/office/drawing/2014/main" xmlns="" id="{00000000-0008-0000-0300-0000C5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0" name="Rectangle 92">
          <a:extLst>
            <a:ext uri="{FF2B5EF4-FFF2-40B4-BE49-F238E27FC236}">
              <a16:creationId xmlns:a16="http://schemas.microsoft.com/office/drawing/2014/main" xmlns="" id="{00000000-0008-0000-0300-0000C6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1" name="Rectangle 93">
          <a:extLst>
            <a:ext uri="{FF2B5EF4-FFF2-40B4-BE49-F238E27FC236}">
              <a16:creationId xmlns:a16="http://schemas.microsoft.com/office/drawing/2014/main" xmlns="" id="{00000000-0008-0000-0300-0000C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2" name="Rectangle 94">
          <a:extLst>
            <a:ext uri="{FF2B5EF4-FFF2-40B4-BE49-F238E27FC236}">
              <a16:creationId xmlns:a16="http://schemas.microsoft.com/office/drawing/2014/main" xmlns="" id="{00000000-0008-0000-0300-0000C8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3" name="Rectangle 95">
          <a:extLst>
            <a:ext uri="{FF2B5EF4-FFF2-40B4-BE49-F238E27FC236}">
              <a16:creationId xmlns:a16="http://schemas.microsoft.com/office/drawing/2014/main" xmlns="" id="{00000000-0008-0000-0300-0000C9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4" name="Rectangle 96">
          <a:extLst>
            <a:ext uri="{FF2B5EF4-FFF2-40B4-BE49-F238E27FC236}">
              <a16:creationId xmlns:a16="http://schemas.microsoft.com/office/drawing/2014/main" xmlns="" id="{00000000-0008-0000-0300-0000CA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5" name="Rectangle 97">
          <a:extLst>
            <a:ext uri="{FF2B5EF4-FFF2-40B4-BE49-F238E27FC236}">
              <a16:creationId xmlns:a16="http://schemas.microsoft.com/office/drawing/2014/main" xmlns="" id="{00000000-0008-0000-0300-0000CB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6" name="Rectangle 98">
          <a:extLst>
            <a:ext uri="{FF2B5EF4-FFF2-40B4-BE49-F238E27FC236}">
              <a16:creationId xmlns:a16="http://schemas.microsoft.com/office/drawing/2014/main" xmlns="" id="{00000000-0008-0000-0300-0000CC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57" name="Rectangle 99">
          <a:extLst>
            <a:ext uri="{FF2B5EF4-FFF2-40B4-BE49-F238E27FC236}">
              <a16:creationId xmlns:a16="http://schemas.microsoft.com/office/drawing/2014/main" xmlns="" id="{00000000-0008-0000-0300-0000CD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58" name="Rectangle 100">
          <a:extLst>
            <a:ext uri="{FF2B5EF4-FFF2-40B4-BE49-F238E27FC236}">
              <a16:creationId xmlns:a16="http://schemas.microsoft.com/office/drawing/2014/main" xmlns="" id="{00000000-0008-0000-0300-0000CE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59" name="Rectangle 101">
          <a:extLst>
            <a:ext uri="{FF2B5EF4-FFF2-40B4-BE49-F238E27FC236}">
              <a16:creationId xmlns:a16="http://schemas.microsoft.com/office/drawing/2014/main" xmlns="" id="{00000000-0008-0000-0300-0000CF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0" name="Rectangle 102">
          <a:extLst>
            <a:ext uri="{FF2B5EF4-FFF2-40B4-BE49-F238E27FC236}">
              <a16:creationId xmlns:a16="http://schemas.microsoft.com/office/drawing/2014/main" xmlns="" id="{00000000-0008-0000-0300-0000D0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1" name="Rectangle 103">
          <a:extLst>
            <a:ext uri="{FF2B5EF4-FFF2-40B4-BE49-F238E27FC236}">
              <a16:creationId xmlns:a16="http://schemas.microsoft.com/office/drawing/2014/main" xmlns="" id="{00000000-0008-0000-0300-0000D1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2" name="Rectangle 104">
          <a:extLst>
            <a:ext uri="{FF2B5EF4-FFF2-40B4-BE49-F238E27FC236}">
              <a16:creationId xmlns:a16="http://schemas.microsoft.com/office/drawing/2014/main" xmlns="" id="{00000000-0008-0000-0300-0000D2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3" name="Rectangle 105">
          <a:extLst>
            <a:ext uri="{FF2B5EF4-FFF2-40B4-BE49-F238E27FC236}">
              <a16:creationId xmlns:a16="http://schemas.microsoft.com/office/drawing/2014/main" xmlns="" id="{00000000-0008-0000-0300-0000D3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4" name="Rectangle 106">
          <a:extLst>
            <a:ext uri="{FF2B5EF4-FFF2-40B4-BE49-F238E27FC236}">
              <a16:creationId xmlns:a16="http://schemas.microsoft.com/office/drawing/2014/main" xmlns="" id="{00000000-0008-0000-0300-0000D4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5" name="Rectangle 107">
          <a:extLst>
            <a:ext uri="{FF2B5EF4-FFF2-40B4-BE49-F238E27FC236}">
              <a16:creationId xmlns:a16="http://schemas.microsoft.com/office/drawing/2014/main" xmlns="" id="{00000000-0008-0000-0300-0000D5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6" name="Rectangle 108">
          <a:extLst>
            <a:ext uri="{FF2B5EF4-FFF2-40B4-BE49-F238E27FC236}">
              <a16:creationId xmlns:a16="http://schemas.microsoft.com/office/drawing/2014/main" xmlns="" id="{00000000-0008-0000-0300-0000D6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67" name="Rectangle 109">
          <a:extLst>
            <a:ext uri="{FF2B5EF4-FFF2-40B4-BE49-F238E27FC236}">
              <a16:creationId xmlns:a16="http://schemas.microsoft.com/office/drawing/2014/main" xmlns="" id="{00000000-0008-0000-0300-0000D7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68" name="Rectangle 110">
          <a:extLst>
            <a:ext uri="{FF2B5EF4-FFF2-40B4-BE49-F238E27FC236}">
              <a16:creationId xmlns:a16="http://schemas.microsoft.com/office/drawing/2014/main" xmlns="" id="{00000000-0008-0000-0300-0000D8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69" name="Rectangle 111">
          <a:extLst>
            <a:ext uri="{FF2B5EF4-FFF2-40B4-BE49-F238E27FC236}">
              <a16:creationId xmlns:a16="http://schemas.microsoft.com/office/drawing/2014/main" xmlns="" id="{00000000-0008-0000-0300-0000D9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0" name="Rectangle 112">
          <a:extLst>
            <a:ext uri="{FF2B5EF4-FFF2-40B4-BE49-F238E27FC236}">
              <a16:creationId xmlns:a16="http://schemas.microsoft.com/office/drawing/2014/main" xmlns="" id="{00000000-0008-0000-0300-0000DA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1" name="Rectangle 113">
          <a:extLst>
            <a:ext uri="{FF2B5EF4-FFF2-40B4-BE49-F238E27FC236}">
              <a16:creationId xmlns:a16="http://schemas.microsoft.com/office/drawing/2014/main" xmlns="" id="{00000000-0008-0000-0300-0000DB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2" name="Rectangle 114">
          <a:extLst>
            <a:ext uri="{FF2B5EF4-FFF2-40B4-BE49-F238E27FC236}">
              <a16:creationId xmlns:a16="http://schemas.microsoft.com/office/drawing/2014/main" xmlns="" id="{00000000-0008-0000-0300-0000DC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3" name="Rectangle 115">
          <a:extLst>
            <a:ext uri="{FF2B5EF4-FFF2-40B4-BE49-F238E27FC236}">
              <a16:creationId xmlns:a16="http://schemas.microsoft.com/office/drawing/2014/main" xmlns="" id="{00000000-0008-0000-0300-0000DD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4" name="Rectangle 116">
          <a:extLst>
            <a:ext uri="{FF2B5EF4-FFF2-40B4-BE49-F238E27FC236}">
              <a16:creationId xmlns:a16="http://schemas.microsoft.com/office/drawing/2014/main" xmlns="" id="{00000000-0008-0000-0300-0000DE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5" name="Rectangle 117">
          <a:extLst>
            <a:ext uri="{FF2B5EF4-FFF2-40B4-BE49-F238E27FC236}">
              <a16:creationId xmlns:a16="http://schemas.microsoft.com/office/drawing/2014/main" xmlns="" id="{00000000-0008-0000-0300-0000DF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6" name="Rectangle 118">
          <a:extLst>
            <a:ext uri="{FF2B5EF4-FFF2-40B4-BE49-F238E27FC236}">
              <a16:creationId xmlns:a16="http://schemas.microsoft.com/office/drawing/2014/main" xmlns="" id="{00000000-0008-0000-0300-0000E0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77" name="Rectangle 119">
          <a:extLst>
            <a:ext uri="{FF2B5EF4-FFF2-40B4-BE49-F238E27FC236}">
              <a16:creationId xmlns:a16="http://schemas.microsoft.com/office/drawing/2014/main" xmlns="" id="{00000000-0008-0000-0300-0000E1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78" name="Rectangle 120">
          <a:extLst>
            <a:ext uri="{FF2B5EF4-FFF2-40B4-BE49-F238E27FC236}">
              <a16:creationId xmlns:a16="http://schemas.microsoft.com/office/drawing/2014/main" xmlns="" id="{00000000-0008-0000-0300-0000E2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79" name="Rectangle 121">
          <a:extLst>
            <a:ext uri="{FF2B5EF4-FFF2-40B4-BE49-F238E27FC236}">
              <a16:creationId xmlns:a16="http://schemas.microsoft.com/office/drawing/2014/main" xmlns="" id="{00000000-0008-0000-0300-0000E3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187</xdr:row>
      <xdr:rowOff>0</xdr:rowOff>
    </xdr:from>
    <xdr:to>
      <xdr:col>4</xdr:col>
      <xdr:colOff>419100</xdr:colOff>
      <xdr:row>187</xdr:row>
      <xdr:rowOff>0</xdr:rowOff>
    </xdr:to>
    <xdr:sp macro="" textlink="">
      <xdr:nvSpPr>
        <xdr:cNvPr id="4830180" name="Rectangle 122">
          <a:extLst>
            <a:ext uri="{FF2B5EF4-FFF2-40B4-BE49-F238E27FC236}">
              <a16:creationId xmlns:a16="http://schemas.microsoft.com/office/drawing/2014/main" xmlns="" id="{00000000-0008-0000-0300-0000E4B34900}"/>
            </a:ext>
          </a:extLst>
        </xdr:cNvPr>
        <xdr:cNvSpPr>
          <a:spLocks noChangeArrowheads="1"/>
        </xdr:cNvSpPr>
      </xdr:nvSpPr>
      <xdr:spPr bwMode="auto">
        <a:xfrm>
          <a:off x="5114925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1" name="Rectangle 123">
          <a:extLst>
            <a:ext uri="{FF2B5EF4-FFF2-40B4-BE49-F238E27FC236}">
              <a16:creationId xmlns:a16="http://schemas.microsoft.com/office/drawing/2014/main" xmlns="" id="{00000000-0008-0000-0300-0000E5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187</xdr:row>
      <xdr:rowOff>0</xdr:rowOff>
    </xdr:from>
    <xdr:to>
      <xdr:col>8</xdr:col>
      <xdr:colOff>0</xdr:colOff>
      <xdr:row>187</xdr:row>
      <xdr:rowOff>0</xdr:rowOff>
    </xdr:to>
    <xdr:sp macro="" textlink="">
      <xdr:nvSpPr>
        <xdr:cNvPr id="4830182" name="Rectangle 124">
          <a:extLst>
            <a:ext uri="{FF2B5EF4-FFF2-40B4-BE49-F238E27FC236}">
              <a16:creationId xmlns:a16="http://schemas.microsoft.com/office/drawing/2014/main" xmlns="" id="{00000000-0008-0000-0300-0000E6B34900}"/>
            </a:ext>
          </a:extLst>
        </xdr:cNvPr>
        <xdr:cNvSpPr>
          <a:spLocks noChangeArrowheads="1"/>
        </xdr:cNvSpPr>
      </xdr:nvSpPr>
      <xdr:spPr bwMode="auto">
        <a:xfrm>
          <a:off x="6743700" y="372046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187</xdr:row>
      <xdr:rowOff>0</xdr:rowOff>
    </xdr:from>
    <xdr:to>
      <xdr:col>6</xdr:col>
      <xdr:colOff>561975</xdr:colOff>
      <xdr:row>187</xdr:row>
      <xdr:rowOff>0</xdr:rowOff>
    </xdr:to>
    <xdr:sp macro="" textlink="">
      <xdr:nvSpPr>
        <xdr:cNvPr id="4830183" name="Rectangle 125">
          <a:extLst>
            <a:ext uri="{FF2B5EF4-FFF2-40B4-BE49-F238E27FC236}">
              <a16:creationId xmlns:a16="http://schemas.microsoft.com/office/drawing/2014/main" xmlns="" id="{00000000-0008-0000-0300-0000E7B34900}"/>
            </a:ext>
          </a:extLst>
        </xdr:cNvPr>
        <xdr:cNvSpPr>
          <a:spLocks noChangeArrowheads="1"/>
        </xdr:cNvSpPr>
      </xdr:nvSpPr>
      <xdr:spPr bwMode="auto">
        <a:xfrm>
          <a:off x="606742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4" name="Rectangle 126">
          <a:extLst>
            <a:ext uri="{FF2B5EF4-FFF2-40B4-BE49-F238E27FC236}">
              <a16:creationId xmlns:a16="http://schemas.microsoft.com/office/drawing/2014/main" xmlns="" id="{00000000-0008-0000-0300-0000E8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5" name="Rectangle 127">
          <a:extLst>
            <a:ext uri="{FF2B5EF4-FFF2-40B4-BE49-F238E27FC236}">
              <a16:creationId xmlns:a16="http://schemas.microsoft.com/office/drawing/2014/main" xmlns="" id="{00000000-0008-0000-0300-0000E9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6" name="Rectangle 128">
          <a:extLst>
            <a:ext uri="{FF2B5EF4-FFF2-40B4-BE49-F238E27FC236}">
              <a16:creationId xmlns:a16="http://schemas.microsoft.com/office/drawing/2014/main" xmlns="" id="{00000000-0008-0000-0300-0000EA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7" name="Rectangle 129">
          <a:extLst>
            <a:ext uri="{FF2B5EF4-FFF2-40B4-BE49-F238E27FC236}">
              <a16:creationId xmlns:a16="http://schemas.microsoft.com/office/drawing/2014/main" xmlns="" id="{00000000-0008-0000-0300-0000EB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8" name="Rectangle 130">
          <a:extLst>
            <a:ext uri="{FF2B5EF4-FFF2-40B4-BE49-F238E27FC236}">
              <a16:creationId xmlns:a16="http://schemas.microsoft.com/office/drawing/2014/main" xmlns="" id="{00000000-0008-0000-0300-0000EC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89" name="Rectangle 131">
          <a:extLst>
            <a:ext uri="{FF2B5EF4-FFF2-40B4-BE49-F238E27FC236}">
              <a16:creationId xmlns:a16="http://schemas.microsoft.com/office/drawing/2014/main" xmlns="" id="{00000000-0008-0000-0300-0000ED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0" name="Rectangle 132">
          <a:extLst>
            <a:ext uri="{FF2B5EF4-FFF2-40B4-BE49-F238E27FC236}">
              <a16:creationId xmlns:a16="http://schemas.microsoft.com/office/drawing/2014/main" xmlns="" id="{00000000-0008-0000-0300-0000EE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1" name="Rectangle 133">
          <a:extLst>
            <a:ext uri="{FF2B5EF4-FFF2-40B4-BE49-F238E27FC236}">
              <a16:creationId xmlns:a16="http://schemas.microsoft.com/office/drawing/2014/main" xmlns="" id="{00000000-0008-0000-0300-0000EF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2" name="Rectangle 134">
          <a:extLst>
            <a:ext uri="{FF2B5EF4-FFF2-40B4-BE49-F238E27FC236}">
              <a16:creationId xmlns:a16="http://schemas.microsoft.com/office/drawing/2014/main" xmlns="" id="{00000000-0008-0000-0300-0000F0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3" name="Rectangle 135">
          <a:extLst>
            <a:ext uri="{FF2B5EF4-FFF2-40B4-BE49-F238E27FC236}">
              <a16:creationId xmlns:a16="http://schemas.microsoft.com/office/drawing/2014/main" xmlns="" id="{00000000-0008-0000-0300-0000F1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4" name="Rectangle 136">
          <a:extLst>
            <a:ext uri="{FF2B5EF4-FFF2-40B4-BE49-F238E27FC236}">
              <a16:creationId xmlns:a16="http://schemas.microsoft.com/office/drawing/2014/main" xmlns="" id="{00000000-0008-0000-0300-0000F2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187</xdr:row>
      <xdr:rowOff>0</xdr:rowOff>
    </xdr:from>
    <xdr:to>
      <xdr:col>8</xdr:col>
      <xdr:colOff>561975</xdr:colOff>
      <xdr:row>187</xdr:row>
      <xdr:rowOff>0</xdr:rowOff>
    </xdr:to>
    <xdr:sp macro="" textlink="">
      <xdr:nvSpPr>
        <xdr:cNvPr id="4830195" name="Rectangle 137">
          <a:extLst>
            <a:ext uri="{FF2B5EF4-FFF2-40B4-BE49-F238E27FC236}">
              <a16:creationId xmlns:a16="http://schemas.microsoft.com/office/drawing/2014/main" xmlns="" id="{00000000-0008-0000-0300-0000F3B34900}"/>
            </a:ext>
          </a:extLst>
        </xdr:cNvPr>
        <xdr:cNvSpPr>
          <a:spLocks noChangeArrowheads="1"/>
        </xdr:cNvSpPr>
      </xdr:nvSpPr>
      <xdr:spPr bwMode="auto">
        <a:xfrm>
          <a:off x="7191375" y="372046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6" name="Rectangle 138">
          <a:extLst>
            <a:ext uri="{FF2B5EF4-FFF2-40B4-BE49-F238E27FC236}">
              <a16:creationId xmlns:a16="http://schemas.microsoft.com/office/drawing/2014/main" xmlns="" id="{00000000-0008-0000-0300-0000F4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197" name="Rectangle 139">
          <a:extLst>
            <a:ext uri="{FF2B5EF4-FFF2-40B4-BE49-F238E27FC236}">
              <a16:creationId xmlns:a16="http://schemas.microsoft.com/office/drawing/2014/main" xmlns="" id="{00000000-0008-0000-0300-0000F5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198" name="Rectangle 140">
          <a:extLst>
            <a:ext uri="{FF2B5EF4-FFF2-40B4-BE49-F238E27FC236}">
              <a16:creationId xmlns:a16="http://schemas.microsoft.com/office/drawing/2014/main" xmlns="" id="{00000000-0008-0000-0300-0000F6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199" name="Rectangle 141">
          <a:extLst>
            <a:ext uri="{FF2B5EF4-FFF2-40B4-BE49-F238E27FC236}">
              <a16:creationId xmlns:a16="http://schemas.microsoft.com/office/drawing/2014/main" xmlns="" id="{00000000-0008-0000-0300-0000F7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0" name="Rectangle 142">
          <a:extLst>
            <a:ext uri="{FF2B5EF4-FFF2-40B4-BE49-F238E27FC236}">
              <a16:creationId xmlns:a16="http://schemas.microsoft.com/office/drawing/2014/main" xmlns="" id="{00000000-0008-0000-0300-0000F8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1" name="Rectangle 143">
          <a:extLst>
            <a:ext uri="{FF2B5EF4-FFF2-40B4-BE49-F238E27FC236}">
              <a16:creationId xmlns:a16="http://schemas.microsoft.com/office/drawing/2014/main" xmlns="" id="{00000000-0008-0000-0300-0000F9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2" name="Rectangle 144">
          <a:extLst>
            <a:ext uri="{FF2B5EF4-FFF2-40B4-BE49-F238E27FC236}">
              <a16:creationId xmlns:a16="http://schemas.microsoft.com/office/drawing/2014/main" xmlns="" id="{00000000-0008-0000-0300-0000FA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3" name="Rectangle 145">
          <a:extLst>
            <a:ext uri="{FF2B5EF4-FFF2-40B4-BE49-F238E27FC236}">
              <a16:creationId xmlns:a16="http://schemas.microsoft.com/office/drawing/2014/main" xmlns="" id="{00000000-0008-0000-0300-0000FB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4" name="Rectangle 146">
          <a:extLst>
            <a:ext uri="{FF2B5EF4-FFF2-40B4-BE49-F238E27FC236}">
              <a16:creationId xmlns:a16="http://schemas.microsoft.com/office/drawing/2014/main" xmlns="" id="{00000000-0008-0000-0300-0000FC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5" name="Rectangle 147">
          <a:extLst>
            <a:ext uri="{FF2B5EF4-FFF2-40B4-BE49-F238E27FC236}">
              <a16:creationId xmlns:a16="http://schemas.microsoft.com/office/drawing/2014/main" xmlns="" id="{00000000-0008-0000-0300-0000FDB3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6" name="Rectangle 148">
          <a:extLst>
            <a:ext uri="{FF2B5EF4-FFF2-40B4-BE49-F238E27FC236}">
              <a16:creationId xmlns:a16="http://schemas.microsoft.com/office/drawing/2014/main" xmlns="" id="{00000000-0008-0000-0300-0000FEB3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07" name="Rectangle 149">
          <a:extLst>
            <a:ext uri="{FF2B5EF4-FFF2-40B4-BE49-F238E27FC236}">
              <a16:creationId xmlns:a16="http://schemas.microsoft.com/office/drawing/2014/main" xmlns="" id="{00000000-0008-0000-0300-0000FFB3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08" name="Rectangle 150">
          <a:extLst>
            <a:ext uri="{FF2B5EF4-FFF2-40B4-BE49-F238E27FC236}">
              <a16:creationId xmlns:a16="http://schemas.microsoft.com/office/drawing/2014/main" xmlns="" id="{00000000-0008-0000-0300-00000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09" name="Rectangle 151">
          <a:extLst>
            <a:ext uri="{FF2B5EF4-FFF2-40B4-BE49-F238E27FC236}">
              <a16:creationId xmlns:a16="http://schemas.microsoft.com/office/drawing/2014/main" xmlns="" id="{00000000-0008-0000-0300-00000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0" name="Rectangle 152">
          <a:extLst>
            <a:ext uri="{FF2B5EF4-FFF2-40B4-BE49-F238E27FC236}">
              <a16:creationId xmlns:a16="http://schemas.microsoft.com/office/drawing/2014/main" xmlns="" id="{00000000-0008-0000-0300-00000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1" name="Rectangle 153">
          <a:extLst>
            <a:ext uri="{FF2B5EF4-FFF2-40B4-BE49-F238E27FC236}">
              <a16:creationId xmlns:a16="http://schemas.microsoft.com/office/drawing/2014/main" xmlns="" id="{00000000-0008-0000-0300-00000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2" name="Rectangle 154">
          <a:extLst>
            <a:ext uri="{FF2B5EF4-FFF2-40B4-BE49-F238E27FC236}">
              <a16:creationId xmlns:a16="http://schemas.microsoft.com/office/drawing/2014/main" xmlns="" id="{00000000-0008-0000-0300-00000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3" name="Rectangle 155">
          <a:extLst>
            <a:ext uri="{FF2B5EF4-FFF2-40B4-BE49-F238E27FC236}">
              <a16:creationId xmlns:a16="http://schemas.microsoft.com/office/drawing/2014/main" xmlns="" id="{00000000-0008-0000-0300-00000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4" name="Rectangle 156">
          <a:extLst>
            <a:ext uri="{FF2B5EF4-FFF2-40B4-BE49-F238E27FC236}">
              <a16:creationId xmlns:a16="http://schemas.microsoft.com/office/drawing/2014/main" xmlns="" id="{00000000-0008-0000-0300-00000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5" name="Rectangle 157">
          <a:extLst>
            <a:ext uri="{FF2B5EF4-FFF2-40B4-BE49-F238E27FC236}">
              <a16:creationId xmlns:a16="http://schemas.microsoft.com/office/drawing/2014/main" xmlns="" id="{00000000-0008-0000-0300-00000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6" name="Rectangle 158">
          <a:extLst>
            <a:ext uri="{FF2B5EF4-FFF2-40B4-BE49-F238E27FC236}">
              <a16:creationId xmlns:a16="http://schemas.microsoft.com/office/drawing/2014/main" xmlns="" id="{00000000-0008-0000-0300-00000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17" name="Rectangle 159">
          <a:extLst>
            <a:ext uri="{FF2B5EF4-FFF2-40B4-BE49-F238E27FC236}">
              <a16:creationId xmlns:a16="http://schemas.microsoft.com/office/drawing/2014/main" xmlns="" id="{00000000-0008-0000-0300-00000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18" name="Rectangle 160">
          <a:extLst>
            <a:ext uri="{FF2B5EF4-FFF2-40B4-BE49-F238E27FC236}">
              <a16:creationId xmlns:a16="http://schemas.microsoft.com/office/drawing/2014/main" xmlns="" id="{00000000-0008-0000-0300-00000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19" name="Rectangle 161">
          <a:extLst>
            <a:ext uri="{FF2B5EF4-FFF2-40B4-BE49-F238E27FC236}">
              <a16:creationId xmlns:a16="http://schemas.microsoft.com/office/drawing/2014/main" xmlns="" id="{00000000-0008-0000-0300-00000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0" name="Rectangle 162">
          <a:extLst>
            <a:ext uri="{FF2B5EF4-FFF2-40B4-BE49-F238E27FC236}">
              <a16:creationId xmlns:a16="http://schemas.microsoft.com/office/drawing/2014/main" xmlns="" id="{00000000-0008-0000-0300-00000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1" name="Rectangle 163">
          <a:extLst>
            <a:ext uri="{FF2B5EF4-FFF2-40B4-BE49-F238E27FC236}">
              <a16:creationId xmlns:a16="http://schemas.microsoft.com/office/drawing/2014/main" xmlns="" id="{00000000-0008-0000-0300-00000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2" name="Rectangle 164">
          <a:extLst>
            <a:ext uri="{FF2B5EF4-FFF2-40B4-BE49-F238E27FC236}">
              <a16:creationId xmlns:a16="http://schemas.microsoft.com/office/drawing/2014/main" xmlns="" id="{00000000-0008-0000-0300-00000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3" name="Rectangle 165">
          <a:extLst>
            <a:ext uri="{FF2B5EF4-FFF2-40B4-BE49-F238E27FC236}">
              <a16:creationId xmlns:a16="http://schemas.microsoft.com/office/drawing/2014/main" xmlns="" id="{00000000-0008-0000-0300-00000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4" name="Rectangle 166">
          <a:extLst>
            <a:ext uri="{FF2B5EF4-FFF2-40B4-BE49-F238E27FC236}">
              <a16:creationId xmlns:a16="http://schemas.microsoft.com/office/drawing/2014/main" xmlns="" id="{00000000-0008-0000-0300-00001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5" name="Rectangle 167">
          <a:extLst>
            <a:ext uri="{FF2B5EF4-FFF2-40B4-BE49-F238E27FC236}">
              <a16:creationId xmlns:a16="http://schemas.microsoft.com/office/drawing/2014/main" xmlns="" id="{00000000-0008-0000-0300-00001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26" name="Rectangle 168">
          <a:extLst>
            <a:ext uri="{FF2B5EF4-FFF2-40B4-BE49-F238E27FC236}">
              <a16:creationId xmlns:a16="http://schemas.microsoft.com/office/drawing/2014/main" xmlns="" id="{00000000-0008-0000-0300-00001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7" name="Rectangle 169">
          <a:extLst>
            <a:ext uri="{FF2B5EF4-FFF2-40B4-BE49-F238E27FC236}">
              <a16:creationId xmlns:a16="http://schemas.microsoft.com/office/drawing/2014/main" xmlns="" id="{00000000-0008-0000-0300-00001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28" name="Rectangle 170">
          <a:extLst>
            <a:ext uri="{FF2B5EF4-FFF2-40B4-BE49-F238E27FC236}">
              <a16:creationId xmlns:a16="http://schemas.microsoft.com/office/drawing/2014/main" xmlns="" id="{00000000-0008-0000-0300-00001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29" name="Rectangle 171">
          <a:extLst>
            <a:ext uri="{FF2B5EF4-FFF2-40B4-BE49-F238E27FC236}">
              <a16:creationId xmlns:a16="http://schemas.microsoft.com/office/drawing/2014/main" xmlns="" id="{00000000-0008-0000-0300-00001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0" name="Rectangle 172">
          <a:extLst>
            <a:ext uri="{FF2B5EF4-FFF2-40B4-BE49-F238E27FC236}">
              <a16:creationId xmlns:a16="http://schemas.microsoft.com/office/drawing/2014/main" xmlns="" id="{00000000-0008-0000-0300-00001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1" name="Rectangle 173">
          <a:extLst>
            <a:ext uri="{FF2B5EF4-FFF2-40B4-BE49-F238E27FC236}">
              <a16:creationId xmlns:a16="http://schemas.microsoft.com/office/drawing/2014/main" xmlns="" id="{00000000-0008-0000-0300-00001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2" name="Rectangle 174">
          <a:extLst>
            <a:ext uri="{FF2B5EF4-FFF2-40B4-BE49-F238E27FC236}">
              <a16:creationId xmlns:a16="http://schemas.microsoft.com/office/drawing/2014/main" xmlns="" id="{00000000-0008-0000-0300-00001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3" name="Rectangle 175">
          <a:extLst>
            <a:ext uri="{FF2B5EF4-FFF2-40B4-BE49-F238E27FC236}">
              <a16:creationId xmlns:a16="http://schemas.microsoft.com/office/drawing/2014/main" xmlns="" id="{00000000-0008-0000-0300-00001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4" name="Rectangle 176">
          <a:extLst>
            <a:ext uri="{FF2B5EF4-FFF2-40B4-BE49-F238E27FC236}">
              <a16:creationId xmlns:a16="http://schemas.microsoft.com/office/drawing/2014/main" xmlns="" id="{00000000-0008-0000-0300-00001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5" name="Rectangle 177">
          <a:extLst>
            <a:ext uri="{FF2B5EF4-FFF2-40B4-BE49-F238E27FC236}">
              <a16:creationId xmlns:a16="http://schemas.microsoft.com/office/drawing/2014/main" xmlns="" id="{00000000-0008-0000-0300-00001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6" name="Rectangle 178">
          <a:extLst>
            <a:ext uri="{FF2B5EF4-FFF2-40B4-BE49-F238E27FC236}">
              <a16:creationId xmlns:a16="http://schemas.microsoft.com/office/drawing/2014/main" xmlns="" id="{00000000-0008-0000-0300-00001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7" name="Rectangle 179">
          <a:extLst>
            <a:ext uri="{FF2B5EF4-FFF2-40B4-BE49-F238E27FC236}">
              <a16:creationId xmlns:a16="http://schemas.microsoft.com/office/drawing/2014/main" xmlns="" id="{00000000-0008-0000-0300-00001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8" name="Rectangle 180">
          <a:extLst>
            <a:ext uri="{FF2B5EF4-FFF2-40B4-BE49-F238E27FC236}">
              <a16:creationId xmlns:a16="http://schemas.microsoft.com/office/drawing/2014/main" xmlns="" id="{00000000-0008-0000-0300-00001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39" name="Rectangle 181">
          <a:extLst>
            <a:ext uri="{FF2B5EF4-FFF2-40B4-BE49-F238E27FC236}">
              <a16:creationId xmlns:a16="http://schemas.microsoft.com/office/drawing/2014/main" xmlns="" id="{00000000-0008-0000-0300-00001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0" name="Rectangle 182">
          <a:extLst>
            <a:ext uri="{FF2B5EF4-FFF2-40B4-BE49-F238E27FC236}">
              <a16:creationId xmlns:a16="http://schemas.microsoft.com/office/drawing/2014/main" xmlns="" id="{00000000-0008-0000-0300-00002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41" name="Rectangle 183">
          <a:extLst>
            <a:ext uri="{FF2B5EF4-FFF2-40B4-BE49-F238E27FC236}">
              <a16:creationId xmlns:a16="http://schemas.microsoft.com/office/drawing/2014/main" xmlns="" id="{00000000-0008-0000-0300-00002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2" name="Rectangle 138">
          <a:extLst>
            <a:ext uri="{FF2B5EF4-FFF2-40B4-BE49-F238E27FC236}">
              <a16:creationId xmlns:a16="http://schemas.microsoft.com/office/drawing/2014/main" xmlns="" id="{00000000-0008-0000-0300-00002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3" name="Rectangle 139">
          <a:extLst>
            <a:ext uri="{FF2B5EF4-FFF2-40B4-BE49-F238E27FC236}">
              <a16:creationId xmlns:a16="http://schemas.microsoft.com/office/drawing/2014/main" xmlns="" id="{00000000-0008-0000-0300-00002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4" name="Rectangle 140">
          <a:extLst>
            <a:ext uri="{FF2B5EF4-FFF2-40B4-BE49-F238E27FC236}">
              <a16:creationId xmlns:a16="http://schemas.microsoft.com/office/drawing/2014/main" xmlns="" id="{00000000-0008-0000-0300-00002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5" name="Rectangle 141">
          <a:extLst>
            <a:ext uri="{FF2B5EF4-FFF2-40B4-BE49-F238E27FC236}">
              <a16:creationId xmlns:a16="http://schemas.microsoft.com/office/drawing/2014/main" xmlns="" id="{00000000-0008-0000-0300-00002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6" name="Rectangle 142">
          <a:extLst>
            <a:ext uri="{FF2B5EF4-FFF2-40B4-BE49-F238E27FC236}">
              <a16:creationId xmlns:a16="http://schemas.microsoft.com/office/drawing/2014/main" xmlns="" id="{00000000-0008-0000-0300-00002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47" name="Rectangle 143">
          <a:extLst>
            <a:ext uri="{FF2B5EF4-FFF2-40B4-BE49-F238E27FC236}">
              <a16:creationId xmlns:a16="http://schemas.microsoft.com/office/drawing/2014/main" xmlns="" id="{00000000-0008-0000-0300-00002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48" name="Rectangle 144">
          <a:extLst>
            <a:ext uri="{FF2B5EF4-FFF2-40B4-BE49-F238E27FC236}">
              <a16:creationId xmlns:a16="http://schemas.microsoft.com/office/drawing/2014/main" xmlns="" id="{00000000-0008-0000-0300-00002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49" name="Rectangle 145">
          <a:extLst>
            <a:ext uri="{FF2B5EF4-FFF2-40B4-BE49-F238E27FC236}">
              <a16:creationId xmlns:a16="http://schemas.microsoft.com/office/drawing/2014/main" xmlns="" id="{00000000-0008-0000-0300-00002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0" name="Rectangle 146">
          <a:extLst>
            <a:ext uri="{FF2B5EF4-FFF2-40B4-BE49-F238E27FC236}">
              <a16:creationId xmlns:a16="http://schemas.microsoft.com/office/drawing/2014/main" xmlns="" id="{00000000-0008-0000-0300-00002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1" name="Rectangle 147">
          <a:extLst>
            <a:ext uri="{FF2B5EF4-FFF2-40B4-BE49-F238E27FC236}">
              <a16:creationId xmlns:a16="http://schemas.microsoft.com/office/drawing/2014/main" xmlns="" id="{00000000-0008-0000-0300-00002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2" name="Rectangle 148">
          <a:extLst>
            <a:ext uri="{FF2B5EF4-FFF2-40B4-BE49-F238E27FC236}">
              <a16:creationId xmlns:a16="http://schemas.microsoft.com/office/drawing/2014/main" xmlns="" id="{00000000-0008-0000-0300-00002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3" name="Rectangle 149">
          <a:extLst>
            <a:ext uri="{FF2B5EF4-FFF2-40B4-BE49-F238E27FC236}">
              <a16:creationId xmlns:a16="http://schemas.microsoft.com/office/drawing/2014/main" xmlns="" id="{00000000-0008-0000-0300-00002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4" name="Rectangle 150">
          <a:extLst>
            <a:ext uri="{FF2B5EF4-FFF2-40B4-BE49-F238E27FC236}">
              <a16:creationId xmlns:a16="http://schemas.microsoft.com/office/drawing/2014/main" xmlns="" id="{00000000-0008-0000-0300-00002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5" name="Rectangle 151">
          <a:extLst>
            <a:ext uri="{FF2B5EF4-FFF2-40B4-BE49-F238E27FC236}">
              <a16:creationId xmlns:a16="http://schemas.microsoft.com/office/drawing/2014/main" xmlns="" id="{00000000-0008-0000-0300-00002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6" name="Rectangle 152">
          <a:extLst>
            <a:ext uri="{FF2B5EF4-FFF2-40B4-BE49-F238E27FC236}">
              <a16:creationId xmlns:a16="http://schemas.microsoft.com/office/drawing/2014/main" xmlns="" id="{00000000-0008-0000-0300-00003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57" name="Rectangle 153">
          <a:extLst>
            <a:ext uri="{FF2B5EF4-FFF2-40B4-BE49-F238E27FC236}">
              <a16:creationId xmlns:a16="http://schemas.microsoft.com/office/drawing/2014/main" xmlns="" id="{00000000-0008-0000-0300-00003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58" name="Rectangle 154">
          <a:extLst>
            <a:ext uri="{FF2B5EF4-FFF2-40B4-BE49-F238E27FC236}">
              <a16:creationId xmlns:a16="http://schemas.microsoft.com/office/drawing/2014/main" xmlns="" id="{00000000-0008-0000-0300-00003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59" name="Rectangle 155">
          <a:extLst>
            <a:ext uri="{FF2B5EF4-FFF2-40B4-BE49-F238E27FC236}">
              <a16:creationId xmlns:a16="http://schemas.microsoft.com/office/drawing/2014/main" xmlns="" id="{00000000-0008-0000-0300-00003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0" name="Rectangle 156">
          <a:extLst>
            <a:ext uri="{FF2B5EF4-FFF2-40B4-BE49-F238E27FC236}">
              <a16:creationId xmlns:a16="http://schemas.microsoft.com/office/drawing/2014/main" xmlns="" id="{00000000-0008-0000-0300-00003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1" name="Rectangle 157">
          <a:extLst>
            <a:ext uri="{FF2B5EF4-FFF2-40B4-BE49-F238E27FC236}">
              <a16:creationId xmlns:a16="http://schemas.microsoft.com/office/drawing/2014/main" xmlns="" id="{00000000-0008-0000-0300-00003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2" name="Rectangle 158">
          <a:extLst>
            <a:ext uri="{FF2B5EF4-FFF2-40B4-BE49-F238E27FC236}">
              <a16:creationId xmlns:a16="http://schemas.microsoft.com/office/drawing/2014/main" xmlns="" id="{00000000-0008-0000-0300-00003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3" name="Rectangle 159">
          <a:extLst>
            <a:ext uri="{FF2B5EF4-FFF2-40B4-BE49-F238E27FC236}">
              <a16:creationId xmlns:a16="http://schemas.microsoft.com/office/drawing/2014/main" xmlns="" id="{00000000-0008-0000-0300-00003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4" name="Rectangle 160">
          <a:extLst>
            <a:ext uri="{FF2B5EF4-FFF2-40B4-BE49-F238E27FC236}">
              <a16:creationId xmlns:a16="http://schemas.microsoft.com/office/drawing/2014/main" xmlns="" id="{00000000-0008-0000-0300-00003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5" name="Rectangle 161">
          <a:extLst>
            <a:ext uri="{FF2B5EF4-FFF2-40B4-BE49-F238E27FC236}">
              <a16:creationId xmlns:a16="http://schemas.microsoft.com/office/drawing/2014/main" xmlns="" id="{00000000-0008-0000-0300-00003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6" name="Rectangle 162">
          <a:extLst>
            <a:ext uri="{FF2B5EF4-FFF2-40B4-BE49-F238E27FC236}">
              <a16:creationId xmlns:a16="http://schemas.microsoft.com/office/drawing/2014/main" xmlns="" id="{00000000-0008-0000-0300-00003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67" name="Rectangle 163">
          <a:extLst>
            <a:ext uri="{FF2B5EF4-FFF2-40B4-BE49-F238E27FC236}">
              <a16:creationId xmlns:a16="http://schemas.microsoft.com/office/drawing/2014/main" xmlns="" id="{00000000-0008-0000-0300-00003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68" name="Rectangle 164">
          <a:extLst>
            <a:ext uri="{FF2B5EF4-FFF2-40B4-BE49-F238E27FC236}">
              <a16:creationId xmlns:a16="http://schemas.microsoft.com/office/drawing/2014/main" xmlns="" id="{00000000-0008-0000-0300-00003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69" name="Rectangle 165">
          <a:extLst>
            <a:ext uri="{FF2B5EF4-FFF2-40B4-BE49-F238E27FC236}">
              <a16:creationId xmlns:a16="http://schemas.microsoft.com/office/drawing/2014/main" xmlns="" id="{00000000-0008-0000-0300-00003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0" name="Rectangle 166">
          <a:extLst>
            <a:ext uri="{FF2B5EF4-FFF2-40B4-BE49-F238E27FC236}">
              <a16:creationId xmlns:a16="http://schemas.microsoft.com/office/drawing/2014/main" xmlns="" id="{00000000-0008-0000-0300-00003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1" name="Rectangle 167">
          <a:extLst>
            <a:ext uri="{FF2B5EF4-FFF2-40B4-BE49-F238E27FC236}">
              <a16:creationId xmlns:a16="http://schemas.microsoft.com/office/drawing/2014/main" xmlns="" id="{00000000-0008-0000-0300-00003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72" name="Rectangle 168">
          <a:extLst>
            <a:ext uri="{FF2B5EF4-FFF2-40B4-BE49-F238E27FC236}">
              <a16:creationId xmlns:a16="http://schemas.microsoft.com/office/drawing/2014/main" xmlns="" id="{00000000-0008-0000-0300-00004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3" name="Rectangle 169">
          <a:extLst>
            <a:ext uri="{FF2B5EF4-FFF2-40B4-BE49-F238E27FC236}">
              <a16:creationId xmlns:a16="http://schemas.microsoft.com/office/drawing/2014/main" xmlns="" id="{00000000-0008-0000-0300-00004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74" name="Rectangle 170">
          <a:extLst>
            <a:ext uri="{FF2B5EF4-FFF2-40B4-BE49-F238E27FC236}">
              <a16:creationId xmlns:a16="http://schemas.microsoft.com/office/drawing/2014/main" xmlns="" id="{00000000-0008-0000-0300-00004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75" name="Rectangle 171">
          <a:extLst>
            <a:ext uri="{FF2B5EF4-FFF2-40B4-BE49-F238E27FC236}">
              <a16:creationId xmlns:a16="http://schemas.microsoft.com/office/drawing/2014/main" xmlns="" id="{00000000-0008-0000-0300-00004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6" name="Rectangle 172">
          <a:extLst>
            <a:ext uri="{FF2B5EF4-FFF2-40B4-BE49-F238E27FC236}">
              <a16:creationId xmlns:a16="http://schemas.microsoft.com/office/drawing/2014/main" xmlns="" id="{00000000-0008-0000-0300-00004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7" name="Rectangle 173">
          <a:extLst>
            <a:ext uri="{FF2B5EF4-FFF2-40B4-BE49-F238E27FC236}">
              <a16:creationId xmlns:a16="http://schemas.microsoft.com/office/drawing/2014/main" xmlns="" id="{00000000-0008-0000-0300-00004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8" name="Rectangle 174">
          <a:extLst>
            <a:ext uri="{FF2B5EF4-FFF2-40B4-BE49-F238E27FC236}">
              <a16:creationId xmlns:a16="http://schemas.microsoft.com/office/drawing/2014/main" xmlns="" id="{00000000-0008-0000-0300-00004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79" name="Rectangle 175">
          <a:extLst>
            <a:ext uri="{FF2B5EF4-FFF2-40B4-BE49-F238E27FC236}">
              <a16:creationId xmlns:a16="http://schemas.microsoft.com/office/drawing/2014/main" xmlns="" id="{00000000-0008-0000-0300-00004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0" name="Rectangle 176">
          <a:extLst>
            <a:ext uri="{FF2B5EF4-FFF2-40B4-BE49-F238E27FC236}">
              <a16:creationId xmlns:a16="http://schemas.microsoft.com/office/drawing/2014/main" xmlns="" id="{00000000-0008-0000-0300-00004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1" name="Rectangle 177">
          <a:extLst>
            <a:ext uri="{FF2B5EF4-FFF2-40B4-BE49-F238E27FC236}">
              <a16:creationId xmlns:a16="http://schemas.microsoft.com/office/drawing/2014/main" xmlns="" id="{00000000-0008-0000-0300-00004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2" name="Rectangle 178">
          <a:extLst>
            <a:ext uri="{FF2B5EF4-FFF2-40B4-BE49-F238E27FC236}">
              <a16:creationId xmlns:a16="http://schemas.microsoft.com/office/drawing/2014/main" xmlns="" id="{00000000-0008-0000-0300-00004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3" name="Rectangle 179">
          <a:extLst>
            <a:ext uri="{FF2B5EF4-FFF2-40B4-BE49-F238E27FC236}">
              <a16:creationId xmlns:a16="http://schemas.microsoft.com/office/drawing/2014/main" xmlns="" id="{00000000-0008-0000-0300-00004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4" name="Rectangle 180">
          <a:extLst>
            <a:ext uri="{FF2B5EF4-FFF2-40B4-BE49-F238E27FC236}">
              <a16:creationId xmlns:a16="http://schemas.microsoft.com/office/drawing/2014/main" xmlns="" id="{00000000-0008-0000-0300-00004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5" name="Rectangle 181">
          <a:extLst>
            <a:ext uri="{FF2B5EF4-FFF2-40B4-BE49-F238E27FC236}">
              <a16:creationId xmlns:a16="http://schemas.microsoft.com/office/drawing/2014/main" xmlns="" id="{00000000-0008-0000-0300-00004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6" name="Rectangle 182">
          <a:extLst>
            <a:ext uri="{FF2B5EF4-FFF2-40B4-BE49-F238E27FC236}">
              <a16:creationId xmlns:a16="http://schemas.microsoft.com/office/drawing/2014/main" xmlns="" id="{00000000-0008-0000-0300-00004E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287" name="Rectangle 183">
          <a:extLst>
            <a:ext uri="{FF2B5EF4-FFF2-40B4-BE49-F238E27FC236}">
              <a16:creationId xmlns:a16="http://schemas.microsoft.com/office/drawing/2014/main" xmlns="" id="{00000000-0008-0000-0300-00004F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88" name="Rectangle 138">
          <a:extLst>
            <a:ext uri="{FF2B5EF4-FFF2-40B4-BE49-F238E27FC236}">
              <a16:creationId xmlns:a16="http://schemas.microsoft.com/office/drawing/2014/main" xmlns="" id="{00000000-0008-0000-0300-00005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89" name="Rectangle 139">
          <a:extLst>
            <a:ext uri="{FF2B5EF4-FFF2-40B4-BE49-F238E27FC236}">
              <a16:creationId xmlns:a16="http://schemas.microsoft.com/office/drawing/2014/main" xmlns="" id="{00000000-0008-0000-0300-00005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0" name="Rectangle 140">
          <a:extLst>
            <a:ext uri="{FF2B5EF4-FFF2-40B4-BE49-F238E27FC236}">
              <a16:creationId xmlns:a16="http://schemas.microsoft.com/office/drawing/2014/main" xmlns="" id="{00000000-0008-0000-0300-00005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1" name="Rectangle 141">
          <a:extLst>
            <a:ext uri="{FF2B5EF4-FFF2-40B4-BE49-F238E27FC236}">
              <a16:creationId xmlns:a16="http://schemas.microsoft.com/office/drawing/2014/main" xmlns="" id="{00000000-0008-0000-0300-00005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2" name="Rectangle 142">
          <a:extLst>
            <a:ext uri="{FF2B5EF4-FFF2-40B4-BE49-F238E27FC236}">
              <a16:creationId xmlns:a16="http://schemas.microsoft.com/office/drawing/2014/main" xmlns="" id="{00000000-0008-0000-0300-00005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3" name="Rectangle 143">
          <a:extLst>
            <a:ext uri="{FF2B5EF4-FFF2-40B4-BE49-F238E27FC236}">
              <a16:creationId xmlns:a16="http://schemas.microsoft.com/office/drawing/2014/main" xmlns="" id="{00000000-0008-0000-0300-00005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4" name="Rectangle 144">
          <a:extLst>
            <a:ext uri="{FF2B5EF4-FFF2-40B4-BE49-F238E27FC236}">
              <a16:creationId xmlns:a16="http://schemas.microsoft.com/office/drawing/2014/main" xmlns="" id="{00000000-0008-0000-0300-00005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5" name="Rectangle 145">
          <a:extLst>
            <a:ext uri="{FF2B5EF4-FFF2-40B4-BE49-F238E27FC236}">
              <a16:creationId xmlns:a16="http://schemas.microsoft.com/office/drawing/2014/main" xmlns="" id="{00000000-0008-0000-0300-00005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6" name="Rectangle 146">
          <a:extLst>
            <a:ext uri="{FF2B5EF4-FFF2-40B4-BE49-F238E27FC236}">
              <a16:creationId xmlns:a16="http://schemas.microsoft.com/office/drawing/2014/main" xmlns="" id="{00000000-0008-0000-0300-00005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297" name="Rectangle 147">
          <a:extLst>
            <a:ext uri="{FF2B5EF4-FFF2-40B4-BE49-F238E27FC236}">
              <a16:creationId xmlns:a16="http://schemas.microsoft.com/office/drawing/2014/main" xmlns="" id="{00000000-0008-0000-0300-00005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298" name="Rectangle 148">
          <a:extLst>
            <a:ext uri="{FF2B5EF4-FFF2-40B4-BE49-F238E27FC236}">
              <a16:creationId xmlns:a16="http://schemas.microsoft.com/office/drawing/2014/main" xmlns="" id="{00000000-0008-0000-0300-00005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299" name="Rectangle 149">
          <a:extLst>
            <a:ext uri="{FF2B5EF4-FFF2-40B4-BE49-F238E27FC236}">
              <a16:creationId xmlns:a16="http://schemas.microsoft.com/office/drawing/2014/main" xmlns="" id="{00000000-0008-0000-0300-00005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0" name="Rectangle 150">
          <a:extLst>
            <a:ext uri="{FF2B5EF4-FFF2-40B4-BE49-F238E27FC236}">
              <a16:creationId xmlns:a16="http://schemas.microsoft.com/office/drawing/2014/main" xmlns="" id="{00000000-0008-0000-0300-00005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1" name="Rectangle 151">
          <a:extLst>
            <a:ext uri="{FF2B5EF4-FFF2-40B4-BE49-F238E27FC236}">
              <a16:creationId xmlns:a16="http://schemas.microsoft.com/office/drawing/2014/main" xmlns="" id="{00000000-0008-0000-0300-00005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2" name="Rectangle 152">
          <a:extLst>
            <a:ext uri="{FF2B5EF4-FFF2-40B4-BE49-F238E27FC236}">
              <a16:creationId xmlns:a16="http://schemas.microsoft.com/office/drawing/2014/main" xmlns="" id="{00000000-0008-0000-0300-00005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3" name="Rectangle 153">
          <a:extLst>
            <a:ext uri="{FF2B5EF4-FFF2-40B4-BE49-F238E27FC236}">
              <a16:creationId xmlns:a16="http://schemas.microsoft.com/office/drawing/2014/main" xmlns="" id="{00000000-0008-0000-0300-00005F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4" name="Rectangle 154">
          <a:extLst>
            <a:ext uri="{FF2B5EF4-FFF2-40B4-BE49-F238E27FC236}">
              <a16:creationId xmlns:a16="http://schemas.microsoft.com/office/drawing/2014/main" xmlns="" id="{00000000-0008-0000-0300-000060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5" name="Rectangle 155">
          <a:extLst>
            <a:ext uri="{FF2B5EF4-FFF2-40B4-BE49-F238E27FC236}">
              <a16:creationId xmlns:a16="http://schemas.microsoft.com/office/drawing/2014/main" xmlns="" id="{00000000-0008-0000-0300-000061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6" name="Rectangle 156">
          <a:extLst>
            <a:ext uri="{FF2B5EF4-FFF2-40B4-BE49-F238E27FC236}">
              <a16:creationId xmlns:a16="http://schemas.microsoft.com/office/drawing/2014/main" xmlns="" id="{00000000-0008-0000-0300-000062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07" name="Rectangle 157">
          <a:extLst>
            <a:ext uri="{FF2B5EF4-FFF2-40B4-BE49-F238E27FC236}">
              <a16:creationId xmlns:a16="http://schemas.microsoft.com/office/drawing/2014/main" xmlns="" id="{00000000-0008-0000-0300-000063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08" name="Rectangle 158">
          <a:extLst>
            <a:ext uri="{FF2B5EF4-FFF2-40B4-BE49-F238E27FC236}">
              <a16:creationId xmlns:a16="http://schemas.microsoft.com/office/drawing/2014/main" xmlns="" id="{00000000-0008-0000-0300-000064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09" name="Rectangle 159">
          <a:extLst>
            <a:ext uri="{FF2B5EF4-FFF2-40B4-BE49-F238E27FC236}">
              <a16:creationId xmlns:a16="http://schemas.microsoft.com/office/drawing/2014/main" xmlns="" id="{00000000-0008-0000-0300-000065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0" name="Rectangle 160">
          <a:extLst>
            <a:ext uri="{FF2B5EF4-FFF2-40B4-BE49-F238E27FC236}">
              <a16:creationId xmlns:a16="http://schemas.microsoft.com/office/drawing/2014/main" xmlns="" id="{00000000-0008-0000-0300-000066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1" name="Rectangle 161">
          <a:extLst>
            <a:ext uri="{FF2B5EF4-FFF2-40B4-BE49-F238E27FC236}">
              <a16:creationId xmlns:a16="http://schemas.microsoft.com/office/drawing/2014/main" xmlns="" id="{00000000-0008-0000-0300-000067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2" name="Rectangle 162">
          <a:extLst>
            <a:ext uri="{FF2B5EF4-FFF2-40B4-BE49-F238E27FC236}">
              <a16:creationId xmlns:a16="http://schemas.microsoft.com/office/drawing/2014/main" xmlns="" id="{00000000-0008-0000-0300-000068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3" name="Rectangle 163">
          <a:extLst>
            <a:ext uri="{FF2B5EF4-FFF2-40B4-BE49-F238E27FC236}">
              <a16:creationId xmlns:a16="http://schemas.microsoft.com/office/drawing/2014/main" xmlns="" id="{00000000-0008-0000-0300-000069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4" name="Rectangle 164">
          <a:extLst>
            <a:ext uri="{FF2B5EF4-FFF2-40B4-BE49-F238E27FC236}">
              <a16:creationId xmlns:a16="http://schemas.microsoft.com/office/drawing/2014/main" xmlns="" id="{00000000-0008-0000-0300-00006A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5" name="Rectangle 165">
          <a:extLst>
            <a:ext uri="{FF2B5EF4-FFF2-40B4-BE49-F238E27FC236}">
              <a16:creationId xmlns:a16="http://schemas.microsoft.com/office/drawing/2014/main" xmlns="" id="{00000000-0008-0000-0300-00006B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6" name="Rectangle 166">
          <a:extLst>
            <a:ext uri="{FF2B5EF4-FFF2-40B4-BE49-F238E27FC236}">
              <a16:creationId xmlns:a16="http://schemas.microsoft.com/office/drawing/2014/main" xmlns="" id="{00000000-0008-0000-0300-00006C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17" name="Rectangle 167">
          <a:extLst>
            <a:ext uri="{FF2B5EF4-FFF2-40B4-BE49-F238E27FC236}">
              <a16:creationId xmlns:a16="http://schemas.microsoft.com/office/drawing/2014/main" xmlns="" id="{00000000-0008-0000-0300-00006D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18" name="Rectangle 168">
          <a:extLst>
            <a:ext uri="{FF2B5EF4-FFF2-40B4-BE49-F238E27FC236}">
              <a16:creationId xmlns:a16="http://schemas.microsoft.com/office/drawing/2014/main" xmlns="" id="{00000000-0008-0000-0300-00006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19" name="Rectangle 169">
          <a:extLst>
            <a:ext uri="{FF2B5EF4-FFF2-40B4-BE49-F238E27FC236}">
              <a16:creationId xmlns:a16="http://schemas.microsoft.com/office/drawing/2014/main" xmlns="" id="{00000000-0008-0000-0300-00006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20" name="Rectangle 170">
          <a:extLst>
            <a:ext uri="{FF2B5EF4-FFF2-40B4-BE49-F238E27FC236}">
              <a16:creationId xmlns:a16="http://schemas.microsoft.com/office/drawing/2014/main" xmlns="" id="{00000000-0008-0000-0300-00007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21" name="Rectangle 171">
          <a:extLst>
            <a:ext uri="{FF2B5EF4-FFF2-40B4-BE49-F238E27FC236}">
              <a16:creationId xmlns:a16="http://schemas.microsoft.com/office/drawing/2014/main" xmlns="" id="{00000000-0008-0000-0300-00007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2" name="Rectangle 172">
          <a:extLst>
            <a:ext uri="{FF2B5EF4-FFF2-40B4-BE49-F238E27FC236}">
              <a16:creationId xmlns:a16="http://schemas.microsoft.com/office/drawing/2014/main" xmlns="" id="{00000000-0008-0000-0300-00007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3" name="Rectangle 173">
          <a:extLst>
            <a:ext uri="{FF2B5EF4-FFF2-40B4-BE49-F238E27FC236}">
              <a16:creationId xmlns:a16="http://schemas.microsoft.com/office/drawing/2014/main" xmlns="" id="{00000000-0008-0000-0300-00007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4" name="Rectangle 174">
          <a:extLst>
            <a:ext uri="{FF2B5EF4-FFF2-40B4-BE49-F238E27FC236}">
              <a16:creationId xmlns:a16="http://schemas.microsoft.com/office/drawing/2014/main" xmlns="" id="{00000000-0008-0000-0300-00007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5" name="Rectangle 175">
          <a:extLst>
            <a:ext uri="{FF2B5EF4-FFF2-40B4-BE49-F238E27FC236}">
              <a16:creationId xmlns:a16="http://schemas.microsoft.com/office/drawing/2014/main" xmlns="" id="{00000000-0008-0000-0300-00007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6" name="Rectangle 176">
          <a:extLst>
            <a:ext uri="{FF2B5EF4-FFF2-40B4-BE49-F238E27FC236}">
              <a16:creationId xmlns:a16="http://schemas.microsoft.com/office/drawing/2014/main" xmlns="" id="{00000000-0008-0000-0300-00007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7" name="Rectangle 177">
          <a:extLst>
            <a:ext uri="{FF2B5EF4-FFF2-40B4-BE49-F238E27FC236}">
              <a16:creationId xmlns:a16="http://schemas.microsoft.com/office/drawing/2014/main" xmlns="" id="{00000000-0008-0000-0300-00007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8" name="Rectangle 178">
          <a:extLst>
            <a:ext uri="{FF2B5EF4-FFF2-40B4-BE49-F238E27FC236}">
              <a16:creationId xmlns:a16="http://schemas.microsoft.com/office/drawing/2014/main" xmlns="" id="{00000000-0008-0000-0300-00007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29" name="Rectangle 179">
          <a:extLst>
            <a:ext uri="{FF2B5EF4-FFF2-40B4-BE49-F238E27FC236}">
              <a16:creationId xmlns:a16="http://schemas.microsoft.com/office/drawing/2014/main" xmlns="" id="{00000000-0008-0000-0300-00007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0" name="Rectangle 180">
          <a:extLst>
            <a:ext uri="{FF2B5EF4-FFF2-40B4-BE49-F238E27FC236}">
              <a16:creationId xmlns:a16="http://schemas.microsoft.com/office/drawing/2014/main" xmlns="" id="{00000000-0008-0000-0300-00007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1" name="Rectangle 181">
          <a:extLst>
            <a:ext uri="{FF2B5EF4-FFF2-40B4-BE49-F238E27FC236}">
              <a16:creationId xmlns:a16="http://schemas.microsoft.com/office/drawing/2014/main" xmlns="" id="{00000000-0008-0000-0300-00007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2" name="Rectangle 182">
          <a:extLst>
            <a:ext uri="{FF2B5EF4-FFF2-40B4-BE49-F238E27FC236}">
              <a16:creationId xmlns:a16="http://schemas.microsoft.com/office/drawing/2014/main" xmlns="" id="{00000000-0008-0000-0300-00007C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33" name="Rectangle 183">
          <a:extLst>
            <a:ext uri="{FF2B5EF4-FFF2-40B4-BE49-F238E27FC236}">
              <a16:creationId xmlns:a16="http://schemas.microsoft.com/office/drawing/2014/main" xmlns="" id="{00000000-0008-0000-0300-00007D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4" name="Rectangle 138">
          <a:extLst>
            <a:ext uri="{FF2B5EF4-FFF2-40B4-BE49-F238E27FC236}">
              <a16:creationId xmlns:a16="http://schemas.microsoft.com/office/drawing/2014/main" xmlns="" id="{00000000-0008-0000-0300-00007E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5" name="Rectangle 139">
          <a:extLst>
            <a:ext uri="{FF2B5EF4-FFF2-40B4-BE49-F238E27FC236}">
              <a16:creationId xmlns:a16="http://schemas.microsoft.com/office/drawing/2014/main" xmlns="" id="{00000000-0008-0000-0300-00007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6" name="Rectangle 140">
          <a:extLst>
            <a:ext uri="{FF2B5EF4-FFF2-40B4-BE49-F238E27FC236}">
              <a16:creationId xmlns:a16="http://schemas.microsoft.com/office/drawing/2014/main" xmlns="" id="{00000000-0008-0000-0300-000080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37" name="Rectangle 141">
          <a:extLst>
            <a:ext uri="{FF2B5EF4-FFF2-40B4-BE49-F238E27FC236}">
              <a16:creationId xmlns:a16="http://schemas.microsoft.com/office/drawing/2014/main" xmlns="" id="{00000000-0008-0000-0300-000081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38" name="Rectangle 142">
          <a:extLst>
            <a:ext uri="{FF2B5EF4-FFF2-40B4-BE49-F238E27FC236}">
              <a16:creationId xmlns:a16="http://schemas.microsoft.com/office/drawing/2014/main" xmlns="" id="{00000000-0008-0000-0300-000082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39" name="Rectangle 143">
          <a:extLst>
            <a:ext uri="{FF2B5EF4-FFF2-40B4-BE49-F238E27FC236}">
              <a16:creationId xmlns:a16="http://schemas.microsoft.com/office/drawing/2014/main" xmlns="" id="{00000000-0008-0000-0300-000083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0" name="Rectangle 144">
          <a:extLst>
            <a:ext uri="{FF2B5EF4-FFF2-40B4-BE49-F238E27FC236}">
              <a16:creationId xmlns:a16="http://schemas.microsoft.com/office/drawing/2014/main" xmlns="" id="{00000000-0008-0000-0300-000084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1" name="Rectangle 145">
          <a:extLst>
            <a:ext uri="{FF2B5EF4-FFF2-40B4-BE49-F238E27FC236}">
              <a16:creationId xmlns:a16="http://schemas.microsoft.com/office/drawing/2014/main" xmlns="" id="{00000000-0008-0000-0300-000085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2" name="Rectangle 146">
          <a:extLst>
            <a:ext uri="{FF2B5EF4-FFF2-40B4-BE49-F238E27FC236}">
              <a16:creationId xmlns:a16="http://schemas.microsoft.com/office/drawing/2014/main" xmlns="" id="{00000000-0008-0000-0300-000086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3" name="Rectangle 147">
          <a:extLst>
            <a:ext uri="{FF2B5EF4-FFF2-40B4-BE49-F238E27FC236}">
              <a16:creationId xmlns:a16="http://schemas.microsoft.com/office/drawing/2014/main" xmlns="" id="{00000000-0008-0000-0300-000087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4" name="Rectangle 148">
          <a:extLst>
            <a:ext uri="{FF2B5EF4-FFF2-40B4-BE49-F238E27FC236}">
              <a16:creationId xmlns:a16="http://schemas.microsoft.com/office/drawing/2014/main" xmlns="" id="{00000000-0008-0000-0300-000088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5" name="Rectangle 149">
          <a:extLst>
            <a:ext uri="{FF2B5EF4-FFF2-40B4-BE49-F238E27FC236}">
              <a16:creationId xmlns:a16="http://schemas.microsoft.com/office/drawing/2014/main" xmlns="" id="{00000000-0008-0000-0300-000089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6" name="Rectangle 150">
          <a:extLst>
            <a:ext uri="{FF2B5EF4-FFF2-40B4-BE49-F238E27FC236}">
              <a16:creationId xmlns:a16="http://schemas.microsoft.com/office/drawing/2014/main" xmlns="" id="{00000000-0008-0000-0300-00008A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47" name="Rectangle 151">
          <a:extLst>
            <a:ext uri="{FF2B5EF4-FFF2-40B4-BE49-F238E27FC236}">
              <a16:creationId xmlns:a16="http://schemas.microsoft.com/office/drawing/2014/main" xmlns="" id="{00000000-0008-0000-0300-00008B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48" name="Rectangle 152">
          <a:extLst>
            <a:ext uri="{FF2B5EF4-FFF2-40B4-BE49-F238E27FC236}">
              <a16:creationId xmlns:a16="http://schemas.microsoft.com/office/drawing/2014/main" xmlns="" id="{00000000-0008-0000-0300-00008C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49" name="Rectangle 153">
          <a:extLst>
            <a:ext uri="{FF2B5EF4-FFF2-40B4-BE49-F238E27FC236}">
              <a16:creationId xmlns:a16="http://schemas.microsoft.com/office/drawing/2014/main" xmlns="" id="{00000000-0008-0000-0300-00008D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0" name="Rectangle 154">
          <a:extLst>
            <a:ext uri="{FF2B5EF4-FFF2-40B4-BE49-F238E27FC236}">
              <a16:creationId xmlns:a16="http://schemas.microsoft.com/office/drawing/2014/main" xmlns="" id="{00000000-0008-0000-0300-00008E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1" name="Rectangle 155">
          <a:extLst>
            <a:ext uri="{FF2B5EF4-FFF2-40B4-BE49-F238E27FC236}">
              <a16:creationId xmlns:a16="http://schemas.microsoft.com/office/drawing/2014/main" xmlns="" id="{00000000-0008-0000-0300-00008F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2" name="Rectangle 156">
          <a:extLst>
            <a:ext uri="{FF2B5EF4-FFF2-40B4-BE49-F238E27FC236}">
              <a16:creationId xmlns:a16="http://schemas.microsoft.com/office/drawing/2014/main" xmlns="" id="{00000000-0008-0000-0300-000090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3" name="Rectangle 157">
          <a:extLst>
            <a:ext uri="{FF2B5EF4-FFF2-40B4-BE49-F238E27FC236}">
              <a16:creationId xmlns:a16="http://schemas.microsoft.com/office/drawing/2014/main" xmlns="" id="{00000000-0008-0000-0300-000091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4" name="Rectangle 158">
          <a:extLst>
            <a:ext uri="{FF2B5EF4-FFF2-40B4-BE49-F238E27FC236}">
              <a16:creationId xmlns:a16="http://schemas.microsoft.com/office/drawing/2014/main" xmlns="" id="{00000000-0008-0000-0300-000092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5" name="Rectangle 159">
          <a:extLst>
            <a:ext uri="{FF2B5EF4-FFF2-40B4-BE49-F238E27FC236}">
              <a16:creationId xmlns:a16="http://schemas.microsoft.com/office/drawing/2014/main" xmlns="" id="{00000000-0008-0000-0300-000093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6" name="Rectangle 160">
          <a:extLst>
            <a:ext uri="{FF2B5EF4-FFF2-40B4-BE49-F238E27FC236}">
              <a16:creationId xmlns:a16="http://schemas.microsoft.com/office/drawing/2014/main" xmlns="" id="{00000000-0008-0000-0300-000094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57" name="Rectangle 161">
          <a:extLst>
            <a:ext uri="{FF2B5EF4-FFF2-40B4-BE49-F238E27FC236}">
              <a16:creationId xmlns:a16="http://schemas.microsoft.com/office/drawing/2014/main" xmlns="" id="{00000000-0008-0000-0300-000095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58" name="Rectangle 162">
          <a:extLst>
            <a:ext uri="{FF2B5EF4-FFF2-40B4-BE49-F238E27FC236}">
              <a16:creationId xmlns:a16="http://schemas.microsoft.com/office/drawing/2014/main" xmlns="" id="{00000000-0008-0000-0300-000096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59" name="Rectangle 163">
          <a:extLst>
            <a:ext uri="{FF2B5EF4-FFF2-40B4-BE49-F238E27FC236}">
              <a16:creationId xmlns:a16="http://schemas.microsoft.com/office/drawing/2014/main" xmlns="" id="{00000000-0008-0000-0300-000097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0" name="Rectangle 164">
          <a:extLst>
            <a:ext uri="{FF2B5EF4-FFF2-40B4-BE49-F238E27FC236}">
              <a16:creationId xmlns:a16="http://schemas.microsoft.com/office/drawing/2014/main" xmlns="" id="{00000000-0008-0000-0300-000098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1" name="Rectangle 165">
          <a:extLst>
            <a:ext uri="{FF2B5EF4-FFF2-40B4-BE49-F238E27FC236}">
              <a16:creationId xmlns:a16="http://schemas.microsoft.com/office/drawing/2014/main" xmlns="" id="{00000000-0008-0000-0300-000099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2" name="Rectangle 166">
          <a:extLst>
            <a:ext uri="{FF2B5EF4-FFF2-40B4-BE49-F238E27FC236}">
              <a16:creationId xmlns:a16="http://schemas.microsoft.com/office/drawing/2014/main" xmlns="" id="{00000000-0008-0000-0300-00009A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3" name="Rectangle 167">
          <a:extLst>
            <a:ext uri="{FF2B5EF4-FFF2-40B4-BE49-F238E27FC236}">
              <a16:creationId xmlns:a16="http://schemas.microsoft.com/office/drawing/2014/main" xmlns="" id="{00000000-0008-0000-0300-00009B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254</xdr:row>
      <xdr:rowOff>0</xdr:rowOff>
    </xdr:from>
    <xdr:to>
      <xdr:col>4</xdr:col>
      <xdr:colOff>419100</xdr:colOff>
      <xdr:row>254</xdr:row>
      <xdr:rowOff>0</xdr:rowOff>
    </xdr:to>
    <xdr:sp macro="" textlink="">
      <xdr:nvSpPr>
        <xdr:cNvPr id="4830364" name="Rectangle 168">
          <a:extLst>
            <a:ext uri="{FF2B5EF4-FFF2-40B4-BE49-F238E27FC236}">
              <a16:creationId xmlns:a16="http://schemas.microsoft.com/office/drawing/2014/main" xmlns="" id="{00000000-0008-0000-0300-00009CB44900}"/>
            </a:ext>
          </a:extLst>
        </xdr:cNvPr>
        <xdr:cNvSpPr>
          <a:spLocks noChangeArrowheads="1"/>
        </xdr:cNvSpPr>
      </xdr:nvSpPr>
      <xdr:spPr bwMode="auto">
        <a:xfrm>
          <a:off x="5114925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5" name="Rectangle 169">
          <a:extLst>
            <a:ext uri="{FF2B5EF4-FFF2-40B4-BE49-F238E27FC236}">
              <a16:creationId xmlns:a16="http://schemas.microsoft.com/office/drawing/2014/main" xmlns="" id="{00000000-0008-0000-0300-00009D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254</xdr:row>
      <xdr:rowOff>0</xdr:rowOff>
    </xdr:from>
    <xdr:to>
      <xdr:col>8</xdr:col>
      <xdr:colOff>0</xdr:colOff>
      <xdr:row>254</xdr:row>
      <xdr:rowOff>0</xdr:rowOff>
    </xdr:to>
    <xdr:sp macro="" textlink="">
      <xdr:nvSpPr>
        <xdr:cNvPr id="4830366" name="Rectangle 170">
          <a:extLst>
            <a:ext uri="{FF2B5EF4-FFF2-40B4-BE49-F238E27FC236}">
              <a16:creationId xmlns:a16="http://schemas.microsoft.com/office/drawing/2014/main" xmlns="" id="{00000000-0008-0000-0300-00009EB44900}"/>
            </a:ext>
          </a:extLst>
        </xdr:cNvPr>
        <xdr:cNvSpPr>
          <a:spLocks noChangeArrowheads="1"/>
        </xdr:cNvSpPr>
      </xdr:nvSpPr>
      <xdr:spPr bwMode="auto">
        <a:xfrm>
          <a:off x="6743700" y="508254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254</xdr:row>
      <xdr:rowOff>0</xdr:rowOff>
    </xdr:from>
    <xdr:to>
      <xdr:col>6</xdr:col>
      <xdr:colOff>561975</xdr:colOff>
      <xdr:row>254</xdr:row>
      <xdr:rowOff>0</xdr:rowOff>
    </xdr:to>
    <xdr:sp macro="" textlink="">
      <xdr:nvSpPr>
        <xdr:cNvPr id="4830367" name="Rectangle 171">
          <a:extLst>
            <a:ext uri="{FF2B5EF4-FFF2-40B4-BE49-F238E27FC236}">
              <a16:creationId xmlns:a16="http://schemas.microsoft.com/office/drawing/2014/main" xmlns="" id="{00000000-0008-0000-0300-00009FB44900}"/>
            </a:ext>
          </a:extLst>
        </xdr:cNvPr>
        <xdr:cNvSpPr>
          <a:spLocks noChangeArrowheads="1"/>
        </xdr:cNvSpPr>
      </xdr:nvSpPr>
      <xdr:spPr bwMode="auto">
        <a:xfrm>
          <a:off x="606742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8" name="Rectangle 172">
          <a:extLst>
            <a:ext uri="{FF2B5EF4-FFF2-40B4-BE49-F238E27FC236}">
              <a16:creationId xmlns:a16="http://schemas.microsoft.com/office/drawing/2014/main" xmlns="" id="{00000000-0008-0000-0300-0000A0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69" name="Rectangle 173">
          <a:extLst>
            <a:ext uri="{FF2B5EF4-FFF2-40B4-BE49-F238E27FC236}">
              <a16:creationId xmlns:a16="http://schemas.microsoft.com/office/drawing/2014/main" xmlns="" id="{00000000-0008-0000-0300-0000A1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0" name="Rectangle 174">
          <a:extLst>
            <a:ext uri="{FF2B5EF4-FFF2-40B4-BE49-F238E27FC236}">
              <a16:creationId xmlns:a16="http://schemas.microsoft.com/office/drawing/2014/main" xmlns="" id="{00000000-0008-0000-0300-0000A2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1" name="Rectangle 175">
          <a:extLst>
            <a:ext uri="{FF2B5EF4-FFF2-40B4-BE49-F238E27FC236}">
              <a16:creationId xmlns:a16="http://schemas.microsoft.com/office/drawing/2014/main" xmlns="" id="{00000000-0008-0000-0300-0000A3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2" name="Rectangle 176">
          <a:extLst>
            <a:ext uri="{FF2B5EF4-FFF2-40B4-BE49-F238E27FC236}">
              <a16:creationId xmlns:a16="http://schemas.microsoft.com/office/drawing/2014/main" xmlns="" id="{00000000-0008-0000-0300-0000A4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3" name="Rectangle 177">
          <a:extLst>
            <a:ext uri="{FF2B5EF4-FFF2-40B4-BE49-F238E27FC236}">
              <a16:creationId xmlns:a16="http://schemas.microsoft.com/office/drawing/2014/main" xmlns="" id="{00000000-0008-0000-0300-0000A5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4" name="Rectangle 178">
          <a:extLst>
            <a:ext uri="{FF2B5EF4-FFF2-40B4-BE49-F238E27FC236}">
              <a16:creationId xmlns:a16="http://schemas.microsoft.com/office/drawing/2014/main" xmlns="" id="{00000000-0008-0000-0300-0000A6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5" name="Rectangle 179">
          <a:extLst>
            <a:ext uri="{FF2B5EF4-FFF2-40B4-BE49-F238E27FC236}">
              <a16:creationId xmlns:a16="http://schemas.microsoft.com/office/drawing/2014/main" xmlns="" id="{00000000-0008-0000-0300-0000A7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6" name="Rectangle 180">
          <a:extLst>
            <a:ext uri="{FF2B5EF4-FFF2-40B4-BE49-F238E27FC236}">
              <a16:creationId xmlns:a16="http://schemas.microsoft.com/office/drawing/2014/main" xmlns="" id="{00000000-0008-0000-0300-0000A8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7" name="Rectangle 181">
          <a:extLst>
            <a:ext uri="{FF2B5EF4-FFF2-40B4-BE49-F238E27FC236}">
              <a16:creationId xmlns:a16="http://schemas.microsoft.com/office/drawing/2014/main" xmlns="" id="{00000000-0008-0000-0300-0000A9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8" name="Rectangle 182">
          <a:extLst>
            <a:ext uri="{FF2B5EF4-FFF2-40B4-BE49-F238E27FC236}">
              <a16:creationId xmlns:a16="http://schemas.microsoft.com/office/drawing/2014/main" xmlns="" id="{00000000-0008-0000-0300-0000AA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254</xdr:row>
      <xdr:rowOff>0</xdr:rowOff>
    </xdr:from>
    <xdr:to>
      <xdr:col>8</xdr:col>
      <xdr:colOff>561975</xdr:colOff>
      <xdr:row>254</xdr:row>
      <xdr:rowOff>0</xdr:rowOff>
    </xdr:to>
    <xdr:sp macro="" textlink="">
      <xdr:nvSpPr>
        <xdr:cNvPr id="4830379" name="Rectangle 183">
          <a:extLst>
            <a:ext uri="{FF2B5EF4-FFF2-40B4-BE49-F238E27FC236}">
              <a16:creationId xmlns:a16="http://schemas.microsoft.com/office/drawing/2014/main" xmlns="" id="{00000000-0008-0000-0300-0000ABB44900}"/>
            </a:ext>
          </a:extLst>
        </xdr:cNvPr>
        <xdr:cNvSpPr>
          <a:spLocks noChangeArrowheads="1"/>
        </xdr:cNvSpPr>
      </xdr:nvSpPr>
      <xdr:spPr bwMode="auto">
        <a:xfrm>
          <a:off x="7191375" y="508254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0" name="Rectangle 184">
          <a:extLst>
            <a:ext uri="{FF2B5EF4-FFF2-40B4-BE49-F238E27FC236}">
              <a16:creationId xmlns:a16="http://schemas.microsoft.com/office/drawing/2014/main" xmlns="" id="{00000000-0008-0000-0300-0000A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1" name="Rectangle 185">
          <a:extLst>
            <a:ext uri="{FF2B5EF4-FFF2-40B4-BE49-F238E27FC236}">
              <a16:creationId xmlns:a16="http://schemas.microsoft.com/office/drawing/2014/main" xmlns="" id="{00000000-0008-0000-0300-0000A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2" name="Rectangle 186">
          <a:extLst>
            <a:ext uri="{FF2B5EF4-FFF2-40B4-BE49-F238E27FC236}">
              <a16:creationId xmlns:a16="http://schemas.microsoft.com/office/drawing/2014/main" xmlns="" id="{00000000-0008-0000-0300-0000A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3" name="Rectangle 187">
          <a:extLst>
            <a:ext uri="{FF2B5EF4-FFF2-40B4-BE49-F238E27FC236}">
              <a16:creationId xmlns:a16="http://schemas.microsoft.com/office/drawing/2014/main" xmlns="" id="{00000000-0008-0000-0300-0000A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4" name="Rectangle 188">
          <a:extLst>
            <a:ext uri="{FF2B5EF4-FFF2-40B4-BE49-F238E27FC236}">
              <a16:creationId xmlns:a16="http://schemas.microsoft.com/office/drawing/2014/main" xmlns="" id="{00000000-0008-0000-0300-0000B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5" name="Rectangle 189">
          <a:extLst>
            <a:ext uri="{FF2B5EF4-FFF2-40B4-BE49-F238E27FC236}">
              <a16:creationId xmlns:a16="http://schemas.microsoft.com/office/drawing/2014/main" xmlns="" id="{00000000-0008-0000-0300-0000B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6" name="Rectangle 190">
          <a:extLst>
            <a:ext uri="{FF2B5EF4-FFF2-40B4-BE49-F238E27FC236}">
              <a16:creationId xmlns:a16="http://schemas.microsoft.com/office/drawing/2014/main" xmlns="" id="{00000000-0008-0000-0300-0000B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87" name="Rectangle 191">
          <a:extLst>
            <a:ext uri="{FF2B5EF4-FFF2-40B4-BE49-F238E27FC236}">
              <a16:creationId xmlns:a16="http://schemas.microsoft.com/office/drawing/2014/main" xmlns="" id="{00000000-0008-0000-0300-0000B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88" name="Rectangle 192">
          <a:extLst>
            <a:ext uri="{FF2B5EF4-FFF2-40B4-BE49-F238E27FC236}">
              <a16:creationId xmlns:a16="http://schemas.microsoft.com/office/drawing/2014/main" xmlns="" id="{00000000-0008-0000-0300-0000B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89" name="Rectangle 193">
          <a:extLst>
            <a:ext uri="{FF2B5EF4-FFF2-40B4-BE49-F238E27FC236}">
              <a16:creationId xmlns:a16="http://schemas.microsoft.com/office/drawing/2014/main" xmlns="" id="{00000000-0008-0000-0300-0000B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0" name="Rectangle 194">
          <a:extLst>
            <a:ext uri="{FF2B5EF4-FFF2-40B4-BE49-F238E27FC236}">
              <a16:creationId xmlns:a16="http://schemas.microsoft.com/office/drawing/2014/main" xmlns="" id="{00000000-0008-0000-0300-0000B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1" name="Rectangle 195">
          <a:extLst>
            <a:ext uri="{FF2B5EF4-FFF2-40B4-BE49-F238E27FC236}">
              <a16:creationId xmlns:a16="http://schemas.microsoft.com/office/drawing/2014/main" xmlns="" id="{00000000-0008-0000-0300-0000B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2" name="Rectangle 196">
          <a:extLst>
            <a:ext uri="{FF2B5EF4-FFF2-40B4-BE49-F238E27FC236}">
              <a16:creationId xmlns:a16="http://schemas.microsoft.com/office/drawing/2014/main" xmlns="" id="{00000000-0008-0000-0300-0000B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3" name="Rectangle 197">
          <a:extLst>
            <a:ext uri="{FF2B5EF4-FFF2-40B4-BE49-F238E27FC236}">
              <a16:creationId xmlns:a16="http://schemas.microsoft.com/office/drawing/2014/main" xmlns="" id="{00000000-0008-0000-0300-0000B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4" name="Rectangle 198">
          <a:extLst>
            <a:ext uri="{FF2B5EF4-FFF2-40B4-BE49-F238E27FC236}">
              <a16:creationId xmlns:a16="http://schemas.microsoft.com/office/drawing/2014/main" xmlns="" id="{00000000-0008-0000-0300-0000B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5" name="Rectangle 199">
          <a:extLst>
            <a:ext uri="{FF2B5EF4-FFF2-40B4-BE49-F238E27FC236}">
              <a16:creationId xmlns:a16="http://schemas.microsoft.com/office/drawing/2014/main" xmlns="" id="{00000000-0008-0000-0300-0000BB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6" name="Rectangle 200">
          <a:extLst>
            <a:ext uri="{FF2B5EF4-FFF2-40B4-BE49-F238E27FC236}">
              <a16:creationId xmlns:a16="http://schemas.microsoft.com/office/drawing/2014/main" xmlns="" id="{00000000-0008-0000-0300-0000BC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397" name="Rectangle 201">
          <a:extLst>
            <a:ext uri="{FF2B5EF4-FFF2-40B4-BE49-F238E27FC236}">
              <a16:creationId xmlns:a16="http://schemas.microsoft.com/office/drawing/2014/main" xmlns="" id="{00000000-0008-0000-0300-0000BD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398" name="Rectangle 202">
          <a:extLst>
            <a:ext uri="{FF2B5EF4-FFF2-40B4-BE49-F238E27FC236}">
              <a16:creationId xmlns:a16="http://schemas.microsoft.com/office/drawing/2014/main" xmlns="" id="{00000000-0008-0000-0300-0000BE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399" name="Rectangle 203">
          <a:extLst>
            <a:ext uri="{FF2B5EF4-FFF2-40B4-BE49-F238E27FC236}">
              <a16:creationId xmlns:a16="http://schemas.microsoft.com/office/drawing/2014/main" xmlns="" id="{00000000-0008-0000-0300-0000BF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0" name="Rectangle 204">
          <a:extLst>
            <a:ext uri="{FF2B5EF4-FFF2-40B4-BE49-F238E27FC236}">
              <a16:creationId xmlns:a16="http://schemas.microsoft.com/office/drawing/2014/main" xmlns="" id="{00000000-0008-0000-0300-0000C0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1" name="Rectangle 205">
          <a:extLst>
            <a:ext uri="{FF2B5EF4-FFF2-40B4-BE49-F238E27FC236}">
              <a16:creationId xmlns:a16="http://schemas.microsoft.com/office/drawing/2014/main" xmlns="" id="{00000000-0008-0000-0300-0000C1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2" name="Rectangle 206">
          <a:extLst>
            <a:ext uri="{FF2B5EF4-FFF2-40B4-BE49-F238E27FC236}">
              <a16:creationId xmlns:a16="http://schemas.microsoft.com/office/drawing/2014/main" xmlns="" id="{00000000-0008-0000-0300-0000C2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3" name="Rectangle 207">
          <a:extLst>
            <a:ext uri="{FF2B5EF4-FFF2-40B4-BE49-F238E27FC236}">
              <a16:creationId xmlns:a16="http://schemas.microsoft.com/office/drawing/2014/main" xmlns="" id="{00000000-0008-0000-0300-0000C3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4" name="Rectangle 208">
          <a:extLst>
            <a:ext uri="{FF2B5EF4-FFF2-40B4-BE49-F238E27FC236}">
              <a16:creationId xmlns:a16="http://schemas.microsoft.com/office/drawing/2014/main" xmlns="" id="{00000000-0008-0000-0300-0000C4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5" name="Rectangle 209">
          <a:extLst>
            <a:ext uri="{FF2B5EF4-FFF2-40B4-BE49-F238E27FC236}">
              <a16:creationId xmlns:a16="http://schemas.microsoft.com/office/drawing/2014/main" xmlns="" id="{00000000-0008-0000-0300-0000C5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6" name="Rectangle 210">
          <a:extLst>
            <a:ext uri="{FF2B5EF4-FFF2-40B4-BE49-F238E27FC236}">
              <a16:creationId xmlns:a16="http://schemas.microsoft.com/office/drawing/2014/main" xmlns="" id="{00000000-0008-0000-0300-0000C6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07" name="Rectangle 211">
          <a:extLst>
            <a:ext uri="{FF2B5EF4-FFF2-40B4-BE49-F238E27FC236}">
              <a16:creationId xmlns:a16="http://schemas.microsoft.com/office/drawing/2014/main" xmlns="" id="{00000000-0008-0000-0300-0000C7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08" name="Rectangle 212">
          <a:extLst>
            <a:ext uri="{FF2B5EF4-FFF2-40B4-BE49-F238E27FC236}">
              <a16:creationId xmlns:a16="http://schemas.microsoft.com/office/drawing/2014/main" xmlns="" id="{00000000-0008-0000-0300-0000C8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09" name="Rectangle 213">
          <a:extLst>
            <a:ext uri="{FF2B5EF4-FFF2-40B4-BE49-F238E27FC236}">
              <a16:creationId xmlns:a16="http://schemas.microsoft.com/office/drawing/2014/main" xmlns="" id="{00000000-0008-0000-0300-0000C9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10" name="Rectangle 214">
          <a:extLst>
            <a:ext uri="{FF2B5EF4-FFF2-40B4-BE49-F238E27FC236}">
              <a16:creationId xmlns:a16="http://schemas.microsoft.com/office/drawing/2014/main" xmlns="" id="{00000000-0008-0000-0300-0000C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1" name="Rectangle 215">
          <a:extLst>
            <a:ext uri="{FF2B5EF4-FFF2-40B4-BE49-F238E27FC236}">
              <a16:creationId xmlns:a16="http://schemas.microsoft.com/office/drawing/2014/main" xmlns="" id="{00000000-0008-0000-0300-0000C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12" name="Rectangle 216">
          <a:extLst>
            <a:ext uri="{FF2B5EF4-FFF2-40B4-BE49-F238E27FC236}">
              <a16:creationId xmlns:a16="http://schemas.microsoft.com/office/drawing/2014/main" xmlns="" id="{00000000-0008-0000-0300-0000C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13" name="Rectangle 217">
          <a:extLst>
            <a:ext uri="{FF2B5EF4-FFF2-40B4-BE49-F238E27FC236}">
              <a16:creationId xmlns:a16="http://schemas.microsoft.com/office/drawing/2014/main" xmlns="" id="{00000000-0008-0000-0300-0000C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4" name="Rectangle 218">
          <a:extLst>
            <a:ext uri="{FF2B5EF4-FFF2-40B4-BE49-F238E27FC236}">
              <a16:creationId xmlns:a16="http://schemas.microsoft.com/office/drawing/2014/main" xmlns="" id="{00000000-0008-0000-0300-0000C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5" name="Rectangle 219">
          <a:extLst>
            <a:ext uri="{FF2B5EF4-FFF2-40B4-BE49-F238E27FC236}">
              <a16:creationId xmlns:a16="http://schemas.microsoft.com/office/drawing/2014/main" xmlns="" id="{00000000-0008-0000-0300-0000C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6" name="Rectangle 220">
          <a:extLst>
            <a:ext uri="{FF2B5EF4-FFF2-40B4-BE49-F238E27FC236}">
              <a16:creationId xmlns:a16="http://schemas.microsoft.com/office/drawing/2014/main" xmlns="" id="{00000000-0008-0000-0300-0000D0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7" name="Rectangle 221">
          <a:extLst>
            <a:ext uri="{FF2B5EF4-FFF2-40B4-BE49-F238E27FC236}">
              <a16:creationId xmlns:a16="http://schemas.microsoft.com/office/drawing/2014/main" xmlns="" id="{00000000-0008-0000-0300-0000D1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8" name="Rectangle 222">
          <a:extLst>
            <a:ext uri="{FF2B5EF4-FFF2-40B4-BE49-F238E27FC236}">
              <a16:creationId xmlns:a16="http://schemas.microsoft.com/office/drawing/2014/main" xmlns="" id="{00000000-0008-0000-0300-0000D2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19" name="Rectangle 223">
          <a:extLst>
            <a:ext uri="{FF2B5EF4-FFF2-40B4-BE49-F238E27FC236}">
              <a16:creationId xmlns:a16="http://schemas.microsoft.com/office/drawing/2014/main" xmlns="" id="{00000000-0008-0000-0300-0000D3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0" name="Rectangle 224">
          <a:extLst>
            <a:ext uri="{FF2B5EF4-FFF2-40B4-BE49-F238E27FC236}">
              <a16:creationId xmlns:a16="http://schemas.microsoft.com/office/drawing/2014/main" xmlns="" id="{00000000-0008-0000-0300-0000D4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1" name="Rectangle 225">
          <a:extLst>
            <a:ext uri="{FF2B5EF4-FFF2-40B4-BE49-F238E27FC236}">
              <a16:creationId xmlns:a16="http://schemas.microsoft.com/office/drawing/2014/main" xmlns="" id="{00000000-0008-0000-0300-0000D5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2" name="Rectangle 226">
          <a:extLst>
            <a:ext uri="{FF2B5EF4-FFF2-40B4-BE49-F238E27FC236}">
              <a16:creationId xmlns:a16="http://schemas.microsoft.com/office/drawing/2014/main" xmlns="" id="{00000000-0008-0000-0300-0000D6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3" name="Rectangle 227">
          <a:extLst>
            <a:ext uri="{FF2B5EF4-FFF2-40B4-BE49-F238E27FC236}">
              <a16:creationId xmlns:a16="http://schemas.microsoft.com/office/drawing/2014/main" xmlns="" id="{00000000-0008-0000-0300-0000D7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4" name="Rectangle 228">
          <a:extLst>
            <a:ext uri="{FF2B5EF4-FFF2-40B4-BE49-F238E27FC236}">
              <a16:creationId xmlns:a16="http://schemas.microsoft.com/office/drawing/2014/main" xmlns="" id="{00000000-0008-0000-0300-0000D8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25" name="Rectangle 229">
          <a:extLst>
            <a:ext uri="{FF2B5EF4-FFF2-40B4-BE49-F238E27FC236}">
              <a16:creationId xmlns:a16="http://schemas.microsoft.com/office/drawing/2014/main" xmlns="" id="{00000000-0008-0000-0300-0000D9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6" name="Rectangle 184">
          <a:extLst>
            <a:ext uri="{FF2B5EF4-FFF2-40B4-BE49-F238E27FC236}">
              <a16:creationId xmlns:a16="http://schemas.microsoft.com/office/drawing/2014/main" xmlns="" id="{00000000-0008-0000-0300-0000DA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27" name="Rectangle 185">
          <a:extLst>
            <a:ext uri="{FF2B5EF4-FFF2-40B4-BE49-F238E27FC236}">
              <a16:creationId xmlns:a16="http://schemas.microsoft.com/office/drawing/2014/main" xmlns="" id="{00000000-0008-0000-0300-0000D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28" name="Rectangle 186">
          <a:extLst>
            <a:ext uri="{FF2B5EF4-FFF2-40B4-BE49-F238E27FC236}">
              <a16:creationId xmlns:a16="http://schemas.microsoft.com/office/drawing/2014/main" xmlns="" id="{00000000-0008-0000-0300-0000DC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29" name="Rectangle 187">
          <a:extLst>
            <a:ext uri="{FF2B5EF4-FFF2-40B4-BE49-F238E27FC236}">
              <a16:creationId xmlns:a16="http://schemas.microsoft.com/office/drawing/2014/main" xmlns="" id="{00000000-0008-0000-0300-0000DD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0" name="Rectangle 188">
          <a:extLst>
            <a:ext uri="{FF2B5EF4-FFF2-40B4-BE49-F238E27FC236}">
              <a16:creationId xmlns:a16="http://schemas.microsoft.com/office/drawing/2014/main" xmlns="" id="{00000000-0008-0000-0300-0000DE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1" name="Rectangle 189">
          <a:extLst>
            <a:ext uri="{FF2B5EF4-FFF2-40B4-BE49-F238E27FC236}">
              <a16:creationId xmlns:a16="http://schemas.microsoft.com/office/drawing/2014/main" xmlns="" id="{00000000-0008-0000-0300-0000DF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2" name="Rectangle 190">
          <a:extLst>
            <a:ext uri="{FF2B5EF4-FFF2-40B4-BE49-F238E27FC236}">
              <a16:creationId xmlns:a16="http://schemas.microsoft.com/office/drawing/2014/main" xmlns="" id="{00000000-0008-0000-0300-0000E0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3" name="Rectangle 191">
          <a:extLst>
            <a:ext uri="{FF2B5EF4-FFF2-40B4-BE49-F238E27FC236}">
              <a16:creationId xmlns:a16="http://schemas.microsoft.com/office/drawing/2014/main" xmlns="" id="{00000000-0008-0000-0300-0000E1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4" name="Rectangle 192">
          <a:extLst>
            <a:ext uri="{FF2B5EF4-FFF2-40B4-BE49-F238E27FC236}">
              <a16:creationId xmlns:a16="http://schemas.microsoft.com/office/drawing/2014/main" xmlns="" id="{00000000-0008-0000-0300-0000E2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5" name="Rectangle 193">
          <a:extLst>
            <a:ext uri="{FF2B5EF4-FFF2-40B4-BE49-F238E27FC236}">
              <a16:creationId xmlns:a16="http://schemas.microsoft.com/office/drawing/2014/main" xmlns="" id="{00000000-0008-0000-0300-0000E3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6" name="Rectangle 194">
          <a:extLst>
            <a:ext uri="{FF2B5EF4-FFF2-40B4-BE49-F238E27FC236}">
              <a16:creationId xmlns:a16="http://schemas.microsoft.com/office/drawing/2014/main" xmlns="" id="{00000000-0008-0000-0300-0000E4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37" name="Rectangle 195">
          <a:extLst>
            <a:ext uri="{FF2B5EF4-FFF2-40B4-BE49-F238E27FC236}">
              <a16:creationId xmlns:a16="http://schemas.microsoft.com/office/drawing/2014/main" xmlns="" id="{00000000-0008-0000-0300-0000E5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38" name="Rectangle 196">
          <a:extLst>
            <a:ext uri="{FF2B5EF4-FFF2-40B4-BE49-F238E27FC236}">
              <a16:creationId xmlns:a16="http://schemas.microsoft.com/office/drawing/2014/main" xmlns="" id="{00000000-0008-0000-0300-0000E6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39" name="Rectangle 197">
          <a:extLst>
            <a:ext uri="{FF2B5EF4-FFF2-40B4-BE49-F238E27FC236}">
              <a16:creationId xmlns:a16="http://schemas.microsoft.com/office/drawing/2014/main" xmlns="" id="{00000000-0008-0000-0300-0000E7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0" name="Rectangle 198">
          <a:extLst>
            <a:ext uri="{FF2B5EF4-FFF2-40B4-BE49-F238E27FC236}">
              <a16:creationId xmlns:a16="http://schemas.microsoft.com/office/drawing/2014/main" xmlns="" id="{00000000-0008-0000-0300-0000E8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1" name="Rectangle 199">
          <a:extLst>
            <a:ext uri="{FF2B5EF4-FFF2-40B4-BE49-F238E27FC236}">
              <a16:creationId xmlns:a16="http://schemas.microsoft.com/office/drawing/2014/main" xmlns="" id="{00000000-0008-0000-0300-0000E9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2" name="Rectangle 200">
          <a:extLst>
            <a:ext uri="{FF2B5EF4-FFF2-40B4-BE49-F238E27FC236}">
              <a16:creationId xmlns:a16="http://schemas.microsoft.com/office/drawing/2014/main" xmlns="" id="{00000000-0008-0000-0300-0000EA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3" name="Rectangle 201">
          <a:extLst>
            <a:ext uri="{FF2B5EF4-FFF2-40B4-BE49-F238E27FC236}">
              <a16:creationId xmlns:a16="http://schemas.microsoft.com/office/drawing/2014/main" xmlns="" id="{00000000-0008-0000-0300-0000EB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4" name="Rectangle 202">
          <a:extLst>
            <a:ext uri="{FF2B5EF4-FFF2-40B4-BE49-F238E27FC236}">
              <a16:creationId xmlns:a16="http://schemas.microsoft.com/office/drawing/2014/main" xmlns="" id="{00000000-0008-0000-0300-0000EC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5" name="Rectangle 203">
          <a:extLst>
            <a:ext uri="{FF2B5EF4-FFF2-40B4-BE49-F238E27FC236}">
              <a16:creationId xmlns:a16="http://schemas.microsoft.com/office/drawing/2014/main" xmlns="" id="{00000000-0008-0000-0300-0000ED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6" name="Rectangle 204">
          <a:extLst>
            <a:ext uri="{FF2B5EF4-FFF2-40B4-BE49-F238E27FC236}">
              <a16:creationId xmlns:a16="http://schemas.microsoft.com/office/drawing/2014/main" xmlns="" id="{00000000-0008-0000-0300-0000EE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47" name="Rectangle 205">
          <a:extLst>
            <a:ext uri="{FF2B5EF4-FFF2-40B4-BE49-F238E27FC236}">
              <a16:creationId xmlns:a16="http://schemas.microsoft.com/office/drawing/2014/main" xmlns="" id="{00000000-0008-0000-0300-0000EF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48" name="Rectangle 206">
          <a:extLst>
            <a:ext uri="{FF2B5EF4-FFF2-40B4-BE49-F238E27FC236}">
              <a16:creationId xmlns:a16="http://schemas.microsoft.com/office/drawing/2014/main" xmlns="" id="{00000000-0008-0000-0300-0000F0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49" name="Rectangle 207">
          <a:extLst>
            <a:ext uri="{FF2B5EF4-FFF2-40B4-BE49-F238E27FC236}">
              <a16:creationId xmlns:a16="http://schemas.microsoft.com/office/drawing/2014/main" xmlns="" id="{00000000-0008-0000-0300-0000F1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0" name="Rectangle 208">
          <a:extLst>
            <a:ext uri="{FF2B5EF4-FFF2-40B4-BE49-F238E27FC236}">
              <a16:creationId xmlns:a16="http://schemas.microsoft.com/office/drawing/2014/main" xmlns="" id="{00000000-0008-0000-0300-0000F2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1" name="Rectangle 209">
          <a:extLst>
            <a:ext uri="{FF2B5EF4-FFF2-40B4-BE49-F238E27FC236}">
              <a16:creationId xmlns:a16="http://schemas.microsoft.com/office/drawing/2014/main" xmlns="" id="{00000000-0008-0000-0300-0000F3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2" name="Rectangle 210">
          <a:extLst>
            <a:ext uri="{FF2B5EF4-FFF2-40B4-BE49-F238E27FC236}">
              <a16:creationId xmlns:a16="http://schemas.microsoft.com/office/drawing/2014/main" xmlns="" id="{00000000-0008-0000-0300-0000F4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3" name="Rectangle 211">
          <a:extLst>
            <a:ext uri="{FF2B5EF4-FFF2-40B4-BE49-F238E27FC236}">
              <a16:creationId xmlns:a16="http://schemas.microsoft.com/office/drawing/2014/main" xmlns="" id="{00000000-0008-0000-0300-0000F5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4" name="Rectangle 212">
          <a:extLst>
            <a:ext uri="{FF2B5EF4-FFF2-40B4-BE49-F238E27FC236}">
              <a16:creationId xmlns:a16="http://schemas.microsoft.com/office/drawing/2014/main" xmlns="" id="{00000000-0008-0000-0300-0000F6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5" name="Rectangle 213">
          <a:extLst>
            <a:ext uri="{FF2B5EF4-FFF2-40B4-BE49-F238E27FC236}">
              <a16:creationId xmlns:a16="http://schemas.microsoft.com/office/drawing/2014/main" xmlns="" id="{00000000-0008-0000-0300-0000F7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56" name="Rectangle 214">
          <a:extLst>
            <a:ext uri="{FF2B5EF4-FFF2-40B4-BE49-F238E27FC236}">
              <a16:creationId xmlns:a16="http://schemas.microsoft.com/office/drawing/2014/main" xmlns="" id="{00000000-0008-0000-0300-0000F8B4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7" name="Rectangle 215">
          <a:extLst>
            <a:ext uri="{FF2B5EF4-FFF2-40B4-BE49-F238E27FC236}">
              <a16:creationId xmlns:a16="http://schemas.microsoft.com/office/drawing/2014/main" xmlns="" id="{00000000-0008-0000-0300-0000F9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58" name="Rectangle 216">
          <a:extLst>
            <a:ext uri="{FF2B5EF4-FFF2-40B4-BE49-F238E27FC236}">
              <a16:creationId xmlns:a16="http://schemas.microsoft.com/office/drawing/2014/main" xmlns="" id="{00000000-0008-0000-0300-0000FAB4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59" name="Rectangle 217">
          <a:extLst>
            <a:ext uri="{FF2B5EF4-FFF2-40B4-BE49-F238E27FC236}">
              <a16:creationId xmlns:a16="http://schemas.microsoft.com/office/drawing/2014/main" xmlns="" id="{00000000-0008-0000-0300-0000FBB4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0" name="Rectangle 218">
          <a:extLst>
            <a:ext uri="{FF2B5EF4-FFF2-40B4-BE49-F238E27FC236}">
              <a16:creationId xmlns:a16="http://schemas.microsoft.com/office/drawing/2014/main" xmlns="" id="{00000000-0008-0000-0300-0000FC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1" name="Rectangle 219">
          <a:extLst>
            <a:ext uri="{FF2B5EF4-FFF2-40B4-BE49-F238E27FC236}">
              <a16:creationId xmlns:a16="http://schemas.microsoft.com/office/drawing/2014/main" xmlns="" id="{00000000-0008-0000-0300-0000FD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2" name="Rectangle 220">
          <a:extLst>
            <a:ext uri="{FF2B5EF4-FFF2-40B4-BE49-F238E27FC236}">
              <a16:creationId xmlns:a16="http://schemas.microsoft.com/office/drawing/2014/main" xmlns="" id="{00000000-0008-0000-0300-0000FE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3" name="Rectangle 221">
          <a:extLst>
            <a:ext uri="{FF2B5EF4-FFF2-40B4-BE49-F238E27FC236}">
              <a16:creationId xmlns:a16="http://schemas.microsoft.com/office/drawing/2014/main" xmlns="" id="{00000000-0008-0000-0300-0000FFB4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4" name="Rectangle 222">
          <a:extLst>
            <a:ext uri="{FF2B5EF4-FFF2-40B4-BE49-F238E27FC236}">
              <a16:creationId xmlns:a16="http://schemas.microsoft.com/office/drawing/2014/main" xmlns="" id="{00000000-0008-0000-0300-00000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5" name="Rectangle 223">
          <a:extLst>
            <a:ext uri="{FF2B5EF4-FFF2-40B4-BE49-F238E27FC236}">
              <a16:creationId xmlns:a16="http://schemas.microsoft.com/office/drawing/2014/main" xmlns="" id="{00000000-0008-0000-0300-00000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6" name="Rectangle 224">
          <a:extLst>
            <a:ext uri="{FF2B5EF4-FFF2-40B4-BE49-F238E27FC236}">
              <a16:creationId xmlns:a16="http://schemas.microsoft.com/office/drawing/2014/main" xmlns="" id="{00000000-0008-0000-0300-00000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7" name="Rectangle 225">
          <a:extLst>
            <a:ext uri="{FF2B5EF4-FFF2-40B4-BE49-F238E27FC236}">
              <a16:creationId xmlns:a16="http://schemas.microsoft.com/office/drawing/2014/main" xmlns="" id="{00000000-0008-0000-0300-00000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8" name="Rectangle 226">
          <a:extLst>
            <a:ext uri="{FF2B5EF4-FFF2-40B4-BE49-F238E27FC236}">
              <a16:creationId xmlns:a16="http://schemas.microsoft.com/office/drawing/2014/main" xmlns="" id="{00000000-0008-0000-0300-00000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69" name="Rectangle 227">
          <a:extLst>
            <a:ext uri="{FF2B5EF4-FFF2-40B4-BE49-F238E27FC236}">
              <a16:creationId xmlns:a16="http://schemas.microsoft.com/office/drawing/2014/main" xmlns="" id="{00000000-0008-0000-0300-00000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0" name="Rectangle 228">
          <a:extLst>
            <a:ext uri="{FF2B5EF4-FFF2-40B4-BE49-F238E27FC236}">
              <a16:creationId xmlns:a16="http://schemas.microsoft.com/office/drawing/2014/main" xmlns="" id="{00000000-0008-0000-0300-000006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471" name="Rectangle 229">
          <a:extLst>
            <a:ext uri="{FF2B5EF4-FFF2-40B4-BE49-F238E27FC236}">
              <a16:creationId xmlns:a16="http://schemas.microsoft.com/office/drawing/2014/main" xmlns="" id="{00000000-0008-0000-0300-000007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2" name="Rectangle 184">
          <a:extLst>
            <a:ext uri="{FF2B5EF4-FFF2-40B4-BE49-F238E27FC236}">
              <a16:creationId xmlns:a16="http://schemas.microsoft.com/office/drawing/2014/main" xmlns="" id="{00000000-0008-0000-0300-00000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3" name="Rectangle 185">
          <a:extLst>
            <a:ext uri="{FF2B5EF4-FFF2-40B4-BE49-F238E27FC236}">
              <a16:creationId xmlns:a16="http://schemas.microsoft.com/office/drawing/2014/main" xmlns="" id="{00000000-0008-0000-0300-00000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4" name="Rectangle 186">
          <a:extLst>
            <a:ext uri="{FF2B5EF4-FFF2-40B4-BE49-F238E27FC236}">
              <a16:creationId xmlns:a16="http://schemas.microsoft.com/office/drawing/2014/main" xmlns="" id="{00000000-0008-0000-0300-00000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5" name="Rectangle 187">
          <a:extLst>
            <a:ext uri="{FF2B5EF4-FFF2-40B4-BE49-F238E27FC236}">
              <a16:creationId xmlns:a16="http://schemas.microsoft.com/office/drawing/2014/main" xmlns="" id="{00000000-0008-0000-0300-00000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6" name="Rectangle 188">
          <a:extLst>
            <a:ext uri="{FF2B5EF4-FFF2-40B4-BE49-F238E27FC236}">
              <a16:creationId xmlns:a16="http://schemas.microsoft.com/office/drawing/2014/main" xmlns="" id="{00000000-0008-0000-0300-00000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77" name="Rectangle 189">
          <a:extLst>
            <a:ext uri="{FF2B5EF4-FFF2-40B4-BE49-F238E27FC236}">
              <a16:creationId xmlns:a16="http://schemas.microsoft.com/office/drawing/2014/main" xmlns="" id="{00000000-0008-0000-0300-00000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78" name="Rectangle 190">
          <a:extLst>
            <a:ext uri="{FF2B5EF4-FFF2-40B4-BE49-F238E27FC236}">
              <a16:creationId xmlns:a16="http://schemas.microsoft.com/office/drawing/2014/main" xmlns="" id="{00000000-0008-0000-0300-00000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79" name="Rectangle 191">
          <a:extLst>
            <a:ext uri="{FF2B5EF4-FFF2-40B4-BE49-F238E27FC236}">
              <a16:creationId xmlns:a16="http://schemas.microsoft.com/office/drawing/2014/main" xmlns="" id="{00000000-0008-0000-0300-00000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0" name="Rectangle 192">
          <a:extLst>
            <a:ext uri="{FF2B5EF4-FFF2-40B4-BE49-F238E27FC236}">
              <a16:creationId xmlns:a16="http://schemas.microsoft.com/office/drawing/2014/main" xmlns="" id="{00000000-0008-0000-0300-00001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1" name="Rectangle 193">
          <a:extLst>
            <a:ext uri="{FF2B5EF4-FFF2-40B4-BE49-F238E27FC236}">
              <a16:creationId xmlns:a16="http://schemas.microsoft.com/office/drawing/2014/main" xmlns="" id="{00000000-0008-0000-0300-00001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2" name="Rectangle 194">
          <a:extLst>
            <a:ext uri="{FF2B5EF4-FFF2-40B4-BE49-F238E27FC236}">
              <a16:creationId xmlns:a16="http://schemas.microsoft.com/office/drawing/2014/main" xmlns="" id="{00000000-0008-0000-0300-00001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3" name="Rectangle 195">
          <a:extLst>
            <a:ext uri="{FF2B5EF4-FFF2-40B4-BE49-F238E27FC236}">
              <a16:creationId xmlns:a16="http://schemas.microsoft.com/office/drawing/2014/main" xmlns="" id="{00000000-0008-0000-0300-00001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4" name="Rectangle 196">
          <a:extLst>
            <a:ext uri="{FF2B5EF4-FFF2-40B4-BE49-F238E27FC236}">
              <a16:creationId xmlns:a16="http://schemas.microsoft.com/office/drawing/2014/main" xmlns="" id="{00000000-0008-0000-0300-00001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5" name="Rectangle 197">
          <a:extLst>
            <a:ext uri="{FF2B5EF4-FFF2-40B4-BE49-F238E27FC236}">
              <a16:creationId xmlns:a16="http://schemas.microsoft.com/office/drawing/2014/main" xmlns="" id="{00000000-0008-0000-0300-00001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6" name="Rectangle 198">
          <a:extLst>
            <a:ext uri="{FF2B5EF4-FFF2-40B4-BE49-F238E27FC236}">
              <a16:creationId xmlns:a16="http://schemas.microsoft.com/office/drawing/2014/main" xmlns="" id="{00000000-0008-0000-0300-00001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87" name="Rectangle 199">
          <a:extLst>
            <a:ext uri="{FF2B5EF4-FFF2-40B4-BE49-F238E27FC236}">
              <a16:creationId xmlns:a16="http://schemas.microsoft.com/office/drawing/2014/main" xmlns="" id="{00000000-0008-0000-0300-000017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88" name="Rectangle 200">
          <a:extLst>
            <a:ext uri="{FF2B5EF4-FFF2-40B4-BE49-F238E27FC236}">
              <a16:creationId xmlns:a16="http://schemas.microsoft.com/office/drawing/2014/main" xmlns="" id="{00000000-0008-0000-0300-000018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89" name="Rectangle 201">
          <a:extLst>
            <a:ext uri="{FF2B5EF4-FFF2-40B4-BE49-F238E27FC236}">
              <a16:creationId xmlns:a16="http://schemas.microsoft.com/office/drawing/2014/main" xmlns="" id="{00000000-0008-0000-0300-000019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0" name="Rectangle 202">
          <a:extLst>
            <a:ext uri="{FF2B5EF4-FFF2-40B4-BE49-F238E27FC236}">
              <a16:creationId xmlns:a16="http://schemas.microsoft.com/office/drawing/2014/main" xmlns="" id="{00000000-0008-0000-0300-00001A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1" name="Rectangle 203">
          <a:extLst>
            <a:ext uri="{FF2B5EF4-FFF2-40B4-BE49-F238E27FC236}">
              <a16:creationId xmlns:a16="http://schemas.microsoft.com/office/drawing/2014/main" xmlns="" id="{00000000-0008-0000-0300-00001B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2" name="Rectangle 204">
          <a:extLst>
            <a:ext uri="{FF2B5EF4-FFF2-40B4-BE49-F238E27FC236}">
              <a16:creationId xmlns:a16="http://schemas.microsoft.com/office/drawing/2014/main" xmlns="" id="{00000000-0008-0000-0300-00001C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3" name="Rectangle 205">
          <a:extLst>
            <a:ext uri="{FF2B5EF4-FFF2-40B4-BE49-F238E27FC236}">
              <a16:creationId xmlns:a16="http://schemas.microsoft.com/office/drawing/2014/main" xmlns="" id="{00000000-0008-0000-0300-00001D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4" name="Rectangle 206">
          <a:extLst>
            <a:ext uri="{FF2B5EF4-FFF2-40B4-BE49-F238E27FC236}">
              <a16:creationId xmlns:a16="http://schemas.microsoft.com/office/drawing/2014/main" xmlns="" id="{00000000-0008-0000-0300-00001E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5" name="Rectangle 207">
          <a:extLst>
            <a:ext uri="{FF2B5EF4-FFF2-40B4-BE49-F238E27FC236}">
              <a16:creationId xmlns:a16="http://schemas.microsoft.com/office/drawing/2014/main" xmlns="" id="{00000000-0008-0000-0300-00001F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6" name="Rectangle 208">
          <a:extLst>
            <a:ext uri="{FF2B5EF4-FFF2-40B4-BE49-F238E27FC236}">
              <a16:creationId xmlns:a16="http://schemas.microsoft.com/office/drawing/2014/main" xmlns="" id="{00000000-0008-0000-0300-000020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497" name="Rectangle 209">
          <a:extLst>
            <a:ext uri="{FF2B5EF4-FFF2-40B4-BE49-F238E27FC236}">
              <a16:creationId xmlns:a16="http://schemas.microsoft.com/office/drawing/2014/main" xmlns="" id="{00000000-0008-0000-0300-000021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498" name="Rectangle 210">
          <a:extLst>
            <a:ext uri="{FF2B5EF4-FFF2-40B4-BE49-F238E27FC236}">
              <a16:creationId xmlns:a16="http://schemas.microsoft.com/office/drawing/2014/main" xmlns="" id="{00000000-0008-0000-0300-000022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499" name="Rectangle 211">
          <a:extLst>
            <a:ext uri="{FF2B5EF4-FFF2-40B4-BE49-F238E27FC236}">
              <a16:creationId xmlns:a16="http://schemas.microsoft.com/office/drawing/2014/main" xmlns="" id="{00000000-0008-0000-0300-000023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0" name="Rectangle 212">
          <a:extLst>
            <a:ext uri="{FF2B5EF4-FFF2-40B4-BE49-F238E27FC236}">
              <a16:creationId xmlns:a16="http://schemas.microsoft.com/office/drawing/2014/main" xmlns="" id="{00000000-0008-0000-0300-000024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1" name="Rectangle 213">
          <a:extLst>
            <a:ext uri="{FF2B5EF4-FFF2-40B4-BE49-F238E27FC236}">
              <a16:creationId xmlns:a16="http://schemas.microsoft.com/office/drawing/2014/main" xmlns="" id="{00000000-0008-0000-0300-000025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02" name="Rectangle 214">
          <a:extLst>
            <a:ext uri="{FF2B5EF4-FFF2-40B4-BE49-F238E27FC236}">
              <a16:creationId xmlns:a16="http://schemas.microsoft.com/office/drawing/2014/main" xmlns="" id="{00000000-0008-0000-0300-00002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3" name="Rectangle 215">
          <a:extLst>
            <a:ext uri="{FF2B5EF4-FFF2-40B4-BE49-F238E27FC236}">
              <a16:creationId xmlns:a16="http://schemas.microsoft.com/office/drawing/2014/main" xmlns="" id="{00000000-0008-0000-0300-00002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04" name="Rectangle 216">
          <a:extLst>
            <a:ext uri="{FF2B5EF4-FFF2-40B4-BE49-F238E27FC236}">
              <a16:creationId xmlns:a16="http://schemas.microsoft.com/office/drawing/2014/main" xmlns="" id="{00000000-0008-0000-0300-00002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05" name="Rectangle 217">
          <a:extLst>
            <a:ext uri="{FF2B5EF4-FFF2-40B4-BE49-F238E27FC236}">
              <a16:creationId xmlns:a16="http://schemas.microsoft.com/office/drawing/2014/main" xmlns="" id="{00000000-0008-0000-0300-00002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6" name="Rectangle 218">
          <a:extLst>
            <a:ext uri="{FF2B5EF4-FFF2-40B4-BE49-F238E27FC236}">
              <a16:creationId xmlns:a16="http://schemas.microsoft.com/office/drawing/2014/main" xmlns="" id="{00000000-0008-0000-0300-00002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7" name="Rectangle 219">
          <a:extLst>
            <a:ext uri="{FF2B5EF4-FFF2-40B4-BE49-F238E27FC236}">
              <a16:creationId xmlns:a16="http://schemas.microsoft.com/office/drawing/2014/main" xmlns="" id="{00000000-0008-0000-0300-00002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8" name="Rectangle 220">
          <a:extLst>
            <a:ext uri="{FF2B5EF4-FFF2-40B4-BE49-F238E27FC236}">
              <a16:creationId xmlns:a16="http://schemas.microsoft.com/office/drawing/2014/main" xmlns="" id="{00000000-0008-0000-0300-00002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09" name="Rectangle 221">
          <a:extLst>
            <a:ext uri="{FF2B5EF4-FFF2-40B4-BE49-F238E27FC236}">
              <a16:creationId xmlns:a16="http://schemas.microsoft.com/office/drawing/2014/main" xmlns="" id="{00000000-0008-0000-0300-00002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0" name="Rectangle 222">
          <a:extLst>
            <a:ext uri="{FF2B5EF4-FFF2-40B4-BE49-F238E27FC236}">
              <a16:creationId xmlns:a16="http://schemas.microsoft.com/office/drawing/2014/main" xmlns="" id="{00000000-0008-0000-0300-00002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1" name="Rectangle 223">
          <a:extLst>
            <a:ext uri="{FF2B5EF4-FFF2-40B4-BE49-F238E27FC236}">
              <a16:creationId xmlns:a16="http://schemas.microsoft.com/office/drawing/2014/main" xmlns="" id="{00000000-0008-0000-0300-00002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2" name="Rectangle 224">
          <a:extLst>
            <a:ext uri="{FF2B5EF4-FFF2-40B4-BE49-F238E27FC236}">
              <a16:creationId xmlns:a16="http://schemas.microsoft.com/office/drawing/2014/main" xmlns="" id="{00000000-0008-0000-0300-00003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3" name="Rectangle 225">
          <a:extLst>
            <a:ext uri="{FF2B5EF4-FFF2-40B4-BE49-F238E27FC236}">
              <a16:creationId xmlns:a16="http://schemas.microsoft.com/office/drawing/2014/main" xmlns="" id="{00000000-0008-0000-0300-00003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4" name="Rectangle 226">
          <a:extLst>
            <a:ext uri="{FF2B5EF4-FFF2-40B4-BE49-F238E27FC236}">
              <a16:creationId xmlns:a16="http://schemas.microsoft.com/office/drawing/2014/main" xmlns="" id="{00000000-0008-0000-0300-00003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5" name="Rectangle 227">
          <a:extLst>
            <a:ext uri="{FF2B5EF4-FFF2-40B4-BE49-F238E27FC236}">
              <a16:creationId xmlns:a16="http://schemas.microsoft.com/office/drawing/2014/main" xmlns="" id="{00000000-0008-0000-0300-00003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6" name="Rectangle 228">
          <a:extLst>
            <a:ext uri="{FF2B5EF4-FFF2-40B4-BE49-F238E27FC236}">
              <a16:creationId xmlns:a16="http://schemas.microsoft.com/office/drawing/2014/main" xmlns="" id="{00000000-0008-0000-0300-000034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17" name="Rectangle 229">
          <a:extLst>
            <a:ext uri="{FF2B5EF4-FFF2-40B4-BE49-F238E27FC236}">
              <a16:creationId xmlns:a16="http://schemas.microsoft.com/office/drawing/2014/main" xmlns="" id="{00000000-0008-0000-0300-000035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18" name="Rectangle 184">
          <a:extLst>
            <a:ext uri="{FF2B5EF4-FFF2-40B4-BE49-F238E27FC236}">
              <a16:creationId xmlns:a16="http://schemas.microsoft.com/office/drawing/2014/main" xmlns="" id="{00000000-0008-0000-0300-000036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19" name="Rectangle 185">
          <a:extLst>
            <a:ext uri="{FF2B5EF4-FFF2-40B4-BE49-F238E27FC236}">
              <a16:creationId xmlns:a16="http://schemas.microsoft.com/office/drawing/2014/main" xmlns="" id="{00000000-0008-0000-0300-00003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0" name="Rectangle 186">
          <a:extLst>
            <a:ext uri="{FF2B5EF4-FFF2-40B4-BE49-F238E27FC236}">
              <a16:creationId xmlns:a16="http://schemas.microsoft.com/office/drawing/2014/main" xmlns="" id="{00000000-0008-0000-0300-000038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1" name="Rectangle 187">
          <a:extLst>
            <a:ext uri="{FF2B5EF4-FFF2-40B4-BE49-F238E27FC236}">
              <a16:creationId xmlns:a16="http://schemas.microsoft.com/office/drawing/2014/main" xmlns="" id="{00000000-0008-0000-0300-000039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2" name="Rectangle 188">
          <a:extLst>
            <a:ext uri="{FF2B5EF4-FFF2-40B4-BE49-F238E27FC236}">
              <a16:creationId xmlns:a16="http://schemas.microsoft.com/office/drawing/2014/main" xmlns="" id="{00000000-0008-0000-0300-00003A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3" name="Rectangle 189">
          <a:extLst>
            <a:ext uri="{FF2B5EF4-FFF2-40B4-BE49-F238E27FC236}">
              <a16:creationId xmlns:a16="http://schemas.microsoft.com/office/drawing/2014/main" xmlns="" id="{00000000-0008-0000-0300-00003B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4" name="Rectangle 190">
          <a:extLst>
            <a:ext uri="{FF2B5EF4-FFF2-40B4-BE49-F238E27FC236}">
              <a16:creationId xmlns:a16="http://schemas.microsoft.com/office/drawing/2014/main" xmlns="" id="{00000000-0008-0000-0300-00003C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5" name="Rectangle 191">
          <a:extLst>
            <a:ext uri="{FF2B5EF4-FFF2-40B4-BE49-F238E27FC236}">
              <a16:creationId xmlns:a16="http://schemas.microsoft.com/office/drawing/2014/main" xmlns="" id="{00000000-0008-0000-0300-00003D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6" name="Rectangle 192">
          <a:extLst>
            <a:ext uri="{FF2B5EF4-FFF2-40B4-BE49-F238E27FC236}">
              <a16:creationId xmlns:a16="http://schemas.microsoft.com/office/drawing/2014/main" xmlns="" id="{00000000-0008-0000-0300-00003E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27" name="Rectangle 193">
          <a:extLst>
            <a:ext uri="{FF2B5EF4-FFF2-40B4-BE49-F238E27FC236}">
              <a16:creationId xmlns:a16="http://schemas.microsoft.com/office/drawing/2014/main" xmlns="" id="{00000000-0008-0000-0300-00003F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28" name="Rectangle 194">
          <a:extLst>
            <a:ext uri="{FF2B5EF4-FFF2-40B4-BE49-F238E27FC236}">
              <a16:creationId xmlns:a16="http://schemas.microsoft.com/office/drawing/2014/main" xmlns="" id="{00000000-0008-0000-0300-000040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29" name="Rectangle 195">
          <a:extLst>
            <a:ext uri="{FF2B5EF4-FFF2-40B4-BE49-F238E27FC236}">
              <a16:creationId xmlns:a16="http://schemas.microsoft.com/office/drawing/2014/main" xmlns="" id="{00000000-0008-0000-0300-000041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0" name="Rectangle 196">
          <a:extLst>
            <a:ext uri="{FF2B5EF4-FFF2-40B4-BE49-F238E27FC236}">
              <a16:creationId xmlns:a16="http://schemas.microsoft.com/office/drawing/2014/main" xmlns="" id="{00000000-0008-0000-0300-000042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1" name="Rectangle 197">
          <a:extLst>
            <a:ext uri="{FF2B5EF4-FFF2-40B4-BE49-F238E27FC236}">
              <a16:creationId xmlns:a16="http://schemas.microsoft.com/office/drawing/2014/main" xmlns="" id="{00000000-0008-0000-0300-000043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2" name="Rectangle 198">
          <a:extLst>
            <a:ext uri="{FF2B5EF4-FFF2-40B4-BE49-F238E27FC236}">
              <a16:creationId xmlns:a16="http://schemas.microsoft.com/office/drawing/2014/main" xmlns="" id="{00000000-0008-0000-0300-000044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3" name="Rectangle 199">
          <a:extLst>
            <a:ext uri="{FF2B5EF4-FFF2-40B4-BE49-F238E27FC236}">
              <a16:creationId xmlns:a16="http://schemas.microsoft.com/office/drawing/2014/main" xmlns="" id="{00000000-0008-0000-0300-000045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4" name="Rectangle 200">
          <a:extLst>
            <a:ext uri="{FF2B5EF4-FFF2-40B4-BE49-F238E27FC236}">
              <a16:creationId xmlns:a16="http://schemas.microsoft.com/office/drawing/2014/main" xmlns="" id="{00000000-0008-0000-0300-000046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5" name="Rectangle 201">
          <a:extLst>
            <a:ext uri="{FF2B5EF4-FFF2-40B4-BE49-F238E27FC236}">
              <a16:creationId xmlns:a16="http://schemas.microsoft.com/office/drawing/2014/main" xmlns="" id="{00000000-0008-0000-0300-000047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6" name="Rectangle 202">
          <a:extLst>
            <a:ext uri="{FF2B5EF4-FFF2-40B4-BE49-F238E27FC236}">
              <a16:creationId xmlns:a16="http://schemas.microsoft.com/office/drawing/2014/main" xmlns="" id="{00000000-0008-0000-0300-000048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37" name="Rectangle 203">
          <a:extLst>
            <a:ext uri="{FF2B5EF4-FFF2-40B4-BE49-F238E27FC236}">
              <a16:creationId xmlns:a16="http://schemas.microsoft.com/office/drawing/2014/main" xmlns="" id="{00000000-0008-0000-0300-000049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38" name="Rectangle 204">
          <a:extLst>
            <a:ext uri="{FF2B5EF4-FFF2-40B4-BE49-F238E27FC236}">
              <a16:creationId xmlns:a16="http://schemas.microsoft.com/office/drawing/2014/main" xmlns="" id="{00000000-0008-0000-0300-00004A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39" name="Rectangle 205">
          <a:extLst>
            <a:ext uri="{FF2B5EF4-FFF2-40B4-BE49-F238E27FC236}">
              <a16:creationId xmlns:a16="http://schemas.microsoft.com/office/drawing/2014/main" xmlns="" id="{00000000-0008-0000-0300-00004B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0" name="Rectangle 206">
          <a:extLst>
            <a:ext uri="{FF2B5EF4-FFF2-40B4-BE49-F238E27FC236}">
              <a16:creationId xmlns:a16="http://schemas.microsoft.com/office/drawing/2014/main" xmlns="" id="{00000000-0008-0000-0300-00004C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1" name="Rectangle 207">
          <a:extLst>
            <a:ext uri="{FF2B5EF4-FFF2-40B4-BE49-F238E27FC236}">
              <a16:creationId xmlns:a16="http://schemas.microsoft.com/office/drawing/2014/main" xmlns="" id="{00000000-0008-0000-0300-00004D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2" name="Rectangle 208">
          <a:extLst>
            <a:ext uri="{FF2B5EF4-FFF2-40B4-BE49-F238E27FC236}">
              <a16:creationId xmlns:a16="http://schemas.microsoft.com/office/drawing/2014/main" xmlns="" id="{00000000-0008-0000-0300-00004E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3" name="Rectangle 209">
          <a:extLst>
            <a:ext uri="{FF2B5EF4-FFF2-40B4-BE49-F238E27FC236}">
              <a16:creationId xmlns:a16="http://schemas.microsoft.com/office/drawing/2014/main" xmlns="" id="{00000000-0008-0000-0300-00004F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4" name="Rectangle 210">
          <a:extLst>
            <a:ext uri="{FF2B5EF4-FFF2-40B4-BE49-F238E27FC236}">
              <a16:creationId xmlns:a16="http://schemas.microsoft.com/office/drawing/2014/main" xmlns="" id="{00000000-0008-0000-0300-000050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5" name="Rectangle 211">
          <a:extLst>
            <a:ext uri="{FF2B5EF4-FFF2-40B4-BE49-F238E27FC236}">
              <a16:creationId xmlns:a16="http://schemas.microsoft.com/office/drawing/2014/main" xmlns="" id="{00000000-0008-0000-0300-000051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6" name="Rectangle 212">
          <a:extLst>
            <a:ext uri="{FF2B5EF4-FFF2-40B4-BE49-F238E27FC236}">
              <a16:creationId xmlns:a16="http://schemas.microsoft.com/office/drawing/2014/main" xmlns="" id="{00000000-0008-0000-0300-000052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47" name="Rectangle 213">
          <a:extLst>
            <a:ext uri="{FF2B5EF4-FFF2-40B4-BE49-F238E27FC236}">
              <a16:creationId xmlns:a16="http://schemas.microsoft.com/office/drawing/2014/main" xmlns="" id="{00000000-0008-0000-0300-000053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320</xdr:row>
      <xdr:rowOff>0</xdr:rowOff>
    </xdr:from>
    <xdr:to>
      <xdr:col>4</xdr:col>
      <xdr:colOff>419100</xdr:colOff>
      <xdr:row>320</xdr:row>
      <xdr:rowOff>0</xdr:rowOff>
    </xdr:to>
    <xdr:sp macro="" textlink="">
      <xdr:nvSpPr>
        <xdr:cNvPr id="4830548" name="Rectangle 214">
          <a:extLst>
            <a:ext uri="{FF2B5EF4-FFF2-40B4-BE49-F238E27FC236}">
              <a16:creationId xmlns:a16="http://schemas.microsoft.com/office/drawing/2014/main" xmlns="" id="{00000000-0008-0000-0300-000054B54900}"/>
            </a:ext>
          </a:extLst>
        </xdr:cNvPr>
        <xdr:cNvSpPr>
          <a:spLocks noChangeArrowheads="1"/>
        </xdr:cNvSpPr>
      </xdr:nvSpPr>
      <xdr:spPr bwMode="auto">
        <a:xfrm>
          <a:off x="5114925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49" name="Rectangle 215">
          <a:extLst>
            <a:ext uri="{FF2B5EF4-FFF2-40B4-BE49-F238E27FC236}">
              <a16:creationId xmlns:a16="http://schemas.microsoft.com/office/drawing/2014/main" xmlns="" id="{00000000-0008-0000-0300-000055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320</xdr:row>
      <xdr:rowOff>0</xdr:rowOff>
    </xdr:from>
    <xdr:to>
      <xdr:col>8</xdr:col>
      <xdr:colOff>0</xdr:colOff>
      <xdr:row>320</xdr:row>
      <xdr:rowOff>0</xdr:rowOff>
    </xdr:to>
    <xdr:sp macro="" textlink="">
      <xdr:nvSpPr>
        <xdr:cNvPr id="4830550" name="Rectangle 216">
          <a:extLst>
            <a:ext uri="{FF2B5EF4-FFF2-40B4-BE49-F238E27FC236}">
              <a16:creationId xmlns:a16="http://schemas.microsoft.com/office/drawing/2014/main" xmlns="" id="{00000000-0008-0000-0300-000056B54900}"/>
            </a:ext>
          </a:extLst>
        </xdr:cNvPr>
        <xdr:cNvSpPr>
          <a:spLocks noChangeArrowheads="1"/>
        </xdr:cNvSpPr>
      </xdr:nvSpPr>
      <xdr:spPr bwMode="auto">
        <a:xfrm>
          <a:off x="6743700" y="643128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320</xdr:row>
      <xdr:rowOff>0</xdr:rowOff>
    </xdr:from>
    <xdr:to>
      <xdr:col>6</xdr:col>
      <xdr:colOff>561975</xdr:colOff>
      <xdr:row>320</xdr:row>
      <xdr:rowOff>0</xdr:rowOff>
    </xdr:to>
    <xdr:sp macro="" textlink="">
      <xdr:nvSpPr>
        <xdr:cNvPr id="4830551" name="Rectangle 217">
          <a:extLst>
            <a:ext uri="{FF2B5EF4-FFF2-40B4-BE49-F238E27FC236}">
              <a16:creationId xmlns:a16="http://schemas.microsoft.com/office/drawing/2014/main" xmlns="" id="{00000000-0008-0000-0300-000057B54900}"/>
            </a:ext>
          </a:extLst>
        </xdr:cNvPr>
        <xdr:cNvSpPr>
          <a:spLocks noChangeArrowheads="1"/>
        </xdr:cNvSpPr>
      </xdr:nvSpPr>
      <xdr:spPr bwMode="auto">
        <a:xfrm>
          <a:off x="606742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2" name="Rectangle 218">
          <a:extLst>
            <a:ext uri="{FF2B5EF4-FFF2-40B4-BE49-F238E27FC236}">
              <a16:creationId xmlns:a16="http://schemas.microsoft.com/office/drawing/2014/main" xmlns="" id="{00000000-0008-0000-0300-000058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3" name="Rectangle 219">
          <a:extLst>
            <a:ext uri="{FF2B5EF4-FFF2-40B4-BE49-F238E27FC236}">
              <a16:creationId xmlns:a16="http://schemas.microsoft.com/office/drawing/2014/main" xmlns="" id="{00000000-0008-0000-0300-000059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4" name="Rectangle 220">
          <a:extLst>
            <a:ext uri="{FF2B5EF4-FFF2-40B4-BE49-F238E27FC236}">
              <a16:creationId xmlns:a16="http://schemas.microsoft.com/office/drawing/2014/main" xmlns="" id="{00000000-0008-0000-0300-00005A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5" name="Rectangle 221">
          <a:extLst>
            <a:ext uri="{FF2B5EF4-FFF2-40B4-BE49-F238E27FC236}">
              <a16:creationId xmlns:a16="http://schemas.microsoft.com/office/drawing/2014/main" xmlns="" id="{00000000-0008-0000-0300-00005B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6" name="Rectangle 222">
          <a:extLst>
            <a:ext uri="{FF2B5EF4-FFF2-40B4-BE49-F238E27FC236}">
              <a16:creationId xmlns:a16="http://schemas.microsoft.com/office/drawing/2014/main" xmlns="" id="{00000000-0008-0000-0300-00005C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7" name="Rectangle 223">
          <a:extLst>
            <a:ext uri="{FF2B5EF4-FFF2-40B4-BE49-F238E27FC236}">
              <a16:creationId xmlns:a16="http://schemas.microsoft.com/office/drawing/2014/main" xmlns="" id="{00000000-0008-0000-0300-00005D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8" name="Rectangle 224">
          <a:extLst>
            <a:ext uri="{FF2B5EF4-FFF2-40B4-BE49-F238E27FC236}">
              <a16:creationId xmlns:a16="http://schemas.microsoft.com/office/drawing/2014/main" xmlns="" id="{00000000-0008-0000-0300-00005E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59" name="Rectangle 225">
          <a:extLst>
            <a:ext uri="{FF2B5EF4-FFF2-40B4-BE49-F238E27FC236}">
              <a16:creationId xmlns:a16="http://schemas.microsoft.com/office/drawing/2014/main" xmlns="" id="{00000000-0008-0000-0300-00005F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0" name="Rectangle 226">
          <a:extLst>
            <a:ext uri="{FF2B5EF4-FFF2-40B4-BE49-F238E27FC236}">
              <a16:creationId xmlns:a16="http://schemas.microsoft.com/office/drawing/2014/main" xmlns="" id="{00000000-0008-0000-0300-000060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1" name="Rectangle 227">
          <a:extLst>
            <a:ext uri="{FF2B5EF4-FFF2-40B4-BE49-F238E27FC236}">
              <a16:creationId xmlns:a16="http://schemas.microsoft.com/office/drawing/2014/main" xmlns="" id="{00000000-0008-0000-0300-000061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2" name="Rectangle 228">
          <a:extLst>
            <a:ext uri="{FF2B5EF4-FFF2-40B4-BE49-F238E27FC236}">
              <a16:creationId xmlns:a16="http://schemas.microsoft.com/office/drawing/2014/main" xmlns="" id="{00000000-0008-0000-0300-000062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320</xdr:row>
      <xdr:rowOff>0</xdr:rowOff>
    </xdr:from>
    <xdr:to>
      <xdr:col>8</xdr:col>
      <xdr:colOff>561975</xdr:colOff>
      <xdr:row>320</xdr:row>
      <xdr:rowOff>0</xdr:rowOff>
    </xdr:to>
    <xdr:sp macro="" textlink="">
      <xdr:nvSpPr>
        <xdr:cNvPr id="4830563" name="Rectangle 229">
          <a:extLst>
            <a:ext uri="{FF2B5EF4-FFF2-40B4-BE49-F238E27FC236}">
              <a16:creationId xmlns:a16="http://schemas.microsoft.com/office/drawing/2014/main" xmlns="" id="{00000000-0008-0000-0300-000063B54900}"/>
            </a:ext>
          </a:extLst>
        </xdr:cNvPr>
        <xdr:cNvSpPr>
          <a:spLocks noChangeArrowheads="1"/>
        </xdr:cNvSpPr>
      </xdr:nvSpPr>
      <xdr:spPr bwMode="auto">
        <a:xfrm>
          <a:off x="7191375" y="643128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4" name="Rectangle 736">
          <a:extLst>
            <a:ext uri="{FF2B5EF4-FFF2-40B4-BE49-F238E27FC236}">
              <a16:creationId xmlns:a16="http://schemas.microsoft.com/office/drawing/2014/main" xmlns="" id="{00000000-0008-0000-0300-00006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5" name="Rectangle 737">
          <a:extLst>
            <a:ext uri="{FF2B5EF4-FFF2-40B4-BE49-F238E27FC236}">
              <a16:creationId xmlns:a16="http://schemas.microsoft.com/office/drawing/2014/main" xmlns="" id="{00000000-0008-0000-0300-00006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6" name="Rectangle 738">
          <a:extLst>
            <a:ext uri="{FF2B5EF4-FFF2-40B4-BE49-F238E27FC236}">
              <a16:creationId xmlns:a16="http://schemas.microsoft.com/office/drawing/2014/main" xmlns="" id="{00000000-0008-0000-0300-00006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67" name="Rectangle 739">
          <a:extLst>
            <a:ext uri="{FF2B5EF4-FFF2-40B4-BE49-F238E27FC236}">
              <a16:creationId xmlns:a16="http://schemas.microsoft.com/office/drawing/2014/main" xmlns="" id="{00000000-0008-0000-0300-00006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68" name="Rectangle 740">
          <a:extLst>
            <a:ext uri="{FF2B5EF4-FFF2-40B4-BE49-F238E27FC236}">
              <a16:creationId xmlns:a16="http://schemas.microsoft.com/office/drawing/2014/main" xmlns="" id="{00000000-0008-0000-0300-00006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69" name="Rectangle 741">
          <a:extLst>
            <a:ext uri="{FF2B5EF4-FFF2-40B4-BE49-F238E27FC236}">
              <a16:creationId xmlns:a16="http://schemas.microsoft.com/office/drawing/2014/main" xmlns="" id="{00000000-0008-0000-0300-00006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0" name="Rectangle 742">
          <a:extLst>
            <a:ext uri="{FF2B5EF4-FFF2-40B4-BE49-F238E27FC236}">
              <a16:creationId xmlns:a16="http://schemas.microsoft.com/office/drawing/2014/main" xmlns="" id="{00000000-0008-0000-0300-00006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1" name="Rectangle 743">
          <a:extLst>
            <a:ext uri="{FF2B5EF4-FFF2-40B4-BE49-F238E27FC236}">
              <a16:creationId xmlns:a16="http://schemas.microsoft.com/office/drawing/2014/main" xmlns="" id="{00000000-0008-0000-0300-00006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2" name="Rectangle 744">
          <a:extLst>
            <a:ext uri="{FF2B5EF4-FFF2-40B4-BE49-F238E27FC236}">
              <a16:creationId xmlns:a16="http://schemas.microsoft.com/office/drawing/2014/main" xmlns="" id="{00000000-0008-0000-0300-00006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3" name="Rectangle 745">
          <a:extLst>
            <a:ext uri="{FF2B5EF4-FFF2-40B4-BE49-F238E27FC236}">
              <a16:creationId xmlns:a16="http://schemas.microsoft.com/office/drawing/2014/main" xmlns="" id="{00000000-0008-0000-0300-00006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4" name="Rectangle 746">
          <a:extLst>
            <a:ext uri="{FF2B5EF4-FFF2-40B4-BE49-F238E27FC236}">
              <a16:creationId xmlns:a16="http://schemas.microsoft.com/office/drawing/2014/main" xmlns="" id="{00000000-0008-0000-0300-00006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5" name="Rectangle 747">
          <a:extLst>
            <a:ext uri="{FF2B5EF4-FFF2-40B4-BE49-F238E27FC236}">
              <a16:creationId xmlns:a16="http://schemas.microsoft.com/office/drawing/2014/main" xmlns="" id="{00000000-0008-0000-0300-00006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6" name="Rectangle 748">
          <a:extLst>
            <a:ext uri="{FF2B5EF4-FFF2-40B4-BE49-F238E27FC236}">
              <a16:creationId xmlns:a16="http://schemas.microsoft.com/office/drawing/2014/main" xmlns="" id="{00000000-0008-0000-0300-00007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77" name="Rectangle 749">
          <a:extLst>
            <a:ext uri="{FF2B5EF4-FFF2-40B4-BE49-F238E27FC236}">
              <a16:creationId xmlns:a16="http://schemas.microsoft.com/office/drawing/2014/main" xmlns="" id="{00000000-0008-0000-0300-00007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78" name="Rectangle 750">
          <a:extLst>
            <a:ext uri="{FF2B5EF4-FFF2-40B4-BE49-F238E27FC236}">
              <a16:creationId xmlns:a16="http://schemas.microsoft.com/office/drawing/2014/main" xmlns="" id="{00000000-0008-0000-0300-00007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79" name="Rectangle 751">
          <a:extLst>
            <a:ext uri="{FF2B5EF4-FFF2-40B4-BE49-F238E27FC236}">
              <a16:creationId xmlns:a16="http://schemas.microsoft.com/office/drawing/2014/main" xmlns="" id="{00000000-0008-0000-0300-00007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0" name="Rectangle 752">
          <a:extLst>
            <a:ext uri="{FF2B5EF4-FFF2-40B4-BE49-F238E27FC236}">
              <a16:creationId xmlns:a16="http://schemas.microsoft.com/office/drawing/2014/main" xmlns="" id="{00000000-0008-0000-0300-00007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1" name="Rectangle 753">
          <a:extLst>
            <a:ext uri="{FF2B5EF4-FFF2-40B4-BE49-F238E27FC236}">
              <a16:creationId xmlns:a16="http://schemas.microsoft.com/office/drawing/2014/main" xmlns="" id="{00000000-0008-0000-0300-00007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2" name="Rectangle 754">
          <a:extLst>
            <a:ext uri="{FF2B5EF4-FFF2-40B4-BE49-F238E27FC236}">
              <a16:creationId xmlns:a16="http://schemas.microsoft.com/office/drawing/2014/main" xmlns="" id="{00000000-0008-0000-0300-00007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3" name="Rectangle 755">
          <a:extLst>
            <a:ext uri="{FF2B5EF4-FFF2-40B4-BE49-F238E27FC236}">
              <a16:creationId xmlns:a16="http://schemas.microsoft.com/office/drawing/2014/main" xmlns="" id="{00000000-0008-0000-0300-00007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4" name="Rectangle 756">
          <a:extLst>
            <a:ext uri="{FF2B5EF4-FFF2-40B4-BE49-F238E27FC236}">
              <a16:creationId xmlns:a16="http://schemas.microsoft.com/office/drawing/2014/main" xmlns="" id="{00000000-0008-0000-0300-00007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5" name="Rectangle 757">
          <a:extLst>
            <a:ext uri="{FF2B5EF4-FFF2-40B4-BE49-F238E27FC236}">
              <a16:creationId xmlns:a16="http://schemas.microsoft.com/office/drawing/2014/main" xmlns="" id="{00000000-0008-0000-0300-00007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6" name="Rectangle 758">
          <a:extLst>
            <a:ext uri="{FF2B5EF4-FFF2-40B4-BE49-F238E27FC236}">
              <a16:creationId xmlns:a16="http://schemas.microsoft.com/office/drawing/2014/main" xmlns="" id="{00000000-0008-0000-0300-00007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87" name="Rectangle 759">
          <a:extLst>
            <a:ext uri="{FF2B5EF4-FFF2-40B4-BE49-F238E27FC236}">
              <a16:creationId xmlns:a16="http://schemas.microsoft.com/office/drawing/2014/main" xmlns="" id="{00000000-0008-0000-0300-00007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88" name="Rectangle 760">
          <a:extLst>
            <a:ext uri="{FF2B5EF4-FFF2-40B4-BE49-F238E27FC236}">
              <a16:creationId xmlns:a16="http://schemas.microsoft.com/office/drawing/2014/main" xmlns="" id="{00000000-0008-0000-0300-00007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89" name="Rectangle 761">
          <a:extLst>
            <a:ext uri="{FF2B5EF4-FFF2-40B4-BE49-F238E27FC236}">
              <a16:creationId xmlns:a16="http://schemas.microsoft.com/office/drawing/2014/main" xmlns="" id="{00000000-0008-0000-0300-00007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0" name="Rectangle 762">
          <a:extLst>
            <a:ext uri="{FF2B5EF4-FFF2-40B4-BE49-F238E27FC236}">
              <a16:creationId xmlns:a16="http://schemas.microsoft.com/office/drawing/2014/main" xmlns="" id="{00000000-0008-0000-0300-00007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1" name="Rectangle 763">
          <a:extLst>
            <a:ext uri="{FF2B5EF4-FFF2-40B4-BE49-F238E27FC236}">
              <a16:creationId xmlns:a16="http://schemas.microsoft.com/office/drawing/2014/main" xmlns="" id="{00000000-0008-0000-0300-00007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2" name="Rectangle 764">
          <a:extLst>
            <a:ext uri="{FF2B5EF4-FFF2-40B4-BE49-F238E27FC236}">
              <a16:creationId xmlns:a16="http://schemas.microsoft.com/office/drawing/2014/main" xmlns="" id="{00000000-0008-0000-0300-00008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3" name="Rectangle 765">
          <a:extLst>
            <a:ext uri="{FF2B5EF4-FFF2-40B4-BE49-F238E27FC236}">
              <a16:creationId xmlns:a16="http://schemas.microsoft.com/office/drawing/2014/main" xmlns="" id="{00000000-0008-0000-0300-00008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594" name="Rectangle 766">
          <a:extLst>
            <a:ext uri="{FF2B5EF4-FFF2-40B4-BE49-F238E27FC236}">
              <a16:creationId xmlns:a16="http://schemas.microsoft.com/office/drawing/2014/main" xmlns="" id="{00000000-0008-0000-0300-00008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5" name="Rectangle 767">
          <a:extLst>
            <a:ext uri="{FF2B5EF4-FFF2-40B4-BE49-F238E27FC236}">
              <a16:creationId xmlns:a16="http://schemas.microsoft.com/office/drawing/2014/main" xmlns="" id="{00000000-0008-0000-0300-00008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596" name="Rectangle 768">
          <a:extLst>
            <a:ext uri="{FF2B5EF4-FFF2-40B4-BE49-F238E27FC236}">
              <a16:creationId xmlns:a16="http://schemas.microsoft.com/office/drawing/2014/main" xmlns="" id="{00000000-0008-0000-0300-00008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597" name="Rectangle 769">
          <a:extLst>
            <a:ext uri="{FF2B5EF4-FFF2-40B4-BE49-F238E27FC236}">
              <a16:creationId xmlns:a16="http://schemas.microsoft.com/office/drawing/2014/main" xmlns="" id="{00000000-0008-0000-0300-00008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8" name="Rectangle 770">
          <a:extLst>
            <a:ext uri="{FF2B5EF4-FFF2-40B4-BE49-F238E27FC236}">
              <a16:creationId xmlns:a16="http://schemas.microsoft.com/office/drawing/2014/main" xmlns="" id="{00000000-0008-0000-0300-00008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599" name="Rectangle 771">
          <a:extLst>
            <a:ext uri="{FF2B5EF4-FFF2-40B4-BE49-F238E27FC236}">
              <a16:creationId xmlns:a16="http://schemas.microsoft.com/office/drawing/2014/main" xmlns="" id="{00000000-0008-0000-0300-00008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0" name="Rectangle 772">
          <a:extLst>
            <a:ext uri="{FF2B5EF4-FFF2-40B4-BE49-F238E27FC236}">
              <a16:creationId xmlns:a16="http://schemas.microsoft.com/office/drawing/2014/main" xmlns="" id="{00000000-0008-0000-0300-00008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1" name="Rectangle 773">
          <a:extLst>
            <a:ext uri="{FF2B5EF4-FFF2-40B4-BE49-F238E27FC236}">
              <a16:creationId xmlns:a16="http://schemas.microsoft.com/office/drawing/2014/main" xmlns="" id="{00000000-0008-0000-0300-00008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2" name="Rectangle 774">
          <a:extLst>
            <a:ext uri="{FF2B5EF4-FFF2-40B4-BE49-F238E27FC236}">
              <a16:creationId xmlns:a16="http://schemas.microsoft.com/office/drawing/2014/main" xmlns="" id="{00000000-0008-0000-0300-00008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3" name="Rectangle 775">
          <a:extLst>
            <a:ext uri="{FF2B5EF4-FFF2-40B4-BE49-F238E27FC236}">
              <a16:creationId xmlns:a16="http://schemas.microsoft.com/office/drawing/2014/main" xmlns="" id="{00000000-0008-0000-0300-00008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4" name="Rectangle 776">
          <a:extLst>
            <a:ext uri="{FF2B5EF4-FFF2-40B4-BE49-F238E27FC236}">
              <a16:creationId xmlns:a16="http://schemas.microsoft.com/office/drawing/2014/main" xmlns="" id="{00000000-0008-0000-0300-00008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5" name="Rectangle 777">
          <a:extLst>
            <a:ext uri="{FF2B5EF4-FFF2-40B4-BE49-F238E27FC236}">
              <a16:creationId xmlns:a16="http://schemas.microsoft.com/office/drawing/2014/main" xmlns="" id="{00000000-0008-0000-0300-00008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6" name="Rectangle 778">
          <a:extLst>
            <a:ext uri="{FF2B5EF4-FFF2-40B4-BE49-F238E27FC236}">
              <a16:creationId xmlns:a16="http://schemas.microsoft.com/office/drawing/2014/main" xmlns="" id="{00000000-0008-0000-0300-00008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7" name="Rectangle 779">
          <a:extLst>
            <a:ext uri="{FF2B5EF4-FFF2-40B4-BE49-F238E27FC236}">
              <a16:creationId xmlns:a16="http://schemas.microsoft.com/office/drawing/2014/main" xmlns="" id="{00000000-0008-0000-0300-00008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8" name="Rectangle 780">
          <a:extLst>
            <a:ext uri="{FF2B5EF4-FFF2-40B4-BE49-F238E27FC236}">
              <a16:creationId xmlns:a16="http://schemas.microsoft.com/office/drawing/2014/main" xmlns="" id="{00000000-0008-0000-0300-000090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09" name="Rectangle 781">
          <a:extLst>
            <a:ext uri="{FF2B5EF4-FFF2-40B4-BE49-F238E27FC236}">
              <a16:creationId xmlns:a16="http://schemas.microsoft.com/office/drawing/2014/main" xmlns="" id="{00000000-0008-0000-0300-000091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0" name="Rectangle 1617">
          <a:extLst>
            <a:ext uri="{FF2B5EF4-FFF2-40B4-BE49-F238E27FC236}">
              <a16:creationId xmlns:a16="http://schemas.microsoft.com/office/drawing/2014/main" xmlns="" id="{00000000-0008-0000-0300-00009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1" name="Rectangle 1618">
          <a:extLst>
            <a:ext uri="{FF2B5EF4-FFF2-40B4-BE49-F238E27FC236}">
              <a16:creationId xmlns:a16="http://schemas.microsoft.com/office/drawing/2014/main" xmlns="" id="{00000000-0008-0000-0300-00009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2" name="Rectangle 1619">
          <a:extLst>
            <a:ext uri="{FF2B5EF4-FFF2-40B4-BE49-F238E27FC236}">
              <a16:creationId xmlns:a16="http://schemas.microsoft.com/office/drawing/2014/main" xmlns="" id="{00000000-0008-0000-0300-00009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3" name="Rectangle 1620">
          <a:extLst>
            <a:ext uri="{FF2B5EF4-FFF2-40B4-BE49-F238E27FC236}">
              <a16:creationId xmlns:a16="http://schemas.microsoft.com/office/drawing/2014/main" xmlns="" id="{00000000-0008-0000-0300-00009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4" name="Rectangle 1621">
          <a:extLst>
            <a:ext uri="{FF2B5EF4-FFF2-40B4-BE49-F238E27FC236}">
              <a16:creationId xmlns:a16="http://schemas.microsoft.com/office/drawing/2014/main" xmlns="" id="{00000000-0008-0000-0300-00009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5" name="Rectangle 1622">
          <a:extLst>
            <a:ext uri="{FF2B5EF4-FFF2-40B4-BE49-F238E27FC236}">
              <a16:creationId xmlns:a16="http://schemas.microsoft.com/office/drawing/2014/main" xmlns="" id="{00000000-0008-0000-0300-00009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6" name="Rectangle 1623">
          <a:extLst>
            <a:ext uri="{FF2B5EF4-FFF2-40B4-BE49-F238E27FC236}">
              <a16:creationId xmlns:a16="http://schemas.microsoft.com/office/drawing/2014/main" xmlns="" id="{00000000-0008-0000-0300-00009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17" name="Rectangle 1624">
          <a:extLst>
            <a:ext uri="{FF2B5EF4-FFF2-40B4-BE49-F238E27FC236}">
              <a16:creationId xmlns:a16="http://schemas.microsoft.com/office/drawing/2014/main" xmlns="" id="{00000000-0008-0000-0300-00009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18" name="Rectangle 1625">
          <a:extLst>
            <a:ext uri="{FF2B5EF4-FFF2-40B4-BE49-F238E27FC236}">
              <a16:creationId xmlns:a16="http://schemas.microsoft.com/office/drawing/2014/main" xmlns="" id="{00000000-0008-0000-0300-00009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19" name="Rectangle 1626">
          <a:extLst>
            <a:ext uri="{FF2B5EF4-FFF2-40B4-BE49-F238E27FC236}">
              <a16:creationId xmlns:a16="http://schemas.microsoft.com/office/drawing/2014/main" xmlns="" id="{00000000-0008-0000-0300-00009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0" name="Rectangle 1627">
          <a:extLst>
            <a:ext uri="{FF2B5EF4-FFF2-40B4-BE49-F238E27FC236}">
              <a16:creationId xmlns:a16="http://schemas.microsoft.com/office/drawing/2014/main" xmlns="" id="{00000000-0008-0000-0300-00009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1" name="Rectangle 1628">
          <a:extLst>
            <a:ext uri="{FF2B5EF4-FFF2-40B4-BE49-F238E27FC236}">
              <a16:creationId xmlns:a16="http://schemas.microsoft.com/office/drawing/2014/main" xmlns="" id="{00000000-0008-0000-0300-00009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2" name="Rectangle 1629">
          <a:extLst>
            <a:ext uri="{FF2B5EF4-FFF2-40B4-BE49-F238E27FC236}">
              <a16:creationId xmlns:a16="http://schemas.microsoft.com/office/drawing/2014/main" xmlns="" id="{00000000-0008-0000-0300-00009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3" name="Rectangle 1630">
          <a:extLst>
            <a:ext uri="{FF2B5EF4-FFF2-40B4-BE49-F238E27FC236}">
              <a16:creationId xmlns:a16="http://schemas.microsoft.com/office/drawing/2014/main" xmlns="" id="{00000000-0008-0000-0300-00009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4" name="Rectangle 1631">
          <a:extLst>
            <a:ext uri="{FF2B5EF4-FFF2-40B4-BE49-F238E27FC236}">
              <a16:creationId xmlns:a16="http://schemas.microsoft.com/office/drawing/2014/main" xmlns="" id="{00000000-0008-0000-0300-0000A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5" name="Rectangle 1632">
          <a:extLst>
            <a:ext uri="{FF2B5EF4-FFF2-40B4-BE49-F238E27FC236}">
              <a16:creationId xmlns:a16="http://schemas.microsoft.com/office/drawing/2014/main" xmlns="" id="{00000000-0008-0000-0300-0000A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6" name="Rectangle 1633">
          <a:extLst>
            <a:ext uri="{FF2B5EF4-FFF2-40B4-BE49-F238E27FC236}">
              <a16:creationId xmlns:a16="http://schemas.microsoft.com/office/drawing/2014/main" xmlns="" id="{00000000-0008-0000-0300-0000A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27" name="Rectangle 1634">
          <a:extLst>
            <a:ext uri="{FF2B5EF4-FFF2-40B4-BE49-F238E27FC236}">
              <a16:creationId xmlns:a16="http://schemas.microsoft.com/office/drawing/2014/main" xmlns="" id="{00000000-0008-0000-0300-0000A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28" name="Rectangle 1635">
          <a:extLst>
            <a:ext uri="{FF2B5EF4-FFF2-40B4-BE49-F238E27FC236}">
              <a16:creationId xmlns:a16="http://schemas.microsoft.com/office/drawing/2014/main" xmlns="" id="{00000000-0008-0000-0300-0000A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29" name="Rectangle 1636">
          <a:extLst>
            <a:ext uri="{FF2B5EF4-FFF2-40B4-BE49-F238E27FC236}">
              <a16:creationId xmlns:a16="http://schemas.microsoft.com/office/drawing/2014/main" xmlns="" id="{00000000-0008-0000-0300-0000A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0" name="Rectangle 1637">
          <a:extLst>
            <a:ext uri="{FF2B5EF4-FFF2-40B4-BE49-F238E27FC236}">
              <a16:creationId xmlns:a16="http://schemas.microsoft.com/office/drawing/2014/main" xmlns="" id="{00000000-0008-0000-0300-0000A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1" name="Rectangle 1638">
          <a:extLst>
            <a:ext uri="{FF2B5EF4-FFF2-40B4-BE49-F238E27FC236}">
              <a16:creationId xmlns:a16="http://schemas.microsoft.com/office/drawing/2014/main" xmlns="" id="{00000000-0008-0000-0300-0000A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2" name="Rectangle 1639">
          <a:extLst>
            <a:ext uri="{FF2B5EF4-FFF2-40B4-BE49-F238E27FC236}">
              <a16:creationId xmlns:a16="http://schemas.microsoft.com/office/drawing/2014/main" xmlns="" id="{00000000-0008-0000-0300-0000A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3" name="Rectangle 1640">
          <a:extLst>
            <a:ext uri="{FF2B5EF4-FFF2-40B4-BE49-F238E27FC236}">
              <a16:creationId xmlns:a16="http://schemas.microsoft.com/office/drawing/2014/main" xmlns="" id="{00000000-0008-0000-0300-0000A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4" name="Rectangle 1641">
          <a:extLst>
            <a:ext uri="{FF2B5EF4-FFF2-40B4-BE49-F238E27FC236}">
              <a16:creationId xmlns:a16="http://schemas.microsoft.com/office/drawing/2014/main" xmlns="" id="{00000000-0008-0000-0300-0000A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5" name="Rectangle 1642">
          <a:extLst>
            <a:ext uri="{FF2B5EF4-FFF2-40B4-BE49-F238E27FC236}">
              <a16:creationId xmlns:a16="http://schemas.microsoft.com/office/drawing/2014/main" xmlns="" id="{00000000-0008-0000-0300-0000A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6" name="Rectangle 1643">
          <a:extLst>
            <a:ext uri="{FF2B5EF4-FFF2-40B4-BE49-F238E27FC236}">
              <a16:creationId xmlns:a16="http://schemas.microsoft.com/office/drawing/2014/main" xmlns="" id="{00000000-0008-0000-0300-0000A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37" name="Rectangle 1644">
          <a:extLst>
            <a:ext uri="{FF2B5EF4-FFF2-40B4-BE49-F238E27FC236}">
              <a16:creationId xmlns:a16="http://schemas.microsoft.com/office/drawing/2014/main" xmlns="" id="{00000000-0008-0000-0300-0000A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38" name="Rectangle 1645">
          <a:extLst>
            <a:ext uri="{FF2B5EF4-FFF2-40B4-BE49-F238E27FC236}">
              <a16:creationId xmlns:a16="http://schemas.microsoft.com/office/drawing/2014/main" xmlns="" id="{00000000-0008-0000-0300-0000A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39" name="Rectangle 1646">
          <a:extLst>
            <a:ext uri="{FF2B5EF4-FFF2-40B4-BE49-F238E27FC236}">
              <a16:creationId xmlns:a16="http://schemas.microsoft.com/office/drawing/2014/main" xmlns="" id="{00000000-0008-0000-0300-0000A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40" name="Rectangle 1647">
          <a:extLst>
            <a:ext uri="{FF2B5EF4-FFF2-40B4-BE49-F238E27FC236}">
              <a16:creationId xmlns:a16="http://schemas.microsoft.com/office/drawing/2014/main" xmlns="" id="{00000000-0008-0000-0300-0000B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1" name="Rectangle 1648">
          <a:extLst>
            <a:ext uri="{FF2B5EF4-FFF2-40B4-BE49-F238E27FC236}">
              <a16:creationId xmlns:a16="http://schemas.microsoft.com/office/drawing/2014/main" xmlns="" id="{00000000-0008-0000-0300-0000B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42" name="Rectangle 1649">
          <a:extLst>
            <a:ext uri="{FF2B5EF4-FFF2-40B4-BE49-F238E27FC236}">
              <a16:creationId xmlns:a16="http://schemas.microsoft.com/office/drawing/2014/main" xmlns="" id="{00000000-0008-0000-0300-0000B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43" name="Rectangle 1650">
          <a:extLst>
            <a:ext uri="{FF2B5EF4-FFF2-40B4-BE49-F238E27FC236}">
              <a16:creationId xmlns:a16="http://schemas.microsoft.com/office/drawing/2014/main" xmlns="" id="{00000000-0008-0000-0300-0000B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4" name="Rectangle 1651">
          <a:extLst>
            <a:ext uri="{FF2B5EF4-FFF2-40B4-BE49-F238E27FC236}">
              <a16:creationId xmlns:a16="http://schemas.microsoft.com/office/drawing/2014/main" xmlns="" id="{00000000-0008-0000-0300-0000B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5" name="Rectangle 1652">
          <a:extLst>
            <a:ext uri="{FF2B5EF4-FFF2-40B4-BE49-F238E27FC236}">
              <a16:creationId xmlns:a16="http://schemas.microsoft.com/office/drawing/2014/main" xmlns="" id="{00000000-0008-0000-0300-0000B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6" name="Rectangle 1653">
          <a:extLst>
            <a:ext uri="{FF2B5EF4-FFF2-40B4-BE49-F238E27FC236}">
              <a16:creationId xmlns:a16="http://schemas.microsoft.com/office/drawing/2014/main" xmlns="" id="{00000000-0008-0000-0300-0000B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7" name="Rectangle 1654">
          <a:extLst>
            <a:ext uri="{FF2B5EF4-FFF2-40B4-BE49-F238E27FC236}">
              <a16:creationId xmlns:a16="http://schemas.microsoft.com/office/drawing/2014/main" xmlns="" id="{00000000-0008-0000-0300-0000B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8" name="Rectangle 1655">
          <a:extLst>
            <a:ext uri="{FF2B5EF4-FFF2-40B4-BE49-F238E27FC236}">
              <a16:creationId xmlns:a16="http://schemas.microsoft.com/office/drawing/2014/main" xmlns="" id="{00000000-0008-0000-0300-0000B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49" name="Rectangle 1656">
          <a:extLst>
            <a:ext uri="{FF2B5EF4-FFF2-40B4-BE49-F238E27FC236}">
              <a16:creationId xmlns:a16="http://schemas.microsoft.com/office/drawing/2014/main" xmlns="" id="{00000000-0008-0000-0300-0000B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0" name="Rectangle 1657">
          <a:extLst>
            <a:ext uri="{FF2B5EF4-FFF2-40B4-BE49-F238E27FC236}">
              <a16:creationId xmlns:a16="http://schemas.microsoft.com/office/drawing/2014/main" xmlns="" id="{00000000-0008-0000-0300-0000B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1" name="Rectangle 1658">
          <a:extLst>
            <a:ext uri="{FF2B5EF4-FFF2-40B4-BE49-F238E27FC236}">
              <a16:creationId xmlns:a16="http://schemas.microsoft.com/office/drawing/2014/main" xmlns="" id="{00000000-0008-0000-0300-0000B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2" name="Rectangle 1659">
          <a:extLst>
            <a:ext uri="{FF2B5EF4-FFF2-40B4-BE49-F238E27FC236}">
              <a16:creationId xmlns:a16="http://schemas.microsoft.com/office/drawing/2014/main" xmlns="" id="{00000000-0008-0000-0300-0000B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3" name="Rectangle 1660">
          <a:extLst>
            <a:ext uri="{FF2B5EF4-FFF2-40B4-BE49-F238E27FC236}">
              <a16:creationId xmlns:a16="http://schemas.microsoft.com/office/drawing/2014/main" xmlns="" id="{00000000-0008-0000-0300-0000B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4" name="Rectangle 1661">
          <a:extLst>
            <a:ext uri="{FF2B5EF4-FFF2-40B4-BE49-F238E27FC236}">
              <a16:creationId xmlns:a16="http://schemas.microsoft.com/office/drawing/2014/main" xmlns="" id="{00000000-0008-0000-0300-0000BE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55" name="Rectangle 1662">
          <a:extLst>
            <a:ext uri="{FF2B5EF4-FFF2-40B4-BE49-F238E27FC236}">
              <a16:creationId xmlns:a16="http://schemas.microsoft.com/office/drawing/2014/main" xmlns="" id="{00000000-0008-0000-0300-0000BF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6" name="Rectangle 736">
          <a:extLst>
            <a:ext uri="{FF2B5EF4-FFF2-40B4-BE49-F238E27FC236}">
              <a16:creationId xmlns:a16="http://schemas.microsoft.com/office/drawing/2014/main" xmlns="" id="{00000000-0008-0000-0300-0000C0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57" name="Rectangle 737">
          <a:extLst>
            <a:ext uri="{FF2B5EF4-FFF2-40B4-BE49-F238E27FC236}">
              <a16:creationId xmlns:a16="http://schemas.microsoft.com/office/drawing/2014/main" xmlns="" id="{00000000-0008-0000-0300-0000C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58" name="Rectangle 738">
          <a:extLst>
            <a:ext uri="{FF2B5EF4-FFF2-40B4-BE49-F238E27FC236}">
              <a16:creationId xmlns:a16="http://schemas.microsoft.com/office/drawing/2014/main" xmlns="" id="{00000000-0008-0000-0300-0000C2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59" name="Rectangle 739">
          <a:extLst>
            <a:ext uri="{FF2B5EF4-FFF2-40B4-BE49-F238E27FC236}">
              <a16:creationId xmlns:a16="http://schemas.microsoft.com/office/drawing/2014/main" xmlns="" id="{00000000-0008-0000-0300-0000C3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0" name="Rectangle 740">
          <a:extLst>
            <a:ext uri="{FF2B5EF4-FFF2-40B4-BE49-F238E27FC236}">
              <a16:creationId xmlns:a16="http://schemas.microsoft.com/office/drawing/2014/main" xmlns="" id="{00000000-0008-0000-0300-0000C4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1" name="Rectangle 741">
          <a:extLst>
            <a:ext uri="{FF2B5EF4-FFF2-40B4-BE49-F238E27FC236}">
              <a16:creationId xmlns:a16="http://schemas.microsoft.com/office/drawing/2014/main" xmlns="" id="{00000000-0008-0000-0300-0000C5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2" name="Rectangle 742">
          <a:extLst>
            <a:ext uri="{FF2B5EF4-FFF2-40B4-BE49-F238E27FC236}">
              <a16:creationId xmlns:a16="http://schemas.microsoft.com/office/drawing/2014/main" xmlns="" id="{00000000-0008-0000-0300-0000C6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3" name="Rectangle 743">
          <a:extLst>
            <a:ext uri="{FF2B5EF4-FFF2-40B4-BE49-F238E27FC236}">
              <a16:creationId xmlns:a16="http://schemas.microsoft.com/office/drawing/2014/main" xmlns="" id="{00000000-0008-0000-0300-0000C7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4" name="Rectangle 744">
          <a:extLst>
            <a:ext uri="{FF2B5EF4-FFF2-40B4-BE49-F238E27FC236}">
              <a16:creationId xmlns:a16="http://schemas.microsoft.com/office/drawing/2014/main" xmlns="" id="{00000000-0008-0000-0300-0000C8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5" name="Rectangle 745">
          <a:extLst>
            <a:ext uri="{FF2B5EF4-FFF2-40B4-BE49-F238E27FC236}">
              <a16:creationId xmlns:a16="http://schemas.microsoft.com/office/drawing/2014/main" xmlns="" id="{00000000-0008-0000-0300-0000C9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6" name="Rectangle 746">
          <a:extLst>
            <a:ext uri="{FF2B5EF4-FFF2-40B4-BE49-F238E27FC236}">
              <a16:creationId xmlns:a16="http://schemas.microsoft.com/office/drawing/2014/main" xmlns="" id="{00000000-0008-0000-0300-0000CA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67" name="Rectangle 747">
          <a:extLst>
            <a:ext uri="{FF2B5EF4-FFF2-40B4-BE49-F238E27FC236}">
              <a16:creationId xmlns:a16="http://schemas.microsoft.com/office/drawing/2014/main" xmlns="" id="{00000000-0008-0000-0300-0000CB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68" name="Rectangle 748">
          <a:extLst>
            <a:ext uri="{FF2B5EF4-FFF2-40B4-BE49-F238E27FC236}">
              <a16:creationId xmlns:a16="http://schemas.microsoft.com/office/drawing/2014/main" xmlns="" id="{00000000-0008-0000-0300-0000CC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69" name="Rectangle 749">
          <a:extLst>
            <a:ext uri="{FF2B5EF4-FFF2-40B4-BE49-F238E27FC236}">
              <a16:creationId xmlns:a16="http://schemas.microsoft.com/office/drawing/2014/main" xmlns="" id="{00000000-0008-0000-0300-0000CD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0" name="Rectangle 750">
          <a:extLst>
            <a:ext uri="{FF2B5EF4-FFF2-40B4-BE49-F238E27FC236}">
              <a16:creationId xmlns:a16="http://schemas.microsoft.com/office/drawing/2014/main" xmlns="" id="{00000000-0008-0000-0300-0000CE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1" name="Rectangle 751">
          <a:extLst>
            <a:ext uri="{FF2B5EF4-FFF2-40B4-BE49-F238E27FC236}">
              <a16:creationId xmlns:a16="http://schemas.microsoft.com/office/drawing/2014/main" xmlns="" id="{00000000-0008-0000-0300-0000CF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2" name="Rectangle 752">
          <a:extLst>
            <a:ext uri="{FF2B5EF4-FFF2-40B4-BE49-F238E27FC236}">
              <a16:creationId xmlns:a16="http://schemas.microsoft.com/office/drawing/2014/main" xmlns="" id="{00000000-0008-0000-0300-0000D0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3" name="Rectangle 753">
          <a:extLst>
            <a:ext uri="{FF2B5EF4-FFF2-40B4-BE49-F238E27FC236}">
              <a16:creationId xmlns:a16="http://schemas.microsoft.com/office/drawing/2014/main" xmlns="" id="{00000000-0008-0000-0300-0000D1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4" name="Rectangle 754">
          <a:extLst>
            <a:ext uri="{FF2B5EF4-FFF2-40B4-BE49-F238E27FC236}">
              <a16:creationId xmlns:a16="http://schemas.microsoft.com/office/drawing/2014/main" xmlns="" id="{00000000-0008-0000-0300-0000D2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5" name="Rectangle 755">
          <a:extLst>
            <a:ext uri="{FF2B5EF4-FFF2-40B4-BE49-F238E27FC236}">
              <a16:creationId xmlns:a16="http://schemas.microsoft.com/office/drawing/2014/main" xmlns="" id="{00000000-0008-0000-0300-0000D3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6" name="Rectangle 756">
          <a:extLst>
            <a:ext uri="{FF2B5EF4-FFF2-40B4-BE49-F238E27FC236}">
              <a16:creationId xmlns:a16="http://schemas.microsoft.com/office/drawing/2014/main" xmlns="" id="{00000000-0008-0000-0300-0000D4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77" name="Rectangle 757">
          <a:extLst>
            <a:ext uri="{FF2B5EF4-FFF2-40B4-BE49-F238E27FC236}">
              <a16:creationId xmlns:a16="http://schemas.microsoft.com/office/drawing/2014/main" xmlns="" id="{00000000-0008-0000-0300-0000D5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78" name="Rectangle 758">
          <a:extLst>
            <a:ext uri="{FF2B5EF4-FFF2-40B4-BE49-F238E27FC236}">
              <a16:creationId xmlns:a16="http://schemas.microsoft.com/office/drawing/2014/main" xmlns="" id="{00000000-0008-0000-0300-0000D6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79" name="Rectangle 759">
          <a:extLst>
            <a:ext uri="{FF2B5EF4-FFF2-40B4-BE49-F238E27FC236}">
              <a16:creationId xmlns:a16="http://schemas.microsoft.com/office/drawing/2014/main" xmlns="" id="{00000000-0008-0000-0300-0000D7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0" name="Rectangle 760">
          <a:extLst>
            <a:ext uri="{FF2B5EF4-FFF2-40B4-BE49-F238E27FC236}">
              <a16:creationId xmlns:a16="http://schemas.microsoft.com/office/drawing/2014/main" xmlns="" id="{00000000-0008-0000-0300-0000D8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1" name="Rectangle 761">
          <a:extLst>
            <a:ext uri="{FF2B5EF4-FFF2-40B4-BE49-F238E27FC236}">
              <a16:creationId xmlns:a16="http://schemas.microsoft.com/office/drawing/2014/main" xmlns="" id="{00000000-0008-0000-0300-0000D9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2" name="Rectangle 762">
          <a:extLst>
            <a:ext uri="{FF2B5EF4-FFF2-40B4-BE49-F238E27FC236}">
              <a16:creationId xmlns:a16="http://schemas.microsoft.com/office/drawing/2014/main" xmlns="" id="{00000000-0008-0000-0300-0000DA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3" name="Rectangle 763">
          <a:extLst>
            <a:ext uri="{FF2B5EF4-FFF2-40B4-BE49-F238E27FC236}">
              <a16:creationId xmlns:a16="http://schemas.microsoft.com/office/drawing/2014/main" xmlns="" id="{00000000-0008-0000-0300-0000DB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4" name="Rectangle 764">
          <a:extLst>
            <a:ext uri="{FF2B5EF4-FFF2-40B4-BE49-F238E27FC236}">
              <a16:creationId xmlns:a16="http://schemas.microsoft.com/office/drawing/2014/main" xmlns="" id="{00000000-0008-0000-0300-0000DC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5" name="Rectangle 765">
          <a:extLst>
            <a:ext uri="{FF2B5EF4-FFF2-40B4-BE49-F238E27FC236}">
              <a16:creationId xmlns:a16="http://schemas.microsoft.com/office/drawing/2014/main" xmlns="" id="{00000000-0008-0000-0300-0000DD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686" name="Rectangle 766">
          <a:extLst>
            <a:ext uri="{FF2B5EF4-FFF2-40B4-BE49-F238E27FC236}">
              <a16:creationId xmlns:a16="http://schemas.microsoft.com/office/drawing/2014/main" xmlns="" id="{00000000-0008-0000-0300-0000D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7" name="Rectangle 767">
          <a:extLst>
            <a:ext uri="{FF2B5EF4-FFF2-40B4-BE49-F238E27FC236}">
              <a16:creationId xmlns:a16="http://schemas.microsoft.com/office/drawing/2014/main" xmlns="" id="{00000000-0008-0000-0300-0000D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688" name="Rectangle 768">
          <a:extLst>
            <a:ext uri="{FF2B5EF4-FFF2-40B4-BE49-F238E27FC236}">
              <a16:creationId xmlns:a16="http://schemas.microsoft.com/office/drawing/2014/main" xmlns="" id="{00000000-0008-0000-0300-0000E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689" name="Rectangle 769">
          <a:extLst>
            <a:ext uri="{FF2B5EF4-FFF2-40B4-BE49-F238E27FC236}">
              <a16:creationId xmlns:a16="http://schemas.microsoft.com/office/drawing/2014/main" xmlns="" id="{00000000-0008-0000-0300-0000E1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0" name="Rectangle 770">
          <a:extLst>
            <a:ext uri="{FF2B5EF4-FFF2-40B4-BE49-F238E27FC236}">
              <a16:creationId xmlns:a16="http://schemas.microsoft.com/office/drawing/2014/main" xmlns="" id="{00000000-0008-0000-0300-0000E2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1" name="Rectangle 771">
          <a:extLst>
            <a:ext uri="{FF2B5EF4-FFF2-40B4-BE49-F238E27FC236}">
              <a16:creationId xmlns:a16="http://schemas.microsoft.com/office/drawing/2014/main" xmlns="" id="{00000000-0008-0000-0300-0000E3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2" name="Rectangle 772">
          <a:extLst>
            <a:ext uri="{FF2B5EF4-FFF2-40B4-BE49-F238E27FC236}">
              <a16:creationId xmlns:a16="http://schemas.microsoft.com/office/drawing/2014/main" xmlns="" id="{00000000-0008-0000-0300-0000E4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3" name="Rectangle 773">
          <a:extLst>
            <a:ext uri="{FF2B5EF4-FFF2-40B4-BE49-F238E27FC236}">
              <a16:creationId xmlns:a16="http://schemas.microsoft.com/office/drawing/2014/main" xmlns="" id="{00000000-0008-0000-0300-0000E5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4" name="Rectangle 774">
          <a:extLst>
            <a:ext uri="{FF2B5EF4-FFF2-40B4-BE49-F238E27FC236}">
              <a16:creationId xmlns:a16="http://schemas.microsoft.com/office/drawing/2014/main" xmlns="" id="{00000000-0008-0000-0300-0000E6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5" name="Rectangle 775">
          <a:extLst>
            <a:ext uri="{FF2B5EF4-FFF2-40B4-BE49-F238E27FC236}">
              <a16:creationId xmlns:a16="http://schemas.microsoft.com/office/drawing/2014/main" xmlns="" id="{00000000-0008-0000-0300-0000E7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6" name="Rectangle 776">
          <a:extLst>
            <a:ext uri="{FF2B5EF4-FFF2-40B4-BE49-F238E27FC236}">
              <a16:creationId xmlns:a16="http://schemas.microsoft.com/office/drawing/2014/main" xmlns="" id="{00000000-0008-0000-0300-0000E8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7" name="Rectangle 777">
          <a:extLst>
            <a:ext uri="{FF2B5EF4-FFF2-40B4-BE49-F238E27FC236}">
              <a16:creationId xmlns:a16="http://schemas.microsoft.com/office/drawing/2014/main" xmlns="" id="{00000000-0008-0000-0300-0000E9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8" name="Rectangle 778">
          <a:extLst>
            <a:ext uri="{FF2B5EF4-FFF2-40B4-BE49-F238E27FC236}">
              <a16:creationId xmlns:a16="http://schemas.microsoft.com/office/drawing/2014/main" xmlns="" id="{00000000-0008-0000-0300-0000EA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699" name="Rectangle 779">
          <a:extLst>
            <a:ext uri="{FF2B5EF4-FFF2-40B4-BE49-F238E27FC236}">
              <a16:creationId xmlns:a16="http://schemas.microsoft.com/office/drawing/2014/main" xmlns="" id="{00000000-0008-0000-0300-0000EB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0" name="Rectangle 780">
          <a:extLst>
            <a:ext uri="{FF2B5EF4-FFF2-40B4-BE49-F238E27FC236}">
              <a16:creationId xmlns:a16="http://schemas.microsoft.com/office/drawing/2014/main" xmlns="" id="{00000000-0008-0000-0300-0000EC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01" name="Rectangle 781">
          <a:extLst>
            <a:ext uri="{FF2B5EF4-FFF2-40B4-BE49-F238E27FC236}">
              <a16:creationId xmlns:a16="http://schemas.microsoft.com/office/drawing/2014/main" xmlns="" id="{00000000-0008-0000-0300-0000EDB5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2" name="Rectangle 736">
          <a:extLst>
            <a:ext uri="{FF2B5EF4-FFF2-40B4-BE49-F238E27FC236}">
              <a16:creationId xmlns:a16="http://schemas.microsoft.com/office/drawing/2014/main" xmlns="" id="{00000000-0008-0000-0300-0000EE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3" name="Rectangle 737">
          <a:extLst>
            <a:ext uri="{FF2B5EF4-FFF2-40B4-BE49-F238E27FC236}">
              <a16:creationId xmlns:a16="http://schemas.microsoft.com/office/drawing/2014/main" xmlns="" id="{00000000-0008-0000-0300-0000EF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4" name="Rectangle 738">
          <a:extLst>
            <a:ext uri="{FF2B5EF4-FFF2-40B4-BE49-F238E27FC236}">
              <a16:creationId xmlns:a16="http://schemas.microsoft.com/office/drawing/2014/main" xmlns="" id="{00000000-0008-0000-0300-0000F0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5" name="Rectangle 739">
          <a:extLst>
            <a:ext uri="{FF2B5EF4-FFF2-40B4-BE49-F238E27FC236}">
              <a16:creationId xmlns:a16="http://schemas.microsoft.com/office/drawing/2014/main" xmlns="" id="{00000000-0008-0000-0300-0000F1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6" name="Rectangle 740">
          <a:extLst>
            <a:ext uri="{FF2B5EF4-FFF2-40B4-BE49-F238E27FC236}">
              <a16:creationId xmlns:a16="http://schemas.microsoft.com/office/drawing/2014/main" xmlns="" id="{00000000-0008-0000-0300-0000F2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07" name="Rectangle 741">
          <a:extLst>
            <a:ext uri="{FF2B5EF4-FFF2-40B4-BE49-F238E27FC236}">
              <a16:creationId xmlns:a16="http://schemas.microsoft.com/office/drawing/2014/main" xmlns="" id="{00000000-0008-0000-0300-0000F3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08" name="Rectangle 742">
          <a:extLst>
            <a:ext uri="{FF2B5EF4-FFF2-40B4-BE49-F238E27FC236}">
              <a16:creationId xmlns:a16="http://schemas.microsoft.com/office/drawing/2014/main" xmlns="" id="{00000000-0008-0000-0300-0000F4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09" name="Rectangle 743">
          <a:extLst>
            <a:ext uri="{FF2B5EF4-FFF2-40B4-BE49-F238E27FC236}">
              <a16:creationId xmlns:a16="http://schemas.microsoft.com/office/drawing/2014/main" xmlns="" id="{00000000-0008-0000-0300-0000F5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0" name="Rectangle 744">
          <a:extLst>
            <a:ext uri="{FF2B5EF4-FFF2-40B4-BE49-F238E27FC236}">
              <a16:creationId xmlns:a16="http://schemas.microsoft.com/office/drawing/2014/main" xmlns="" id="{00000000-0008-0000-0300-0000F6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1" name="Rectangle 745">
          <a:extLst>
            <a:ext uri="{FF2B5EF4-FFF2-40B4-BE49-F238E27FC236}">
              <a16:creationId xmlns:a16="http://schemas.microsoft.com/office/drawing/2014/main" xmlns="" id="{00000000-0008-0000-0300-0000F7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2" name="Rectangle 746">
          <a:extLst>
            <a:ext uri="{FF2B5EF4-FFF2-40B4-BE49-F238E27FC236}">
              <a16:creationId xmlns:a16="http://schemas.microsoft.com/office/drawing/2014/main" xmlns="" id="{00000000-0008-0000-0300-0000F8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3" name="Rectangle 747">
          <a:extLst>
            <a:ext uri="{FF2B5EF4-FFF2-40B4-BE49-F238E27FC236}">
              <a16:creationId xmlns:a16="http://schemas.microsoft.com/office/drawing/2014/main" xmlns="" id="{00000000-0008-0000-0300-0000F9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4" name="Rectangle 748">
          <a:extLst>
            <a:ext uri="{FF2B5EF4-FFF2-40B4-BE49-F238E27FC236}">
              <a16:creationId xmlns:a16="http://schemas.microsoft.com/office/drawing/2014/main" xmlns="" id="{00000000-0008-0000-0300-0000FA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5" name="Rectangle 749">
          <a:extLst>
            <a:ext uri="{FF2B5EF4-FFF2-40B4-BE49-F238E27FC236}">
              <a16:creationId xmlns:a16="http://schemas.microsoft.com/office/drawing/2014/main" xmlns="" id="{00000000-0008-0000-0300-0000FB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6" name="Rectangle 750">
          <a:extLst>
            <a:ext uri="{FF2B5EF4-FFF2-40B4-BE49-F238E27FC236}">
              <a16:creationId xmlns:a16="http://schemas.microsoft.com/office/drawing/2014/main" xmlns="" id="{00000000-0008-0000-0300-0000FC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17" name="Rectangle 751">
          <a:extLst>
            <a:ext uri="{FF2B5EF4-FFF2-40B4-BE49-F238E27FC236}">
              <a16:creationId xmlns:a16="http://schemas.microsoft.com/office/drawing/2014/main" xmlns="" id="{00000000-0008-0000-0300-0000FDB5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18" name="Rectangle 752">
          <a:extLst>
            <a:ext uri="{FF2B5EF4-FFF2-40B4-BE49-F238E27FC236}">
              <a16:creationId xmlns:a16="http://schemas.microsoft.com/office/drawing/2014/main" xmlns="" id="{00000000-0008-0000-0300-0000FEB5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19" name="Rectangle 753">
          <a:extLst>
            <a:ext uri="{FF2B5EF4-FFF2-40B4-BE49-F238E27FC236}">
              <a16:creationId xmlns:a16="http://schemas.microsoft.com/office/drawing/2014/main" xmlns="" id="{00000000-0008-0000-0300-0000FFB5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0" name="Rectangle 754">
          <a:extLst>
            <a:ext uri="{FF2B5EF4-FFF2-40B4-BE49-F238E27FC236}">
              <a16:creationId xmlns:a16="http://schemas.microsoft.com/office/drawing/2014/main" xmlns="" id="{00000000-0008-0000-0300-00000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1" name="Rectangle 755">
          <a:extLst>
            <a:ext uri="{FF2B5EF4-FFF2-40B4-BE49-F238E27FC236}">
              <a16:creationId xmlns:a16="http://schemas.microsoft.com/office/drawing/2014/main" xmlns="" id="{00000000-0008-0000-0300-00000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2" name="Rectangle 756">
          <a:extLst>
            <a:ext uri="{FF2B5EF4-FFF2-40B4-BE49-F238E27FC236}">
              <a16:creationId xmlns:a16="http://schemas.microsoft.com/office/drawing/2014/main" xmlns="" id="{00000000-0008-0000-0300-00000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3" name="Rectangle 757">
          <a:extLst>
            <a:ext uri="{FF2B5EF4-FFF2-40B4-BE49-F238E27FC236}">
              <a16:creationId xmlns:a16="http://schemas.microsoft.com/office/drawing/2014/main" xmlns="" id="{00000000-0008-0000-0300-00000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4" name="Rectangle 758">
          <a:extLst>
            <a:ext uri="{FF2B5EF4-FFF2-40B4-BE49-F238E27FC236}">
              <a16:creationId xmlns:a16="http://schemas.microsoft.com/office/drawing/2014/main" xmlns="" id="{00000000-0008-0000-0300-00000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5" name="Rectangle 759">
          <a:extLst>
            <a:ext uri="{FF2B5EF4-FFF2-40B4-BE49-F238E27FC236}">
              <a16:creationId xmlns:a16="http://schemas.microsoft.com/office/drawing/2014/main" xmlns="" id="{00000000-0008-0000-0300-00000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6" name="Rectangle 760">
          <a:extLst>
            <a:ext uri="{FF2B5EF4-FFF2-40B4-BE49-F238E27FC236}">
              <a16:creationId xmlns:a16="http://schemas.microsoft.com/office/drawing/2014/main" xmlns="" id="{00000000-0008-0000-0300-00000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27" name="Rectangle 761">
          <a:extLst>
            <a:ext uri="{FF2B5EF4-FFF2-40B4-BE49-F238E27FC236}">
              <a16:creationId xmlns:a16="http://schemas.microsoft.com/office/drawing/2014/main" xmlns="" id="{00000000-0008-0000-0300-00000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28" name="Rectangle 762">
          <a:extLst>
            <a:ext uri="{FF2B5EF4-FFF2-40B4-BE49-F238E27FC236}">
              <a16:creationId xmlns:a16="http://schemas.microsoft.com/office/drawing/2014/main" xmlns="" id="{00000000-0008-0000-0300-00000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29" name="Rectangle 763">
          <a:extLst>
            <a:ext uri="{FF2B5EF4-FFF2-40B4-BE49-F238E27FC236}">
              <a16:creationId xmlns:a16="http://schemas.microsoft.com/office/drawing/2014/main" xmlns="" id="{00000000-0008-0000-0300-00000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0" name="Rectangle 764">
          <a:extLst>
            <a:ext uri="{FF2B5EF4-FFF2-40B4-BE49-F238E27FC236}">
              <a16:creationId xmlns:a16="http://schemas.microsoft.com/office/drawing/2014/main" xmlns="" id="{00000000-0008-0000-0300-00000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1" name="Rectangle 765">
          <a:extLst>
            <a:ext uri="{FF2B5EF4-FFF2-40B4-BE49-F238E27FC236}">
              <a16:creationId xmlns:a16="http://schemas.microsoft.com/office/drawing/2014/main" xmlns="" id="{00000000-0008-0000-0300-00000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32" name="Rectangle 766">
          <a:extLst>
            <a:ext uri="{FF2B5EF4-FFF2-40B4-BE49-F238E27FC236}">
              <a16:creationId xmlns:a16="http://schemas.microsoft.com/office/drawing/2014/main" xmlns="" id="{00000000-0008-0000-0300-00000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3" name="Rectangle 767">
          <a:extLst>
            <a:ext uri="{FF2B5EF4-FFF2-40B4-BE49-F238E27FC236}">
              <a16:creationId xmlns:a16="http://schemas.microsoft.com/office/drawing/2014/main" xmlns="" id="{00000000-0008-0000-0300-00000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34" name="Rectangle 768">
          <a:extLst>
            <a:ext uri="{FF2B5EF4-FFF2-40B4-BE49-F238E27FC236}">
              <a16:creationId xmlns:a16="http://schemas.microsoft.com/office/drawing/2014/main" xmlns="" id="{00000000-0008-0000-0300-00000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35" name="Rectangle 769">
          <a:extLst>
            <a:ext uri="{FF2B5EF4-FFF2-40B4-BE49-F238E27FC236}">
              <a16:creationId xmlns:a16="http://schemas.microsoft.com/office/drawing/2014/main" xmlns="" id="{00000000-0008-0000-0300-00000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6" name="Rectangle 770">
          <a:extLst>
            <a:ext uri="{FF2B5EF4-FFF2-40B4-BE49-F238E27FC236}">
              <a16:creationId xmlns:a16="http://schemas.microsoft.com/office/drawing/2014/main" xmlns="" id="{00000000-0008-0000-0300-00001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7" name="Rectangle 771">
          <a:extLst>
            <a:ext uri="{FF2B5EF4-FFF2-40B4-BE49-F238E27FC236}">
              <a16:creationId xmlns:a16="http://schemas.microsoft.com/office/drawing/2014/main" xmlns="" id="{00000000-0008-0000-0300-00001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8" name="Rectangle 772">
          <a:extLst>
            <a:ext uri="{FF2B5EF4-FFF2-40B4-BE49-F238E27FC236}">
              <a16:creationId xmlns:a16="http://schemas.microsoft.com/office/drawing/2014/main" xmlns="" id="{00000000-0008-0000-0300-00001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39" name="Rectangle 773">
          <a:extLst>
            <a:ext uri="{FF2B5EF4-FFF2-40B4-BE49-F238E27FC236}">
              <a16:creationId xmlns:a16="http://schemas.microsoft.com/office/drawing/2014/main" xmlns="" id="{00000000-0008-0000-0300-00001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0" name="Rectangle 774">
          <a:extLst>
            <a:ext uri="{FF2B5EF4-FFF2-40B4-BE49-F238E27FC236}">
              <a16:creationId xmlns:a16="http://schemas.microsoft.com/office/drawing/2014/main" xmlns="" id="{00000000-0008-0000-0300-00001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1" name="Rectangle 775">
          <a:extLst>
            <a:ext uri="{FF2B5EF4-FFF2-40B4-BE49-F238E27FC236}">
              <a16:creationId xmlns:a16="http://schemas.microsoft.com/office/drawing/2014/main" xmlns="" id="{00000000-0008-0000-0300-00001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2" name="Rectangle 776">
          <a:extLst>
            <a:ext uri="{FF2B5EF4-FFF2-40B4-BE49-F238E27FC236}">
              <a16:creationId xmlns:a16="http://schemas.microsoft.com/office/drawing/2014/main" xmlns="" id="{00000000-0008-0000-0300-00001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3" name="Rectangle 777">
          <a:extLst>
            <a:ext uri="{FF2B5EF4-FFF2-40B4-BE49-F238E27FC236}">
              <a16:creationId xmlns:a16="http://schemas.microsoft.com/office/drawing/2014/main" xmlns="" id="{00000000-0008-0000-0300-00001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4" name="Rectangle 778">
          <a:extLst>
            <a:ext uri="{FF2B5EF4-FFF2-40B4-BE49-F238E27FC236}">
              <a16:creationId xmlns:a16="http://schemas.microsoft.com/office/drawing/2014/main" xmlns="" id="{00000000-0008-0000-0300-00001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5" name="Rectangle 779">
          <a:extLst>
            <a:ext uri="{FF2B5EF4-FFF2-40B4-BE49-F238E27FC236}">
              <a16:creationId xmlns:a16="http://schemas.microsoft.com/office/drawing/2014/main" xmlns="" id="{00000000-0008-0000-0300-00001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6" name="Rectangle 780">
          <a:extLst>
            <a:ext uri="{FF2B5EF4-FFF2-40B4-BE49-F238E27FC236}">
              <a16:creationId xmlns:a16="http://schemas.microsoft.com/office/drawing/2014/main" xmlns="" id="{00000000-0008-0000-0300-00001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47" name="Rectangle 781">
          <a:extLst>
            <a:ext uri="{FF2B5EF4-FFF2-40B4-BE49-F238E27FC236}">
              <a16:creationId xmlns:a16="http://schemas.microsoft.com/office/drawing/2014/main" xmlns="" id="{00000000-0008-0000-0300-00001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48" name="Rectangle 1617">
          <a:extLst>
            <a:ext uri="{FF2B5EF4-FFF2-40B4-BE49-F238E27FC236}">
              <a16:creationId xmlns:a16="http://schemas.microsoft.com/office/drawing/2014/main" xmlns="" id="{00000000-0008-0000-0300-00001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49" name="Rectangle 1618">
          <a:extLst>
            <a:ext uri="{FF2B5EF4-FFF2-40B4-BE49-F238E27FC236}">
              <a16:creationId xmlns:a16="http://schemas.microsoft.com/office/drawing/2014/main" xmlns="" id="{00000000-0008-0000-0300-00001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0" name="Rectangle 1619">
          <a:extLst>
            <a:ext uri="{FF2B5EF4-FFF2-40B4-BE49-F238E27FC236}">
              <a16:creationId xmlns:a16="http://schemas.microsoft.com/office/drawing/2014/main" xmlns="" id="{00000000-0008-0000-0300-00001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1" name="Rectangle 1620">
          <a:extLst>
            <a:ext uri="{FF2B5EF4-FFF2-40B4-BE49-F238E27FC236}">
              <a16:creationId xmlns:a16="http://schemas.microsoft.com/office/drawing/2014/main" xmlns="" id="{00000000-0008-0000-0300-00001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2" name="Rectangle 1621">
          <a:extLst>
            <a:ext uri="{FF2B5EF4-FFF2-40B4-BE49-F238E27FC236}">
              <a16:creationId xmlns:a16="http://schemas.microsoft.com/office/drawing/2014/main" xmlns="" id="{00000000-0008-0000-0300-00002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3" name="Rectangle 1622">
          <a:extLst>
            <a:ext uri="{FF2B5EF4-FFF2-40B4-BE49-F238E27FC236}">
              <a16:creationId xmlns:a16="http://schemas.microsoft.com/office/drawing/2014/main" xmlns="" id="{00000000-0008-0000-0300-00002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4" name="Rectangle 1623">
          <a:extLst>
            <a:ext uri="{FF2B5EF4-FFF2-40B4-BE49-F238E27FC236}">
              <a16:creationId xmlns:a16="http://schemas.microsoft.com/office/drawing/2014/main" xmlns="" id="{00000000-0008-0000-0300-00002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5" name="Rectangle 1624">
          <a:extLst>
            <a:ext uri="{FF2B5EF4-FFF2-40B4-BE49-F238E27FC236}">
              <a16:creationId xmlns:a16="http://schemas.microsoft.com/office/drawing/2014/main" xmlns="" id="{00000000-0008-0000-0300-00002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6" name="Rectangle 1625">
          <a:extLst>
            <a:ext uri="{FF2B5EF4-FFF2-40B4-BE49-F238E27FC236}">
              <a16:creationId xmlns:a16="http://schemas.microsoft.com/office/drawing/2014/main" xmlns="" id="{00000000-0008-0000-0300-00002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57" name="Rectangle 1626">
          <a:extLst>
            <a:ext uri="{FF2B5EF4-FFF2-40B4-BE49-F238E27FC236}">
              <a16:creationId xmlns:a16="http://schemas.microsoft.com/office/drawing/2014/main" xmlns="" id="{00000000-0008-0000-0300-00002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58" name="Rectangle 1627">
          <a:extLst>
            <a:ext uri="{FF2B5EF4-FFF2-40B4-BE49-F238E27FC236}">
              <a16:creationId xmlns:a16="http://schemas.microsoft.com/office/drawing/2014/main" xmlns="" id="{00000000-0008-0000-0300-00002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59" name="Rectangle 1628">
          <a:extLst>
            <a:ext uri="{FF2B5EF4-FFF2-40B4-BE49-F238E27FC236}">
              <a16:creationId xmlns:a16="http://schemas.microsoft.com/office/drawing/2014/main" xmlns="" id="{00000000-0008-0000-0300-00002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0" name="Rectangle 1629">
          <a:extLst>
            <a:ext uri="{FF2B5EF4-FFF2-40B4-BE49-F238E27FC236}">
              <a16:creationId xmlns:a16="http://schemas.microsoft.com/office/drawing/2014/main" xmlns="" id="{00000000-0008-0000-0300-00002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1" name="Rectangle 1630">
          <a:extLst>
            <a:ext uri="{FF2B5EF4-FFF2-40B4-BE49-F238E27FC236}">
              <a16:creationId xmlns:a16="http://schemas.microsoft.com/office/drawing/2014/main" xmlns="" id="{00000000-0008-0000-0300-00002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2" name="Rectangle 1631">
          <a:extLst>
            <a:ext uri="{FF2B5EF4-FFF2-40B4-BE49-F238E27FC236}">
              <a16:creationId xmlns:a16="http://schemas.microsoft.com/office/drawing/2014/main" xmlns="" id="{00000000-0008-0000-0300-00002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3" name="Rectangle 1632">
          <a:extLst>
            <a:ext uri="{FF2B5EF4-FFF2-40B4-BE49-F238E27FC236}">
              <a16:creationId xmlns:a16="http://schemas.microsoft.com/office/drawing/2014/main" xmlns="" id="{00000000-0008-0000-0300-00002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4" name="Rectangle 1633">
          <a:extLst>
            <a:ext uri="{FF2B5EF4-FFF2-40B4-BE49-F238E27FC236}">
              <a16:creationId xmlns:a16="http://schemas.microsoft.com/office/drawing/2014/main" xmlns="" id="{00000000-0008-0000-0300-00002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5" name="Rectangle 1634">
          <a:extLst>
            <a:ext uri="{FF2B5EF4-FFF2-40B4-BE49-F238E27FC236}">
              <a16:creationId xmlns:a16="http://schemas.microsoft.com/office/drawing/2014/main" xmlns="" id="{00000000-0008-0000-0300-00002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6" name="Rectangle 1635">
          <a:extLst>
            <a:ext uri="{FF2B5EF4-FFF2-40B4-BE49-F238E27FC236}">
              <a16:creationId xmlns:a16="http://schemas.microsoft.com/office/drawing/2014/main" xmlns="" id="{00000000-0008-0000-0300-00002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67" name="Rectangle 1636">
          <a:extLst>
            <a:ext uri="{FF2B5EF4-FFF2-40B4-BE49-F238E27FC236}">
              <a16:creationId xmlns:a16="http://schemas.microsoft.com/office/drawing/2014/main" xmlns="" id="{00000000-0008-0000-0300-00002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68" name="Rectangle 1637">
          <a:extLst>
            <a:ext uri="{FF2B5EF4-FFF2-40B4-BE49-F238E27FC236}">
              <a16:creationId xmlns:a16="http://schemas.microsoft.com/office/drawing/2014/main" xmlns="" id="{00000000-0008-0000-0300-00003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69" name="Rectangle 1638">
          <a:extLst>
            <a:ext uri="{FF2B5EF4-FFF2-40B4-BE49-F238E27FC236}">
              <a16:creationId xmlns:a16="http://schemas.microsoft.com/office/drawing/2014/main" xmlns="" id="{00000000-0008-0000-0300-00003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0" name="Rectangle 1639">
          <a:extLst>
            <a:ext uri="{FF2B5EF4-FFF2-40B4-BE49-F238E27FC236}">
              <a16:creationId xmlns:a16="http://schemas.microsoft.com/office/drawing/2014/main" xmlns="" id="{00000000-0008-0000-0300-00003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1" name="Rectangle 1640">
          <a:extLst>
            <a:ext uri="{FF2B5EF4-FFF2-40B4-BE49-F238E27FC236}">
              <a16:creationId xmlns:a16="http://schemas.microsoft.com/office/drawing/2014/main" xmlns="" id="{00000000-0008-0000-0300-00003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2" name="Rectangle 1641">
          <a:extLst>
            <a:ext uri="{FF2B5EF4-FFF2-40B4-BE49-F238E27FC236}">
              <a16:creationId xmlns:a16="http://schemas.microsoft.com/office/drawing/2014/main" xmlns="" id="{00000000-0008-0000-0300-00003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3" name="Rectangle 1642">
          <a:extLst>
            <a:ext uri="{FF2B5EF4-FFF2-40B4-BE49-F238E27FC236}">
              <a16:creationId xmlns:a16="http://schemas.microsoft.com/office/drawing/2014/main" xmlns="" id="{00000000-0008-0000-0300-00003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4" name="Rectangle 1643">
          <a:extLst>
            <a:ext uri="{FF2B5EF4-FFF2-40B4-BE49-F238E27FC236}">
              <a16:creationId xmlns:a16="http://schemas.microsoft.com/office/drawing/2014/main" xmlns="" id="{00000000-0008-0000-0300-00003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5" name="Rectangle 1644">
          <a:extLst>
            <a:ext uri="{FF2B5EF4-FFF2-40B4-BE49-F238E27FC236}">
              <a16:creationId xmlns:a16="http://schemas.microsoft.com/office/drawing/2014/main" xmlns="" id="{00000000-0008-0000-0300-00003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6" name="Rectangle 1645">
          <a:extLst>
            <a:ext uri="{FF2B5EF4-FFF2-40B4-BE49-F238E27FC236}">
              <a16:creationId xmlns:a16="http://schemas.microsoft.com/office/drawing/2014/main" xmlns="" id="{00000000-0008-0000-0300-00003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77" name="Rectangle 1646">
          <a:extLst>
            <a:ext uri="{FF2B5EF4-FFF2-40B4-BE49-F238E27FC236}">
              <a16:creationId xmlns:a16="http://schemas.microsoft.com/office/drawing/2014/main" xmlns="" id="{00000000-0008-0000-0300-00003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78" name="Rectangle 1647">
          <a:extLst>
            <a:ext uri="{FF2B5EF4-FFF2-40B4-BE49-F238E27FC236}">
              <a16:creationId xmlns:a16="http://schemas.microsoft.com/office/drawing/2014/main" xmlns="" id="{00000000-0008-0000-0300-00003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79" name="Rectangle 1648">
          <a:extLst>
            <a:ext uri="{FF2B5EF4-FFF2-40B4-BE49-F238E27FC236}">
              <a16:creationId xmlns:a16="http://schemas.microsoft.com/office/drawing/2014/main" xmlns="" id="{00000000-0008-0000-0300-00003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80" name="Rectangle 1649">
          <a:extLst>
            <a:ext uri="{FF2B5EF4-FFF2-40B4-BE49-F238E27FC236}">
              <a16:creationId xmlns:a16="http://schemas.microsoft.com/office/drawing/2014/main" xmlns="" id="{00000000-0008-0000-0300-00003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81" name="Rectangle 1650">
          <a:extLst>
            <a:ext uri="{FF2B5EF4-FFF2-40B4-BE49-F238E27FC236}">
              <a16:creationId xmlns:a16="http://schemas.microsoft.com/office/drawing/2014/main" xmlns="" id="{00000000-0008-0000-0300-00003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2" name="Rectangle 1651">
          <a:extLst>
            <a:ext uri="{FF2B5EF4-FFF2-40B4-BE49-F238E27FC236}">
              <a16:creationId xmlns:a16="http://schemas.microsoft.com/office/drawing/2014/main" xmlns="" id="{00000000-0008-0000-0300-00003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3" name="Rectangle 1652">
          <a:extLst>
            <a:ext uri="{FF2B5EF4-FFF2-40B4-BE49-F238E27FC236}">
              <a16:creationId xmlns:a16="http://schemas.microsoft.com/office/drawing/2014/main" xmlns="" id="{00000000-0008-0000-0300-00003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4" name="Rectangle 1653">
          <a:extLst>
            <a:ext uri="{FF2B5EF4-FFF2-40B4-BE49-F238E27FC236}">
              <a16:creationId xmlns:a16="http://schemas.microsoft.com/office/drawing/2014/main" xmlns="" id="{00000000-0008-0000-0300-00004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5" name="Rectangle 1654">
          <a:extLst>
            <a:ext uri="{FF2B5EF4-FFF2-40B4-BE49-F238E27FC236}">
              <a16:creationId xmlns:a16="http://schemas.microsoft.com/office/drawing/2014/main" xmlns="" id="{00000000-0008-0000-0300-00004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6" name="Rectangle 1655">
          <a:extLst>
            <a:ext uri="{FF2B5EF4-FFF2-40B4-BE49-F238E27FC236}">
              <a16:creationId xmlns:a16="http://schemas.microsoft.com/office/drawing/2014/main" xmlns="" id="{00000000-0008-0000-0300-00004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7" name="Rectangle 1656">
          <a:extLst>
            <a:ext uri="{FF2B5EF4-FFF2-40B4-BE49-F238E27FC236}">
              <a16:creationId xmlns:a16="http://schemas.microsoft.com/office/drawing/2014/main" xmlns="" id="{00000000-0008-0000-0300-00004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8" name="Rectangle 1657">
          <a:extLst>
            <a:ext uri="{FF2B5EF4-FFF2-40B4-BE49-F238E27FC236}">
              <a16:creationId xmlns:a16="http://schemas.microsoft.com/office/drawing/2014/main" xmlns="" id="{00000000-0008-0000-0300-00004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89" name="Rectangle 1658">
          <a:extLst>
            <a:ext uri="{FF2B5EF4-FFF2-40B4-BE49-F238E27FC236}">
              <a16:creationId xmlns:a16="http://schemas.microsoft.com/office/drawing/2014/main" xmlns="" id="{00000000-0008-0000-0300-00004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0" name="Rectangle 1659">
          <a:extLst>
            <a:ext uri="{FF2B5EF4-FFF2-40B4-BE49-F238E27FC236}">
              <a16:creationId xmlns:a16="http://schemas.microsoft.com/office/drawing/2014/main" xmlns="" id="{00000000-0008-0000-0300-00004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1" name="Rectangle 1660">
          <a:extLst>
            <a:ext uri="{FF2B5EF4-FFF2-40B4-BE49-F238E27FC236}">
              <a16:creationId xmlns:a16="http://schemas.microsoft.com/office/drawing/2014/main" xmlns="" id="{00000000-0008-0000-0300-00004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2" name="Rectangle 1661">
          <a:extLst>
            <a:ext uri="{FF2B5EF4-FFF2-40B4-BE49-F238E27FC236}">
              <a16:creationId xmlns:a16="http://schemas.microsoft.com/office/drawing/2014/main" xmlns="" id="{00000000-0008-0000-0300-000048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793" name="Rectangle 1662">
          <a:extLst>
            <a:ext uri="{FF2B5EF4-FFF2-40B4-BE49-F238E27FC236}">
              <a16:creationId xmlns:a16="http://schemas.microsoft.com/office/drawing/2014/main" xmlns="" id="{00000000-0008-0000-0300-000049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4" name="Rectangle 736">
          <a:extLst>
            <a:ext uri="{FF2B5EF4-FFF2-40B4-BE49-F238E27FC236}">
              <a16:creationId xmlns:a16="http://schemas.microsoft.com/office/drawing/2014/main" xmlns="" id="{00000000-0008-0000-0300-00004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5" name="Rectangle 737">
          <a:extLst>
            <a:ext uri="{FF2B5EF4-FFF2-40B4-BE49-F238E27FC236}">
              <a16:creationId xmlns:a16="http://schemas.microsoft.com/office/drawing/2014/main" xmlns="" id="{00000000-0008-0000-0300-00004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6" name="Rectangle 738">
          <a:extLst>
            <a:ext uri="{FF2B5EF4-FFF2-40B4-BE49-F238E27FC236}">
              <a16:creationId xmlns:a16="http://schemas.microsoft.com/office/drawing/2014/main" xmlns="" id="{00000000-0008-0000-0300-00004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797" name="Rectangle 739">
          <a:extLst>
            <a:ext uri="{FF2B5EF4-FFF2-40B4-BE49-F238E27FC236}">
              <a16:creationId xmlns:a16="http://schemas.microsoft.com/office/drawing/2014/main" xmlns="" id="{00000000-0008-0000-0300-00004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798" name="Rectangle 740">
          <a:extLst>
            <a:ext uri="{FF2B5EF4-FFF2-40B4-BE49-F238E27FC236}">
              <a16:creationId xmlns:a16="http://schemas.microsoft.com/office/drawing/2014/main" xmlns="" id="{00000000-0008-0000-0300-00004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799" name="Rectangle 741">
          <a:extLst>
            <a:ext uri="{FF2B5EF4-FFF2-40B4-BE49-F238E27FC236}">
              <a16:creationId xmlns:a16="http://schemas.microsoft.com/office/drawing/2014/main" xmlns="" id="{00000000-0008-0000-0300-00004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0" name="Rectangle 742">
          <a:extLst>
            <a:ext uri="{FF2B5EF4-FFF2-40B4-BE49-F238E27FC236}">
              <a16:creationId xmlns:a16="http://schemas.microsoft.com/office/drawing/2014/main" xmlns="" id="{00000000-0008-0000-0300-00005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1" name="Rectangle 743">
          <a:extLst>
            <a:ext uri="{FF2B5EF4-FFF2-40B4-BE49-F238E27FC236}">
              <a16:creationId xmlns:a16="http://schemas.microsoft.com/office/drawing/2014/main" xmlns="" id="{00000000-0008-0000-0300-00005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2" name="Rectangle 744">
          <a:extLst>
            <a:ext uri="{FF2B5EF4-FFF2-40B4-BE49-F238E27FC236}">
              <a16:creationId xmlns:a16="http://schemas.microsoft.com/office/drawing/2014/main" xmlns="" id="{00000000-0008-0000-0300-00005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3" name="Rectangle 745">
          <a:extLst>
            <a:ext uri="{FF2B5EF4-FFF2-40B4-BE49-F238E27FC236}">
              <a16:creationId xmlns:a16="http://schemas.microsoft.com/office/drawing/2014/main" xmlns="" id="{00000000-0008-0000-0300-00005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4" name="Rectangle 746">
          <a:extLst>
            <a:ext uri="{FF2B5EF4-FFF2-40B4-BE49-F238E27FC236}">
              <a16:creationId xmlns:a16="http://schemas.microsoft.com/office/drawing/2014/main" xmlns="" id="{00000000-0008-0000-0300-00005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5" name="Rectangle 747">
          <a:extLst>
            <a:ext uri="{FF2B5EF4-FFF2-40B4-BE49-F238E27FC236}">
              <a16:creationId xmlns:a16="http://schemas.microsoft.com/office/drawing/2014/main" xmlns="" id="{00000000-0008-0000-0300-00005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6" name="Rectangle 748">
          <a:extLst>
            <a:ext uri="{FF2B5EF4-FFF2-40B4-BE49-F238E27FC236}">
              <a16:creationId xmlns:a16="http://schemas.microsoft.com/office/drawing/2014/main" xmlns="" id="{00000000-0008-0000-0300-00005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07" name="Rectangle 749">
          <a:extLst>
            <a:ext uri="{FF2B5EF4-FFF2-40B4-BE49-F238E27FC236}">
              <a16:creationId xmlns:a16="http://schemas.microsoft.com/office/drawing/2014/main" xmlns="" id="{00000000-0008-0000-0300-00005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08" name="Rectangle 750">
          <a:extLst>
            <a:ext uri="{FF2B5EF4-FFF2-40B4-BE49-F238E27FC236}">
              <a16:creationId xmlns:a16="http://schemas.microsoft.com/office/drawing/2014/main" xmlns="" id="{00000000-0008-0000-0300-00005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09" name="Rectangle 751">
          <a:extLst>
            <a:ext uri="{FF2B5EF4-FFF2-40B4-BE49-F238E27FC236}">
              <a16:creationId xmlns:a16="http://schemas.microsoft.com/office/drawing/2014/main" xmlns="" id="{00000000-0008-0000-0300-000059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0" name="Rectangle 752">
          <a:extLst>
            <a:ext uri="{FF2B5EF4-FFF2-40B4-BE49-F238E27FC236}">
              <a16:creationId xmlns:a16="http://schemas.microsoft.com/office/drawing/2014/main" xmlns="" id="{00000000-0008-0000-0300-00005A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1" name="Rectangle 753">
          <a:extLst>
            <a:ext uri="{FF2B5EF4-FFF2-40B4-BE49-F238E27FC236}">
              <a16:creationId xmlns:a16="http://schemas.microsoft.com/office/drawing/2014/main" xmlns="" id="{00000000-0008-0000-0300-00005B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2" name="Rectangle 754">
          <a:extLst>
            <a:ext uri="{FF2B5EF4-FFF2-40B4-BE49-F238E27FC236}">
              <a16:creationId xmlns:a16="http://schemas.microsoft.com/office/drawing/2014/main" xmlns="" id="{00000000-0008-0000-0300-00005C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3" name="Rectangle 755">
          <a:extLst>
            <a:ext uri="{FF2B5EF4-FFF2-40B4-BE49-F238E27FC236}">
              <a16:creationId xmlns:a16="http://schemas.microsoft.com/office/drawing/2014/main" xmlns="" id="{00000000-0008-0000-0300-00005D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4" name="Rectangle 756">
          <a:extLst>
            <a:ext uri="{FF2B5EF4-FFF2-40B4-BE49-F238E27FC236}">
              <a16:creationId xmlns:a16="http://schemas.microsoft.com/office/drawing/2014/main" xmlns="" id="{00000000-0008-0000-0300-00005E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5" name="Rectangle 757">
          <a:extLst>
            <a:ext uri="{FF2B5EF4-FFF2-40B4-BE49-F238E27FC236}">
              <a16:creationId xmlns:a16="http://schemas.microsoft.com/office/drawing/2014/main" xmlns="" id="{00000000-0008-0000-0300-00005F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6" name="Rectangle 758">
          <a:extLst>
            <a:ext uri="{FF2B5EF4-FFF2-40B4-BE49-F238E27FC236}">
              <a16:creationId xmlns:a16="http://schemas.microsoft.com/office/drawing/2014/main" xmlns="" id="{00000000-0008-0000-0300-000060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17" name="Rectangle 759">
          <a:extLst>
            <a:ext uri="{FF2B5EF4-FFF2-40B4-BE49-F238E27FC236}">
              <a16:creationId xmlns:a16="http://schemas.microsoft.com/office/drawing/2014/main" xmlns="" id="{00000000-0008-0000-0300-000061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18" name="Rectangle 760">
          <a:extLst>
            <a:ext uri="{FF2B5EF4-FFF2-40B4-BE49-F238E27FC236}">
              <a16:creationId xmlns:a16="http://schemas.microsoft.com/office/drawing/2014/main" xmlns="" id="{00000000-0008-0000-0300-000062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19" name="Rectangle 761">
          <a:extLst>
            <a:ext uri="{FF2B5EF4-FFF2-40B4-BE49-F238E27FC236}">
              <a16:creationId xmlns:a16="http://schemas.microsoft.com/office/drawing/2014/main" xmlns="" id="{00000000-0008-0000-0300-000063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0" name="Rectangle 762">
          <a:extLst>
            <a:ext uri="{FF2B5EF4-FFF2-40B4-BE49-F238E27FC236}">
              <a16:creationId xmlns:a16="http://schemas.microsoft.com/office/drawing/2014/main" xmlns="" id="{00000000-0008-0000-0300-000064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1" name="Rectangle 763">
          <a:extLst>
            <a:ext uri="{FF2B5EF4-FFF2-40B4-BE49-F238E27FC236}">
              <a16:creationId xmlns:a16="http://schemas.microsoft.com/office/drawing/2014/main" xmlns="" id="{00000000-0008-0000-0300-000065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2" name="Rectangle 764">
          <a:extLst>
            <a:ext uri="{FF2B5EF4-FFF2-40B4-BE49-F238E27FC236}">
              <a16:creationId xmlns:a16="http://schemas.microsoft.com/office/drawing/2014/main" xmlns="" id="{00000000-0008-0000-0300-000066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3" name="Rectangle 765">
          <a:extLst>
            <a:ext uri="{FF2B5EF4-FFF2-40B4-BE49-F238E27FC236}">
              <a16:creationId xmlns:a16="http://schemas.microsoft.com/office/drawing/2014/main" xmlns="" id="{00000000-0008-0000-0300-000067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24" name="Rectangle 766">
          <a:extLst>
            <a:ext uri="{FF2B5EF4-FFF2-40B4-BE49-F238E27FC236}">
              <a16:creationId xmlns:a16="http://schemas.microsoft.com/office/drawing/2014/main" xmlns="" id="{00000000-0008-0000-0300-00006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5" name="Rectangle 767">
          <a:extLst>
            <a:ext uri="{FF2B5EF4-FFF2-40B4-BE49-F238E27FC236}">
              <a16:creationId xmlns:a16="http://schemas.microsoft.com/office/drawing/2014/main" xmlns="" id="{00000000-0008-0000-0300-00006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26" name="Rectangle 768">
          <a:extLst>
            <a:ext uri="{FF2B5EF4-FFF2-40B4-BE49-F238E27FC236}">
              <a16:creationId xmlns:a16="http://schemas.microsoft.com/office/drawing/2014/main" xmlns="" id="{00000000-0008-0000-0300-00006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27" name="Rectangle 769">
          <a:extLst>
            <a:ext uri="{FF2B5EF4-FFF2-40B4-BE49-F238E27FC236}">
              <a16:creationId xmlns:a16="http://schemas.microsoft.com/office/drawing/2014/main" xmlns="" id="{00000000-0008-0000-0300-00006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8" name="Rectangle 770">
          <a:extLst>
            <a:ext uri="{FF2B5EF4-FFF2-40B4-BE49-F238E27FC236}">
              <a16:creationId xmlns:a16="http://schemas.microsoft.com/office/drawing/2014/main" xmlns="" id="{00000000-0008-0000-0300-00006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29" name="Rectangle 771">
          <a:extLst>
            <a:ext uri="{FF2B5EF4-FFF2-40B4-BE49-F238E27FC236}">
              <a16:creationId xmlns:a16="http://schemas.microsoft.com/office/drawing/2014/main" xmlns="" id="{00000000-0008-0000-0300-00006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0" name="Rectangle 772">
          <a:extLst>
            <a:ext uri="{FF2B5EF4-FFF2-40B4-BE49-F238E27FC236}">
              <a16:creationId xmlns:a16="http://schemas.microsoft.com/office/drawing/2014/main" xmlns="" id="{00000000-0008-0000-0300-00006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1" name="Rectangle 773">
          <a:extLst>
            <a:ext uri="{FF2B5EF4-FFF2-40B4-BE49-F238E27FC236}">
              <a16:creationId xmlns:a16="http://schemas.microsoft.com/office/drawing/2014/main" xmlns="" id="{00000000-0008-0000-0300-00006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2" name="Rectangle 774">
          <a:extLst>
            <a:ext uri="{FF2B5EF4-FFF2-40B4-BE49-F238E27FC236}">
              <a16:creationId xmlns:a16="http://schemas.microsoft.com/office/drawing/2014/main" xmlns="" id="{00000000-0008-0000-0300-00007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3" name="Rectangle 775">
          <a:extLst>
            <a:ext uri="{FF2B5EF4-FFF2-40B4-BE49-F238E27FC236}">
              <a16:creationId xmlns:a16="http://schemas.microsoft.com/office/drawing/2014/main" xmlns="" id="{00000000-0008-0000-0300-00007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4" name="Rectangle 776">
          <a:extLst>
            <a:ext uri="{FF2B5EF4-FFF2-40B4-BE49-F238E27FC236}">
              <a16:creationId xmlns:a16="http://schemas.microsoft.com/office/drawing/2014/main" xmlns="" id="{00000000-0008-0000-0300-00007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5" name="Rectangle 777">
          <a:extLst>
            <a:ext uri="{FF2B5EF4-FFF2-40B4-BE49-F238E27FC236}">
              <a16:creationId xmlns:a16="http://schemas.microsoft.com/office/drawing/2014/main" xmlns="" id="{00000000-0008-0000-0300-00007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6" name="Rectangle 778">
          <a:extLst>
            <a:ext uri="{FF2B5EF4-FFF2-40B4-BE49-F238E27FC236}">
              <a16:creationId xmlns:a16="http://schemas.microsoft.com/office/drawing/2014/main" xmlns="" id="{00000000-0008-0000-0300-00007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7" name="Rectangle 779">
          <a:extLst>
            <a:ext uri="{FF2B5EF4-FFF2-40B4-BE49-F238E27FC236}">
              <a16:creationId xmlns:a16="http://schemas.microsoft.com/office/drawing/2014/main" xmlns="" id="{00000000-0008-0000-0300-00007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8" name="Rectangle 780">
          <a:extLst>
            <a:ext uri="{FF2B5EF4-FFF2-40B4-BE49-F238E27FC236}">
              <a16:creationId xmlns:a16="http://schemas.microsoft.com/office/drawing/2014/main" xmlns="" id="{00000000-0008-0000-0300-000076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39" name="Rectangle 781">
          <a:extLst>
            <a:ext uri="{FF2B5EF4-FFF2-40B4-BE49-F238E27FC236}">
              <a16:creationId xmlns:a16="http://schemas.microsoft.com/office/drawing/2014/main" xmlns="" id="{00000000-0008-0000-0300-000077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0" name="Rectangle 1617">
          <a:extLst>
            <a:ext uri="{FF2B5EF4-FFF2-40B4-BE49-F238E27FC236}">
              <a16:creationId xmlns:a16="http://schemas.microsoft.com/office/drawing/2014/main" xmlns="" id="{00000000-0008-0000-0300-000078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1" name="Rectangle 1618">
          <a:extLst>
            <a:ext uri="{FF2B5EF4-FFF2-40B4-BE49-F238E27FC236}">
              <a16:creationId xmlns:a16="http://schemas.microsoft.com/office/drawing/2014/main" xmlns="" id="{00000000-0008-0000-0300-00007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2" name="Rectangle 1619">
          <a:extLst>
            <a:ext uri="{FF2B5EF4-FFF2-40B4-BE49-F238E27FC236}">
              <a16:creationId xmlns:a16="http://schemas.microsoft.com/office/drawing/2014/main" xmlns="" id="{00000000-0008-0000-0300-00007A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3" name="Rectangle 1620">
          <a:extLst>
            <a:ext uri="{FF2B5EF4-FFF2-40B4-BE49-F238E27FC236}">
              <a16:creationId xmlns:a16="http://schemas.microsoft.com/office/drawing/2014/main" xmlns="" id="{00000000-0008-0000-0300-00007B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4" name="Rectangle 1621">
          <a:extLst>
            <a:ext uri="{FF2B5EF4-FFF2-40B4-BE49-F238E27FC236}">
              <a16:creationId xmlns:a16="http://schemas.microsoft.com/office/drawing/2014/main" xmlns="" id="{00000000-0008-0000-0300-00007C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5" name="Rectangle 1622">
          <a:extLst>
            <a:ext uri="{FF2B5EF4-FFF2-40B4-BE49-F238E27FC236}">
              <a16:creationId xmlns:a16="http://schemas.microsoft.com/office/drawing/2014/main" xmlns="" id="{00000000-0008-0000-0300-00007D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6" name="Rectangle 1623">
          <a:extLst>
            <a:ext uri="{FF2B5EF4-FFF2-40B4-BE49-F238E27FC236}">
              <a16:creationId xmlns:a16="http://schemas.microsoft.com/office/drawing/2014/main" xmlns="" id="{00000000-0008-0000-0300-00007E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47" name="Rectangle 1624">
          <a:extLst>
            <a:ext uri="{FF2B5EF4-FFF2-40B4-BE49-F238E27FC236}">
              <a16:creationId xmlns:a16="http://schemas.microsoft.com/office/drawing/2014/main" xmlns="" id="{00000000-0008-0000-0300-00007F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48" name="Rectangle 1625">
          <a:extLst>
            <a:ext uri="{FF2B5EF4-FFF2-40B4-BE49-F238E27FC236}">
              <a16:creationId xmlns:a16="http://schemas.microsoft.com/office/drawing/2014/main" xmlns="" id="{00000000-0008-0000-0300-000080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49" name="Rectangle 1626">
          <a:extLst>
            <a:ext uri="{FF2B5EF4-FFF2-40B4-BE49-F238E27FC236}">
              <a16:creationId xmlns:a16="http://schemas.microsoft.com/office/drawing/2014/main" xmlns="" id="{00000000-0008-0000-0300-000081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0" name="Rectangle 1627">
          <a:extLst>
            <a:ext uri="{FF2B5EF4-FFF2-40B4-BE49-F238E27FC236}">
              <a16:creationId xmlns:a16="http://schemas.microsoft.com/office/drawing/2014/main" xmlns="" id="{00000000-0008-0000-0300-000082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1" name="Rectangle 1628">
          <a:extLst>
            <a:ext uri="{FF2B5EF4-FFF2-40B4-BE49-F238E27FC236}">
              <a16:creationId xmlns:a16="http://schemas.microsoft.com/office/drawing/2014/main" xmlns="" id="{00000000-0008-0000-0300-000083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2" name="Rectangle 1629">
          <a:extLst>
            <a:ext uri="{FF2B5EF4-FFF2-40B4-BE49-F238E27FC236}">
              <a16:creationId xmlns:a16="http://schemas.microsoft.com/office/drawing/2014/main" xmlns="" id="{00000000-0008-0000-0300-000084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3" name="Rectangle 1630">
          <a:extLst>
            <a:ext uri="{FF2B5EF4-FFF2-40B4-BE49-F238E27FC236}">
              <a16:creationId xmlns:a16="http://schemas.microsoft.com/office/drawing/2014/main" xmlns="" id="{00000000-0008-0000-0300-000085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4" name="Rectangle 1631">
          <a:extLst>
            <a:ext uri="{FF2B5EF4-FFF2-40B4-BE49-F238E27FC236}">
              <a16:creationId xmlns:a16="http://schemas.microsoft.com/office/drawing/2014/main" xmlns="" id="{00000000-0008-0000-0300-000086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5" name="Rectangle 1632">
          <a:extLst>
            <a:ext uri="{FF2B5EF4-FFF2-40B4-BE49-F238E27FC236}">
              <a16:creationId xmlns:a16="http://schemas.microsoft.com/office/drawing/2014/main" xmlns="" id="{00000000-0008-0000-0300-000087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6" name="Rectangle 1633">
          <a:extLst>
            <a:ext uri="{FF2B5EF4-FFF2-40B4-BE49-F238E27FC236}">
              <a16:creationId xmlns:a16="http://schemas.microsoft.com/office/drawing/2014/main" xmlns="" id="{00000000-0008-0000-0300-000088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57" name="Rectangle 1634">
          <a:extLst>
            <a:ext uri="{FF2B5EF4-FFF2-40B4-BE49-F238E27FC236}">
              <a16:creationId xmlns:a16="http://schemas.microsoft.com/office/drawing/2014/main" xmlns="" id="{00000000-0008-0000-0300-000089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58" name="Rectangle 1635">
          <a:extLst>
            <a:ext uri="{FF2B5EF4-FFF2-40B4-BE49-F238E27FC236}">
              <a16:creationId xmlns:a16="http://schemas.microsoft.com/office/drawing/2014/main" xmlns="" id="{00000000-0008-0000-0300-00008A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59" name="Rectangle 1636">
          <a:extLst>
            <a:ext uri="{FF2B5EF4-FFF2-40B4-BE49-F238E27FC236}">
              <a16:creationId xmlns:a16="http://schemas.microsoft.com/office/drawing/2014/main" xmlns="" id="{00000000-0008-0000-0300-00008B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0" name="Rectangle 1637">
          <a:extLst>
            <a:ext uri="{FF2B5EF4-FFF2-40B4-BE49-F238E27FC236}">
              <a16:creationId xmlns:a16="http://schemas.microsoft.com/office/drawing/2014/main" xmlns="" id="{00000000-0008-0000-0300-00008C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1" name="Rectangle 1638">
          <a:extLst>
            <a:ext uri="{FF2B5EF4-FFF2-40B4-BE49-F238E27FC236}">
              <a16:creationId xmlns:a16="http://schemas.microsoft.com/office/drawing/2014/main" xmlns="" id="{00000000-0008-0000-0300-00008D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2" name="Rectangle 1639">
          <a:extLst>
            <a:ext uri="{FF2B5EF4-FFF2-40B4-BE49-F238E27FC236}">
              <a16:creationId xmlns:a16="http://schemas.microsoft.com/office/drawing/2014/main" xmlns="" id="{00000000-0008-0000-0300-00008E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3" name="Rectangle 1640">
          <a:extLst>
            <a:ext uri="{FF2B5EF4-FFF2-40B4-BE49-F238E27FC236}">
              <a16:creationId xmlns:a16="http://schemas.microsoft.com/office/drawing/2014/main" xmlns="" id="{00000000-0008-0000-0300-00008F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4" name="Rectangle 1641">
          <a:extLst>
            <a:ext uri="{FF2B5EF4-FFF2-40B4-BE49-F238E27FC236}">
              <a16:creationId xmlns:a16="http://schemas.microsoft.com/office/drawing/2014/main" xmlns="" id="{00000000-0008-0000-0300-000090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5" name="Rectangle 1642">
          <a:extLst>
            <a:ext uri="{FF2B5EF4-FFF2-40B4-BE49-F238E27FC236}">
              <a16:creationId xmlns:a16="http://schemas.microsoft.com/office/drawing/2014/main" xmlns="" id="{00000000-0008-0000-0300-000091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6" name="Rectangle 1643">
          <a:extLst>
            <a:ext uri="{FF2B5EF4-FFF2-40B4-BE49-F238E27FC236}">
              <a16:creationId xmlns:a16="http://schemas.microsoft.com/office/drawing/2014/main" xmlns="" id="{00000000-0008-0000-0300-000092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67" name="Rectangle 1644">
          <a:extLst>
            <a:ext uri="{FF2B5EF4-FFF2-40B4-BE49-F238E27FC236}">
              <a16:creationId xmlns:a16="http://schemas.microsoft.com/office/drawing/2014/main" xmlns="" id="{00000000-0008-0000-0300-000093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68" name="Rectangle 1645">
          <a:extLst>
            <a:ext uri="{FF2B5EF4-FFF2-40B4-BE49-F238E27FC236}">
              <a16:creationId xmlns:a16="http://schemas.microsoft.com/office/drawing/2014/main" xmlns="" id="{00000000-0008-0000-0300-000094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69" name="Rectangle 1646">
          <a:extLst>
            <a:ext uri="{FF2B5EF4-FFF2-40B4-BE49-F238E27FC236}">
              <a16:creationId xmlns:a16="http://schemas.microsoft.com/office/drawing/2014/main" xmlns="" id="{00000000-0008-0000-0300-000095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387</xdr:row>
      <xdr:rowOff>0</xdr:rowOff>
    </xdr:from>
    <xdr:to>
      <xdr:col>4</xdr:col>
      <xdr:colOff>419100</xdr:colOff>
      <xdr:row>387</xdr:row>
      <xdr:rowOff>0</xdr:rowOff>
    </xdr:to>
    <xdr:sp macro="" textlink="">
      <xdr:nvSpPr>
        <xdr:cNvPr id="4830870" name="Rectangle 1647">
          <a:extLst>
            <a:ext uri="{FF2B5EF4-FFF2-40B4-BE49-F238E27FC236}">
              <a16:creationId xmlns:a16="http://schemas.microsoft.com/office/drawing/2014/main" xmlns="" id="{00000000-0008-0000-0300-000096B64900}"/>
            </a:ext>
          </a:extLst>
        </xdr:cNvPr>
        <xdr:cNvSpPr>
          <a:spLocks noChangeArrowheads="1"/>
        </xdr:cNvSpPr>
      </xdr:nvSpPr>
      <xdr:spPr bwMode="auto">
        <a:xfrm>
          <a:off x="5114925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1" name="Rectangle 1648">
          <a:extLst>
            <a:ext uri="{FF2B5EF4-FFF2-40B4-BE49-F238E27FC236}">
              <a16:creationId xmlns:a16="http://schemas.microsoft.com/office/drawing/2014/main" xmlns="" id="{00000000-0008-0000-0300-000097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387</xdr:row>
      <xdr:rowOff>0</xdr:rowOff>
    </xdr:from>
    <xdr:to>
      <xdr:col>8</xdr:col>
      <xdr:colOff>0</xdr:colOff>
      <xdr:row>387</xdr:row>
      <xdr:rowOff>0</xdr:rowOff>
    </xdr:to>
    <xdr:sp macro="" textlink="">
      <xdr:nvSpPr>
        <xdr:cNvPr id="4830872" name="Rectangle 1649">
          <a:extLst>
            <a:ext uri="{FF2B5EF4-FFF2-40B4-BE49-F238E27FC236}">
              <a16:creationId xmlns:a16="http://schemas.microsoft.com/office/drawing/2014/main" xmlns="" id="{00000000-0008-0000-0300-000098B64900}"/>
            </a:ext>
          </a:extLst>
        </xdr:cNvPr>
        <xdr:cNvSpPr>
          <a:spLocks noChangeArrowheads="1"/>
        </xdr:cNvSpPr>
      </xdr:nvSpPr>
      <xdr:spPr bwMode="auto">
        <a:xfrm>
          <a:off x="6743700" y="779335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387</xdr:row>
      <xdr:rowOff>0</xdr:rowOff>
    </xdr:from>
    <xdr:to>
      <xdr:col>6</xdr:col>
      <xdr:colOff>561975</xdr:colOff>
      <xdr:row>387</xdr:row>
      <xdr:rowOff>0</xdr:rowOff>
    </xdr:to>
    <xdr:sp macro="" textlink="">
      <xdr:nvSpPr>
        <xdr:cNvPr id="4830873" name="Rectangle 1650">
          <a:extLst>
            <a:ext uri="{FF2B5EF4-FFF2-40B4-BE49-F238E27FC236}">
              <a16:creationId xmlns:a16="http://schemas.microsoft.com/office/drawing/2014/main" xmlns="" id="{00000000-0008-0000-0300-000099B64900}"/>
            </a:ext>
          </a:extLst>
        </xdr:cNvPr>
        <xdr:cNvSpPr>
          <a:spLocks noChangeArrowheads="1"/>
        </xdr:cNvSpPr>
      </xdr:nvSpPr>
      <xdr:spPr bwMode="auto">
        <a:xfrm>
          <a:off x="606742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4" name="Rectangle 1651">
          <a:extLst>
            <a:ext uri="{FF2B5EF4-FFF2-40B4-BE49-F238E27FC236}">
              <a16:creationId xmlns:a16="http://schemas.microsoft.com/office/drawing/2014/main" xmlns="" id="{00000000-0008-0000-0300-00009A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5" name="Rectangle 1652">
          <a:extLst>
            <a:ext uri="{FF2B5EF4-FFF2-40B4-BE49-F238E27FC236}">
              <a16:creationId xmlns:a16="http://schemas.microsoft.com/office/drawing/2014/main" xmlns="" id="{00000000-0008-0000-0300-00009B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6" name="Rectangle 1653">
          <a:extLst>
            <a:ext uri="{FF2B5EF4-FFF2-40B4-BE49-F238E27FC236}">
              <a16:creationId xmlns:a16="http://schemas.microsoft.com/office/drawing/2014/main" xmlns="" id="{00000000-0008-0000-0300-00009C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7" name="Rectangle 1654">
          <a:extLst>
            <a:ext uri="{FF2B5EF4-FFF2-40B4-BE49-F238E27FC236}">
              <a16:creationId xmlns:a16="http://schemas.microsoft.com/office/drawing/2014/main" xmlns="" id="{00000000-0008-0000-0300-00009D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8" name="Rectangle 1655">
          <a:extLst>
            <a:ext uri="{FF2B5EF4-FFF2-40B4-BE49-F238E27FC236}">
              <a16:creationId xmlns:a16="http://schemas.microsoft.com/office/drawing/2014/main" xmlns="" id="{00000000-0008-0000-0300-00009E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79" name="Rectangle 1656">
          <a:extLst>
            <a:ext uri="{FF2B5EF4-FFF2-40B4-BE49-F238E27FC236}">
              <a16:creationId xmlns:a16="http://schemas.microsoft.com/office/drawing/2014/main" xmlns="" id="{00000000-0008-0000-0300-00009F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0" name="Rectangle 1657">
          <a:extLst>
            <a:ext uri="{FF2B5EF4-FFF2-40B4-BE49-F238E27FC236}">
              <a16:creationId xmlns:a16="http://schemas.microsoft.com/office/drawing/2014/main" xmlns="" id="{00000000-0008-0000-0300-0000A0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1" name="Rectangle 1658">
          <a:extLst>
            <a:ext uri="{FF2B5EF4-FFF2-40B4-BE49-F238E27FC236}">
              <a16:creationId xmlns:a16="http://schemas.microsoft.com/office/drawing/2014/main" xmlns="" id="{00000000-0008-0000-0300-0000A1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2" name="Rectangle 1659">
          <a:extLst>
            <a:ext uri="{FF2B5EF4-FFF2-40B4-BE49-F238E27FC236}">
              <a16:creationId xmlns:a16="http://schemas.microsoft.com/office/drawing/2014/main" xmlns="" id="{00000000-0008-0000-0300-0000A2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3" name="Rectangle 1660">
          <a:extLst>
            <a:ext uri="{FF2B5EF4-FFF2-40B4-BE49-F238E27FC236}">
              <a16:creationId xmlns:a16="http://schemas.microsoft.com/office/drawing/2014/main" xmlns="" id="{00000000-0008-0000-0300-0000A3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4" name="Rectangle 1661">
          <a:extLst>
            <a:ext uri="{FF2B5EF4-FFF2-40B4-BE49-F238E27FC236}">
              <a16:creationId xmlns:a16="http://schemas.microsoft.com/office/drawing/2014/main" xmlns="" id="{00000000-0008-0000-0300-0000A4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387</xdr:row>
      <xdr:rowOff>0</xdr:rowOff>
    </xdr:from>
    <xdr:to>
      <xdr:col>8</xdr:col>
      <xdr:colOff>561975</xdr:colOff>
      <xdr:row>387</xdr:row>
      <xdr:rowOff>0</xdr:rowOff>
    </xdr:to>
    <xdr:sp macro="" textlink="">
      <xdr:nvSpPr>
        <xdr:cNvPr id="4830885" name="Rectangle 1662">
          <a:extLst>
            <a:ext uri="{FF2B5EF4-FFF2-40B4-BE49-F238E27FC236}">
              <a16:creationId xmlns:a16="http://schemas.microsoft.com/office/drawing/2014/main" xmlns="" id="{00000000-0008-0000-0300-0000A5B64900}"/>
            </a:ext>
          </a:extLst>
        </xdr:cNvPr>
        <xdr:cNvSpPr>
          <a:spLocks noChangeArrowheads="1"/>
        </xdr:cNvSpPr>
      </xdr:nvSpPr>
      <xdr:spPr bwMode="auto">
        <a:xfrm>
          <a:off x="7191375" y="779335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6" name="Rectangle 782">
          <a:extLst>
            <a:ext uri="{FF2B5EF4-FFF2-40B4-BE49-F238E27FC236}">
              <a16:creationId xmlns:a16="http://schemas.microsoft.com/office/drawing/2014/main" xmlns="" id="{00000000-0008-0000-0300-0000A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87" name="Rectangle 783">
          <a:extLst>
            <a:ext uri="{FF2B5EF4-FFF2-40B4-BE49-F238E27FC236}">
              <a16:creationId xmlns:a16="http://schemas.microsoft.com/office/drawing/2014/main" xmlns="" id="{00000000-0008-0000-0300-0000A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88" name="Rectangle 784">
          <a:extLst>
            <a:ext uri="{FF2B5EF4-FFF2-40B4-BE49-F238E27FC236}">
              <a16:creationId xmlns:a16="http://schemas.microsoft.com/office/drawing/2014/main" xmlns="" id="{00000000-0008-0000-0300-0000A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89" name="Rectangle 785">
          <a:extLst>
            <a:ext uri="{FF2B5EF4-FFF2-40B4-BE49-F238E27FC236}">
              <a16:creationId xmlns:a16="http://schemas.microsoft.com/office/drawing/2014/main" xmlns="" id="{00000000-0008-0000-0300-0000A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0" name="Rectangle 786">
          <a:extLst>
            <a:ext uri="{FF2B5EF4-FFF2-40B4-BE49-F238E27FC236}">
              <a16:creationId xmlns:a16="http://schemas.microsoft.com/office/drawing/2014/main" xmlns="" id="{00000000-0008-0000-0300-0000A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1" name="Rectangle 787">
          <a:extLst>
            <a:ext uri="{FF2B5EF4-FFF2-40B4-BE49-F238E27FC236}">
              <a16:creationId xmlns:a16="http://schemas.microsoft.com/office/drawing/2014/main" xmlns="" id="{00000000-0008-0000-0300-0000A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2" name="Rectangle 788">
          <a:extLst>
            <a:ext uri="{FF2B5EF4-FFF2-40B4-BE49-F238E27FC236}">
              <a16:creationId xmlns:a16="http://schemas.microsoft.com/office/drawing/2014/main" xmlns="" id="{00000000-0008-0000-0300-0000A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3" name="Rectangle 789">
          <a:extLst>
            <a:ext uri="{FF2B5EF4-FFF2-40B4-BE49-F238E27FC236}">
              <a16:creationId xmlns:a16="http://schemas.microsoft.com/office/drawing/2014/main" xmlns="" id="{00000000-0008-0000-0300-0000A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4" name="Rectangle 790">
          <a:extLst>
            <a:ext uri="{FF2B5EF4-FFF2-40B4-BE49-F238E27FC236}">
              <a16:creationId xmlns:a16="http://schemas.microsoft.com/office/drawing/2014/main" xmlns="" id="{00000000-0008-0000-0300-0000A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5" name="Rectangle 791">
          <a:extLst>
            <a:ext uri="{FF2B5EF4-FFF2-40B4-BE49-F238E27FC236}">
              <a16:creationId xmlns:a16="http://schemas.microsoft.com/office/drawing/2014/main" xmlns="" id="{00000000-0008-0000-0300-0000A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6" name="Rectangle 792">
          <a:extLst>
            <a:ext uri="{FF2B5EF4-FFF2-40B4-BE49-F238E27FC236}">
              <a16:creationId xmlns:a16="http://schemas.microsoft.com/office/drawing/2014/main" xmlns="" id="{00000000-0008-0000-0300-0000B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897" name="Rectangle 793">
          <a:extLst>
            <a:ext uri="{FF2B5EF4-FFF2-40B4-BE49-F238E27FC236}">
              <a16:creationId xmlns:a16="http://schemas.microsoft.com/office/drawing/2014/main" xmlns="" id="{00000000-0008-0000-0300-0000B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898" name="Rectangle 794">
          <a:extLst>
            <a:ext uri="{FF2B5EF4-FFF2-40B4-BE49-F238E27FC236}">
              <a16:creationId xmlns:a16="http://schemas.microsoft.com/office/drawing/2014/main" xmlns="" id="{00000000-0008-0000-0300-0000B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899" name="Rectangle 795">
          <a:extLst>
            <a:ext uri="{FF2B5EF4-FFF2-40B4-BE49-F238E27FC236}">
              <a16:creationId xmlns:a16="http://schemas.microsoft.com/office/drawing/2014/main" xmlns="" id="{00000000-0008-0000-0300-0000B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0" name="Rectangle 796">
          <a:extLst>
            <a:ext uri="{FF2B5EF4-FFF2-40B4-BE49-F238E27FC236}">
              <a16:creationId xmlns:a16="http://schemas.microsoft.com/office/drawing/2014/main" xmlns="" id="{00000000-0008-0000-0300-0000B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1" name="Rectangle 797">
          <a:extLst>
            <a:ext uri="{FF2B5EF4-FFF2-40B4-BE49-F238E27FC236}">
              <a16:creationId xmlns:a16="http://schemas.microsoft.com/office/drawing/2014/main" xmlns="" id="{00000000-0008-0000-0300-0000B5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2" name="Rectangle 798">
          <a:extLst>
            <a:ext uri="{FF2B5EF4-FFF2-40B4-BE49-F238E27FC236}">
              <a16:creationId xmlns:a16="http://schemas.microsoft.com/office/drawing/2014/main" xmlns="" id="{00000000-0008-0000-0300-0000B6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3" name="Rectangle 799">
          <a:extLst>
            <a:ext uri="{FF2B5EF4-FFF2-40B4-BE49-F238E27FC236}">
              <a16:creationId xmlns:a16="http://schemas.microsoft.com/office/drawing/2014/main" xmlns="" id="{00000000-0008-0000-0300-0000B7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4" name="Rectangle 800">
          <a:extLst>
            <a:ext uri="{FF2B5EF4-FFF2-40B4-BE49-F238E27FC236}">
              <a16:creationId xmlns:a16="http://schemas.microsoft.com/office/drawing/2014/main" xmlns="" id="{00000000-0008-0000-0300-0000B8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5" name="Rectangle 801">
          <a:extLst>
            <a:ext uri="{FF2B5EF4-FFF2-40B4-BE49-F238E27FC236}">
              <a16:creationId xmlns:a16="http://schemas.microsoft.com/office/drawing/2014/main" xmlns="" id="{00000000-0008-0000-0300-0000B9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6" name="Rectangle 802">
          <a:extLst>
            <a:ext uri="{FF2B5EF4-FFF2-40B4-BE49-F238E27FC236}">
              <a16:creationId xmlns:a16="http://schemas.microsoft.com/office/drawing/2014/main" xmlns="" id="{00000000-0008-0000-0300-0000BA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07" name="Rectangle 803">
          <a:extLst>
            <a:ext uri="{FF2B5EF4-FFF2-40B4-BE49-F238E27FC236}">
              <a16:creationId xmlns:a16="http://schemas.microsoft.com/office/drawing/2014/main" xmlns="" id="{00000000-0008-0000-0300-0000BB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08" name="Rectangle 804">
          <a:extLst>
            <a:ext uri="{FF2B5EF4-FFF2-40B4-BE49-F238E27FC236}">
              <a16:creationId xmlns:a16="http://schemas.microsoft.com/office/drawing/2014/main" xmlns="" id="{00000000-0008-0000-0300-0000BC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09" name="Rectangle 805">
          <a:extLst>
            <a:ext uri="{FF2B5EF4-FFF2-40B4-BE49-F238E27FC236}">
              <a16:creationId xmlns:a16="http://schemas.microsoft.com/office/drawing/2014/main" xmlns="" id="{00000000-0008-0000-0300-0000BD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0" name="Rectangle 806">
          <a:extLst>
            <a:ext uri="{FF2B5EF4-FFF2-40B4-BE49-F238E27FC236}">
              <a16:creationId xmlns:a16="http://schemas.microsoft.com/office/drawing/2014/main" xmlns="" id="{00000000-0008-0000-0300-0000BE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1" name="Rectangle 807">
          <a:extLst>
            <a:ext uri="{FF2B5EF4-FFF2-40B4-BE49-F238E27FC236}">
              <a16:creationId xmlns:a16="http://schemas.microsoft.com/office/drawing/2014/main" xmlns="" id="{00000000-0008-0000-0300-0000BF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2" name="Rectangle 808">
          <a:extLst>
            <a:ext uri="{FF2B5EF4-FFF2-40B4-BE49-F238E27FC236}">
              <a16:creationId xmlns:a16="http://schemas.microsoft.com/office/drawing/2014/main" xmlns="" id="{00000000-0008-0000-0300-0000C0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3" name="Rectangle 809">
          <a:extLst>
            <a:ext uri="{FF2B5EF4-FFF2-40B4-BE49-F238E27FC236}">
              <a16:creationId xmlns:a16="http://schemas.microsoft.com/office/drawing/2014/main" xmlns="" id="{00000000-0008-0000-0300-0000C1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4" name="Rectangle 810">
          <a:extLst>
            <a:ext uri="{FF2B5EF4-FFF2-40B4-BE49-F238E27FC236}">
              <a16:creationId xmlns:a16="http://schemas.microsoft.com/office/drawing/2014/main" xmlns="" id="{00000000-0008-0000-0300-0000C2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5" name="Rectangle 811">
          <a:extLst>
            <a:ext uri="{FF2B5EF4-FFF2-40B4-BE49-F238E27FC236}">
              <a16:creationId xmlns:a16="http://schemas.microsoft.com/office/drawing/2014/main" xmlns="" id="{00000000-0008-0000-0300-0000C3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16" name="Rectangle 812">
          <a:extLst>
            <a:ext uri="{FF2B5EF4-FFF2-40B4-BE49-F238E27FC236}">
              <a16:creationId xmlns:a16="http://schemas.microsoft.com/office/drawing/2014/main" xmlns="" id="{00000000-0008-0000-0300-0000C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7" name="Rectangle 813">
          <a:extLst>
            <a:ext uri="{FF2B5EF4-FFF2-40B4-BE49-F238E27FC236}">
              <a16:creationId xmlns:a16="http://schemas.microsoft.com/office/drawing/2014/main" xmlns="" id="{00000000-0008-0000-0300-0000C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18" name="Rectangle 814">
          <a:extLst>
            <a:ext uri="{FF2B5EF4-FFF2-40B4-BE49-F238E27FC236}">
              <a16:creationId xmlns:a16="http://schemas.microsoft.com/office/drawing/2014/main" xmlns="" id="{00000000-0008-0000-0300-0000C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19" name="Rectangle 815">
          <a:extLst>
            <a:ext uri="{FF2B5EF4-FFF2-40B4-BE49-F238E27FC236}">
              <a16:creationId xmlns:a16="http://schemas.microsoft.com/office/drawing/2014/main" xmlns="" id="{00000000-0008-0000-0300-0000C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0" name="Rectangle 816">
          <a:extLst>
            <a:ext uri="{FF2B5EF4-FFF2-40B4-BE49-F238E27FC236}">
              <a16:creationId xmlns:a16="http://schemas.microsoft.com/office/drawing/2014/main" xmlns="" id="{00000000-0008-0000-0300-0000C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1" name="Rectangle 817">
          <a:extLst>
            <a:ext uri="{FF2B5EF4-FFF2-40B4-BE49-F238E27FC236}">
              <a16:creationId xmlns:a16="http://schemas.microsoft.com/office/drawing/2014/main" xmlns="" id="{00000000-0008-0000-0300-0000C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2" name="Rectangle 818">
          <a:extLst>
            <a:ext uri="{FF2B5EF4-FFF2-40B4-BE49-F238E27FC236}">
              <a16:creationId xmlns:a16="http://schemas.microsoft.com/office/drawing/2014/main" xmlns="" id="{00000000-0008-0000-0300-0000C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3" name="Rectangle 819">
          <a:extLst>
            <a:ext uri="{FF2B5EF4-FFF2-40B4-BE49-F238E27FC236}">
              <a16:creationId xmlns:a16="http://schemas.microsoft.com/office/drawing/2014/main" xmlns="" id="{00000000-0008-0000-0300-0000C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4" name="Rectangle 820">
          <a:extLst>
            <a:ext uri="{FF2B5EF4-FFF2-40B4-BE49-F238E27FC236}">
              <a16:creationId xmlns:a16="http://schemas.microsoft.com/office/drawing/2014/main" xmlns="" id="{00000000-0008-0000-0300-0000C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5" name="Rectangle 821">
          <a:extLst>
            <a:ext uri="{FF2B5EF4-FFF2-40B4-BE49-F238E27FC236}">
              <a16:creationId xmlns:a16="http://schemas.microsoft.com/office/drawing/2014/main" xmlns="" id="{00000000-0008-0000-0300-0000C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6" name="Rectangle 822">
          <a:extLst>
            <a:ext uri="{FF2B5EF4-FFF2-40B4-BE49-F238E27FC236}">
              <a16:creationId xmlns:a16="http://schemas.microsoft.com/office/drawing/2014/main" xmlns="" id="{00000000-0008-0000-0300-0000C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7" name="Rectangle 823">
          <a:extLst>
            <a:ext uri="{FF2B5EF4-FFF2-40B4-BE49-F238E27FC236}">
              <a16:creationId xmlns:a16="http://schemas.microsoft.com/office/drawing/2014/main" xmlns="" id="{00000000-0008-0000-0300-0000C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8" name="Rectangle 824">
          <a:extLst>
            <a:ext uri="{FF2B5EF4-FFF2-40B4-BE49-F238E27FC236}">
              <a16:creationId xmlns:a16="http://schemas.microsoft.com/office/drawing/2014/main" xmlns="" id="{00000000-0008-0000-0300-0000D0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29" name="Rectangle 825">
          <a:extLst>
            <a:ext uri="{FF2B5EF4-FFF2-40B4-BE49-F238E27FC236}">
              <a16:creationId xmlns:a16="http://schemas.microsoft.com/office/drawing/2014/main" xmlns="" id="{00000000-0008-0000-0300-0000D1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0" name="Rectangle 826">
          <a:extLst>
            <a:ext uri="{FF2B5EF4-FFF2-40B4-BE49-F238E27FC236}">
              <a16:creationId xmlns:a16="http://schemas.microsoft.com/office/drawing/2014/main" xmlns="" id="{00000000-0008-0000-0300-0000D2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31" name="Rectangle 827">
          <a:extLst>
            <a:ext uri="{FF2B5EF4-FFF2-40B4-BE49-F238E27FC236}">
              <a16:creationId xmlns:a16="http://schemas.microsoft.com/office/drawing/2014/main" xmlns="" id="{00000000-0008-0000-0300-0000D3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2" name="Rectangle 782">
          <a:extLst>
            <a:ext uri="{FF2B5EF4-FFF2-40B4-BE49-F238E27FC236}">
              <a16:creationId xmlns:a16="http://schemas.microsoft.com/office/drawing/2014/main" xmlns="" id="{00000000-0008-0000-0300-0000D4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3" name="Rectangle 783">
          <a:extLst>
            <a:ext uri="{FF2B5EF4-FFF2-40B4-BE49-F238E27FC236}">
              <a16:creationId xmlns:a16="http://schemas.microsoft.com/office/drawing/2014/main" xmlns="" id="{00000000-0008-0000-0300-0000D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4" name="Rectangle 784">
          <a:extLst>
            <a:ext uri="{FF2B5EF4-FFF2-40B4-BE49-F238E27FC236}">
              <a16:creationId xmlns:a16="http://schemas.microsoft.com/office/drawing/2014/main" xmlns="" id="{00000000-0008-0000-0300-0000D6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5" name="Rectangle 785">
          <a:extLst>
            <a:ext uri="{FF2B5EF4-FFF2-40B4-BE49-F238E27FC236}">
              <a16:creationId xmlns:a16="http://schemas.microsoft.com/office/drawing/2014/main" xmlns="" id="{00000000-0008-0000-0300-0000D7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6" name="Rectangle 786">
          <a:extLst>
            <a:ext uri="{FF2B5EF4-FFF2-40B4-BE49-F238E27FC236}">
              <a16:creationId xmlns:a16="http://schemas.microsoft.com/office/drawing/2014/main" xmlns="" id="{00000000-0008-0000-0300-0000D8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37" name="Rectangle 787">
          <a:extLst>
            <a:ext uri="{FF2B5EF4-FFF2-40B4-BE49-F238E27FC236}">
              <a16:creationId xmlns:a16="http://schemas.microsoft.com/office/drawing/2014/main" xmlns="" id="{00000000-0008-0000-0300-0000D9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38" name="Rectangle 788">
          <a:extLst>
            <a:ext uri="{FF2B5EF4-FFF2-40B4-BE49-F238E27FC236}">
              <a16:creationId xmlns:a16="http://schemas.microsoft.com/office/drawing/2014/main" xmlns="" id="{00000000-0008-0000-0300-0000DA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39" name="Rectangle 789">
          <a:extLst>
            <a:ext uri="{FF2B5EF4-FFF2-40B4-BE49-F238E27FC236}">
              <a16:creationId xmlns:a16="http://schemas.microsoft.com/office/drawing/2014/main" xmlns="" id="{00000000-0008-0000-0300-0000DB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0" name="Rectangle 790">
          <a:extLst>
            <a:ext uri="{FF2B5EF4-FFF2-40B4-BE49-F238E27FC236}">
              <a16:creationId xmlns:a16="http://schemas.microsoft.com/office/drawing/2014/main" xmlns="" id="{00000000-0008-0000-0300-0000DC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1" name="Rectangle 791">
          <a:extLst>
            <a:ext uri="{FF2B5EF4-FFF2-40B4-BE49-F238E27FC236}">
              <a16:creationId xmlns:a16="http://schemas.microsoft.com/office/drawing/2014/main" xmlns="" id="{00000000-0008-0000-0300-0000DD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2" name="Rectangle 792">
          <a:extLst>
            <a:ext uri="{FF2B5EF4-FFF2-40B4-BE49-F238E27FC236}">
              <a16:creationId xmlns:a16="http://schemas.microsoft.com/office/drawing/2014/main" xmlns="" id="{00000000-0008-0000-0300-0000DE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3" name="Rectangle 793">
          <a:extLst>
            <a:ext uri="{FF2B5EF4-FFF2-40B4-BE49-F238E27FC236}">
              <a16:creationId xmlns:a16="http://schemas.microsoft.com/office/drawing/2014/main" xmlns="" id="{00000000-0008-0000-0300-0000DF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4" name="Rectangle 794">
          <a:extLst>
            <a:ext uri="{FF2B5EF4-FFF2-40B4-BE49-F238E27FC236}">
              <a16:creationId xmlns:a16="http://schemas.microsoft.com/office/drawing/2014/main" xmlns="" id="{00000000-0008-0000-0300-0000E0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5" name="Rectangle 795">
          <a:extLst>
            <a:ext uri="{FF2B5EF4-FFF2-40B4-BE49-F238E27FC236}">
              <a16:creationId xmlns:a16="http://schemas.microsoft.com/office/drawing/2014/main" xmlns="" id="{00000000-0008-0000-0300-0000E1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6" name="Rectangle 796">
          <a:extLst>
            <a:ext uri="{FF2B5EF4-FFF2-40B4-BE49-F238E27FC236}">
              <a16:creationId xmlns:a16="http://schemas.microsoft.com/office/drawing/2014/main" xmlns="" id="{00000000-0008-0000-0300-0000E2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47" name="Rectangle 797">
          <a:extLst>
            <a:ext uri="{FF2B5EF4-FFF2-40B4-BE49-F238E27FC236}">
              <a16:creationId xmlns:a16="http://schemas.microsoft.com/office/drawing/2014/main" xmlns="" id="{00000000-0008-0000-0300-0000E3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48" name="Rectangle 798">
          <a:extLst>
            <a:ext uri="{FF2B5EF4-FFF2-40B4-BE49-F238E27FC236}">
              <a16:creationId xmlns:a16="http://schemas.microsoft.com/office/drawing/2014/main" xmlns="" id="{00000000-0008-0000-0300-0000E4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49" name="Rectangle 799">
          <a:extLst>
            <a:ext uri="{FF2B5EF4-FFF2-40B4-BE49-F238E27FC236}">
              <a16:creationId xmlns:a16="http://schemas.microsoft.com/office/drawing/2014/main" xmlns="" id="{00000000-0008-0000-0300-0000E5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0" name="Rectangle 800">
          <a:extLst>
            <a:ext uri="{FF2B5EF4-FFF2-40B4-BE49-F238E27FC236}">
              <a16:creationId xmlns:a16="http://schemas.microsoft.com/office/drawing/2014/main" xmlns="" id="{00000000-0008-0000-0300-0000E6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1" name="Rectangle 801">
          <a:extLst>
            <a:ext uri="{FF2B5EF4-FFF2-40B4-BE49-F238E27FC236}">
              <a16:creationId xmlns:a16="http://schemas.microsoft.com/office/drawing/2014/main" xmlns="" id="{00000000-0008-0000-0300-0000E7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2" name="Rectangle 802">
          <a:extLst>
            <a:ext uri="{FF2B5EF4-FFF2-40B4-BE49-F238E27FC236}">
              <a16:creationId xmlns:a16="http://schemas.microsoft.com/office/drawing/2014/main" xmlns="" id="{00000000-0008-0000-0300-0000E8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3" name="Rectangle 803">
          <a:extLst>
            <a:ext uri="{FF2B5EF4-FFF2-40B4-BE49-F238E27FC236}">
              <a16:creationId xmlns:a16="http://schemas.microsoft.com/office/drawing/2014/main" xmlns="" id="{00000000-0008-0000-0300-0000E9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4" name="Rectangle 804">
          <a:extLst>
            <a:ext uri="{FF2B5EF4-FFF2-40B4-BE49-F238E27FC236}">
              <a16:creationId xmlns:a16="http://schemas.microsoft.com/office/drawing/2014/main" xmlns="" id="{00000000-0008-0000-0300-0000EA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5" name="Rectangle 805">
          <a:extLst>
            <a:ext uri="{FF2B5EF4-FFF2-40B4-BE49-F238E27FC236}">
              <a16:creationId xmlns:a16="http://schemas.microsoft.com/office/drawing/2014/main" xmlns="" id="{00000000-0008-0000-0300-0000EB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6" name="Rectangle 806">
          <a:extLst>
            <a:ext uri="{FF2B5EF4-FFF2-40B4-BE49-F238E27FC236}">
              <a16:creationId xmlns:a16="http://schemas.microsoft.com/office/drawing/2014/main" xmlns="" id="{00000000-0008-0000-0300-0000EC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57" name="Rectangle 807">
          <a:extLst>
            <a:ext uri="{FF2B5EF4-FFF2-40B4-BE49-F238E27FC236}">
              <a16:creationId xmlns:a16="http://schemas.microsoft.com/office/drawing/2014/main" xmlns="" id="{00000000-0008-0000-0300-0000ED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58" name="Rectangle 808">
          <a:extLst>
            <a:ext uri="{FF2B5EF4-FFF2-40B4-BE49-F238E27FC236}">
              <a16:creationId xmlns:a16="http://schemas.microsoft.com/office/drawing/2014/main" xmlns="" id="{00000000-0008-0000-0300-0000EE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59" name="Rectangle 809">
          <a:extLst>
            <a:ext uri="{FF2B5EF4-FFF2-40B4-BE49-F238E27FC236}">
              <a16:creationId xmlns:a16="http://schemas.microsoft.com/office/drawing/2014/main" xmlns="" id="{00000000-0008-0000-0300-0000EF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0" name="Rectangle 810">
          <a:extLst>
            <a:ext uri="{FF2B5EF4-FFF2-40B4-BE49-F238E27FC236}">
              <a16:creationId xmlns:a16="http://schemas.microsoft.com/office/drawing/2014/main" xmlns="" id="{00000000-0008-0000-0300-0000F0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1" name="Rectangle 811">
          <a:extLst>
            <a:ext uri="{FF2B5EF4-FFF2-40B4-BE49-F238E27FC236}">
              <a16:creationId xmlns:a16="http://schemas.microsoft.com/office/drawing/2014/main" xmlns="" id="{00000000-0008-0000-0300-0000F1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62" name="Rectangle 812">
          <a:extLst>
            <a:ext uri="{FF2B5EF4-FFF2-40B4-BE49-F238E27FC236}">
              <a16:creationId xmlns:a16="http://schemas.microsoft.com/office/drawing/2014/main" xmlns="" id="{00000000-0008-0000-0300-0000F2B6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3" name="Rectangle 813">
          <a:extLst>
            <a:ext uri="{FF2B5EF4-FFF2-40B4-BE49-F238E27FC236}">
              <a16:creationId xmlns:a16="http://schemas.microsoft.com/office/drawing/2014/main" xmlns="" id="{00000000-0008-0000-0300-0000F3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64" name="Rectangle 814">
          <a:extLst>
            <a:ext uri="{FF2B5EF4-FFF2-40B4-BE49-F238E27FC236}">
              <a16:creationId xmlns:a16="http://schemas.microsoft.com/office/drawing/2014/main" xmlns="" id="{00000000-0008-0000-0300-0000F4B6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65" name="Rectangle 815">
          <a:extLst>
            <a:ext uri="{FF2B5EF4-FFF2-40B4-BE49-F238E27FC236}">
              <a16:creationId xmlns:a16="http://schemas.microsoft.com/office/drawing/2014/main" xmlns="" id="{00000000-0008-0000-0300-0000F5B6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6" name="Rectangle 816">
          <a:extLst>
            <a:ext uri="{FF2B5EF4-FFF2-40B4-BE49-F238E27FC236}">
              <a16:creationId xmlns:a16="http://schemas.microsoft.com/office/drawing/2014/main" xmlns="" id="{00000000-0008-0000-0300-0000F6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7" name="Rectangle 817">
          <a:extLst>
            <a:ext uri="{FF2B5EF4-FFF2-40B4-BE49-F238E27FC236}">
              <a16:creationId xmlns:a16="http://schemas.microsoft.com/office/drawing/2014/main" xmlns="" id="{00000000-0008-0000-0300-0000F7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8" name="Rectangle 818">
          <a:extLst>
            <a:ext uri="{FF2B5EF4-FFF2-40B4-BE49-F238E27FC236}">
              <a16:creationId xmlns:a16="http://schemas.microsoft.com/office/drawing/2014/main" xmlns="" id="{00000000-0008-0000-0300-0000F8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69" name="Rectangle 819">
          <a:extLst>
            <a:ext uri="{FF2B5EF4-FFF2-40B4-BE49-F238E27FC236}">
              <a16:creationId xmlns:a16="http://schemas.microsoft.com/office/drawing/2014/main" xmlns="" id="{00000000-0008-0000-0300-0000F9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0" name="Rectangle 820">
          <a:extLst>
            <a:ext uri="{FF2B5EF4-FFF2-40B4-BE49-F238E27FC236}">
              <a16:creationId xmlns:a16="http://schemas.microsoft.com/office/drawing/2014/main" xmlns="" id="{00000000-0008-0000-0300-0000FA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1" name="Rectangle 821">
          <a:extLst>
            <a:ext uri="{FF2B5EF4-FFF2-40B4-BE49-F238E27FC236}">
              <a16:creationId xmlns:a16="http://schemas.microsoft.com/office/drawing/2014/main" xmlns="" id="{00000000-0008-0000-0300-0000FB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2" name="Rectangle 822">
          <a:extLst>
            <a:ext uri="{FF2B5EF4-FFF2-40B4-BE49-F238E27FC236}">
              <a16:creationId xmlns:a16="http://schemas.microsoft.com/office/drawing/2014/main" xmlns="" id="{00000000-0008-0000-0300-0000FC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3" name="Rectangle 823">
          <a:extLst>
            <a:ext uri="{FF2B5EF4-FFF2-40B4-BE49-F238E27FC236}">
              <a16:creationId xmlns:a16="http://schemas.microsoft.com/office/drawing/2014/main" xmlns="" id="{00000000-0008-0000-0300-0000FD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4" name="Rectangle 824">
          <a:extLst>
            <a:ext uri="{FF2B5EF4-FFF2-40B4-BE49-F238E27FC236}">
              <a16:creationId xmlns:a16="http://schemas.microsoft.com/office/drawing/2014/main" xmlns="" id="{00000000-0008-0000-0300-0000FE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5" name="Rectangle 825">
          <a:extLst>
            <a:ext uri="{FF2B5EF4-FFF2-40B4-BE49-F238E27FC236}">
              <a16:creationId xmlns:a16="http://schemas.microsoft.com/office/drawing/2014/main" xmlns="" id="{00000000-0008-0000-0300-0000FFB6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6" name="Rectangle 826">
          <a:extLst>
            <a:ext uri="{FF2B5EF4-FFF2-40B4-BE49-F238E27FC236}">
              <a16:creationId xmlns:a16="http://schemas.microsoft.com/office/drawing/2014/main" xmlns="" id="{00000000-0008-0000-0300-000000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0977" name="Rectangle 827">
          <a:extLst>
            <a:ext uri="{FF2B5EF4-FFF2-40B4-BE49-F238E27FC236}">
              <a16:creationId xmlns:a16="http://schemas.microsoft.com/office/drawing/2014/main" xmlns="" id="{00000000-0008-0000-0300-000001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78" name="Rectangle 782">
          <a:extLst>
            <a:ext uri="{FF2B5EF4-FFF2-40B4-BE49-F238E27FC236}">
              <a16:creationId xmlns:a16="http://schemas.microsoft.com/office/drawing/2014/main" xmlns="" id="{00000000-0008-0000-0300-00000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79" name="Rectangle 783">
          <a:extLst>
            <a:ext uri="{FF2B5EF4-FFF2-40B4-BE49-F238E27FC236}">
              <a16:creationId xmlns:a16="http://schemas.microsoft.com/office/drawing/2014/main" xmlns="" id="{00000000-0008-0000-0300-00000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0" name="Rectangle 784">
          <a:extLst>
            <a:ext uri="{FF2B5EF4-FFF2-40B4-BE49-F238E27FC236}">
              <a16:creationId xmlns:a16="http://schemas.microsoft.com/office/drawing/2014/main" xmlns="" id="{00000000-0008-0000-0300-00000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1" name="Rectangle 785">
          <a:extLst>
            <a:ext uri="{FF2B5EF4-FFF2-40B4-BE49-F238E27FC236}">
              <a16:creationId xmlns:a16="http://schemas.microsoft.com/office/drawing/2014/main" xmlns="" id="{00000000-0008-0000-0300-00000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2" name="Rectangle 786">
          <a:extLst>
            <a:ext uri="{FF2B5EF4-FFF2-40B4-BE49-F238E27FC236}">
              <a16:creationId xmlns:a16="http://schemas.microsoft.com/office/drawing/2014/main" xmlns="" id="{00000000-0008-0000-0300-00000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3" name="Rectangle 787">
          <a:extLst>
            <a:ext uri="{FF2B5EF4-FFF2-40B4-BE49-F238E27FC236}">
              <a16:creationId xmlns:a16="http://schemas.microsoft.com/office/drawing/2014/main" xmlns="" id="{00000000-0008-0000-0300-00000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4" name="Rectangle 788">
          <a:extLst>
            <a:ext uri="{FF2B5EF4-FFF2-40B4-BE49-F238E27FC236}">
              <a16:creationId xmlns:a16="http://schemas.microsoft.com/office/drawing/2014/main" xmlns="" id="{00000000-0008-0000-0300-00000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5" name="Rectangle 789">
          <a:extLst>
            <a:ext uri="{FF2B5EF4-FFF2-40B4-BE49-F238E27FC236}">
              <a16:creationId xmlns:a16="http://schemas.microsoft.com/office/drawing/2014/main" xmlns="" id="{00000000-0008-0000-0300-00000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6" name="Rectangle 790">
          <a:extLst>
            <a:ext uri="{FF2B5EF4-FFF2-40B4-BE49-F238E27FC236}">
              <a16:creationId xmlns:a16="http://schemas.microsoft.com/office/drawing/2014/main" xmlns="" id="{00000000-0008-0000-0300-00000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87" name="Rectangle 791">
          <a:extLst>
            <a:ext uri="{FF2B5EF4-FFF2-40B4-BE49-F238E27FC236}">
              <a16:creationId xmlns:a16="http://schemas.microsoft.com/office/drawing/2014/main" xmlns="" id="{00000000-0008-0000-0300-00000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88" name="Rectangle 792">
          <a:extLst>
            <a:ext uri="{FF2B5EF4-FFF2-40B4-BE49-F238E27FC236}">
              <a16:creationId xmlns:a16="http://schemas.microsoft.com/office/drawing/2014/main" xmlns="" id="{00000000-0008-0000-0300-00000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89" name="Rectangle 793">
          <a:extLst>
            <a:ext uri="{FF2B5EF4-FFF2-40B4-BE49-F238E27FC236}">
              <a16:creationId xmlns:a16="http://schemas.microsoft.com/office/drawing/2014/main" xmlns="" id="{00000000-0008-0000-0300-00000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0" name="Rectangle 794">
          <a:extLst>
            <a:ext uri="{FF2B5EF4-FFF2-40B4-BE49-F238E27FC236}">
              <a16:creationId xmlns:a16="http://schemas.microsoft.com/office/drawing/2014/main" xmlns="" id="{00000000-0008-0000-0300-00000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1" name="Rectangle 795">
          <a:extLst>
            <a:ext uri="{FF2B5EF4-FFF2-40B4-BE49-F238E27FC236}">
              <a16:creationId xmlns:a16="http://schemas.microsoft.com/office/drawing/2014/main" xmlns="" id="{00000000-0008-0000-0300-00000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2" name="Rectangle 796">
          <a:extLst>
            <a:ext uri="{FF2B5EF4-FFF2-40B4-BE49-F238E27FC236}">
              <a16:creationId xmlns:a16="http://schemas.microsoft.com/office/drawing/2014/main" xmlns="" id="{00000000-0008-0000-0300-00001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3" name="Rectangle 797">
          <a:extLst>
            <a:ext uri="{FF2B5EF4-FFF2-40B4-BE49-F238E27FC236}">
              <a16:creationId xmlns:a16="http://schemas.microsoft.com/office/drawing/2014/main" xmlns="" id="{00000000-0008-0000-0300-000011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4" name="Rectangle 798">
          <a:extLst>
            <a:ext uri="{FF2B5EF4-FFF2-40B4-BE49-F238E27FC236}">
              <a16:creationId xmlns:a16="http://schemas.microsoft.com/office/drawing/2014/main" xmlns="" id="{00000000-0008-0000-0300-000012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5" name="Rectangle 799">
          <a:extLst>
            <a:ext uri="{FF2B5EF4-FFF2-40B4-BE49-F238E27FC236}">
              <a16:creationId xmlns:a16="http://schemas.microsoft.com/office/drawing/2014/main" xmlns="" id="{00000000-0008-0000-0300-000013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6" name="Rectangle 800">
          <a:extLst>
            <a:ext uri="{FF2B5EF4-FFF2-40B4-BE49-F238E27FC236}">
              <a16:creationId xmlns:a16="http://schemas.microsoft.com/office/drawing/2014/main" xmlns="" id="{00000000-0008-0000-0300-000014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0997" name="Rectangle 801">
          <a:extLst>
            <a:ext uri="{FF2B5EF4-FFF2-40B4-BE49-F238E27FC236}">
              <a16:creationId xmlns:a16="http://schemas.microsoft.com/office/drawing/2014/main" xmlns="" id="{00000000-0008-0000-0300-000015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0998" name="Rectangle 802">
          <a:extLst>
            <a:ext uri="{FF2B5EF4-FFF2-40B4-BE49-F238E27FC236}">
              <a16:creationId xmlns:a16="http://schemas.microsoft.com/office/drawing/2014/main" xmlns="" id="{00000000-0008-0000-0300-000016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0999" name="Rectangle 803">
          <a:extLst>
            <a:ext uri="{FF2B5EF4-FFF2-40B4-BE49-F238E27FC236}">
              <a16:creationId xmlns:a16="http://schemas.microsoft.com/office/drawing/2014/main" xmlns="" id="{00000000-0008-0000-0300-000017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0" name="Rectangle 804">
          <a:extLst>
            <a:ext uri="{FF2B5EF4-FFF2-40B4-BE49-F238E27FC236}">
              <a16:creationId xmlns:a16="http://schemas.microsoft.com/office/drawing/2014/main" xmlns="" id="{00000000-0008-0000-0300-000018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1" name="Rectangle 805">
          <a:extLst>
            <a:ext uri="{FF2B5EF4-FFF2-40B4-BE49-F238E27FC236}">
              <a16:creationId xmlns:a16="http://schemas.microsoft.com/office/drawing/2014/main" xmlns="" id="{00000000-0008-0000-0300-000019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2" name="Rectangle 806">
          <a:extLst>
            <a:ext uri="{FF2B5EF4-FFF2-40B4-BE49-F238E27FC236}">
              <a16:creationId xmlns:a16="http://schemas.microsoft.com/office/drawing/2014/main" xmlns="" id="{00000000-0008-0000-0300-00001A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3" name="Rectangle 807">
          <a:extLst>
            <a:ext uri="{FF2B5EF4-FFF2-40B4-BE49-F238E27FC236}">
              <a16:creationId xmlns:a16="http://schemas.microsoft.com/office/drawing/2014/main" xmlns="" id="{00000000-0008-0000-0300-00001B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4" name="Rectangle 808">
          <a:extLst>
            <a:ext uri="{FF2B5EF4-FFF2-40B4-BE49-F238E27FC236}">
              <a16:creationId xmlns:a16="http://schemas.microsoft.com/office/drawing/2014/main" xmlns="" id="{00000000-0008-0000-0300-00001C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5" name="Rectangle 809">
          <a:extLst>
            <a:ext uri="{FF2B5EF4-FFF2-40B4-BE49-F238E27FC236}">
              <a16:creationId xmlns:a16="http://schemas.microsoft.com/office/drawing/2014/main" xmlns="" id="{00000000-0008-0000-0300-00001D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6" name="Rectangle 810">
          <a:extLst>
            <a:ext uri="{FF2B5EF4-FFF2-40B4-BE49-F238E27FC236}">
              <a16:creationId xmlns:a16="http://schemas.microsoft.com/office/drawing/2014/main" xmlns="" id="{00000000-0008-0000-0300-00001E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07" name="Rectangle 811">
          <a:extLst>
            <a:ext uri="{FF2B5EF4-FFF2-40B4-BE49-F238E27FC236}">
              <a16:creationId xmlns:a16="http://schemas.microsoft.com/office/drawing/2014/main" xmlns="" id="{00000000-0008-0000-0300-00001F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08" name="Rectangle 812">
          <a:extLst>
            <a:ext uri="{FF2B5EF4-FFF2-40B4-BE49-F238E27FC236}">
              <a16:creationId xmlns:a16="http://schemas.microsoft.com/office/drawing/2014/main" xmlns="" id="{00000000-0008-0000-0300-00002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09" name="Rectangle 813">
          <a:extLst>
            <a:ext uri="{FF2B5EF4-FFF2-40B4-BE49-F238E27FC236}">
              <a16:creationId xmlns:a16="http://schemas.microsoft.com/office/drawing/2014/main" xmlns="" id="{00000000-0008-0000-0300-00002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10" name="Rectangle 814">
          <a:extLst>
            <a:ext uri="{FF2B5EF4-FFF2-40B4-BE49-F238E27FC236}">
              <a16:creationId xmlns:a16="http://schemas.microsoft.com/office/drawing/2014/main" xmlns="" id="{00000000-0008-0000-0300-00002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11" name="Rectangle 815">
          <a:extLst>
            <a:ext uri="{FF2B5EF4-FFF2-40B4-BE49-F238E27FC236}">
              <a16:creationId xmlns:a16="http://schemas.microsoft.com/office/drawing/2014/main" xmlns="" id="{00000000-0008-0000-0300-00002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2" name="Rectangle 816">
          <a:extLst>
            <a:ext uri="{FF2B5EF4-FFF2-40B4-BE49-F238E27FC236}">
              <a16:creationId xmlns:a16="http://schemas.microsoft.com/office/drawing/2014/main" xmlns="" id="{00000000-0008-0000-0300-00002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3" name="Rectangle 817">
          <a:extLst>
            <a:ext uri="{FF2B5EF4-FFF2-40B4-BE49-F238E27FC236}">
              <a16:creationId xmlns:a16="http://schemas.microsoft.com/office/drawing/2014/main" xmlns="" id="{00000000-0008-0000-0300-00002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4" name="Rectangle 818">
          <a:extLst>
            <a:ext uri="{FF2B5EF4-FFF2-40B4-BE49-F238E27FC236}">
              <a16:creationId xmlns:a16="http://schemas.microsoft.com/office/drawing/2014/main" xmlns="" id="{00000000-0008-0000-0300-00002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5" name="Rectangle 819">
          <a:extLst>
            <a:ext uri="{FF2B5EF4-FFF2-40B4-BE49-F238E27FC236}">
              <a16:creationId xmlns:a16="http://schemas.microsoft.com/office/drawing/2014/main" xmlns="" id="{00000000-0008-0000-0300-00002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6" name="Rectangle 820">
          <a:extLst>
            <a:ext uri="{FF2B5EF4-FFF2-40B4-BE49-F238E27FC236}">
              <a16:creationId xmlns:a16="http://schemas.microsoft.com/office/drawing/2014/main" xmlns="" id="{00000000-0008-0000-0300-00002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7" name="Rectangle 821">
          <a:extLst>
            <a:ext uri="{FF2B5EF4-FFF2-40B4-BE49-F238E27FC236}">
              <a16:creationId xmlns:a16="http://schemas.microsoft.com/office/drawing/2014/main" xmlns="" id="{00000000-0008-0000-0300-00002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8" name="Rectangle 822">
          <a:extLst>
            <a:ext uri="{FF2B5EF4-FFF2-40B4-BE49-F238E27FC236}">
              <a16:creationId xmlns:a16="http://schemas.microsoft.com/office/drawing/2014/main" xmlns="" id="{00000000-0008-0000-0300-00002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19" name="Rectangle 823">
          <a:extLst>
            <a:ext uri="{FF2B5EF4-FFF2-40B4-BE49-F238E27FC236}">
              <a16:creationId xmlns:a16="http://schemas.microsoft.com/office/drawing/2014/main" xmlns="" id="{00000000-0008-0000-0300-00002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0" name="Rectangle 824">
          <a:extLst>
            <a:ext uri="{FF2B5EF4-FFF2-40B4-BE49-F238E27FC236}">
              <a16:creationId xmlns:a16="http://schemas.microsoft.com/office/drawing/2014/main" xmlns="" id="{00000000-0008-0000-0300-00002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1" name="Rectangle 825">
          <a:extLst>
            <a:ext uri="{FF2B5EF4-FFF2-40B4-BE49-F238E27FC236}">
              <a16:creationId xmlns:a16="http://schemas.microsoft.com/office/drawing/2014/main" xmlns="" id="{00000000-0008-0000-0300-00002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2" name="Rectangle 826">
          <a:extLst>
            <a:ext uri="{FF2B5EF4-FFF2-40B4-BE49-F238E27FC236}">
              <a16:creationId xmlns:a16="http://schemas.microsoft.com/office/drawing/2014/main" xmlns="" id="{00000000-0008-0000-0300-00002E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23" name="Rectangle 827">
          <a:extLst>
            <a:ext uri="{FF2B5EF4-FFF2-40B4-BE49-F238E27FC236}">
              <a16:creationId xmlns:a16="http://schemas.microsoft.com/office/drawing/2014/main" xmlns="" id="{00000000-0008-0000-0300-00002F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4" name="Rectangle 782">
          <a:extLst>
            <a:ext uri="{FF2B5EF4-FFF2-40B4-BE49-F238E27FC236}">
              <a16:creationId xmlns:a16="http://schemas.microsoft.com/office/drawing/2014/main" xmlns="" id="{00000000-0008-0000-0300-000030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5" name="Rectangle 783">
          <a:extLst>
            <a:ext uri="{FF2B5EF4-FFF2-40B4-BE49-F238E27FC236}">
              <a16:creationId xmlns:a16="http://schemas.microsoft.com/office/drawing/2014/main" xmlns="" id="{00000000-0008-0000-0300-00003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6" name="Rectangle 784">
          <a:extLst>
            <a:ext uri="{FF2B5EF4-FFF2-40B4-BE49-F238E27FC236}">
              <a16:creationId xmlns:a16="http://schemas.microsoft.com/office/drawing/2014/main" xmlns="" id="{00000000-0008-0000-0300-000032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27" name="Rectangle 785">
          <a:extLst>
            <a:ext uri="{FF2B5EF4-FFF2-40B4-BE49-F238E27FC236}">
              <a16:creationId xmlns:a16="http://schemas.microsoft.com/office/drawing/2014/main" xmlns="" id="{00000000-0008-0000-0300-000033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28" name="Rectangle 786">
          <a:extLst>
            <a:ext uri="{FF2B5EF4-FFF2-40B4-BE49-F238E27FC236}">
              <a16:creationId xmlns:a16="http://schemas.microsoft.com/office/drawing/2014/main" xmlns="" id="{00000000-0008-0000-0300-000034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29" name="Rectangle 787">
          <a:extLst>
            <a:ext uri="{FF2B5EF4-FFF2-40B4-BE49-F238E27FC236}">
              <a16:creationId xmlns:a16="http://schemas.microsoft.com/office/drawing/2014/main" xmlns="" id="{00000000-0008-0000-0300-000035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0" name="Rectangle 788">
          <a:extLst>
            <a:ext uri="{FF2B5EF4-FFF2-40B4-BE49-F238E27FC236}">
              <a16:creationId xmlns:a16="http://schemas.microsoft.com/office/drawing/2014/main" xmlns="" id="{00000000-0008-0000-0300-000036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1" name="Rectangle 789">
          <a:extLst>
            <a:ext uri="{FF2B5EF4-FFF2-40B4-BE49-F238E27FC236}">
              <a16:creationId xmlns:a16="http://schemas.microsoft.com/office/drawing/2014/main" xmlns="" id="{00000000-0008-0000-0300-000037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2" name="Rectangle 790">
          <a:extLst>
            <a:ext uri="{FF2B5EF4-FFF2-40B4-BE49-F238E27FC236}">
              <a16:creationId xmlns:a16="http://schemas.microsoft.com/office/drawing/2014/main" xmlns="" id="{00000000-0008-0000-0300-000038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3" name="Rectangle 791">
          <a:extLst>
            <a:ext uri="{FF2B5EF4-FFF2-40B4-BE49-F238E27FC236}">
              <a16:creationId xmlns:a16="http://schemas.microsoft.com/office/drawing/2014/main" xmlns="" id="{00000000-0008-0000-0300-000039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4" name="Rectangle 792">
          <a:extLst>
            <a:ext uri="{FF2B5EF4-FFF2-40B4-BE49-F238E27FC236}">
              <a16:creationId xmlns:a16="http://schemas.microsoft.com/office/drawing/2014/main" xmlns="" id="{00000000-0008-0000-0300-00003A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5" name="Rectangle 793">
          <a:extLst>
            <a:ext uri="{FF2B5EF4-FFF2-40B4-BE49-F238E27FC236}">
              <a16:creationId xmlns:a16="http://schemas.microsoft.com/office/drawing/2014/main" xmlns="" id="{00000000-0008-0000-0300-00003B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6" name="Rectangle 794">
          <a:extLst>
            <a:ext uri="{FF2B5EF4-FFF2-40B4-BE49-F238E27FC236}">
              <a16:creationId xmlns:a16="http://schemas.microsoft.com/office/drawing/2014/main" xmlns="" id="{00000000-0008-0000-0300-00003C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37" name="Rectangle 795">
          <a:extLst>
            <a:ext uri="{FF2B5EF4-FFF2-40B4-BE49-F238E27FC236}">
              <a16:creationId xmlns:a16="http://schemas.microsoft.com/office/drawing/2014/main" xmlns="" id="{00000000-0008-0000-0300-00003D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38" name="Rectangle 796">
          <a:extLst>
            <a:ext uri="{FF2B5EF4-FFF2-40B4-BE49-F238E27FC236}">
              <a16:creationId xmlns:a16="http://schemas.microsoft.com/office/drawing/2014/main" xmlns="" id="{00000000-0008-0000-0300-00003E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39" name="Rectangle 797">
          <a:extLst>
            <a:ext uri="{FF2B5EF4-FFF2-40B4-BE49-F238E27FC236}">
              <a16:creationId xmlns:a16="http://schemas.microsoft.com/office/drawing/2014/main" xmlns="" id="{00000000-0008-0000-0300-00003F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0" name="Rectangle 798">
          <a:extLst>
            <a:ext uri="{FF2B5EF4-FFF2-40B4-BE49-F238E27FC236}">
              <a16:creationId xmlns:a16="http://schemas.microsoft.com/office/drawing/2014/main" xmlns="" id="{00000000-0008-0000-0300-000040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1" name="Rectangle 799">
          <a:extLst>
            <a:ext uri="{FF2B5EF4-FFF2-40B4-BE49-F238E27FC236}">
              <a16:creationId xmlns:a16="http://schemas.microsoft.com/office/drawing/2014/main" xmlns="" id="{00000000-0008-0000-0300-000041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2" name="Rectangle 800">
          <a:extLst>
            <a:ext uri="{FF2B5EF4-FFF2-40B4-BE49-F238E27FC236}">
              <a16:creationId xmlns:a16="http://schemas.microsoft.com/office/drawing/2014/main" xmlns="" id="{00000000-0008-0000-0300-000042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3" name="Rectangle 801">
          <a:extLst>
            <a:ext uri="{FF2B5EF4-FFF2-40B4-BE49-F238E27FC236}">
              <a16:creationId xmlns:a16="http://schemas.microsoft.com/office/drawing/2014/main" xmlns="" id="{00000000-0008-0000-0300-000043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4" name="Rectangle 802">
          <a:extLst>
            <a:ext uri="{FF2B5EF4-FFF2-40B4-BE49-F238E27FC236}">
              <a16:creationId xmlns:a16="http://schemas.microsoft.com/office/drawing/2014/main" xmlns="" id="{00000000-0008-0000-0300-000044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5" name="Rectangle 803">
          <a:extLst>
            <a:ext uri="{FF2B5EF4-FFF2-40B4-BE49-F238E27FC236}">
              <a16:creationId xmlns:a16="http://schemas.microsoft.com/office/drawing/2014/main" xmlns="" id="{00000000-0008-0000-0300-000045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6" name="Rectangle 804">
          <a:extLst>
            <a:ext uri="{FF2B5EF4-FFF2-40B4-BE49-F238E27FC236}">
              <a16:creationId xmlns:a16="http://schemas.microsoft.com/office/drawing/2014/main" xmlns="" id="{00000000-0008-0000-0300-000046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47" name="Rectangle 805">
          <a:extLst>
            <a:ext uri="{FF2B5EF4-FFF2-40B4-BE49-F238E27FC236}">
              <a16:creationId xmlns:a16="http://schemas.microsoft.com/office/drawing/2014/main" xmlns="" id="{00000000-0008-0000-0300-000047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48" name="Rectangle 806">
          <a:extLst>
            <a:ext uri="{FF2B5EF4-FFF2-40B4-BE49-F238E27FC236}">
              <a16:creationId xmlns:a16="http://schemas.microsoft.com/office/drawing/2014/main" xmlns="" id="{00000000-0008-0000-0300-000048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49" name="Rectangle 807">
          <a:extLst>
            <a:ext uri="{FF2B5EF4-FFF2-40B4-BE49-F238E27FC236}">
              <a16:creationId xmlns:a16="http://schemas.microsoft.com/office/drawing/2014/main" xmlns="" id="{00000000-0008-0000-0300-000049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0" name="Rectangle 808">
          <a:extLst>
            <a:ext uri="{FF2B5EF4-FFF2-40B4-BE49-F238E27FC236}">
              <a16:creationId xmlns:a16="http://schemas.microsoft.com/office/drawing/2014/main" xmlns="" id="{00000000-0008-0000-0300-00004A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1" name="Rectangle 809">
          <a:extLst>
            <a:ext uri="{FF2B5EF4-FFF2-40B4-BE49-F238E27FC236}">
              <a16:creationId xmlns:a16="http://schemas.microsoft.com/office/drawing/2014/main" xmlns="" id="{00000000-0008-0000-0300-00004B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2" name="Rectangle 810">
          <a:extLst>
            <a:ext uri="{FF2B5EF4-FFF2-40B4-BE49-F238E27FC236}">
              <a16:creationId xmlns:a16="http://schemas.microsoft.com/office/drawing/2014/main" xmlns="" id="{00000000-0008-0000-0300-00004C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3" name="Rectangle 811">
          <a:extLst>
            <a:ext uri="{FF2B5EF4-FFF2-40B4-BE49-F238E27FC236}">
              <a16:creationId xmlns:a16="http://schemas.microsoft.com/office/drawing/2014/main" xmlns="" id="{00000000-0008-0000-0300-00004D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454</xdr:row>
      <xdr:rowOff>0</xdr:rowOff>
    </xdr:from>
    <xdr:to>
      <xdr:col>4</xdr:col>
      <xdr:colOff>419100</xdr:colOff>
      <xdr:row>454</xdr:row>
      <xdr:rowOff>0</xdr:rowOff>
    </xdr:to>
    <xdr:sp macro="" textlink="">
      <xdr:nvSpPr>
        <xdr:cNvPr id="4831054" name="Rectangle 812">
          <a:extLst>
            <a:ext uri="{FF2B5EF4-FFF2-40B4-BE49-F238E27FC236}">
              <a16:creationId xmlns:a16="http://schemas.microsoft.com/office/drawing/2014/main" xmlns="" id="{00000000-0008-0000-0300-00004EB74900}"/>
            </a:ext>
          </a:extLst>
        </xdr:cNvPr>
        <xdr:cNvSpPr>
          <a:spLocks noChangeArrowheads="1"/>
        </xdr:cNvSpPr>
      </xdr:nvSpPr>
      <xdr:spPr bwMode="auto">
        <a:xfrm>
          <a:off x="5114925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5" name="Rectangle 813">
          <a:extLst>
            <a:ext uri="{FF2B5EF4-FFF2-40B4-BE49-F238E27FC236}">
              <a16:creationId xmlns:a16="http://schemas.microsoft.com/office/drawing/2014/main" xmlns="" id="{00000000-0008-0000-0300-00004F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454</xdr:row>
      <xdr:rowOff>0</xdr:rowOff>
    </xdr:from>
    <xdr:to>
      <xdr:col>8</xdr:col>
      <xdr:colOff>0</xdr:colOff>
      <xdr:row>454</xdr:row>
      <xdr:rowOff>0</xdr:rowOff>
    </xdr:to>
    <xdr:sp macro="" textlink="">
      <xdr:nvSpPr>
        <xdr:cNvPr id="4831056" name="Rectangle 814">
          <a:extLst>
            <a:ext uri="{FF2B5EF4-FFF2-40B4-BE49-F238E27FC236}">
              <a16:creationId xmlns:a16="http://schemas.microsoft.com/office/drawing/2014/main" xmlns="" id="{00000000-0008-0000-0300-000050B74900}"/>
            </a:ext>
          </a:extLst>
        </xdr:cNvPr>
        <xdr:cNvSpPr>
          <a:spLocks noChangeArrowheads="1"/>
        </xdr:cNvSpPr>
      </xdr:nvSpPr>
      <xdr:spPr bwMode="auto">
        <a:xfrm>
          <a:off x="6743700" y="915543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454</xdr:row>
      <xdr:rowOff>0</xdr:rowOff>
    </xdr:from>
    <xdr:to>
      <xdr:col>6</xdr:col>
      <xdr:colOff>561975</xdr:colOff>
      <xdr:row>454</xdr:row>
      <xdr:rowOff>0</xdr:rowOff>
    </xdr:to>
    <xdr:sp macro="" textlink="">
      <xdr:nvSpPr>
        <xdr:cNvPr id="4831057" name="Rectangle 815">
          <a:extLst>
            <a:ext uri="{FF2B5EF4-FFF2-40B4-BE49-F238E27FC236}">
              <a16:creationId xmlns:a16="http://schemas.microsoft.com/office/drawing/2014/main" xmlns="" id="{00000000-0008-0000-0300-000051B74900}"/>
            </a:ext>
          </a:extLst>
        </xdr:cNvPr>
        <xdr:cNvSpPr>
          <a:spLocks noChangeArrowheads="1"/>
        </xdr:cNvSpPr>
      </xdr:nvSpPr>
      <xdr:spPr bwMode="auto">
        <a:xfrm>
          <a:off x="606742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8" name="Rectangle 816">
          <a:extLst>
            <a:ext uri="{FF2B5EF4-FFF2-40B4-BE49-F238E27FC236}">
              <a16:creationId xmlns:a16="http://schemas.microsoft.com/office/drawing/2014/main" xmlns="" id="{00000000-0008-0000-0300-000052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59" name="Rectangle 817">
          <a:extLst>
            <a:ext uri="{FF2B5EF4-FFF2-40B4-BE49-F238E27FC236}">
              <a16:creationId xmlns:a16="http://schemas.microsoft.com/office/drawing/2014/main" xmlns="" id="{00000000-0008-0000-0300-000053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0" name="Rectangle 818">
          <a:extLst>
            <a:ext uri="{FF2B5EF4-FFF2-40B4-BE49-F238E27FC236}">
              <a16:creationId xmlns:a16="http://schemas.microsoft.com/office/drawing/2014/main" xmlns="" id="{00000000-0008-0000-0300-000054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1" name="Rectangle 819">
          <a:extLst>
            <a:ext uri="{FF2B5EF4-FFF2-40B4-BE49-F238E27FC236}">
              <a16:creationId xmlns:a16="http://schemas.microsoft.com/office/drawing/2014/main" xmlns="" id="{00000000-0008-0000-0300-000055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2" name="Rectangle 820">
          <a:extLst>
            <a:ext uri="{FF2B5EF4-FFF2-40B4-BE49-F238E27FC236}">
              <a16:creationId xmlns:a16="http://schemas.microsoft.com/office/drawing/2014/main" xmlns="" id="{00000000-0008-0000-0300-000056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3" name="Rectangle 821">
          <a:extLst>
            <a:ext uri="{FF2B5EF4-FFF2-40B4-BE49-F238E27FC236}">
              <a16:creationId xmlns:a16="http://schemas.microsoft.com/office/drawing/2014/main" xmlns="" id="{00000000-0008-0000-0300-000057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4" name="Rectangle 822">
          <a:extLst>
            <a:ext uri="{FF2B5EF4-FFF2-40B4-BE49-F238E27FC236}">
              <a16:creationId xmlns:a16="http://schemas.microsoft.com/office/drawing/2014/main" xmlns="" id="{00000000-0008-0000-0300-000058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5" name="Rectangle 823">
          <a:extLst>
            <a:ext uri="{FF2B5EF4-FFF2-40B4-BE49-F238E27FC236}">
              <a16:creationId xmlns:a16="http://schemas.microsoft.com/office/drawing/2014/main" xmlns="" id="{00000000-0008-0000-0300-000059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6" name="Rectangle 824">
          <a:extLst>
            <a:ext uri="{FF2B5EF4-FFF2-40B4-BE49-F238E27FC236}">
              <a16:creationId xmlns:a16="http://schemas.microsoft.com/office/drawing/2014/main" xmlns="" id="{00000000-0008-0000-0300-00005A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7" name="Rectangle 825">
          <a:extLst>
            <a:ext uri="{FF2B5EF4-FFF2-40B4-BE49-F238E27FC236}">
              <a16:creationId xmlns:a16="http://schemas.microsoft.com/office/drawing/2014/main" xmlns="" id="{00000000-0008-0000-0300-00005B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8" name="Rectangle 826">
          <a:extLst>
            <a:ext uri="{FF2B5EF4-FFF2-40B4-BE49-F238E27FC236}">
              <a16:creationId xmlns:a16="http://schemas.microsoft.com/office/drawing/2014/main" xmlns="" id="{00000000-0008-0000-0300-00005C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454</xdr:row>
      <xdr:rowOff>0</xdr:rowOff>
    </xdr:from>
    <xdr:to>
      <xdr:col>8</xdr:col>
      <xdr:colOff>561975</xdr:colOff>
      <xdr:row>454</xdr:row>
      <xdr:rowOff>0</xdr:rowOff>
    </xdr:to>
    <xdr:sp macro="" textlink="">
      <xdr:nvSpPr>
        <xdr:cNvPr id="4831069" name="Rectangle 827">
          <a:extLst>
            <a:ext uri="{FF2B5EF4-FFF2-40B4-BE49-F238E27FC236}">
              <a16:creationId xmlns:a16="http://schemas.microsoft.com/office/drawing/2014/main" xmlns="" id="{00000000-0008-0000-0300-00005DB74900}"/>
            </a:ext>
          </a:extLst>
        </xdr:cNvPr>
        <xdr:cNvSpPr>
          <a:spLocks noChangeArrowheads="1"/>
        </xdr:cNvSpPr>
      </xdr:nvSpPr>
      <xdr:spPr bwMode="auto">
        <a:xfrm>
          <a:off x="7191375" y="915543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0" name="Rectangle 828">
          <a:extLst>
            <a:ext uri="{FF2B5EF4-FFF2-40B4-BE49-F238E27FC236}">
              <a16:creationId xmlns:a16="http://schemas.microsoft.com/office/drawing/2014/main" xmlns="" id="{00000000-0008-0000-0300-00005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1" name="Rectangle 829">
          <a:extLst>
            <a:ext uri="{FF2B5EF4-FFF2-40B4-BE49-F238E27FC236}">
              <a16:creationId xmlns:a16="http://schemas.microsoft.com/office/drawing/2014/main" xmlns="" id="{00000000-0008-0000-0300-00005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2" name="Rectangle 830">
          <a:extLst>
            <a:ext uri="{FF2B5EF4-FFF2-40B4-BE49-F238E27FC236}">
              <a16:creationId xmlns:a16="http://schemas.microsoft.com/office/drawing/2014/main" xmlns="" id="{00000000-0008-0000-0300-00006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3" name="Rectangle 831">
          <a:extLst>
            <a:ext uri="{FF2B5EF4-FFF2-40B4-BE49-F238E27FC236}">
              <a16:creationId xmlns:a16="http://schemas.microsoft.com/office/drawing/2014/main" xmlns="" id="{00000000-0008-0000-0300-00006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4" name="Rectangle 832">
          <a:extLst>
            <a:ext uri="{FF2B5EF4-FFF2-40B4-BE49-F238E27FC236}">
              <a16:creationId xmlns:a16="http://schemas.microsoft.com/office/drawing/2014/main" xmlns="" id="{00000000-0008-0000-0300-00006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5" name="Rectangle 833">
          <a:extLst>
            <a:ext uri="{FF2B5EF4-FFF2-40B4-BE49-F238E27FC236}">
              <a16:creationId xmlns:a16="http://schemas.microsoft.com/office/drawing/2014/main" xmlns="" id="{00000000-0008-0000-0300-00006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6" name="Rectangle 834">
          <a:extLst>
            <a:ext uri="{FF2B5EF4-FFF2-40B4-BE49-F238E27FC236}">
              <a16:creationId xmlns:a16="http://schemas.microsoft.com/office/drawing/2014/main" xmlns="" id="{00000000-0008-0000-0300-00006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77" name="Rectangle 835">
          <a:extLst>
            <a:ext uri="{FF2B5EF4-FFF2-40B4-BE49-F238E27FC236}">
              <a16:creationId xmlns:a16="http://schemas.microsoft.com/office/drawing/2014/main" xmlns="" id="{00000000-0008-0000-0300-00006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78" name="Rectangle 836">
          <a:extLst>
            <a:ext uri="{FF2B5EF4-FFF2-40B4-BE49-F238E27FC236}">
              <a16:creationId xmlns:a16="http://schemas.microsoft.com/office/drawing/2014/main" xmlns="" id="{00000000-0008-0000-0300-00006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79" name="Rectangle 837">
          <a:extLst>
            <a:ext uri="{FF2B5EF4-FFF2-40B4-BE49-F238E27FC236}">
              <a16:creationId xmlns:a16="http://schemas.microsoft.com/office/drawing/2014/main" xmlns="" id="{00000000-0008-0000-0300-00006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0" name="Rectangle 838">
          <a:extLst>
            <a:ext uri="{FF2B5EF4-FFF2-40B4-BE49-F238E27FC236}">
              <a16:creationId xmlns:a16="http://schemas.microsoft.com/office/drawing/2014/main" xmlns="" id="{00000000-0008-0000-0300-00006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1" name="Rectangle 839">
          <a:extLst>
            <a:ext uri="{FF2B5EF4-FFF2-40B4-BE49-F238E27FC236}">
              <a16:creationId xmlns:a16="http://schemas.microsoft.com/office/drawing/2014/main" xmlns="" id="{00000000-0008-0000-0300-00006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2" name="Rectangle 840">
          <a:extLst>
            <a:ext uri="{FF2B5EF4-FFF2-40B4-BE49-F238E27FC236}">
              <a16:creationId xmlns:a16="http://schemas.microsoft.com/office/drawing/2014/main" xmlns="" id="{00000000-0008-0000-0300-00006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3" name="Rectangle 841">
          <a:extLst>
            <a:ext uri="{FF2B5EF4-FFF2-40B4-BE49-F238E27FC236}">
              <a16:creationId xmlns:a16="http://schemas.microsoft.com/office/drawing/2014/main" xmlns="" id="{00000000-0008-0000-0300-00006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4" name="Rectangle 842">
          <a:extLst>
            <a:ext uri="{FF2B5EF4-FFF2-40B4-BE49-F238E27FC236}">
              <a16:creationId xmlns:a16="http://schemas.microsoft.com/office/drawing/2014/main" xmlns="" id="{00000000-0008-0000-0300-00006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5" name="Rectangle 843">
          <a:extLst>
            <a:ext uri="{FF2B5EF4-FFF2-40B4-BE49-F238E27FC236}">
              <a16:creationId xmlns:a16="http://schemas.microsoft.com/office/drawing/2014/main" xmlns="" id="{00000000-0008-0000-0300-00006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6" name="Rectangle 844">
          <a:extLst>
            <a:ext uri="{FF2B5EF4-FFF2-40B4-BE49-F238E27FC236}">
              <a16:creationId xmlns:a16="http://schemas.microsoft.com/office/drawing/2014/main" xmlns="" id="{00000000-0008-0000-0300-00006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87" name="Rectangle 845">
          <a:extLst>
            <a:ext uri="{FF2B5EF4-FFF2-40B4-BE49-F238E27FC236}">
              <a16:creationId xmlns:a16="http://schemas.microsoft.com/office/drawing/2014/main" xmlns="" id="{00000000-0008-0000-0300-00006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88" name="Rectangle 846">
          <a:extLst>
            <a:ext uri="{FF2B5EF4-FFF2-40B4-BE49-F238E27FC236}">
              <a16:creationId xmlns:a16="http://schemas.microsoft.com/office/drawing/2014/main" xmlns="" id="{00000000-0008-0000-0300-00007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89" name="Rectangle 847">
          <a:extLst>
            <a:ext uri="{FF2B5EF4-FFF2-40B4-BE49-F238E27FC236}">
              <a16:creationId xmlns:a16="http://schemas.microsoft.com/office/drawing/2014/main" xmlns="" id="{00000000-0008-0000-0300-00007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0" name="Rectangle 848">
          <a:extLst>
            <a:ext uri="{FF2B5EF4-FFF2-40B4-BE49-F238E27FC236}">
              <a16:creationId xmlns:a16="http://schemas.microsoft.com/office/drawing/2014/main" xmlns="" id="{00000000-0008-0000-0300-00007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1" name="Rectangle 849">
          <a:extLst>
            <a:ext uri="{FF2B5EF4-FFF2-40B4-BE49-F238E27FC236}">
              <a16:creationId xmlns:a16="http://schemas.microsoft.com/office/drawing/2014/main" xmlns="" id="{00000000-0008-0000-0300-00007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2" name="Rectangle 850">
          <a:extLst>
            <a:ext uri="{FF2B5EF4-FFF2-40B4-BE49-F238E27FC236}">
              <a16:creationId xmlns:a16="http://schemas.microsoft.com/office/drawing/2014/main" xmlns="" id="{00000000-0008-0000-0300-00007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3" name="Rectangle 851">
          <a:extLst>
            <a:ext uri="{FF2B5EF4-FFF2-40B4-BE49-F238E27FC236}">
              <a16:creationId xmlns:a16="http://schemas.microsoft.com/office/drawing/2014/main" xmlns="" id="{00000000-0008-0000-0300-00007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4" name="Rectangle 852">
          <a:extLst>
            <a:ext uri="{FF2B5EF4-FFF2-40B4-BE49-F238E27FC236}">
              <a16:creationId xmlns:a16="http://schemas.microsoft.com/office/drawing/2014/main" xmlns="" id="{00000000-0008-0000-0300-00007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5" name="Rectangle 853">
          <a:extLst>
            <a:ext uri="{FF2B5EF4-FFF2-40B4-BE49-F238E27FC236}">
              <a16:creationId xmlns:a16="http://schemas.microsoft.com/office/drawing/2014/main" xmlns="" id="{00000000-0008-0000-0300-00007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6" name="Rectangle 854">
          <a:extLst>
            <a:ext uri="{FF2B5EF4-FFF2-40B4-BE49-F238E27FC236}">
              <a16:creationId xmlns:a16="http://schemas.microsoft.com/office/drawing/2014/main" xmlns="" id="{00000000-0008-0000-0300-00007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097" name="Rectangle 855">
          <a:extLst>
            <a:ext uri="{FF2B5EF4-FFF2-40B4-BE49-F238E27FC236}">
              <a16:creationId xmlns:a16="http://schemas.microsoft.com/office/drawing/2014/main" xmlns="" id="{00000000-0008-0000-0300-00007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098" name="Rectangle 856">
          <a:extLst>
            <a:ext uri="{FF2B5EF4-FFF2-40B4-BE49-F238E27FC236}">
              <a16:creationId xmlns:a16="http://schemas.microsoft.com/office/drawing/2014/main" xmlns="" id="{00000000-0008-0000-0300-00007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099" name="Rectangle 857">
          <a:extLst>
            <a:ext uri="{FF2B5EF4-FFF2-40B4-BE49-F238E27FC236}">
              <a16:creationId xmlns:a16="http://schemas.microsoft.com/office/drawing/2014/main" xmlns="" id="{00000000-0008-0000-0300-00007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00" name="Rectangle 858">
          <a:extLst>
            <a:ext uri="{FF2B5EF4-FFF2-40B4-BE49-F238E27FC236}">
              <a16:creationId xmlns:a16="http://schemas.microsoft.com/office/drawing/2014/main" xmlns="" id="{00000000-0008-0000-0300-00007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1" name="Rectangle 859">
          <a:extLst>
            <a:ext uri="{FF2B5EF4-FFF2-40B4-BE49-F238E27FC236}">
              <a16:creationId xmlns:a16="http://schemas.microsoft.com/office/drawing/2014/main" xmlns="" id="{00000000-0008-0000-0300-00007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02" name="Rectangle 860">
          <a:extLst>
            <a:ext uri="{FF2B5EF4-FFF2-40B4-BE49-F238E27FC236}">
              <a16:creationId xmlns:a16="http://schemas.microsoft.com/office/drawing/2014/main" xmlns="" id="{00000000-0008-0000-0300-00007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03" name="Rectangle 861">
          <a:extLst>
            <a:ext uri="{FF2B5EF4-FFF2-40B4-BE49-F238E27FC236}">
              <a16:creationId xmlns:a16="http://schemas.microsoft.com/office/drawing/2014/main" xmlns="" id="{00000000-0008-0000-0300-00007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4" name="Rectangle 862">
          <a:extLst>
            <a:ext uri="{FF2B5EF4-FFF2-40B4-BE49-F238E27FC236}">
              <a16:creationId xmlns:a16="http://schemas.microsoft.com/office/drawing/2014/main" xmlns="" id="{00000000-0008-0000-0300-00008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5" name="Rectangle 863">
          <a:extLst>
            <a:ext uri="{FF2B5EF4-FFF2-40B4-BE49-F238E27FC236}">
              <a16:creationId xmlns:a16="http://schemas.microsoft.com/office/drawing/2014/main" xmlns="" id="{00000000-0008-0000-0300-00008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6" name="Rectangle 864">
          <a:extLst>
            <a:ext uri="{FF2B5EF4-FFF2-40B4-BE49-F238E27FC236}">
              <a16:creationId xmlns:a16="http://schemas.microsoft.com/office/drawing/2014/main" xmlns="" id="{00000000-0008-0000-0300-00008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7" name="Rectangle 865">
          <a:extLst>
            <a:ext uri="{FF2B5EF4-FFF2-40B4-BE49-F238E27FC236}">
              <a16:creationId xmlns:a16="http://schemas.microsoft.com/office/drawing/2014/main" xmlns="" id="{00000000-0008-0000-0300-00008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8" name="Rectangle 866">
          <a:extLst>
            <a:ext uri="{FF2B5EF4-FFF2-40B4-BE49-F238E27FC236}">
              <a16:creationId xmlns:a16="http://schemas.microsoft.com/office/drawing/2014/main" xmlns="" id="{00000000-0008-0000-0300-00008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09" name="Rectangle 867">
          <a:extLst>
            <a:ext uri="{FF2B5EF4-FFF2-40B4-BE49-F238E27FC236}">
              <a16:creationId xmlns:a16="http://schemas.microsoft.com/office/drawing/2014/main" xmlns="" id="{00000000-0008-0000-0300-00008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0" name="Rectangle 868">
          <a:extLst>
            <a:ext uri="{FF2B5EF4-FFF2-40B4-BE49-F238E27FC236}">
              <a16:creationId xmlns:a16="http://schemas.microsoft.com/office/drawing/2014/main" xmlns="" id="{00000000-0008-0000-0300-00008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1" name="Rectangle 869">
          <a:extLst>
            <a:ext uri="{FF2B5EF4-FFF2-40B4-BE49-F238E27FC236}">
              <a16:creationId xmlns:a16="http://schemas.microsoft.com/office/drawing/2014/main" xmlns="" id="{00000000-0008-0000-0300-00008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2" name="Rectangle 870">
          <a:extLst>
            <a:ext uri="{FF2B5EF4-FFF2-40B4-BE49-F238E27FC236}">
              <a16:creationId xmlns:a16="http://schemas.microsoft.com/office/drawing/2014/main" xmlns="" id="{00000000-0008-0000-0300-00008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3" name="Rectangle 871">
          <a:extLst>
            <a:ext uri="{FF2B5EF4-FFF2-40B4-BE49-F238E27FC236}">
              <a16:creationId xmlns:a16="http://schemas.microsoft.com/office/drawing/2014/main" xmlns="" id="{00000000-0008-0000-0300-00008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4" name="Rectangle 872">
          <a:extLst>
            <a:ext uri="{FF2B5EF4-FFF2-40B4-BE49-F238E27FC236}">
              <a16:creationId xmlns:a16="http://schemas.microsoft.com/office/drawing/2014/main" xmlns="" id="{00000000-0008-0000-0300-00008A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15" name="Rectangle 873">
          <a:extLst>
            <a:ext uri="{FF2B5EF4-FFF2-40B4-BE49-F238E27FC236}">
              <a16:creationId xmlns:a16="http://schemas.microsoft.com/office/drawing/2014/main" xmlns="" id="{00000000-0008-0000-0300-00008B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6" name="Rectangle 828">
          <a:extLst>
            <a:ext uri="{FF2B5EF4-FFF2-40B4-BE49-F238E27FC236}">
              <a16:creationId xmlns:a16="http://schemas.microsoft.com/office/drawing/2014/main" xmlns="" id="{00000000-0008-0000-0300-00008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17" name="Rectangle 829">
          <a:extLst>
            <a:ext uri="{FF2B5EF4-FFF2-40B4-BE49-F238E27FC236}">
              <a16:creationId xmlns:a16="http://schemas.microsoft.com/office/drawing/2014/main" xmlns="" id="{00000000-0008-0000-0300-00008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18" name="Rectangle 830">
          <a:extLst>
            <a:ext uri="{FF2B5EF4-FFF2-40B4-BE49-F238E27FC236}">
              <a16:creationId xmlns:a16="http://schemas.microsoft.com/office/drawing/2014/main" xmlns="" id="{00000000-0008-0000-0300-00008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19" name="Rectangle 831">
          <a:extLst>
            <a:ext uri="{FF2B5EF4-FFF2-40B4-BE49-F238E27FC236}">
              <a16:creationId xmlns:a16="http://schemas.microsoft.com/office/drawing/2014/main" xmlns="" id="{00000000-0008-0000-0300-00008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0" name="Rectangle 832">
          <a:extLst>
            <a:ext uri="{FF2B5EF4-FFF2-40B4-BE49-F238E27FC236}">
              <a16:creationId xmlns:a16="http://schemas.microsoft.com/office/drawing/2014/main" xmlns="" id="{00000000-0008-0000-0300-00009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1" name="Rectangle 833">
          <a:extLst>
            <a:ext uri="{FF2B5EF4-FFF2-40B4-BE49-F238E27FC236}">
              <a16:creationId xmlns:a16="http://schemas.microsoft.com/office/drawing/2014/main" xmlns="" id="{00000000-0008-0000-0300-00009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2" name="Rectangle 834">
          <a:extLst>
            <a:ext uri="{FF2B5EF4-FFF2-40B4-BE49-F238E27FC236}">
              <a16:creationId xmlns:a16="http://schemas.microsoft.com/office/drawing/2014/main" xmlns="" id="{00000000-0008-0000-0300-00009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3" name="Rectangle 835">
          <a:extLst>
            <a:ext uri="{FF2B5EF4-FFF2-40B4-BE49-F238E27FC236}">
              <a16:creationId xmlns:a16="http://schemas.microsoft.com/office/drawing/2014/main" xmlns="" id="{00000000-0008-0000-0300-00009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4" name="Rectangle 836">
          <a:extLst>
            <a:ext uri="{FF2B5EF4-FFF2-40B4-BE49-F238E27FC236}">
              <a16:creationId xmlns:a16="http://schemas.microsoft.com/office/drawing/2014/main" xmlns="" id="{00000000-0008-0000-0300-00009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5" name="Rectangle 837">
          <a:extLst>
            <a:ext uri="{FF2B5EF4-FFF2-40B4-BE49-F238E27FC236}">
              <a16:creationId xmlns:a16="http://schemas.microsoft.com/office/drawing/2014/main" xmlns="" id="{00000000-0008-0000-0300-00009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6" name="Rectangle 838">
          <a:extLst>
            <a:ext uri="{FF2B5EF4-FFF2-40B4-BE49-F238E27FC236}">
              <a16:creationId xmlns:a16="http://schemas.microsoft.com/office/drawing/2014/main" xmlns="" id="{00000000-0008-0000-0300-00009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27" name="Rectangle 839">
          <a:extLst>
            <a:ext uri="{FF2B5EF4-FFF2-40B4-BE49-F238E27FC236}">
              <a16:creationId xmlns:a16="http://schemas.microsoft.com/office/drawing/2014/main" xmlns="" id="{00000000-0008-0000-0300-00009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28" name="Rectangle 840">
          <a:extLst>
            <a:ext uri="{FF2B5EF4-FFF2-40B4-BE49-F238E27FC236}">
              <a16:creationId xmlns:a16="http://schemas.microsoft.com/office/drawing/2014/main" xmlns="" id="{00000000-0008-0000-0300-00009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29" name="Rectangle 841">
          <a:extLst>
            <a:ext uri="{FF2B5EF4-FFF2-40B4-BE49-F238E27FC236}">
              <a16:creationId xmlns:a16="http://schemas.microsoft.com/office/drawing/2014/main" xmlns="" id="{00000000-0008-0000-0300-00009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0" name="Rectangle 842">
          <a:extLst>
            <a:ext uri="{FF2B5EF4-FFF2-40B4-BE49-F238E27FC236}">
              <a16:creationId xmlns:a16="http://schemas.microsoft.com/office/drawing/2014/main" xmlns="" id="{00000000-0008-0000-0300-00009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1" name="Rectangle 843">
          <a:extLst>
            <a:ext uri="{FF2B5EF4-FFF2-40B4-BE49-F238E27FC236}">
              <a16:creationId xmlns:a16="http://schemas.microsoft.com/office/drawing/2014/main" xmlns="" id="{00000000-0008-0000-0300-00009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2" name="Rectangle 844">
          <a:extLst>
            <a:ext uri="{FF2B5EF4-FFF2-40B4-BE49-F238E27FC236}">
              <a16:creationId xmlns:a16="http://schemas.microsoft.com/office/drawing/2014/main" xmlns="" id="{00000000-0008-0000-0300-00009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3" name="Rectangle 845">
          <a:extLst>
            <a:ext uri="{FF2B5EF4-FFF2-40B4-BE49-F238E27FC236}">
              <a16:creationId xmlns:a16="http://schemas.microsoft.com/office/drawing/2014/main" xmlns="" id="{00000000-0008-0000-0300-00009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4" name="Rectangle 846">
          <a:extLst>
            <a:ext uri="{FF2B5EF4-FFF2-40B4-BE49-F238E27FC236}">
              <a16:creationId xmlns:a16="http://schemas.microsoft.com/office/drawing/2014/main" xmlns="" id="{00000000-0008-0000-0300-00009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5" name="Rectangle 847">
          <a:extLst>
            <a:ext uri="{FF2B5EF4-FFF2-40B4-BE49-F238E27FC236}">
              <a16:creationId xmlns:a16="http://schemas.microsoft.com/office/drawing/2014/main" xmlns="" id="{00000000-0008-0000-0300-00009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6" name="Rectangle 848">
          <a:extLst>
            <a:ext uri="{FF2B5EF4-FFF2-40B4-BE49-F238E27FC236}">
              <a16:creationId xmlns:a16="http://schemas.microsoft.com/office/drawing/2014/main" xmlns="" id="{00000000-0008-0000-0300-0000A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37" name="Rectangle 849">
          <a:extLst>
            <a:ext uri="{FF2B5EF4-FFF2-40B4-BE49-F238E27FC236}">
              <a16:creationId xmlns:a16="http://schemas.microsoft.com/office/drawing/2014/main" xmlns="" id="{00000000-0008-0000-0300-0000A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38" name="Rectangle 850">
          <a:extLst>
            <a:ext uri="{FF2B5EF4-FFF2-40B4-BE49-F238E27FC236}">
              <a16:creationId xmlns:a16="http://schemas.microsoft.com/office/drawing/2014/main" xmlns="" id="{00000000-0008-0000-0300-0000A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39" name="Rectangle 851">
          <a:extLst>
            <a:ext uri="{FF2B5EF4-FFF2-40B4-BE49-F238E27FC236}">
              <a16:creationId xmlns:a16="http://schemas.microsoft.com/office/drawing/2014/main" xmlns="" id="{00000000-0008-0000-0300-0000A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0" name="Rectangle 852">
          <a:extLst>
            <a:ext uri="{FF2B5EF4-FFF2-40B4-BE49-F238E27FC236}">
              <a16:creationId xmlns:a16="http://schemas.microsoft.com/office/drawing/2014/main" xmlns="" id="{00000000-0008-0000-0300-0000A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1" name="Rectangle 853">
          <a:extLst>
            <a:ext uri="{FF2B5EF4-FFF2-40B4-BE49-F238E27FC236}">
              <a16:creationId xmlns:a16="http://schemas.microsoft.com/office/drawing/2014/main" xmlns="" id="{00000000-0008-0000-0300-0000A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2" name="Rectangle 854">
          <a:extLst>
            <a:ext uri="{FF2B5EF4-FFF2-40B4-BE49-F238E27FC236}">
              <a16:creationId xmlns:a16="http://schemas.microsoft.com/office/drawing/2014/main" xmlns="" id="{00000000-0008-0000-0300-0000A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3" name="Rectangle 855">
          <a:extLst>
            <a:ext uri="{FF2B5EF4-FFF2-40B4-BE49-F238E27FC236}">
              <a16:creationId xmlns:a16="http://schemas.microsoft.com/office/drawing/2014/main" xmlns="" id="{00000000-0008-0000-0300-0000A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4" name="Rectangle 856">
          <a:extLst>
            <a:ext uri="{FF2B5EF4-FFF2-40B4-BE49-F238E27FC236}">
              <a16:creationId xmlns:a16="http://schemas.microsoft.com/office/drawing/2014/main" xmlns="" id="{00000000-0008-0000-0300-0000A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5" name="Rectangle 857">
          <a:extLst>
            <a:ext uri="{FF2B5EF4-FFF2-40B4-BE49-F238E27FC236}">
              <a16:creationId xmlns:a16="http://schemas.microsoft.com/office/drawing/2014/main" xmlns="" id="{00000000-0008-0000-0300-0000A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46" name="Rectangle 858">
          <a:extLst>
            <a:ext uri="{FF2B5EF4-FFF2-40B4-BE49-F238E27FC236}">
              <a16:creationId xmlns:a16="http://schemas.microsoft.com/office/drawing/2014/main" xmlns="" id="{00000000-0008-0000-0300-0000A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7" name="Rectangle 859">
          <a:extLst>
            <a:ext uri="{FF2B5EF4-FFF2-40B4-BE49-F238E27FC236}">
              <a16:creationId xmlns:a16="http://schemas.microsoft.com/office/drawing/2014/main" xmlns="" id="{00000000-0008-0000-0300-0000A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48" name="Rectangle 860">
          <a:extLst>
            <a:ext uri="{FF2B5EF4-FFF2-40B4-BE49-F238E27FC236}">
              <a16:creationId xmlns:a16="http://schemas.microsoft.com/office/drawing/2014/main" xmlns="" id="{00000000-0008-0000-0300-0000A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49" name="Rectangle 861">
          <a:extLst>
            <a:ext uri="{FF2B5EF4-FFF2-40B4-BE49-F238E27FC236}">
              <a16:creationId xmlns:a16="http://schemas.microsoft.com/office/drawing/2014/main" xmlns="" id="{00000000-0008-0000-0300-0000A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0" name="Rectangle 862">
          <a:extLst>
            <a:ext uri="{FF2B5EF4-FFF2-40B4-BE49-F238E27FC236}">
              <a16:creationId xmlns:a16="http://schemas.microsoft.com/office/drawing/2014/main" xmlns="" id="{00000000-0008-0000-0300-0000A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1" name="Rectangle 863">
          <a:extLst>
            <a:ext uri="{FF2B5EF4-FFF2-40B4-BE49-F238E27FC236}">
              <a16:creationId xmlns:a16="http://schemas.microsoft.com/office/drawing/2014/main" xmlns="" id="{00000000-0008-0000-0300-0000A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2" name="Rectangle 864">
          <a:extLst>
            <a:ext uri="{FF2B5EF4-FFF2-40B4-BE49-F238E27FC236}">
              <a16:creationId xmlns:a16="http://schemas.microsoft.com/office/drawing/2014/main" xmlns="" id="{00000000-0008-0000-0300-0000B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3" name="Rectangle 865">
          <a:extLst>
            <a:ext uri="{FF2B5EF4-FFF2-40B4-BE49-F238E27FC236}">
              <a16:creationId xmlns:a16="http://schemas.microsoft.com/office/drawing/2014/main" xmlns="" id="{00000000-0008-0000-0300-0000B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4" name="Rectangle 866">
          <a:extLst>
            <a:ext uri="{FF2B5EF4-FFF2-40B4-BE49-F238E27FC236}">
              <a16:creationId xmlns:a16="http://schemas.microsoft.com/office/drawing/2014/main" xmlns="" id="{00000000-0008-0000-0300-0000B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5" name="Rectangle 867">
          <a:extLst>
            <a:ext uri="{FF2B5EF4-FFF2-40B4-BE49-F238E27FC236}">
              <a16:creationId xmlns:a16="http://schemas.microsoft.com/office/drawing/2014/main" xmlns="" id="{00000000-0008-0000-0300-0000B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6" name="Rectangle 868">
          <a:extLst>
            <a:ext uri="{FF2B5EF4-FFF2-40B4-BE49-F238E27FC236}">
              <a16:creationId xmlns:a16="http://schemas.microsoft.com/office/drawing/2014/main" xmlns="" id="{00000000-0008-0000-0300-0000B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7" name="Rectangle 869">
          <a:extLst>
            <a:ext uri="{FF2B5EF4-FFF2-40B4-BE49-F238E27FC236}">
              <a16:creationId xmlns:a16="http://schemas.microsoft.com/office/drawing/2014/main" xmlns="" id="{00000000-0008-0000-0300-0000B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8" name="Rectangle 870">
          <a:extLst>
            <a:ext uri="{FF2B5EF4-FFF2-40B4-BE49-F238E27FC236}">
              <a16:creationId xmlns:a16="http://schemas.microsoft.com/office/drawing/2014/main" xmlns="" id="{00000000-0008-0000-0300-0000B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59" name="Rectangle 871">
          <a:extLst>
            <a:ext uri="{FF2B5EF4-FFF2-40B4-BE49-F238E27FC236}">
              <a16:creationId xmlns:a16="http://schemas.microsoft.com/office/drawing/2014/main" xmlns="" id="{00000000-0008-0000-0300-0000B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0" name="Rectangle 872">
          <a:extLst>
            <a:ext uri="{FF2B5EF4-FFF2-40B4-BE49-F238E27FC236}">
              <a16:creationId xmlns:a16="http://schemas.microsoft.com/office/drawing/2014/main" xmlns="" id="{00000000-0008-0000-0300-0000B8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61" name="Rectangle 873">
          <a:extLst>
            <a:ext uri="{FF2B5EF4-FFF2-40B4-BE49-F238E27FC236}">
              <a16:creationId xmlns:a16="http://schemas.microsoft.com/office/drawing/2014/main" xmlns="" id="{00000000-0008-0000-0300-0000B9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2" name="Rectangle 828">
          <a:extLst>
            <a:ext uri="{FF2B5EF4-FFF2-40B4-BE49-F238E27FC236}">
              <a16:creationId xmlns:a16="http://schemas.microsoft.com/office/drawing/2014/main" xmlns="" id="{00000000-0008-0000-0300-0000B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3" name="Rectangle 829">
          <a:extLst>
            <a:ext uri="{FF2B5EF4-FFF2-40B4-BE49-F238E27FC236}">
              <a16:creationId xmlns:a16="http://schemas.microsoft.com/office/drawing/2014/main" xmlns="" id="{00000000-0008-0000-0300-0000B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4" name="Rectangle 830">
          <a:extLst>
            <a:ext uri="{FF2B5EF4-FFF2-40B4-BE49-F238E27FC236}">
              <a16:creationId xmlns:a16="http://schemas.microsoft.com/office/drawing/2014/main" xmlns="" id="{00000000-0008-0000-0300-0000B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5" name="Rectangle 831">
          <a:extLst>
            <a:ext uri="{FF2B5EF4-FFF2-40B4-BE49-F238E27FC236}">
              <a16:creationId xmlns:a16="http://schemas.microsoft.com/office/drawing/2014/main" xmlns="" id="{00000000-0008-0000-0300-0000B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6" name="Rectangle 832">
          <a:extLst>
            <a:ext uri="{FF2B5EF4-FFF2-40B4-BE49-F238E27FC236}">
              <a16:creationId xmlns:a16="http://schemas.microsoft.com/office/drawing/2014/main" xmlns="" id="{00000000-0008-0000-0300-0000B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67" name="Rectangle 833">
          <a:extLst>
            <a:ext uri="{FF2B5EF4-FFF2-40B4-BE49-F238E27FC236}">
              <a16:creationId xmlns:a16="http://schemas.microsoft.com/office/drawing/2014/main" xmlns="" id="{00000000-0008-0000-0300-0000B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68" name="Rectangle 834">
          <a:extLst>
            <a:ext uri="{FF2B5EF4-FFF2-40B4-BE49-F238E27FC236}">
              <a16:creationId xmlns:a16="http://schemas.microsoft.com/office/drawing/2014/main" xmlns="" id="{00000000-0008-0000-0300-0000C0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69" name="Rectangle 835">
          <a:extLst>
            <a:ext uri="{FF2B5EF4-FFF2-40B4-BE49-F238E27FC236}">
              <a16:creationId xmlns:a16="http://schemas.microsoft.com/office/drawing/2014/main" xmlns="" id="{00000000-0008-0000-0300-0000C1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0" name="Rectangle 836">
          <a:extLst>
            <a:ext uri="{FF2B5EF4-FFF2-40B4-BE49-F238E27FC236}">
              <a16:creationId xmlns:a16="http://schemas.microsoft.com/office/drawing/2014/main" xmlns="" id="{00000000-0008-0000-0300-0000C2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1" name="Rectangle 837">
          <a:extLst>
            <a:ext uri="{FF2B5EF4-FFF2-40B4-BE49-F238E27FC236}">
              <a16:creationId xmlns:a16="http://schemas.microsoft.com/office/drawing/2014/main" xmlns="" id="{00000000-0008-0000-0300-0000C3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2" name="Rectangle 838">
          <a:extLst>
            <a:ext uri="{FF2B5EF4-FFF2-40B4-BE49-F238E27FC236}">
              <a16:creationId xmlns:a16="http://schemas.microsoft.com/office/drawing/2014/main" xmlns="" id="{00000000-0008-0000-0300-0000C4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3" name="Rectangle 839">
          <a:extLst>
            <a:ext uri="{FF2B5EF4-FFF2-40B4-BE49-F238E27FC236}">
              <a16:creationId xmlns:a16="http://schemas.microsoft.com/office/drawing/2014/main" xmlns="" id="{00000000-0008-0000-0300-0000C5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4" name="Rectangle 840">
          <a:extLst>
            <a:ext uri="{FF2B5EF4-FFF2-40B4-BE49-F238E27FC236}">
              <a16:creationId xmlns:a16="http://schemas.microsoft.com/office/drawing/2014/main" xmlns="" id="{00000000-0008-0000-0300-0000C6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5" name="Rectangle 841">
          <a:extLst>
            <a:ext uri="{FF2B5EF4-FFF2-40B4-BE49-F238E27FC236}">
              <a16:creationId xmlns:a16="http://schemas.microsoft.com/office/drawing/2014/main" xmlns="" id="{00000000-0008-0000-0300-0000C7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6" name="Rectangle 842">
          <a:extLst>
            <a:ext uri="{FF2B5EF4-FFF2-40B4-BE49-F238E27FC236}">
              <a16:creationId xmlns:a16="http://schemas.microsoft.com/office/drawing/2014/main" xmlns="" id="{00000000-0008-0000-0300-0000C8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77" name="Rectangle 843">
          <a:extLst>
            <a:ext uri="{FF2B5EF4-FFF2-40B4-BE49-F238E27FC236}">
              <a16:creationId xmlns:a16="http://schemas.microsoft.com/office/drawing/2014/main" xmlns="" id="{00000000-0008-0000-0300-0000C9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78" name="Rectangle 844">
          <a:extLst>
            <a:ext uri="{FF2B5EF4-FFF2-40B4-BE49-F238E27FC236}">
              <a16:creationId xmlns:a16="http://schemas.microsoft.com/office/drawing/2014/main" xmlns="" id="{00000000-0008-0000-0300-0000CA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79" name="Rectangle 845">
          <a:extLst>
            <a:ext uri="{FF2B5EF4-FFF2-40B4-BE49-F238E27FC236}">
              <a16:creationId xmlns:a16="http://schemas.microsoft.com/office/drawing/2014/main" xmlns="" id="{00000000-0008-0000-0300-0000CB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0" name="Rectangle 846">
          <a:extLst>
            <a:ext uri="{FF2B5EF4-FFF2-40B4-BE49-F238E27FC236}">
              <a16:creationId xmlns:a16="http://schemas.microsoft.com/office/drawing/2014/main" xmlns="" id="{00000000-0008-0000-0300-0000CC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1" name="Rectangle 847">
          <a:extLst>
            <a:ext uri="{FF2B5EF4-FFF2-40B4-BE49-F238E27FC236}">
              <a16:creationId xmlns:a16="http://schemas.microsoft.com/office/drawing/2014/main" xmlns="" id="{00000000-0008-0000-0300-0000CD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2" name="Rectangle 848">
          <a:extLst>
            <a:ext uri="{FF2B5EF4-FFF2-40B4-BE49-F238E27FC236}">
              <a16:creationId xmlns:a16="http://schemas.microsoft.com/office/drawing/2014/main" xmlns="" id="{00000000-0008-0000-0300-0000CE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3" name="Rectangle 849">
          <a:extLst>
            <a:ext uri="{FF2B5EF4-FFF2-40B4-BE49-F238E27FC236}">
              <a16:creationId xmlns:a16="http://schemas.microsoft.com/office/drawing/2014/main" xmlns="" id="{00000000-0008-0000-0300-0000CF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4" name="Rectangle 850">
          <a:extLst>
            <a:ext uri="{FF2B5EF4-FFF2-40B4-BE49-F238E27FC236}">
              <a16:creationId xmlns:a16="http://schemas.microsoft.com/office/drawing/2014/main" xmlns="" id="{00000000-0008-0000-0300-0000D0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5" name="Rectangle 851">
          <a:extLst>
            <a:ext uri="{FF2B5EF4-FFF2-40B4-BE49-F238E27FC236}">
              <a16:creationId xmlns:a16="http://schemas.microsoft.com/office/drawing/2014/main" xmlns="" id="{00000000-0008-0000-0300-0000D1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6" name="Rectangle 852">
          <a:extLst>
            <a:ext uri="{FF2B5EF4-FFF2-40B4-BE49-F238E27FC236}">
              <a16:creationId xmlns:a16="http://schemas.microsoft.com/office/drawing/2014/main" xmlns="" id="{00000000-0008-0000-0300-0000D2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87" name="Rectangle 853">
          <a:extLst>
            <a:ext uri="{FF2B5EF4-FFF2-40B4-BE49-F238E27FC236}">
              <a16:creationId xmlns:a16="http://schemas.microsoft.com/office/drawing/2014/main" xmlns="" id="{00000000-0008-0000-0300-0000D3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88" name="Rectangle 854">
          <a:extLst>
            <a:ext uri="{FF2B5EF4-FFF2-40B4-BE49-F238E27FC236}">
              <a16:creationId xmlns:a16="http://schemas.microsoft.com/office/drawing/2014/main" xmlns="" id="{00000000-0008-0000-0300-0000D4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89" name="Rectangle 855">
          <a:extLst>
            <a:ext uri="{FF2B5EF4-FFF2-40B4-BE49-F238E27FC236}">
              <a16:creationId xmlns:a16="http://schemas.microsoft.com/office/drawing/2014/main" xmlns="" id="{00000000-0008-0000-0300-0000D5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0" name="Rectangle 856">
          <a:extLst>
            <a:ext uri="{FF2B5EF4-FFF2-40B4-BE49-F238E27FC236}">
              <a16:creationId xmlns:a16="http://schemas.microsoft.com/office/drawing/2014/main" xmlns="" id="{00000000-0008-0000-0300-0000D6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1" name="Rectangle 857">
          <a:extLst>
            <a:ext uri="{FF2B5EF4-FFF2-40B4-BE49-F238E27FC236}">
              <a16:creationId xmlns:a16="http://schemas.microsoft.com/office/drawing/2014/main" xmlns="" id="{00000000-0008-0000-0300-0000D7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192" name="Rectangle 858">
          <a:extLst>
            <a:ext uri="{FF2B5EF4-FFF2-40B4-BE49-F238E27FC236}">
              <a16:creationId xmlns:a16="http://schemas.microsoft.com/office/drawing/2014/main" xmlns="" id="{00000000-0008-0000-0300-0000D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3" name="Rectangle 859">
          <a:extLst>
            <a:ext uri="{FF2B5EF4-FFF2-40B4-BE49-F238E27FC236}">
              <a16:creationId xmlns:a16="http://schemas.microsoft.com/office/drawing/2014/main" xmlns="" id="{00000000-0008-0000-0300-0000D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194" name="Rectangle 860">
          <a:extLst>
            <a:ext uri="{FF2B5EF4-FFF2-40B4-BE49-F238E27FC236}">
              <a16:creationId xmlns:a16="http://schemas.microsoft.com/office/drawing/2014/main" xmlns="" id="{00000000-0008-0000-0300-0000D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195" name="Rectangle 861">
          <a:extLst>
            <a:ext uri="{FF2B5EF4-FFF2-40B4-BE49-F238E27FC236}">
              <a16:creationId xmlns:a16="http://schemas.microsoft.com/office/drawing/2014/main" xmlns="" id="{00000000-0008-0000-0300-0000D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6" name="Rectangle 862">
          <a:extLst>
            <a:ext uri="{FF2B5EF4-FFF2-40B4-BE49-F238E27FC236}">
              <a16:creationId xmlns:a16="http://schemas.microsoft.com/office/drawing/2014/main" xmlns="" id="{00000000-0008-0000-0300-0000DC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7" name="Rectangle 863">
          <a:extLst>
            <a:ext uri="{FF2B5EF4-FFF2-40B4-BE49-F238E27FC236}">
              <a16:creationId xmlns:a16="http://schemas.microsoft.com/office/drawing/2014/main" xmlns="" id="{00000000-0008-0000-0300-0000DD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8" name="Rectangle 864">
          <a:extLst>
            <a:ext uri="{FF2B5EF4-FFF2-40B4-BE49-F238E27FC236}">
              <a16:creationId xmlns:a16="http://schemas.microsoft.com/office/drawing/2014/main" xmlns="" id="{00000000-0008-0000-0300-0000DE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199" name="Rectangle 865">
          <a:extLst>
            <a:ext uri="{FF2B5EF4-FFF2-40B4-BE49-F238E27FC236}">
              <a16:creationId xmlns:a16="http://schemas.microsoft.com/office/drawing/2014/main" xmlns="" id="{00000000-0008-0000-0300-0000DF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0" name="Rectangle 866">
          <a:extLst>
            <a:ext uri="{FF2B5EF4-FFF2-40B4-BE49-F238E27FC236}">
              <a16:creationId xmlns:a16="http://schemas.microsoft.com/office/drawing/2014/main" xmlns="" id="{00000000-0008-0000-0300-0000E0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1" name="Rectangle 867">
          <a:extLst>
            <a:ext uri="{FF2B5EF4-FFF2-40B4-BE49-F238E27FC236}">
              <a16:creationId xmlns:a16="http://schemas.microsoft.com/office/drawing/2014/main" xmlns="" id="{00000000-0008-0000-0300-0000E1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2" name="Rectangle 868">
          <a:extLst>
            <a:ext uri="{FF2B5EF4-FFF2-40B4-BE49-F238E27FC236}">
              <a16:creationId xmlns:a16="http://schemas.microsoft.com/office/drawing/2014/main" xmlns="" id="{00000000-0008-0000-0300-0000E2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3" name="Rectangle 869">
          <a:extLst>
            <a:ext uri="{FF2B5EF4-FFF2-40B4-BE49-F238E27FC236}">
              <a16:creationId xmlns:a16="http://schemas.microsoft.com/office/drawing/2014/main" xmlns="" id="{00000000-0008-0000-0300-0000E3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4" name="Rectangle 870">
          <a:extLst>
            <a:ext uri="{FF2B5EF4-FFF2-40B4-BE49-F238E27FC236}">
              <a16:creationId xmlns:a16="http://schemas.microsoft.com/office/drawing/2014/main" xmlns="" id="{00000000-0008-0000-0300-0000E4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5" name="Rectangle 871">
          <a:extLst>
            <a:ext uri="{FF2B5EF4-FFF2-40B4-BE49-F238E27FC236}">
              <a16:creationId xmlns:a16="http://schemas.microsoft.com/office/drawing/2014/main" xmlns="" id="{00000000-0008-0000-0300-0000E5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6" name="Rectangle 872">
          <a:extLst>
            <a:ext uri="{FF2B5EF4-FFF2-40B4-BE49-F238E27FC236}">
              <a16:creationId xmlns:a16="http://schemas.microsoft.com/office/drawing/2014/main" xmlns="" id="{00000000-0008-0000-0300-0000E6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07" name="Rectangle 873">
          <a:extLst>
            <a:ext uri="{FF2B5EF4-FFF2-40B4-BE49-F238E27FC236}">
              <a16:creationId xmlns:a16="http://schemas.microsoft.com/office/drawing/2014/main" xmlns="" id="{00000000-0008-0000-0300-0000E7B7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08" name="Rectangle 828">
          <a:extLst>
            <a:ext uri="{FF2B5EF4-FFF2-40B4-BE49-F238E27FC236}">
              <a16:creationId xmlns:a16="http://schemas.microsoft.com/office/drawing/2014/main" xmlns="" id="{00000000-0008-0000-0300-0000E8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09" name="Rectangle 829">
          <a:extLst>
            <a:ext uri="{FF2B5EF4-FFF2-40B4-BE49-F238E27FC236}">
              <a16:creationId xmlns:a16="http://schemas.microsoft.com/office/drawing/2014/main" xmlns="" id="{00000000-0008-0000-0300-0000E9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0" name="Rectangle 830">
          <a:extLst>
            <a:ext uri="{FF2B5EF4-FFF2-40B4-BE49-F238E27FC236}">
              <a16:creationId xmlns:a16="http://schemas.microsoft.com/office/drawing/2014/main" xmlns="" id="{00000000-0008-0000-0300-0000EA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1" name="Rectangle 831">
          <a:extLst>
            <a:ext uri="{FF2B5EF4-FFF2-40B4-BE49-F238E27FC236}">
              <a16:creationId xmlns:a16="http://schemas.microsoft.com/office/drawing/2014/main" xmlns="" id="{00000000-0008-0000-0300-0000EB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2" name="Rectangle 832">
          <a:extLst>
            <a:ext uri="{FF2B5EF4-FFF2-40B4-BE49-F238E27FC236}">
              <a16:creationId xmlns:a16="http://schemas.microsoft.com/office/drawing/2014/main" xmlns="" id="{00000000-0008-0000-0300-0000EC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3" name="Rectangle 833">
          <a:extLst>
            <a:ext uri="{FF2B5EF4-FFF2-40B4-BE49-F238E27FC236}">
              <a16:creationId xmlns:a16="http://schemas.microsoft.com/office/drawing/2014/main" xmlns="" id="{00000000-0008-0000-0300-0000ED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4" name="Rectangle 834">
          <a:extLst>
            <a:ext uri="{FF2B5EF4-FFF2-40B4-BE49-F238E27FC236}">
              <a16:creationId xmlns:a16="http://schemas.microsoft.com/office/drawing/2014/main" xmlns="" id="{00000000-0008-0000-0300-0000EE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5" name="Rectangle 835">
          <a:extLst>
            <a:ext uri="{FF2B5EF4-FFF2-40B4-BE49-F238E27FC236}">
              <a16:creationId xmlns:a16="http://schemas.microsoft.com/office/drawing/2014/main" xmlns="" id="{00000000-0008-0000-0300-0000EF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6" name="Rectangle 836">
          <a:extLst>
            <a:ext uri="{FF2B5EF4-FFF2-40B4-BE49-F238E27FC236}">
              <a16:creationId xmlns:a16="http://schemas.microsoft.com/office/drawing/2014/main" xmlns="" id="{00000000-0008-0000-0300-0000F0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17" name="Rectangle 837">
          <a:extLst>
            <a:ext uri="{FF2B5EF4-FFF2-40B4-BE49-F238E27FC236}">
              <a16:creationId xmlns:a16="http://schemas.microsoft.com/office/drawing/2014/main" xmlns="" id="{00000000-0008-0000-0300-0000F1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18" name="Rectangle 838">
          <a:extLst>
            <a:ext uri="{FF2B5EF4-FFF2-40B4-BE49-F238E27FC236}">
              <a16:creationId xmlns:a16="http://schemas.microsoft.com/office/drawing/2014/main" xmlns="" id="{00000000-0008-0000-0300-0000F2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19" name="Rectangle 839">
          <a:extLst>
            <a:ext uri="{FF2B5EF4-FFF2-40B4-BE49-F238E27FC236}">
              <a16:creationId xmlns:a16="http://schemas.microsoft.com/office/drawing/2014/main" xmlns="" id="{00000000-0008-0000-0300-0000F3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0" name="Rectangle 840">
          <a:extLst>
            <a:ext uri="{FF2B5EF4-FFF2-40B4-BE49-F238E27FC236}">
              <a16:creationId xmlns:a16="http://schemas.microsoft.com/office/drawing/2014/main" xmlns="" id="{00000000-0008-0000-0300-0000F4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1" name="Rectangle 841">
          <a:extLst>
            <a:ext uri="{FF2B5EF4-FFF2-40B4-BE49-F238E27FC236}">
              <a16:creationId xmlns:a16="http://schemas.microsoft.com/office/drawing/2014/main" xmlns="" id="{00000000-0008-0000-0300-0000F5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2" name="Rectangle 842">
          <a:extLst>
            <a:ext uri="{FF2B5EF4-FFF2-40B4-BE49-F238E27FC236}">
              <a16:creationId xmlns:a16="http://schemas.microsoft.com/office/drawing/2014/main" xmlns="" id="{00000000-0008-0000-0300-0000F6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3" name="Rectangle 843">
          <a:extLst>
            <a:ext uri="{FF2B5EF4-FFF2-40B4-BE49-F238E27FC236}">
              <a16:creationId xmlns:a16="http://schemas.microsoft.com/office/drawing/2014/main" xmlns="" id="{00000000-0008-0000-0300-0000F7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4" name="Rectangle 844">
          <a:extLst>
            <a:ext uri="{FF2B5EF4-FFF2-40B4-BE49-F238E27FC236}">
              <a16:creationId xmlns:a16="http://schemas.microsoft.com/office/drawing/2014/main" xmlns="" id="{00000000-0008-0000-0300-0000F8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5" name="Rectangle 845">
          <a:extLst>
            <a:ext uri="{FF2B5EF4-FFF2-40B4-BE49-F238E27FC236}">
              <a16:creationId xmlns:a16="http://schemas.microsoft.com/office/drawing/2014/main" xmlns="" id="{00000000-0008-0000-0300-0000F9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6" name="Rectangle 846">
          <a:extLst>
            <a:ext uri="{FF2B5EF4-FFF2-40B4-BE49-F238E27FC236}">
              <a16:creationId xmlns:a16="http://schemas.microsoft.com/office/drawing/2014/main" xmlns="" id="{00000000-0008-0000-0300-0000FA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27" name="Rectangle 847">
          <a:extLst>
            <a:ext uri="{FF2B5EF4-FFF2-40B4-BE49-F238E27FC236}">
              <a16:creationId xmlns:a16="http://schemas.microsoft.com/office/drawing/2014/main" xmlns="" id="{00000000-0008-0000-0300-0000FB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28" name="Rectangle 848">
          <a:extLst>
            <a:ext uri="{FF2B5EF4-FFF2-40B4-BE49-F238E27FC236}">
              <a16:creationId xmlns:a16="http://schemas.microsoft.com/office/drawing/2014/main" xmlns="" id="{00000000-0008-0000-0300-0000FC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29" name="Rectangle 849">
          <a:extLst>
            <a:ext uri="{FF2B5EF4-FFF2-40B4-BE49-F238E27FC236}">
              <a16:creationId xmlns:a16="http://schemas.microsoft.com/office/drawing/2014/main" xmlns="" id="{00000000-0008-0000-0300-0000FDB7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0" name="Rectangle 850">
          <a:extLst>
            <a:ext uri="{FF2B5EF4-FFF2-40B4-BE49-F238E27FC236}">
              <a16:creationId xmlns:a16="http://schemas.microsoft.com/office/drawing/2014/main" xmlns="" id="{00000000-0008-0000-0300-0000FEB7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1" name="Rectangle 851">
          <a:extLst>
            <a:ext uri="{FF2B5EF4-FFF2-40B4-BE49-F238E27FC236}">
              <a16:creationId xmlns:a16="http://schemas.microsoft.com/office/drawing/2014/main" xmlns="" id="{00000000-0008-0000-0300-0000FFB7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2" name="Rectangle 852">
          <a:extLst>
            <a:ext uri="{FF2B5EF4-FFF2-40B4-BE49-F238E27FC236}">
              <a16:creationId xmlns:a16="http://schemas.microsoft.com/office/drawing/2014/main" xmlns="" id="{00000000-0008-0000-0300-000000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3" name="Rectangle 853">
          <a:extLst>
            <a:ext uri="{FF2B5EF4-FFF2-40B4-BE49-F238E27FC236}">
              <a16:creationId xmlns:a16="http://schemas.microsoft.com/office/drawing/2014/main" xmlns="" id="{00000000-0008-0000-0300-000001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4" name="Rectangle 854">
          <a:extLst>
            <a:ext uri="{FF2B5EF4-FFF2-40B4-BE49-F238E27FC236}">
              <a16:creationId xmlns:a16="http://schemas.microsoft.com/office/drawing/2014/main" xmlns="" id="{00000000-0008-0000-0300-000002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5" name="Rectangle 855">
          <a:extLst>
            <a:ext uri="{FF2B5EF4-FFF2-40B4-BE49-F238E27FC236}">
              <a16:creationId xmlns:a16="http://schemas.microsoft.com/office/drawing/2014/main" xmlns="" id="{00000000-0008-0000-0300-000003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6" name="Rectangle 856">
          <a:extLst>
            <a:ext uri="{FF2B5EF4-FFF2-40B4-BE49-F238E27FC236}">
              <a16:creationId xmlns:a16="http://schemas.microsoft.com/office/drawing/2014/main" xmlns="" id="{00000000-0008-0000-0300-000004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37" name="Rectangle 857">
          <a:extLst>
            <a:ext uri="{FF2B5EF4-FFF2-40B4-BE49-F238E27FC236}">
              <a16:creationId xmlns:a16="http://schemas.microsoft.com/office/drawing/2014/main" xmlns="" id="{00000000-0008-0000-0300-000005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519</xdr:row>
      <xdr:rowOff>0</xdr:rowOff>
    </xdr:from>
    <xdr:to>
      <xdr:col>4</xdr:col>
      <xdr:colOff>419100</xdr:colOff>
      <xdr:row>519</xdr:row>
      <xdr:rowOff>0</xdr:rowOff>
    </xdr:to>
    <xdr:sp macro="" textlink="">
      <xdr:nvSpPr>
        <xdr:cNvPr id="4831238" name="Rectangle 858">
          <a:extLst>
            <a:ext uri="{FF2B5EF4-FFF2-40B4-BE49-F238E27FC236}">
              <a16:creationId xmlns:a16="http://schemas.microsoft.com/office/drawing/2014/main" xmlns="" id="{00000000-0008-0000-0300-000006B84900}"/>
            </a:ext>
          </a:extLst>
        </xdr:cNvPr>
        <xdr:cNvSpPr>
          <a:spLocks noChangeArrowheads="1"/>
        </xdr:cNvSpPr>
      </xdr:nvSpPr>
      <xdr:spPr bwMode="auto">
        <a:xfrm>
          <a:off x="5114925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39" name="Rectangle 859">
          <a:extLst>
            <a:ext uri="{FF2B5EF4-FFF2-40B4-BE49-F238E27FC236}">
              <a16:creationId xmlns:a16="http://schemas.microsoft.com/office/drawing/2014/main" xmlns="" id="{00000000-0008-0000-0300-000007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519</xdr:row>
      <xdr:rowOff>0</xdr:rowOff>
    </xdr:from>
    <xdr:to>
      <xdr:col>8</xdr:col>
      <xdr:colOff>0</xdr:colOff>
      <xdr:row>519</xdr:row>
      <xdr:rowOff>0</xdr:rowOff>
    </xdr:to>
    <xdr:sp macro="" textlink="">
      <xdr:nvSpPr>
        <xdr:cNvPr id="4831240" name="Rectangle 860">
          <a:extLst>
            <a:ext uri="{FF2B5EF4-FFF2-40B4-BE49-F238E27FC236}">
              <a16:creationId xmlns:a16="http://schemas.microsoft.com/office/drawing/2014/main" xmlns="" id="{00000000-0008-0000-0300-000008B84900}"/>
            </a:ext>
          </a:extLst>
        </xdr:cNvPr>
        <xdr:cNvSpPr>
          <a:spLocks noChangeArrowheads="1"/>
        </xdr:cNvSpPr>
      </xdr:nvSpPr>
      <xdr:spPr bwMode="auto">
        <a:xfrm>
          <a:off x="6743700" y="104832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519</xdr:row>
      <xdr:rowOff>0</xdr:rowOff>
    </xdr:from>
    <xdr:to>
      <xdr:col>6</xdr:col>
      <xdr:colOff>561975</xdr:colOff>
      <xdr:row>519</xdr:row>
      <xdr:rowOff>0</xdr:rowOff>
    </xdr:to>
    <xdr:sp macro="" textlink="">
      <xdr:nvSpPr>
        <xdr:cNvPr id="4831241" name="Rectangle 861">
          <a:extLst>
            <a:ext uri="{FF2B5EF4-FFF2-40B4-BE49-F238E27FC236}">
              <a16:creationId xmlns:a16="http://schemas.microsoft.com/office/drawing/2014/main" xmlns="" id="{00000000-0008-0000-0300-000009B84900}"/>
            </a:ext>
          </a:extLst>
        </xdr:cNvPr>
        <xdr:cNvSpPr>
          <a:spLocks noChangeArrowheads="1"/>
        </xdr:cNvSpPr>
      </xdr:nvSpPr>
      <xdr:spPr bwMode="auto">
        <a:xfrm>
          <a:off x="606742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2" name="Rectangle 862">
          <a:extLst>
            <a:ext uri="{FF2B5EF4-FFF2-40B4-BE49-F238E27FC236}">
              <a16:creationId xmlns:a16="http://schemas.microsoft.com/office/drawing/2014/main" xmlns="" id="{00000000-0008-0000-0300-00000A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3" name="Rectangle 863">
          <a:extLst>
            <a:ext uri="{FF2B5EF4-FFF2-40B4-BE49-F238E27FC236}">
              <a16:creationId xmlns:a16="http://schemas.microsoft.com/office/drawing/2014/main" xmlns="" id="{00000000-0008-0000-0300-00000B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4" name="Rectangle 864">
          <a:extLst>
            <a:ext uri="{FF2B5EF4-FFF2-40B4-BE49-F238E27FC236}">
              <a16:creationId xmlns:a16="http://schemas.microsoft.com/office/drawing/2014/main" xmlns="" id="{00000000-0008-0000-0300-00000C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5" name="Rectangle 865">
          <a:extLst>
            <a:ext uri="{FF2B5EF4-FFF2-40B4-BE49-F238E27FC236}">
              <a16:creationId xmlns:a16="http://schemas.microsoft.com/office/drawing/2014/main" xmlns="" id="{00000000-0008-0000-0300-00000D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6" name="Rectangle 866">
          <a:extLst>
            <a:ext uri="{FF2B5EF4-FFF2-40B4-BE49-F238E27FC236}">
              <a16:creationId xmlns:a16="http://schemas.microsoft.com/office/drawing/2014/main" xmlns="" id="{00000000-0008-0000-0300-00000E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7" name="Rectangle 867">
          <a:extLst>
            <a:ext uri="{FF2B5EF4-FFF2-40B4-BE49-F238E27FC236}">
              <a16:creationId xmlns:a16="http://schemas.microsoft.com/office/drawing/2014/main" xmlns="" id="{00000000-0008-0000-0300-00000F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8" name="Rectangle 868">
          <a:extLst>
            <a:ext uri="{FF2B5EF4-FFF2-40B4-BE49-F238E27FC236}">
              <a16:creationId xmlns:a16="http://schemas.microsoft.com/office/drawing/2014/main" xmlns="" id="{00000000-0008-0000-0300-000010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49" name="Rectangle 869">
          <a:extLst>
            <a:ext uri="{FF2B5EF4-FFF2-40B4-BE49-F238E27FC236}">
              <a16:creationId xmlns:a16="http://schemas.microsoft.com/office/drawing/2014/main" xmlns="" id="{00000000-0008-0000-0300-000011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0" name="Rectangle 870">
          <a:extLst>
            <a:ext uri="{FF2B5EF4-FFF2-40B4-BE49-F238E27FC236}">
              <a16:creationId xmlns:a16="http://schemas.microsoft.com/office/drawing/2014/main" xmlns="" id="{00000000-0008-0000-0300-000012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1" name="Rectangle 871">
          <a:extLst>
            <a:ext uri="{FF2B5EF4-FFF2-40B4-BE49-F238E27FC236}">
              <a16:creationId xmlns:a16="http://schemas.microsoft.com/office/drawing/2014/main" xmlns="" id="{00000000-0008-0000-0300-000013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2" name="Rectangle 872">
          <a:extLst>
            <a:ext uri="{FF2B5EF4-FFF2-40B4-BE49-F238E27FC236}">
              <a16:creationId xmlns:a16="http://schemas.microsoft.com/office/drawing/2014/main" xmlns="" id="{00000000-0008-0000-0300-000014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519</xdr:row>
      <xdr:rowOff>0</xdr:rowOff>
    </xdr:from>
    <xdr:to>
      <xdr:col>8</xdr:col>
      <xdr:colOff>561975</xdr:colOff>
      <xdr:row>519</xdr:row>
      <xdr:rowOff>0</xdr:rowOff>
    </xdr:to>
    <xdr:sp macro="" textlink="">
      <xdr:nvSpPr>
        <xdr:cNvPr id="4831253" name="Rectangle 873">
          <a:extLst>
            <a:ext uri="{FF2B5EF4-FFF2-40B4-BE49-F238E27FC236}">
              <a16:creationId xmlns:a16="http://schemas.microsoft.com/office/drawing/2014/main" xmlns="" id="{00000000-0008-0000-0300-000015B84900}"/>
            </a:ext>
          </a:extLst>
        </xdr:cNvPr>
        <xdr:cNvSpPr>
          <a:spLocks noChangeArrowheads="1"/>
        </xdr:cNvSpPr>
      </xdr:nvSpPr>
      <xdr:spPr bwMode="auto">
        <a:xfrm>
          <a:off x="7191375" y="1048321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4" name="Rectangle 874">
          <a:extLst>
            <a:ext uri="{FF2B5EF4-FFF2-40B4-BE49-F238E27FC236}">
              <a16:creationId xmlns:a16="http://schemas.microsoft.com/office/drawing/2014/main" xmlns="" id="{00000000-0008-0000-0300-00001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5" name="Rectangle 875">
          <a:extLst>
            <a:ext uri="{FF2B5EF4-FFF2-40B4-BE49-F238E27FC236}">
              <a16:creationId xmlns:a16="http://schemas.microsoft.com/office/drawing/2014/main" xmlns="" id="{00000000-0008-0000-0300-00001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6" name="Rectangle 876">
          <a:extLst>
            <a:ext uri="{FF2B5EF4-FFF2-40B4-BE49-F238E27FC236}">
              <a16:creationId xmlns:a16="http://schemas.microsoft.com/office/drawing/2014/main" xmlns="" id="{00000000-0008-0000-0300-00001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57" name="Rectangle 877">
          <a:extLst>
            <a:ext uri="{FF2B5EF4-FFF2-40B4-BE49-F238E27FC236}">
              <a16:creationId xmlns:a16="http://schemas.microsoft.com/office/drawing/2014/main" xmlns="" id="{00000000-0008-0000-0300-00001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58" name="Rectangle 878">
          <a:extLst>
            <a:ext uri="{FF2B5EF4-FFF2-40B4-BE49-F238E27FC236}">
              <a16:creationId xmlns:a16="http://schemas.microsoft.com/office/drawing/2014/main" xmlns="" id="{00000000-0008-0000-0300-00001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59" name="Rectangle 879">
          <a:extLst>
            <a:ext uri="{FF2B5EF4-FFF2-40B4-BE49-F238E27FC236}">
              <a16:creationId xmlns:a16="http://schemas.microsoft.com/office/drawing/2014/main" xmlns="" id="{00000000-0008-0000-0300-00001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0" name="Rectangle 880">
          <a:extLst>
            <a:ext uri="{FF2B5EF4-FFF2-40B4-BE49-F238E27FC236}">
              <a16:creationId xmlns:a16="http://schemas.microsoft.com/office/drawing/2014/main" xmlns="" id="{00000000-0008-0000-0300-00001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1" name="Rectangle 881">
          <a:extLst>
            <a:ext uri="{FF2B5EF4-FFF2-40B4-BE49-F238E27FC236}">
              <a16:creationId xmlns:a16="http://schemas.microsoft.com/office/drawing/2014/main" xmlns="" id="{00000000-0008-0000-0300-00001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2" name="Rectangle 882">
          <a:extLst>
            <a:ext uri="{FF2B5EF4-FFF2-40B4-BE49-F238E27FC236}">
              <a16:creationId xmlns:a16="http://schemas.microsoft.com/office/drawing/2014/main" xmlns="" id="{00000000-0008-0000-0300-00001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3" name="Rectangle 883">
          <a:extLst>
            <a:ext uri="{FF2B5EF4-FFF2-40B4-BE49-F238E27FC236}">
              <a16:creationId xmlns:a16="http://schemas.microsoft.com/office/drawing/2014/main" xmlns="" id="{00000000-0008-0000-0300-00001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4" name="Rectangle 884">
          <a:extLst>
            <a:ext uri="{FF2B5EF4-FFF2-40B4-BE49-F238E27FC236}">
              <a16:creationId xmlns:a16="http://schemas.microsoft.com/office/drawing/2014/main" xmlns="" id="{00000000-0008-0000-0300-00002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5" name="Rectangle 885">
          <a:extLst>
            <a:ext uri="{FF2B5EF4-FFF2-40B4-BE49-F238E27FC236}">
              <a16:creationId xmlns:a16="http://schemas.microsoft.com/office/drawing/2014/main" xmlns="" id="{00000000-0008-0000-0300-00002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6" name="Rectangle 886">
          <a:extLst>
            <a:ext uri="{FF2B5EF4-FFF2-40B4-BE49-F238E27FC236}">
              <a16:creationId xmlns:a16="http://schemas.microsoft.com/office/drawing/2014/main" xmlns="" id="{00000000-0008-0000-0300-00002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67" name="Rectangle 887">
          <a:extLst>
            <a:ext uri="{FF2B5EF4-FFF2-40B4-BE49-F238E27FC236}">
              <a16:creationId xmlns:a16="http://schemas.microsoft.com/office/drawing/2014/main" xmlns="" id="{00000000-0008-0000-0300-00002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68" name="Rectangle 888">
          <a:extLst>
            <a:ext uri="{FF2B5EF4-FFF2-40B4-BE49-F238E27FC236}">
              <a16:creationId xmlns:a16="http://schemas.microsoft.com/office/drawing/2014/main" xmlns="" id="{00000000-0008-0000-0300-00002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69" name="Rectangle 889">
          <a:extLst>
            <a:ext uri="{FF2B5EF4-FFF2-40B4-BE49-F238E27FC236}">
              <a16:creationId xmlns:a16="http://schemas.microsoft.com/office/drawing/2014/main" xmlns="" id="{00000000-0008-0000-0300-00002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0" name="Rectangle 890">
          <a:extLst>
            <a:ext uri="{FF2B5EF4-FFF2-40B4-BE49-F238E27FC236}">
              <a16:creationId xmlns:a16="http://schemas.microsoft.com/office/drawing/2014/main" xmlns="" id="{00000000-0008-0000-0300-00002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1" name="Rectangle 891">
          <a:extLst>
            <a:ext uri="{FF2B5EF4-FFF2-40B4-BE49-F238E27FC236}">
              <a16:creationId xmlns:a16="http://schemas.microsoft.com/office/drawing/2014/main" xmlns="" id="{00000000-0008-0000-0300-00002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2" name="Rectangle 892">
          <a:extLst>
            <a:ext uri="{FF2B5EF4-FFF2-40B4-BE49-F238E27FC236}">
              <a16:creationId xmlns:a16="http://schemas.microsoft.com/office/drawing/2014/main" xmlns="" id="{00000000-0008-0000-0300-00002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3" name="Rectangle 893">
          <a:extLst>
            <a:ext uri="{FF2B5EF4-FFF2-40B4-BE49-F238E27FC236}">
              <a16:creationId xmlns:a16="http://schemas.microsoft.com/office/drawing/2014/main" xmlns="" id="{00000000-0008-0000-0300-00002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4" name="Rectangle 894">
          <a:extLst>
            <a:ext uri="{FF2B5EF4-FFF2-40B4-BE49-F238E27FC236}">
              <a16:creationId xmlns:a16="http://schemas.microsoft.com/office/drawing/2014/main" xmlns="" id="{00000000-0008-0000-0300-00002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5" name="Rectangle 895">
          <a:extLst>
            <a:ext uri="{FF2B5EF4-FFF2-40B4-BE49-F238E27FC236}">
              <a16:creationId xmlns:a16="http://schemas.microsoft.com/office/drawing/2014/main" xmlns="" id="{00000000-0008-0000-0300-00002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6" name="Rectangle 896">
          <a:extLst>
            <a:ext uri="{FF2B5EF4-FFF2-40B4-BE49-F238E27FC236}">
              <a16:creationId xmlns:a16="http://schemas.microsoft.com/office/drawing/2014/main" xmlns="" id="{00000000-0008-0000-0300-00002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77" name="Rectangle 897">
          <a:extLst>
            <a:ext uri="{FF2B5EF4-FFF2-40B4-BE49-F238E27FC236}">
              <a16:creationId xmlns:a16="http://schemas.microsoft.com/office/drawing/2014/main" xmlns="" id="{00000000-0008-0000-0300-00002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78" name="Rectangle 898">
          <a:extLst>
            <a:ext uri="{FF2B5EF4-FFF2-40B4-BE49-F238E27FC236}">
              <a16:creationId xmlns:a16="http://schemas.microsoft.com/office/drawing/2014/main" xmlns="" id="{00000000-0008-0000-0300-00002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79" name="Rectangle 899">
          <a:extLst>
            <a:ext uri="{FF2B5EF4-FFF2-40B4-BE49-F238E27FC236}">
              <a16:creationId xmlns:a16="http://schemas.microsoft.com/office/drawing/2014/main" xmlns="" id="{00000000-0008-0000-0300-00002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0" name="Rectangle 900">
          <a:extLst>
            <a:ext uri="{FF2B5EF4-FFF2-40B4-BE49-F238E27FC236}">
              <a16:creationId xmlns:a16="http://schemas.microsoft.com/office/drawing/2014/main" xmlns="" id="{00000000-0008-0000-0300-00003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1" name="Rectangle 901">
          <a:extLst>
            <a:ext uri="{FF2B5EF4-FFF2-40B4-BE49-F238E27FC236}">
              <a16:creationId xmlns:a16="http://schemas.microsoft.com/office/drawing/2014/main" xmlns="" id="{00000000-0008-0000-0300-00003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2" name="Rectangle 902">
          <a:extLst>
            <a:ext uri="{FF2B5EF4-FFF2-40B4-BE49-F238E27FC236}">
              <a16:creationId xmlns:a16="http://schemas.microsoft.com/office/drawing/2014/main" xmlns="" id="{00000000-0008-0000-0300-00003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3" name="Rectangle 903">
          <a:extLst>
            <a:ext uri="{FF2B5EF4-FFF2-40B4-BE49-F238E27FC236}">
              <a16:creationId xmlns:a16="http://schemas.microsoft.com/office/drawing/2014/main" xmlns="" id="{00000000-0008-0000-0300-00003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284" name="Rectangle 904">
          <a:extLst>
            <a:ext uri="{FF2B5EF4-FFF2-40B4-BE49-F238E27FC236}">
              <a16:creationId xmlns:a16="http://schemas.microsoft.com/office/drawing/2014/main" xmlns="" id="{00000000-0008-0000-0300-00003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5" name="Rectangle 905">
          <a:extLst>
            <a:ext uri="{FF2B5EF4-FFF2-40B4-BE49-F238E27FC236}">
              <a16:creationId xmlns:a16="http://schemas.microsoft.com/office/drawing/2014/main" xmlns="" id="{00000000-0008-0000-0300-00003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286" name="Rectangle 906">
          <a:extLst>
            <a:ext uri="{FF2B5EF4-FFF2-40B4-BE49-F238E27FC236}">
              <a16:creationId xmlns:a16="http://schemas.microsoft.com/office/drawing/2014/main" xmlns="" id="{00000000-0008-0000-0300-00003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287" name="Rectangle 907">
          <a:extLst>
            <a:ext uri="{FF2B5EF4-FFF2-40B4-BE49-F238E27FC236}">
              <a16:creationId xmlns:a16="http://schemas.microsoft.com/office/drawing/2014/main" xmlns="" id="{00000000-0008-0000-0300-00003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8" name="Rectangle 908">
          <a:extLst>
            <a:ext uri="{FF2B5EF4-FFF2-40B4-BE49-F238E27FC236}">
              <a16:creationId xmlns:a16="http://schemas.microsoft.com/office/drawing/2014/main" xmlns="" id="{00000000-0008-0000-0300-00003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89" name="Rectangle 909">
          <a:extLst>
            <a:ext uri="{FF2B5EF4-FFF2-40B4-BE49-F238E27FC236}">
              <a16:creationId xmlns:a16="http://schemas.microsoft.com/office/drawing/2014/main" xmlns="" id="{00000000-0008-0000-0300-00003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0" name="Rectangle 910">
          <a:extLst>
            <a:ext uri="{FF2B5EF4-FFF2-40B4-BE49-F238E27FC236}">
              <a16:creationId xmlns:a16="http://schemas.microsoft.com/office/drawing/2014/main" xmlns="" id="{00000000-0008-0000-0300-00003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1" name="Rectangle 911">
          <a:extLst>
            <a:ext uri="{FF2B5EF4-FFF2-40B4-BE49-F238E27FC236}">
              <a16:creationId xmlns:a16="http://schemas.microsoft.com/office/drawing/2014/main" xmlns="" id="{00000000-0008-0000-0300-00003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2" name="Rectangle 912">
          <a:extLst>
            <a:ext uri="{FF2B5EF4-FFF2-40B4-BE49-F238E27FC236}">
              <a16:creationId xmlns:a16="http://schemas.microsoft.com/office/drawing/2014/main" xmlns="" id="{00000000-0008-0000-0300-00003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3" name="Rectangle 913">
          <a:extLst>
            <a:ext uri="{FF2B5EF4-FFF2-40B4-BE49-F238E27FC236}">
              <a16:creationId xmlns:a16="http://schemas.microsoft.com/office/drawing/2014/main" xmlns="" id="{00000000-0008-0000-0300-00003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4" name="Rectangle 914">
          <a:extLst>
            <a:ext uri="{FF2B5EF4-FFF2-40B4-BE49-F238E27FC236}">
              <a16:creationId xmlns:a16="http://schemas.microsoft.com/office/drawing/2014/main" xmlns="" id="{00000000-0008-0000-0300-00003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5" name="Rectangle 915">
          <a:extLst>
            <a:ext uri="{FF2B5EF4-FFF2-40B4-BE49-F238E27FC236}">
              <a16:creationId xmlns:a16="http://schemas.microsoft.com/office/drawing/2014/main" xmlns="" id="{00000000-0008-0000-0300-00003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6" name="Rectangle 916">
          <a:extLst>
            <a:ext uri="{FF2B5EF4-FFF2-40B4-BE49-F238E27FC236}">
              <a16:creationId xmlns:a16="http://schemas.microsoft.com/office/drawing/2014/main" xmlns="" id="{00000000-0008-0000-0300-00004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7" name="Rectangle 917">
          <a:extLst>
            <a:ext uri="{FF2B5EF4-FFF2-40B4-BE49-F238E27FC236}">
              <a16:creationId xmlns:a16="http://schemas.microsoft.com/office/drawing/2014/main" xmlns="" id="{00000000-0008-0000-0300-00004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8" name="Rectangle 918">
          <a:extLst>
            <a:ext uri="{FF2B5EF4-FFF2-40B4-BE49-F238E27FC236}">
              <a16:creationId xmlns:a16="http://schemas.microsoft.com/office/drawing/2014/main" xmlns="" id="{00000000-0008-0000-0300-00004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299" name="Rectangle 919">
          <a:extLst>
            <a:ext uri="{FF2B5EF4-FFF2-40B4-BE49-F238E27FC236}">
              <a16:creationId xmlns:a16="http://schemas.microsoft.com/office/drawing/2014/main" xmlns="" id="{00000000-0008-0000-0300-00004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0" name="Rectangle 874">
          <a:extLst>
            <a:ext uri="{FF2B5EF4-FFF2-40B4-BE49-F238E27FC236}">
              <a16:creationId xmlns:a16="http://schemas.microsoft.com/office/drawing/2014/main" xmlns="" id="{00000000-0008-0000-0300-00004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1" name="Rectangle 875">
          <a:extLst>
            <a:ext uri="{FF2B5EF4-FFF2-40B4-BE49-F238E27FC236}">
              <a16:creationId xmlns:a16="http://schemas.microsoft.com/office/drawing/2014/main" xmlns="" id="{00000000-0008-0000-0300-00004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2" name="Rectangle 876">
          <a:extLst>
            <a:ext uri="{FF2B5EF4-FFF2-40B4-BE49-F238E27FC236}">
              <a16:creationId xmlns:a16="http://schemas.microsoft.com/office/drawing/2014/main" xmlns="" id="{00000000-0008-0000-0300-00004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3" name="Rectangle 877">
          <a:extLst>
            <a:ext uri="{FF2B5EF4-FFF2-40B4-BE49-F238E27FC236}">
              <a16:creationId xmlns:a16="http://schemas.microsoft.com/office/drawing/2014/main" xmlns="" id="{00000000-0008-0000-0300-00004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4" name="Rectangle 878">
          <a:extLst>
            <a:ext uri="{FF2B5EF4-FFF2-40B4-BE49-F238E27FC236}">
              <a16:creationId xmlns:a16="http://schemas.microsoft.com/office/drawing/2014/main" xmlns="" id="{00000000-0008-0000-0300-00004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5" name="Rectangle 879">
          <a:extLst>
            <a:ext uri="{FF2B5EF4-FFF2-40B4-BE49-F238E27FC236}">
              <a16:creationId xmlns:a16="http://schemas.microsoft.com/office/drawing/2014/main" xmlns="" id="{00000000-0008-0000-0300-00004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6" name="Rectangle 880">
          <a:extLst>
            <a:ext uri="{FF2B5EF4-FFF2-40B4-BE49-F238E27FC236}">
              <a16:creationId xmlns:a16="http://schemas.microsoft.com/office/drawing/2014/main" xmlns="" id="{00000000-0008-0000-0300-00004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07" name="Rectangle 881">
          <a:extLst>
            <a:ext uri="{FF2B5EF4-FFF2-40B4-BE49-F238E27FC236}">
              <a16:creationId xmlns:a16="http://schemas.microsoft.com/office/drawing/2014/main" xmlns="" id="{00000000-0008-0000-0300-00004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08" name="Rectangle 882">
          <a:extLst>
            <a:ext uri="{FF2B5EF4-FFF2-40B4-BE49-F238E27FC236}">
              <a16:creationId xmlns:a16="http://schemas.microsoft.com/office/drawing/2014/main" xmlns="" id="{00000000-0008-0000-0300-00004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09" name="Rectangle 883">
          <a:extLst>
            <a:ext uri="{FF2B5EF4-FFF2-40B4-BE49-F238E27FC236}">
              <a16:creationId xmlns:a16="http://schemas.microsoft.com/office/drawing/2014/main" xmlns="" id="{00000000-0008-0000-0300-00004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0" name="Rectangle 884">
          <a:extLst>
            <a:ext uri="{FF2B5EF4-FFF2-40B4-BE49-F238E27FC236}">
              <a16:creationId xmlns:a16="http://schemas.microsoft.com/office/drawing/2014/main" xmlns="" id="{00000000-0008-0000-0300-00004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1" name="Rectangle 885">
          <a:extLst>
            <a:ext uri="{FF2B5EF4-FFF2-40B4-BE49-F238E27FC236}">
              <a16:creationId xmlns:a16="http://schemas.microsoft.com/office/drawing/2014/main" xmlns="" id="{00000000-0008-0000-0300-00004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2" name="Rectangle 886">
          <a:extLst>
            <a:ext uri="{FF2B5EF4-FFF2-40B4-BE49-F238E27FC236}">
              <a16:creationId xmlns:a16="http://schemas.microsoft.com/office/drawing/2014/main" xmlns="" id="{00000000-0008-0000-0300-00005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3" name="Rectangle 887">
          <a:extLst>
            <a:ext uri="{FF2B5EF4-FFF2-40B4-BE49-F238E27FC236}">
              <a16:creationId xmlns:a16="http://schemas.microsoft.com/office/drawing/2014/main" xmlns="" id="{00000000-0008-0000-0300-00005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4" name="Rectangle 888">
          <a:extLst>
            <a:ext uri="{FF2B5EF4-FFF2-40B4-BE49-F238E27FC236}">
              <a16:creationId xmlns:a16="http://schemas.microsoft.com/office/drawing/2014/main" xmlns="" id="{00000000-0008-0000-0300-00005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5" name="Rectangle 889">
          <a:extLst>
            <a:ext uri="{FF2B5EF4-FFF2-40B4-BE49-F238E27FC236}">
              <a16:creationId xmlns:a16="http://schemas.microsoft.com/office/drawing/2014/main" xmlns="" id="{00000000-0008-0000-0300-00005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6" name="Rectangle 890">
          <a:extLst>
            <a:ext uri="{FF2B5EF4-FFF2-40B4-BE49-F238E27FC236}">
              <a16:creationId xmlns:a16="http://schemas.microsoft.com/office/drawing/2014/main" xmlns="" id="{00000000-0008-0000-0300-00005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17" name="Rectangle 891">
          <a:extLst>
            <a:ext uri="{FF2B5EF4-FFF2-40B4-BE49-F238E27FC236}">
              <a16:creationId xmlns:a16="http://schemas.microsoft.com/office/drawing/2014/main" xmlns="" id="{00000000-0008-0000-0300-00005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18" name="Rectangle 892">
          <a:extLst>
            <a:ext uri="{FF2B5EF4-FFF2-40B4-BE49-F238E27FC236}">
              <a16:creationId xmlns:a16="http://schemas.microsoft.com/office/drawing/2014/main" xmlns="" id="{00000000-0008-0000-0300-00005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19" name="Rectangle 893">
          <a:extLst>
            <a:ext uri="{FF2B5EF4-FFF2-40B4-BE49-F238E27FC236}">
              <a16:creationId xmlns:a16="http://schemas.microsoft.com/office/drawing/2014/main" xmlns="" id="{00000000-0008-0000-0300-00005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0" name="Rectangle 894">
          <a:extLst>
            <a:ext uri="{FF2B5EF4-FFF2-40B4-BE49-F238E27FC236}">
              <a16:creationId xmlns:a16="http://schemas.microsoft.com/office/drawing/2014/main" xmlns="" id="{00000000-0008-0000-0300-00005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1" name="Rectangle 895">
          <a:extLst>
            <a:ext uri="{FF2B5EF4-FFF2-40B4-BE49-F238E27FC236}">
              <a16:creationId xmlns:a16="http://schemas.microsoft.com/office/drawing/2014/main" xmlns="" id="{00000000-0008-0000-0300-00005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2" name="Rectangle 896">
          <a:extLst>
            <a:ext uri="{FF2B5EF4-FFF2-40B4-BE49-F238E27FC236}">
              <a16:creationId xmlns:a16="http://schemas.microsoft.com/office/drawing/2014/main" xmlns="" id="{00000000-0008-0000-0300-00005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3" name="Rectangle 897">
          <a:extLst>
            <a:ext uri="{FF2B5EF4-FFF2-40B4-BE49-F238E27FC236}">
              <a16:creationId xmlns:a16="http://schemas.microsoft.com/office/drawing/2014/main" xmlns="" id="{00000000-0008-0000-0300-00005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4" name="Rectangle 898">
          <a:extLst>
            <a:ext uri="{FF2B5EF4-FFF2-40B4-BE49-F238E27FC236}">
              <a16:creationId xmlns:a16="http://schemas.microsoft.com/office/drawing/2014/main" xmlns="" id="{00000000-0008-0000-0300-00005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5" name="Rectangle 899">
          <a:extLst>
            <a:ext uri="{FF2B5EF4-FFF2-40B4-BE49-F238E27FC236}">
              <a16:creationId xmlns:a16="http://schemas.microsoft.com/office/drawing/2014/main" xmlns="" id="{00000000-0008-0000-0300-00005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6" name="Rectangle 900">
          <a:extLst>
            <a:ext uri="{FF2B5EF4-FFF2-40B4-BE49-F238E27FC236}">
              <a16:creationId xmlns:a16="http://schemas.microsoft.com/office/drawing/2014/main" xmlns="" id="{00000000-0008-0000-0300-00005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27" name="Rectangle 901">
          <a:extLst>
            <a:ext uri="{FF2B5EF4-FFF2-40B4-BE49-F238E27FC236}">
              <a16:creationId xmlns:a16="http://schemas.microsoft.com/office/drawing/2014/main" xmlns="" id="{00000000-0008-0000-0300-00005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28" name="Rectangle 902">
          <a:extLst>
            <a:ext uri="{FF2B5EF4-FFF2-40B4-BE49-F238E27FC236}">
              <a16:creationId xmlns:a16="http://schemas.microsoft.com/office/drawing/2014/main" xmlns="" id="{00000000-0008-0000-0300-00006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29" name="Rectangle 903">
          <a:extLst>
            <a:ext uri="{FF2B5EF4-FFF2-40B4-BE49-F238E27FC236}">
              <a16:creationId xmlns:a16="http://schemas.microsoft.com/office/drawing/2014/main" xmlns="" id="{00000000-0008-0000-0300-00006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30" name="Rectangle 904">
          <a:extLst>
            <a:ext uri="{FF2B5EF4-FFF2-40B4-BE49-F238E27FC236}">
              <a16:creationId xmlns:a16="http://schemas.microsoft.com/office/drawing/2014/main" xmlns="" id="{00000000-0008-0000-0300-00006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1" name="Rectangle 905">
          <a:extLst>
            <a:ext uri="{FF2B5EF4-FFF2-40B4-BE49-F238E27FC236}">
              <a16:creationId xmlns:a16="http://schemas.microsoft.com/office/drawing/2014/main" xmlns="" id="{00000000-0008-0000-0300-00006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32" name="Rectangle 906">
          <a:extLst>
            <a:ext uri="{FF2B5EF4-FFF2-40B4-BE49-F238E27FC236}">
              <a16:creationId xmlns:a16="http://schemas.microsoft.com/office/drawing/2014/main" xmlns="" id="{00000000-0008-0000-0300-00006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33" name="Rectangle 907">
          <a:extLst>
            <a:ext uri="{FF2B5EF4-FFF2-40B4-BE49-F238E27FC236}">
              <a16:creationId xmlns:a16="http://schemas.microsoft.com/office/drawing/2014/main" xmlns="" id="{00000000-0008-0000-0300-00006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4" name="Rectangle 908">
          <a:extLst>
            <a:ext uri="{FF2B5EF4-FFF2-40B4-BE49-F238E27FC236}">
              <a16:creationId xmlns:a16="http://schemas.microsoft.com/office/drawing/2014/main" xmlns="" id="{00000000-0008-0000-0300-00006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5" name="Rectangle 909">
          <a:extLst>
            <a:ext uri="{FF2B5EF4-FFF2-40B4-BE49-F238E27FC236}">
              <a16:creationId xmlns:a16="http://schemas.microsoft.com/office/drawing/2014/main" xmlns="" id="{00000000-0008-0000-0300-00006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6" name="Rectangle 910">
          <a:extLst>
            <a:ext uri="{FF2B5EF4-FFF2-40B4-BE49-F238E27FC236}">
              <a16:creationId xmlns:a16="http://schemas.microsoft.com/office/drawing/2014/main" xmlns="" id="{00000000-0008-0000-0300-00006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7" name="Rectangle 911">
          <a:extLst>
            <a:ext uri="{FF2B5EF4-FFF2-40B4-BE49-F238E27FC236}">
              <a16:creationId xmlns:a16="http://schemas.microsoft.com/office/drawing/2014/main" xmlns="" id="{00000000-0008-0000-0300-00006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8" name="Rectangle 912">
          <a:extLst>
            <a:ext uri="{FF2B5EF4-FFF2-40B4-BE49-F238E27FC236}">
              <a16:creationId xmlns:a16="http://schemas.microsoft.com/office/drawing/2014/main" xmlns="" id="{00000000-0008-0000-0300-00006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39" name="Rectangle 913">
          <a:extLst>
            <a:ext uri="{FF2B5EF4-FFF2-40B4-BE49-F238E27FC236}">
              <a16:creationId xmlns:a16="http://schemas.microsoft.com/office/drawing/2014/main" xmlns="" id="{00000000-0008-0000-0300-00006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0" name="Rectangle 914">
          <a:extLst>
            <a:ext uri="{FF2B5EF4-FFF2-40B4-BE49-F238E27FC236}">
              <a16:creationId xmlns:a16="http://schemas.microsoft.com/office/drawing/2014/main" xmlns="" id="{00000000-0008-0000-0300-00006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1" name="Rectangle 915">
          <a:extLst>
            <a:ext uri="{FF2B5EF4-FFF2-40B4-BE49-F238E27FC236}">
              <a16:creationId xmlns:a16="http://schemas.microsoft.com/office/drawing/2014/main" xmlns="" id="{00000000-0008-0000-0300-00006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2" name="Rectangle 916">
          <a:extLst>
            <a:ext uri="{FF2B5EF4-FFF2-40B4-BE49-F238E27FC236}">
              <a16:creationId xmlns:a16="http://schemas.microsoft.com/office/drawing/2014/main" xmlns="" id="{00000000-0008-0000-0300-00006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3" name="Rectangle 917">
          <a:extLst>
            <a:ext uri="{FF2B5EF4-FFF2-40B4-BE49-F238E27FC236}">
              <a16:creationId xmlns:a16="http://schemas.microsoft.com/office/drawing/2014/main" xmlns="" id="{00000000-0008-0000-0300-00006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4" name="Rectangle 918">
          <a:extLst>
            <a:ext uri="{FF2B5EF4-FFF2-40B4-BE49-F238E27FC236}">
              <a16:creationId xmlns:a16="http://schemas.microsoft.com/office/drawing/2014/main" xmlns="" id="{00000000-0008-0000-0300-000070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45" name="Rectangle 919">
          <a:extLst>
            <a:ext uri="{FF2B5EF4-FFF2-40B4-BE49-F238E27FC236}">
              <a16:creationId xmlns:a16="http://schemas.microsoft.com/office/drawing/2014/main" xmlns="" id="{00000000-0008-0000-0300-000071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6" name="Rectangle 874">
          <a:extLst>
            <a:ext uri="{FF2B5EF4-FFF2-40B4-BE49-F238E27FC236}">
              <a16:creationId xmlns:a16="http://schemas.microsoft.com/office/drawing/2014/main" xmlns="" id="{00000000-0008-0000-0300-00007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47" name="Rectangle 875">
          <a:extLst>
            <a:ext uri="{FF2B5EF4-FFF2-40B4-BE49-F238E27FC236}">
              <a16:creationId xmlns:a16="http://schemas.microsoft.com/office/drawing/2014/main" xmlns="" id="{00000000-0008-0000-0300-00007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48" name="Rectangle 876">
          <a:extLst>
            <a:ext uri="{FF2B5EF4-FFF2-40B4-BE49-F238E27FC236}">
              <a16:creationId xmlns:a16="http://schemas.microsoft.com/office/drawing/2014/main" xmlns="" id="{00000000-0008-0000-0300-00007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49" name="Rectangle 877">
          <a:extLst>
            <a:ext uri="{FF2B5EF4-FFF2-40B4-BE49-F238E27FC236}">
              <a16:creationId xmlns:a16="http://schemas.microsoft.com/office/drawing/2014/main" xmlns="" id="{00000000-0008-0000-0300-00007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0" name="Rectangle 878">
          <a:extLst>
            <a:ext uri="{FF2B5EF4-FFF2-40B4-BE49-F238E27FC236}">
              <a16:creationId xmlns:a16="http://schemas.microsoft.com/office/drawing/2014/main" xmlns="" id="{00000000-0008-0000-0300-00007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1" name="Rectangle 879">
          <a:extLst>
            <a:ext uri="{FF2B5EF4-FFF2-40B4-BE49-F238E27FC236}">
              <a16:creationId xmlns:a16="http://schemas.microsoft.com/office/drawing/2014/main" xmlns="" id="{00000000-0008-0000-0300-00007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2" name="Rectangle 880">
          <a:extLst>
            <a:ext uri="{FF2B5EF4-FFF2-40B4-BE49-F238E27FC236}">
              <a16:creationId xmlns:a16="http://schemas.microsoft.com/office/drawing/2014/main" xmlns="" id="{00000000-0008-0000-0300-00007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3" name="Rectangle 881">
          <a:extLst>
            <a:ext uri="{FF2B5EF4-FFF2-40B4-BE49-F238E27FC236}">
              <a16:creationId xmlns:a16="http://schemas.microsoft.com/office/drawing/2014/main" xmlns="" id="{00000000-0008-0000-0300-00007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4" name="Rectangle 882">
          <a:extLst>
            <a:ext uri="{FF2B5EF4-FFF2-40B4-BE49-F238E27FC236}">
              <a16:creationId xmlns:a16="http://schemas.microsoft.com/office/drawing/2014/main" xmlns="" id="{00000000-0008-0000-0300-00007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5" name="Rectangle 883">
          <a:extLst>
            <a:ext uri="{FF2B5EF4-FFF2-40B4-BE49-F238E27FC236}">
              <a16:creationId xmlns:a16="http://schemas.microsoft.com/office/drawing/2014/main" xmlns="" id="{00000000-0008-0000-0300-00007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6" name="Rectangle 884">
          <a:extLst>
            <a:ext uri="{FF2B5EF4-FFF2-40B4-BE49-F238E27FC236}">
              <a16:creationId xmlns:a16="http://schemas.microsoft.com/office/drawing/2014/main" xmlns="" id="{00000000-0008-0000-0300-00007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57" name="Rectangle 885">
          <a:extLst>
            <a:ext uri="{FF2B5EF4-FFF2-40B4-BE49-F238E27FC236}">
              <a16:creationId xmlns:a16="http://schemas.microsoft.com/office/drawing/2014/main" xmlns="" id="{00000000-0008-0000-0300-00007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58" name="Rectangle 886">
          <a:extLst>
            <a:ext uri="{FF2B5EF4-FFF2-40B4-BE49-F238E27FC236}">
              <a16:creationId xmlns:a16="http://schemas.microsoft.com/office/drawing/2014/main" xmlns="" id="{00000000-0008-0000-0300-00007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59" name="Rectangle 887">
          <a:extLst>
            <a:ext uri="{FF2B5EF4-FFF2-40B4-BE49-F238E27FC236}">
              <a16:creationId xmlns:a16="http://schemas.microsoft.com/office/drawing/2014/main" xmlns="" id="{00000000-0008-0000-0300-00007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0" name="Rectangle 888">
          <a:extLst>
            <a:ext uri="{FF2B5EF4-FFF2-40B4-BE49-F238E27FC236}">
              <a16:creationId xmlns:a16="http://schemas.microsoft.com/office/drawing/2014/main" xmlns="" id="{00000000-0008-0000-0300-00008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1" name="Rectangle 889">
          <a:extLst>
            <a:ext uri="{FF2B5EF4-FFF2-40B4-BE49-F238E27FC236}">
              <a16:creationId xmlns:a16="http://schemas.microsoft.com/office/drawing/2014/main" xmlns="" id="{00000000-0008-0000-0300-000081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2" name="Rectangle 890">
          <a:extLst>
            <a:ext uri="{FF2B5EF4-FFF2-40B4-BE49-F238E27FC236}">
              <a16:creationId xmlns:a16="http://schemas.microsoft.com/office/drawing/2014/main" xmlns="" id="{00000000-0008-0000-0300-000082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3" name="Rectangle 891">
          <a:extLst>
            <a:ext uri="{FF2B5EF4-FFF2-40B4-BE49-F238E27FC236}">
              <a16:creationId xmlns:a16="http://schemas.microsoft.com/office/drawing/2014/main" xmlns="" id="{00000000-0008-0000-0300-000083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4" name="Rectangle 892">
          <a:extLst>
            <a:ext uri="{FF2B5EF4-FFF2-40B4-BE49-F238E27FC236}">
              <a16:creationId xmlns:a16="http://schemas.microsoft.com/office/drawing/2014/main" xmlns="" id="{00000000-0008-0000-0300-000084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5" name="Rectangle 893">
          <a:extLst>
            <a:ext uri="{FF2B5EF4-FFF2-40B4-BE49-F238E27FC236}">
              <a16:creationId xmlns:a16="http://schemas.microsoft.com/office/drawing/2014/main" xmlns="" id="{00000000-0008-0000-0300-000085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6" name="Rectangle 894">
          <a:extLst>
            <a:ext uri="{FF2B5EF4-FFF2-40B4-BE49-F238E27FC236}">
              <a16:creationId xmlns:a16="http://schemas.microsoft.com/office/drawing/2014/main" xmlns="" id="{00000000-0008-0000-0300-000086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67" name="Rectangle 895">
          <a:extLst>
            <a:ext uri="{FF2B5EF4-FFF2-40B4-BE49-F238E27FC236}">
              <a16:creationId xmlns:a16="http://schemas.microsoft.com/office/drawing/2014/main" xmlns="" id="{00000000-0008-0000-0300-000087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68" name="Rectangle 896">
          <a:extLst>
            <a:ext uri="{FF2B5EF4-FFF2-40B4-BE49-F238E27FC236}">
              <a16:creationId xmlns:a16="http://schemas.microsoft.com/office/drawing/2014/main" xmlns="" id="{00000000-0008-0000-0300-000088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69" name="Rectangle 897">
          <a:extLst>
            <a:ext uri="{FF2B5EF4-FFF2-40B4-BE49-F238E27FC236}">
              <a16:creationId xmlns:a16="http://schemas.microsoft.com/office/drawing/2014/main" xmlns="" id="{00000000-0008-0000-0300-000089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0" name="Rectangle 898">
          <a:extLst>
            <a:ext uri="{FF2B5EF4-FFF2-40B4-BE49-F238E27FC236}">
              <a16:creationId xmlns:a16="http://schemas.microsoft.com/office/drawing/2014/main" xmlns="" id="{00000000-0008-0000-0300-00008A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1" name="Rectangle 899">
          <a:extLst>
            <a:ext uri="{FF2B5EF4-FFF2-40B4-BE49-F238E27FC236}">
              <a16:creationId xmlns:a16="http://schemas.microsoft.com/office/drawing/2014/main" xmlns="" id="{00000000-0008-0000-0300-00008B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2" name="Rectangle 900">
          <a:extLst>
            <a:ext uri="{FF2B5EF4-FFF2-40B4-BE49-F238E27FC236}">
              <a16:creationId xmlns:a16="http://schemas.microsoft.com/office/drawing/2014/main" xmlns="" id="{00000000-0008-0000-0300-00008C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3" name="Rectangle 901">
          <a:extLst>
            <a:ext uri="{FF2B5EF4-FFF2-40B4-BE49-F238E27FC236}">
              <a16:creationId xmlns:a16="http://schemas.microsoft.com/office/drawing/2014/main" xmlns="" id="{00000000-0008-0000-0300-00008D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4" name="Rectangle 902">
          <a:extLst>
            <a:ext uri="{FF2B5EF4-FFF2-40B4-BE49-F238E27FC236}">
              <a16:creationId xmlns:a16="http://schemas.microsoft.com/office/drawing/2014/main" xmlns="" id="{00000000-0008-0000-0300-00008E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5" name="Rectangle 903">
          <a:extLst>
            <a:ext uri="{FF2B5EF4-FFF2-40B4-BE49-F238E27FC236}">
              <a16:creationId xmlns:a16="http://schemas.microsoft.com/office/drawing/2014/main" xmlns="" id="{00000000-0008-0000-0300-00008F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76" name="Rectangle 904">
          <a:extLst>
            <a:ext uri="{FF2B5EF4-FFF2-40B4-BE49-F238E27FC236}">
              <a16:creationId xmlns:a16="http://schemas.microsoft.com/office/drawing/2014/main" xmlns="" id="{00000000-0008-0000-0300-00009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7" name="Rectangle 905">
          <a:extLst>
            <a:ext uri="{FF2B5EF4-FFF2-40B4-BE49-F238E27FC236}">
              <a16:creationId xmlns:a16="http://schemas.microsoft.com/office/drawing/2014/main" xmlns="" id="{00000000-0008-0000-0300-00009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78" name="Rectangle 906">
          <a:extLst>
            <a:ext uri="{FF2B5EF4-FFF2-40B4-BE49-F238E27FC236}">
              <a16:creationId xmlns:a16="http://schemas.microsoft.com/office/drawing/2014/main" xmlns="" id="{00000000-0008-0000-0300-00009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79" name="Rectangle 907">
          <a:extLst>
            <a:ext uri="{FF2B5EF4-FFF2-40B4-BE49-F238E27FC236}">
              <a16:creationId xmlns:a16="http://schemas.microsoft.com/office/drawing/2014/main" xmlns="" id="{00000000-0008-0000-0300-00009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0" name="Rectangle 908">
          <a:extLst>
            <a:ext uri="{FF2B5EF4-FFF2-40B4-BE49-F238E27FC236}">
              <a16:creationId xmlns:a16="http://schemas.microsoft.com/office/drawing/2014/main" xmlns="" id="{00000000-0008-0000-0300-00009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1" name="Rectangle 909">
          <a:extLst>
            <a:ext uri="{FF2B5EF4-FFF2-40B4-BE49-F238E27FC236}">
              <a16:creationId xmlns:a16="http://schemas.microsoft.com/office/drawing/2014/main" xmlns="" id="{00000000-0008-0000-0300-00009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2" name="Rectangle 910">
          <a:extLst>
            <a:ext uri="{FF2B5EF4-FFF2-40B4-BE49-F238E27FC236}">
              <a16:creationId xmlns:a16="http://schemas.microsoft.com/office/drawing/2014/main" xmlns="" id="{00000000-0008-0000-0300-00009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3" name="Rectangle 911">
          <a:extLst>
            <a:ext uri="{FF2B5EF4-FFF2-40B4-BE49-F238E27FC236}">
              <a16:creationId xmlns:a16="http://schemas.microsoft.com/office/drawing/2014/main" xmlns="" id="{00000000-0008-0000-0300-00009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4" name="Rectangle 912">
          <a:extLst>
            <a:ext uri="{FF2B5EF4-FFF2-40B4-BE49-F238E27FC236}">
              <a16:creationId xmlns:a16="http://schemas.microsoft.com/office/drawing/2014/main" xmlns="" id="{00000000-0008-0000-0300-00009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5" name="Rectangle 913">
          <a:extLst>
            <a:ext uri="{FF2B5EF4-FFF2-40B4-BE49-F238E27FC236}">
              <a16:creationId xmlns:a16="http://schemas.microsoft.com/office/drawing/2014/main" xmlns="" id="{00000000-0008-0000-0300-00009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6" name="Rectangle 914">
          <a:extLst>
            <a:ext uri="{FF2B5EF4-FFF2-40B4-BE49-F238E27FC236}">
              <a16:creationId xmlns:a16="http://schemas.microsoft.com/office/drawing/2014/main" xmlns="" id="{00000000-0008-0000-0300-00009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7" name="Rectangle 915">
          <a:extLst>
            <a:ext uri="{FF2B5EF4-FFF2-40B4-BE49-F238E27FC236}">
              <a16:creationId xmlns:a16="http://schemas.microsoft.com/office/drawing/2014/main" xmlns="" id="{00000000-0008-0000-0300-00009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8" name="Rectangle 916">
          <a:extLst>
            <a:ext uri="{FF2B5EF4-FFF2-40B4-BE49-F238E27FC236}">
              <a16:creationId xmlns:a16="http://schemas.microsoft.com/office/drawing/2014/main" xmlns="" id="{00000000-0008-0000-0300-00009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89" name="Rectangle 917">
          <a:extLst>
            <a:ext uri="{FF2B5EF4-FFF2-40B4-BE49-F238E27FC236}">
              <a16:creationId xmlns:a16="http://schemas.microsoft.com/office/drawing/2014/main" xmlns="" id="{00000000-0008-0000-0300-00009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0" name="Rectangle 918">
          <a:extLst>
            <a:ext uri="{FF2B5EF4-FFF2-40B4-BE49-F238E27FC236}">
              <a16:creationId xmlns:a16="http://schemas.microsoft.com/office/drawing/2014/main" xmlns="" id="{00000000-0008-0000-0300-00009E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391" name="Rectangle 919">
          <a:extLst>
            <a:ext uri="{FF2B5EF4-FFF2-40B4-BE49-F238E27FC236}">
              <a16:creationId xmlns:a16="http://schemas.microsoft.com/office/drawing/2014/main" xmlns="" id="{00000000-0008-0000-0300-00009F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2" name="Rectangle 874">
          <a:extLst>
            <a:ext uri="{FF2B5EF4-FFF2-40B4-BE49-F238E27FC236}">
              <a16:creationId xmlns:a16="http://schemas.microsoft.com/office/drawing/2014/main" xmlns="" id="{00000000-0008-0000-0300-0000A0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3" name="Rectangle 875">
          <a:extLst>
            <a:ext uri="{FF2B5EF4-FFF2-40B4-BE49-F238E27FC236}">
              <a16:creationId xmlns:a16="http://schemas.microsoft.com/office/drawing/2014/main" xmlns="" id="{00000000-0008-0000-0300-0000A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4" name="Rectangle 876">
          <a:extLst>
            <a:ext uri="{FF2B5EF4-FFF2-40B4-BE49-F238E27FC236}">
              <a16:creationId xmlns:a16="http://schemas.microsoft.com/office/drawing/2014/main" xmlns="" id="{00000000-0008-0000-0300-0000A2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5" name="Rectangle 877">
          <a:extLst>
            <a:ext uri="{FF2B5EF4-FFF2-40B4-BE49-F238E27FC236}">
              <a16:creationId xmlns:a16="http://schemas.microsoft.com/office/drawing/2014/main" xmlns="" id="{00000000-0008-0000-0300-0000A3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6" name="Rectangle 878">
          <a:extLst>
            <a:ext uri="{FF2B5EF4-FFF2-40B4-BE49-F238E27FC236}">
              <a16:creationId xmlns:a16="http://schemas.microsoft.com/office/drawing/2014/main" xmlns="" id="{00000000-0008-0000-0300-0000A4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397" name="Rectangle 879">
          <a:extLst>
            <a:ext uri="{FF2B5EF4-FFF2-40B4-BE49-F238E27FC236}">
              <a16:creationId xmlns:a16="http://schemas.microsoft.com/office/drawing/2014/main" xmlns="" id="{00000000-0008-0000-0300-0000A5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398" name="Rectangle 880">
          <a:extLst>
            <a:ext uri="{FF2B5EF4-FFF2-40B4-BE49-F238E27FC236}">
              <a16:creationId xmlns:a16="http://schemas.microsoft.com/office/drawing/2014/main" xmlns="" id="{00000000-0008-0000-0300-0000A6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399" name="Rectangle 881">
          <a:extLst>
            <a:ext uri="{FF2B5EF4-FFF2-40B4-BE49-F238E27FC236}">
              <a16:creationId xmlns:a16="http://schemas.microsoft.com/office/drawing/2014/main" xmlns="" id="{00000000-0008-0000-0300-0000A7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0" name="Rectangle 882">
          <a:extLst>
            <a:ext uri="{FF2B5EF4-FFF2-40B4-BE49-F238E27FC236}">
              <a16:creationId xmlns:a16="http://schemas.microsoft.com/office/drawing/2014/main" xmlns="" id="{00000000-0008-0000-0300-0000A8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1" name="Rectangle 883">
          <a:extLst>
            <a:ext uri="{FF2B5EF4-FFF2-40B4-BE49-F238E27FC236}">
              <a16:creationId xmlns:a16="http://schemas.microsoft.com/office/drawing/2014/main" xmlns="" id="{00000000-0008-0000-0300-0000A9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2" name="Rectangle 884">
          <a:extLst>
            <a:ext uri="{FF2B5EF4-FFF2-40B4-BE49-F238E27FC236}">
              <a16:creationId xmlns:a16="http://schemas.microsoft.com/office/drawing/2014/main" xmlns="" id="{00000000-0008-0000-0300-0000AA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3" name="Rectangle 885">
          <a:extLst>
            <a:ext uri="{FF2B5EF4-FFF2-40B4-BE49-F238E27FC236}">
              <a16:creationId xmlns:a16="http://schemas.microsoft.com/office/drawing/2014/main" xmlns="" id="{00000000-0008-0000-0300-0000AB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4" name="Rectangle 886">
          <a:extLst>
            <a:ext uri="{FF2B5EF4-FFF2-40B4-BE49-F238E27FC236}">
              <a16:creationId xmlns:a16="http://schemas.microsoft.com/office/drawing/2014/main" xmlns="" id="{00000000-0008-0000-0300-0000AC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5" name="Rectangle 887">
          <a:extLst>
            <a:ext uri="{FF2B5EF4-FFF2-40B4-BE49-F238E27FC236}">
              <a16:creationId xmlns:a16="http://schemas.microsoft.com/office/drawing/2014/main" xmlns="" id="{00000000-0008-0000-0300-0000AD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6" name="Rectangle 888">
          <a:extLst>
            <a:ext uri="{FF2B5EF4-FFF2-40B4-BE49-F238E27FC236}">
              <a16:creationId xmlns:a16="http://schemas.microsoft.com/office/drawing/2014/main" xmlns="" id="{00000000-0008-0000-0300-0000AE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07" name="Rectangle 889">
          <a:extLst>
            <a:ext uri="{FF2B5EF4-FFF2-40B4-BE49-F238E27FC236}">
              <a16:creationId xmlns:a16="http://schemas.microsoft.com/office/drawing/2014/main" xmlns="" id="{00000000-0008-0000-0300-0000AF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08" name="Rectangle 890">
          <a:extLst>
            <a:ext uri="{FF2B5EF4-FFF2-40B4-BE49-F238E27FC236}">
              <a16:creationId xmlns:a16="http://schemas.microsoft.com/office/drawing/2014/main" xmlns="" id="{00000000-0008-0000-0300-0000B0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09" name="Rectangle 891">
          <a:extLst>
            <a:ext uri="{FF2B5EF4-FFF2-40B4-BE49-F238E27FC236}">
              <a16:creationId xmlns:a16="http://schemas.microsoft.com/office/drawing/2014/main" xmlns="" id="{00000000-0008-0000-0300-0000B1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0" name="Rectangle 892">
          <a:extLst>
            <a:ext uri="{FF2B5EF4-FFF2-40B4-BE49-F238E27FC236}">
              <a16:creationId xmlns:a16="http://schemas.microsoft.com/office/drawing/2014/main" xmlns="" id="{00000000-0008-0000-0300-0000B2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1" name="Rectangle 893">
          <a:extLst>
            <a:ext uri="{FF2B5EF4-FFF2-40B4-BE49-F238E27FC236}">
              <a16:creationId xmlns:a16="http://schemas.microsoft.com/office/drawing/2014/main" xmlns="" id="{00000000-0008-0000-0300-0000B3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2" name="Rectangle 894">
          <a:extLst>
            <a:ext uri="{FF2B5EF4-FFF2-40B4-BE49-F238E27FC236}">
              <a16:creationId xmlns:a16="http://schemas.microsoft.com/office/drawing/2014/main" xmlns="" id="{00000000-0008-0000-0300-0000B4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3" name="Rectangle 895">
          <a:extLst>
            <a:ext uri="{FF2B5EF4-FFF2-40B4-BE49-F238E27FC236}">
              <a16:creationId xmlns:a16="http://schemas.microsoft.com/office/drawing/2014/main" xmlns="" id="{00000000-0008-0000-0300-0000B5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4" name="Rectangle 896">
          <a:extLst>
            <a:ext uri="{FF2B5EF4-FFF2-40B4-BE49-F238E27FC236}">
              <a16:creationId xmlns:a16="http://schemas.microsoft.com/office/drawing/2014/main" xmlns="" id="{00000000-0008-0000-0300-0000B6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5" name="Rectangle 897">
          <a:extLst>
            <a:ext uri="{FF2B5EF4-FFF2-40B4-BE49-F238E27FC236}">
              <a16:creationId xmlns:a16="http://schemas.microsoft.com/office/drawing/2014/main" xmlns="" id="{00000000-0008-0000-0300-0000B7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6" name="Rectangle 898">
          <a:extLst>
            <a:ext uri="{FF2B5EF4-FFF2-40B4-BE49-F238E27FC236}">
              <a16:creationId xmlns:a16="http://schemas.microsoft.com/office/drawing/2014/main" xmlns="" id="{00000000-0008-0000-0300-0000B8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17" name="Rectangle 899">
          <a:extLst>
            <a:ext uri="{FF2B5EF4-FFF2-40B4-BE49-F238E27FC236}">
              <a16:creationId xmlns:a16="http://schemas.microsoft.com/office/drawing/2014/main" xmlns="" id="{00000000-0008-0000-0300-0000B9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18" name="Rectangle 900">
          <a:extLst>
            <a:ext uri="{FF2B5EF4-FFF2-40B4-BE49-F238E27FC236}">
              <a16:creationId xmlns:a16="http://schemas.microsoft.com/office/drawing/2014/main" xmlns="" id="{00000000-0008-0000-0300-0000BA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19" name="Rectangle 901">
          <a:extLst>
            <a:ext uri="{FF2B5EF4-FFF2-40B4-BE49-F238E27FC236}">
              <a16:creationId xmlns:a16="http://schemas.microsoft.com/office/drawing/2014/main" xmlns="" id="{00000000-0008-0000-0300-0000BB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0" name="Rectangle 902">
          <a:extLst>
            <a:ext uri="{FF2B5EF4-FFF2-40B4-BE49-F238E27FC236}">
              <a16:creationId xmlns:a16="http://schemas.microsoft.com/office/drawing/2014/main" xmlns="" id="{00000000-0008-0000-0300-0000BC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1" name="Rectangle 903">
          <a:extLst>
            <a:ext uri="{FF2B5EF4-FFF2-40B4-BE49-F238E27FC236}">
              <a16:creationId xmlns:a16="http://schemas.microsoft.com/office/drawing/2014/main" xmlns="" id="{00000000-0008-0000-0300-0000BD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584</xdr:row>
      <xdr:rowOff>0</xdr:rowOff>
    </xdr:from>
    <xdr:to>
      <xdr:col>4</xdr:col>
      <xdr:colOff>419100</xdr:colOff>
      <xdr:row>584</xdr:row>
      <xdr:rowOff>0</xdr:rowOff>
    </xdr:to>
    <xdr:sp macro="" textlink="">
      <xdr:nvSpPr>
        <xdr:cNvPr id="4831422" name="Rectangle 904">
          <a:extLst>
            <a:ext uri="{FF2B5EF4-FFF2-40B4-BE49-F238E27FC236}">
              <a16:creationId xmlns:a16="http://schemas.microsoft.com/office/drawing/2014/main" xmlns="" id="{00000000-0008-0000-0300-0000BEB84900}"/>
            </a:ext>
          </a:extLst>
        </xdr:cNvPr>
        <xdr:cNvSpPr>
          <a:spLocks noChangeArrowheads="1"/>
        </xdr:cNvSpPr>
      </xdr:nvSpPr>
      <xdr:spPr bwMode="auto">
        <a:xfrm>
          <a:off x="5114925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3" name="Rectangle 905">
          <a:extLst>
            <a:ext uri="{FF2B5EF4-FFF2-40B4-BE49-F238E27FC236}">
              <a16:creationId xmlns:a16="http://schemas.microsoft.com/office/drawing/2014/main" xmlns="" id="{00000000-0008-0000-0300-0000BF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584</xdr:row>
      <xdr:rowOff>0</xdr:rowOff>
    </xdr:from>
    <xdr:to>
      <xdr:col>8</xdr:col>
      <xdr:colOff>0</xdr:colOff>
      <xdr:row>584</xdr:row>
      <xdr:rowOff>0</xdr:rowOff>
    </xdr:to>
    <xdr:sp macro="" textlink="">
      <xdr:nvSpPr>
        <xdr:cNvPr id="4831424" name="Rectangle 906">
          <a:extLst>
            <a:ext uri="{FF2B5EF4-FFF2-40B4-BE49-F238E27FC236}">
              <a16:creationId xmlns:a16="http://schemas.microsoft.com/office/drawing/2014/main" xmlns="" id="{00000000-0008-0000-0300-0000C0B84900}"/>
            </a:ext>
          </a:extLst>
        </xdr:cNvPr>
        <xdr:cNvSpPr>
          <a:spLocks noChangeArrowheads="1"/>
        </xdr:cNvSpPr>
      </xdr:nvSpPr>
      <xdr:spPr bwMode="auto">
        <a:xfrm>
          <a:off x="6743700" y="1181100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584</xdr:row>
      <xdr:rowOff>0</xdr:rowOff>
    </xdr:from>
    <xdr:to>
      <xdr:col>6</xdr:col>
      <xdr:colOff>561975</xdr:colOff>
      <xdr:row>584</xdr:row>
      <xdr:rowOff>0</xdr:rowOff>
    </xdr:to>
    <xdr:sp macro="" textlink="">
      <xdr:nvSpPr>
        <xdr:cNvPr id="4831425" name="Rectangle 907">
          <a:extLst>
            <a:ext uri="{FF2B5EF4-FFF2-40B4-BE49-F238E27FC236}">
              <a16:creationId xmlns:a16="http://schemas.microsoft.com/office/drawing/2014/main" xmlns="" id="{00000000-0008-0000-0300-0000C1B84900}"/>
            </a:ext>
          </a:extLst>
        </xdr:cNvPr>
        <xdr:cNvSpPr>
          <a:spLocks noChangeArrowheads="1"/>
        </xdr:cNvSpPr>
      </xdr:nvSpPr>
      <xdr:spPr bwMode="auto">
        <a:xfrm>
          <a:off x="606742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6" name="Rectangle 908">
          <a:extLst>
            <a:ext uri="{FF2B5EF4-FFF2-40B4-BE49-F238E27FC236}">
              <a16:creationId xmlns:a16="http://schemas.microsoft.com/office/drawing/2014/main" xmlns="" id="{00000000-0008-0000-0300-0000C2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7" name="Rectangle 909">
          <a:extLst>
            <a:ext uri="{FF2B5EF4-FFF2-40B4-BE49-F238E27FC236}">
              <a16:creationId xmlns:a16="http://schemas.microsoft.com/office/drawing/2014/main" xmlns="" id="{00000000-0008-0000-0300-0000C3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8" name="Rectangle 910">
          <a:extLst>
            <a:ext uri="{FF2B5EF4-FFF2-40B4-BE49-F238E27FC236}">
              <a16:creationId xmlns:a16="http://schemas.microsoft.com/office/drawing/2014/main" xmlns="" id="{00000000-0008-0000-0300-0000C4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29" name="Rectangle 911">
          <a:extLst>
            <a:ext uri="{FF2B5EF4-FFF2-40B4-BE49-F238E27FC236}">
              <a16:creationId xmlns:a16="http://schemas.microsoft.com/office/drawing/2014/main" xmlns="" id="{00000000-0008-0000-0300-0000C5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0" name="Rectangle 912">
          <a:extLst>
            <a:ext uri="{FF2B5EF4-FFF2-40B4-BE49-F238E27FC236}">
              <a16:creationId xmlns:a16="http://schemas.microsoft.com/office/drawing/2014/main" xmlns="" id="{00000000-0008-0000-0300-0000C6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1" name="Rectangle 913">
          <a:extLst>
            <a:ext uri="{FF2B5EF4-FFF2-40B4-BE49-F238E27FC236}">
              <a16:creationId xmlns:a16="http://schemas.microsoft.com/office/drawing/2014/main" xmlns="" id="{00000000-0008-0000-0300-0000C7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2" name="Rectangle 914">
          <a:extLst>
            <a:ext uri="{FF2B5EF4-FFF2-40B4-BE49-F238E27FC236}">
              <a16:creationId xmlns:a16="http://schemas.microsoft.com/office/drawing/2014/main" xmlns="" id="{00000000-0008-0000-0300-0000C8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3" name="Rectangle 915">
          <a:extLst>
            <a:ext uri="{FF2B5EF4-FFF2-40B4-BE49-F238E27FC236}">
              <a16:creationId xmlns:a16="http://schemas.microsoft.com/office/drawing/2014/main" xmlns="" id="{00000000-0008-0000-0300-0000C9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4" name="Rectangle 916">
          <a:extLst>
            <a:ext uri="{FF2B5EF4-FFF2-40B4-BE49-F238E27FC236}">
              <a16:creationId xmlns:a16="http://schemas.microsoft.com/office/drawing/2014/main" xmlns="" id="{00000000-0008-0000-0300-0000CA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5" name="Rectangle 917">
          <a:extLst>
            <a:ext uri="{FF2B5EF4-FFF2-40B4-BE49-F238E27FC236}">
              <a16:creationId xmlns:a16="http://schemas.microsoft.com/office/drawing/2014/main" xmlns="" id="{00000000-0008-0000-0300-0000CB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6" name="Rectangle 918">
          <a:extLst>
            <a:ext uri="{FF2B5EF4-FFF2-40B4-BE49-F238E27FC236}">
              <a16:creationId xmlns:a16="http://schemas.microsoft.com/office/drawing/2014/main" xmlns="" id="{00000000-0008-0000-0300-0000CC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584</xdr:row>
      <xdr:rowOff>0</xdr:rowOff>
    </xdr:from>
    <xdr:to>
      <xdr:col>8</xdr:col>
      <xdr:colOff>561975</xdr:colOff>
      <xdr:row>584</xdr:row>
      <xdr:rowOff>0</xdr:rowOff>
    </xdr:to>
    <xdr:sp macro="" textlink="">
      <xdr:nvSpPr>
        <xdr:cNvPr id="4831437" name="Rectangle 919">
          <a:extLst>
            <a:ext uri="{FF2B5EF4-FFF2-40B4-BE49-F238E27FC236}">
              <a16:creationId xmlns:a16="http://schemas.microsoft.com/office/drawing/2014/main" xmlns="" id="{00000000-0008-0000-0300-0000CDB84900}"/>
            </a:ext>
          </a:extLst>
        </xdr:cNvPr>
        <xdr:cNvSpPr>
          <a:spLocks noChangeArrowheads="1"/>
        </xdr:cNvSpPr>
      </xdr:nvSpPr>
      <xdr:spPr bwMode="auto">
        <a:xfrm>
          <a:off x="7191375" y="1181100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38" name="Rectangle 920">
          <a:extLst>
            <a:ext uri="{FF2B5EF4-FFF2-40B4-BE49-F238E27FC236}">
              <a16:creationId xmlns:a16="http://schemas.microsoft.com/office/drawing/2014/main" xmlns="" id="{00000000-0008-0000-0300-0000CE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39" name="Rectangle 921">
          <a:extLst>
            <a:ext uri="{FF2B5EF4-FFF2-40B4-BE49-F238E27FC236}">
              <a16:creationId xmlns:a16="http://schemas.microsoft.com/office/drawing/2014/main" xmlns="" id="{00000000-0008-0000-0300-0000C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0" name="Rectangle 922">
          <a:extLst>
            <a:ext uri="{FF2B5EF4-FFF2-40B4-BE49-F238E27FC236}">
              <a16:creationId xmlns:a16="http://schemas.microsoft.com/office/drawing/2014/main" xmlns="" id="{00000000-0008-0000-0300-0000D0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1" name="Rectangle 923">
          <a:extLst>
            <a:ext uri="{FF2B5EF4-FFF2-40B4-BE49-F238E27FC236}">
              <a16:creationId xmlns:a16="http://schemas.microsoft.com/office/drawing/2014/main" xmlns="" id="{00000000-0008-0000-0300-0000D1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2" name="Rectangle 924">
          <a:extLst>
            <a:ext uri="{FF2B5EF4-FFF2-40B4-BE49-F238E27FC236}">
              <a16:creationId xmlns:a16="http://schemas.microsoft.com/office/drawing/2014/main" xmlns="" id="{00000000-0008-0000-0300-0000D2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3" name="Rectangle 925">
          <a:extLst>
            <a:ext uri="{FF2B5EF4-FFF2-40B4-BE49-F238E27FC236}">
              <a16:creationId xmlns:a16="http://schemas.microsoft.com/office/drawing/2014/main" xmlns="" id="{00000000-0008-0000-0300-0000D3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4" name="Rectangle 926">
          <a:extLst>
            <a:ext uri="{FF2B5EF4-FFF2-40B4-BE49-F238E27FC236}">
              <a16:creationId xmlns:a16="http://schemas.microsoft.com/office/drawing/2014/main" xmlns="" id="{00000000-0008-0000-0300-0000D4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5" name="Rectangle 927">
          <a:extLst>
            <a:ext uri="{FF2B5EF4-FFF2-40B4-BE49-F238E27FC236}">
              <a16:creationId xmlns:a16="http://schemas.microsoft.com/office/drawing/2014/main" xmlns="" id="{00000000-0008-0000-0300-0000D5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6" name="Rectangle 928">
          <a:extLst>
            <a:ext uri="{FF2B5EF4-FFF2-40B4-BE49-F238E27FC236}">
              <a16:creationId xmlns:a16="http://schemas.microsoft.com/office/drawing/2014/main" xmlns="" id="{00000000-0008-0000-0300-0000D6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47" name="Rectangle 929">
          <a:extLst>
            <a:ext uri="{FF2B5EF4-FFF2-40B4-BE49-F238E27FC236}">
              <a16:creationId xmlns:a16="http://schemas.microsoft.com/office/drawing/2014/main" xmlns="" id="{00000000-0008-0000-0300-0000D7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48" name="Rectangle 930">
          <a:extLst>
            <a:ext uri="{FF2B5EF4-FFF2-40B4-BE49-F238E27FC236}">
              <a16:creationId xmlns:a16="http://schemas.microsoft.com/office/drawing/2014/main" xmlns="" id="{00000000-0008-0000-0300-0000D8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49" name="Rectangle 931">
          <a:extLst>
            <a:ext uri="{FF2B5EF4-FFF2-40B4-BE49-F238E27FC236}">
              <a16:creationId xmlns:a16="http://schemas.microsoft.com/office/drawing/2014/main" xmlns="" id="{00000000-0008-0000-0300-0000D9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0" name="Rectangle 932">
          <a:extLst>
            <a:ext uri="{FF2B5EF4-FFF2-40B4-BE49-F238E27FC236}">
              <a16:creationId xmlns:a16="http://schemas.microsoft.com/office/drawing/2014/main" xmlns="" id="{00000000-0008-0000-0300-0000DA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1" name="Rectangle 933">
          <a:extLst>
            <a:ext uri="{FF2B5EF4-FFF2-40B4-BE49-F238E27FC236}">
              <a16:creationId xmlns:a16="http://schemas.microsoft.com/office/drawing/2014/main" xmlns="" id="{00000000-0008-0000-0300-0000DB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2" name="Rectangle 934">
          <a:extLst>
            <a:ext uri="{FF2B5EF4-FFF2-40B4-BE49-F238E27FC236}">
              <a16:creationId xmlns:a16="http://schemas.microsoft.com/office/drawing/2014/main" xmlns="" id="{00000000-0008-0000-0300-0000DC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3" name="Rectangle 935">
          <a:extLst>
            <a:ext uri="{FF2B5EF4-FFF2-40B4-BE49-F238E27FC236}">
              <a16:creationId xmlns:a16="http://schemas.microsoft.com/office/drawing/2014/main" xmlns="" id="{00000000-0008-0000-0300-0000DD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4" name="Rectangle 936">
          <a:extLst>
            <a:ext uri="{FF2B5EF4-FFF2-40B4-BE49-F238E27FC236}">
              <a16:creationId xmlns:a16="http://schemas.microsoft.com/office/drawing/2014/main" xmlns="" id="{00000000-0008-0000-0300-0000DE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5" name="Rectangle 937">
          <a:extLst>
            <a:ext uri="{FF2B5EF4-FFF2-40B4-BE49-F238E27FC236}">
              <a16:creationId xmlns:a16="http://schemas.microsoft.com/office/drawing/2014/main" xmlns="" id="{00000000-0008-0000-0300-0000DF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6" name="Rectangle 938">
          <a:extLst>
            <a:ext uri="{FF2B5EF4-FFF2-40B4-BE49-F238E27FC236}">
              <a16:creationId xmlns:a16="http://schemas.microsoft.com/office/drawing/2014/main" xmlns="" id="{00000000-0008-0000-0300-0000E0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57" name="Rectangle 939">
          <a:extLst>
            <a:ext uri="{FF2B5EF4-FFF2-40B4-BE49-F238E27FC236}">
              <a16:creationId xmlns:a16="http://schemas.microsoft.com/office/drawing/2014/main" xmlns="" id="{00000000-0008-0000-0300-0000E1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58" name="Rectangle 940">
          <a:extLst>
            <a:ext uri="{FF2B5EF4-FFF2-40B4-BE49-F238E27FC236}">
              <a16:creationId xmlns:a16="http://schemas.microsoft.com/office/drawing/2014/main" xmlns="" id="{00000000-0008-0000-0300-0000E2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59" name="Rectangle 941">
          <a:extLst>
            <a:ext uri="{FF2B5EF4-FFF2-40B4-BE49-F238E27FC236}">
              <a16:creationId xmlns:a16="http://schemas.microsoft.com/office/drawing/2014/main" xmlns="" id="{00000000-0008-0000-0300-0000E3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0" name="Rectangle 942">
          <a:extLst>
            <a:ext uri="{FF2B5EF4-FFF2-40B4-BE49-F238E27FC236}">
              <a16:creationId xmlns:a16="http://schemas.microsoft.com/office/drawing/2014/main" xmlns="" id="{00000000-0008-0000-0300-0000E4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1" name="Rectangle 943">
          <a:extLst>
            <a:ext uri="{FF2B5EF4-FFF2-40B4-BE49-F238E27FC236}">
              <a16:creationId xmlns:a16="http://schemas.microsoft.com/office/drawing/2014/main" xmlns="" id="{00000000-0008-0000-0300-0000E5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2" name="Rectangle 944">
          <a:extLst>
            <a:ext uri="{FF2B5EF4-FFF2-40B4-BE49-F238E27FC236}">
              <a16:creationId xmlns:a16="http://schemas.microsoft.com/office/drawing/2014/main" xmlns="" id="{00000000-0008-0000-0300-0000E6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3" name="Rectangle 945">
          <a:extLst>
            <a:ext uri="{FF2B5EF4-FFF2-40B4-BE49-F238E27FC236}">
              <a16:creationId xmlns:a16="http://schemas.microsoft.com/office/drawing/2014/main" xmlns="" id="{00000000-0008-0000-0300-0000E7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4" name="Rectangle 946">
          <a:extLst>
            <a:ext uri="{FF2B5EF4-FFF2-40B4-BE49-F238E27FC236}">
              <a16:creationId xmlns:a16="http://schemas.microsoft.com/office/drawing/2014/main" xmlns="" id="{00000000-0008-0000-0300-0000E8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5" name="Rectangle 947">
          <a:extLst>
            <a:ext uri="{FF2B5EF4-FFF2-40B4-BE49-F238E27FC236}">
              <a16:creationId xmlns:a16="http://schemas.microsoft.com/office/drawing/2014/main" xmlns="" id="{00000000-0008-0000-0300-0000E9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6" name="Rectangle 948">
          <a:extLst>
            <a:ext uri="{FF2B5EF4-FFF2-40B4-BE49-F238E27FC236}">
              <a16:creationId xmlns:a16="http://schemas.microsoft.com/office/drawing/2014/main" xmlns="" id="{00000000-0008-0000-0300-0000EA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67" name="Rectangle 949">
          <a:extLst>
            <a:ext uri="{FF2B5EF4-FFF2-40B4-BE49-F238E27FC236}">
              <a16:creationId xmlns:a16="http://schemas.microsoft.com/office/drawing/2014/main" xmlns="" id="{00000000-0008-0000-0300-0000EB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68" name="Rectangle 950">
          <a:extLst>
            <a:ext uri="{FF2B5EF4-FFF2-40B4-BE49-F238E27FC236}">
              <a16:creationId xmlns:a16="http://schemas.microsoft.com/office/drawing/2014/main" xmlns="" id="{00000000-0008-0000-0300-0000E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69" name="Rectangle 951">
          <a:extLst>
            <a:ext uri="{FF2B5EF4-FFF2-40B4-BE49-F238E27FC236}">
              <a16:creationId xmlns:a16="http://schemas.microsoft.com/office/drawing/2014/main" xmlns="" id="{00000000-0008-0000-0300-0000E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70" name="Rectangle 952">
          <a:extLst>
            <a:ext uri="{FF2B5EF4-FFF2-40B4-BE49-F238E27FC236}">
              <a16:creationId xmlns:a16="http://schemas.microsoft.com/office/drawing/2014/main" xmlns="" id="{00000000-0008-0000-0300-0000E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71" name="Rectangle 953">
          <a:extLst>
            <a:ext uri="{FF2B5EF4-FFF2-40B4-BE49-F238E27FC236}">
              <a16:creationId xmlns:a16="http://schemas.microsoft.com/office/drawing/2014/main" xmlns="" id="{00000000-0008-0000-0300-0000EF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2" name="Rectangle 954">
          <a:extLst>
            <a:ext uri="{FF2B5EF4-FFF2-40B4-BE49-F238E27FC236}">
              <a16:creationId xmlns:a16="http://schemas.microsoft.com/office/drawing/2014/main" xmlns="" id="{00000000-0008-0000-0300-0000F0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3" name="Rectangle 955">
          <a:extLst>
            <a:ext uri="{FF2B5EF4-FFF2-40B4-BE49-F238E27FC236}">
              <a16:creationId xmlns:a16="http://schemas.microsoft.com/office/drawing/2014/main" xmlns="" id="{00000000-0008-0000-0300-0000F1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4" name="Rectangle 956">
          <a:extLst>
            <a:ext uri="{FF2B5EF4-FFF2-40B4-BE49-F238E27FC236}">
              <a16:creationId xmlns:a16="http://schemas.microsoft.com/office/drawing/2014/main" xmlns="" id="{00000000-0008-0000-0300-0000F2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5" name="Rectangle 957">
          <a:extLst>
            <a:ext uri="{FF2B5EF4-FFF2-40B4-BE49-F238E27FC236}">
              <a16:creationId xmlns:a16="http://schemas.microsoft.com/office/drawing/2014/main" xmlns="" id="{00000000-0008-0000-0300-0000F3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6" name="Rectangle 958">
          <a:extLst>
            <a:ext uri="{FF2B5EF4-FFF2-40B4-BE49-F238E27FC236}">
              <a16:creationId xmlns:a16="http://schemas.microsoft.com/office/drawing/2014/main" xmlns="" id="{00000000-0008-0000-0300-0000F4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7" name="Rectangle 959">
          <a:extLst>
            <a:ext uri="{FF2B5EF4-FFF2-40B4-BE49-F238E27FC236}">
              <a16:creationId xmlns:a16="http://schemas.microsoft.com/office/drawing/2014/main" xmlns="" id="{00000000-0008-0000-0300-0000F5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8" name="Rectangle 960">
          <a:extLst>
            <a:ext uri="{FF2B5EF4-FFF2-40B4-BE49-F238E27FC236}">
              <a16:creationId xmlns:a16="http://schemas.microsoft.com/office/drawing/2014/main" xmlns="" id="{00000000-0008-0000-0300-0000F6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79" name="Rectangle 961">
          <a:extLst>
            <a:ext uri="{FF2B5EF4-FFF2-40B4-BE49-F238E27FC236}">
              <a16:creationId xmlns:a16="http://schemas.microsoft.com/office/drawing/2014/main" xmlns="" id="{00000000-0008-0000-0300-0000F7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0" name="Rectangle 962">
          <a:extLst>
            <a:ext uri="{FF2B5EF4-FFF2-40B4-BE49-F238E27FC236}">
              <a16:creationId xmlns:a16="http://schemas.microsoft.com/office/drawing/2014/main" xmlns="" id="{00000000-0008-0000-0300-0000F8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1" name="Rectangle 963">
          <a:extLst>
            <a:ext uri="{FF2B5EF4-FFF2-40B4-BE49-F238E27FC236}">
              <a16:creationId xmlns:a16="http://schemas.microsoft.com/office/drawing/2014/main" xmlns="" id="{00000000-0008-0000-0300-0000F9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2" name="Rectangle 964">
          <a:extLst>
            <a:ext uri="{FF2B5EF4-FFF2-40B4-BE49-F238E27FC236}">
              <a16:creationId xmlns:a16="http://schemas.microsoft.com/office/drawing/2014/main" xmlns="" id="{00000000-0008-0000-0300-0000FA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483" name="Rectangle 965">
          <a:extLst>
            <a:ext uri="{FF2B5EF4-FFF2-40B4-BE49-F238E27FC236}">
              <a16:creationId xmlns:a16="http://schemas.microsoft.com/office/drawing/2014/main" xmlns="" id="{00000000-0008-0000-0300-0000FBB8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4" name="Rectangle 920">
          <a:extLst>
            <a:ext uri="{FF2B5EF4-FFF2-40B4-BE49-F238E27FC236}">
              <a16:creationId xmlns:a16="http://schemas.microsoft.com/office/drawing/2014/main" xmlns="" id="{00000000-0008-0000-0300-0000FC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5" name="Rectangle 921">
          <a:extLst>
            <a:ext uri="{FF2B5EF4-FFF2-40B4-BE49-F238E27FC236}">
              <a16:creationId xmlns:a16="http://schemas.microsoft.com/office/drawing/2014/main" xmlns="" id="{00000000-0008-0000-0300-0000FDB8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6" name="Rectangle 922">
          <a:extLst>
            <a:ext uri="{FF2B5EF4-FFF2-40B4-BE49-F238E27FC236}">
              <a16:creationId xmlns:a16="http://schemas.microsoft.com/office/drawing/2014/main" xmlns="" id="{00000000-0008-0000-0300-0000FEB8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87" name="Rectangle 923">
          <a:extLst>
            <a:ext uri="{FF2B5EF4-FFF2-40B4-BE49-F238E27FC236}">
              <a16:creationId xmlns:a16="http://schemas.microsoft.com/office/drawing/2014/main" xmlns="" id="{00000000-0008-0000-0300-0000FFB8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88" name="Rectangle 924">
          <a:extLst>
            <a:ext uri="{FF2B5EF4-FFF2-40B4-BE49-F238E27FC236}">
              <a16:creationId xmlns:a16="http://schemas.microsoft.com/office/drawing/2014/main" xmlns="" id="{00000000-0008-0000-0300-00000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89" name="Rectangle 925">
          <a:extLst>
            <a:ext uri="{FF2B5EF4-FFF2-40B4-BE49-F238E27FC236}">
              <a16:creationId xmlns:a16="http://schemas.microsoft.com/office/drawing/2014/main" xmlns="" id="{00000000-0008-0000-0300-00000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0" name="Rectangle 926">
          <a:extLst>
            <a:ext uri="{FF2B5EF4-FFF2-40B4-BE49-F238E27FC236}">
              <a16:creationId xmlns:a16="http://schemas.microsoft.com/office/drawing/2014/main" xmlns="" id="{00000000-0008-0000-0300-00000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1" name="Rectangle 927">
          <a:extLst>
            <a:ext uri="{FF2B5EF4-FFF2-40B4-BE49-F238E27FC236}">
              <a16:creationId xmlns:a16="http://schemas.microsoft.com/office/drawing/2014/main" xmlns="" id="{00000000-0008-0000-0300-00000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2" name="Rectangle 928">
          <a:extLst>
            <a:ext uri="{FF2B5EF4-FFF2-40B4-BE49-F238E27FC236}">
              <a16:creationId xmlns:a16="http://schemas.microsoft.com/office/drawing/2014/main" xmlns="" id="{00000000-0008-0000-0300-00000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3" name="Rectangle 929">
          <a:extLst>
            <a:ext uri="{FF2B5EF4-FFF2-40B4-BE49-F238E27FC236}">
              <a16:creationId xmlns:a16="http://schemas.microsoft.com/office/drawing/2014/main" xmlns="" id="{00000000-0008-0000-0300-00000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4" name="Rectangle 930">
          <a:extLst>
            <a:ext uri="{FF2B5EF4-FFF2-40B4-BE49-F238E27FC236}">
              <a16:creationId xmlns:a16="http://schemas.microsoft.com/office/drawing/2014/main" xmlns="" id="{00000000-0008-0000-0300-00000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5" name="Rectangle 931">
          <a:extLst>
            <a:ext uri="{FF2B5EF4-FFF2-40B4-BE49-F238E27FC236}">
              <a16:creationId xmlns:a16="http://schemas.microsoft.com/office/drawing/2014/main" xmlns="" id="{00000000-0008-0000-0300-00000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6" name="Rectangle 932">
          <a:extLst>
            <a:ext uri="{FF2B5EF4-FFF2-40B4-BE49-F238E27FC236}">
              <a16:creationId xmlns:a16="http://schemas.microsoft.com/office/drawing/2014/main" xmlns="" id="{00000000-0008-0000-0300-00000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497" name="Rectangle 933">
          <a:extLst>
            <a:ext uri="{FF2B5EF4-FFF2-40B4-BE49-F238E27FC236}">
              <a16:creationId xmlns:a16="http://schemas.microsoft.com/office/drawing/2014/main" xmlns="" id="{00000000-0008-0000-0300-00000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498" name="Rectangle 934">
          <a:extLst>
            <a:ext uri="{FF2B5EF4-FFF2-40B4-BE49-F238E27FC236}">
              <a16:creationId xmlns:a16="http://schemas.microsoft.com/office/drawing/2014/main" xmlns="" id="{00000000-0008-0000-0300-00000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499" name="Rectangle 935">
          <a:extLst>
            <a:ext uri="{FF2B5EF4-FFF2-40B4-BE49-F238E27FC236}">
              <a16:creationId xmlns:a16="http://schemas.microsoft.com/office/drawing/2014/main" xmlns="" id="{00000000-0008-0000-0300-00000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0" name="Rectangle 936">
          <a:extLst>
            <a:ext uri="{FF2B5EF4-FFF2-40B4-BE49-F238E27FC236}">
              <a16:creationId xmlns:a16="http://schemas.microsoft.com/office/drawing/2014/main" xmlns="" id="{00000000-0008-0000-0300-00000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1" name="Rectangle 937">
          <a:extLst>
            <a:ext uri="{FF2B5EF4-FFF2-40B4-BE49-F238E27FC236}">
              <a16:creationId xmlns:a16="http://schemas.microsoft.com/office/drawing/2014/main" xmlns="" id="{00000000-0008-0000-0300-00000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2" name="Rectangle 938">
          <a:extLst>
            <a:ext uri="{FF2B5EF4-FFF2-40B4-BE49-F238E27FC236}">
              <a16:creationId xmlns:a16="http://schemas.microsoft.com/office/drawing/2014/main" xmlns="" id="{00000000-0008-0000-0300-00000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3" name="Rectangle 939">
          <a:extLst>
            <a:ext uri="{FF2B5EF4-FFF2-40B4-BE49-F238E27FC236}">
              <a16:creationId xmlns:a16="http://schemas.microsoft.com/office/drawing/2014/main" xmlns="" id="{00000000-0008-0000-0300-00000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4" name="Rectangle 940">
          <a:extLst>
            <a:ext uri="{FF2B5EF4-FFF2-40B4-BE49-F238E27FC236}">
              <a16:creationId xmlns:a16="http://schemas.microsoft.com/office/drawing/2014/main" xmlns="" id="{00000000-0008-0000-0300-00001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5" name="Rectangle 941">
          <a:extLst>
            <a:ext uri="{FF2B5EF4-FFF2-40B4-BE49-F238E27FC236}">
              <a16:creationId xmlns:a16="http://schemas.microsoft.com/office/drawing/2014/main" xmlns="" id="{00000000-0008-0000-0300-00001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6" name="Rectangle 942">
          <a:extLst>
            <a:ext uri="{FF2B5EF4-FFF2-40B4-BE49-F238E27FC236}">
              <a16:creationId xmlns:a16="http://schemas.microsoft.com/office/drawing/2014/main" xmlns="" id="{00000000-0008-0000-0300-00001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07" name="Rectangle 943">
          <a:extLst>
            <a:ext uri="{FF2B5EF4-FFF2-40B4-BE49-F238E27FC236}">
              <a16:creationId xmlns:a16="http://schemas.microsoft.com/office/drawing/2014/main" xmlns="" id="{00000000-0008-0000-0300-00001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08" name="Rectangle 944">
          <a:extLst>
            <a:ext uri="{FF2B5EF4-FFF2-40B4-BE49-F238E27FC236}">
              <a16:creationId xmlns:a16="http://schemas.microsoft.com/office/drawing/2014/main" xmlns="" id="{00000000-0008-0000-0300-00001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09" name="Rectangle 945">
          <a:extLst>
            <a:ext uri="{FF2B5EF4-FFF2-40B4-BE49-F238E27FC236}">
              <a16:creationId xmlns:a16="http://schemas.microsoft.com/office/drawing/2014/main" xmlns="" id="{00000000-0008-0000-0300-00001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0" name="Rectangle 946">
          <a:extLst>
            <a:ext uri="{FF2B5EF4-FFF2-40B4-BE49-F238E27FC236}">
              <a16:creationId xmlns:a16="http://schemas.microsoft.com/office/drawing/2014/main" xmlns="" id="{00000000-0008-0000-0300-00001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1" name="Rectangle 947">
          <a:extLst>
            <a:ext uri="{FF2B5EF4-FFF2-40B4-BE49-F238E27FC236}">
              <a16:creationId xmlns:a16="http://schemas.microsoft.com/office/drawing/2014/main" xmlns="" id="{00000000-0008-0000-0300-00001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2" name="Rectangle 948">
          <a:extLst>
            <a:ext uri="{FF2B5EF4-FFF2-40B4-BE49-F238E27FC236}">
              <a16:creationId xmlns:a16="http://schemas.microsoft.com/office/drawing/2014/main" xmlns="" id="{00000000-0008-0000-0300-00001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3" name="Rectangle 949">
          <a:extLst>
            <a:ext uri="{FF2B5EF4-FFF2-40B4-BE49-F238E27FC236}">
              <a16:creationId xmlns:a16="http://schemas.microsoft.com/office/drawing/2014/main" xmlns="" id="{00000000-0008-0000-0300-00001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14" name="Rectangle 950">
          <a:extLst>
            <a:ext uri="{FF2B5EF4-FFF2-40B4-BE49-F238E27FC236}">
              <a16:creationId xmlns:a16="http://schemas.microsoft.com/office/drawing/2014/main" xmlns="" id="{00000000-0008-0000-0300-00001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5" name="Rectangle 951">
          <a:extLst>
            <a:ext uri="{FF2B5EF4-FFF2-40B4-BE49-F238E27FC236}">
              <a16:creationId xmlns:a16="http://schemas.microsoft.com/office/drawing/2014/main" xmlns="" id="{00000000-0008-0000-0300-00001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16" name="Rectangle 952">
          <a:extLst>
            <a:ext uri="{FF2B5EF4-FFF2-40B4-BE49-F238E27FC236}">
              <a16:creationId xmlns:a16="http://schemas.microsoft.com/office/drawing/2014/main" xmlns="" id="{00000000-0008-0000-0300-00001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17" name="Rectangle 953">
          <a:extLst>
            <a:ext uri="{FF2B5EF4-FFF2-40B4-BE49-F238E27FC236}">
              <a16:creationId xmlns:a16="http://schemas.microsoft.com/office/drawing/2014/main" xmlns="" id="{00000000-0008-0000-0300-00001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8" name="Rectangle 954">
          <a:extLst>
            <a:ext uri="{FF2B5EF4-FFF2-40B4-BE49-F238E27FC236}">
              <a16:creationId xmlns:a16="http://schemas.microsoft.com/office/drawing/2014/main" xmlns="" id="{00000000-0008-0000-0300-00001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19" name="Rectangle 955">
          <a:extLst>
            <a:ext uri="{FF2B5EF4-FFF2-40B4-BE49-F238E27FC236}">
              <a16:creationId xmlns:a16="http://schemas.microsoft.com/office/drawing/2014/main" xmlns="" id="{00000000-0008-0000-0300-00001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0" name="Rectangle 956">
          <a:extLst>
            <a:ext uri="{FF2B5EF4-FFF2-40B4-BE49-F238E27FC236}">
              <a16:creationId xmlns:a16="http://schemas.microsoft.com/office/drawing/2014/main" xmlns="" id="{00000000-0008-0000-0300-00002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1" name="Rectangle 957">
          <a:extLst>
            <a:ext uri="{FF2B5EF4-FFF2-40B4-BE49-F238E27FC236}">
              <a16:creationId xmlns:a16="http://schemas.microsoft.com/office/drawing/2014/main" xmlns="" id="{00000000-0008-0000-0300-00002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2" name="Rectangle 958">
          <a:extLst>
            <a:ext uri="{FF2B5EF4-FFF2-40B4-BE49-F238E27FC236}">
              <a16:creationId xmlns:a16="http://schemas.microsoft.com/office/drawing/2014/main" xmlns="" id="{00000000-0008-0000-0300-00002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3" name="Rectangle 959">
          <a:extLst>
            <a:ext uri="{FF2B5EF4-FFF2-40B4-BE49-F238E27FC236}">
              <a16:creationId xmlns:a16="http://schemas.microsoft.com/office/drawing/2014/main" xmlns="" id="{00000000-0008-0000-0300-00002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4" name="Rectangle 960">
          <a:extLst>
            <a:ext uri="{FF2B5EF4-FFF2-40B4-BE49-F238E27FC236}">
              <a16:creationId xmlns:a16="http://schemas.microsoft.com/office/drawing/2014/main" xmlns="" id="{00000000-0008-0000-0300-00002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5" name="Rectangle 961">
          <a:extLst>
            <a:ext uri="{FF2B5EF4-FFF2-40B4-BE49-F238E27FC236}">
              <a16:creationId xmlns:a16="http://schemas.microsoft.com/office/drawing/2014/main" xmlns="" id="{00000000-0008-0000-0300-00002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6" name="Rectangle 962">
          <a:extLst>
            <a:ext uri="{FF2B5EF4-FFF2-40B4-BE49-F238E27FC236}">
              <a16:creationId xmlns:a16="http://schemas.microsoft.com/office/drawing/2014/main" xmlns="" id="{00000000-0008-0000-0300-00002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7" name="Rectangle 963">
          <a:extLst>
            <a:ext uri="{FF2B5EF4-FFF2-40B4-BE49-F238E27FC236}">
              <a16:creationId xmlns:a16="http://schemas.microsoft.com/office/drawing/2014/main" xmlns="" id="{00000000-0008-0000-0300-00002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8" name="Rectangle 964">
          <a:extLst>
            <a:ext uri="{FF2B5EF4-FFF2-40B4-BE49-F238E27FC236}">
              <a16:creationId xmlns:a16="http://schemas.microsoft.com/office/drawing/2014/main" xmlns="" id="{00000000-0008-0000-0300-000028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29" name="Rectangle 965">
          <a:extLst>
            <a:ext uri="{FF2B5EF4-FFF2-40B4-BE49-F238E27FC236}">
              <a16:creationId xmlns:a16="http://schemas.microsoft.com/office/drawing/2014/main" xmlns="" id="{00000000-0008-0000-0300-000029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0" name="Rectangle 920">
          <a:extLst>
            <a:ext uri="{FF2B5EF4-FFF2-40B4-BE49-F238E27FC236}">
              <a16:creationId xmlns:a16="http://schemas.microsoft.com/office/drawing/2014/main" xmlns="" id="{00000000-0008-0000-0300-00002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1" name="Rectangle 921">
          <a:extLst>
            <a:ext uri="{FF2B5EF4-FFF2-40B4-BE49-F238E27FC236}">
              <a16:creationId xmlns:a16="http://schemas.microsoft.com/office/drawing/2014/main" xmlns="" id="{00000000-0008-0000-0300-00002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2" name="Rectangle 922">
          <a:extLst>
            <a:ext uri="{FF2B5EF4-FFF2-40B4-BE49-F238E27FC236}">
              <a16:creationId xmlns:a16="http://schemas.microsoft.com/office/drawing/2014/main" xmlns="" id="{00000000-0008-0000-0300-00002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3" name="Rectangle 923">
          <a:extLst>
            <a:ext uri="{FF2B5EF4-FFF2-40B4-BE49-F238E27FC236}">
              <a16:creationId xmlns:a16="http://schemas.microsoft.com/office/drawing/2014/main" xmlns="" id="{00000000-0008-0000-0300-00002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4" name="Rectangle 924">
          <a:extLst>
            <a:ext uri="{FF2B5EF4-FFF2-40B4-BE49-F238E27FC236}">
              <a16:creationId xmlns:a16="http://schemas.microsoft.com/office/drawing/2014/main" xmlns="" id="{00000000-0008-0000-0300-00002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5" name="Rectangle 925">
          <a:extLst>
            <a:ext uri="{FF2B5EF4-FFF2-40B4-BE49-F238E27FC236}">
              <a16:creationId xmlns:a16="http://schemas.microsoft.com/office/drawing/2014/main" xmlns="" id="{00000000-0008-0000-0300-00002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6" name="Rectangle 926">
          <a:extLst>
            <a:ext uri="{FF2B5EF4-FFF2-40B4-BE49-F238E27FC236}">
              <a16:creationId xmlns:a16="http://schemas.microsoft.com/office/drawing/2014/main" xmlns="" id="{00000000-0008-0000-0300-00003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37" name="Rectangle 927">
          <a:extLst>
            <a:ext uri="{FF2B5EF4-FFF2-40B4-BE49-F238E27FC236}">
              <a16:creationId xmlns:a16="http://schemas.microsoft.com/office/drawing/2014/main" xmlns="" id="{00000000-0008-0000-0300-00003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38" name="Rectangle 928">
          <a:extLst>
            <a:ext uri="{FF2B5EF4-FFF2-40B4-BE49-F238E27FC236}">
              <a16:creationId xmlns:a16="http://schemas.microsoft.com/office/drawing/2014/main" xmlns="" id="{00000000-0008-0000-0300-00003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39" name="Rectangle 929">
          <a:extLst>
            <a:ext uri="{FF2B5EF4-FFF2-40B4-BE49-F238E27FC236}">
              <a16:creationId xmlns:a16="http://schemas.microsoft.com/office/drawing/2014/main" xmlns="" id="{00000000-0008-0000-0300-00003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0" name="Rectangle 930">
          <a:extLst>
            <a:ext uri="{FF2B5EF4-FFF2-40B4-BE49-F238E27FC236}">
              <a16:creationId xmlns:a16="http://schemas.microsoft.com/office/drawing/2014/main" xmlns="" id="{00000000-0008-0000-0300-00003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1" name="Rectangle 931">
          <a:extLst>
            <a:ext uri="{FF2B5EF4-FFF2-40B4-BE49-F238E27FC236}">
              <a16:creationId xmlns:a16="http://schemas.microsoft.com/office/drawing/2014/main" xmlns="" id="{00000000-0008-0000-0300-00003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2" name="Rectangle 932">
          <a:extLst>
            <a:ext uri="{FF2B5EF4-FFF2-40B4-BE49-F238E27FC236}">
              <a16:creationId xmlns:a16="http://schemas.microsoft.com/office/drawing/2014/main" xmlns="" id="{00000000-0008-0000-0300-00003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3" name="Rectangle 933">
          <a:extLst>
            <a:ext uri="{FF2B5EF4-FFF2-40B4-BE49-F238E27FC236}">
              <a16:creationId xmlns:a16="http://schemas.microsoft.com/office/drawing/2014/main" xmlns="" id="{00000000-0008-0000-0300-00003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4" name="Rectangle 934">
          <a:extLst>
            <a:ext uri="{FF2B5EF4-FFF2-40B4-BE49-F238E27FC236}">
              <a16:creationId xmlns:a16="http://schemas.microsoft.com/office/drawing/2014/main" xmlns="" id="{00000000-0008-0000-0300-00003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5" name="Rectangle 935">
          <a:extLst>
            <a:ext uri="{FF2B5EF4-FFF2-40B4-BE49-F238E27FC236}">
              <a16:creationId xmlns:a16="http://schemas.microsoft.com/office/drawing/2014/main" xmlns="" id="{00000000-0008-0000-0300-000039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6" name="Rectangle 936">
          <a:extLst>
            <a:ext uri="{FF2B5EF4-FFF2-40B4-BE49-F238E27FC236}">
              <a16:creationId xmlns:a16="http://schemas.microsoft.com/office/drawing/2014/main" xmlns="" id="{00000000-0008-0000-0300-00003A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47" name="Rectangle 937">
          <a:extLst>
            <a:ext uri="{FF2B5EF4-FFF2-40B4-BE49-F238E27FC236}">
              <a16:creationId xmlns:a16="http://schemas.microsoft.com/office/drawing/2014/main" xmlns="" id="{00000000-0008-0000-0300-00003B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48" name="Rectangle 938">
          <a:extLst>
            <a:ext uri="{FF2B5EF4-FFF2-40B4-BE49-F238E27FC236}">
              <a16:creationId xmlns:a16="http://schemas.microsoft.com/office/drawing/2014/main" xmlns="" id="{00000000-0008-0000-0300-00003C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49" name="Rectangle 939">
          <a:extLst>
            <a:ext uri="{FF2B5EF4-FFF2-40B4-BE49-F238E27FC236}">
              <a16:creationId xmlns:a16="http://schemas.microsoft.com/office/drawing/2014/main" xmlns="" id="{00000000-0008-0000-0300-00003D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0" name="Rectangle 940">
          <a:extLst>
            <a:ext uri="{FF2B5EF4-FFF2-40B4-BE49-F238E27FC236}">
              <a16:creationId xmlns:a16="http://schemas.microsoft.com/office/drawing/2014/main" xmlns="" id="{00000000-0008-0000-0300-00003E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1" name="Rectangle 941">
          <a:extLst>
            <a:ext uri="{FF2B5EF4-FFF2-40B4-BE49-F238E27FC236}">
              <a16:creationId xmlns:a16="http://schemas.microsoft.com/office/drawing/2014/main" xmlns="" id="{00000000-0008-0000-0300-00003F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2" name="Rectangle 942">
          <a:extLst>
            <a:ext uri="{FF2B5EF4-FFF2-40B4-BE49-F238E27FC236}">
              <a16:creationId xmlns:a16="http://schemas.microsoft.com/office/drawing/2014/main" xmlns="" id="{00000000-0008-0000-0300-000040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3" name="Rectangle 943">
          <a:extLst>
            <a:ext uri="{FF2B5EF4-FFF2-40B4-BE49-F238E27FC236}">
              <a16:creationId xmlns:a16="http://schemas.microsoft.com/office/drawing/2014/main" xmlns="" id="{00000000-0008-0000-0300-000041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4" name="Rectangle 944">
          <a:extLst>
            <a:ext uri="{FF2B5EF4-FFF2-40B4-BE49-F238E27FC236}">
              <a16:creationId xmlns:a16="http://schemas.microsoft.com/office/drawing/2014/main" xmlns="" id="{00000000-0008-0000-0300-000042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5" name="Rectangle 945">
          <a:extLst>
            <a:ext uri="{FF2B5EF4-FFF2-40B4-BE49-F238E27FC236}">
              <a16:creationId xmlns:a16="http://schemas.microsoft.com/office/drawing/2014/main" xmlns="" id="{00000000-0008-0000-0300-000043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6" name="Rectangle 946">
          <a:extLst>
            <a:ext uri="{FF2B5EF4-FFF2-40B4-BE49-F238E27FC236}">
              <a16:creationId xmlns:a16="http://schemas.microsoft.com/office/drawing/2014/main" xmlns="" id="{00000000-0008-0000-0300-000044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57" name="Rectangle 947">
          <a:extLst>
            <a:ext uri="{FF2B5EF4-FFF2-40B4-BE49-F238E27FC236}">
              <a16:creationId xmlns:a16="http://schemas.microsoft.com/office/drawing/2014/main" xmlns="" id="{00000000-0008-0000-0300-000045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58" name="Rectangle 948">
          <a:extLst>
            <a:ext uri="{FF2B5EF4-FFF2-40B4-BE49-F238E27FC236}">
              <a16:creationId xmlns:a16="http://schemas.microsoft.com/office/drawing/2014/main" xmlns="" id="{00000000-0008-0000-0300-000046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59" name="Rectangle 949">
          <a:extLst>
            <a:ext uri="{FF2B5EF4-FFF2-40B4-BE49-F238E27FC236}">
              <a16:creationId xmlns:a16="http://schemas.microsoft.com/office/drawing/2014/main" xmlns="" id="{00000000-0008-0000-0300-000047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60" name="Rectangle 950">
          <a:extLst>
            <a:ext uri="{FF2B5EF4-FFF2-40B4-BE49-F238E27FC236}">
              <a16:creationId xmlns:a16="http://schemas.microsoft.com/office/drawing/2014/main" xmlns="" id="{00000000-0008-0000-0300-00004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1" name="Rectangle 951">
          <a:extLst>
            <a:ext uri="{FF2B5EF4-FFF2-40B4-BE49-F238E27FC236}">
              <a16:creationId xmlns:a16="http://schemas.microsoft.com/office/drawing/2014/main" xmlns="" id="{00000000-0008-0000-0300-00004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62" name="Rectangle 952">
          <a:extLst>
            <a:ext uri="{FF2B5EF4-FFF2-40B4-BE49-F238E27FC236}">
              <a16:creationId xmlns:a16="http://schemas.microsoft.com/office/drawing/2014/main" xmlns="" id="{00000000-0008-0000-0300-00004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63" name="Rectangle 953">
          <a:extLst>
            <a:ext uri="{FF2B5EF4-FFF2-40B4-BE49-F238E27FC236}">
              <a16:creationId xmlns:a16="http://schemas.microsoft.com/office/drawing/2014/main" xmlns="" id="{00000000-0008-0000-0300-00004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4" name="Rectangle 954">
          <a:extLst>
            <a:ext uri="{FF2B5EF4-FFF2-40B4-BE49-F238E27FC236}">
              <a16:creationId xmlns:a16="http://schemas.microsoft.com/office/drawing/2014/main" xmlns="" id="{00000000-0008-0000-0300-00004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5" name="Rectangle 955">
          <a:extLst>
            <a:ext uri="{FF2B5EF4-FFF2-40B4-BE49-F238E27FC236}">
              <a16:creationId xmlns:a16="http://schemas.microsoft.com/office/drawing/2014/main" xmlns="" id="{00000000-0008-0000-0300-00004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6" name="Rectangle 956">
          <a:extLst>
            <a:ext uri="{FF2B5EF4-FFF2-40B4-BE49-F238E27FC236}">
              <a16:creationId xmlns:a16="http://schemas.microsoft.com/office/drawing/2014/main" xmlns="" id="{00000000-0008-0000-0300-00004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7" name="Rectangle 957">
          <a:extLst>
            <a:ext uri="{FF2B5EF4-FFF2-40B4-BE49-F238E27FC236}">
              <a16:creationId xmlns:a16="http://schemas.microsoft.com/office/drawing/2014/main" xmlns="" id="{00000000-0008-0000-0300-00004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8" name="Rectangle 958">
          <a:extLst>
            <a:ext uri="{FF2B5EF4-FFF2-40B4-BE49-F238E27FC236}">
              <a16:creationId xmlns:a16="http://schemas.microsoft.com/office/drawing/2014/main" xmlns="" id="{00000000-0008-0000-0300-00005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69" name="Rectangle 959">
          <a:extLst>
            <a:ext uri="{FF2B5EF4-FFF2-40B4-BE49-F238E27FC236}">
              <a16:creationId xmlns:a16="http://schemas.microsoft.com/office/drawing/2014/main" xmlns="" id="{00000000-0008-0000-0300-00005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0" name="Rectangle 960">
          <a:extLst>
            <a:ext uri="{FF2B5EF4-FFF2-40B4-BE49-F238E27FC236}">
              <a16:creationId xmlns:a16="http://schemas.microsoft.com/office/drawing/2014/main" xmlns="" id="{00000000-0008-0000-0300-00005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1" name="Rectangle 961">
          <a:extLst>
            <a:ext uri="{FF2B5EF4-FFF2-40B4-BE49-F238E27FC236}">
              <a16:creationId xmlns:a16="http://schemas.microsoft.com/office/drawing/2014/main" xmlns="" id="{00000000-0008-0000-0300-00005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2" name="Rectangle 962">
          <a:extLst>
            <a:ext uri="{FF2B5EF4-FFF2-40B4-BE49-F238E27FC236}">
              <a16:creationId xmlns:a16="http://schemas.microsoft.com/office/drawing/2014/main" xmlns="" id="{00000000-0008-0000-0300-00005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3" name="Rectangle 963">
          <a:extLst>
            <a:ext uri="{FF2B5EF4-FFF2-40B4-BE49-F238E27FC236}">
              <a16:creationId xmlns:a16="http://schemas.microsoft.com/office/drawing/2014/main" xmlns="" id="{00000000-0008-0000-0300-00005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4" name="Rectangle 964">
          <a:extLst>
            <a:ext uri="{FF2B5EF4-FFF2-40B4-BE49-F238E27FC236}">
              <a16:creationId xmlns:a16="http://schemas.microsoft.com/office/drawing/2014/main" xmlns="" id="{00000000-0008-0000-0300-000056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575" name="Rectangle 965">
          <a:extLst>
            <a:ext uri="{FF2B5EF4-FFF2-40B4-BE49-F238E27FC236}">
              <a16:creationId xmlns:a16="http://schemas.microsoft.com/office/drawing/2014/main" xmlns="" id="{00000000-0008-0000-0300-000057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6" name="Rectangle 920">
          <a:extLst>
            <a:ext uri="{FF2B5EF4-FFF2-40B4-BE49-F238E27FC236}">
              <a16:creationId xmlns:a16="http://schemas.microsoft.com/office/drawing/2014/main" xmlns="" id="{00000000-0008-0000-0300-000058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77" name="Rectangle 921">
          <a:extLst>
            <a:ext uri="{FF2B5EF4-FFF2-40B4-BE49-F238E27FC236}">
              <a16:creationId xmlns:a16="http://schemas.microsoft.com/office/drawing/2014/main" xmlns="" id="{00000000-0008-0000-0300-00005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78" name="Rectangle 922">
          <a:extLst>
            <a:ext uri="{FF2B5EF4-FFF2-40B4-BE49-F238E27FC236}">
              <a16:creationId xmlns:a16="http://schemas.microsoft.com/office/drawing/2014/main" xmlns="" id="{00000000-0008-0000-0300-00005A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79" name="Rectangle 923">
          <a:extLst>
            <a:ext uri="{FF2B5EF4-FFF2-40B4-BE49-F238E27FC236}">
              <a16:creationId xmlns:a16="http://schemas.microsoft.com/office/drawing/2014/main" xmlns="" id="{00000000-0008-0000-0300-00005B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0" name="Rectangle 924">
          <a:extLst>
            <a:ext uri="{FF2B5EF4-FFF2-40B4-BE49-F238E27FC236}">
              <a16:creationId xmlns:a16="http://schemas.microsoft.com/office/drawing/2014/main" xmlns="" id="{00000000-0008-0000-0300-00005C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1" name="Rectangle 925">
          <a:extLst>
            <a:ext uri="{FF2B5EF4-FFF2-40B4-BE49-F238E27FC236}">
              <a16:creationId xmlns:a16="http://schemas.microsoft.com/office/drawing/2014/main" xmlns="" id="{00000000-0008-0000-0300-00005D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2" name="Rectangle 926">
          <a:extLst>
            <a:ext uri="{FF2B5EF4-FFF2-40B4-BE49-F238E27FC236}">
              <a16:creationId xmlns:a16="http://schemas.microsoft.com/office/drawing/2014/main" xmlns="" id="{00000000-0008-0000-0300-00005E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3" name="Rectangle 927">
          <a:extLst>
            <a:ext uri="{FF2B5EF4-FFF2-40B4-BE49-F238E27FC236}">
              <a16:creationId xmlns:a16="http://schemas.microsoft.com/office/drawing/2014/main" xmlns="" id="{00000000-0008-0000-0300-00005F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4" name="Rectangle 928">
          <a:extLst>
            <a:ext uri="{FF2B5EF4-FFF2-40B4-BE49-F238E27FC236}">
              <a16:creationId xmlns:a16="http://schemas.microsoft.com/office/drawing/2014/main" xmlns="" id="{00000000-0008-0000-0300-000060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5" name="Rectangle 929">
          <a:extLst>
            <a:ext uri="{FF2B5EF4-FFF2-40B4-BE49-F238E27FC236}">
              <a16:creationId xmlns:a16="http://schemas.microsoft.com/office/drawing/2014/main" xmlns="" id="{00000000-0008-0000-0300-000061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6" name="Rectangle 930">
          <a:extLst>
            <a:ext uri="{FF2B5EF4-FFF2-40B4-BE49-F238E27FC236}">
              <a16:creationId xmlns:a16="http://schemas.microsoft.com/office/drawing/2014/main" xmlns="" id="{00000000-0008-0000-0300-000062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87" name="Rectangle 931">
          <a:extLst>
            <a:ext uri="{FF2B5EF4-FFF2-40B4-BE49-F238E27FC236}">
              <a16:creationId xmlns:a16="http://schemas.microsoft.com/office/drawing/2014/main" xmlns="" id="{00000000-0008-0000-0300-000063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88" name="Rectangle 932">
          <a:extLst>
            <a:ext uri="{FF2B5EF4-FFF2-40B4-BE49-F238E27FC236}">
              <a16:creationId xmlns:a16="http://schemas.microsoft.com/office/drawing/2014/main" xmlns="" id="{00000000-0008-0000-0300-000064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89" name="Rectangle 933">
          <a:extLst>
            <a:ext uri="{FF2B5EF4-FFF2-40B4-BE49-F238E27FC236}">
              <a16:creationId xmlns:a16="http://schemas.microsoft.com/office/drawing/2014/main" xmlns="" id="{00000000-0008-0000-0300-000065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0" name="Rectangle 934">
          <a:extLst>
            <a:ext uri="{FF2B5EF4-FFF2-40B4-BE49-F238E27FC236}">
              <a16:creationId xmlns:a16="http://schemas.microsoft.com/office/drawing/2014/main" xmlns="" id="{00000000-0008-0000-0300-000066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1" name="Rectangle 935">
          <a:extLst>
            <a:ext uri="{FF2B5EF4-FFF2-40B4-BE49-F238E27FC236}">
              <a16:creationId xmlns:a16="http://schemas.microsoft.com/office/drawing/2014/main" xmlns="" id="{00000000-0008-0000-0300-000067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2" name="Rectangle 936">
          <a:extLst>
            <a:ext uri="{FF2B5EF4-FFF2-40B4-BE49-F238E27FC236}">
              <a16:creationId xmlns:a16="http://schemas.microsoft.com/office/drawing/2014/main" xmlns="" id="{00000000-0008-0000-0300-000068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3" name="Rectangle 937">
          <a:extLst>
            <a:ext uri="{FF2B5EF4-FFF2-40B4-BE49-F238E27FC236}">
              <a16:creationId xmlns:a16="http://schemas.microsoft.com/office/drawing/2014/main" xmlns="" id="{00000000-0008-0000-0300-000069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4" name="Rectangle 938">
          <a:extLst>
            <a:ext uri="{FF2B5EF4-FFF2-40B4-BE49-F238E27FC236}">
              <a16:creationId xmlns:a16="http://schemas.microsoft.com/office/drawing/2014/main" xmlns="" id="{00000000-0008-0000-0300-00006A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5" name="Rectangle 939">
          <a:extLst>
            <a:ext uri="{FF2B5EF4-FFF2-40B4-BE49-F238E27FC236}">
              <a16:creationId xmlns:a16="http://schemas.microsoft.com/office/drawing/2014/main" xmlns="" id="{00000000-0008-0000-0300-00006B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6" name="Rectangle 940">
          <a:extLst>
            <a:ext uri="{FF2B5EF4-FFF2-40B4-BE49-F238E27FC236}">
              <a16:creationId xmlns:a16="http://schemas.microsoft.com/office/drawing/2014/main" xmlns="" id="{00000000-0008-0000-0300-00006C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597" name="Rectangle 941">
          <a:extLst>
            <a:ext uri="{FF2B5EF4-FFF2-40B4-BE49-F238E27FC236}">
              <a16:creationId xmlns:a16="http://schemas.microsoft.com/office/drawing/2014/main" xmlns="" id="{00000000-0008-0000-0300-00006D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598" name="Rectangle 942">
          <a:extLst>
            <a:ext uri="{FF2B5EF4-FFF2-40B4-BE49-F238E27FC236}">
              <a16:creationId xmlns:a16="http://schemas.microsoft.com/office/drawing/2014/main" xmlns="" id="{00000000-0008-0000-0300-00006E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599" name="Rectangle 943">
          <a:extLst>
            <a:ext uri="{FF2B5EF4-FFF2-40B4-BE49-F238E27FC236}">
              <a16:creationId xmlns:a16="http://schemas.microsoft.com/office/drawing/2014/main" xmlns="" id="{00000000-0008-0000-0300-00006F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0" name="Rectangle 944">
          <a:extLst>
            <a:ext uri="{FF2B5EF4-FFF2-40B4-BE49-F238E27FC236}">
              <a16:creationId xmlns:a16="http://schemas.microsoft.com/office/drawing/2014/main" xmlns="" id="{00000000-0008-0000-0300-000070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1" name="Rectangle 945">
          <a:extLst>
            <a:ext uri="{FF2B5EF4-FFF2-40B4-BE49-F238E27FC236}">
              <a16:creationId xmlns:a16="http://schemas.microsoft.com/office/drawing/2014/main" xmlns="" id="{00000000-0008-0000-0300-000071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2" name="Rectangle 946">
          <a:extLst>
            <a:ext uri="{FF2B5EF4-FFF2-40B4-BE49-F238E27FC236}">
              <a16:creationId xmlns:a16="http://schemas.microsoft.com/office/drawing/2014/main" xmlns="" id="{00000000-0008-0000-0300-000072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3" name="Rectangle 947">
          <a:extLst>
            <a:ext uri="{FF2B5EF4-FFF2-40B4-BE49-F238E27FC236}">
              <a16:creationId xmlns:a16="http://schemas.microsoft.com/office/drawing/2014/main" xmlns="" id="{00000000-0008-0000-0300-000073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4" name="Rectangle 948">
          <a:extLst>
            <a:ext uri="{FF2B5EF4-FFF2-40B4-BE49-F238E27FC236}">
              <a16:creationId xmlns:a16="http://schemas.microsoft.com/office/drawing/2014/main" xmlns="" id="{00000000-0008-0000-0300-000074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5" name="Rectangle 949">
          <a:extLst>
            <a:ext uri="{FF2B5EF4-FFF2-40B4-BE49-F238E27FC236}">
              <a16:creationId xmlns:a16="http://schemas.microsoft.com/office/drawing/2014/main" xmlns="" id="{00000000-0008-0000-0300-000075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649</xdr:row>
      <xdr:rowOff>0</xdr:rowOff>
    </xdr:from>
    <xdr:to>
      <xdr:col>4</xdr:col>
      <xdr:colOff>419100</xdr:colOff>
      <xdr:row>649</xdr:row>
      <xdr:rowOff>0</xdr:rowOff>
    </xdr:to>
    <xdr:sp macro="" textlink="">
      <xdr:nvSpPr>
        <xdr:cNvPr id="4831606" name="Rectangle 950">
          <a:extLst>
            <a:ext uri="{FF2B5EF4-FFF2-40B4-BE49-F238E27FC236}">
              <a16:creationId xmlns:a16="http://schemas.microsoft.com/office/drawing/2014/main" xmlns="" id="{00000000-0008-0000-0300-000076B94900}"/>
            </a:ext>
          </a:extLst>
        </xdr:cNvPr>
        <xdr:cNvSpPr>
          <a:spLocks noChangeArrowheads="1"/>
        </xdr:cNvSpPr>
      </xdr:nvSpPr>
      <xdr:spPr bwMode="auto">
        <a:xfrm>
          <a:off x="5114925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7" name="Rectangle 951">
          <a:extLst>
            <a:ext uri="{FF2B5EF4-FFF2-40B4-BE49-F238E27FC236}">
              <a16:creationId xmlns:a16="http://schemas.microsoft.com/office/drawing/2014/main" xmlns="" id="{00000000-0008-0000-0300-000077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649</xdr:row>
      <xdr:rowOff>0</xdr:rowOff>
    </xdr:from>
    <xdr:to>
      <xdr:col>8</xdr:col>
      <xdr:colOff>0</xdr:colOff>
      <xdr:row>649</xdr:row>
      <xdr:rowOff>0</xdr:rowOff>
    </xdr:to>
    <xdr:sp macro="" textlink="">
      <xdr:nvSpPr>
        <xdr:cNvPr id="4831608" name="Rectangle 952">
          <a:extLst>
            <a:ext uri="{FF2B5EF4-FFF2-40B4-BE49-F238E27FC236}">
              <a16:creationId xmlns:a16="http://schemas.microsoft.com/office/drawing/2014/main" xmlns="" id="{00000000-0008-0000-0300-000078B94900}"/>
            </a:ext>
          </a:extLst>
        </xdr:cNvPr>
        <xdr:cNvSpPr>
          <a:spLocks noChangeArrowheads="1"/>
        </xdr:cNvSpPr>
      </xdr:nvSpPr>
      <xdr:spPr bwMode="auto">
        <a:xfrm>
          <a:off x="6743700" y="1313878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649</xdr:row>
      <xdr:rowOff>0</xdr:rowOff>
    </xdr:from>
    <xdr:to>
      <xdr:col>6</xdr:col>
      <xdr:colOff>561975</xdr:colOff>
      <xdr:row>649</xdr:row>
      <xdr:rowOff>0</xdr:rowOff>
    </xdr:to>
    <xdr:sp macro="" textlink="">
      <xdr:nvSpPr>
        <xdr:cNvPr id="4831609" name="Rectangle 953">
          <a:extLst>
            <a:ext uri="{FF2B5EF4-FFF2-40B4-BE49-F238E27FC236}">
              <a16:creationId xmlns:a16="http://schemas.microsoft.com/office/drawing/2014/main" xmlns="" id="{00000000-0008-0000-0300-000079B94900}"/>
            </a:ext>
          </a:extLst>
        </xdr:cNvPr>
        <xdr:cNvSpPr>
          <a:spLocks noChangeArrowheads="1"/>
        </xdr:cNvSpPr>
      </xdr:nvSpPr>
      <xdr:spPr bwMode="auto">
        <a:xfrm>
          <a:off x="606742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0" name="Rectangle 954">
          <a:extLst>
            <a:ext uri="{FF2B5EF4-FFF2-40B4-BE49-F238E27FC236}">
              <a16:creationId xmlns:a16="http://schemas.microsoft.com/office/drawing/2014/main" xmlns="" id="{00000000-0008-0000-0300-00007A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1" name="Rectangle 955">
          <a:extLst>
            <a:ext uri="{FF2B5EF4-FFF2-40B4-BE49-F238E27FC236}">
              <a16:creationId xmlns:a16="http://schemas.microsoft.com/office/drawing/2014/main" xmlns="" id="{00000000-0008-0000-0300-00007B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2" name="Rectangle 956">
          <a:extLst>
            <a:ext uri="{FF2B5EF4-FFF2-40B4-BE49-F238E27FC236}">
              <a16:creationId xmlns:a16="http://schemas.microsoft.com/office/drawing/2014/main" xmlns="" id="{00000000-0008-0000-0300-00007C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3" name="Rectangle 957">
          <a:extLst>
            <a:ext uri="{FF2B5EF4-FFF2-40B4-BE49-F238E27FC236}">
              <a16:creationId xmlns:a16="http://schemas.microsoft.com/office/drawing/2014/main" xmlns="" id="{00000000-0008-0000-0300-00007D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4" name="Rectangle 958">
          <a:extLst>
            <a:ext uri="{FF2B5EF4-FFF2-40B4-BE49-F238E27FC236}">
              <a16:creationId xmlns:a16="http://schemas.microsoft.com/office/drawing/2014/main" xmlns="" id="{00000000-0008-0000-0300-00007E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5" name="Rectangle 959">
          <a:extLst>
            <a:ext uri="{FF2B5EF4-FFF2-40B4-BE49-F238E27FC236}">
              <a16:creationId xmlns:a16="http://schemas.microsoft.com/office/drawing/2014/main" xmlns="" id="{00000000-0008-0000-0300-00007F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6" name="Rectangle 960">
          <a:extLst>
            <a:ext uri="{FF2B5EF4-FFF2-40B4-BE49-F238E27FC236}">
              <a16:creationId xmlns:a16="http://schemas.microsoft.com/office/drawing/2014/main" xmlns="" id="{00000000-0008-0000-0300-000080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7" name="Rectangle 961">
          <a:extLst>
            <a:ext uri="{FF2B5EF4-FFF2-40B4-BE49-F238E27FC236}">
              <a16:creationId xmlns:a16="http://schemas.microsoft.com/office/drawing/2014/main" xmlns="" id="{00000000-0008-0000-0300-000081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8" name="Rectangle 962">
          <a:extLst>
            <a:ext uri="{FF2B5EF4-FFF2-40B4-BE49-F238E27FC236}">
              <a16:creationId xmlns:a16="http://schemas.microsoft.com/office/drawing/2014/main" xmlns="" id="{00000000-0008-0000-0300-000082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19" name="Rectangle 963">
          <a:extLst>
            <a:ext uri="{FF2B5EF4-FFF2-40B4-BE49-F238E27FC236}">
              <a16:creationId xmlns:a16="http://schemas.microsoft.com/office/drawing/2014/main" xmlns="" id="{00000000-0008-0000-0300-000083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0" name="Rectangle 964">
          <a:extLst>
            <a:ext uri="{FF2B5EF4-FFF2-40B4-BE49-F238E27FC236}">
              <a16:creationId xmlns:a16="http://schemas.microsoft.com/office/drawing/2014/main" xmlns="" id="{00000000-0008-0000-0300-000084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649</xdr:row>
      <xdr:rowOff>0</xdr:rowOff>
    </xdr:from>
    <xdr:to>
      <xdr:col>8</xdr:col>
      <xdr:colOff>561975</xdr:colOff>
      <xdr:row>649</xdr:row>
      <xdr:rowOff>0</xdr:rowOff>
    </xdr:to>
    <xdr:sp macro="" textlink="">
      <xdr:nvSpPr>
        <xdr:cNvPr id="4831621" name="Rectangle 965">
          <a:extLst>
            <a:ext uri="{FF2B5EF4-FFF2-40B4-BE49-F238E27FC236}">
              <a16:creationId xmlns:a16="http://schemas.microsoft.com/office/drawing/2014/main" xmlns="" id="{00000000-0008-0000-0300-000085B94900}"/>
            </a:ext>
          </a:extLst>
        </xdr:cNvPr>
        <xdr:cNvSpPr>
          <a:spLocks noChangeArrowheads="1"/>
        </xdr:cNvSpPr>
      </xdr:nvSpPr>
      <xdr:spPr bwMode="auto">
        <a:xfrm>
          <a:off x="7191375" y="13138785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2" name="Rectangle 966">
          <a:extLst>
            <a:ext uri="{FF2B5EF4-FFF2-40B4-BE49-F238E27FC236}">
              <a16:creationId xmlns:a16="http://schemas.microsoft.com/office/drawing/2014/main" xmlns="" id="{00000000-0008-0000-0300-00008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3" name="Rectangle 967">
          <a:extLst>
            <a:ext uri="{FF2B5EF4-FFF2-40B4-BE49-F238E27FC236}">
              <a16:creationId xmlns:a16="http://schemas.microsoft.com/office/drawing/2014/main" xmlns="" id="{00000000-0008-0000-0300-00008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4" name="Rectangle 968">
          <a:extLst>
            <a:ext uri="{FF2B5EF4-FFF2-40B4-BE49-F238E27FC236}">
              <a16:creationId xmlns:a16="http://schemas.microsoft.com/office/drawing/2014/main" xmlns="" id="{00000000-0008-0000-0300-00008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5" name="Rectangle 969">
          <a:extLst>
            <a:ext uri="{FF2B5EF4-FFF2-40B4-BE49-F238E27FC236}">
              <a16:creationId xmlns:a16="http://schemas.microsoft.com/office/drawing/2014/main" xmlns="" id="{00000000-0008-0000-0300-00008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6" name="Rectangle 970">
          <a:extLst>
            <a:ext uri="{FF2B5EF4-FFF2-40B4-BE49-F238E27FC236}">
              <a16:creationId xmlns:a16="http://schemas.microsoft.com/office/drawing/2014/main" xmlns="" id="{00000000-0008-0000-0300-00008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27" name="Rectangle 971">
          <a:extLst>
            <a:ext uri="{FF2B5EF4-FFF2-40B4-BE49-F238E27FC236}">
              <a16:creationId xmlns:a16="http://schemas.microsoft.com/office/drawing/2014/main" xmlns="" id="{00000000-0008-0000-0300-00008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28" name="Rectangle 972">
          <a:extLst>
            <a:ext uri="{FF2B5EF4-FFF2-40B4-BE49-F238E27FC236}">
              <a16:creationId xmlns:a16="http://schemas.microsoft.com/office/drawing/2014/main" xmlns="" id="{00000000-0008-0000-0300-00008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29" name="Rectangle 973">
          <a:extLst>
            <a:ext uri="{FF2B5EF4-FFF2-40B4-BE49-F238E27FC236}">
              <a16:creationId xmlns:a16="http://schemas.microsoft.com/office/drawing/2014/main" xmlns="" id="{00000000-0008-0000-0300-00008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0" name="Rectangle 974">
          <a:extLst>
            <a:ext uri="{FF2B5EF4-FFF2-40B4-BE49-F238E27FC236}">
              <a16:creationId xmlns:a16="http://schemas.microsoft.com/office/drawing/2014/main" xmlns="" id="{00000000-0008-0000-0300-00008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1" name="Rectangle 975">
          <a:extLst>
            <a:ext uri="{FF2B5EF4-FFF2-40B4-BE49-F238E27FC236}">
              <a16:creationId xmlns:a16="http://schemas.microsoft.com/office/drawing/2014/main" xmlns="" id="{00000000-0008-0000-0300-00008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2" name="Rectangle 976">
          <a:extLst>
            <a:ext uri="{FF2B5EF4-FFF2-40B4-BE49-F238E27FC236}">
              <a16:creationId xmlns:a16="http://schemas.microsoft.com/office/drawing/2014/main" xmlns="" id="{00000000-0008-0000-0300-00009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3" name="Rectangle 977">
          <a:extLst>
            <a:ext uri="{FF2B5EF4-FFF2-40B4-BE49-F238E27FC236}">
              <a16:creationId xmlns:a16="http://schemas.microsoft.com/office/drawing/2014/main" xmlns="" id="{00000000-0008-0000-0300-00009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4" name="Rectangle 978">
          <a:extLst>
            <a:ext uri="{FF2B5EF4-FFF2-40B4-BE49-F238E27FC236}">
              <a16:creationId xmlns:a16="http://schemas.microsoft.com/office/drawing/2014/main" xmlns="" id="{00000000-0008-0000-0300-00009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5" name="Rectangle 979">
          <a:extLst>
            <a:ext uri="{FF2B5EF4-FFF2-40B4-BE49-F238E27FC236}">
              <a16:creationId xmlns:a16="http://schemas.microsoft.com/office/drawing/2014/main" xmlns="" id="{00000000-0008-0000-0300-00009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6" name="Rectangle 980">
          <a:extLst>
            <a:ext uri="{FF2B5EF4-FFF2-40B4-BE49-F238E27FC236}">
              <a16:creationId xmlns:a16="http://schemas.microsoft.com/office/drawing/2014/main" xmlns="" id="{00000000-0008-0000-0300-00009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37" name="Rectangle 981">
          <a:extLst>
            <a:ext uri="{FF2B5EF4-FFF2-40B4-BE49-F238E27FC236}">
              <a16:creationId xmlns:a16="http://schemas.microsoft.com/office/drawing/2014/main" xmlns="" id="{00000000-0008-0000-0300-00009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38" name="Rectangle 982">
          <a:extLst>
            <a:ext uri="{FF2B5EF4-FFF2-40B4-BE49-F238E27FC236}">
              <a16:creationId xmlns:a16="http://schemas.microsoft.com/office/drawing/2014/main" xmlns="" id="{00000000-0008-0000-0300-00009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39" name="Rectangle 983">
          <a:extLst>
            <a:ext uri="{FF2B5EF4-FFF2-40B4-BE49-F238E27FC236}">
              <a16:creationId xmlns:a16="http://schemas.microsoft.com/office/drawing/2014/main" xmlns="" id="{00000000-0008-0000-0300-00009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0" name="Rectangle 984">
          <a:extLst>
            <a:ext uri="{FF2B5EF4-FFF2-40B4-BE49-F238E27FC236}">
              <a16:creationId xmlns:a16="http://schemas.microsoft.com/office/drawing/2014/main" xmlns="" id="{00000000-0008-0000-0300-00009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1" name="Rectangle 985">
          <a:extLst>
            <a:ext uri="{FF2B5EF4-FFF2-40B4-BE49-F238E27FC236}">
              <a16:creationId xmlns:a16="http://schemas.microsoft.com/office/drawing/2014/main" xmlns="" id="{00000000-0008-0000-0300-00009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2" name="Rectangle 986">
          <a:extLst>
            <a:ext uri="{FF2B5EF4-FFF2-40B4-BE49-F238E27FC236}">
              <a16:creationId xmlns:a16="http://schemas.microsoft.com/office/drawing/2014/main" xmlns="" id="{00000000-0008-0000-0300-00009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3" name="Rectangle 987">
          <a:extLst>
            <a:ext uri="{FF2B5EF4-FFF2-40B4-BE49-F238E27FC236}">
              <a16:creationId xmlns:a16="http://schemas.microsoft.com/office/drawing/2014/main" xmlns="" id="{00000000-0008-0000-0300-00009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4" name="Rectangle 988">
          <a:extLst>
            <a:ext uri="{FF2B5EF4-FFF2-40B4-BE49-F238E27FC236}">
              <a16:creationId xmlns:a16="http://schemas.microsoft.com/office/drawing/2014/main" xmlns="" id="{00000000-0008-0000-0300-00009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5" name="Rectangle 989">
          <a:extLst>
            <a:ext uri="{FF2B5EF4-FFF2-40B4-BE49-F238E27FC236}">
              <a16:creationId xmlns:a16="http://schemas.microsoft.com/office/drawing/2014/main" xmlns="" id="{00000000-0008-0000-0300-00009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6" name="Rectangle 990">
          <a:extLst>
            <a:ext uri="{FF2B5EF4-FFF2-40B4-BE49-F238E27FC236}">
              <a16:creationId xmlns:a16="http://schemas.microsoft.com/office/drawing/2014/main" xmlns="" id="{00000000-0008-0000-0300-00009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47" name="Rectangle 991">
          <a:extLst>
            <a:ext uri="{FF2B5EF4-FFF2-40B4-BE49-F238E27FC236}">
              <a16:creationId xmlns:a16="http://schemas.microsoft.com/office/drawing/2014/main" xmlns="" id="{00000000-0008-0000-0300-00009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48" name="Rectangle 992">
          <a:extLst>
            <a:ext uri="{FF2B5EF4-FFF2-40B4-BE49-F238E27FC236}">
              <a16:creationId xmlns:a16="http://schemas.microsoft.com/office/drawing/2014/main" xmlns="" id="{00000000-0008-0000-0300-0000A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49" name="Rectangle 993">
          <a:extLst>
            <a:ext uri="{FF2B5EF4-FFF2-40B4-BE49-F238E27FC236}">
              <a16:creationId xmlns:a16="http://schemas.microsoft.com/office/drawing/2014/main" xmlns="" id="{00000000-0008-0000-0300-0000A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0" name="Rectangle 994">
          <a:extLst>
            <a:ext uri="{FF2B5EF4-FFF2-40B4-BE49-F238E27FC236}">
              <a16:creationId xmlns:a16="http://schemas.microsoft.com/office/drawing/2014/main" xmlns="" id="{00000000-0008-0000-0300-0000A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1" name="Rectangle 995">
          <a:extLst>
            <a:ext uri="{FF2B5EF4-FFF2-40B4-BE49-F238E27FC236}">
              <a16:creationId xmlns:a16="http://schemas.microsoft.com/office/drawing/2014/main" xmlns="" id="{00000000-0008-0000-0300-0000A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52" name="Rectangle 996">
          <a:extLst>
            <a:ext uri="{FF2B5EF4-FFF2-40B4-BE49-F238E27FC236}">
              <a16:creationId xmlns:a16="http://schemas.microsoft.com/office/drawing/2014/main" xmlns="" id="{00000000-0008-0000-0300-0000A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3" name="Rectangle 997">
          <a:extLst>
            <a:ext uri="{FF2B5EF4-FFF2-40B4-BE49-F238E27FC236}">
              <a16:creationId xmlns:a16="http://schemas.microsoft.com/office/drawing/2014/main" xmlns="" id="{00000000-0008-0000-0300-0000A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54" name="Rectangle 998">
          <a:extLst>
            <a:ext uri="{FF2B5EF4-FFF2-40B4-BE49-F238E27FC236}">
              <a16:creationId xmlns:a16="http://schemas.microsoft.com/office/drawing/2014/main" xmlns="" id="{00000000-0008-0000-0300-0000A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55" name="Rectangle 999">
          <a:extLst>
            <a:ext uri="{FF2B5EF4-FFF2-40B4-BE49-F238E27FC236}">
              <a16:creationId xmlns:a16="http://schemas.microsoft.com/office/drawing/2014/main" xmlns="" id="{00000000-0008-0000-0300-0000A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6" name="Rectangle 1000">
          <a:extLst>
            <a:ext uri="{FF2B5EF4-FFF2-40B4-BE49-F238E27FC236}">
              <a16:creationId xmlns:a16="http://schemas.microsoft.com/office/drawing/2014/main" xmlns="" id="{00000000-0008-0000-0300-0000A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7" name="Rectangle 1001">
          <a:extLst>
            <a:ext uri="{FF2B5EF4-FFF2-40B4-BE49-F238E27FC236}">
              <a16:creationId xmlns:a16="http://schemas.microsoft.com/office/drawing/2014/main" xmlns="" id="{00000000-0008-0000-0300-0000A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8" name="Rectangle 1002">
          <a:extLst>
            <a:ext uri="{FF2B5EF4-FFF2-40B4-BE49-F238E27FC236}">
              <a16:creationId xmlns:a16="http://schemas.microsoft.com/office/drawing/2014/main" xmlns="" id="{00000000-0008-0000-0300-0000A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59" name="Rectangle 1003">
          <a:extLst>
            <a:ext uri="{FF2B5EF4-FFF2-40B4-BE49-F238E27FC236}">
              <a16:creationId xmlns:a16="http://schemas.microsoft.com/office/drawing/2014/main" xmlns="" id="{00000000-0008-0000-0300-0000A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0" name="Rectangle 1004">
          <a:extLst>
            <a:ext uri="{FF2B5EF4-FFF2-40B4-BE49-F238E27FC236}">
              <a16:creationId xmlns:a16="http://schemas.microsoft.com/office/drawing/2014/main" xmlns="" id="{00000000-0008-0000-0300-0000A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1" name="Rectangle 1005">
          <a:extLst>
            <a:ext uri="{FF2B5EF4-FFF2-40B4-BE49-F238E27FC236}">
              <a16:creationId xmlns:a16="http://schemas.microsoft.com/office/drawing/2014/main" xmlns="" id="{00000000-0008-0000-0300-0000A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2" name="Rectangle 1006">
          <a:extLst>
            <a:ext uri="{FF2B5EF4-FFF2-40B4-BE49-F238E27FC236}">
              <a16:creationId xmlns:a16="http://schemas.microsoft.com/office/drawing/2014/main" xmlns="" id="{00000000-0008-0000-0300-0000A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3" name="Rectangle 1007">
          <a:extLst>
            <a:ext uri="{FF2B5EF4-FFF2-40B4-BE49-F238E27FC236}">
              <a16:creationId xmlns:a16="http://schemas.microsoft.com/office/drawing/2014/main" xmlns="" id="{00000000-0008-0000-0300-0000A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4" name="Rectangle 1008">
          <a:extLst>
            <a:ext uri="{FF2B5EF4-FFF2-40B4-BE49-F238E27FC236}">
              <a16:creationId xmlns:a16="http://schemas.microsoft.com/office/drawing/2014/main" xmlns="" id="{00000000-0008-0000-0300-0000B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5" name="Rectangle 1009">
          <a:extLst>
            <a:ext uri="{FF2B5EF4-FFF2-40B4-BE49-F238E27FC236}">
              <a16:creationId xmlns:a16="http://schemas.microsoft.com/office/drawing/2014/main" xmlns="" id="{00000000-0008-0000-0300-0000B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6" name="Rectangle 1010">
          <a:extLst>
            <a:ext uri="{FF2B5EF4-FFF2-40B4-BE49-F238E27FC236}">
              <a16:creationId xmlns:a16="http://schemas.microsoft.com/office/drawing/2014/main" xmlns="" id="{00000000-0008-0000-0300-0000B2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667" name="Rectangle 1011">
          <a:extLst>
            <a:ext uri="{FF2B5EF4-FFF2-40B4-BE49-F238E27FC236}">
              <a16:creationId xmlns:a16="http://schemas.microsoft.com/office/drawing/2014/main" xmlns="" id="{00000000-0008-0000-0300-0000B3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68" name="Rectangle 966">
          <a:extLst>
            <a:ext uri="{FF2B5EF4-FFF2-40B4-BE49-F238E27FC236}">
              <a16:creationId xmlns:a16="http://schemas.microsoft.com/office/drawing/2014/main" xmlns="" id="{00000000-0008-0000-0300-0000B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69" name="Rectangle 967">
          <a:extLst>
            <a:ext uri="{FF2B5EF4-FFF2-40B4-BE49-F238E27FC236}">
              <a16:creationId xmlns:a16="http://schemas.microsoft.com/office/drawing/2014/main" xmlns="" id="{00000000-0008-0000-0300-0000B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0" name="Rectangle 968">
          <a:extLst>
            <a:ext uri="{FF2B5EF4-FFF2-40B4-BE49-F238E27FC236}">
              <a16:creationId xmlns:a16="http://schemas.microsoft.com/office/drawing/2014/main" xmlns="" id="{00000000-0008-0000-0300-0000B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1" name="Rectangle 969">
          <a:extLst>
            <a:ext uri="{FF2B5EF4-FFF2-40B4-BE49-F238E27FC236}">
              <a16:creationId xmlns:a16="http://schemas.microsoft.com/office/drawing/2014/main" xmlns="" id="{00000000-0008-0000-0300-0000B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2" name="Rectangle 970">
          <a:extLst>
            <a:ext uri="{FF2B5EF4-FFF2-40B4-BE49-F238E27FC236}">
              <a16:creationId xmlns:a16="http://schemas.microsoft.com/office/drawing/2014/main" xmlns="" id="{00000000-0008-0000-0300-0000B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3" name="Rectangle 971">
          <a:extLst>
            <a:ext uri="{FF2B5EF4-FFF2-40B4-BE49-F238E27FC236}">
              <a16:creationId xmlns:a16="http://schemas.microsoft.com/office/drawing/2014/main" xmlns="" id="{00000000-0008-0000-0300-0000B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4" name="Rectangle 972">
          <a:extLst>
            <a:ext uri="{FF2B5EF4-FFF2-40B4-BE49-F238E27FC236}">
              <a16:creationId xmlns:a16="http://schemas.microsoft.com/office/drawing/2014/main" xmlns="" id="{00000000-0008-0000-0300-0000B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5" name="Rectangle 973">
          <a:extLst>
            <a:ext uri="{FF2B5EF4-FFF2-40B4-BE49-F238E27FC236}">
              <a16:creationId xmlns:a16="http://schemas.microsoft.com/office/drawing/2014/main" xmlns="" id="{00000000-0008-0000-0300-0000B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6" name="Rectangle 974">
          <a:extLst>
            <a:ext uri="{FF2B5EF4-FFF2-40B4-BE49-F238E27FC236}">
              <a16:creationId xmlns:a16="http://schemas.microsoft.com/office/drawing/2014/main" xmlns="" id="{00000000-0008-0000-0300-0000B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77" name="Rectangle 975">
          <a:extLst>
            <a:ext uri="{FF2B5EF4-FFF2-40B4-BE49-F238E27FC236}">
              <a16:creationId xmlns:a16="http://schemas.microsoft.com/office/drawing/2014/main" xmlns="" id="{00000000-0008-0000-0300-0000B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78" name="Rectangle 976">
          <a:extLst>
            <a:ext uri="{FF2B5EF4-FFF2-40B4-BE49-F238E27FC236}">
              <a16:creationId xmlns:a16="http://schemas.microsoft.com/office/drawing/2014/main" xmlns="" id="{00000000-0008-0000-0300-0000B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79" name="Rectangle 977">
          <a:extLst>
            <a:ext uri="{FF2B5EF4-FFF2-40B4-BE49-F238E27FC236}">
              <a16:creationId xmlns:a16="http://schemas.microsoft.com/office/drawing/2014/main" xmlns="" id="{00000000-0008-0000-0300-0000B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0" name="Rectangle 978">
          <a:extLst>
            <a:ext uri="{FF2B5EF4-FFF2-40B4-BE49-F238E27FC236}">
              <a16:creationId xmlns:a16="http://schemas.microsoft.com/office/drawing/2014/main" xmlns="" id="{00000000-0008-0000-0300-0000C0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1" name="Rectangle 979">
          <a:extLst>
            <a:ext uri="{FF2B5EF4-FFF2-40B4-BE49-F238E27FC236}">
              <a16:creationId xmlns:a16="http://schemas.microsoft.com/office/drawing/2014/main" xmlns="" id="{00000000-0008-0000-0300-0000C1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2" name="Rectangle 980">
          <a:extLst>
            <a:ext uri="{FF2B5EF4-FFF2-40B4-BE49-F238E27FC236}">
              <a16:creationId xmlns:a16="http://schemas.microsoft.com/office/drawing/2014/main" xmlns="" id="{00000000-0008-0000-0300-0000C2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3" name="Rectangle 981">
          <a:extLst>
            <a:ext uri="{FF2B5EF4-FFF2-40B4-BE49-F238E27FC236}">
              <a16:creationId xmlns:a16="http://schemas.microsoft.com/office/drawing/2014/main" xmlns="" id="{00000000-0008-0000-0300-0000C3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4" name="Rectangle 982">
          <a:extLst>
            <a:ext uri="{FF2B5EF4-FFF2-40B4-BE49-F238E27FC236}">
              <a16:creationId xmlns:a16="http://schemas.microsoft.com/office/drawing/2014/main" xmlns="" id="{00000000-0008-0000-0300-0000C4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5" name="Rectangle 983">
          <a:extLst>
            <a:ext uri="{FF2B5EF4-FFF2-40B4-BE49-F238E27FC236}">
              <a16:creationId xmlns:a16="http://schemas.microsoft.com/office/drawing/2014/main" xmlns="" id="{00000000-0008-0000-0300-0000C5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6" name="Rectangle 984">
          <a:extLst>
            <a:ext uri="{FF2B5EF4-FFF2-40B4-BE49-F238E27FC236}">
              <a16:creationId xmlns:a16="http://schemas.microsoft.com/office/drawing/2014/main" xmlns="" id="{00000000-0008-0000-0300-0000C6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87" name="Rectangle 985">
          <a:extLst>
            <a:ext uri="{FF2B5EF4-FFF2-40B4-BE49-F238E27FC236}">
              <a16:creationId xmlns:a16="http://schemas.microsoft.com/office/drawing/2014/main" xmlns="" id="{00000000-0008-0000-0300-0000C7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88" name="Rectangle 986">
          <a:extLst>
            <a:ext uri="{FF2B5EF4-FFF2-40B4-BE49-F238E27FC236}">
              <a16:creationId xmlns:a16="http://schemas.microsoft.com/office/drawing/2014/main" xmlns="" id="{00000000-0008-0000-0300-0000C8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89" name="Rectangle 987">
          <a:extLst>
            <a:ext uri="{FF2B5EF4-FFF2-40B4-BE49-F238E27FC236}">
              <a16:creationId xmlns:a16="http://schemas.microsoft.com/office/drawing/2014/main" xmlns="" id="{00000000-0008-0000-0300-0000C9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0" name="Rectangle 988">
          <a:extLst>
            <a:ext uri="{FF2B5EF4-FFF2-40B4-BE49-F238E27FC236}">
              <a16:creationId xmlns:a16="http://schemas.microsoft.com/office/drawing/2014/main" xmlns="" id="{00000000-0008-0000-0300-0000CA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1" name="Rectangle 989">
          <a:extLst>
            <a:ext uri="{FF2B5EF4-FFF2-40B4-BE49-F238E27FC236}">
              <a16:creationId xmlns:a16="http://schemas.microsoft.com/office/drawing/2014/main" xmlns="" id="{00000000-0008-0000-0300-0000CB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2" name="Rectangle 990">
          <a:extLst>
            <a:ext uri="{FF2B5EF4-FFF2-40B4-BE49-F238E27FC236}">
              <a16:creationId xmlns:a16="http://schemas.microsoft.com/office/drawing/2014/main" xmlns="" id="{00000000-0008-0000-0300-0000CC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3" name="Rectangle 991">
          <a:extLst>
            <a:ext uri="{FF2B5EF4-FFF2-40B4-BE49-F238E27FC236}">
              <a16:creationId xmlns:a16="http://schemas.microsoft.com/office/drawing/2014/main" xmlns="" id="{00000000-0008-0000-0300-0000CD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4" name="Rectangle 992">
          <a:extLst>
            <a:ext uri="{FF2B5EF4-FFF2-40B4-BE49-F238E27FC236}">
              <a16:creationId xmlns:a16="http://schemas.microsoft.com/office/drawing/2014/main" xmlns="" id="{00000000-0008-0000-0300-0000CE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5" name="Rectangle 993">
          <a:extLst>
            <a:ext uri="{FF2B5EF4-FFF2-40B4-BE49-F238E27FC236}">
              <a16:creationId xmlns:a16="http://schemas.microsoft.com/office/drawing/2014/main" xmlns="" id="{00000000-0008-0000-0300-0000CF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6" name="Rectangle 994">
          <a:extLst>
            <a:ext uri="{FF2B5EF4-FFF2-40B4-BE49-F238E27FC236}">
              <a16:creationId xmlns:a16="http://schemas.microsoft.com/office/drawing/2014/main" xmlns="" id="{00000000-0008-0000-0300-0000D0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697" name="Rectangle 995">
          <a:extLst>
            <a:ext uri="{FF2B5EF4-FFF2-40B4-BE49-F238E27FC236}">
              <a16:creationId xmlns:a16="http://schemas.microsoft.com/office/drawing/2014/main" xmlns="" id="{00000000-0008-0000-0300-0000D1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698" name="Rectangle 996">
          <a:extLst>
            <a:ext uri="{FF2B5EF4-FFF2-40B4-BE49-F238E27FC236}">
              <a16:creationId xmlns:a16="http://schemas.microsoft.com/office/drawing/2014/main" xmlns="" id="{00000000-0008-0000-0300-0000D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699" name="Rectangle 997">
          <a:extLst>
            <a:ext uri="{FF2B5EF4-FFF2-40B4-BE49-F238E27FC236}">
              <a16:creationId xmlns:a16="http://schemas.microsoft.com/office/drawing/2014/main" xmlns="" id="{00000000-0008-0000-0300-0000D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00" name="Rectangle 998">
          <a:extLst>
            <a:ext uri="{FF2B5EF4-FFF2-40B4-BE49-F238E27FC236}">
              <a16:creationId xmlns:a16="http://schemas.microsoft.com/office/drawing/2014/main" xmlns="" id="{00000000-0008-0000-0300-0000D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01" name="Rectangle 999">
          <a:extLst>
            <a:ext uri="{FF2B5EF4-FFF2-40B4-BE49-F238E27FC236}">
              <a16:creationId xmlns:a16="http://schemas.microsoft.com/office/drawing/2014/main" xmlns="" id="{00000000-0008-0000-0300-0000D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2" name="Rectangle 1000">
          <a:extLst>
            <a:ext uri="{FF2B5EF4-FFF2-40B4-BE49-F238E27FC236}">
              <a16:creationId xmlns:a16="http://schemas.microsoft.com/office/drawing/2014/main" xmlns="" id="{00000000-0008-0000-0300-0000D6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3" name="Rectangle 1001">
          <a:extLst>
            <a:ext uri="{FF2B5EF4-FFF2-40B4-BE49-F238E27FC236}">
              <a16:creationId xmlns:a16="http://schemas.microsoft.com/office/drawing/2014/main" xmlns="" id="{00000000-0008-0000-0300-0000D7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4" name="Rectangle 1002">
          <a:extLst>
            <a:ext uri="{FF2B5EF4-FFF2-40B4-BE49-F238E27FC236}">
              <a16:creationId xmlns:a16="http://schemas.microsoft.com/office/drawing/2014/main" xmlns="" id="{00000000-0008-0000-0300-0000D8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5" name="Rectangle 1003">
          <a:extLst>
            <a:ext uri="{FF2B5EF4-FFF2-40B4-BE49-F238E27FC236}">
              <a16:creationId xmlns:a16="http://schemas.microsoft.com/office/drawing/2014/main" xmlns="" id="{00000000-0008-0000-0300-0000D9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6" name="Rectangle 1004">
          <a:extLst>
            <a:ext uri="{FF2B5EF4-FFF2-40B4-BE49-F238E27FC236}">
              <a16:creationId xmlns:a16="http://schemas.microsoft.com/office/drawing/2014/main" xmlns="" id="{00000000-0008-0000-0300-0000DA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7" name="Rectangle 1005">
          <a:extLst>
            <a:ext uri="{FF2B5EF4-FFF2-40B4-BE49-F238E27FC236}">
              <a16:creationId xmlns:a16="http://schemas.microsoft.com/office/drawing/2014/main" xmlns="" id="{00000000-0008-0000-0300-0000DB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8" name="Rectangle 1006">
          <a:extLst>
            <a:ext uri="{FF2B5EF4-FFF2-40B4-BE49-F238E27FC236}">
              <a16:creationId xmlns:a16="http://schemas.microsoft.com/office/drawing/2014/main" xmlns="" id="{00000000-0008-0000-0300-0000DC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09" name="Rectangle 1007">
          <a:extLst>
            <a:ext uri="{FF2B5EF4-FFF2-40B4-BE49-F238E27FC236}">
              <a16:creationId xmlns:a16="http://schemas.microsoft.com/office/drawing/2014/main" xmlns="" id="{00000000-0008-0000-0300-0000DD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0" name="Rectangle 1008">
          <a:extLst>
            <a:ext uri="{FF2B5EF4-FFF2-40B4-BE49-F238E27FC236}">
              <a16:creationId xmlns:a16="http://schemas.microsoft.com/office/drawing/2014/main" xmlns="" id="{00000000-0008-0000-0300-0000DE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1" name="Rectangle 1009">
          <a:extLst>
            <a:ext uri="{FF2B5EF4-FFF2-40B4-BE49-F238E27FC236}">
              <a16:creationId xmlns:a16="http://schemas.microsoft.com/office/drawing/2014/main" xmlns="" id="{00000000-0008-0000-0300-0000DF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2" name="Rectangle 1010">
          <a:extLst>
            <a:ext uri="{FF2B5EF4-FFF2-40B4-BE49-F238E27FC236}">
              <a16:creationId xmlns:a16="http://schemas.microsoft.com/office/drawing/2014/main" xmlns="" id="{00000000-0008-0000-0300-0000E0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13" name="Rectangle 1011">
          <a:extLst>
            <a:ext uri="{FF2B5EF4-FFF2-40B4-BE49-F238E27FC236}">
              <a16:creationId xmlns:a16="http://schemas.microsoft.com/office/drawing/2014/main" xmlns="" id="{00000000-0008-0000-0300-0000E1B9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4" name="Rectangle 966">
          <a:extLst>
            <a:ext uri="{FF2B5EF4-FFF2-40B4-BE49-F238E27FC236}">
              <a16:creationId xmlns:a16="http://schemas.microsoft.com/office/drawing/2014/main" xmlns="" id="{00000000-0008-0000-0300-0000E2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5" name="Rectangle 967">
          <a:extLst>
            <a:ext uri="{FF2B5EF4-FFF2-40B4-BE49-F238E27FC236}">
              <a16:creationId xmlns:a16="http://schemas.microsoft.com/office/drawing/2014/main" xmlns="" id="{00000000-0008-0000-0300-0000E3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6" name="Rectangle 968">
          <a:extLst>
            <a:ext uri="{FF2B5EF4-FFF2-40B4-BE49-F238E27FC236}">
              <a16:creationId xmlns:a16="http://schemas.microsoft.com/office/drawing/2014/main" xmlns="" id="{00000000-0008-0000-0300-0000E4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17" name="Rectangle 969">
          <a:extLst>
            <a:ext uri="{FF2B5EF4-FFF2-40B4-BE49-F238E27FC236}">
              <a16:creationId xmlns:a16="http://schemas.microsoft.com/office/drawing/2014/main" xmlns="" id="{00000000-0008-0000-0300-0000E5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18" name="Rectangle 970">
          <a:extLst>
            <a:ext uri="{FF2B5EF4-FFF2-40B4-BE49-F238E27FC236}">
              <a16:creationId xmlns:a16="http://schemas.microsoft.com/office/drawing/2014/main" xmlns="" id="{00000000-0008-0000-0300-0000E6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19" name="Rectangle 971">
          <a:extLst>
            <a:ext uri="{FF2B5EF4-FFF2-40B4-BE49-F238E27FC236}">
              <a16:creationId xmlns:a16="http://schemas.microsoft.com/office/drawing/2014/main" xmlns="" id="{00000000-0008-0000-0300-0000E7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0" name="Rectangle 972">
          <a:extLst>
            <a:ext uri="{FF2B5EF4-FFF2-40B4-BE49-F238E27FC236}">
              <a16:creationId xmlns:a16="http://schemas.microsoft.com/office/drawing/2014/main" xmlns="" id="{00000000-0008-0000-0300-0000E8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1" name="Rectangle 973">
          <a:extLst>
            <a:ext uri="{FF2B5EF4-FFF2-40B4-BE49-F238E27FC236}">
              <a16:creationId xmlns:a16="http://schemas.microsoft.com/office/drawing/2014/main" xmlns="" id="{00000000-0008-0000-0300-0000E9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2" name="Rectangle 974">
          <a:extLst>
            <a:ext uri="{FF2B5EF4-FFF2-40B4-BE49-F238E27FC236}">
              <a16:creationId xmlns:a16="http://schemas.microsoft.com/office/drawing/2014/main" xmlns="" id="{00000000-0008-0000-0300-0000EA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3" name="Rectangle 975">
          <a:extLst>
            <a:ext uri="{FF2B5EF4-FFF2-40B4-BE49-F238E27FC236}">
              <a16:creationId xmlns:a16="http://schemas.microsoft.com/office/drawing/2014/main" xmlns="" id="{00000000-0008-0000-0300-0000EB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4" name="Rectangle 976">
          <a:extLst>
            <a:ext uri="{FF2B5EF4-FFF2-40B4-BE49-F238E27FC236}">
              <a16:creationId xmlns:a16="http://schemas.microsoft.com/office/drawing/2014/main" xmlns="" id="{00000000-0008-0000-0300-0000EC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5" name="Rectangle 977">
          <a:extLst>
            <a:ext uri="{FF2B5EF4-FFF2-40B4-BE49-F238E27FC236}">
              <a16:creationId xmlns:a16="http://schemas.microsoft.com/office/drawing/2014/main" xmlns="" id="{00000000-0008-0000-0300-0000ED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6" name="Rectangle 978">
          <a:extLst>
            <a:ext uri="{FF2B5EF4-FFF2-40B4-BE49-F238E27FC236}">
              <a16:creationId xmlns:a16="http://schemas.microsoft.com/office/drawing/2014/main" xmlns="" id="{00000000-0008-0000-0300-0000EE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27" name="Rectangle 979">
          <a:extLst>
            <a:ext uri="{FF2B5EF4-FFF2-40B4-BE49-F238E27FC236}">
              <a16:creationId xmlns:a16="http://schemas.microsoft.com/office/drawing/2014/main" xmlns="" id="{00000000-0008-0000-0300-0000EF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28" name="Rectangle 980">
          <a:extLst>
            <a:ext uri="{FF2B5EF4-FFF2-40B4-BE49-F238E27FC236}">
              <a16:creationId xmlns:a16="http://schemas.microsoft.com/office/drawing/2014/main" xmlns="" id="{00000000-0008-0000-0300-0000F0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29" name="Rectangle 981">
          <a:extLst>
            <a:ext uri="{FF2B5EF4-FFF2-40B4-BE49-F238E27FC236}">
              <a16:creationId xmlns:a16="http://schemas.microsoft.com/office/drawing/2014/main" xmlns="" id="{00000000-0008-0000-0300-0000F1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0" name="Rectangle 982">
          <a:extLst>
            <a:ext uri="{FF2B5EF4-FFF2-40B4-BE49-F238E27FC236}">
              <a16:creationId xmlns:a16="http://schemas.microsoft.com/office/drawing/2014/main" xmlns="" id="{00000000-0008-0000-0300-0000F2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1" name="Rectangle 983">
          <a:extLst>
            <a:ext uri="{FF2B5EF4-FFF2-40B4-BE49-F238E27FC236}">
              <a16:creationId xmlns:a16="http://schemas.microsoft.com/office/drawing/2014/main" xmlns="" id="{00000000-0008-0000-0300-0000F3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2" name="Rectangle 984">
          <a:extLst>
            <a:ext uri="{FF2B5EF4-FFF2-40B4-BE49-F238E27FC236}">
              <a16:creationId xmlns:a16="http://schemas.microsoft.com/office/drawing/2014/main" xmlns="" id="{00000000-0008-0000-0300-0000F4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3" name="Rectangle 985">
          <a:extLst>
            <a:ext uri="{FF2B5EF4-FFF2-40B4-BE49-F238E27FC236}">
              <a16:creationId xmlns:a16="http://schemas.microsoft.com/office/drawing/2014/main" xmlns="" id="{00000000-0008-0000-0300-0000F5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4" name="Rectangle 986">
          <a:extLst>
            <a:ext uri="{FF2B5EF4-FFF2-40B4-BE49-F238E27FC236}">
              <a16:creationId xmlns:a16="http://schemas.microsoft.com/office/drawing/2014/main" xmlns="" id="{00000000-0008-0000-0300-0000F6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5" name="Rectangle 987">
          <a:extLst>
            <a:ext uri="{FF2B5EF4-FFF2-40B4-BE49-F238E27FC236}">
              <a16:creationId xmlns:a16="http://schemas.microsoft.com/office/drawing/2014/main" xmlns="" id="{00000000-0008-0000-0300-0000F7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6" name="Rectangle 988">
          <a:extLst>
            <a:ext uri="{FF2B5EF4-FFF2-40B4-BE49-F238E27FC236}">
              <a16:creationId xmlns:a16="http://schemas.microsoft.com/office/drawing/2014/main" xmlns="" id="{00000000-0008-0000-0300-0000F8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37" name="Rectangle 989">
          <a:extLst>
            <a:ext uri="{FF2B5EF4-FFF2-40B4-BE49-F238E27FC236}">
              <a16:creationId xmlns:a16="http://schemas.microsoft.com/office/drawing/2014/main" xmlns="" id="{00000000-0008-0000-0300-0000F9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38" name="Rectangle 990">
          <a:extLst>
            <a:ext uri="{FF2B5EF4-FFF2-40B4-BE49-F238E27FC236}">
              <a16:creationId xmlns:a16="http://schemas.microsoft.com/office/drawing/2014/main" xmlns="" id="{00000000-0008-0000-0300-0000FA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39" name="Rectangle 991">
          <a:extLst>
            <a:ext uri="{FF2B5EF4-FFF2-40B4-BE49-F238E27FC236}">
              <a16:creationId xmlns:a16="http://schemas.microsoft.com/office/drawing/2014/main" xmlns="" id="{00000000-0008-0000-0300-0000FB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0" name="Rectangle 992">
          <a:extLst>
            <a:ext uri="{FF2B5EF4-FFF2-40B4-BE49-F238E27FC236}">
              <a16:creationId xmlns:a16="http://schemas.microsoft.com/office/drawing/2014/main" xmlns="" id="{00000000-0008-0000-0300-0000FC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1" name="Rectangle 993">
          <a:extLst>
            <a:ext uri="{FF2B5EF4-FFF2-40B4-BE49-F238E27FC236}">
              <a16:creationId xmlns:a16="http://schemas.microsoft.com/office/drawing/2014/main" xmlns="" id="{00000000-0008-0000-0300-0000FDB9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2" name="Rectangle 994">
          <a:extLst>
            <a:ext uri="{FF2B5EF4-FFF2-40B4-BE49-F238E27FC236}">
              <a16:creationId xmlns:a16="http://schemas.microsoft.com/office/drawing/2014/main" xmlns="" id="{00000000-0008-0000-0300-0000FEB9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3" name="Rectangle 995">
          <a:extLst>
            <a:ext uri="{FF2B5EF4-FFF2-40B4-BE49-F238E27FC236}">
              <a16:creationId xmlns:a16="http://schemas.microsoft.com/office/drawing/2014/main" xmlns="" id="{00000000-0008-0000-0300-0000FFB9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44" name="Rectangle 996">
          <a:extLst>
            <a:ext uri="{FF2B5EF4-FFF2-40B4-BE49-F238E27FC236}">
              <a16:creationId xmlns:a16="http://schemas.microsoft.com/office/drawing/2014/main" xmlns="" id="{00000000-0008-0000-0300-00000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5" name="Rectangle 997">
          <a:extLst>
            <a:ext uri="{FF2B5EF4-FFF2-40B4-BE49-F238E27FC236}">
              <a16:creationId xmlns:a16="http://schemas.microsoft.com/office/drawing/2014/main" xmlns="" id="{00000000-0008-0000-0300-00000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46" name="Rectangle 998">
          <a:extLst>
            <a:ext uri="{FF2B5EF4-FFF2-40B4-BE49-F238E27FC236}">
              <a16:creationId xmlns:a16="http://schemas.microsoft.com/office/drawing/2014/main" xmlns="" id="{00000000-0008-0000-0300-00000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47" name="Rectangle 999">
          <a:extLst>
            <a:ext uri="{FF2B5EF4-FFF2-40B4-BE49-F238E27FC236}">
              <a16:creationId xmlns:a16="http://schemas.microsoft.com/office/drawing/2014/main" xmlns="" id="{00000000-0008-0000-0300-00000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8" name="Rectangle 1000">
          <a:extLst>
            <a:ext uri="{FF2B5EF4-FFF2-40B4-BE49-F238E27FC236}">
              <a16:creationId xmlns:a16="http://schemas.microsoft.com/office/drawing/2014/main" xmlns="" id="{00000000-0008-0000-0300-00000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49" name="Rectangle 1001">
          <a:extLst>
            <a:ext uri="{FF2B5EF4-FFF2-40B4-BE49-F238E27FC236}">
              <a16:creationId xmlns:a16="http://schemas.microsoft.com/office/drawing/2014/main" xmlns="" id="{00000000-0008-0000-0300-00000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0" name="Rectangle 1002">
          <a:extLst>
            <a:ext uri="{FF2B5EF4-FFF2-40B4-BE49-F238E27FC236}">
              <a16:creationId xmlns:a16="http://schemas.microsoft.com/office/drawing/2014/main" xmlns="" id="{00000000-0008-0000-0300-00000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1" name="Rectangle 1003">
          <a:extLst>
            <a:ext uri="{FF2B5EF4-FFF2-40B4-BE49-F238E27FC236}">
              <a16:creationId xmlns:a16="http://schemas.microsoft.com/office/drawing/2014/main" xmlns="" id="{00000000-0008-0000-0300-00000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2" name="Rectangle 1004">
          <a:extLst>
            <a:ext uri="{FF2B5EF4-FFF2-40B4-BE49-F238E27FC236}">
              <a16:creationId xmlns:a16="http://schemas.microsoft.com/office/drawing/2014/main" xmlns="" id="{00000000-0008-0000-0300-00000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3" name="Rectangle 1005">
          <a:extLst>
            <a:ext uri="{FF2B5EF4-FFF2-40B4-BE49-F238E27FC236}">
              <a16:creationId xmlns:a16="http://schemas.microsoft.com/office/drawing/2014/main" xmlns="" id="{00000000-0008-0000-0300-00000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4" name="Rectangle 1006">
          <a:extLst>
            <a:ext uri="{FF2B5EF4-FFF2-40B4-BE49-F238E27FC236}">
              <a16:creationId xmlns:a16="http://schemas.microsoft.com/office/drawing/2014/main" xmlns="" id="{00000000-0008-0000-0300-00000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5" name="Rectangle 1007">
          <a:extLst>
            <a:ext uri="{FF2B5EF4-FFF2-40B4-BE49-F238E27FC236}">
              <a16:creationId xmlns:a16="http://schemas.microsoft.com/office/drawing/2014/main" xmlns="" id="{00000000-0008-0000-0300-00000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6" name="Rectangle 1008">
          <a:extLst>
            <a:ext uri="{FF2B5EF4-FFF2-40B4-BE49-F238E27FC236}">
              <a16:creationId xmlns:a16="http://schemas.microsoft.com/office/drawing/2014/main" xmlns="" id="{00000000-0008-0000-0300-00000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7" name="Rectangle 1009">
          <a:extLst>
            <a:ext uri="{FF2B5EF4-FFF2-40B4-BE49-F238E27FC236}">
              <a16:creationId xmlns:a16="http://schemas.microsoft.com/office/drawing/2014/main" xmlns="" id="{00000000-0008-0000-0300-00000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8" name="Rectangle 1010">
          <a:extLst>
            <a:ext uri="{FF2B5EF4-FFF2-40B4-BE49-F238E27FC236}">
              <a16:creationId xmlns:a16="http://schemas.microsoft.com/office/drawing/2014/main" xmlns="" id="{00000000-0008-0000-0300-00000E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59" name="Rectangle 1011">
          <a:extLst>
            <a:ext uri="{FF2B5EF4-FFF2-40B4-BE49-F238E27FC236}">
              <a16:creationId xmlns:a16="http://schemas.microsoft.com/office/drawing/2014/main" xmlns="" id="{00000000-0008-0000-0300-00000F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0" name="Rectangle 966">
          <a:extLst>
            <a:ext uri="{FF2B5EF4-FFF2-40B4-BE49-F238E27FC236}">
              <a16:creationId xmlns:a16="http://schemas.microsoft.com/office/drawing/2014/main" xmlns="" id="{00000000-0008-0000-0300-000010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1" name="Rectangle 967">
          <a:extLst>
            <a:ext uri="{FF2B5EF4-FFF2-40B4-BE49-F238E27FC236}">
              <a16:creationId xmlns:a16="http://schemas.microsoft.com/office/drawing/2014/main" xmlns="" id="{00000000-0008-0000-0300-00001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2" name="Rectangle 968">
          <a:extLst>
            <a:ext uri="{FF2B5EF4-FFF2-40B4-BE49-F238E27FC236}">
              <a16:creationId xmlns:a16="http://schemas.microsoft.com/office/drawing/2014/main" xmlns="" id="{00000000-0008-0000-0300-000012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3" name="Rectangle 969">
          <a:extLst>
            <a:ext uri="{FF2B5EF4-FFF2-40B4-BE49-F238E27FC236}">
              <a16:creationId xmlns:a16="http://schemas.microsoft.com/office/drawing/2014/main" xmlns="" id="{00000000-0008-0000-0300-000013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4" name="Rectangle 970">
          <a:extLst>
            <a:ext uri="{FF2B5EF4-FFF2-40B4-BE49-F238E27FC236}">
              <a16:creationId xmlns:a16="http://schemas.microsoft.com/office/drawing/2014/main" xmlns="" id="{00000000-0008-0000-0300-000014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5" name="Rectangle 971">
          <a:extLst>
            <a:ext uri="{FF2B5EF4-FFF2-40B4-BE49-F238E27FC236}">
              <a16:creationId xmlns:a16="http://schemas.microsoft.com/office/drawing/2014/main" xmlns="" id="{00000000-0008-0000-0300-000015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6" name="Rectangle 972">
          <a:extLst>
            <a:ext uri="{FF2B5EF4-FFF2-40B4-BE49-F238E27FC236}">
              <a16:creationId xmlns:a16="http://schemas.microsoft.com/office/drawing/2014/main" xmlns="" id="{00000000-0008-0000-0300-000016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67" name="Rectangle 973">
          <a:extLst>
            <a:ext uri="{FF2B5EF4-FFF2-40B4-BE49-F238E27FC236}">
              <a16:creationId xmlns:a16="http://schemas.microsoft.com/office/drawing/2014/main" xmlns="" id="{00000000-0008-0000-0300-000017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68" name="Rectangle 974">
          <a:extLst>
            <a:ext uri="{FF2B5EF4-FFF2-40B4-BE49-F238E27FC236}">
              <a16:creationId xmlns:a16="http://schemas.microsoft.com/office/drawing/2014/main" xmlns="" id="{00000000-0008-0000-0300-000018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69" name="Rectangle 975">
          <a:extLst>
            <a:ext uri="{FF2B5EF4-FFF2-40B4-BE49-F238E27FC236}">
              <a16:creationId xmlns:a16="http://schemas.microsoft.com/office/drawing/2014/main" xmlns="" id="{00000000-0008-0000-0300-000019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0" name="Rectangle 976">
          <a:extLst>
            <a:ext uri="{FF2B5EF4-FFF2-40B4-BE49-F238E27FC236}">
              <a16:creationId xmlns:a16="http://schemas.microsoft.com/office/drawing/2014/main" xmlns="" id="{00000000-0008-0000-0300-00001A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1" name="Rectangle 977">
          <a:extLst>
            <a:ext uri="{FF2B5EF4-FFF2-40B4-BE49-F238E27FC236}">
              <a16:creationId xmlns:a16="http://schemas.microsoft.com/office/drawing/2014/main" xmlns="" id="{00000000-0008-0000-0300-00001B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2" name="Rectangle 978">
          <a:extLst>
            <a:ext uri="{FF2B5EF4-FFF2-40B4-BE49-F238E27FC236}">
              <a16:creationId xmlns:a16="http://schemas.microsoft.com/office/drawing/2014/main" xmlns="" id="{00000000-0008-0000-0300-00001C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3" name="Rectangle 979">
          <a:extLst>
            <a:ext uri="{FF2B5EF4-FFF2-40B4-BE49-F238E27FC236}">
              <a16:creationId xmlns:a16="http://schemas.microsoft.com/office/drawing/2014/main" xmlns="" id="{00000000-0008-0000-0300-00001D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4" name="Rectangle 980">
          <a:extLst>
            <a:ext uri="{FF2B5EF4-FFF2-40B4-BE49-F238E27FC236}">
              <a16:creationId xmlns:a16="http://schemas.microsoft.com/office/drawing/2014/main" xmlns="" id="{00000000-0008-0000-0300-00001E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5" name="Rectangle 981">
          <a:extLst>
            <a:ext uri="{FF2B5EF4-FFF2-40B4-BE49-F238E27FC236}">
              <a16:creationId xmlns:a16="http://schemas.microsoft.com/office/drawing/2014/main" xmlns="" id="{00000000-0008-0000-0300-00001F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6" name="Rectangle 982">
          <a:extLst>
            <a:ext uri="{FF2B5EF4-FFF2-40B4-BE49-F238E27FC236}">
              <a16:creationId xmlns:a16="http://schemas.microsoft.com/office/drawing/2014/main" xmlns="" id="{00000000-0008-0000-0300-000020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77" name="Rectangle 983">
          <a:extLst>
            <a:ext uri="{FF2B5EF4-FFF2-40B4-BE49-F238E27FC236}">
              <a16:creationId xmlns:a16="http://schemas.microsoft.com/office/drawing/2014/main" xmlns="" id="{00000000-0008-0000-0300-000021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78" name="Rectangle 984">
          <a:extLst>
            <a:ext uri="{FF2B5EF4-FFF2-40B4-BE49-F238E27FC236}">
              <a16:creationId xmlns:a16="http://schemas.microsoft.com/office/drawing/2014/main" xmlns="" id="{00000000-0008-0000-0300-000022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79" name="Rectangle 985">
          <a:extLst>
            <a:ext uri="{FF2B5EF4-FFF2-40B4-BE49-F238E27FC236}">
              <a16:creationId xmlns:a16="http://schemas.microsoft.com/office/drawing/2014/main" xmlns="" id="{00000000-0008-0000-0300-000023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0" name="Rectangle 986">
          <a:extLst>
            <a:ext uri="{FF2B5EF4-FFF2-40B4-BE49-F238E27FC236}">
              <a16:creationId xmlns:a16="http://schemas.microsoft.com/office/drawing/2014/main" xmlns="" id="{00000000-0008-0000-0300-000024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1" name="Rectangle 987">
          <a:extLst>
            <a:ext uri="{FF2B5EF4-FFF2-40B4-BE49-F238E27FC236}">
              <a16:creationId xmlns:a16="http://schemas.microsoft.com/office/drawing/2014/main" xmlns="" id="{00000000-0008-0000-0300-000025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2" name="Rectangle 988">
          <a:extLst>
            <a:ext uri="{FF2B5EF4-FFF2-40B4-BE49-F238E27FC236}">
              <a16:creationId xmlns:a16="http://schemas.microsoft.com/office/drawing/2014/main" xmlns="" id="{00000000-0008-0000-0300-000026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3" name="Rectangle 989">
          <a:extLst>
            <a:ext uri="{FF2B5EF4-FFF2-40B4-BE49-F238E27FC236}">
              <a16:creationId xmlns:a16="http://schemas.microsoft.com/office/drawing/2014/main" xmlns="" id="{00000000-0008-0000-0300-000027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4" name="Rectangle 990">
          <a:extLst>
            <a:ext uri="{FF2B5EF4-FFF2-40B4-BE49-F238E27FC236}">
              <a16:creationId xmlns:a16="http://schemas.microsoft.com/office/drawing/2014/main" xmlns="" id="{00000000-0008-0000-0300-000028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5" name="Rectangle 991">
          <a:extLst>
            <a:ext uri="{FF2B5EF4-FFF2-40B4-BE49-F238E27FC236}">
              <a16:creationId xmlns:a16="http://schemas.microsoft.com/office/drawing/2014/main" xmlns="" id="{00000000-0008-0000-0300-000029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6" name="Rectangle 992">
          <a:extLst>
            <a:ext uri="{FF2B5EF4-FFF2-40B4-BE49-F238E27FC236}">
              <a16:creationId xmlns:a16="http://schemas.microsoft.com/office/drawing/2014/main" xmlns="" id="{00000000-0008-0000-0300-00002A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87" name="Rectangle 993">
          <a:extLst>
            <a:ext uri="{FF2B5EF4-FFF2-40B4-BE49-F238E27FC236}">
              <a16:creationId xmlns:a16="http://schemas.microsoft.com/office/drawing/2014/main" xmlns="" id="{00000000-0008-0000-0300-00002B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88" name="Rectangle 994">
          <a:extLst>
            <a:ext uri="{FF2B5EF4-FFF2-40B4-BE49-F238E27FC236}">
              <a16:creationId xmlns:a16="http://schemas.microsoft.com/office/drawing/2014/main" xmlns="" id="{00000000-0008-0000-0300-00002C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89" name="Rectangle 995">
          <a:extLst>
            <a:ext uri="{FF2B5EF4-FFF2-40B4-BE49-F238E27FC236}">
              <a16:creationId xmlns:a16="http://schemas.microsoft.com/office/drawing/2014/main" xmlns="" id="{00000000-0008-0000-0300-00002D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714</xdr:row>
      <xdr:rowOff>0</xdr:rowOff>
    </xdr:from>
    <xdr:to>
      <xdr:col>4</xdr:col>
      <xdr:colOff>419100</xdr:colOff>
      <xdr:row>714</xdr:row>
      <xdr:rowOff>0</xdr:rowOff>
    </xdr:to>
    <xdr:sp macro="" textlink="">
      <xdr:nvSpPr>
        <xdr:cNvPr id="4831790" name="Rectangle 996">
          <a:extLst>
            <a:ext uri="{FF2B5EF4-FFF2-40B4-BE49-F238E27FC236}">
              <a16:creationId xmlns:a16="http://schemas.microsoft.com/office/drawing/2014/main" xmlns="" id="{00000000-0008-0000-0300-00002EBA4900}"/>
            </a:ext>
          </a:extLst>
        </xdr:cNvPr>
        <xdr:cNvSpPr>
          <a:spLocks noChangeArrowheads="1"/>
        </xdr:cNvSpPr>
      </xdr:nvSpPr>
      <xdr:spPr bwMode="auto">
        <a:xfrm>
          <a:off x="5114925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1" name="Rectangle 997">
          <a:extLst>
            <a:ext uri="{FF2B5EF4-FFF2-40B4-BE49-F238E27FC236}">
              <a16:creationId xmlns:a16="http://schemas.microsoft.com/office/drawing/2014/main" xmlns="" id="{00000000-0008-0000-0300-00002F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714</xdr:row>
      <xdr:rowOff>0</xdr:rowOff>
    </xdr:from>
    <xdr:to>
      <xdr:col>8</xdr:col>
      <xdr:colOff>0</xdr:colOff>
      <xdr:row>714</xdr:row>
      <xdr:rowOff>0</xdr:rowOff>
    </xdr:to>
    <xdr:sp macro="" textlink="">
      <xdr:nvSpPr>
        <xdr:cNvPr id="4831792" name="Rectangle 998">
          <a:extLst>
            <a:ext uri="{FF2B5EF4-FFF2-40B4-BE49-F238E27FC236}">
              <a16:creationId xmlns:a16="http://schemas.microsoft.com/office/drawing/2014/main" xmlns="" id="{00000000-0008-0000-0300-000030BA4900}"/>
            </a:ext>
          </a:extLst>
        </xdr:cNvPr>
        <xdr:cNvSpPr>
          <a:spLocks noChangeArrowheads="1"/>
        </xdr:cNvSpPr>
      </xdr:nvSpPr>
      <xdr:spPr bwMode="auto">
        <a:xfrm>
          <a:off x="6743700" y="14466570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714</xdr:row>
      <xdr:rowOff>0</xdr:rowOff>
    </xdr:from>
    <xdr:to>
      <xdr:col>6</xdr:col>
      <xdr:colOff>561975</xdr:colOff>
      <xdr:row>714</xdr:row>
      <xdr:rowOff>0</xdr:rowOff>
    </xdr:to>
    <xdr:sp macro="" textlink="">
      <xdr:nvSpPr>
        <xdr:cNvPr id="4831793" name="Rectangle 999">
          <a:extLst>
            <a:ext uri="{FF2B5EF4-FFF2-40B4-BE49-F238E27FC236}">
              <a16:creationId xmlns:a16="http://schemas.microsoft.com/office/drawing/2014/main" xmlns="" id="{00000000-0008-0000-0300-000031BA4900}"/>
            </a:ext>
          </a:extLst>
        </xdr:cNvPr>
        <xdr:cNvSpPr>
          <a:spLocks noChangeArrowheads="1"/>
        </xdr:cNvSpPr>
      </xdr:nvSpPr>
      <xdr:spPr bwMode="auto">
        <a:xfrm>
          <a:off x="606742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4" name="Rectangle 1000">
          <a:extLst>
            <a:ext uri="{FF2B5EF4-FFF2-40B4-BE49-F238E27FC236}">
              <a16:creationId xmlns:a16="http://schemas.microsoft.com/office/drawing/2014/main" xmlns="" id="{00000000-0008-0000-0300-000032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5" name="Rectangle 1001">
          <a:extLst>
            <a:ext uri="{FF2B5EF4-FFF2-40B4-BE49-F238E27FC236}">
              <a16:creationId xmlns:a16="http://schemas.microsoft.com/office/drawing/2014/main" xmlns="" id="{00000000-0008-0000-0300-000033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6" name="Rectangle 1002">
          <a:extLst>
            <a:ext uri="{FF2B5EF4-FFF2-40B4-BE49-F238E27FC236}">
              <a16:creationId xmlns:a16="http://schemas.microsoft.com/office/drawing/2014/main" xmlns="" id="{00000000-0008-0000-0300-000034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7" name="Rectangle 1003">
          <a:extLst>
            <a:ext uri="{FF2B5EF4-FFF2-40B4-BE49-F238E27FC236}">
              <a16:creationId xmlns:a16="http://schemas.microsoft.com/office/drawing/2014/main" xmlns="" id="{00000000-0008-0000-0300-000035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8" name="Rectangle 1004">
          <a:extLst>
            <a:ext uri="{FF2B5EF4-FFF2-40B4-BE49-F238E27FC236}">
              <a16:creationId xmlns:a16="http://schemas.microsoft.com/office/drawing/2014/main" xmlns="" id="{00000000-0008-0000-0300-000036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799" name="Rectangle 1005">
          <a:extLst>
            <a:ext uri="{FF2B5EF4-FFF2-40B4-BE49-F238E27FC236}">
              <a16:creationId xmlns:a16="http://schemas.microsoft.com/office/drawing/2014/main" xmlns="" id="{00000000-0008-0000-0300-000037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0" name="Rectangle 1006">
          <a:extLst>
            <a:ext uri="{FF2B5EF4-FFF2-40B4-BE49-F238E27FC236}">
              <a16:creationId xmlns:a16="http://schemas.microsoft.com/office/drawing/2014/main" xmlns="" id="{00000000-0008-0000-0300-000038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1" name="Rectangle 1007">
          <a:extLst>
            <a:ext uri="{FF2B5EF4-FFF2-40B4-BE49-F238E27FC236}">
              <a16:creationId xmlns:a16="http://schemas.microsoft.com/office/drawing/2014/main" xmlns="" id="{00000000-0008-0000-0300-000039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2" name="Rectangle 1008">
          <a:extLst>
            <a:ext uri="{FF2B5EF4-FFF2-40B4-BE49-F238E27FC236}">
              <a16:creationId xmlns:a16="http://schemas.microsoft.com/office/drawing/2014/main" xmlns="" id="{00000000-0008-0000-0300-00003A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3" name="Rectangle 1009">
          <a:extLst>
            <a:ext uri="{FF2B5EF4-FFF2-40B4-BE49-F238E27FC236}">
              <a16:creationId xmlns:a16="http://schemas.microsoft.com/office/drawing/2014/main" xmlns="" id="{00000000-0008-0000-0300-00003B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4" name="Rectangle 1010">
          <a:extLst>
            <a:ext uri="{FF2B5EF4-FFF2-40B4-BE49-F238E27FC236}">
              <a16:creationId xmlns:a16="http://schemas.microsoft.com/office/drawing/2014/main" xmlns="" id="{00000000-0008-0000-0300-00003C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714</xdr:row>
      <xdr:rowOff>0</xdr:rowOff>
    </xdr:from>
    <xdr:to>
      <xdr:col>8</xdr:col>
      <xdr:colOff>561975</xdr:colOff>
      <xdr:row>714</xdr:row>
      <xdr:rowOff>0</xdr:rowOff>
    </xdr:to>
    <xdr:sp macro="" textlink="">
      <xdr:nvSpPr>
        <xdr:cNvPr id="4831805" name="Rectangle 1011">
          <a:extLst>
            <a:ext uri="{FF2B5EF4-FFF2-40B4-BE49-F238E27FC236}">
              <a16:creationId xmlns:a16="http://schemas.microsoft.com/office/drawing/2014/main" xmlns="" id="{00000000-0008-0000-0300-00003DBA4900}"/>
            </a:ext>
          </a:extLst>
        </xdr:cNvPr>
        <xdr:cNvSpPr>
          <a:spLocks noChangeArrowheads="1"/>
        </xdr:cNvSpPr>
      </xdr:nvSpPr>
      <xdr:spPr bwMode="auto">
        <a:xfrm>
          <a:off x="7191375" y="1446657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6" name="Rectangle 1012">
          <a:extLst>
            <a:ext uri="{FF2B5EF4-FFF2-40B4-BE49-F238E27FC236}">
              <a16:creationId xmlns:a16="http://schemas.microsoft.com/office/drawing/2014/main" xmlns="" id="{00000000-0008-0000-0300-00003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07" name="Rectangle 1013">
          <a:extLst>
            <a:ext uri="{FF2B5EF4-FFF2-40B4-BE49-F238E27FC236}">
              <a16:creationId xmlns:a16="http://schemas.microsoft.com/office/drawing/2014/main" xmlns="" id="{00000000-0008-0000-0300-00003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08" name="Rectangle 1014">
          <a:extLst>
            <a:ext uri="{FF2B5EF4-FFF2-40B4-BE49-F238E27FC236}">
              <a16:creationId xmlns:a16="http://schemas.microsoft.com/office/drawing/2014/main" xmlns="" id="{00000000-0008-0000-0300-00004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09" name="Rectangle 1015">
          <a:extLst>
            <a:ext uri="{FF2B5EF4-FFF2-40B4-BE49-F238E27FC236}">
              <a16:creationId xmlns:a16="http://schemas.microsoft.com/office/drawing/2014/main" xmlns="" id="{00000000-0008-0000-0300-00004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0" name="Rectangle 1016">
          <a:extLst>
            <a:ext uri="{FF2B5EF4-FFF2-40B4-BE49-F238E27FC236}">
              <a16:creationId xmlns:a16="http://schemas.microsoft.com/office/drawing/2014/main" xmlns="" id="{00000000-0008-0000-0300-00004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1" name="Rectangle 1017">
          <a:extLst>
            <a:ext uri="{FF2B5EF4-FFF2-40B4-BE49-F238E27FC236}">
              <a16:creationId xmlns:a16="http://schemas.microsoft.com/office/drawing/2014/main" xmlns="" id="{00000000-0008-0000-0300-00004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2" name="Rectangle 1018">
          <a:extLst>
            <a:ext uri="{FF2B5EF4-FFF2-40B4-BE49-F238E27FC236}">
              <a16:creationId xmlns:a16="http://schemas.microsoft.com/office/drawing/2014/main" xmlns="" id="{00000000-0008-0000-0300-00004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3" name="Rectangle 1019">
          <a:extLst>
            <a:ext uri="{FF2B5EF4-FFF2-40B4-BE49-F238E27FC236}">
              <a16:creationId xmlns:a16="http://schemas.microsoft.com/office/drawing/2014/main" xmlns="" id="{00000000-0008-0000-0300-00004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4" name="Rectangle 1020">
          <a:extLst>
            <a:ext uri="{FF2B5EF4-FFF2-40B4-BE49-F238E27FC236}">
              <a16:creationId xmlns:a16="http://schemas.microsoft.com/office/drawing/2014/main" xmlns="" id="{00000000-0008-0000-0300-00004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5" name="Rectangle 1021">
          <a:extLst>
            <a:ext uri="{FF2B5EF4-FFF2-40B4-BE49-F238E27FC236}">
              <a16:creationId xmlns:a16="http://schemas.microsoft.com/office/drawing/2014/main" xmlns="" id="{00000000-0008-0000-0300-00004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6" name="Rectangle 1022">
          <a:extLst>
            <a:ext uri="{FF2B5EF4-FFF2-40B4-BE49-F238E27FC236}">
              <a16:creationId xmlns:a16="http://schemas.microsoft.com/office/drawing/2014/main" xmlns="" id="{00000000-0008-0000-0300-00004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17" name="Rectangle 1023">
          <a:extLst>
            <a:ext uri="{FF2B5EF4-FFF2-40B4-BE49-F238E27FC236}">
              <a16:creationId xmlns:a16="http://schemas.microsoft.com/office/drawing/2014/main" xmlns="" id="{00000000-0008-0000-0300-00004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18" name="Rectangle 1024">
          <a:extLst>
            <a:ext uri="{FF2B5EF4-FFF2-40B4-BE49-F238E27FC236}">
              <a16:creationId xmlns:a16="http://schemas.microsoft.com/office/drawing/2014/main" xmlns="" id="{00000000-0008-0000-0300-00004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19" name="Rectangle 1025">
          <a:extLst>
            <a:ext uri="{FF2B5EF4-FFF2-40B4-BE49-F238E27FC236}">
              <a16:creationId xmlns:a16="http://schemas.microsoft.com/office/drawing/2014/main" xmlns="" id="{00000000-0008-0000-0300-00004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0" name="Rectangle 1026">
          <a:extLst>
            <a:ext uri="{FF2B5EF4-FFF2-40B4-BE49-F238E27FC236}">
              <a16:creationId xmlns:a16="http://schemas.microsoft.com/office/drawing/2014/main" xmlns="" id="{00000000-0008-0000-0300-00004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1" name="Rectangle 1027">
          <a:extLst>
            <a:ext uri="{FF2B5EF4-FFF2-40B4-BE49-F238E27FC236}">
              <a16:creationId xmlns:a16="http://schemas.microsoft.com/office/drawing/2014/main" xmlns="" id="{00000000-0008-0000-0300-00004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2" name="Rectangle 1028">
          <a:extLst>
            <a:ext uri="{FF2B5EF4-FFF2-40B4-BE49-F238E27FC236}">
              <a16:creationId xmlns:a16="http://schemas.microsoft.com/office/drawing/2014/main" xmlns="" id="{00000000-0008-0000-0300-00004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3" name="Rectangle 1029">
          <a:extLst>
            <a:ext uri="{FF2B5EF4-FFF2-40B4-BE49-F238E27FC236}">
              <a16:creationId xmlns:a16="http://schemas.microsoft.com/office/drawing/2014/main" xmlns="" id="{00000000-0008-0000-0300-00004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4" name="Rectangle 1030">
          <a:extLst>
            <a:ext uri="{FF2B5EF4-FFF2-40B4-BE49-F238E27FC236}">
              <a16:creationId xmlns:a16="http://schemas.microsoft.com/office/drawing/2014/main" xmlns="" id="{00000000-0008-0000-0300-00005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5" name="Rectangle 1031">
          <a:extLst>
            <a:ext uri="{FF2B5EF4-FFF2-40B4-BE49-F238E27FC236}">
              <a16:creationId xmlns:a16="http://schemas.microsoft.com/office/drawing/2014/main" xmlns="" id="{00000000-0008-0000-0300-00005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6" name="Rectangle 1032">
          <a:extLst>
            <a:ext uri="{FF2B5EF4-FFF2-40B4-BE49-F238E27FC236}">
              <a16:creationId xmlns:a16="http://schemas.microsoft.com/office/drawing/2014/main" xmlns="" id="{00000000-0008-0000-0300-00005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27" name="Rectangle 1033">
          <a:extLst>
            <a:ext uri="{FF2B5EF4-FFF2-40B4-BE49-F238E27FC236}">
              <a16:creationId xmlns:a16="http://schemas.microsoft.com/office/drawing/2014/main" xmlns="" id="{00000000-0008-0000-0300-00005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28" name="Rectangle 1034">
          <a:extLst>
            <a:ext uri="{FF2B5EF4-FFF2-40B4-BE49-F238E27FC236}">
              <a16:creationId xmlns:a16="http://schemas.microsoft.com/office/drawing/2014/main" xmlns="" id="{00000000-0008-0000-0300-00005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29" name="Rectangle 1035">
          <a:extLst>
            <a:ext uri="{FF2B5EF4-FFF2-40B4-BE49-F238E27FC236}">
              <a16:creationId xmlns:a16="http://schemas.microsoft.com/office/drawing/2014/main" xmlns="" id="{00000000-0008-0000-0300-00005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0" name="Rectangle 1036">
          <a:extLst>
            <a:ext uri="{FF2B5EF4-FFF2-40B4-BE49-F238E27FC236}">
              <a16:creationId xmlns:a16="http://schemas.microsoft.com/office/drawing/2014/main" xmlns="" id="{00000000-0008-0000-0300-00005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1" name="Rectangle 1037">
          <a:extLst>
            <a:ext uri="{FF2B5EF4-FFF2-40B4-BE49-F238E27FC236}">
              <a16:creationId xmlns:a16="http://schemas.microsoft.com/office/drawing/2014/main" xmlns="" id="{00000000-0008-0000-0300-00005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2" name="Rectangle 1038">
          <a:extLst>
            <a:ext uri="{FF2B5EF4-FFF2-40B4-BE49-F238E27FC236}">
              <a16:creationId xmlns:a16="http://schemas.microsoft.com/office/drawing/2014/main" xmlns="" id="{00000000-0008-0000-0300-00005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3" name="Rectangle 1039">
          <a:extLst>
            <a:ext uri="{FF2B5EF4-FFF2-40B4-BE49-F238E27FC236}">
              <a16:creationId xmlns:a16="http://schemas.microsoft.com/office/drawing/2014/main" xmlns="" id="{00000000-0008-0000-0300-00005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4" name="Rectangle 1040">
          <a:extLst>
            <a:ext uri="{FF2B5EF4-FFF2-40B4-BE49-F238E27FC236}">
              <a16:creationId xmlns:a16="http://schemas.microsoft.com/office/drawing/2014/main" xmlns="" id="{00000000-0008-0000-0300-00005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5" name="Rectangle 1041">
          <a:extLst>
            <a:ext uri="{FF2B5EF4-FFF2-40B4-BE49-F238E27FC236}">
              <a16:creationId xmlns:a16="http://schemas.microsoft.com/office/drawing/2014/main" xmlns="" id="{00000000-0008-0000-0300-00005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1836" name="Rectangle 1042">
          <a:extLst>
            <a:ext uri="{FF2B5EF4-FFF2-40B4-BE49-F238E27FC236}">
              <a16:creationId xmlns:a16="http://schemas.microsoft.com/office/drawing/2014/main" xmlns="" id="{00000000-0008-0000-0300-00005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7" name="Rectangle 1043">
          <a:extLst>
            <a:ext uri="{FF2B5EF4-FFF2-40B4-BE49-F238E27FC236}">
              <a16:creationId xmlns:a16="http://schemas.microsoft.com/office/drawing/2014/main" xmlns="" id="{00000000-0008-0000-0300-00005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38" name="Rectangle 1044">
          <a:extLst>
            <a:ext uri="{FF2B5EF4-FFF2-40B4-BE49-F238E27FC236}">
              <a16:creationId xmlns:a16="http://schemas.microsoft.com/office/drawing/2014/main" xmlns="" id="{00000000-0008-0000-0300-00005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1839" name="Rectangle 1045">
          <a:extLst>
            <a:ext uri="{FF2B5EF4-FFF2-40B4-BE49-F238E27FC236}">
              <a16:creationId xmlns:a16="http://schemas.microsoft.com/office/drawing/2014/main" xmlns="" id="{00000000-0008-0000-0300-00005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0" name="Rectangle 1046">
          <a:extLst>
            <a:ext uri="{FF2B5EF4-FFF2-40B4-BE49-F238E27FC236}">
              <a16:creationId xmlns:a16="http://schemas.microsoft.com/office/drawing/2014/main" xmlns="" id="{00000000-0008-0000-0300-000060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1" name="Rectangle 1047">
          <a:extLst>
            <a:ext uri="{FF2B5EF4-FFF2-40B4-BE49-F238E27FC236}">
              <a16:creationId xmlns:a16="http://schemas.microsoft.com/office/drawing/2014/main" xmlns="" id="{00000000-0008-0000-0300-000061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2" name="Rectangle 1048">
          <a:extLst>
            <a:ext uri="{FF2B5EF4-FFF2-40B4-BE49-F238E27FC236}">
              <a16:creationId xmlns:a16="http://schemas.microsoft.com/office/drawing/2014/main" xmlns="" id="{00000000-0008-0000-0300-000062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3" name="Rectangle 1049">
          <a:extLst>
            <a:ext uri="{FF2B5EF4-FFF2-40B4-BE49-F238E27FC236}">
              <a16:creationId xmlns:a16="http://schemas.microsoft.com/office/drawing/2014/main" xmlns="" id="{00000000-0008-0000-0300-000063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4" name="Rectangle 1050">
          <a:extLst>
            <a:ext uri="{FF2B5EF4-FFF2-40B4-BE49-F238E27FC236}">
              <a16:creationId xmlns:a16="http://schemas.microsoft.com/office/drawing/2014/main" xmlns="" id="{00000000-0008-0000-0300-000064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5" name="Rectangle 1051">
          <a:extLst>
            <a:ext uri="{FF2B5EF4-FFF2-40B4-BE49-F238E27FC236}">
              <a16:creationId xmlns:a16="http://schemas.microsoft.com/office/drawing/2014/main" xmlns="" id="{00000000-0008-0000-0300-000065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6" name="Rectangle 1052">
          <a:extLst>
            <a:ext uri="{FF2B5EF4-FFF2-40B4-BE49-F238E27FC236}">
              <a16:creationId xmlns:a16="http://schemas.microsoft.com/office/drawing/2014/main" xmlns="" id="{00000000-0008-0000-0300-000066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7" name="Rectangle 1053">
          <a:extLst>
            <a:ext uri="{FF2B5EF4-FFF2-40B4-BE49-F238E27FC236}">
              <a16:creationId xmlns:a16="http://schemas.microsoft.com/office/drawing/2014/main" xmlns="" id="{00000000-0008-0000-0300-000067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8" name="Rectangle 1054">
          <a:extLst>
            <a:ext uri="{FF2B5EF4-FFF2-40B4-BE49-F238E27FC236}">
              <a16:creationId xmlns:a16="http://schemas.microsoft.com/office/drawing/2014/main" xmlns="" id="{00000000-0008-0000-0300-000068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49" name="Rectangle 1055">
          <a:extLst>
            <a:ext uri="{FF2B5EF4-FFF2-40B4-BE49-F238E27FC236}">
              <a16:creationId xmlns:a16="http://schemas.microsoft.com/office/drawing/2014/main" xmlns="" id="{00000000-0008-0000-0300-000069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0" name="Rectangle 1056">
          <a:extLst>
            <a:ext uri="{FF2B5EF4-FFF2-40B4-BE49-F238E27FC236}">
              <a16:creationId xmlns:a16="http://schemas.microsoft.com/office/drawing/2014/main" xmlns="" id="{00000000-0008-0000-0300-00006A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1851" name="Rectangle 1057">
          <a:extLst>
            <a:ext uri="{FF2B5EF4-FFF2-40B4-BE49-F238E27FC236}">
              <a16:creationId xmlns:a16="http://schemas.microsoft.com/office/drawing/2014/main" xmlns="" id="{00000000-0008-0000-0300-00006BBA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2" name="Rectangle 1121">
          <a:extLst>
            <a:ext uri="{FF2B5EF4-FFF2-40B4-BE49-F238E27FC236}">
              <a16:creationId xmlns:a16="http://schemas.microsoft.com/office/drawing/2014/main" xmlns="" id="{00000000-0008-0000-0300-00006C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3" name="Rectangle 1122">
          <a:extLst>
            <a:ext uri="{FF2B5EF4-FFF2-40B4-BE49-F238E27FC236}">
              <a16:creationId xmlns:a16="http://schemas.microsoft.com/office/drawing/2014/main" xmlns="" id="{00000000-0008-0000-0300-00006D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4" name="Rectangle 1123">
          <a:extLst>
            <a:ext uri="{FF2B5EF4-FFF2-40B4-BE49-F238E27FC236}">
              <a16:creationId xmlns:a16="http://schemas.microsoft.com/office/drawing/2014/main" xmlns="" id="{00000000-0008-0000-0300-00006E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5" name="Rectangle 1124">
          <a:extLst>
            <a:ext uri="{FF2B5EF4-FFF2-40B4-BE49-F238E27FC236}">
              <a16:creationId xmlns:a16="http://schemas.microsoft.com/office/drawing/2014/main" xmlns="" id="{00000000-0008-0000-0300-00006F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6" name="Rectangle 1125">
          <a:extLst>
            <a:ext uri="{FF2B5EF4-FFF2-40B4-BE49-F238E27FC236}">
              <a16:creationId xmlns:a16="http://schemas.microsoft.com/office/drawing/2014/main" xmlns="" id="{00000000-0008-0000-0300-000070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57" name="Rectangle 1126">
          <a:extLst>
            <a:ext uri="{FF2B5EF4-FFF2-40B4-BE49-F238E27FC236}">
              <a16:creationId xmlns:a16="http://schemas.microsoft.com/office/drawing/2014/main" xmlns="" id="{00000000-0008-0000-0300-000071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58" name="Rectangle 1127">
          <a:extLst>
            <a:ext uri="{FF2B5EF4-FFF2-40B4-BE49-F238E27FC236}">
              <a16:creationId xmlns:a16="http://schemas.microsoft.com/office/drawing/2014/main" xmlns="" id="{00000000-0008-0000-0300-000072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59" name="Rectangle 1128">
          <a:extLst>
            <a:ext uri="{FF2B5EF4-FFF2-40B4-BE49-F238E27FC236}">
              <a16:creationId xmlns:a16="http://schemas.microsoft.com/office/drawing/2014/main" xmlns="" id="{00000000-0008-0000-0300-000073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0" name="Rectangle 1129">
          <a:extLst>
            <a:ext uri="{FF2B5EF4-FFF2-40B4-BE49-F238E27FC236}">
              <a16:creationId xmlns:a16="http://schemas.microsoft.com/office/drawing/2014/main" xmlns="" id="{00000000-0008-0000-0300-000074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1" name="Rectangle 1130">
          <a:extLst>
            <a:ext uri="{FF2B5EF4-FFF2-40B4-BE49-F238E27FC236}">
              <a16:creationId xmlns:a16="http://schemas.microsoft.com/office/drawing/2014/main" xmlns="" id="{00000000-0008-0000-0300-000075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2" name="Rectangle 1131">
          <a:extLst>
            <a:ext uri="{FF2B5EF4-FFF2-40B4-BE49-F238E27FC236}">
              <a16:creationId xmlns:a16="http://schemas.microsoft.com/office/drawing/2014/main" xmlns="" id="{00000000-0008-0000-0300-000076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3" name="Rectangle 1132">
          <a:extLst>
            <a:ext uri="{FF2B5EF4-FFF2-40B4-BE49-F238E27FC236}">
              <a16:creationId xmlns:a16="http://schemas.microsoft.com/office/drawing/2014/main" xmlns="" id="{00000000-0008-0000-0300-000077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4" name="Rectangle 1133">
          <a:extLst>
            <a:ext uri="{FF2B5EF4-FFF2-40B4-BE49-F238E27FC236}">
              <a16:creationId xmlns:a16="http://schemas.microsoft.com/office/drawing/2014/main" xmlns="" id="{00000000-0008-0000-0300-000078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5" name="Rectangle 1134">
          <a:extLst>
            <a:ext uri="{FF2B5EF4-FFF2-40B4-BE49-F238E27FC236}">
              <a16:creationId xmlns:a16="http://schemas.microsoft.com/office/drawing/2014/main" xmlns="" id="{00000000-0008-0000-0300-00007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6" name="Rectangle 1135">
          <a:extLst>
            <a:ext uri="{FF2B5EF4-FFF2-40B4-BE49-F238E27FC236}">
              <a16:creationId xmlns:a16="http://schemas.microsoft.com/office/drawing/2014/main" xmlns="" id="{00000000-0008-0000-0300-00007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67" name="Rectangle 1136">
          <a:extLst>
            <a:ext uri="{FF2B5EF4-FFF2-40B4-BE49-F238E27FC236}">
              <a16:creationId xmlns:a16="http://schemas.microsoft.com/office/drawing/2014/main" xmlns="" id="{00000000-0008-0000-0300-00007B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68" name="Rectangle 1137">
          <a:extLst>
            <a:ext uri="{FF2B5EF4-FFF2-40B4-BE49-F238E27FC236}">
              <a16:creationId xmlns:a16="http://schemas.microsoft.com/office/drawing/2014/main" xmlns="" id="{00000000-0008-0000-0300-00007C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69" name="Rectangle 1138">
          <a:extLst>
            <a:ext uri="{FF2B5EF4-FFF2-40B4-BE49-F238E27FC236}">
              <a16:creationId xmlns:a16="http://schemas.microsoft.com/office/drawing/2014/main" xmlns="" id="{00000000-0008-0000-0300-00007D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0" name="Rectangle 1139">
          <a:extLst>
            <a:ext uri="{FF2B5EF4-FFF2-40B4-BE49-F238E27FC236}">
              <a16:creationId xmlns:a16="http://schemas.microsoft.com/office/drawing/2014/main" xmlns="" id="{00000000-0008-0000-0300-00007E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1" name="Rectangle 1140">
          <a:extLst>
            <a:ext uri="{FF2B5EF4-FFF2-40B4-BE49-F238E27FC236}">
              <a16:creationId xmlns:a16="http://schemas.microsoft.com/office/drawing/2014/main" xmlns="" id="{00000000-0008-0000-0300-00007F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2" name="Rectangle 1141">
          <a:extLst>
            <a:ext uri="{FF2B5EF4-FFF2-40B4-BE49-F238E27FC236}">
              <a16:creationId xmlns:a16="http://schemas.microsoft.com/office/drawing/2014/main" xmlns="" id="{00000000-0008-0000-0300-000080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3" name="Rectangle 1142">
          <a:extLst>
            <a:ext uri="{FF2B5EF4-FFF2-40B4-BE49-F238E27FC236}">
              <a16:creationId xmlns:a16="http://schemas.microsoft.com/office/drawing/2014/main" xmlns="" id="{00000000-0008-0000-0300-000081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4" name="Rectangle 1143">
          <a:extLst>
            <a:ext uri="{FF2B5EF4-FFF2-40B4-BE49-F238E27FC236}">
              <a16:creationId xmlns:a16="http://schemas.microsoft.com/office/drawing/2014/main" xmlns="" id="{00000000-0008-0000-0300-000082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5" name="Rectangle 1144">
          <a:extLst>
            <a:ext uri="{FF2B5EF4-FFF2-40B4-BE49-F238E27FC236}">
              <a16:creationId xmlns:a16="http://schemas.microsoft.com/office/drawing/2014/main" xmlns="" id="{00000000-0008-0000-0300-000083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1876" name="Rectangle 1145">
          <a:extLst>
            <a:ext uri="{FF2B5EF4-FFF2-40B4-BE49-F238E27FC236}">
              <a16:creationId xmlns:a16="http://schemas.microsoft.com/office/drawing/2014/main" xmlns="" id="{00000000-0008-0000-0300-00008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7" name="Rectangle 1146">
          <a:extLst>
            <a:ext uri="{FF2B5EF4-FFF2-40B4-BE49-F238E27FC236}">
              <a16:creationId xmlns:a16="http://schemas.microsoft.com/office/drawing/2014/main" xmlns="" id="{00000000-0008-0000-0300-00008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78" name="Rectangle 1147">
          <a:extLst>
            <a:ext uri="{FF2B5EF4-FFF2-40B4-BE49-F238E27FC236}">
              <a16:creationId xmlns:a16="http://schemas.microsoft.com/office/drawing/2014/main" xmlns="" id="{00000000-0008-0000-0300-00008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79" name="Rectangle 1148">
          <a:extLst>
            <a:ext uri="{FF2B5EF4-FFF2-40B4-BE49-F238E27FC236}">
              <a16:creationId xmlns:a16="http://schemas.microsoft.com/office/drawing/2014/main" xmlns="" id="{00000000-0008-0000-0300-000087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0" name="Rectangle 1149">
          <a:extLst>
            <a:ext uri="{FF2B5EF4-FFF2-40B4-BE49-F238E27FC236}">
              <a16:creationId xmlns:a16="http://schemas.microsoft.com/office/drawing/2014/main" xmlns="" id="{00000000-0008-0000-0300-000088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1" name="Rectangle 1150">
          <a:extLst>
            <a:ext uri="{FF2B5EF4-FFF2-40B4-BE49-F238E27FC236}">
              <a16:creationId xmlns:a16="http://schemas.microsoft.com/office/drawing/2014/main" xmlns="" id="{00000000-0008-0000-0300-000089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882" name="Rectangle 1151">
          <a:extLst>
            <a:ext uri="{FF2B5EF4-FFF2-40B4-BE49-F238E27FC236}">
              <a16:creationId xmlns:a16="http://schemas.microsoft.com/office/drawing/2014/main" xmlns="" id="{00000000-0008-0000-0300-00008A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1883" name="Rectangle 1152">
          <a:extLst>
            <a:ext uri="{FF2B5EF4-FFF2-40B4-BE49-F238E27FC236}">
              <a16:creationId xmlns:a16="http://schemas.microsoft.com/office/drawing/2014/main" xmlns="" id="{00000000-0008-0000-0300-00008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4" name="Rectangle 1153">
          <a:extLst>
            <a:ext uri="{FF2B5EF4-FFF2-40B4-BE49-F238E27FC236}">
              <a16:creationId xmlns:a16="http://schemas.microsoft.com/office/drawing/2014/main" xmlns="" id="{00000000-0008-0000-0300-00008C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5" name="Rectangle 1154">
          <a:extLst>
            <a:ext uri="{FF2B5EF4-FFF2-40B4-BE49-F238E27FC236}">
              <a16:creationId xmlns:a16="http://schemas.microsoft.com/office/drawing/2014/main" xmlns="" id="{00000000-0008-0000-0300-00008D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6" name="Rectangle 1155">
          <a:extLst>
            <a:ext uri="{FF2B5EF4-FFF2-40B4-BE49-F238E27FC236}">
              <a16:creationId xmlns:a16="http://schemas.microsoft.com/office/drawing/2014/main" xmlns="" id="{00000000-0008-0000-0300-00008E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7" name="Rectangle 1156">
          <a:extLst>
            <a:ext uri="{FF2B5EF4-FFF2-40B4-BE49-F238E27FC236}">
              <a16:creationId xmlns:a16="http://schemas.microsoft.com/office/drawing/2014/main" xmlns="" id="{00000000-0008-0000-0300-00008F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8" name="Rectangle 1157">
          <a:extLst>
            <a:ext uri="{FF2B5EF4-FFF2-40B4-BE49-F238E27FC236}">
              <a16:creationId xmlns:a16="http://schemas.microsoft.com/office/drawing/2014/main" xmlns="" id="{00000000-0008-0000-0300-000090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89" name="Rectangle 1158">
          <a:extLst>
            <a:ext uri="{FF2B5EF4-FFF2-40B4-BE49-F238E27FC236}">
              <a16:creationId xmlns:a16="http://schemas.microsoft.com/office/drawing/2014/main" xmlns="" id="{00000000-0008-0000-0300-000091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0" name="Rectangle 1159">
          <a:extLst>
            <a:ext uri="{FF2B5EF4-FFF2-40B4-BE49-F238E27FC236}">
              <a16:creationId xmlns:a16="http://schemas.microsoft.com/office/drawing/2014/main" xmlns="" id="{00000000-0008-0000-0300-000092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1" name="Rectangle 1160">
          <a:extLst>
            <a:ext uri="{FF2B5EF4-FFF2-40B4-BE49-F238E27FC236}">
              <a16:creationId xmlns:a16="http://schemas.microsoft.com/office/drawing/2014/main" xmlns="" id="{00000000-0008-0000-0300-000093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2" name="Rectangle 1161">
          <a:extLst>
            <a:ext uri="{FF2B5EF4-FFF2-40B4-BE49-F238E27FC236}">
              <a16:creationId xmlns:a16="http://schemas.microsoft.com/office/drawing/2014/main" xmlns="" id="{00000000-0008-0000-0300-000094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3" name="Rectangle 1162">
          <a:extLst>
            <a:ext uri="{FF2B5EF4-FFF2-40B4-BE49-F238E27FC236}">
              <a16:creationId xmlns:a16="http://schemas.microsoft.com/office/drawing/2014/main" xmlns="" id="{00000000-0008-0000-0300-000095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4" name="Rectangle 1163">
          <a:extLst>
            <a:ext uri="{FF2B5EF4-FFF2-40B4-BE49-F238E27FC236}">
              <a16:creationId xmlns:a16="http://schemas.microsoft.com/office/drawing/2014/main" xmlns="" id="{00000000-0008-0000-0300-000096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1895" name="Rectangle 1164">
          <a:extLst>
            <a:ext uri="{FF2B5EF4-FFF2-40B4-BE49-F238E27FC236}">
              <a16:creationId xmlns:a16="http://schemas.microsoft.com/office/drawing/2014/main" xmlns="" id="{00000000-0008-0000-0300-000097BA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6" name="Rectangle 93">
          <a:extLst>
            <a:ext uri="{FF2B5EF4-FFF2-40B4-BE49-F238E27FC236}">
              <a16:creationId xmlns:a16="http://schemas.microsoft.com/office/drawing/2014/main" xmlns="" id="{00000000-0008-0000-0300-00009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897" name="Rectangle 94">
          <a:extLst>
            <a:ext uri="{FF2B5EF4-FFF2-40B4-BE49-F238E27FC236}">
              <a16:creationId xmlns:a16="http://schemas.microsoft.com/office/drawing/2014/main" xmlns="" id="{00000000-0008-0000-0300-00009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898" name="Rectangle 95">
          <a:extLst>
            <a:ext uri="{FF2B5EF4-FFF2-40B4-BE49-F238E27FC236}">
              <a16:creationId xmlns:a16="http://schemas.microsoft.com/office/drawing/2014/main" xmlns="" id="{00000000-0008-0000-0300-00009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899" name="Rectangle 96">
          <a:extLst>
            <a:ext uri="{FF2B5EF4-FFF2-40B4-BE49-F238E27FC236}">
              <a16:creationId xmlns:a16="http://schemas.microsoft.com/office/drawing/2014/main" xmlns="" id="{00000000-0008-0000-0300-00009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0" name="Rectangle 97">
          <a:extLst>
            <a:ext uri="{FF2B5EF4-FFF2-40B4-BE49-F238E27FC236}">
              <a16:creationId xmlns:a16="http://schemas.microsoft.com/office/drawing/2014/main" xmlns="" id="{00000000-0008-0000-0300-00009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1" name="Rectangle 98">
          <a:extLst>
            <a:ext uri="{FF2B5EF4-FFF2-40B4-BE49-F238E27FC236}">
              <a16:creationId xmlns:a16="http://schemas.microsoft.com/office/drawing/2014/main" xmlns="" id="{00000000-0008-0000-0300-00009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2" name="Rectangle 99">
          <a:extLst>
            <a:ext uri="{FF2B5EF4-FFF2-40B4-BE49-F238E27FC236}">
              <a16:creationId xmlns:a16="http://schemas.microsoft.com/office/drawing/2014/main" xmlns="" id="{00000000-0008-0000-0300-00009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3" name="Rectangle 100">
          <a:extLst>
            <a:ext uri="{FF2B5EF4-FFF2-40B4-BE49-F238E27FC236}">
              <a16:creationId xmlns:a16="http://schemas.microsoft.com/office/drawing/2014/main" xmlns="" id="{00000000-0008-0000-0300-00009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4" name="Rectangle 101">
          <a:extLst>
            <a:ext uri="{FF2B5EF4-FFF2-40B4-BE49-F238E27FC236}">
              <a16:creationId xmlns:a16="http://schemas.microsoft.com/office/drawing/2014/main" xmlns="" id="{00000000-0008-0000-0300-0000A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5" name="Rectangle 102">
          <a:extLst>
            <a:ext uri="{FF2B5EF4-FFF2-40B4-BE49-F238E27FC236}">
              <a16:creationId xmlns:a16="http://schemas.microsoft.com/office/drawing/2014/main" xmlns="" id="{00000000-0008-0000-0300-0000A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6" name="Rectangle 103">
          <a:extLst>
            <a:ext uri="{FF2B5EF4-FFF2-40B4-BE49-F238E27FC236}">
              <a16:creationId xmlns:a16="http://schemas.microsoft.com/office/drawing/2014/main" xmlns="" id="{00000000-0008-0000-0300-0000A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07" name="Rectangle 104">
          <a:extLst>
            <a:ext uri="{FF2B5EF4-FFF2-40B4-BE49-F238E27FC236}">
              <a16:creationId xmlns:a16="http://schemas.microsoft.com/office/drawing/2014/main" xmlns="" id="{00000000-0008-0000-0300-0000A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08" name="Rectangle 105">
          <a:extLst>
            <a:ext uri="{FF2B5EF4-FFF2-40B4-BE49-F238E27FC236}">
              <a16:creationId xmlns:a16="http://schemas.microsoft.com/office/drawing/2014/main" xmlns="" id="{00000000-0008-0000-0300-0000A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09" name="Rectangle 106">
          <a:extLst>
            <a:ext uri="{FF2B5EF4-FFF2-40B4-BE49-F238E27FC236}">
              <a16:creationId xmlns:a16="http://schemas.microsoft.com/office/drawing/2014/main" xmlns="" id="{00000000-0008-0000-0300-0000A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0" name="Rectangle 107">
          <a:extLst>
            <a:ext uri="{FF2B5EF4-FFF2-40B4-BE49-F238E27FC236}">
              <a16:creationId xmlns:a16="http://schemas.microsoft.com/office/drawing/2014/main" xmlns="" id="{00000000-0008-0000-0300-0000A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1" name="Rectangle 108">
          <a:extLst>
            <a:ext uri="{FF2B5EF4-FFF2-40B4-BE49-F238E27FC236}">
              <a16:creationId xmlns:a16="http://schemas.microsoft.com/office/drawing/2014/main" xmlns="" id="{00000000-0008-0000-0300-0000A7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2" name="Rectangle 109">
          <a:extLst>
            <a:ext uri="{FF2B5EF4-FFF2-40B4-BE49-F238E27FC236}">
              <a16:creationId xmlns:a16="http://schemas.microsoft.com/office/drawing/2014/main" xmlns="" id="{00000000-0008-0000-0300-0000A8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3" name="Rectangle 110">
          <a:extLst>
            <a:ext uri="{FF2B5EF4-FFF2-40B4-BE49-F238E27FC236}">
              <a16:creationId xmlns:a16="http://schemas.microsoft.com/office/drawing/2014/main" xmlns="" id="{00000000-0008-0000-0300-0000A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4" name="Rectangle 111">
          <a:extLst>
            <a:ext uri="{FF2B5EF4-FFF2-40B4-BE49-F238E27FC236}">
              <a16:creationId xmlns:a16="http://schemas.microsoft.com/office/drawing/2014/main" xmlns="" id="{00000000-0008-0000-0300-0000AA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5" name="Rectangle 112">
          <a:extLst>
            <a:ext uri="{FF2B5EF4-FFF2-40B4-BE49-F238E27FC236}">
              <a16:creationId xmlns:a16="http://schemas.microsoft.com/office/drawing/2014/main" xmlns="" id="{00000000-0008-0000-0300-0000AB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6" name="Rectangle 113">
          <a:extLst>
            <a:ext uri="{FF2B5EF4-FFF2-40B4-BE49-F238E27FC236}">
              <a16:creationId xmlns:a16="http://schemas.microsoft.com/office/drawing/2014/main" xmlns="" id="{00000000-0008-0000-0300-0000A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17" name="Rectangle 114">
          <a:extLst>
            <a:ext uri="{FF2B5EF4-FFF2-40B4-BE49-F238E27FC236}">
              <a16:creationId xmlns:a16="http://schemas.microsoft.com/office/drawing/2014/main" xmlns="" id="{00000000-0008-0000-0300-0000AD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18" name="Rectangle 115">
          <a:extLst>
            <a:ext uri="{FF2B5EF4-FFF2-40B4-BE49-F238E27FC236}">
              <a16:creationId xmlns:a16="http://schemas.microsoft.com/office/drawing/2014/main" xmlns="" id="{00000000-0008-0000-0300-0000AE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19" name="Rectangle 116">
          <a:extLst>
            <a:ext uri="{FF2B5EF4-FFF2-40B4-BE49-F238E27FC236}">
              <a16:creationId xmlns:a16="http://schemas.microsoft.com/office/drawing/2014/main" xmlns="" id="{00000000-0008-0000-0300-0000A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0" name="Rectangle 117">
          <a:extLst>
            <a:ext uri="{FF2B5EF4-FFF2-40B4-BE49-F238E27FC236}">
              <a16:creationId xmlns:a16="http://schemas.microsoft.com/office/drawing/2014/main" xmlns="" id="{00000000-0008-0000-0300-0000B0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1" name="Rectangle 118">
          <a:extLst>
            <a:ext uri="{FF2B5EF4-FFF2-40B4-BE49-F238E27FC236}">
              <a16:creationId xmlns:a16="http://schemas.microsoft.com/office/drawing/2014/main" xmlns="" id="{00000000-0008-0000-0300-0000B1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2" name="Rectangle 119">
          <a:extLst>
            <a:ext uri="{FF2B5EF4-FFF2-40B4-BE49-F238E27FC236}">
              <a16:creationId xmlns:a16="http://schemas.microsoft.com/office/drawing/2014/main" xmlns="" id="{00000000-0008-0000-0300-0000B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3" name="Rectangle 120">
          <a:extLst>
            <a:ext uri="{FF2B5EF4-FFF2-40B4-BE49-F238E27FC236}">
              <a16:creationId xmlns:a16="http://schemas.microsoft.com/office/drawing/2014/main" xmlns="" id="{00000000-0008-0000-0300-0000B3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4" name="Rectangle 121">
          <a:extLst>
            <a:ext uri="{FF2B5EF4-FFF2-40B4-BE49-F238E27FC236}">
              <a16:creationId xmlns:a16="http://schemas.microsoft.com/office/drawing/2014/main" xmlns="" id="{00000000-0008-0000-0300-0000B4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5" name="Rectangle 122">
          <a:extLst>
            <a:ext uri="{FF2B5EF4-FFF2-40B4-BE49-F238E27FC236}">
              <a16:creationId xmlns:a16="http://schemas.microsoft.com/office/drawing/2014/main" xmlns="" id="{00000000-0008-0000-0300-0000B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26" name="Rectangle 123">
          <a:extLst>
            <a:ext uri="{FF2B5EF4-FFF2-40B4-BE49-F238E27FC236}">
              <a16:creationId xmlns:a16="http://schemas.microsoft.com/office/drawing/2014/main" xmlns="" id="{00000000-0008-0000-0300-0000B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7" name="Rectangle 124">
          <a:extLst>
            <a:ext uri="{FF2B5EF4-FFF2-40B4-BE49-F238E27FC236}">
              <a16:creationId xmlns:a16="http://schemas.microsoft.com/office/drawing/2014/main" xmlns="" id="{00000000-0008-0000-0300-0000B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28" name="Rectangle 125">
          <a:extLst>
            <a:ext uri="{FF2B5EF4-FFF2-40B4-BE49-F238E27FC236}">
              <a16:creationId xmlns:a16="http://schemas.microsoft.com/office/drawing/2014/main" xmlns="" id="{00000000-0008-0000-0300-0000B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29" name="Rectangle 126">
          <a:extLst>
            <a:ext uri="{FF2B5EF4-FFF2-40B4-BE49-F238E27FC236}">
              <a16:creationId xmlns:a16="http://schemas.microsoft.com/office/drawing/2014/main" xmlns="" id="{00000000-0008-0000-0300-0000B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0" name="Rectangle 127">
          <a:extLst>
            <a:ext uri="{FF2B5EF4-FFF2-40B4-BE49-F238E27FC236}">
              <a16:creationId xmlns:a16="http://schemas.microsoft.com/office/drawing/2014/main" xmlns="" id="{00000000-0008-0000-0300-0000B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1" name="Rectangle 128">
          <a:extLst>
            <a:ext uri="{FF2B5EF4-FFF2-40B4-BE49-F238E27FC236}">
              <a16:creationId xmlns:a16="http://schemas.microsoft.com/office/drawing/2014/main" xmlns="" id="{00000000-0008-0000-0300-0000B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2" name="Rectangle 129">
          <a:extLst>
            <a:ext uri="{FF2B5EF4-FFF2-40B4-BE49-F238E27FC236}">
              <a16:creationId xmlns:a16="http://schemas.microsoft.com/office/drawing/2014/main" xmlns="" id="{00000000-0008-0000-0300-0000B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3" name="Rectangle 130">
          <a:extLst>
            <a:ext uri="{FF2B5EF4-FFF2-40B4-BE49-F238E27FC236}">
              <a16:creationId xmlns:a16="http://schemas.microsoft.com/office/drawing/2014/main" xmlns="" id="{00000000-0008-0000-0300-0000B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4" name="Rectangle 131">
          <a:extLst>
            <a:ext uri="{FF2B5EF4-FFF2-40B4-BE49-F238E27FC236}">
              <a16:creationId xmlns:a16="http://schemas.microsoft.com/office/drawing/2014/main" xmlns="" id="{00000000-0008-0000-0300-0000B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5" name="Rectangle 132">
          <a:extLst>
            <a:ext uri="{FF2B5EF4-FFF2-40B4-BE49-F238E27FC236}">
              <a16:creationId xmlns:a16="http://schemas.microsoft.com/office/drawing/2014/main" xmlns="" id="{00000000-0008-0000-0300-0000B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6" name="Rectangle 133">
          <a:extLst>
            <a:ext uri="{FF2B5EF4-FFF2-40B4-BE49-F238E27FC236}">
              <a16:creationId xmlns:a16="http://schemas.microsoft.com/office/drawing/2014/main" xmlns="" id="{00000000-0008-0000-0300-0000C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7" name="Rectangle 134">
          <a:extLst>
            <a:ext uri="{FF2B5EF4-FFF2-40B4-BE49-F238E27FC236}">
              <a16:creationId xmlns:a16="http://schemas.microsoft.com/office/drawing/2014/main" xmlns="" id="{00000000-0008-0000-0300-0000C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8" name="Rectangle 135">
          <a:extLst>
            <a:ext uri="{FF2B5EF4-FFF2-40B4-BE49-F238E27FC236}">
              <a16:creationId xmlns:a16="http://schemas.microsoft.com/office/drawing/2014/main" xmlns="" id="{00000000-0008-0000-0300-0000C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39" name="Rectangle 136">
          <a:extLst>
            <a:ext uri="{FF2B5EF4-FFF2-40B4-BE49-F238E27FC236}">
              <a16:creationId xmlns:a16="http://schemas.microsoft.com/office/drawing/2014/main" xmlns="" id="{00000000-0008-0000-0300-0000C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0" name="Rectangle 137">
          <a:extLst>
            <a:ext uri="{FF2B5EF4-FFF2-40B4-BE49-F238E27FC236}">
              <a16:creationId xmlns:a16="http://schemas.microsoft.com/office/drawing/2014/main" xmlns="" id="{00000000-0008-0000-0300-0000C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1" name="Rectangle 138">
          <a:extLst>
            <a:ext uri="{FF2B5EF4-FFF2-40B4-BE49-F238E27FC236}">
              <a16:creationId xmlns:a16="http://schemas.microsoft.com/office/drawing/2014/main" xmlns="" id="{00000000-0008-0000-0300-0000C5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2" name="Rectangle 139">
          <a:extLst>
            <a:ext uri="{FF2B5EF4-FFF2-40B4-BE49-F238E27FC236}">
              <a16:creationId xmlns:a16="http://schemas.microsoft.com/office/drawing/2014/main" xmlns="" id="{00000000-0008-0000-0300-0000C6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3" name="Rectangle 140">
          <a:extLst>
            <a:ext uri="{FF2B5EF4-FFF2-40B4-BE49-F238E27FC236}">
              <a16:creationId xmlns:a16="http://schemas.microsoft.com/office/drawing/2014/main" xmlns="" id="{00000000-0008-0000-0300-0000C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4" name="Rectangle 141">
          <a:extLst>
            <a:ext uri="{FF2B5EF4-FFF2-40B4-BE49-F238E27FC236}">
              <a16:creationId xmlns:a16="http://schemas.microsoft.com/office/drawing/2014/main" xmlns="" id="{00000000-0008-0000-0300-0000C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5" name="Rectangle 142">
          <a:extLst>
            <a:ext uri="{FF2B5EF4-FFF2-40B4-BE49-F238E27FC236}">
              <a16:creationId xmlns:a16="http://schemas.microsoft.com/office/drawing/2014/main" xmlns="" id="{00000000-0008-0000-0300-0000C9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6" name="Rectangle 143">
          <a:extLst>
            <a:ext uri="{FF2B5EF4-FFF2-40B4-BE49-F238E27FC236}">
              <a16:creationId xmlns:a16="http://schemas.microsoft.com/office/drawing/2014/main" xmlns="" id="{00000000-0008-0000-0300-0000CA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47" name="Rectangle 144">
          <a:extLst>
            <a:ext uri="{FF2B5EF4-FFF2-40B4-BE49-F238E27FC236}">
              <a16:creationId xmlns:a16="http://schemas.microsoft.com/office/drawing/2014/main" xmlns="" id="{00000000-0008-0000-0300-0000C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48" name="Rectangle 145">
          <a:extLst>
            <a:ext uri="{FF2B5EF4-FFF2-40B4-BE49-F238E27FC236}">
              <a16:creationId xmlns:a16="http://schemas.microsoft.com/office/drawing/2014/main" xmlns="" id="{00000000-0008-0000-0300-0000CC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49" name="Rectangle 146">
          <a:extLst>
            <a:ext uri="{FF2B5EF4-FFF2-40B4-BE49-F238E27FC236}">
              <a16:creationId xmlns:a16="http://schemas.microsoft.com/office/drawing/2014/main" xmlns="" id="{00000000-0008-0000-0300-0000CD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0" name="Rectangle 147">
          <a:extLst>
            <a:ext uri="{FF2B5EF4-FFF2-40B4-BE49-F238E27FC236}">
              <a16:creationId xmlns:a16="http://schemas.microsoft.com/office/drawing/2014/main" xmlns="" id="{00000000-0008-0000-0300-0000C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1" name="Rectangle 148">
          <a:extLst>
            <a:ext uri="{FF2B5EF4-FFF2-40B4-BE49-F238E27FC236}">
              <a16:creationId xmlns:a16="http://schemas.microsoft.com/office/drawing/2014/main" xmlns="" id="{00000000-0008-0000-0300-0000CF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2" name="Rectangle 149">
          <a:extLst>
            <a:ext uri="{FF2B5EF4-FFF2-40B4-BE49-F238E27FC236}">
              <a16:creationId xmlns:a16="http://schemas.microsoft.com/office/drawing/2014/main" xmlns="" id="{00000000-0008-0000-0300-0000D0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3" name="Rectangle 150">
          <a:extLst>
            <a:ext uri="{FF2B5EF4-FFF2-40B4-BE49-F238E27FC236}">
              <a16:creationId xmlns:a16="http://schemas.microsoft.com/office/drawing/2014/main" xmlns="" id="{00000000-0008-0000-0300-0000D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4" name="Rectangle 151">
          <a:extLst>
            <a:ext uri="{FF2B5EF4-FFF2-40B4-BE49-F238E27FC236}">
              <a16:creationId xmlns:a16="http://schemas.microsoft.com/office/drawing/2014/main" xmlns="" id="{00000000-0008-0000-0300-0000D2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5" name="Rectangle 152">
          <a:extLst>
            <a:ext uri="{FF2B5EF4-FFF2-40B4-BE49-F238E27FC236}">
              <a16:creationId xmlns:a16="http://schemas.microsoft.com/office/drawing/2014/main" xmlns="" id="{00000000-0008-0000-0300-0000D3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6" name="Rectangle 153">
          <a:extLst>
            <a:ext uri="{FF2B5EF4-FFF2-40B4-BE49-F238E27FC236}">
              <a16:creationId xmlns:a16="http://schemas.microsoft.com/office/drawing/2014/main" xmlns="" id="{00000000-0008-0000-0300-0000D4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57" name="Rectangle 154">
          <a:extLst>
            <a:ext uri="{FF2B5EF4-FFF2-40B4-BE49-F238E27FC236}">
              <a16:creationId xmlns:a16="http://schemas.microsoft.com/office/drawing/2014/main" xmlns="" id="{00000000-0008-0000-0300-0000D5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58" name="Rectangle 155">
          <a:extLst>
            <a:ext uri="{FF2B5EF4-FFF2-40B4-BE49-F238E27FC236}">
              <a16:creationId xmlns:a16="http://schemas.microsoft.com/office/drawing/2014/main" xmlns="" id="{00000000-0008-0000-0300-0000D6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59" name="Rectangle 156">
          <a:extLst>
            <a:ext uri="{FF2B5EF4-FFF2-40B4-BE49-F238E27FC236}">
              <a16:creationId xmlns:a16="http://schemas.microsoft.com/office/drawing/2014/main" xmlns="" id="{00000000-0008-0000-0300-0000D7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0" name="Rectangle 157">
          <a:extLst>
            <a:ext uri="{FF2B5EF4-FFF2-40B4-BE49-F238E27FC236}">
              <a16:creationId xmlns:a16="http://schemas.microsoft.com/office/drawing/2014/main" xmlns="" id="{00000000-0008-0000-0300-0000D8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1" name="Rectangle 158">
          <a:extLst>
            <a:ext uri="{FF2B5EF4-FFF2-40B4-BE49-F238E27FC236}">
              <a16:creationId xmlns:a16="http://schemas.microsoft.com/office/drawing/2014/main" xmlns="" id="{00000000-0008-0000-0300-0000D9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2" name="Rectangle 159">
          <a:extLst>
            <a:ext uri="{FF2B5EF4-FFF2-40B4-BE49-F238E27FC236}">
              <a16:creationId xmlns:a16="http://schemas.microsoft.com/office/drawing/2014/main" xmlns="" id="{00000000-0008-0000-0300-0000D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3" name="Rectangle 160">
          <a:extLst>
            <a:ext uri="{FF2B5EF4-FFF2-40B4-BE49-F238E27FC236}">
              <a16:creationId xmlns:a16="http://schemas.microsoft.com/office/drawing/2014/main" xmlns="" id="{00000000-0008-0000-0300-0000DB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4" name="Rectangle 161">
          <a:extLst>
            <a:ext uri="{FF2B5EF4-FFF2-40B4-BE49-F238E27FC236}">
              <a16:creationId xmlns:a16="http://schemas.microsoft.com/office/drawing/2014/main" xmlns="" id="{00000000-0008-0000-0300-0000DC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5" name="Rectangle 162">
          <a:extLst>
            <a:ext uri="{FF2B5EF4-FFF2-40B4-BE49-F238E27FC236}">
              <a16:creationId xmlns:a16="http://schemas.microsoft.com/office/drawing/2014/main" xmlns="" id="{00000000-0008-0000-0300-0000D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6" name="Rectangle 163">
          <a:extLst>
            <a:ext uri="{FF2B5EF4-FFF2-40B4-BE49-F238E27FC236}">
              <a16:creationId xmlns:a16="http://schemas.microsoft.com/office/drawing/2014/main" xmlns="" id="{00000000-0008-0000-0300-0000DE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67" name="Rectangle 164">
          <a:extLst>
            <a:ext uri="{FF2B5EF4-FFF2-40B4-BE49-F238E27FC236}">
              <a16:creationId xmlns:a16="http://schemas.microsoft.com/office/drawing/2014/main" xmlns="" id="{00000000-0008-0000-0300-0000DF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68" name="Rectangle 165">
          <a:extLst>
            <a:ext uri="{FF2B5EF4-FFF2-40B4-BE49-F238E27FC236}">
              <a16:creationId xmlns:a16="http://schemas.microsoft.com/office/drawing/2014/main" xmlns="" id="{00000000-0008-0000-0300-0000E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69" name="Rectangle 166">
          <a:extLst>
            <a:ext uri="{FF2B5EF4-FFF2-40B4-BE49-F238E27FC236}">
              <a16:creationId xmlns:a16="http://schemas.microsoft.com/office/drawing/2014/main" xmlns="" id="{00000000-0008-0000-0300-0000E1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0" name="Rectangle 167">
          <a:extLst>
            <a:ext uri="{FF2B5EF4-FFF2-40B4-BE49-F238E27FC236}">
              <a16:creationId xmlns:a16="http://schemas.microsoft.com/office/drawing/2014/main" xmlns="" id="{00000000-0008-0000-0300-0000E2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1" name="Rectangle 168">
          <a:extLst>
            <a:ext uri="{FF2B5EF4-FFF2-40B4-BE49-F238E27FC236}">
              <a16:creationId xmlns:a16="http://schemas.microsoft.com/office/drawing/2014/main" xmlns="" id="{00000000-0008-0000-0300-0000E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1972" name="Rectangle 169">
          <a:extLst>
            <a:ext uri="{FF2B5EF4-FFF2-40B4-BE49-F238E27FC236}">
              <a16:creationId xmlns:a16="http://schemas.microsoft.com/office/drawing/2014/main" xmlns="" id="{00000000-0008-0000-0300-0000E4BA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3" name="Rectangle 170">
          <a:extLst>
            <a:ext uri="{FF2B5EF4-FFF2-40B4-BE49-F238E27FC236}">
              <a16:creationId xmlns:a16="http://schemas.microsoft.com/office/drawing/2014/main" xmlns="" id="{00000000-0008-0000-0300-0000E5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4" name="Rectangle 171">
          <a:extLst>
            <a:ext uri="{FF2B5EF4-FFF2-40B4-BE49-F238E27FC236}">
              <a16:creationId xmlns:a16="http://schemas.microsoft.com/office/drawing/2014/main" xmlns="" id="{00000000-0008-0000-0300-0000E6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1975" name="Rectangle 172">
          <a:extLst>
            <a:ext uri="{FF2B5EF4-FFF2-40B4-BE49-F238E27FC236}">
              <a16:creationId xmlns:a16="http://schemas.microsoft.com/office/drawing/2014/main" xmlns="" id="{00000000-0008-0000-0300-0000E7BA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6" name="Rectangle 173">
          <a:extLst>
            <a:ext uri="{FF2B5EF4-FFF2-40B4-BE49-F238E27FC236}">
              <a16:creationId xmlns:a16="http://schemas.microsoft.com/office/drawing/2014/main" xmlns="" id="{00000000-0008-0000-0300-0000E8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7" name="Rectangle 174">
          <a:extLst>
            <a:ext uri="{FF2B5EF4-FFF2-40B4-BE49-F238E27FC236}">
              <a16:creationId xmlns:a16="http://schemas.microsoft.com/office/drawing/2014/main" xmlns="" id="{00000000-0008-0000-0300-0000E9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8" name="Rectangle 175">
          <a:extLst>
            <a:ext uri="{FF2B5EF4-FFF2-40B4-BE49-F238E27FC236}">
              <a16:creationId xmlns:a16="http://schemas.microsoft.com/office/drawing/2014/main" xmlns="" id="{00000000-0008-0000-0300-0000EA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79" name="Rectangle 176">
          <a:extLst>
            <a:ext uri="{FF2B5EF4-FFF2-40B4-BE49-F238E27FC236}">
              <a16:creationId xmlns:a16="http://schemas.microsoft.com/office/drawing/2014/main" xmlns="" id="{00000000-0008-0000-0300-0000EB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0" name="Rectangle 177">
          <a:extLst>
            <a:ext uri="{FF2B5EF4-FFF2-40B4-BE49-F238E27FC236}">
              <a16:creationId xmlns:a16="http://schemas.microsoft.com/office/drawing/2014/main" xmlns="" id="{00000000-0008-0000-0300-0000EC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1" name="Rectangle 178">
          <a:extLst>
            <a:ext uri="{FF2B5EF4-FFF2-40B4-BE49-F238E27FC236}">
              <a16:creationId xmlns:a16="http://schemas.microsoft.com/office/drawing/2014/main" xmlns="" id="{00000000-0008-0000-0300-0000ED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2" name="Rectangle 179">
          <a:extLst>
            <a:ext uri="{FF2B5EF4-FFF2-40B4-BE49-F238E27FC236}">
              <a16:creationId xmlns:a16="http://schemas.microsoft.com/office/drawing/2014/main" xmlns="" id="{00000000-0008-0000-0300-0000EE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3" name="Rectangle 180">
          <a:extLst>
            <a:ext uri="{FF2B5EF4-FFF2-40B4-BE49-F238E27FC236}">
              <a16:creationId xmlns:a16="http://schemas.microsoft.com/office/drawing/2014/main" xmlns="" id="{00000000-0008-0000-0300-0000EF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4" name="Rectangle 181">
          <a:extLst>
            <a:ext uri="{FF2B5EF4-FFF2-40B4-BE49-F238E27FC236}">
              <a16:creationId xmlns:a16="http://schemas.microsoft.com/office/drawing/2014/main" xmlns="" id="{00000000-0008-0000-0300-0000F0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5" name="Rectangle 182">
          <a:extLst>
            <a:ext uri="{FF2B5EF4-FFF2-40B4-BE49-F238E27FC236}">
              <a16:creationId xmlns:a16="http://schemas.microsoft.com/office/drawing/2014/main" xmlns="" id="{00000000-0008-0000-0300-0000F1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6" name="Rectangle 183">
          <a:extLst>
            <a:ext uri="{FF2B5EF4-FFF2-40B4-BE49-F238E27FC236}">
              <a16:creationId xmlns:a16="http://schemas.microsoft.com/office/drawing/2014/main" xmlns="" id="{00000000-0008-0000-0300-0000F2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1987" name="Rectangle 184">
          <a:extLst>
            <a:ext uri="{FF2B5EF4-FFF2-40B4-BE49-F238E27FC236}">
              <a16:creationId xmlns:a16="http://schemas.microsoft.com/office/drawing/2014/main" xmlns="" id="{00000000-0008-0000-0300-0000F3BA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88" name="Rectangle 185">
          <a:extLst>
            <a:ext uri="{FF2B5EF4-FFF2-40B4-BE49-F238E27FC236}">
              <a16:creationId xmlns:a16="http://schemas.microsoft.com/office/drawing/2014/main" xmlns="" id="{00000000-0008-0000-0300-0000F4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89" name="Rectangle 186">
          <a:extLst>
            <a:ext uri="{FF2B5EF4-FFF2-40B4-BE49-F238E27FC236}">
              <a16:creationId xmlns:a16="http://schemas.microsoft.com/office/drawing/2014/main" xmlns="" id="{00000000-0008-0000-0300-0000F5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0" name="Rectangle 187">
          <a:extLst>
            <a:ext uri="{FF2B5EF4-FFF2-40B4-BE49-F238E27FC236}">
              <a16:creationId xmlns:a16="http://schemas.microsoft.com/office/drawing/2014/main" xmlns="" id="{00000000-0008-0000-0300-0000F6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1" name="Rectangle 188">
          <a:extLst>
            <a:ext uri="{FF2B5EF4-FFF2-40B4-BE49-F238E27FC236}">
              <a16:creationId xmlns:a16="http://schemas.microsoft.com/office/drawing/2014/main" xmlns="" id="{00000000-0008-0000-0300-0000F7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2" name="Rectangle 189">
          <a:extLst>
            <a:ext uri="{FF2B5EF4-FFF2-40B4-BE49-F238E27FC236}">
              <a16:creationId xmlns:a16="http://schemas.microsoft.com/office/drawing/2014/main" xmlns="" id="{00000000-0008-0000-0300-0000F8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3" name="Rectangle 190">
          <a:extLst>
            <a:ext uri="{FF2B5EF4-FFF2-40B4-BE49-F238E27FC236}">
              <a16:creationId xmlns:a16="http://schemas.microsoft.com/office/drawing/2014/main" xmlns="" id="{00000000-0008-0000-0300-0000F9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4" name="Rectangle 191">
          <a:extLst>
            <a:ext uri="{FF2B5EF4-FFF2-40B4-BE49-F238E27FC236}">
              <a16:creationId xmlns:a16="http://schemas.microsoft.com/office/drawing/2014/main" xmlns="" id="{00000000-0008-0000-0300-0000FA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5" name="Rectangle 192">
          <a:extLst>
            <a:ext uri="{FF2B5EF4-FFF2-40B4-BE49-F238E27FC236}">
              <a16:creationId xmlns:a16="http://schemas.microsoft.com/office/drawing/2014/main" xmlns="" id="{00000000-0008-0000-0300-0000FB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6" name="Rectangle 193">
          <a:extLst>
            <a:ext uri="{FF2B5EF4-FFF2-40B4-BE49-F238E27FC236}">
              <a16:creationId xmlns:a16="http://schemas.microsoft.com/office/drawing/2014/main" xmlns="" id="{00000000-0008-0000-0300-0000FC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1997" name="Rectangle 194">
          <a:extLst>
            <a:ext uri="{FF2B5EF4-FFF2-40B4-BE49-F238E27FC236}">
              <a16:creationId xmlns:a16="http://schemas.microsoft.com/office/drawing/2014/main" xmlns="" id="{00000000-0008-0000-0300-0000FDBA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1998" name="Rectangle 195">
          <a:extLst>
            <a:ext uri="{FF2B5EF4-FFF2-40B4-BE49-F238E27FC236}">
              <a16:creationId xmlns:a16="http://schemas.microsoft.com/office/drawing/2014/main" xmlns="" id="{00000000-0008-0000-0300-0000FEBA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1999" name="Rectangle 196">
          <a:extLst>
            <a:ext uri="{FF2B5EF4-FFF2-40B4-BE49-F238E27FC236}">
              <a16:creationId xmlns:a16="http://schemas.microsoft.com/office/drawing/2014/main" xmlns="" id="{00000000-0008-0000-0300-0000FFBA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0" name="Rectangle 197">
          <a:extLst>
            <a:ext uri="{FF2B5EF4-FFF2-40B4-BE49-F238E27FC236}">
              <a16:creationId xmlns:a16="http://schemas.microsoft.com/office/drawing/2014/main" xmlns="" id="{00000000-0008-0000-0300-00000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1" name="Rectangle 198">
          <a:extLst>
            <a:ext uri="{FF2B5EF4-FFF2-40B4-BE49-F238E27FC236}">
              <a16:creationId xmlns:a16="http://schemas.microsoft.com/office/drawing/2014/main" xmlns="" id="{00000000-0008-0000-0300-00000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2" name="Rectangle 199">
          <a:extLst>
            <a:ext uri="{FF2B5EF4-FFF2-40B4-BE49-F238E27FC236}">
              <a16:creationId xmlns:a16="http://schemas.microsoft.com/office/drawing/2014/main" xmlns="" id="{00000000-0008-0000-0300-00000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3" name="Rectangle 200">
          <a:extLst>
            <a:ext uri="{FF2B5EF4-FFF2-40B4-BE49-F238E27FC236}">
              <a16:creationId xmlns:a16="http://schemas.microsoft.com/office/drawing/2014/main" xmlns="" id="{00000000-0008-0000-0300-00000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4" name="Rectangle 201">
          <a:extLst>
            <a:ext uri="{FF2B5EF4-FFF2-40B4-BE49-F238E27FC236}">
              <a16:creationId xmlns:a16="http://schemas.microsoft.com/office/drawing/2014/main" xmlns="" id="{00000000-0008-0000-0300-00000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5" name="Rectangle 202">
          <a:extLst>
            <a:ext uri="{FF2B5EF4-FFF2-40B4-BE49-F238E27FC236}">
              <a16:creationId xmlns:a16="http://schemas.microsoft.com/office/drawing/2014/main" xmlns="" id="{00000000-0008-0000-0300-00000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6" name="Rectangle 203">
          <a:extLst>
            <a:ext uri="{FF2B5EF4-FFF2-40B4-BE49-F238E27FC236}">
              <a16:creationId xmlns:a16="http://schemas.microsoft.com/office/drawing/2014/main" xmlns="" id="{00000000-0008-0000-0300-00000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07" name="Rectangle 204">
          <a:extLst>
            <a:ext uri="{FF2B5EF4-FFF2-40B4-BE49-F238E27FC236}">
              <a16:creationId xmlns:a16="http://schemas.microsoft.com/office/drawing/2014/main" xmlns="" id="{00000000-0008-0000-0300-00000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08" name="Rectangle 205">
          <a:extLst>
            <a:ext uri="{FF2B5EF4-FFF2-40B4-BE49-F238E27FC236}">
              <a16:creationId xmlns:a16="http://schemas.microsoft.com/office/drawing/2014/main" xmlns="" id="{00000000-0008-0000-0300-00000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09" name="Rectangle 206">
          <a:extLst>
            <a:ext uri="{FF2B5EF4-FFF2-40B4-BE49-F238E27FC236}">
              <a16:creationId xmlns:a16="http://schemas.microsoft.com/office/drawing/2014/main" xmlns="" id="{00000000-0008-0000-0300-000009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0" name="Rectangle 207">
          <a:extLst>
            <a:ext uri="{FF2B5EF4-FFF2-40B4-BE49-F238E27FC236}">
              <a16:creationId xmlns:a16="http://schemas.microsoft.com/office/drawing/2014/main" xmlns="" id="{00000000-0008-0000-0300-00000A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1" name="Rectangle 208">
          <a:extLst>
            <a:ext uri="{FF2B5EF4-FFF2-40B4-BE49-F238E27FC236}">
              <a16:creationId xmlns:a16="http://schemas.microsoft.com/office/drawing/2014/main" xmlns="" id="{00000000-0008-0000-0300-00000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12" name="Rectangle 209">
          <a:extLst>
            <a:ext uri="{FF2B5EF4-FFF2-40B4-BE49-F238E27FC236}">
              <a16:creationId xmlns:a16="http://schemas.microsoft.com/office/drawing/2014/main" xmlns="" id="{00000000-0008-0000-0300-00000C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3" name="Rectangle 210">
          <a:extLst>
            <a:ext uri="{FF2B5EF4-FFF2-40B4-BE49-F238E27FC236}">
              <a16:creationId xmlns:a16="http://schemas.microsoft.com/office/drawing/2014/main" xmlns="" id="{00000000-0008-0000-0300-00000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4" name="Rectangle 211">
          <a:extLst>
            <a:ext uri="{FF2B5EF4-FFF2-40B4-BE49-F238E27FC236}">
              <a16:creationId xmlns:a16="http://schemas.microsoft.com/office/drawing/2014/main" xmlns="" id="{00000000-0008-0000-0300-00000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5" name="Rectangle 212">
          <a:extLst>
            <a:ext uri="{FF2B5EF4-FFF2-40B4-BE49-F238E27FC236}">
              <a16:creationId xmlns:a16="http://schemas.microsoft.com/office/drawing/2014/main" xmlns="" id="{00000000-0008-0000-0300-00000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6" name="Rectangle 213">
          <a:extLst>
            <a:ext uri="{FF2B5EF4-FFF2-40B4-BE49-F238E27FC236}">
              <a16:creationId xmlns:a16="http://schemas.microsoft.com/office/drawing/2014/main" xmlns="" id="{00000000-0008-0000-0300-00001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7" name="Rectangle 214">
          <a:extLst>
            <a:ext uri="{FF2B5EF4-FFF2-40B4-BE49-F238E27FC236}">
              <a16:creationId xmlns:a16="http://schemas.microsoft.com/office/drawing/2014/main" xmlns="" id="{00000000-0008-0000-0300-00001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18" name="Rectangle 215">
          <a:extLst>
            <a:ext uri="{FF2B5EF4-FFF2-40B4-BE49-F238E27FC236}">
              <a16:creationId xmlns:a16="http://schemas.microsoft.com/office/drawing/2014/main" xmlns="" id="{00000000-0008-0000-0300-00001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19" name="Rectangle 216">
          <a:extLst>
            <a:ext uri="{FF2B5EF4-FFF2-40B4-BE49-F238E27FC236}">
              <a16:creationId xmlns:a16="http://schemas.microsoft.com/office/drawing/2014/main" xmlns="" id="{00000000-0008-0000-0300-00001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0" name="Rectangle 217">
          <a:extLst>
            <a:ext uri="{FF2B5EF4-FFF2-40B4-BE49-F238E27FC236}">
              <a16:creationId xmlns:a16="http://schemas.microsoft.com/office/drawing/2014/main" xmlns="" id="{00000000-0008-0000-0300-00001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1" name="Rectangle 218">
          <a:extLst>
            <a:ext uri="{FF2B5EF4-FFF2-40B4-BE49-F238E27FC236}">
              <a16:creationId xmlns:a16="http://schemas.microsoft.com/office/drawing/2014/main" xmlns="" id="{00000000-0008-0000-0300-00001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2" name="Rectangle 219">
          <a:extLst>
            <a:ext uri="{FF2B5EF4-FFF2-40B4-BE49-F238E27FC236}">
              <a16:creationId xmlns:a16="http://schemas.microsoft.com/office/drawing/2014/main" xmlns="" id="{00000000-0008-0000-0300-00001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3" name="Rectangle 220">
          <a:extLst>
            <a:ext uri="{FF2B5EF4-FFF2-40B4-BE49-F238E27FC236}">
              <a16:creationId xmlns:a16="http://schemas.microsoft.com/office/drawing/2014/main" xmlns="" id="{00000000-0008-0000-0300-000017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4" name="Rectangle 221">
          <a:extLst>
            <a:ext uri="{FF2B5EF4-FFF2-40B4-BE49-F238E27FC236}">
              <a16:creationId xmlns:a16="http://schemas.microsoft.com/office/drawing/2014/main" xmlns="" id="{00000000-0008-0000-0300-00001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5" name="Rectangle 222">
          <a:extLst>
            <a:ext uri="{FF2B5EF4-FFF2-40B4-BE49-F238E27FC236}">
              <a16:creationId xmlns:a16="http://schemas.microsoft.com/office/drawing/2014/main" xmlns="" id="{00000000-0008-0000-0300-00001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6" name="Rectangle 223">
          <a:extLst>
            <a:ext uri="{FF2B5EF4-FFF2-40B4-BE49-F238E27FC236}">
              <a16:creationId xmlns:a16="http://schemas.microsoft.com/office/drawing/2014/main" xmlns="" id="{00000000-0008-0000-0300-00001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7" name="Rectangle 224">
          <a:extLst>
            <a:ext uri="{FF2B5EF4-FFF2-40B4-BE49-F238E27FC236}">
              <a16:creationId xmlns:a16="http://schemas.microsoft.com/office/drawing/2014/main" xmlns="" id="{00000000-0008-0000-0300-00001B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8" name="Rectangle 225">
          <a:extLst>
            <a:ext uri="{FF2B5EF4-FFF2-40B4-BE49-F238E27FC236}">
              <a16:creationId xmlns:a16="http://schemas.microsoft.com/office/drawing/2014/main" xmlns="" id="{00000000-0008-0000-0300-00001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29" name="Rectangle 226">
          <a:extLst>
            <a:ext uri="{FF2B5EF4-FFF2-40B4-BE49-F238E27FC236}">
              <a16:creationId xmlns:a16="http://schemas.microsoft.com/office/drawing/2014/main" xmlns="" id="{00000000-0008-0000-0300-00001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0" name="Rectangle 227">
          <a:extLst>
            <a:ext uri="{FF2B5EF4-FFF2-40B4-BE49-F238E27FC236}">
              <a16:creationId xmlns:a16="http://schemas.microsoft.com/office/drawing/2014/main" xmlns="" id="{00000000-0008-0000-0300-00001E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31" name="Rectangle 228">
          <a:extLst>
            <a:ext uri="{FF2B5EF4-FFF2-40B4-BE49-F238E27FC236}">
              <a16:creationId xmlns:a16="http://schemas.microsoft.com/office/drawing/2014/main" xmlns="" id="{00000000-0008-0000-0300-00001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2" name="Rectangle 229">
          <a:extLst>
            <a:ext uri="{FF2B5EF4-FFF2-40B4-BE49-F238E27FC236}">
              <a16:creationId xmlns:a16="http://schemas.microsoft.com/office/drawing/2014/main" xmlns="" id="{00000000-0008-0000-0300-00002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3" name="Rectangle 230">
          <a:extLst>
            <a:ext uri="{FF2B5EF4-FFF2-40B4-BE49-F238E27FC236}">
              <a16:creationId xmlns:a16="http://schemas.microsoft.com/office/drawing/2014/main" xmlns="" id="{00000000-0008-0000-0300-00002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4" name="Rectangle 231">
          <a:extLst>
            <a:ext uri="{FF2B5EF4-FFF2-40B4-BE49-F238E27FC236}">
              <a16:creationId xmlns:a16="http://schemas.microsoft.com/office/drawing/2014/main" xmlns="" id="{00000000-0008-0000-0300-00002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5" name="Rectangle 232">
          <a:extLst>
            <a:ext uri="{FF2B5EF4-FFF2-40B4-BE49-F238E27FC236}">
              <a16:creationId xmlns:a16="http://schemas.microsoft.com/office/drawing/2014/main" xmlns="" id="{00000000-0008-0000-0300-00002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6" name="Rectangle 233">
          <a:extLst>
            <a:ext uri="{FF2B5EF4-FFF2-40B4-BE49-F238E27FC236}">
              <a16:creationId xmlns:a16="http://schemas.microsoft.com/office/drawing/2014/main" xmlns="" id="{00000000-0008-0000-0300-00002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37" name="Rectangle 234">
          <a:extLst>
            <a:ext uri="{FF2B5EF4-FFF2-40B4-BE49-F238E27FC236}">
              <a16:creationId xmlns:a16="http://schemas.microsoft.com/office/drawing/2014/main" xmlns="" id="{00000000-0008-0000-0300-00002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38" name="Rectangle 235">
          <a:extLst>
            <a:ext uri="{FF2B5EF4-FFF2-40B4-BE49-F238E27FC236}">
              <a16:creationId xmlns:a16="http://schemas.microsoft.com/office/drawing/2014/main" xmlns="" id="{00000000-0008-0000-0300-00002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39" name="Rectangle 236">
          <a:extLst>
            <a:ext uri="{FF2B5EF4-FFF2-40B4-BE49-F238E27FC236}">
              <a16:creationId xmlns:a16="http://schemas.microsoft.com/office/drawing/2014/main" xmlns="" id="{00000000-0008-0000-0300-00002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0" name="Rectangle 237">
          <a:extLst>
            <a:ext uri="{FF2B5EF4-FFF2-40B4-BE49-F238E27FC236}">
              <a16:creationId xmlns:a16="http://schemas.microsoft.com/office/drawing/2014/main" xmlns="" id="{00000000-0008-0000-0300-00002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1" name="Rectangle 238">
          <a:extLst>
            <a:ext uri="{FF2B5EF4-FFF2-40B4-BE49-F238E27FC236}">
              <a16:creationId xmlns:a16="http://schemas.microsoft.com/office/drawing/2014/main" xmlns="" id="{00000000-0008-0000-0300-00002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2" name="Rectangle 239">
          <a:extLst>
            <a:ext uri="{FF2B5EF4-FFF2-40B4-BE49-F238E27FC236}">
              <a16:creationId xmlns:a16="http://schemas.microsoft.com/office/drawing/2014/main" xmlns="" id="{00000000-0008-0000-0300-00002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3" name="Rectangle 240">
          <a:extLst>
            <a:ext uri="{FF2B5EF4-FFF2-40B4-BE49-F238E27FC236}">
              <a16:creationId xmlns:a16="http://schemas.microsoft.com/office/drawing/2014/main" xmlns="" id="{00000000-0008-0000-0300-00002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4" name="Rectangle 241">
          <a:extLst>
            <a:ext uri="{FF2B5EF4-FFF2-40B4-BE49-F238E27FC236}">
              <a16:creationId xmlns:a16="http://schemas.microsoft.com/office/drawing/2014/main" xmlns="" id="{00000000-0008-0000-0300-00002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5" name="Rectangle 242">
          <a:extLst>
            <a:ext uri="{FF2B5EF4-FFF2-40B4-BE49-F238E27FC236}">
              <a16:creationId xmlns:a16="http://schemas.microsoft.com/office/drawing/2014/main" xmlns="" id="{00000000-0008-0000-0300-00002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6" name="Rectangle 243">
          <a:extLst>
            <a:ext uri="{FF2B5EF4-FFF2-40B4-BE49-F238E27FC236}">
              <a16:creationId xmlns:a16="http://schemas.microsoft.com/office/drawing/2014/main" xmlns="" id="{00000000-0008-0000-0300-00002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47" name="Rectangle 244">
          <a:extLst>
            <a:ext uri="{FF2B5EF4-FFF2-40B4-BE49-F238E27FC236}">
              <a16:creationId xmlns:a16="http://schemas.microsoft.com/office/drawing/2014/main" xmlns="" id="{00000000-0008-0000-0300-00002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48" name="Rectangle 245">
          <a:extLst>
            <a:ext uri="{FF2B5EF4-FFF2-40B4-BE49-F238E27FC236}">
              <a16:creationId xmlns:a16="http://schemas.microsoft.com/office/drawing/2014/main" xmlns="" id="{00000000-0008-0000-0300-00003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49" name="Rectangle 246">
          <a:extLst>
            <a:ext uri="{FF2B5EF4-FFF2-40B4-BE49-F238E27FC236}">
              <a16:creationId xmlns:a16="http://schemas.microsoft.com/office/drawing/2014/main" xmlns="" id="{00000000-0008-0000-0300-00003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0" name="Rectangle 247">
          <a:extLst>
            <a:ext uri="{FF2B5EF4-FFF2-40B4-BE49-F238E27FC236}">
              <a16:creationId xmlns:a16="http://schemas.microsoft.com/office/drawing/2014/main" xmlns="" id="{00000000-0008-0000-0300-00003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1" name="Rectangle 248">
          <a:extLst>
            <a:ext uri="{FF2B5EF4-FFF2-40B4-BE49-F238E27FC236}">
              <a16:creationId xmlns:a16="http://schemas.microsoft.com/office/drawing/2014/main" xmlns="" id="{00000000-0008-0000-0300-00003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2" name="Rectangle 249">
          <a:extLst>
            <a:ext uri="{FF2B5EF4-FFF2-40B4-BE49-F238E27FC236}">
              <a16:creationId xmlns:a16="http://schemas.microsoft.com/office/drawing/2014/main" xmlns="" id="{00000000-0008-0000-0300-00003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3" name="Rectangle 250">
          <a:extLst>
            <a:ext uri="{FF2B5EF4-FFF2-40B4-BE49-F238E27FC236}">
              <a16:creationId xmlns:a16="http://schemas.microsoft.com/office/drawing/2014/main" xmlns="" id="{00000000-0008-0000-0300-00003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4" name="Rectangle 251">
          <a:extLst>
            <a:ext uri="{FF2B5EF4-FFF2-40B4-BE49-F238E27FC236}">
              <a16:creationId xmlns:a16="http://schemas.microsoft.com/office/drawing/2014/main" xmlns="" id="{00000000-0008-0000-0300-00003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5" name="Rectangle 252">
          <a:extLst>
            <a:ext uri="{FF2B5EF4-FFF2-40B4-BE49-F238E27FC236}">
              <a16:creationId xmlns:a16="http://schemas.microsoft.com/office/drawing/2014/main" xmlns="" id="{00000000-0008-0000-0300-00003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6" name="Rectangle 253">
          <a:extLst>
            <a:ext uri="{FF2B5EF4-FFF2-40B4-BE49-F238E27FC236}">
              <a16:creationId xmlns:a16="http://schemas.microsoft.com/office/drawing/2014/main" xmlns="" id="{00000000-0008-0000-0300-00003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57" name="Rectangle 254">
          <a:extLst>
            <a:ext uri="{FF2B5EF4-FFF2-40B4-BE49-F238E27FC236}">
              <a16:creationId xmlns:a16="http://schemas.microsoft.com/office/drawing/2014/main" xmlns="" id="{00000000-0008-0000-0300-00003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58" name="Rectangle 255">
          <a:extLst>
            <a:ext uri="{FF2B5EF4-FFF2-40B4-BE49-F238E27FC236}">
              <a16:creationId xmlns:a16="http://schemas.microsoft.com/office/drawing/2014/main" xmlns="" id="{00000000-0008-0000-0300-00003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59" name="Rectangle 256">
          <a:extLst>
            <a:ext uri="{FF2B5EF4-FFF2-40B4-BE49-F238E27FC236}">
              <a16:creationId xmlns:a16="http://schemas.microsoft.com/office/drawing/2014/main" xmlns="" id="{00000000-0008-0000-0300-00003B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0" name="Rectangle 257">
          <a:extLst>
            <a:ext uri="{FF2B5EF4-FFF2-40B4-BE49-F238E27FC236}">
              <a16:creationId xmlns:a16="http://schemas.microsoft.com/office/drawing/2014/main" xmlns="" id="{00000000-0008-0000-0300-00003C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1" name="Rectangle 258">
          <a:extLst>
            <a:ext uri="{FF2B5EF4-FFF2-40B4-BE49-F238E27FC236}">
              <a16:creationId xmlns:a16="http://schemas.microsoft.com/office/drawing/2014/main" xmlns="" id="{00000000-0008-0000-0300-00003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062" name="Rectangle 259">
          <a:extLst>
            <a:ext uri="{FF2B5EF4-FFF2-40B4-BE49-F238E27FC236}">
              <a16:creationId xmlns:a16="http://schemas.microsoft.com/office/drawing/2014/main" xmlns="" id="{00000000-0008-0000-0300-00003E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3" name="Rectangle 260">
          <a:extLst>
            <a:ext uri="{FF2B5EF4-FFF2-40B4-BE49-F238E27FC236}">
              <a16:creationId xmlns:a16="http://schemas.microsoft.com/office/drawing/2014/main" xmlns="" id="{00000000-0008-0000-0300-00003F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064" name="Rectangle 261">
          <a:extLst>
            <a:ext uri="{FF2B5EF4-FFF2-40B4-BE49-F238E27FC236}">
              <a16:creationId xmlns:a16="http://schemas.microsoft.com/office/drawing/2014/main" xmlns="" id="{00000000-0008-0000-0300-000040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065" name="Rectangle 262">
          <a:extLst>
            <a:ext uri="{FF2B5EF4-FFF2-40B4-BE49-F238E27FC236}">
              <a16:creationId xmlns:a16="http://schemas.microsoft.com/office/drawing/2014/main" xmlns="" id="{00000000-0008-0000-0300-00004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6" name="Rectangle 263">
          <a:extLst>
            <a:ext uri="{FF2B5EF4-FFF2-40B4-BE49-F238E27FC236}">
              <a16:creationId xmlns:a16="http://schemas.microsoft.com/office/drawing/2014/main" xmlns="" id="{00000000-0008-0000-0300-00004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7" name="Rectangle 264">
          <a:extLst>
            <a:ext uri="{FF2B5EF4-FFF2-40B4-BE49-F238E27FC236}">
              <a16:creationId xmlns:a16="http://schemas.microsoft.com/office/drawing/2014/main" xmlns="" id="{00000000-0008-0000-0300-00004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8" name="Rectangle 265">
          <a:extLst>
            <a:ext uri="{FF2B5EF4-FFF2-40B4-BE49-F238E27FC236}">
              <a16:creationId xmlns:a16="http://schemas.microsoft.com/office/drawing/2014/main" xmlns="" id="{00000000-0008-0000-0300-00004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69" name="Rectangle 266">
          <a:extLst>
            <a:ext uri="{FF2B5EF4-FFF2-40B4-BE49-F238E27FC236}">
              <a16:creationId xmlns:a16="http://schemas.microsoft.com/office/drawing/2014/main" xmlns="" id="{00000000-0008-0000-0300-00004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0" name="Rectangle 267">
          <a:extLst>
            <a:ext uri="{FF2B5EF4-FFF2-40B4-BE49-F238E27FC236}">
              <a16:creationId xmlns:a16="http://schemas.microsoft.com/office/drawing/2014/main" xmlns="" id="{00000000-0008-0000-0300-00004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1" name="Rectangle 268">
          <a:extLst>
            <a:ext uri="{FF2B5EF4-FFF2-40B4-BE49-F238E27FC236}">
              <a16:creationId xmlns:a16="http://schemas.microsoft.com/office/drawing/2014/main" xmlns="" id="{00000000-0008-0000-0300-00004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2" name="Rectangle 269">
          <a:extLst>
            <a:ext uri="{FF2B5EF4-FFF2-40B4-BE49-F238E27FC236}">
              <a16:creationId xmlns:a16="http://schemas.microsoft.com/office/drawing/2014/main" xmlns="" id="{00000000-0008-0000-0300-000048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3" name="Rectangle 270">
          <a:extLst>
            <a:ext uri="{FF2B5EF4-FFF2-40B4-BE49-F238E27FC236}">
              <a16:creationId xmlns:a16="http://schemas.microsoft.com/office/drawing/2014/main" xmlns="" id="{00000000-0008-0000-0300-000049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4" name="Rectangle 271">
          <a:extLst>
            <a:ext uri="{FF2B5EF4-FFF2-40B4-BE49-F238E27FC236}">
              <a16:creationId xmlns:a16="http://schemas.microsoft.com/office/drawing/2014/main" xmlns="" id="{00000000-0008-0000-0300-00004A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5" name="Rectangle 272">
          <a:extLst>
            <a:ext uri="{FF2B5EF4-FFF2-40B4-BE49-F238E27FC236}">
              <a16:creationId xmlns:a16="http://schemas.microsoft.com/office/drawing/2014/main" xmlns="" id="{00000000-0008-0000-0300-00004B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6" name="Rectangle 273">
          <a:extLst>
            <a:ext uri="{FF2B5EF4-FFF2-40B4-BE49-F238E27FC236}">
              <a16:creationId xmlns:a16="http://schemas.microsoft.com/office/drawing/2014/main" xmlns="" id="{00000000-0008-0000-0300-00004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077" name="Rectangle 274">
          <a:extLst>
            <a:ext uri="{FF2B5EF4-FFF2-40B4-BE49-F238E27FC236}">
              <a16:creationId xmlns:a16="http://schemas.microsoft.com/office/drawing/2014/main" xmlns="" id="{00000000-0008-0000-0300-00004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78" name="Rectangle 275">
          <a:extLst>
            <a:ext uri="{FF2B5EF4-FFF2-40B4-BE49-F238E27FC236}">
              <a16:creationId xmlns:a16="http://schemas.microsoft.com/office/drawing/2014/main" xmlns="" id="{00000000-0008-0000-0300-00004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79" name="Rectangle 276">
          <a:extLst>
            <a:ext uri="{FF2B5EF4-FFF2-40B4-BE49-F238E27FC236}">
              <a16:creationId xmlns:a16="http://schemas.microsoft.com/office/drawing/2014/main" xmlns="" id="{00000000-0008-0000-0300-00004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0" name="Rectangle 277">
          <a:extLst>
            <a:ext uri="{FF2B5EF4-FFF2-40B4-BE49-F238E27FC236}">
              <a16:creationId xmlns:a16="http://schemas.microsoft.com/office/drawing/2014/main" xmlns="" id="{00000000-0008-0000-0300-00005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1" name="Rectangle 278">
          <a:extLst>
            <a:ext uri="{FF2B5EF4-FFF2-40B4-BE49-F238E27FC236}">
              <a16:creationId xmlns:a16="http://schemas.microsoft.com/office/drawing/2014/main" xmlns="" id="{00000000-0008-0000-0300-00005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2" name="Rectangle 279">
          <a:extLst>
            <a:ext uri="{FF2B5EF4-FFF2-40B4-BE49-F238E27FC236}">
              <a16:creationId xmlns:a16="http://schemas.microsoft.com/office/drawing/2014/main" xmlns="" id="{00000000-0008-0000-0300-00005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3" name="Rectangle 280">
          <a:extLst>
            <a:ext uri="{FF2B5EF4-FFF2-40B4-BE49-F238E27FC236}">
              <a16:creationId xmlns:a16="http://schemas.microsoft.com/office/drawing/2014/main" xmlns="" id="{00000000-0008-0000-0300-00005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4" name="Rectangle 281">
          <a:extLst>
            <a:ext uri="{FF2B5EF4-FFF2-40B4-BE49-F238E27FC236}">
              <a16:creationId xmlns:a16="http://schemas.microsoft.com/office/drawing/2014/main" xmlns="" id="{00000000-0008-0000-0300-00005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5" name="Rectangle 282">
          <a:extLst>
            <a:ext uri="{FF2B5EF4-FFF2-40B4-BE49-F238E27FC236}">
              <a16:creationId xmlns:a16="http://schemas.microsoft.com/office/drawing/2014/main" xmlns="" id="{00000000-0008-0000-0300-00005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6" name="Rectangle 283">
          <a:extLst>
            <a:ext uri="{FF2B5EF4-FFF2-40B4-BE49-F238E27FC236}">
              <a16:creationId xmlns:a16="http://schemas.microsoft.com/office/drawing/2014/main" xmlns="" id="{00000000-0008-0000-0300-00005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87" name="Rectangle 284">
          <a:extLst>
            <a:ext uri="{FF2B5EF4-FFF2-40B4-BE49-F238E27FC236}">
              <a16:creationId xmlns:a16="http://schemas.microsoft.com/office/drawing/2014/main" xmlns="" id="{00000000-0008-0000-0300-00005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88" name="Rectangle 285">
          <a:extLst>
            <a:ext uri="{FF2B5EF4-FFF2-40B4-BE49-F238E27FC236}">
              <a16:creationId xmlns:a16="http://schemas.microsoft.com/office/drawing/2014/main" xmlns="" id="{00000000-0008-0000-0300-00005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89" name="Rectangle 286">
          <a:extLst>
            <a:ext uri="{FF2B5EF4-FFF2-40B4-BE49-F238E27FC236}">
              <a16:creationId xmlns:a16="http://schemas.microsoft.com/office/drawing/2014/main" xmlns="" id="{00000000-0008-0000-0300-00005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0" name="Rectangle 287">
          <a:extLst>
            <a:ext uri="{FF2B5EF4-FFF2-40B4-BE49-F238E27FC236}">
              <a16:creationId xmlns:a16="http://schemas.microsoft.com/office/drawing/2014/main" xmlns="" id="{00000000-0008-0000-0300-00005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1" name="Rectangle 288">
          <a:extLst>
            <a:ext uri="{FF2B5EF4-FFF2-40B4-BE49-F238E27FC236}">
              <a16:creationId xmlns:a16="http://schemas.microsoft.com/office/drawing/2014/main" xmlns="" id="{00000000-0008-0000-0300-00005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2" name="Rectangle 289">
          <a:extLst>
            <a:ext uri="{FF2B5EF4-FFF2-40B4-BE49-F238E27FC236}">
              <a16:creationId xmlns:a16="http://schemas.microsoft.com/office/drawing/2014/main" xmlns="" id="{00000000-0008-0000-0300-00005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3" name="Rectangle 290">
          <a:extLst>
            <a:ext uri="{FF2B5EF4-FFF2-40B4-BE49-F238E27FC236}">
              <a16:creationId xmlns:a16="http://schemas.microsoft.com/office/drawing/2014/main" xmlns="" id="{00000000-0008-0000-0300-00005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4" name="Rectangle 291">
          <a:extLst>
            <a:ext uri="{FF2B5EF4-FFF2-40B4-BE49-F238E27FC236}">
              <a16:creationId xmlns:a16="http://schemas.microsoft.com/office/drawing/2014/main" xmlns="" id="{00000000-0008-0000-0300-00005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5" name="Rectangle 292">
          <a:extLst>
            <a:ext uri="{FF2B5EF4-FFF2-40B4-BE49-F238E27FC236}">
              <a16:creationId xmlns:a16="http://schemas.microsoft.com/office/drawing/2014/main" xmlns="" id="{00000000-0008-0000-0300-00005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6" name="Rectangle 293">
          <a:extLst>
            <a:ext uri="{FF2B5EF4-FFF2-40B4-BE49-F238E27FC236}">
              <a16:creationId xmlns:a16="http://schemas.microsoft.com/office/drawing/2014/main" xmlns="" id="{00000000-0008-0000-0300-00006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097" name="Rectangle 294">
          <a:extLst>
            <a:ext uri="{FF2B5EF4-FFF2-40B4-BE49-F238E27FC236}">
              <a16:creationId xmlns:a16="http://schemas.microsoft.com/office/drawing/2014/main" xmlns="" id="{00000000-0008-0000-0300-00006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098" name="Rectangle 295">
          <a:extLst>
            <a:ext uri="{FF2B5EF4-FFF2-40B4-BE49-F238E27FC236}">
              <a16:creationId xmlns:a16="http://schemas.microsoft.com/office/drawing/2014/main" xmlns="" id="{00000000-0008-0000-0300-00006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099" name="Rectangle 296">
          <a:extLst>
            <a:ext uri="{FF2B5EF4-FFF2-40B4-BE49-F238E27FC236}">
              <a16:creationId xmlns:a16="http://schemas.microsoft.com/office/drawing/2014/main" xmlns="" id="{00000000-0008-0000-0300-000063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0" name="Rectangle 297">
          <a:extLst>
            <a:ext uri="{FF2B5EF4-FFF2-40B4-BE49-F238E27FC236}">
              <a16:creationId xmlns:a16="http://schemas.microsoft.com/office/drawing/2014/main" xmlns="" id="{00000000-0008-0000-0300-000064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1" name="Rectangle 298">
          <a:extLst>
            <a:ext uri="{FF2B5EF4-FFF2-40B4-BE49-F238E27FC236}">
              <a16:creationId xmlns:a16="http://schemas.microsoft.com/office/drawing/2014/main" xmlns="" id="{00000000-0008-0000-0300-000065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102" name="Rectangle 299">
          <a:extLst>
            <a:ext uri="{FF2B5EF4-FFF2-40B4-BE49-F238E27FC236}">
              <a16:creationId xmlns:a16="http://schemas.microsoft.com/office/drawing/2014/main" xmlns="" id="{00000000-0008-0000-0300-000066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3" name="Rectangle 300">
          <a:extLst>
            <a:ext uri="{FF2B5EF4-FFF2-40B4-BE49-F238E27FC236}">
              <a16:creationId xmlns:a16="http://schemas.microsoft.com/office/drawing/2014/main" xmlns="" id="{00000000-0008-0000-0300-00006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4" name="Rectangle 301">
          <a:extLst>
            <a:ext uri="{FF2B5EF4-FFF2-40B4-BE49-F238E27FC236}">
              <a16:creationId xmlns:a16="http://schemas.microsoft.com/office/drawing/2014/main" xmlns="" id="{00000000-0008-0000-0300-000068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5" name="Rectangle 302">
          <a:extLst>
            <a:ext uri="{FF2B5EF4-FFF2-40B4-BE49-F238E27FC236}">
              <a16:creationId xmlns:a16="http://schemas.microsoft.com/office/drawing/2014/main" xmlns="" id="{00000000-0008-0000-0300-00006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6" name="Rectangle 303">
          <a:extLst>
            <a:ext uri="{FF2B5EF4-FFF2-40B4-BE49-F238E27FC236}">
              <a16:creationId xmlns:a16="http://schemas.microsoft.com/office/drawing/2014/main" xmlns="" id="{00000000-0008-0000-0300-00006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7" name="Rectangle 304">
          <a:extLst>
            <a:ext uri="{FF2B5EF4-FFF2-40B4-BE49-F238E27FC236}">
              <a16:creationId xmlns:a16="http://schemas.microsoft.com/office/drawing/2014/main" xmlns="" id="{00000000-0008-0000-0300-00006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08" name="Rectangle 305">
          <a:extLst>
            <a:ext uri="{FF2B5EF4-FFF2-40B4-BE49-F238E27FC236}">
              <a16:creationId xmlns:a16="http://schemas.microsoft.com/office/drawing/2014/main" xmlns="" id="{00000000-0008-0000-0300-00006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109" name="Rectangle 306">
          <a:extLst>
            <a:ext uri="{FF2B5EF4-FFF2-40B4-BE49-F238E27FC236}">
              <a16:creationId xmlns:a16="http://schemas.microsoft.com/office/drawing/2014/main" xmlns="" id="{00000000-0008-0000-0300-00006D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0" name="Rectangle 307">
          <a:extLst>
            <a:ext uri="{FF2B5EF4-FFF2-40B4-BE49-F238E27FC236}">
              <a16:creationId xmlns:a16="http://schemas.microsoft.com/office/drawing/2014/main" xmlns="" id="{00000000-0008-0000-0300-00006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1" name="Rectangle 308">
          <a:extLst>
            <a:ext uri="{FF2B5EF4-FFF2-40B4-BE49-F238E27FC236}">
              <a16:creationId xmlns:a16="http://schemas.microsoft.com/office/drawing/2014/main" xmlns="" id="{00000000-0008-0000-0300-00006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2" name="Rectangle 309">
          <a:extLst>
            <a:ext uri="{FF2B5EF4-FFF2-40B4-BE49-F238E27FC236}">
              <a16:creationId xmlns:a16="http://schemas.microsoft.com/office/drawing/2014/main" xmlns="" id="{00000000-0008-0000-0300-00007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3" name="Rectangle 310">
          <a:extLst>
            <a:ext uri="{FF2B5EF4-FFF2-40B4-BE49-F238E27FC236}">
              <a16:creationId xmlns:a16="http://schemas.microsoft.com/office/drawing/2014/main" xmlns="" id="{00000000-0008-0000-0300-00007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4" name="Rectangle 311">
          <a:extLst>
            <a:ext uri="{FF2B5EF4-FFF2-40B4-BE49-F238E27FC236}">
              <a16:creationId xmlns:a16="http://schemas.microsoft.com/office/drawing/2014/main" xmlns="" id="{00000000-0008-0000-0300-00007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5" name="Rectangle 312">
          <a:extLst>
            <a:ext uri="{FF2B5EF4-FFF2-40B4-BE49-F238E27FC236}">
              <a16:creationId xmlns:a16="http://schemas.microsoft.com/office/drawing/2014/main" xmlns="" id="{00000000-0008-0000-0300-00007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6" name="Rectangle 313">
          <a:extLst>
            <a:ext uri="{FF2B5EF4-FFF2-40B4-BE49-F238E27FC236}">
              <a16:creationId xmlns:a16="http://schemas.microsoft.com/office/drawing/2014/main" xmlns="" id="{00000000-0008-0000-0300-000074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7" name="Rectangle 314">
          <a:extLst>
            <a:ext uri="{FF2B5EF4-FFF2-40B4-BE49-F238E27FC236}">
              <a16:creationId xmlns:a16="http://schemas.microsoft.com/office/drawing/2014/main" xmlns="" id="{00000000-0008-0000-0300-000075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8" name="Rectangle 315">
          <a:extLst>
            <a:ext uri="{FF2B5EF4-FFF2-40B4-BE49-F238E27FC236}">
              <a16:creationId xmlns:a16="http://schemas.microsoft.com/office/drawing/2014/main" xmlns="" id="{00000000-0008-0000-0300-000076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19" name="Rectangle 316">
          <a:extLst>
            <a:ext uri="{FF2B5EF4-FFF2-40B4-BE49-F238E27FC236}">
              <a16:creationId xmlns:a16="http://schemas.microsoft.com/office/drawing/2014/main" xmlns="" id="{00000000-0008-0000-0300-000077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0" name="Rectangle 317">
          <a:extLst>
            <a:ext uri="{FF2B5EF4-FFF2-40B4-BE49-F238E27FC236}">
              <a16:creationId xmlns:a16="http://schemas.microsoft.com/office/drawing/2014/main" xmlns="" id="{00000000-0008-0000-0300-00007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121" name="Rectangle 318">
          <a:extLst>
            <a:ext uri="{FF2B5EF4-FFF2-40B4-BE49-F238E27FC236}">
              <a16:creationId xmlns:a16="http://schemas.microsoft.com/office/drawing/2014/main" xmlns="" id="{00000000-0008-0000-0300-00007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2" name="Rectangle 1012">
          <a:extLst>
            <a:ext uri="{FF2B5EF4-FFF2-40B4-BE49-F238E27FC236}">
              <a16:creationId xmlns:a16="http://schemas.microsoft.com/office/drawing/2014/main" xmlns="" id="{00000000-0008-0000-0300-00007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3" name="Rectangle 1013">
          <a:extLst>
            <a:ext uri="{FF2B5EF4-FFF2-40B4-BE49-F238E27FC236}">
              <a16:creationId xmlns:a16="http://schemas.microsoft.com/office/drawing/2014/main" xmlns="" id="{00000000-0008-0000-0300-00007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4" name="Rectangle 1014">
          <a:extLst>
            <a:ext uri="{FF2B5EF4-FFF2-40B4-BE49-F238E27FC236}">
              <a16:creationId xmlns:a16="http://schemas.microsoft.com/office/drawing/2014/main" xmlns="" id="{00000000-0008-0000-0300-00007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5" name="Rectangle 1015">
          <a:extLst>
            <a:ext uri="{FF2B5EF4-FFF2-40B4-BE49-F238E27FC236}">
              <a16:creationId xmlns:a16="http://schemas.microsoft.com/office/drawing/2014/main" xmlns="" id="{00000000-0008-0000-0300-00007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6" name="Rectangle 1016">
          <a:extLst>
            <a:ext uri="{FF2B5EF4-FFF2-40B4-BE49-F238E27FC236}">
              <a16:creationId xmlns:a16="http://schemas.microsoft.com/office/drawing/2014/main" xmlns="" id="{00000000-0008-0000-0300-00007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27" name="Rectangle 1017">
          <a:extLst>
            <a:ext uri="{FF2B5EF4-FFF2-40B4-BE49-F238E27FC236}">
              <a16:creationId xmlns:a16="http://schemas.microsoft.com/office/drawing/2014/main" xmlns="" id="{00000000-0008-0000-0300-00007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28" name="Rectangle 1018">
          <a:extLst>
            <a:ext uri="{FF2B5EF4-FFF2-40B4-BE49-F238E27FC236}">
              <a16:creationId xmlns:a16="http://schemas.microsoft.com/office/drawing/2014/main" xmlns="" id="{00000000-0008-0000-0300-00008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29" name="Rectangle 1019">
          <a:extLst>
            <a:ext uri="{FF2B5EF4-FFF2-40B4-BE49-F238E27FC236}">
              <a16:creationId xmlns:a16="http://schemas.microsoft.com/office/drawing/2014/main" xmlns="" id="{00000000-0008-0000-0300-00008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0" name="Rectangle 1020">
          <a:extLst>
            <a:ext uri="{FF2B5EF4-FFF2-40B4-BE49-F238E27FC236}">
              <a16:creationId xmlns:a16="http://schemas.microsoft.com/office/drawing/2014/main" xmlns="" id="{00000000-0008-0000-0300-00008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1" name="Rectangle 1021">
          <a:extLst>
            <a:ext uri="{FF2B5EF4-FFF2-40B4-BE49-F238E27FC236}">
              <a16:creationId xmlns:a16="http://schemas.microsoft.com/office/drawing/2014/main" xmlns="" id="{00000000-0008-0000-0300-00008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2" name="Rectangle 1022">
          <a:extLst>
            <a:ext uri="{FF2B5EF4-FFF2-40B4-BE49-F238E27FC236}">
              <a16:creationId xmlns:a16="http://schemas.microsoft.com/office/drawing/2014/main" xmlns="" id="{00000000-0008-0000-0300-00008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3" name="Rectangle 1023">
          <a:extLst>
            <a:ext uri="{FF2B5EF4-FFF2-40B4-BE49-F238E27FC236}">
              <a16:creationId xmlns:a16="http://schemas.microsoft.com/office/drawing/2014/main" xmlns="" id="{00000000-0008-0000-0300-00008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4" name="Rectangle 1024">
          <a:extLst>
            <a:ext uri="{FF2B5EF4-FFF2-40B4-BE49-F238E27FC236}">
              <a16:creationId xmlns:a16="http://schemas.microsoft.com/office/drawing/2014/main" xmlns="" id="{00000000-0008-0000-0300-00008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5" name="Rectangle 1025">
          <a:extLst>
            <a:ext uri="{FF2B5EF4-FFF2-40B4-BE49-F238E27FC236}">
              <a16:creationId xmlns:a16="http://schemas.microsoft.com/office/drawing/2014/main" xmlns="" id="{00000000-0008-0000-0300-00008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6" name="Rectangle 1026">
          <a:extLst>
            <a:ext uri="{FF2B5EF4-FFF2-40B4-BE49-F238E27FC236}">
              <a16:creationId xmlns:a16="http://schemas.microsoft.com/office/drawing/2014/main" xmlns="" id="{00000000-0008-0000-0300-00008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37" name="Rectangle 1027">
          <a:extLst>
            <a:ext uri="{FF2B5EF4-FFF2-40B4-BE49-F238E27FC236}">
              <a16:creationId xmlns:a16="http://schemas.microsoft.com/office/drawing/2014/main" xmlns="" id="{00000000-0008-0000-0300-00008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38" name="Rectangle 1028">
          <a:extLst>
            <a:ext uri="{FF2B5EF4-FFF2-40B4-BE49-F238E27FC236}">
              <a16:creationId xmlns:a16="http://schemas.microsoft.com/office/drawing/2014/main" xmlns="" id="{00000000-0008-0000-0300-00008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39" name="Rectangle 1029">
          <a:extLst>
            <a:ext uri="{FF2B5EF4-FFF2-40B4-BE49-F238E27FC236}">
              <a16:creationId xmlns:a16="http://schemas.microsoft.com/office/drawing/2014/main" xmlns="" id="{00000000-0008-0000-0300-00008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0" name="Rectangle 1030">
          <a:extLst>
            <a:ext uri="{FF2B5EF4-FFF2-40B4-BE49-F238E27FC236}">
              <a16:creationId xmlns:a16="http://schemas.microsoft.com/office/drawing/2014/main" xmlns="" id="{00000000-0008-0000-0300-00008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1" name="Rectangle 1031">
          <a:extLst>
            <a:ext uri="{FF2B5EF4-FFF2-40B4-BE49-F238E27FC236}">
              <a16:creationId xmlns:a16="http://schemas.microsoft.com/office/drawing/2014/main" xmlns="" id="{00000000-0008-0000-0300-00008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2" name="Rectangle 1032">
          <a:extLst>
            <a:ext uri="{FF2B5EF4-FFF2-40B4-BE49-F238E27FC236}">
              <a16:creationId xmlns:a16="http://schemas.microsoft.com/office/drawing/2014/main" xmlns="" id="{00000000-0008-0000-0300-00008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3" name="Rectangle 1033">
          <a:extLst>
            <a:ext uri="{FF2B5EF4-FFF2-40B4-BE49-F238E27FC236}">
              <a16:creationId xmlns:a16="http://schemas.microsoft.com/office/drawing/2014/main" xmlns="" id="{00000000-0008-0000-0300-00008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4" name="Rectangle 1034">
          <a:extLst>
            <a:ext uri="{FF2B5EF4-FFF2-40B4-BE49-F238E27FC236}">
              <a16:creationId xmlns:a16="http://schemas.microsoft.com/office/drawing/2014/main" xmlns="" id="{00000000-0008-0000-0300-00009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5" name="Rectangle 1035">
          <a:extLst>
            <a:ext uri="{FF2B5EF4-FFF2-40B4-BE49-F238E27FC236}">
              <a16:creationId xmlns:a16="http://schemas.microsoft.com/office/drawing/2014/main" xmlns="" id="{00000000-0008-0000-0300-00009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6" name="Rectangle 1036">
          <a:extLst>
            <a:ext uri="{FF2B5EF4-FFF2-40B4-BE49-F238E27FC236}">
              <a16:creationId xmlns:a16="http://schemas.microsoft.com/office/drawing/2014/main" xmlns="" id="{00000000-0008-0000-0300-00009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47" name="Rectangle 1037">
          <a:extLst>
            <a:ext uri="{FF2B5EF4-FFF2-40B4-BE49-F238E27FC236}">
              <a16:creationId xmlns:a16="http://schemas.microsoft.com/office/drawing/2014/main" xmlns="" id="{00000000-0008-0000-0300-00009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48" name="Rectangle 1038">
          <a:extLst>
            <a:ext uri="{FF2B5EF4-FFF2-40B4-BE49-F238E27FC236}">
              <a16:creationId xmlns:a16="http://schemas.microsoft.com/office/drawing/2014/main" xmlns="" id="{00000000-0008-0000-0300-00009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49" name="Rectangle 1039">
          <a:extLst>
            <a:ext uri="{FF2B5EF4-FFF2-40B4-BE49-F238E27FC236}">
              <a16:creationId xmlns:a16="http://schemas.microsoft.com/office/drawing/2014/main" xmlns="" id="{00000000-0008-0000-0300-000095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0" name="Rectangle 1040">
          <a:extLst>
            <a:ext uri="{FF2B5EF4-FFF2-40B4-BE49-F238E27FC236}">
              <a16:creationId xmlns:a16="http://schemas.microsoft.com/office/drawing/2014/main" xmlns="" id="{00000000-0008-0000-0300-000096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1" name="Rectangle 1041">
          <a:extLst>
            <a:ext uri="{FF2B5EF4-FFF2-40B4-BE49-F238E27FC236}">
              <a16:creationId xmlns:a16="http://schemas.microsoft.com/office/drawing/2014/main" xmlns="" id="{00000000-0008-0000-0300-00009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152" name="Rectangle 1042">
          <a:extLst>
            <a:ext uri="{FF2B5EF4-FFF2-40B4-BE49-F238E27FC236}">
              <a16:creationId xmlns:a16="http://schemas.microsoft.com/office/drawing/2014/main" xmlns="" id="{00000000-0008-0000-0300-000098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3" name="Rectangle 1043">
          <a:extLst>
            <a:ext uri="{FF2B5EF4-FFF2-40B4-BE49-F238E27FC236}">
              <a16:creationId xmlns:a16="http://schemas.microsoft.com/office/drawing/2014/main" xmlns="" id="{00000000-0008-0000-0300-000099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154" name="Rectangle 1044">
          <a:extLst>
            <a:ext uri="{FF2B5EF4-FFF2-40B4-BE49-F238E27FC236}">
              <a16:creationId xmlns:a16="http://schemas.microsoft.com/office/drawing/2014/main" xmlns="" id="{00000000-0008-0000-0300-00009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155" name="Rectangle 1045">
          <a:extLst>
            <a:ext uri="{FF2B5EF4-FFF2-40B4-BE49-F238E27FC236}">
              <a16:creationId xmlns:a16="http://schemas.microsoft.com/office/drawing/2014/main" xmlns="" id="{00000000-0008-0000-0300-00009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6" name="Rectangle 1046">
          <a:extLst>
            <a:ext uri="{FF2B5EF4-FFF2-40B4-BE49-F238E27FC236}">
              <a16:creationId xmlns:a16="http://schemas.microsoft.com/office/drawing/2014/main" xmlns="" id="{00000000-0008-0000-0300-00009C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7" name="Rectangle 1047">
          <a:extLst>
            <a:ext uri="{FF2B5EF4-FFF2-40B4-BE49-F238E27FC236}">
              <a16:creationId xmlns:a16="http://schemas.microsoft.com/office/drawing/2014/main" xmlns="" id="{00000000-0008-0000-0300-00009D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8" name="Rectangle 1048">
          <a:extLst>
            <a:ext uri="{FF2B5EF4-FFF2-40B4-BE49-F238E27FC236}">
              <a16:creationId xmlns:a16="http://schemas.microsoft.com/office/drawing/2014/main" xmlns="" id="{00000000-0008-0000-0300-00009E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59" name="Rectangle 1049">
          <a:extLst>
            <a:ext uri="{FF2B5EF4-FFF2-40B4-BE49-F238E27FC236}">
              <a16:creationId xmlns:a16="http://schemas.microsoft.com/office/drawing/2014/main" xmlns="" id="{00000000-0008-0000-0300-00009F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0" name="Rectangle 1050">
          <a:extLst>
            <a:ext uri="{FF2B5EF4-FFF2-40B4-BE49-F238E27FC236}">
              <a16:creationId xmlns:a16="http://schemas.microsoft.com/office/drawing/2014/main" xmlns="" id="{00000000-0008-0000-0300-0000A0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1" name="Rectangle 1051">
          <a:extLst>
            <a:ext uri="{FF2B5EF4-FFF2-40B4-BE49-F238E27FC236}">
              <a16:creationId xmlns:a16="http://schemas.microsoft.com/office/drawing/2014/main" xmlns="" id="{00000000-0008-0000-0300-0000A1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2" name="Rectangle 1052">
          <a:extLst>
            <a:ext uri="{FF2B5EF4-FFF2-40B4-BE49-F238E27FC236}">
              <a16:creationId xmlns:a16="http://schemas.microsoft.com/office/drawing/2014/main" xmlns="" id="{00000000-0008-0000-0300-0000A2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3" name="Rectangle 1053">
          <a:extLst>
            <a:ext uri="{FF2B5EF4-FFF2-40B4-BE49-F238E27FC236}">
              <a16:creationId xmlns:a16="http://schemas.microsoft.com/office/drawing/2014/main" xmlns="" id="{00000000-0008-0000-0300-0000A3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4" name="Rectangle 1054">
          <a:extLst>
            <a:ext uri="{FF2B5EF4-FFF2-40B4-BE49-F238E27FC236}">
              <a16:creationId xmlns:a16="http://schemas.microsoft.com/office/drawing/2014/main" xmlns="" id="{00000000-0008-0000-0300-0000A4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5" name="Rectangle 1055">
          <a:extLst>
            <a:ext uri="{FF2B5EF4-FFF2-40B4-BE49-F238E27FC236}">
              <a16:creationId xmlns:a16="http://schemas.microsoft.com/office/drawing/2014/main" xmlns="" id="{00000000-0008-0000-0300-0000A5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6" name="Rectangle 1056">
          <a:extLst>
            <a:ext uri="{FF2B5EF4-FFF2-40B4-BE49-F238E27FC236}">
              <a16:creationId xmlns:a16="http://schemas.microsoft.com/office/drawing/2014/main" xmlns="" id="{00000000-0008-0000-0300-0000A6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167" name="Rectangle 1057">
          <a:extLst>
            <a:ext uri="{FF2B5EF4-FFF2-40B4-BE49-F238E27FC236}">
              <a16:creationId xmlns:a16="http://schemas.microsoft.com/office/drawing/2014/main" xmlns="" id="{00000000-0008-0000-0300-0000A7BB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68" name="Rectangle 1121">
          <a:extLst>
            <a:ext uri="{FF2B5EF4-FFF2-40B4-BE49-F238E27FC236}">
              <a16:creationId xmlns:a16="http://schemas.microsoft.com/office/drawing/2014/main" xmlns="" id="{00000000-0008-0000-0300-0000A8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69" name="Rectangle 1122">
          <a:extLst>
            <a:ext uri="{FF2B5EF4-FFF2-40B4-BE49-F238E27FC236}">
              <a16:creationId xmlns:a16="http://schemas.microsoft.com/office/drawing/2014/main" xmlns="" id="{00000000-0008-0000-0300-0000A9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0" name="Rectangle 1123">
          <a:extLst>
            <a:ext uri="{FF2B5EF4-FFF2-40B4-BE49-F238E27FC236}">
              <a16:creationId xmlns:a16="http://schemas.microsoft.com/office/drawing/2014/main" xmlns="" id="{00000000-0008-0000-0300-0000AA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1" name="Rectangle 1124">
          <a:extLst>
            <a:ext uri="{FF2B5EF4-FFF2-40B4-BE49-F238E27FC236}">
              <a16:creationId xmlns:a16="http://schemas.microsoft.com/office/drawing/2014/main" xmlns="" id="{00000000-0008-0000-0300-0000AB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2" name="Rectangle 1125">
          <a:extLst>
            <a:ext uri="{FF2B5EF4-FFF2-40B4-BE49-F238E27FC236}">
              <a16:creationId xmlns:a16="http://schemas.microsoft.com/office/drawing/2014/main" xmlns="" id="{00000000-0008-0000-0300-0000AC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3" name="Rectangle 1126">
          <a:extLst>
            <a:ext uri="{FF2B5EF4-FFF2-40B4-BE49-F238E27FC236}">
              <a16:creationId xmlns:a16="http://schemas.microsoft.com/office/drawing/2014/main" xmlns="" id="{00000000-0008-0000-0300-0000AD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4" name="Rectangle 1127">
          <a:extLst>
            <a:ext uri="{FF2B5EF4-FFF2-40B4-BE49-F238E27FC236}">
              <a16:creationId xmlns:a16="http://schemas.microsoft.com/office/drawing/2014/main" xmlns="" id="{00000000-0008-0000-0300-0000AE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5" name="Rectangle 1128">
          <a:extLst>
            <a:ext uri="{FF2B5EF4-FFF2-40B4-BE49-F238E27FC236}">
              <a16:creationId xmlns:a16="http://schemas.microsoft.com/office/drawing/2014/main" xmlns="" id="{00000000-0008-0000-0300-0000AF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6" name="Rectangle 1129">
          <a:extLst>
            <a:ext uri="{FF2B5EF4-FFF2-40B4-BE49-F238E27FC236}">
              <a16:creationId xmlns:a16="http://schemas.microsoft.com/office/drawing/2014/main" xmlns="" id="{00000000-0008-0000-0300-0000B0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77" name="Rectangle 1130">
          <a:extLst>
            <a:ext uri="{FF2B5EF4-FFF2-40B4-BE49-F238E27FC236}">
              <a16:creationId xmlns:a16="http://schemas.microsoft.com/office/drawing/2014/main" xmlns="" id="{00000000-0008-0000-0300-0000B1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78" name="Rectangle 1131">
          <a:extLst>
            <a:ext uri="{FF2B5EF4-FFF2-40B4-BE49-F238E27FC236}">
              <a16:creationId xmlns:a16="http://schemas.microsoft.com/office/drawing/2014/main" xmlns="" id="{00000000-0008-0000-0300-0000B2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79" name="Rectangle 1132">
          <a:extLst>
            <a:ext uri="{FF2B5EF4-FFF2-40B4-BE49-F238E27FC236}">
              <a16:creationId xmlns:a16="http://schemas.microsoft.com/office/drawing/2014/main" xmlns="" id="{00000000-0008-0000-0300-0000B3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0" name="Rectangle 1133">
          <a:extLst>
            <a:ext uri="{FF2B5EF4-FFF2-40B4-BE49-F238E27FC236}">
              <a16:creationId xmlns:a16="http://schemas.microsoft.com/office/drawing/2014/main" xmlns="" id="{00000000-0008-0000-0300-0000B4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1" name="Rectangle 1134">
          <a:extLst>
            <a:ext uri="{FF2B5EF4-FFF2-40B4-BE49-F238E27FC236}">
              <a16:creationId xmlns:a16="http://schemas.microsoft.com/office/drawing/2014/main" xmlns="" id="{00000000-0008-0000-0300-0000B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2" name="Rectangle 1135">
          <a:extLst>
            <a:ext uri="{FF2B5EF4-FFF2-40B4-BE49-F238E27FC236}">
              <a16:creationId xmlns:a16="http://schemas.microsoft.com/office/drawing/2014/main" xmlns="" id="{00000000-0008-0000-0300-0000B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3" name="Rectangle 1136">
          <a:extLst>
            <a:ext uri="{FF2B5EF4-FFF2-40B4-BE49-F238E27FC236}">
              <a16:creationId xmlns:a16="http://schemas.microsoft.com/office/drawing/2014/main" xmlns="" id="{00000000-0008-0000-0300-0000B7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4" name="Rectangle 1137">
          <a:extLst>
            <a:ext uri="{FF2B5EF4-FFF2-40B4-BE49-F238E27FC236}">
              <a16:creationId xmlns:a16="http://schemas.microsoft.com/office/drawing/2014/main" xmlns="" id="{00000000-0008-0000-0300-0000B8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5" name="Rectangle 1138">
          <a:extLst>
            <a:ext uri="{FF2B5EF4-FFF2-40B4-BE49-F238E27FC236}">
              <a16:creationId xmlns:a16="http://schemas.microsoft.com/office/drawing/2014/main" xmlns="" id="{00000000-0008-0000-0300-0000B9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6" name="Rectangle 1139">
          <a:extLst>
            <a:ext uri="{FF2B5EF4-FFF2-40B4-BE49-F238E27FC236}">
              <a16:creationId xmlns:a16="http://schemas.microsoft.com/office/drawing/2014/main" xmlns="" id="{00000000-0008-0000-0300-0000BA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87" name="Rectangle 1140">
          <a:extLst>
            <a:ext uri="{FF2B5EF4-FFF2-40B4-BE49-F238E27FC236}">
              <a16:creationId xmlns:a16="http://schemas.microsoft.com/office/drawing/2014/main" xmlns="" id="{00000000-0008-0000-0300-0000BB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88" name="Rectangle 1141">
          <a:extLst>
            <a:ext uri="{FF2B5EF4-FFF2-40B4-BE49-F238E27FC236}">
              <a16:creationId xmlns:a16="http://schemas.microsoft.com/office/drawing/2014/main" xmlns="" id="{00000000-0008-0000-0300-0000BC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89" name="Rectangle 1142">
          <a:extLst>
            <a:ext uri="{FF2B5EF4-FFF2-40B4-BE49-F238E27FC236}">
              <a16:creationId xmlns:a16="http://schemas.microsoft.com/office/drawing/2014/main" xmlns="" id="{00000000-0008-0000-0300-0000BD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0" name="Rectangle 1143">
          <a:extLst>
            <a:ext uri="{FF2B5EF4-FFF2-40B4-BE49-F238E27FC236}">
              <a16:creationId xmlns:a16="http://schemas.microsoft.com/office/drawing/2014/main" xmlns="" id="{00000000-0008-0000-0300-0000BE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1" name="Rectangle 1144">
          <a:extLst>
            <a:ext uri="{FF2B5EF4-FFF2-40B4-BE49-F238E27FC236}">
              <a16:creationId xmlns:a16="http://schemas.microsoft.com/office/drawing/2014/main" xmlns="" id="{00000000-0008-0000-0300-0000BF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192" name="Rectangle 1145">
          <a:extLst>
            <a:ext uri="{FF2B5EF4-FFF2-40B4-BE49-F238E27FC236}">
              <a16:creationId xmlns:a16="http://schemas.microsoft.com/office/drawing/2014/main" xmlns="" id="{00000000-0008-0000-0300-0000C0BB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3" name="Rectangle 1146">
          <a:extLst>
            <a:ext uri="{FF2B5EF4-FFF2-40B4-BE49-F238E27FC236}">
              <a16:creationId xmlns:a16="http://schemas.microsoft.com/office/drawing/2014/main" xmlns="" id="{00000000-0008-0000-0300-0000C1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4" name="Rectangle 1147">
          <a:extLst>
            <a:ext uri="{FF2B5EF4-FFF2-40B4-BE49-F238E27FC236}">
              <a16:creationId xmlns:a16="http://schemas.microsoft.com/office/drawing/2014/main" xmlns="" id="{00000000-0008-0000-0300-0000C2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5" name="Rectangle 1148">
          <a:extLst>
            <a:ext uri="{FF2B5EF4-FFF2-40B4-BE49-F238E27FC236}">
              <a16:creationId xmlns:a16="http://schemas.microsoft.com/office/drawing/2014/main" xmlns="" id="{00000000-0008-0000-0300-0000C3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6" name="Rectangle 1149">
          <a:extLst>
            <a:ext uri="{FF2B5EF4-FFF2-40B4-BE49-F238E27FC236}">
              <a16:creationId xmlns:a16="http://schemas.microsoft.com/office/drawing/2014/main" xmlns="" id="{00000000-0008-0000-0300-0000C4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7" name="Rectangle 1150">
          <a:extLst>
            <a:ext uri="{FF2B5EF4-FFF2-40B4-BE49-F238E27FC236}">
              <a16:creationId xmlns:a16="http://schemas.microsoft.com/office/drawing/2014/main" xmlns="" id="{00000000-0008-0000-0300-0000C5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198" name="Rectangle 1151">
          <a:extLst>
            <a:ext uri="{FF2B5EF4-FFF2-40B4-BE49-F238E27FC236}">
              <a16:creationId xmlns:a16="http://schemas.microsoft.com/office/drawing/2014/main" xmlns="" id="{00000000-0008-0000-0300-0000C6BB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199" name="Rectangle 1152">
          <a:extLst>
            <a:ext uri="{FF2B5EF4-FFF2-40B4-BE49-F238E27FC236}">
              <a16:creationId xmlns:a16="http://schemas.microsoft.com/office/drawing/2014/main" xmlns="" id="{00000000-0008-0000-0300-0000C7BB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0" name="Rectangle 1153">
          <a:extLst>
            <a:ext uri="{FF2B5EF4-FFF2-40B4-BE49-F238E27FC236}">
              <a16:creationId xmlns:a16="http://schemas.microsoft.com/office/drawing/2014/main" xmlns="" id="{00000000-0008-0000-0300-0000C8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1" name="Rectangle 1154">
          <a:extLst>
            <a:ext uri="{FF2B5EF4-FFF2-40B4-BE49-F238E27FC236}">
              <a16:creationId xmlns:a16="http://schemas.microsoft.com/office/drawing/2014/main" xmlns="" id="{00000000-0008-0000-0300-0000C9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2" name="Rectangle 1155">
          <a:extLst>
            <a:ext uri="{FF2B5EF4-FFF2-40B4-BE49-F238E27FC236}">
              <a16:creationId xmlns:a16="http://schemas.microsoft.com/office/drawing/2014/main" xmlns="" id="{00000000-0008-0000-0300-0000CA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3" name="Rectangle 1156">
          <a:extLst>
            <a:ext uri="{FF2B5EF4-FFF2-40B4-BE49-F238E27FC236}">
              <a16:creationId xmlns:a16="http://schemas.microsoft.com/office/drawing/2014/main" xmlns="" id="{00000000-0008-0000-0300-0000CB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4" name="Rectangle 1157">
          <a:extLst>
            <a:ext uri="{FF2B5EF4-FFF2-40B4-BE49-F238E27FC236}">
              <a16:creationId xmlns:a16="http://schemas.microsoft.com/office/drawing/2014/main" xmlns="" id="{00000000-0008-0000-0300-0000CC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5" name="Rectangle 1158">
          <a:extLst>
            <a:ext uri="{FF2B5EF4-FFF2-40B4-BE49-F238E27FC236}">
              <a16:creationId xmlns:a16="http://schemas.microsoft.com/office/drawing/2014/main" xmlns="" id="{00000000-0008-0000-0300-0000CD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6" name="Rectangle 1159">
          <a:extLst>
            <a:ext uri="{FF2B5EF4-FFF2-40B4-BE49-F238E27FC236}">
              <a16:creationId xmlns:a16="http://schemas.microsoft.com/office/drawing/2014/main" xmlns="" id="{00000000-0008-0000-0300-0000CE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7" name="Rectangle 1160">
          <a:extLst>
            <a:ext uri="{FF2B5EF4-FFF2-40B4-BE49-F238E27FC236}">
              <a16:creationId xmlns:a16="http://schemas.microsoft.com/office/drawing/2014/main" xmlns="" id="{00000000-0008-0000-0300-0000CF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8" name="Rectangle 1161">
          <a:extLst>
            <a:ext uri="{FF2B5EF4-FFF2-40B4-BE49-F238E27FC236}">
              <a16:creationId xmlns:a16="http://schemas.microsoft.com/office/drawing/2014/main" xmlns="" id="{00000000-0008-0000-0300-0000D0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09" name="Rectangle 1162">
          <a:extLst>
            <a:ext uri="{FF2B5EF4-FFF2-40B4-BE49-F238E27FC236}">
              <a16:creationId xmlns:a16="http://schemas.microsoft.com/office/drawing/2014/main" xmlns="" id="{00000000-0008-0000-0300-0000D1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0" name="Rectangle 1163">
          <a:extLst>
            <a:ext uri="{FF2B5EF4-FFF2-40B4-BE49-F238E27FC236}">
              <a16:creationId xmlns:a16="http://schemas.microsoft.com/office/drawing/2014/main" xmlns="" id="{00000000-0008-0000-0300-0000D2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211" name="Rectangle 1164">
          <a:extLst>
            <a:ext uri="{FF2B5EF4-FFF2-40B4-BE49-F238E27FC236}">
              <a16:creationId xmlns:a16="http://schemas.microsoft.com/office/drawing/2014/main" xmlns="" id="{00000000-0008-0000-0300-0000D3BB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2" name="Rectangle 93">
          <a:extLst>
            <a:ext uri="{FF2B5EF4-FFF2-40B4-BE49-F238E27FC236}">
              <a16:creationId xmlns:a16="http://schemas.microsoft.com/office/drawing/2014/main" xmlns="" id="{00000000-0008-0000-0300-0000D4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3" name="Rectangle 94">
          <a:extLst>
            <a:ext uri="{FF2B5EF4-FFF2-40B4-BE49-F238E27FC236}">
              <a16:creationId xmlns:a16="http://schemas.microsoft.com/office/drawing/2014/main" xmlns="" id="{00000000-0008-0000-0300-0000D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4" name="Rectangle 95">
          <a:extLst>
            <a:ext uri="{FF2B5EF4-FFF2-40B4-BE49-F238E27FC236}">
              <a16:creationId xmlns:a16="http://schemas.microsoft.com/office/drawing/2014/main" xmlns="" id="{00000000-0008-0000-0300-0000D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5" name="Rectangle 96">
          <a:extLst>
            <a:ext uri="{FF2B5EF4-FFF2-40B4-BE49-F238E27FC236}">
              <a16:creationId xmlns:a16="http://schemas.microsoft.com/office/drawing/2014/main" xmlns="" id="{00000000-0008-0000-0300-0000D7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6" name="Rectangle 97">
          <a:extLst>
            <a:ext uri="{FF2B5EF4-FFF2-40B4-BE49-F238E27FC236}">
              <a16:creationId xmlns:a16="http://schemas.microsoft.com/office/drawing/2014/main" xmlns="" id="{00000000-0008-0000-0300-0000D8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17" name="Rectangle 98">
          <a:extLst>
            <a:ext uri="{FF2B5EF4-FFF2-40B4-BE49-F238E27FC236}">
              <a16:creationId xmlns:a16="http://schemas.microsoft.com/office/drawing/2014/main" xmlns="" id="{00000000-0008-0000-0300-0000D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18" name="Rectangle 99">
          <a:extLst>
            <a:ext uri="{FF2B5EF4-FFF2-40B4-BE49-F238E27FC236}">
              <a16:creationId xmlns:a16="http://schemas.microsoft.com/office/drawing/2014/main" xmlns="" id="{00000000-0008-0000-0300-0000DA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19" name="Rectangle 100">
          <a:extLst>
            <a:ext uri="{FF2B5EF4-FFF2-40B4-BE49-F238E27FC236}">
              <a16:creationId xmlns:a16="http://schemas.microsoft.com/office/drawing/2014/main" xmlns="" id="{00000000-0008-0000-0300-0000DB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0" name="Rectangle 101">
          <a:extLst>
            <a:ext uri="{FF2B5EF4-FFF2-40B4-BE49-F238E27FC236}">
              <a16:creationId xmlns:a16="http://schemas.microsoft.com/office/drawing/2014/main" xmlns="" id="{00000000-0008-0000-0300-0000D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1" name="Rectangle 102">
          <a:extLst>
            <a:ext uri="{FF2B5EF4-FFF2-40B4-BE49-F238E27FC236}">
              <a16:creationId xmlns:a16="http://schemas.microsoft.com/office/drawing/2014/main" xmlns="" id="{00000000-0008-0000-0300-0000DD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2" name="Rectangle 103">
          <a:extLst>
            <a:ext uri="{FF2B5EF4-FFF2-40B4-BE49-F238E27FC236}">
              <a16:creationId xmlns:a16="http://schemas.microsoft.com/office/drawing/2014/main" xmlns="" id="{00000000-0008-0000-0300-0000DE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3" name="Rectangle 104">
          <a:extLst>
            <a:ext uri="{FF2B5EF4-FFF2-40B4-BE49-F238E27FC236}">
              <a16:creationId xmlns:a16="http://schemas.microsoft.com/office/drawing/2014/main" xmlns="" id="{00000000-0008-0000-0300-0000D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4" name="Rectangle 105">
          <a:extLst>
            <a:ext uri="{FF2B5EF4-FFF2-40B4-BE49-F238E27FC236}">
              <a16:creationId xmlns:a16="http://schemas.microsoft.com/office/drawing/2014/main" xmlns="" id="{00000000-0008-0000-0300-0000E0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5" name="Rectangle 106">
          <a:extLst>
            <a:ext uri="{FF2B5EF4-FFF2-40B4-BE49-F238E27FC236}">
              <a16:creationId xmlns:a16="http://schemas.microsoft.com/office/drawing/2014/main" xmlns="" id="{00000000-0008-0000-0300-0000E1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6" name="Rectangle 107">
          <a:extLst>
            <a:ext uri="{FF2B5EF4-FFF2-40B4-BE49-F238E27FC236}">
              <a16:creationId xmlns:a16="http://schemas.microsoft.com/office/drawing/2014/main" xmlns="" id="{00000000-0008-0000-0300-0000E2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27" name="Rectangle 108">
          <a:extLst>
            <a:ext uri="{FF2B5EF4-FFF2-40B4-BE49-F238E27FC236}">
              <a16:creationId xmlns:a16="http://schemas.microsoft.com/office/drawing/2014/main" xmlns="" id="{00000000-0008-0000-0300-0000E3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28" name="Rectangle 109">
          <a:extLst>
            <a:ext uri="{FF2B5EF4-FFF2-40B4-BE49-F238E27FC236}">
              <a16:creationId xmlns:a16="http://schemas.microsoft.com/office/drawing/2014/main" xmlns="" id="{00000000-0008-0000-0300-0000E4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29" name="Rectangle 110">
          <a:extLst>
            <a:ext uri="{FF2B5EF4-FFF2-40B4-BE49-F238E27FC236}">
              <a16:creationId xmlns:a16="http://schemas.microsoft.com/office/drawing/2014/main" xmlns="" id="{00000000-0008-0000-0300-0000E5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0" name="Rectangle 111">
          <a:extLst>
            <a:ext uri="{FF2B5EF4-FFF2-40B4-BE49-F238E27FC236}">
              <a16:creationId xmlns:a16="http://schemas.microsoft.com/office/drawing/2014/main" xmlns="" id="{00000000-0008-0000-0300-0000E6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1" name="Rectangle 112">
          <a:extLst>
            <a:ext uri="{FF2B5EF4-FFF2-40B4-BE49-F238E27FC236}">
              <a16:creationId xmlns:a16="http://schemas.microsoft.com/office/drawing/2014/main" xmlns="" id="{00000000-0008-0000-0300-0000E7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2" name="Rectangle 113">
          <a:extLst>
            <a:ext uri="{FF2B5EF4-FFF2-40B4-BE49-F238E27FC236}">
              <a16:creationId xmlns:a16="http://schemas.microsoft.com/office/drawing/2014/main" xmlns="" id="{00000000-0008-0000-0300-0000E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3" name="Rectangle 114">
          <a:extLst>
            <a:ext uri="{FF2B5EF4-FFF2-40B4-BE49-F238E27FC236}">
              <a16:creationId xmlns:a16="http://schemas.microsoft.com/office/drawing/2014/main" xmlns="" id="{00000000-0008-0000-0300-0000E9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4" name="Rectangle 115">
          <a:extLst>
            <a:ext uri="{FF2B5EF4-FFF2-40B4-BE49-F238E27FC236}">
              <a16:creationId xmlns:a16="http://schemas.microsoft.com/office/drawing/2014/main" xmlns="" id="{00000000-0008-0000-0300-0000EA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5" name="Rectangle 116">
          <a:extLst>
            <a:ext uri="{FF2B5EF4-FFF2-40B4-BE49-F238E27FC236}">
              <a16:creationId xmlns:a16="http://schemas.microsoft.com/office/drawing/2014/main" xmlns="" id="{00000000-0008-0000-0300-0000E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6" name="Rectangle 117">
          <a:extLst>
            <a:ext uri="{FF2B5EF4-FFF2-40B4-BE49-F238E27FC236}">
              <a16:creationId xmlns:a16="http://schemas.microsoft.com/office/drawing/2014/main" xmlns="" id="{00000000-0008-0000-0300-0000EC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37" name="Rectangle 118">
          <a:extLst>
            <a:ext uri="{FF2B5EF4-FFF2-40B4-BE49-F238E27FC236}">
              <a16:creationId xmlns:a16="http://schemas.microsoft.com/office/drawing/2014/main" xmlns="" id="{00000000-0008-0000-0300-0000ED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38" name="Rectangle 119">
          <a:extLst>
            <a:ext uri="{FF2B5EF4-FFF2-40B4-BE49-F238E27FC236}">
              <a16:creationId xmlns:a16="http://schemas.microsoft.com/office/drawing/2014/main" xmlns="" id="{00000000-0008-0000-0300-0000E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39" name="Rectangle 120">
          <a:extLst>
            <a:ext uri="{FF2B5EF4-FFF2-40B4-BE49-F238E27FC236}">
              <a16:creationId xmlns:a16="http://schemas.microsoft.com/office/drawing/2014/main" xmlns="" id="{00000000-0008-0000-0300-0000EF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0" name="Rectangle 121">
          <a:extLst>
            <a:ext uri="{FF2B5EF4-FFF2-40B4-BE49-F238E27FC236}">
              <a16:creationId xmlns:a16="http://schemas.microsoft.com/office/drawing/2014/main" xmlns="" id="{00000000-0008-0000-0300-0000F0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1" name="Rectangle 122">
          <a:extLst>
            <a:ext uri="{FF2B5EF4-FFF2-40B4-BE49-F238E27FC236}">
              <a16:creationId xmlns:a16="http://schemas.microsoft.com/office/drawing/2014/main" xmlns="" id="{00000000-0008-0000-0300-0000F1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42" name="Rectangle 123">
          <a:extLst>
            <a:ext uri="{FF2B5EF4-FFF2-40B4-BE49-F238E27FC236}">
              <a16:creationId xmlns:a16="http://schemas.microsoft.com/office/drawing/2014/main" xmlns="" id="{00000000-0008-0000-0300-0000F2BB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3" name="Rectangle 124">
          <a:extLst>
            <a:ext uri="{FF2B5EF4-FFF2-40B4-BE49-F238E27FC236}">
              <a16:creationId xmlns:a16="http://schemas.microsoft.com/office/drawing/2014/main" xmlns="" id="{00000000-0008-0000-0300-0000F3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4" name="Rectangle 125">
          <a:extLst>
            <a:ext uri="{FF2B5EF4-FFF2-40B4-BE49-F238E27FC236}">
              <a16:creationId xmlns:a16="http://schemas.microsoft.com/office/drawing/2014/main" xmlns="" id="{00000000-0008-0000-0300-0000F4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45" name="Rectangle 126">
          <a:extLst>
            <a:ext uri="{FF2B5EF4-FFF2-40B4-BE49-F238E27FC236}">
              <a16:creationId xmlns:a16="http://schemas.microsoft.com/office/drawing/2014/main" xmlns="" id="{00000000-0008-0000-0300-0000F5BB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6" name="Rectangle 127">
          <a:extLst>
            <a:ext uri="{FF2B5EF4-FFF2-40B4-BE49-F238E27FC236}">
              <a16:creationId xmlns:a16="http://schemas.microsoft.com/office/drawing/2014/main" xmlns="" id="{00000000-0008-0000-0300-0000F6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7" name="Rectangle 128">
          <a:extLst>
            <a:ext uri="{FF2B5EF4-FFF2-40B4-BE49-F238E27FC236}">
              <a16:creationId xmlns:a16="http://schemas.microsoft.com/office/drawing/2014/main" xmlns="" id="{00000000-0008-0000-0300-0000F7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8" name="Rectangle 129">
          <a:extLst>
            <a:ext uri="{FF2B5EF4-FFF2-40B4-BE49-F238E27FC236}">
              <a16:creationId xmlns:a16="http://schemas.microsoft.com/office/drawing/2014/main" xmlns="" id="{00000000-0008-0000-0300-0000F8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49" name="Rectangle 130">
          <a:extLst>
            <a:ext uri="{FF2B5EF4-FFF2-40B4-BE49-F238E27FC236}">
              <a16:creationId xmlns:a16="http://schemas.microsoft.com/office/drawing/2014/main" xmlns="" id="{00000000-0008-0000-0300-0000F9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0" name="Rectangle 131">
          <a:extLst>
            <a:ext uri="{FF2B5EF4-FFF2-40B4-BE49-F238E27FC236}">
              <a16:creationId xmlns:a16="http://schemas.microsoft.com/office/drawing/2014/main" xmlns="" id="{00000000-0008-0000-0300-0000FA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1" name="Rectangle 132">
          <a:extLst>
            <a:ext uri="{FF2B5EF4-FFF2-40B4-BE49-F238E27FC236}">
              <a16:creationId xmlns:a16="http://schemas.microsoft.com/office/drawing/2014/main" xmlns="" id="{00000000-0008-0000-0300-0000FB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2" name="Rectangle 133">
          <a:extLst>
            <a:ext uri="{FF2B5EF4-FFF2-40B4-BE49-F238E27FC236}">
              <a16:creationId xmlns:a16="http://schemas.microsoft.com/office/drawing/2014/main" xmlns="" id="{00000000-0008-0000-0300-0000FC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3" name="Rectangle 134">
          <a:extLst>
            <a:ext uri="{FF2B5EF4-FFF2-40B4-BE49-F238E27FC236}">
              <a16:creationId xmlns:a16="http://schemas.microsoft.com/office/drawing/2014/main" xmlns="" id="{00000000-0008-0000-0300-0000FD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4" name="Rectangle 135">
          <a:extLst>
            <a:ext uri="{FF2B5EF4-FFF2-40B4-BE49-F238E27FC236}">
              <a16:creationId xmlns:a16="http://schemas.microsoft.com/office/drawing/2014/main" xmlns="" id="{00000000-0008-0000-0300-0000FE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5" name="Rectangle 136">
          <a:extLst>
            <a:ext uri="{FF2B5EF4-FFF2-40B4-BE49-F238E27FC236}">
              <a16:creationId xmlns:a16="http://schemas.microsoft.com/office/drawing/2014/main" xmlns="" id="{00000000-0008-0000-0300-0000FFBB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6" name="Rectangle 137">
          <a:extLst>
            <a:ext uri="{FF2B5EF4-FFF2-40B4-BE49-F238E27FC236}">
              <a16:creationId xmlns:a16="http://schemas.microsoft.com/office/drawing/2014/main" xmlns="" id="{00000000-0008-0000-0300-00000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57" name="Rectangle 138">
          <a:extLst>
            <a:ext uri="{FF2B5EF4-FFF2-40B4-BE49-F238E27FC236}">
              <a16:creationId xmlns:a16="http://schemas.microsoft.com/office/drawing/2014/main" xmlns="" id="{00000000-0008-0000-0300-00000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58" name="Rectangle 139">
          <a:extLst>
            <a:ext uri="{FF2B5EF4-FFF2-40B4-BE49-F238E27FC236}">
              <a16:creationId xmlns:a16="http://schemas.microsoft.com/office/drawing/2014/main" xmlns="" id="{00000000-0008-0000-0300-00000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59" name="Rectangle 140">
          <a:extLst>
            <a:ext uri="{FF2B5EF4-FFF2-40B4-BE49-F238E27FC236}">
              <a16:creationId xmlns:a16="http://schemas.microsoft.com/office/drawing/2014/main" xmlns="" id="{00000000-0008-0000-0300-00000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0" name="Rectangle 141">
          <a:extLst>
            <a:ext uri="{FF2B5EF4-FFF2-40B4-BE49-F238E27FC236}">
              <a16:creationId xmlns:a16="http://schemas.microsoft.com/office/drawing/2014/main" xmlns="" id="{00000000-0008-0000-0300-00000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1" name="Rectangle 142">
          <a:extLst>
            <a:ext uri="{FF2B5EF4-FFF2-40B4-BE49-F238E27FC236}">
              <a16:creationId xmlns:a16="http://schemas.microsoft.com/office/drawing/2014/main" xmlns="" id="{00000000-0008-0000-0300-00000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2" name="Rectangle 143">
          <a:extLst>
            <a:ext uri="{FF2B5EF4-FFF2-40B4-BE49-F238E27FC236}">
              <a16:creationId xmlns:a16="http://schemas.microsoft.com/office/drawing/2014/main" xmlns="" id="{00000000-0008-0000-0300-00000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3" name="Rectangle 144">
          <a:extLst>
            <a:ext uri="{FF2B5EF4-FFF2-40B4-BE49-F238E27FC236}">
              <a16:creationId xmlns:a16="http://schemas.microsoft.com/office/drawing/2014/main" xmlns="" id="{00000000-0008-0000-0300-00000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4" name="Rectangle 145">
          <a:extLst>
            <a:ext uri="{FF2B5EF4-FFF2-40B4-BE49-F238E27FC236}">
              <a16:creationId xmlns:a16="http://schemas.microsoft.com/office/drawing/2014/main" xmlns="" id="{00000000-0008-0000-0300-00000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5" name="Rectangle 146">
          <a:extLst>
            <a:ext uri="{FF2B5EF4-FFF2-40B4-BE49-F238E27FC236}">
              <a16:creationId xmlns:a16="http://schemas.microsoft.com/office/drawing/2014/main" xmlns="" id="{00000000-0008-0000-0300-00000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6" name="Rectangle 147">
          <a:extLst>
            <a:ext uri="{FF2B5EF4-FFF2-40B4-BE49-F238E27FC236}">
              <a16:creationId xmlns:a16="http://schemas.microsoft.com/office/drawing/2014/main" xmlns="" id="{00000000-0008-0000-0300-00000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67" name="Rectangle 148">
          <a:extLst>
            <a:ext uri="{FF2B5EF4-FFF2-40B4-BE49-F238E27FC236}">
              <a16:creationId xmlns:a16="http://schemas.microsoft.com/office/drawing/2014/main" xmlns="" id="{00000000-0008-0000-0300-00000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68" name="Rectangle 149">
          <a:extLst>
            <a:ext uri="{FF2B5EF4-FFF2-40B4-BE49-F238E27FC236}">
              <a16:creationId xmlns:a16="http://schemas.microsoft.com/office/drawing/2014/main" xmlns="" id="{00000000-0008-0000-0300-00000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69" name="Rectangle 150">
          <a:extLst>
            <a:ext uri="{FF2B5EF4-FFF2-40B4-BE49-F238E27FC236}">
              <a16:creationId xmlns:a16="http://schemas.microsoft.com/office/drawing/2014/main" xmlns="" id="{00000000-0008-0000-0300-00000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0" name="Rectangle 151">
          <a:extLst>
            <a:ext uri="{FF2B5EF4-FFF2-40B4-BE49-F238E27FC236}">
              <a16:creationId xmlns:a16="http://schemas.microsoft.com/office/drawing/2014/main" xmlns="" id="{00000000-0008-0000-0300-00000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1" name="Rectangle 152">
          <a:extLst>
            <a:ext uri="{FF2B5EF4-FFF2-40B4-BE49-F238E27FC236}">
              <a16:creationId xmlns:a16="http://schemas.microsoft.com/office/drawing/2014/main" xmlns="" id="{00000000-0008-0000-0300-00000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2" name="Rectangle 153">
          <a:extLst>
            <a:ext uri="{FF2B5EF4-FFF2-40B4-BE49-F238E27FC236}">
              <a16:creationId xmlns:a16="http://schemas.microsoft.com/office/drawing/2014/main" xmlns="" id="{00000000-0008-0000-0300-00001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3" name="Rectangle 154">
          <a:extLst>
            <a:ext uri="{FF2B5EF4-FFF2-40B4-BE49-F238E27FC236}">
              <a16:creationId xmlns:a16="http://schemas.microsoft.com/office/drawing/2014/main" xmlns="" id="{00000000-0008-0000-0300-00001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4" name="Rectangle 155">
          <a:extLst>
            <a:ext uri="{FF2B5EF4-FFF2-40B4-BE49-F238E27FC236}">
              <a16:creationId xmlns:a16="http://schemas.microsoft.com/office/drawing/2014/main" xmlns="" id="{00000000-0008-0000-0300-00001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5" name="Rectangle 156">
          <a:extLst>
            <a:ext uri="{FF2B5EF4-FFF2-40B4-BE49-F238E27FC236}">
              <a16:creationId xmlns:a16="http://schemas.microsoft.com/office/drawing/2014/main" xmlns="" id="{00000000-0008-0000-0300-00001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6" name="Rectangle 157">
          <a:extLst>
            <a:ext uri="{FF2B5EF4-FFF2-40B4-BE49-F238E27FC236}">
              <a16:creationId xmlns:a16="http://schemas.microsoft.com/office/drawing/2014/main" xmlns="" id="{00000000-0008-0000-0300-00001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77" name="Rectangle 158">
          <a:extLst>
            <a:ext uri="{FF2B5EF4-FFF2-40B4-BE49-F238E27FC236}">
              <a16:creationId xmlns:a16="http://schemas.microsoft.com/office/drawing/2014/main" xmlns="" id="{00000000-0008-0000-0300-00001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78" name="Rectangle 159">
          <a:extLst>
            <a:ext uri="{FF2B5EF4-FFF2-40B4-BE49-F238E27FC236}">
              <a16:creationId xmlns:a16="http://schemas.microsoft.com/office/drawing/2014/main" xmlns="" id="{00000000-0008-0000-0300-00001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79" name="Rectangle 160">
          <a:extLst>
            <a:ext uri="{FF2B5EF4-FFF2-40B4-BE49-F238E27FC236}">
              <a16:creationId xmlns:a16="http://schemas.microsoft.com/office/drawing/2014/main" xmlns="" id="{00000000-0008-0000-0300-00001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0" name="Rectangle 161">
          <a:extLst>
            <a:ext uri="{FF2B5EF4-FFF2-40B4-BE49-F238E27FC236}">
              <a16:creationId xmlns:a16="http://schemas.microsoft.com/office/drawing/2014/main" xmlns="" id="{00000000-0008-0000-0300-00001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1" name="Rectangle 162">
          <a:extLst>
            <a:ext uri="{FF2B5EF4-FFF2-40B4-BE49-F238E27FC236}">
              <a16:creationId xmlns:a16="http://schemas.microsoft.com/office/drawing/2014/main" xmlns="" id="{00000000-0008-0000-0300-00001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2" name="Rectangle 163">
          <a:extLst>
            <a:ext uri="{FF2B5EF4-FFF2-40B4-BE49-F238E27FC236}">
              <a16:creationId xmlns:a16="http://schemas.microsoft.com/office/drawing/2014/main" xmlns="" id="{00000000-0008-0000-0300-00001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3" name="Rectangle 164">
          <a:extLst>
            <a:ext uri="{FF2B5EF4-FFF2-40B4-BE49-F238E27FC236}">
              <a16:creationId xmlns:a16="http://schemas.microsoft.com/office/drawing/2014/main" xmlns="" id="{00000000-0008-0000-0300-00001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4" name="Rectangle 165">
          <a:extLst>
            <a:ext uri="{FF2B5EF4-FFF2-40B4-BE49-F238E27FC236}">
              <a16:creationId xmlns:a16="http://schemas.microsoft.com/office/drawing/2014/main" xmlns="" id="{00000000-0008-0000-0300-00001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5" name="Rectangle 166">
          <a:extLst>
            <a:ext uri="{FF2B5EF4-FFF2-40B4-BE49-F238E27FC236}">
              <a16:creationId xmlns:a16="http://schemas.microsoft.com/office/drawing/2014/main" xmlns="" id="{00000000-0008-0000-0300-00001D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6" name="Rectangle 167">
          <a:extLst>
            <a:ext uri="{FF2B5EF4-FFF2-40B4-BE49-F238E27FC236}">
              <a16:creationId xmlns:a16="http://schemas.microsoft.com/office/drawing/2014/main" xmlns="" id="{00000000-0008-0000-0300-00001E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87" name="Rectangle 168">
          <a:extLst>
            <a:ext uri="{FF2B5EF4-FFF2-40B4-BE49-F238E27FC236}">
              <a16:creationId xmlns:a16="http://schemas.microsoft.com/office/drawing/2014/main" xmlns="" id="{00000000-0008-0000-0300-00001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288" name="Rectangle 169">
          <a:extLst>
            <a:ext uri="{FF2B5EF4-FFF2-40B4-BE49-F238E27FC236}">
              <a16:creationId xmlns:a16="http://schemas.microsoft.com/office/drawing/2014/main" xmlns="" id="{00000000-0008-0000-0300-000020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89" name="Rectangle 170">
          <a:extLst>
            <a:ext uri="{FF2B5EF4-FFF2-40B4-BE49-F238E27FC236}">
              <a16:creationId xmlns:a16="http://schemas.microsoft.com/office/drawing/2014/main" xmlns="" id="{00000000-0008-0000-0300-000021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0" name="Rectangle 171">
          <a:extLst>
            <a:ext uri="{FF2B5EF4-FFF2-40B4-BE49-F238E27FC236}">
              <a16:creationId xmlns:a16="http://schemas.microsoft.com/office/drawing/2014/main" xmlns="" id="{00000000-0008-0000-0300-000022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291" name="Rectangle 172">
          <a:extLst>
            <a:ext uri="{FF2B5EF4-FFF2-40B4-BE49-F238E27FC236}">
              <a16:creationId xmlns:a16="http://schemas.microsoft.com/office/drawing/2014/main" xmlns="" id="{00000000-0008-0000-0300-00002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2" name="Rectangle 173">
          <a:extLst>
            <a:ext uri="{FF2B5EF4-FFF2-40B4-BE49-F238E27FC236}">
              <a16:creationId xmlns:a16="http://schemas.microsoft.com/office/drawing/2014/main" xmlns="" id="{00000000-0008-0000-0300-00002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3" name="Rectangle 174">
          <a:extLst>
            <a:ext uri="{FF2B5EF4-FFF2-40B4-BE49-F238E27FC236}">
              <a16:creationId xmlns:a16="http://schemas.microsoft.com/office/drawing/2014/main" xmlns="" id="{00000000-0008-0000-0300-000025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4" name="Rectangle 175">
          <a:extLst>
            <a:ext uri="{FF2B5EF4-FFF2-40B4-BE49-F238E27FC236}">
              <a16:creationId xmlns:a16="http://schemas.microsoft.com/office/drawing/2014/main" xmlns="" id="{00000000-0008-0000-0300-00002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5" name="Rectangle 176">
          <a:extLst>
            <a:ext uri="{FF2B5EF4-FFF2-40B4-BE49-F238E27FC236}">
              <a16:creationId xmlns:a16="http://schemas.microsoft.com/office/drawing/2014/main" xmlns="" id="{00000000-0008-0000-0300-00002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6" name="Rectangle 177">
          <a:extLst>
            <a:ext uri="{FF2B5EF4-FFF2-40B4-BE49-F238E27FC236}">
              <a16:creationId xmlns:a16="http://schemas.microsoft.com/office/drawing/2014/main" xmlns="" id="{00000000-0008-0000-0300-00002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7" name="Rectangle 178">
          <a:extLst>
            <a:ext uri="{FF2B5EF4-FFF2-40B4-BE49-F238E27FC236}">
              <a16:creationId xmlns:a16="http://schemas.microsoft.com/office/drawing/2014/main" xmlns="" id="{00000000-0008-0000-0300-00002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8" name="Rectangle 179">
          <a:extLst>
            <a:ext uri="{FF2B5EF4-FFF2-40B4-BE49-F238E27FC236}">
              <a16:creationId xmlns:a16="http://schemas.microsoft.com/office/drawing/2014/main" xmlns="" id="{00000000-0008-0000-0300-00002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299" name="Rectangle 180">
          <a:extLst>
            <a:ext uri="{FF2B5EF4-FFF2-40B4-BE49-F238E27FC236}">
              <a16:creationId xmlns:a16="http://schemas.microsoft.com/office/drawing/2014/main" xmlns="" id="{00000000-0008-0000-0300-00002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0" name="Rectangle 181">
          <a:extLst>
            <a:ext uri="{FF2B5EF4-FFF2-40B4-BE49-F238E27FC236}">
              <a16:creationId xmlns:a16="http://schemas.microsoft.com/office/drawing/2014/main" xmlns="" id="{00000000-0008-0000-0300-00002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1" name="Rectangle 182">
          <a:extLst>
            <a:ext uri="{FF2B5EF4-FFF2-40B4-BE49-F238E27FC236}">
              <a16:creationId xmlns:a16="http://schemas.microsoft.com/office/drawing/2014/main" xmlns="" id="{00000000-0008-0000-0300-00002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2" name="Rectangle 183">
          <a:extLst>
            <a:ext uri="{FF2B5EF4-FFF2-40B4-BE49-F238E27FC236}">
              <a16:creationId xmlns:a16="http://schemas.microsoft.com/office/drawing/2014/main" xmlns="" id="{00000000-0008-0000-0300-00002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03" name="Rectangle 184">
          <a:extLst>
            <a:ext uri="{FF2B5EF4-FFF2-40B4-BE49-F238E27FC236}">
              <a16:creationId xmlns:a16="http://schemas.microsoft.com/office/drawing/2014/main" xmlns="" id="{00000000-0008-0000-0300-00002F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4" name="Rectangle 185">
          <a:extLst>
            <a:ext uri="{FF2B5EF4-FFF2-40B4-BE49-F238E27FC236}">
              <a16:creationId xmlns:a16="http://schemas.microsoft.com/office/drawing/2014/main" xmlns="" id="{00000000-0008-0000-0300-00003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5" name="Rectangle 186">
          <a:extLst>
            <a:ext uri="{FF2B5EF4-FFF2-40B4-BE49-F238E27FC236}">
              <a16:creationId xmlns:a16="http://schemas.microsoft.com/office/drawing/2014/main" xmlns="" id="{00000000-0008-0000-0300-00003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6" name="Rectangle 187">
          <a:extLst>
            <a:ext uri="{FF2B5EF4-FFF2-40B4-BE49-F238E27FC236}">
              <a16:creationId xmlns:a16="http://schemas.microsoft.com/office/drawing/2014/main" xmlns="" id="{00000000-0008-0000-0300-00003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07" name="Rectangle 188">
          <a:extLst>
            <a:ext uri="{FF2B5EF4-FFF2-40B4-BE49-F238E27FC236}">
              <a16:creationId xmlns:a16="http://schemas.microsoft.com/office/drawing/2014/main" xmlns="" id="{00000000-0008-0000-0300-00003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08" name="Rectangle 189">
          <a:extLst>
            <a:ext uri="{FF2B5EF4-FFF2-40B4-BE49-F238E27FC236}">
              <a16:creationId xmlns:a16="http://schemas.microsoft.com/office/drawing/2014/main" xmlns="" id="{00000000-0008-0000-0300-00003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09" name="Rectangle 190">
          <a:extLst>
            <a:ext uri="{FF2B5EF4-FFF2-40B4-BE49-F238E27FC236}">
              <a16:creationId xmlns:a16="http://schemas.microsoft.com/office/drawing/2014/main" xmlns="" id="{00000000-0008-0000-0300-00003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0" name="Rectangle 191">
          <a:extLst>
            <a:ext uri="{FF2B5EF4-FFF2-40B4-BE49-F238E27FC236}">
              <a16:creationId xmlns:a16="http://schemas.microsoft.com/office/drawing/2014/main" xmlns="" id="{00000000-0008-0000-0300-00003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1" name="Rectangle 192">
          <a:extLst>
            <a:ext uri="{FF2B5EF4-FFF2-40B4-BE49-F238E27FC236}">
              <a16:creationId xmlns:a16="http://schemas.microsoft.com/office/drawing/2014/main" xmlns="" id="{00000000-0008-0000-0300-00003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2" name="Rectangle 193">
          <a:extLst>
            <a:ext uri="{FF2B5EF4-FFF2-40B4-BE49-F238E27FC236}">
              <a16:creationId xmlns:a16="http://schemas.microsoft.com/office/drawing/2014/main" xmlns="" id="{00000000-0008-0000-0300-00003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3" name="Rectangle 194">
          <a:extLst>
            <a:ext uri="{FF2B5EF4-FFF2-40B4-BE49-F238E27FC236}">
              <a16:creationId xmlns:a16="http://schemas.microsoft.com/office/drawing/2014/main" xmlns="" id="{00000000-0008-0000-0300-00003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4" name="Rectangle 195">
          <a:extLst>
            <a:ext uri="{FF2B5EF4-FFF2-40B4-BE49-F238E27FC236}">
              <a16:creationId xmlns:a16="http://schemas.microsoft.com/office/drawing/2014/main" xmlns="" id="{00000000-0008-0000-0300-00003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5" name="Rectangle 196">
          <a:extLst>
            <a:ext uri="{FF2B5EF4-FFF2-40B4-BE49-F238E27FC236}">
              <a16:creationId xmlns:a16="http://schemas.microsoft.com/office/drawing/2014/main" xmlns="" id="{00000000-0008-0000-0300-00003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6" name="Rectangle 197">
          <a:extLst>
            <a:ext uri="{FF2B5EF4-FFF2-40B4-BE49-F238E27FC236}">
              <a16:creationId xmlns:a16="http://schemas.microsoft.com/office/drawing/2014/main" xmlns="" id="{00000000-0008-0000-0300-00003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17" name="Rectangle 198">
          <a:extLst>
            <a:ext uri="{FF2B5EF4-FFF2-40B4-BE49-F238E27FC236}">
              <a16:creationId xmlns:a16="http://schemas.microsoft.com/office/drawing/2014/main" xmlns="" id="{00000000-0008-0000-0300-00003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18" name="Rectangle 199">
          <a:extLst>
            <a:ext uri="{FF2B5EF4-FFF2-40B4-BE49-F238E27FC236}">
              <a16:creationId xmlns:a16="http://schemas.microsoft.com/office/drawing/2014/main" xmlns="" id="{00000000-0008-0000-0300-00003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19" name="Rectangle 200">
          <a:extLst>
            <a:ext uri="{FF2B5EF4-FFF2-40B4-BE49-F238E27FC236}">
              <a16:creationId xmlns:a16="http://schemas.microsoft.com/office/drawing/2014/main" xmlns="" id="{00000000-0008-0000-0300-00003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0" name="Rectangle 201">
          <a:extLst>
            <a:ext uri="{FF2B5EF4-FFF2-40B4-BE49-F238E27FC236}">
              <a16:creationId xmlns:a16="http://schemas.microsoft.com/office/drawing/2014/main" xmlns="" id="{00000000-0008-0000-0300-00004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1" name="Rectangle 202">
          <a:extLst>
            <a:ext uri="{FF2B5EF4-FFF2-40B4-BE49-F238E27FC236}">
              <a16:creationId xmlns:a16="http://schemas.microsoft.com/office/drawing/2014/main" xmlns="" id="{00000000-0008-0000-0300-00004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2" name="Rectangle 203">
          <a:extLst>
            <a:ext uri="{FF2B5EF4-FFF2-40B4-BE49-F238E27FC236}">
              <a16:creationId xmlns:a16="http://schemas.microsoft.com/office/drawing/2014/main" xmlns="" id="{00000000-0008-0000-0300-00004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3" name="Rectangle 204">
          <a:extLst>
            <a:ext uri="{FF2B5EF4-FFF2-40B4-BE49-F238E27FC236}">
              <a16:creationId xmlns:a16="http://schemas.microsoft.com/office/drawing/2014/main" xmlns="" id="{00000000-0008-0000-0300-00004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4" name="Rectangle 205">
          <a:extLst>
            <a:ext uri="{FF2B5EF4-FFF2-40B4-BE49-F238E27FC236}">
              <a16:creationId xmlns:a16="http://schemas.microsoft.com/office/drawing/2014/main" xmlns="" id="{00000000-0008-0000-0300-00004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5" name="Rectangle 206">
          <a:extLst>
            <a:ext uri="{FF2B5EF4-FFF2-40B4-BE49-F238E27FC236}">
              <a16:creationId xmlns:a16="http://schemas.microsoft.com/office/drawing/2014/main" xmlns="" id="{00000000-0008-0000-0300-000045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6" name="Rectangle 207">
          <a:extLst>
            <a:ext uri="{FF2B5EF4-FFF2-40B4-BE49-F238E27FC236}">
              <a16:creationId xmlns:a16="http://schemas.microsoft.com/office/drawing/2014/main" xmlns="" id="{00000000-0008-0000-0300-000046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27" name="Rectangle 208">
          <a:extLst>
            <a:ext uri="{FF2B5EF4-FFF2-40B4-BE49-F238E27FC236}">
              <a16:creationId xmlns:a16="http://schemas.microsoft.com/office/drawing/2014/main" xmlns="" id="{00000000-0008-0000-0300-00004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28" name="Rectangle 209">
          <a:extLst>
            <a:ext uri="{FF2B5EF4-FFF2-40B4-BE49-F238E27FC236}">
              <a16:creationId xmlns:a16="http://schemas.microsoft.com/office/drawing/2014/main" xmlns="" id="{00000000-0008-0000-0300-000048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29" name="Rectangle 210">
          <a:extLst>
            <a:ext uri="{FF2B5EF4-FFF2-40B4-BE49-F238E27FC236}">
              <a16:creationId xmlns:a16="http://schemas.microsoft.com/office/drawing/2014/main" xmlns="" id="{00000000-0008-0000-0300-00004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0" name="Rectangle 211">
          <a:extLst>
            <a:ext uri="{FF2B5EF4-FFF2-40B4-BE49-F238E27FC236}">
              <a16:creationId xmlns:a16="http://schemas.microsoft.com/office/drawing/2014/main" xmlns="" id="{00000000-0008-0000-0300-00004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1" name="Rectangle 212">
          <a:extLst>
            <a:ext uri="{FF2B5EF4-FFF2-40B4-BE49-F238E27FC236}">
              <a16:creationId xmlns:a16="http://schemas.microsoft.com/office/drawing/2014/main" xmlns="" id="{00000000-0008-0000-0300-00004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2" name="Rectangle 213">
          <a:extLst>
            <a:ext uri="{FF2B5EF4-FFF2-40B4-BE49-F238E27FC236}">
              <a16:creationId xmlns:a16="http://schemas.microsoft.com/office/drawing/2014/main" xmlns="" id="{00000000-0008-0000-0300-00004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3" name="Rectangle 214">
          <a:extLst>
            <a:ext uri="{FF2B5EF4-FFF2-40B4-BE49-F238E27FC236}">
              <a16:creationId xmlns:a16="http://schemas.microsoft.com/office/drawing/2014/main" xmlns="" id="{00000000-0008-0000-0300-00004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4" name="Rectangle 215">
          <a:extLst>
            <a:ext uri="{FF2B5EF4-FFF2-40B4-BE49-F238E27FC236}">
              <a16:creationId xmlns:a16="http://schemas.microsoft.com/office/drawing/2014/main" xmlns="" id="{00000000-0008-0000-0300-00004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35" name="Rectangle 216">
          <a:extLst>
            <a:ext uri="{FF2B5EF4-FFF2-40B4-BE49-F238E27FC236}">
              <a16:creationId xmlns:a16="http://schemas.microsoft.com/office/drawing/2014/main" xmlns="" id="{00000000-0008-0000-0300-00004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6" name="Rectangle 217">
          <a:extLst>
            <a:ext uri="{FF2B5EF4-FFF2-40B4-BE49-F238E27FC236}">
              <a16:creationId xmlns:a16="http://schemas.microsoft.com/office/drawing/2014/main" xmlns="" id="{00000000-0008-0000-0300-000050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7" name="Rectangle 218">
          <a:extLst>
            <a:ext uri="{FF2B5EF4-FFF2-40B4-BE49-F238E27FC236}">
              <a16:creationId xmlns:a16="http://schemas.microsoft.com/office/drawing/2014/main" xmlns="" id="{00000000-0008-0000-0300-00005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8" name="Rectangle 219">
          <a:extLst>
            <a:ext uri="{FF2B5EF4-FFF2-40B4-BE49-F238E27FC236}">
              <a16:creationId xmlns:a16="http://schemas.microsoft.com/office/drawing/2014/main" xmlns="" id="{00000000-0008-0000-0300-00005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39" name="Rectangle 220">
          <a:extLst>
            <a:ext uri="{FF2B5EF4-FFF2-40B4-BE49-F238E27FC236}">
              <a16:creationId xmlns:a16="http://schemas.microsoft.com/office/drawing/2014/main" xmlns="" id="{00000000-0008-0000-0300-000053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0" name="Rectangle 221">
          <a:extLst>
            <a:ext uri="{FF2B5EF4-FFF2-40B4-BE49-F238E27FC236}">
              <a16:creationId xmlns:a16="http://schemas.microsoft.com/office/drawing/2014/main" xmlns="" id="{00000000-0008-0000-0300-00005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1" name="Rectangle 222">
          <a:extLst>
            <a:ext uri="{FF2B5EF4-FFF2-40B4-BE49-F238E27FC236}">
              <a16:creationId xmlns:a16="http://schemas.microsoft.com/office/drawing/2014/main" xmlns="" id="{00000000-0008-0000-0300-00005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2" name="Rectangle 223">
          <a:extLst>
            <a:ext uri="{FF2B5EF4-FFF2-40B4-BE49-F238E27FC236}">
              <a16:creationId xmlns:a16="http://schemas.microsoft.com/office/drawing/2014/main" xmlns="" id="{00000000-0008-0000-0300-00005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3" name="Rectangle 224">
          <a:extLst>
            <a:ext uri="{FF2B5EF4-FFF2-40B4-BE49-F238E27FC236}">
              <a16:creationId xmlns:a16="http://schemas.microsoft.com/office/drawing/2014/main" xmlns="" id="{00000000-0008-0000-0300-000057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4" name="Rectangle 225">
          <a:extLst>
            <a:ext uri="{FF2B5EF4-FFF2-40B4-BE49-F238E27FC236}">
              <a16:creationId xmlns:a16="http://schemas.microsoft.com/office/drawing/2014/main" xmlns="" id="{00000000-0008-0000-0300-00005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5" name="Rectangle 226">
          <a:extLst>
            <a:ext uri="{FF2B5EF4-FFF2-40B4-BE49-F238E27FC236}">
              <a16:creationId xmlns:a16="http://schemas.microsoft.com/office/drawing/2014/main" xmlns="" id="{00000000-0008-0000-0300-00005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6" name="Rectangle 227">
          <a:extLst>
            <a:ext uri="{FF2B5EF4-FFF2-40B4-BE49-F238E27FC236}">
              <a16:creationId xmlns:a16="http://schemas.microsoft.com/office/drawing/2014/main" xmlns="" id="{00000000-0008-0000-0300-00005A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47" name="Rectangle 228">
          <a:extLst>
            <a:ext uri="{FF2B5EF4-FFF2-40B4-BE49-F238E27FC236}">
              <a16:creationId xmlns:a16="http://schemas.microsoft.com/office/drawing/2014/main" xmlns="" id="{00000000-0008-0000-0300-00005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48" name="Rectangle 229">
          <a:extLst>
            <a:ext uri="{FF2B5EF4-FFF2-40B4-BE49-F238E27FC236}">
              <a16:creationId xmlns:a16="http://schemas.microsoft.com/office/drawing/2014/main" xmlns="" id="{00000000-0008-0000-0300-00005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49" name="Rectangle 230">
          <a:extLst>
            <a:ext uri="{FF2B5EF4-FFF2-40B4-BE49-F238E27FC236}">
              <a16:creationId xmlns:a16="http://schemas.microsoft.com/office/drawing/2014/main" xmlns="" id="{00000000-0008-0000-0300-00005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0" name="Rectangle 231">
          <a:extLst>
            <a:ext uri="{FF2B5EF4-FFF2-40B4-BE49-F238E27FC236}">
              <a16:creationId xmlns:a16="http://schemas.microsoft.com/office/drawing/2014/main" xmlns="" id="{00000000-0008-0000-0300-00005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1" name="Rectangle 232">
          <a:extLst>
            <a:ext uri="{FF2B5EF4-FFF2-40B4-BE49-F238E27FC236}">
              <a16:creationId xmlns:a16="http://schemas.microsoft.com/office/drawing/2014/main" xmlns="" id="{00000000-0008-0000-0300-00005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2" name="Rectangle 233">
          <a:extLst>
            <a:ext uri="{FF2B5EF4-FFF2-40B4-BE49-F238E27FC236}">
              <a16:creationId xmlns:a16="http://schemas.microsoft.com/office/drawing/2014/main" xmlns="" id="{00000000-0008-0000-0300-00006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3" name="Rectangle 234">
          <a:extLst>
            <a:ext uri="{FF2B5EF4-FFF2-40B4-BE49-F238E27FC236}">
              <a16:creationId xmlns:a16="http://schemas.microsoft.com/office/drawing/2014/main" xmlns="" id="{00000000-0008-0000-0300-00006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4" name="Rectangle 235">
          <a:extLst>
            <a:ext uri="{FF2B5EF4-FFF2-40B4-BE49-F238E27FC236}">
              <a16:creationId xmlns:a16="http://schemas.microsoft.com/office/drawing/2014/main" xmlns="" id="{00000000-0008-0000-0300-00006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5" name="Rectangle 236">
          <a:extLst>
            <a:ext uri="{FF2B5EF4-FFF2-40B4-BE49-F238E27FC236}">
              <a16:creationId xmlns:a16="http://schemas.microsoft.com/office/drawing/2014/main" xmlns="" id="{00000000-0008-0000-0300-00006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6" name="Rectangle 237">
          <a:extLst>
            <a:ext uri="{FF2B5EF4-FFF2-40B4-BE49-F238E27FC236}">
              <a16:creationId xmlns:a16="http://schemas.microsoft.com/office/drawing/2014/main" xmlns="" id="{00000000-0008-0000-0300-00006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57" name="Rectangle 238">
          <a:extLst>
            <a:ext uri="{FF2B5EF4-FFF2-40B4-BE49-F238E27FC236}">
              <a16:creationId xmlns:a16="http://schemas.microsoft.com/office/drawing/2014/main" xmlns="" id="{00000000-0008-0000-0300-00006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58" name="Rectangle 239">
          <a:extLst>
            <a:ext uri="{FF2B5EF4-FFF2-40B4-BE49-F238E27FC236}">
              <a16:creationId xmlns:a16="http://schemas.microsoft.com/office/drawing/2014/main" xmlns="" id="{00000000-0008-0000-0300-00006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59" name="Rectangle 240">
          <a:extLst>
            <a:ext uri="{FF2B5EF4-FFF2-40B4-BE49-F238E27FC236}">
              <a16:creationId xmlns:a16="http://schemas.microsoft.com/office/drawing/2014/main" xmlns="" id="{00000000-0008-0000-0300-00006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0" name="Rectangle 241">
          <a:extLst>
            <a:ext uri="{FF2B5EF4-FFF2-40B4-BE49-F238E27FC236}">
              <a16:creationId xmlns:a16="http://schemas.microsoft.com/office/drawing/2014/main" xmlns="" id="{00000000-0008-0000-0300-00006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1" name="Rectangle 242">
          <a:extLst>
            <a:ext uri="{FF2B5EF4-FFF2-40B4-BE49-F238E27FC236}">
              <a16:creationId xmlns:a16="http://schemas.microsoft.com/office/drawing/2014/main" xmlns="" id="{00000000-0008-0000-0300-00006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2" name="Rectangle 243">
          <a:extLst>
            <a:ext uri="{FF2B5EF4-FFF2-40B4-BE49-F238E27FC236}">
              <a16:creationId xmlns:a16="http://schemas.microsoft.com/office/drawing/2014/main" xmlns="" id="{00000000-0008-0000-0300-00006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3" name="Rectangle 244">
          <a:extLst>
            <a:ext uri="{FF2B5EF4-FFF2-40B4-BE49-F238E27FC236}">
              <a16:creationId xmlns:a16="http://schemas.microsoft.com/office/drawing/2014/main" xmlns="" id="{00000000-0008-0000-0300-00006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4" name="Rectangle 245">
          <a:extLst>
            <a:ext uri="{FF2B5EF4-FFF2-40B4-BE49-F238E27FC236}">
              <a16:creationId xmlns:a16="http://schemas.microsoft.com/office/drawing/2014/main" xmlns="" id="{00000000-0008-0000-0300-00006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5" name="Rectangle 246">
          <a:extLst>
            <a:ext uri="{FF2B5EF4-FFF2-40B4-BE49-F238E27FC236}">
              <a16:creationId xmlns:a16="http://schemas.microsoft.com/office/drawing/2014/main" xmlns="" id="{00000000-0008-0000-0300-00006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6" name="Rectangle 247">
          <a:extLst>
            <a:ext uri="{FF2B5EF4-FFF2-40B4-BE49-F238E27FC236}">
              <a16:creationId xmlns:a16="http://schemas.microsoft.com/office/drawing/2014/main" xmlns="" id="{00000000-0008-0000-0300-00006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67" name="Rectangle 248">
          <a:extLst>
            <a:ext uri="{FF2B5EF4-FFF2-40B4-BE49-F238E27FC236}">
              <a16:creationId xmlns:a16="http://schemas.microsoft.com/office/drawing/2014/main" xmlns="" id="{00000000-0008-0000-0300-00006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68" name="Rectangle 249">
          <a:extLst>
            <a:ext uri="{FF2B5EF4-FFF2-40B4-BE49-F238E27FC236}">
              <a16:creationId xmlns:a16="http://schemas.microsoft.com/office/drawing/2014/main" xmlns="" id="{00000000-0008-0000-0300-00007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69" name="Rectangle 250">
          <a:extLst>
            <a:ext uri="{FF2B5EF4-FFF2-40B4-BE49-F238E27FC236}">
              <a16:creationId xmlns:a16="http://schemas.microsoft.com/office/drawing/2014/main" xmlns="" id="{00000000-0008-0000-0300-00007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0" name="Rectangle 251">
          <a:extLst>
            <a:ext uri="{FF2B5EF4-FFF2-40B4-BE49-F238E27FC236}">
              <a16:creationId xmlns:a16="http://schemas.microsoft.com/office/drawing/2014/main" xmlns="" id="{00000000-0008-0000-0300-00007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1" name="Rectangle 252">
          <a:extLst>
            <a:ext uri="{FF2B5EF4-FFF2-40B4-BE49-F238E27FC236}">
              <a16:creationId xmlns:a16="http://schemas.microsoft.com/office/drawing/2014/main" xmlns="" id="{00000000-0008-0000-0300-00007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2" name="Rectangle 253">
          <a:extLst>
            <a:ext uri="{FF2B5EF4-FFF2-40B4-BE49-F238E27FC236}">
              <a16:creationId xmlns:a16="http://schemas.microsoft.com/office/drawing/2014/main" xmlns="" id="{00000000-0008-0000-0300-00007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3" name="Rectangle 254">
          <a:extLst>
            <a:ext uri="{FF2B5EF4-FFF2-40B4-BE49-F238E27FC236}">
              <a16:creationId xmlns:a16="http://schemas.microsoft.com/office/drawing/2014/main" xmlns="" id="{00000000-0008-0000-0300-00007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4" name="Rectangle 255">
          <a:extLst>
            <a:ext uri="{FF2B5EF4-FFF2-40B4-BE49-F238E27FC236}">
              <a16:creationId xmlns:a16="http://schemas.microsoft.com/office/drawing/2014/main" xmlns="" id="{00000000-0008-0000-0300-00007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5" name="Rectangle 256">
          <a:extLst>
            <a:ext uri="{FF2B5EF4-FFF2-40B4-BE49-F238E27FC236}">
              <a16:creationId xmlns:a16="http://schemas.microsoft.com/office/drawing/2014/main" xmlns="" id="{00000000-0008-0000-0300-000077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6" name="Rectangle 257">
          <a:extLst>
            <a:ext uri="{FF2B5EF4-FFF2-40B4-BE49-F238E27FC236}">
              <a16:creationId xmlns:a16="http://schemas.microsoft.com/office/drawing/2014/main" xmlns="" id="{00000000-0008-0000-0300-000078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77" name="Rectangle 258">
          <a:extLst>
            <a:ext uri="{FF2B5EF4-FFF2-40B4-BE49-F238E27FC236}">
              <a16:creationId xmlns:a16="http://schemas.microsoft.com/office/drawing/2014/main" xmlns="" id="{00000000-0008-0000-0300-000079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378" name="Rectangle 259">
          <a:extLst>
            <a:ext uri="{FF2B5EF4-FFF2-40B4-BE49-F238E27FC236}">
              <a16:creationId xmlns:a16="http://schemas.microsoft.com/office/drawing/2014/main" xmlns="" id="{00000000-0008-0000-0300-00007A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79" name="Rectangle 260">
          <a:extLst>
            <a:ext uri="{FF2B5EF4-FFF2-40B4-BE49-F238E27FC236}">
              <a16:creationId xmlns:a16="http://schemas.microsoft.com/office/drawing/2014/main" xmlns="" id="{00000000-0008-0000-0300-00007B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380" name="Rectangle 261">
          <a:extLst>
            <a:ext uri="{FF2B5EF4-FFF2-40B4-BE49-F238E27FC236}">
              <a16:creationId xmlns:a16="http://schemas.microsoft.com/office/drawing/2014/main" xmlns="" id="{00000000-0008-0000-0300-00007C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381" name="Rectangle 262">
          <a:extLst>
            <a:ext uri="{FF2B5EF4-FFF2-40B4-BE49-F238E27FC236}">
              <a16:creationId xmlns:a16="http://schemas.microsoft.com/office/drawing/2014/main" xmlns="" id="{00000000-0008-0000-0300-00007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2" name="Rectangle 263">
          <a:extLst>
            <a:ext uri="{FF2B5EF4-FFF2-40B4-BE49-F238E27FC236}">
              <a16:creationId xmlns:a16="http://schemas.microsoft.com/office/drawing/2014/main" xmlns="" id="{00000000-0008-0000-0300-00007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3" name="Rectangle 264">
          <a:extLst>
            <a:ext uri="{FF2B5EF4-FFF2-40B4-BE49-F238E27FC236}">
              <a16:creationId xmlns:a16="http://schemas.microsoft.com/office/drawing/2014/main" xmlns="" id="{00000000-0008-0000-0300-00007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4" name="Rectangle 265">
          <a:extLst>
            <a:ext uri="{FF2B5EF4-FFF2-40B4-BE49-F238E27FC236}">
              <a16:creationId xmlns:a16="http://schemas.microsoft.com/office/drawing/2014/main" xmlns="" id="{00000000-0008-0000-0300-00008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5" name="Rectangle 266">
          <a:extLst>
            <a:ext uri="{FF2B5EF4-FFF2-40B4-BE49-F238E27FC236}">
              <a16:creationId xmlns:a16="http://schemas.microsoft.com/office/drawing/2014/main" xmlns="" id="{00000000-0008-0000-0300-00008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6" name="Rectangle 267">
          <a:extLst>
            <a:ext uri="{FF2B5EF4-FFF2-40B4-BE49-F238E27FC236}">
              <a16:creationId xmlns:a16="http://schemas.microsoft.com/office/drawing/2014/main" xmlns="" id="{00000000-0008-0000-0300-00008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7" name="Rectangle 268">
          <a:extLst>
            <a:ext uri="{FF2B5EF4-FFF2-40B4-BE49-F238E27FC236}">
              <a16:creationId xmlns:a16="http://schemas.microsoft.com/office/drawing/2014/main" xmlns="" id="{00000000-0008-0000-0300-00008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8" name="Rectangle 269">
          <a:extLst>
            <a:ext uri="{FF2B5EF4-FFF2-40B4-BE49-F238E27FC236}">
              <a16:creationId xmlns:a16="http://schemas.microsoft.com/office/drawing/2014/main" xmlns="" id="{00000000-0008-0000-0300-000084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89" name="Rectangle 270">
          <a:extLst>
            <a:ext uri="{FF2B5EF4-FFF2-40B4-BE49-F238E27FC236}">
              <a16:creationId xmlns:a16="http://schemas.microsoft.com/office/drawing/2014/main" xmlns="" id="{00000000-0008-0000-0300-000085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0" name="Rectangle 271">
          <a:extLst>
            <a:ext uri="{FF2B5EF4-FFF2-40B4-BE49-F238E27FC236}">
              <a16:creationId xmlns:a16="http://schemas.microsoft.com/office/drawing/2014/main" xmlns="" id="{00000000-0008-0000-0300-000086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1" name="Rectangle 272">
          <a:extLst>
            <a:ext uri="{FF2B5EF4-FFF2-40B4-BE49-F238E27FC236}">
              <a16:creationId xmlns:a16="http://schemas.microsoft.com/office/drawing/2014/main" xmlns="" id="{00000000-0008-0000-0300-000087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2" name="Rectangle 273">
          <a:extLst>
            <a:ext uri="{FF2B5EF4-FFF2-40B4-BE49-F238E27FC236}">
              <a16:creationId xmlns:a16="http://schemas.microsoft.com/office/drawing/2014/main" xmlns="" id="{00000000-0008-0000-0300-00008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393" name="Rectangle 274">
          <a:extLst>
            <a:ext uri="{FF2B5EF4-FFF2-40B4-BE49-F238E27FC236}">
              <a16:creationId xmlns:a16="http://schemas.microsoft.com/office/drawing/2014/main" xmlns="" id="{00000000-0008-0000-0300-00008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4" name="Rectangle 275">
          <a:extLst>
            <a:ext uri="{FF2B5EF4-FFF2-40B4-BE49-F238E27FC236}">
              <a16:creationId xmlns:a16="http://schemas.microsoft.com/office/drawing/2014/main" xmlns="" id="{00000000-0008-0000-0300-00008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5" name="Rectangle 276">
          <a:extLst>
            <a:ext uri="{FF2B5EF4-FFF2-40B4-BE49-F238E27FC236}">
              <a16:creationId xmlns:a16="http://schemas.microsoft.com/office/drawing/2014/main" xmlns="" id="{00000000-0008-0000-0300-00008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6" name="Rectangle 277">
          <a:extLst>
            <a:ext uri="{FF2B5EF4-FFF2-40B4-BE49-F238E27FC236}">
              <a16:creationId xmlns:a16="http://schemas.microsoft.com/office/drawing/2014/main" xmlns="" id="{00000000-0008-0000-0300-00008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397" name="Rectangle 278">
          <a:extLst>
            <a:ext uri="{FF2B5EF4-FFF2-40B4-BE49-F238E27FC236}">
              <a16:creationId xmlns:a16="http://schemas.microsoft.com/office/drawing/2014/main" xmlns="" id="{00000000-0008-0000-0300-00008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398" name="Rectangle 279">
          <a:extLst>
            <a:ext uri="{FF2B5EF4-FFF2-40B4-BE49-F238E27FC236}">
              <a16:creationId xmlns:a16="http://schemas.microsoft.com/office/drawing/2014/main" xmlns="" id="{00000000-0008-0000-0300-00008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399" name="Rectangle 280">
          <a:extLst>
            <a:ext uri="{FF2B5EF4-FFF2-40B4-BE49-F238E27FC236}">
              <a16:creationId xmlns:a16="http://schemas.microsoft.com/office/drawing/2014/main" xmlns="" id="{00000000-0008-0000-0300-00008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0" name="Rectangle 281">
          <a:extLst>
            <a:ext uri="{FF2B5EF4-FFF2-40B4-BE49-F238E27FC236}">
              <a16:creationId xmlns:a16="http://schemas.microsoft.com/office/drawing/2014/main" xmlns="" id="{00000000-0008-0000-0300-00009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1" name="Rectangle 282">
          <a:extLst>
            <a:ext uri="{FF2B5EF4-FFF2-40B4-BE49-F238E27FC236}">
              <a16:creationId xmlns:a16="http://schemas.microsoft.com/office/drawing/2014/main" xmlns="" id="{00000000-0008-0000-0300-00009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2" name="Rectangle 283">
          <a:extLst>
            <a:ext uri="{FF2B5EF4-FFF2-40B4-BE49-F238E27FC236}">
              <a16:creationId xmlns:a16="http://schemas.microsoft.com/office/drawing/2014/main" xmlns="" id="{00000000-0008-0000-0300-00009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3" name="Rectangle 284">
          <a:extLst>
            <a:ext uri="{FF2B5EF4-FFF2-40B4-BE49-F238E27FC236}">
              <a16:creationId xmlns:a16="http://schemas.microsoft.com/office/drawing/2014/main" xmlns="" id="{00000000-0008-0000-0300-00009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4" name="Rectangle 285">
          <a:extLst>
            <a:ext uri="{FF2B5EF4-FFF2-40B4-BE49-F238E27FC236}">
              <a16:creationId xmlns:a16="http://schemas.microsoft.com/office/drawing/2014/main" xmlns="" id="{00000000-0008-0000-0300-00009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5" name="Rectangle 286">
          <a:extLst>
            <a:ext uri="{FF2B5EF4-FFF2-40B4-BE49-F238E27FC236}">
              <a16:creationId xmlns:a16="http://schemas.microsoft.com/office/drawing/2014/main" xmlns="" id="{00000000-0008-0000-0300-00009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6" name="Rectangle 287">
          <a:extLst>
            <a:ext uri="{FF2B5EF4-FFF2-40B4-BE49-F238E27FC236}">
              <a16:creationId xmlns:a16="http://schemas.microsoft.com/office/drawing/2014/main" xmlns="" id="{00000000-0008-0000-0300-00009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07" name="Rectangle 288">
          <a:extLst>
            <a:ext uri="{FF2B5EF4-FFF2-40B4-BE49-F238E27FC236}">
              <a16:creationId xmlns:a16="http://schemas.microsoft.com/office/drawing/2014/main" xmlns="" id="{00000000-0008-0000-0300-00009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08" name="Rectangle 289">
          <a:extLst>
            <a:ext uri="{FF2B5EF4-FFF2-40B4-BE49-F238E27FC236}">
              <a16:creationId xmlns:a16="http://schemas.microsoft.com/office/drawing/2014/main" xmlns="" id="{00000000-0008-0000-0300-00009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09" name="Rectangle 290">
          <a:extLst>
            <a:ext uri="{FF2B5EF4-FFF2-40B4-BE49-F238E27FC236}">
              <a16:creationId xmlns:a16="http://schemas.microsoft.com/office/drawing/2014/main" xmlns="" id="{00000000-0008-0000-0300-00009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0" name="Rectangle 291">
          <a:extLst>
            <a:ext uri="{FF2B5EF4-FFF2-40B4-BE49-F238E27FC236}">
              <a16:creationId xmlns:a16="http://schemas.microsoft.com/office/drawing/2014/main" xmlns="" id="{00000000-0008-0000-0300-00009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1" name="Rectangle 292">
          <a:extLst>
            <a:ext uri="{FF2B5EF4-FFF2-40B4-BE49-F238E27FC236}">
              <a16:creationId xmlns:a16="http://schemas.microsoft.com/office/drawing/2014/main" xmlns="" id="{00000000-0008-0000-0300-00009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2" name="Rectangle 293">
          <a:extLst>
            <a:ext uri="{FF2B5EF4-FFF2-40B4-BE49-F238E27FC236}">
              <a16:creationId xmlns:a16="http://schemas.microsoft.com/office/drawing/2014/main" xmlns="" id="{00000000-0008-0000-0300-00009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3" name="Rectangle 294">
          <a:extLst>
            <a:ext uri="{FF2B5EF4-FFF2-40B4-BE49-F238E27FC236}">
              <a16:creationId xmlns:a16="http://schemas.microsoft.com/office/drawing/2014/main" xmlns="" id="{00000000-0008-0000-0300-00009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4" name="Rectangle 295">
          <a:extLst>
            <a:ext uri="{FF2B5EF4-FFF2-40B4-BE49-F238E27FC236}">
              <a16:creationId xmlns:a16="http://schemas.microsoft.com/office/drawing/2014/main" xmlns="" id="{00000000-0008-0000-0300-00009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5" name="Rectangle 296">
          <a:extLst>
            <a:ext uri="{FF2B5EF4-FFF2-40B4-BE49-F238E27FC236}">
              <a16:creationId xmlns:a16="http://schemas.microsoft.com/office/drawing/2014/main" xmlns="" id="{00000000-0008-0000-0300-00009F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6" name="Rectangle 297">
          <a:extLst>
            <a:ext uri="{FF2B5EF4-FFF2-40B4-BE49-F238E27FC236}">
              <a16:creationId xmlns:a16="http://schemas.microsoft.com/office/drawing/2014/main" xmlns="" id="{00000000-0008-0000-0300-0000A0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17" name="Rectangle 298">
          <a:extLst>
            <a:ext uri="{FF2B5EF4-FFF2-40B4-BE49-F238E27FC236}">
              <a16:creationId xmlns:a16="http://schemas.microsoft.com/office/drawing/2014/main" xmlns="" id="{00000000-0008-0000-0300-0000A1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418" name="Rectangle 299">
          <a:extLst>
            <a:ext uri="{FF2B5EF4-FFF2-40B4-BE49-F238E27FC236}">
              <a16:creationId xmlns:a16="http://schemas.microsoft.com/office/drawing/2014/main" xmlns="" id="{00000000-0008-0000-0300-0000A2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19" name="Rectangle 300">
          <a:extLst>
            <a:ext uri="{FF2B5EF4-FFF2-40B4-BE49-F238E27FC236}">
              <a16:creationId xmlns:a16="http://schemas.microsoft.com/office/drawing/2014/main" xmlns="" id="{00000000-0008-0000-0300-0000A3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0" name="Rectangle 301">
          <a:extLst>
            <a:ext uri="{FF2B5EF4-FFF2-40B4-BE49-F238E27FC236}">
              <a16:creationId xmlns:a16="http://schemas.microsoft.com/office/drawing/2014/main" xmlns="" id="{00000000-0008-0000-0300-0000A4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1" name="Rectangle 302">
          <a:extLst>
            <a:ext uri="{FF2B5EF4-FFF2-40B4-BE49-F238E27FC236}">
              <a16:creationId xmlns:a16="http://schemas.microsoft.com/office/drawing/2014/main" xmlns="" id="{00000000-0008-0000-0300-0000A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2" name="Rectangle 303">
          <a:extLst>
            <a:ext uri="{FF2B5EF4-FFF2-40B4-BE49-F238E27FC236}">
              <a16:creationId xmlns:a16="http://schemas.microsoft.com/office/drawing/2014/main" xmlns="" id="{00000000-0008-0000-0300-0000A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3" name="Rectangle 304">
          <a:extLst>
            <a:ext uri="{FF2B5EF4-FFF2-40B4-BE49-F238E27FC236}">
              <a16:creationId xmlns:a16="http://schemas.microsoft.com/office/drawing/2014/main" xmlns="" id="{00000000-0008-0000-0300-0000A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24" name="Rectangle 305">
          <a:extLst>
            <a:ext uri="{FF2B5EF4-FFF2-40B4-BE49-F238E27FC236}">
              <a16:creationId xmlns:a16="http://schemas.microsoft.com/office/drawing/2014/main" xmlns="" id="{00000000-0008-0000-0300-0000A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425" name="Rectangle 306">
          <a:extLst>
            <a:ext uri="{FF2B5EF4-FFF2-40B4-BE49-F238E27FC236}">
              <a16:creationId xmlns:a16="http://schemas.microsoft.com/office/drawing/2014/main" xmlns="" id="{00000000-0008-0000-0300-0000A9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6" name="Rectangle 307">
          <a:extLst>
            <a:ext uri="{FF2B5EF4-FFF2-40B4-BE49-F238E27FC236}">
              <a16:creationId xmlns:a16="http://schemas.microsoft.com/office/drawing/2014/main" xmlns="" id="{00000000-0008-0000-0300-0000AA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7" name="Rectangle 308">
          <a:extLst>
            <a:ext uri="{FF2B5EF4-FFF2-40B4-BE49-F238E27FC236}">
              <a16:creationId xmlns:a16="http://schemas.microsoft.com/office/drawing/2014/main" xmlns="" id="{00000000-0008-0000-0300-0000AB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8" name="Rectangle 309">
          <a:extLst>
            <a:ext uri="{FF2B5EF4-FFF2-40B4-BE49-F238E27FC236}">
              <a16:creationId xmlns:a16="http://schemas.microsoft.com/office/drawing/2014/main" xmlns="" id="{00000000-0008-0000-0300-0000AC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29" name="Rectangle 310">
          <a:extLst>
            <a:ext uri="{FF2B5EF4-FFF2-40B4-BE49-F238E27FC236}">
              <a16:creationId xmlns:a16="http://schemas.microsoft.com/office/drawing/2014/main" xmlns="" id="{00000000-0008-0000-0300-0000AD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0" name="Rectangle 311">
          <a:extLst>
            <a:ext uri="{FF2B5EF4-FFF2-40B4-BE49-F238E27FC236}">
              <a16:creationId xmlns:a16="http://schemas.microsoft.com/office/drawing/2014/main" xmlns="" id="{00000000-0008-0000-0300-0000AE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1" name="Rectangle 312">
          <a:extLst>
            <a:ext uri="{FF2B5EF4-FFF2-40B4-BE49-F238E27FC236}">
              <a16:creationId xmlns:a16="http://schemas.microsoft.com/office/drawing/2014/main" xmlns="" id="{00000000-0008-0000-0300-0000AF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2" name="Rectangle 313">
          <a:extLst>
            <a:ext uri="{FF2B5EF4-FFF2-40B4-BE49-F238E27FC236}">
              <a16:creationId xmlns:a16="http://schemas.microsoft.com/office/drawing/2014/main" xmlns="" id="{00000000-0008-0000-0300-0000B0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3" name="Rectangle 314">
          <a:extLst>
            <a:ext uri="{FF2B5EF4-FFF2-40B4-BE49-F238E27FC236}">
              <a16:creationId xmlns:a16="http://schemas.microsoft.com/office/drawing/2014/main" xmlns="" id="{00000000-0008-0000-0300-0000B1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4" name="Rectangle 315">
          <a:extLst>
            <a:ext uri="{FF2B5EF4-FFF2-40B4-BE49-F238E27FC236}">
              <a16:creationId xmlns:a16="http://schemas.microsoft.com/office/drawing/2014/main" xmlns="" id="{00000000-0008-0000-0300-0000B2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5" name="Rectangle 316">
          <a:extLst>
            <a:ext uri="{FF2B5EF4-FFF2-40B4-BE49-F238E27FC236}">
              <a16:creationId xmlns:a16="http://schemas.microsoft.com/office/drawing/2014/main" xmlns="" id="{00000000-0008-0000-0300-0000B3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6" name="Rectangle 317">
          <a:extLst>
            <a:ext uri="{FF2B5EF4-FFF2-40B4-BE49-F238E27FC236}">
              <a16:creationId xmlns:a16="http://schemas.microsoft.com/office/drawing/2014/main" xmlns="" id="{00000000-0008-0000-0300-0000B4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437" name="Rectangle 318">
          <a:extLst>
            <a:ext uri="{FF2B5EF4-FFF2-40B4-BE49-F238E27FC236}">
              <a16:creationId xmlns:a16="http://schemas.microsoft.com/office/drawing/2014/main" xmlns="" id="{00000000-0008-0000-0300-0000B5BC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38" name="Rectangle 1012">
          <a:extLst>
            <a:ext uri="{FF2B5EF4-FFF2-40B4-BE49-F238E27FC236}">
              <a16:creationId xmlns:a16="http://schemas.microsoft.com/office/drawing/2014/main" xmlns="" id="{00000000-0008-0000-0300-0000B6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39" name="Rectangle 1013">
          <a:extLst>
            <a:ext uri="{FF2B5EF4-FFF2-40B4-BE49-F238E27FC236}">
              <a16:creationId xmlns:a16="http://schemas.microsoft.com/office/drawing/2014/main" xmlns="" id="{00000000-0008-0000-0300-0000B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0" name="Rectangle 1014">
          <a:extLst>
            <a:ext uri="{FF2B5EF4-FFF2-40B4-BE49-F238E27FC236}">
              <a16:creationId xmlns:a16="http://schemas.microsoft.com/office/drawing/2014/main" xmlns="" id="{00000000-0008-0000-0300-0000B8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1" name="Rectangle 1015">
          <a:extLst>
            <a:ext uri="{FF2B5EF4-FFF2-40B4-BE49-F238E27FC236}">
              <a16:creationId xmlns:a16="http://schemas.microsoft.com/office/drawing/2014/main" xmlns="" id="{00000000-0008-0000-0300-0000B9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2" name="Rectangle 1016">
          <a:extLst>
            <a:ext uri="{FF2B5EF4-FFF2-40B4-BE49-F238E27FC236}">
              <a16:creationId xmlns:a16="http://schemas.microsoft.com/office/drawing/2014/main" xmlns="" id="{00000000-0008-0000-0300-0000BA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3" name="Rectangle 1017">
          <a:extLst>
            <a:ext uri="{FF2B5EF4-FFF2-40B4-BE49-F238E27FC236}">
              <a16:creationId xmlns:a16="http://schemas.microsoft.com/office/drawing/2014/main" xmlns="" id="{00000000-0008-0000-0300-0000BB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4" name="Rectangle 1018">
          <a:extLst>
            <a:ext uri="{FF2B5EF4-FFF2-40B4-BE49-F238E27FC236}">
              <a16:creationId xmlns:a16="http://schemas.microsoft.com/office/drawing/2014/main" xmlns="" id="{00000000-0008-0000-0300-0000BC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5" name="Rectangle 1019">
          <a:extLst>
            <a:ext uri="{FF2B5EF4-FFF2-40B4-BE49-F238E27FC236}">
              <a16:creationId xmlns:a16="http://schemas.microsoft.com/office/drawing/2014/main" xmlns="" id="{00000000-0008-0000-0300-0000BD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6" name="Rectangle 1020">
          <a:extLst>
            <a:ext uri="{FF2B5EF4-FFF2-40B4-BE49-F238E27FC236}">
              <a16:creationId xmlns:a16="http://schemas.microsoft.com/office/drawing/2014/main" xmlns="" id="{00000000-0008-0000-0300-0000BE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47" name="Rectangle 1021">
          <a:extLst>
            <a:ext uri="{FF2B5EF4-FFF2-40B4-BE49-F238E27FC236}">
              <a16:creationId xmlns:a16="http://schemas.microsoft.com/office/drawing/2014/main" xmlns="" id="{00000000-0008-0000-0300-0000BF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48" name="Rectangle 1022">
          <a:extLst>
            <a:ext uri="{FF2B5EF4-FFF2-40B4-BE49-F238E27FC236}">
              <a16:creationId xmlns:a16="http://schemas.microsoft.com/office/drawing/2014/main" xmlns="" id="{00000000-0008-0000-0300-0000C0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49" name="Rectangle 1023">
          <a:extLst>
            <a:ext uri="{FF2B5EF4-FFF2-40B4-BE49-F238E27FC236}">
              <a16:creationId xmlns:a16="http://schemas.microsoft.com/office/drawing/2014/main" xmlns="" id="{00000000-0008-0000-0300-0000C1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0" name="Rectangle 1024">
          <a:extLst>
            <a:ext uri="{FF2B5EF4-FFF2-40B4-BE49-F238E27FC236}">
              <a16:creationId xmlns:a16="http://schemas.microsoft.com/office/drawing/2014/main" xmlns="" id="{00000000-0008-0000-0300-0000C2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1" name="Rectangle 1025">
          <a:extLst>
            <a:ext uri="{FF2B5EF4-FFF2-40B4-BE49-F238E27FC236}">
              <a16:creationId xmlns:a16="http://schemas.microsoft.com/office/drawing/2014/main" xmlns="" id="{00000000-0008-0000-0300-0000C3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2" name="Rectangle 1026">
          <a:extLst>
            <a:ext uri="{FF2B5EF4-FFF2-40B4-BE49-F238E27FC236}">
              <a16:creationId xmlns:a16="http://schemas.microsoft.com/office/drawing/2014/main" xmlns="" id="{00000000-0008-0000-0300-0000C4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3" name="Rectangle 1027">
          <a:extLst>
            <a:ext uri="{FF2B5EF4-FFF2-40B4-BE49-F238E27FC236}">
              <a16:creationId xmlns:a16="http://schemas.microsoft.com/office/drawing/2014/main" xmlns="" id="{00000000-0008-0000-0300-0000C5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4" name="Rectangle 1028">
          <a:extLst>
            <a:ext uri="{FF2B5EF4-FFF2-40B4-BE49-F238E27FC236}">
              <a16:creationId xmlns:a16="http://schemas.microsoft.com/office/drawing/2014/main" xmlns="" id="{00000000-0008-0000-0300-0000C6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5" name="Rectangle 1029">
          <a:extLst>
            <a:ext uri="{FF2B5EF4-FFF2-40B4-BE49-F238E27FC236}">
              <a16:creationId xmlns:a16="http://schemas.microsoft.com/office/drawing/2014/main" xmlns="" id="{00000000-0008-0000-0300-0000C7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6" name="Rectangle 1030">
          <a:extLst>
            <a:ext uri="{FF2B5EF4-FFF2-40B4-BE49-F238E27FC236}">
              <a16:creationId xmlns:a16="http://schemas.microsoft.com/office/drawing/2014/main" xmlns="" id="{00000000-0008-0000-0300-0000C8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57" name="Rectangle 1031">
          <a:extLst>
            <a:ext uri="{FF2B5EF4-FFF2-40B4-BE49-F238E27FC236}">
              <a16:creationId xmlns:a16="http://schemas.microsoft.com/office/drawing/2014/main" xmlns="" id="{00000000-0008-0000-0300-0000C9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58" name="Rectangle 1032">
          <a:extLst>
            <a:ext uri="{FF2B5EF4-FFF2-40B4-BE49-F238E27FC236}">
              <a16:creationId xmlns:a16="http://schemas.microsoft.com/office/drawing/2014/main" xmlns="" id="{00000000-0008-0000-0300-0000CA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59" name="Rectangle 1033">
          <a:extLst>
            <a:ext uri="{FF2B5EF4-FFF2-40B4-BE49-F238E27FC236}">
              <a16:creationId xmlns:a16="http://schemas.microsoft.com/office/drawing/2014/main" xmlns="" id="{00000000-0008-0000-0300-0000CB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0" name="Rectangle 1034">
          <a:extLst>
            <a:ext uri="{FF2B5EF4-FFF2-40B4-BE49-F238E27FC236}">
              <a16:creationId xmlns:a16="http://schemas.microsoft.com/office/drawing/2014/main" xmlns="" id="{00000000-0008-0000-0300-0000CC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1" name="Rectangle 1035">
          <a:extLst>
            <a:ext uri="{FF2B5EF4-FFF2-40B4-BE49-F238E27FC236}">
              <a16:creationId xmlns:a16="http://schemas.microsoft.com/office/drawing/2014/main" xmlns="" id="{00000000-0008-0000-0300-0000CD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2" name="Rectangle 1036">
          <a:extLst>
            <a:ext uri="{FF2B5EF4-FFF2-40B4-BE49-F238E27FC236}">
              <a16:creationId xmlns:a16="http://schemas.microsoft.com/office/drawing/2014/main" xmlns="" id="{00000000-0008-0000-0300-0000CE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3" name="Rectangle 1037">
          <a:extLst>
            <a:ext uri="{FF2B5EF4-FFF2-40B4-BE49-F238E27FC236}">
              <a16:creationId xmlns:a16="http://schemas.microsoft.com/office/drawing/2014/main" xmlns="" id="{00000000-0008-0000-0300-0000CF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4" name="Rectangle 1038">
          <a:extLst>
            <a:ext uri="{FF2B5EF4-FFF2-40B4-BE49-F238E27FC236}">
              <a16:creationId xmlns:a16="http://schemas.microsoft.com/office/drawing/2014/main" xmlns="" id="{00000000-0008-0000-0300-0000D0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5" name="Rectangle 1039">
          <a:extLst>
            <a:ext uri="{FF2B5EF4-FFF2-40B4-BE49-F238E27FC236}">
              <a16:creationId xmlns:a16="http://schemas.microsoft.com/office/drawing/2014/main" xmlns="" id="{00000000-0008-0000-0300-0000D1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6" name="Rectangle 1040">
          <a:extLst>
            <a:ext uri="{FF2B5EF4-FFF2-40B4-BE49-F238E27FC236}">
              <a16:creationId xmlns:a16="http://schemas.microsoft.com/office/drawing/2014/main" xmlns="" id="{00000000-0008-0000-0300-0000D2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67" name="Rectangle 1041">
          <a:extLst>
            <a:ext uri="{FF2B5EF4-FFF2-40B4-BE49-F238E27FC236}">
              <a16:creationId xmlns:a16="http://schemas.microsoft.com/office/drawing/2014/main" xmlns="" id="{00000000-0008-0000-0300-0000D3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468" name="Rectangle 1042">
          <a:extLst>
            <a:ext uri="{FF2B5EF4-FFF2-40B4-BE49-F238E27FC236}">
              <a16:creationId xmlns:a16="http://schemas.microsoft.com/office/drawing/2014/main" xmlns="" id="{00000000-0008-0000-0300-0000D4BC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69" name="Rectangle 1043">
          <a:extLst>
            <a:ext uri="{FF2B5EF4-FFF2-40B4-BE49-F238E27FC236}">
              <a16:creationId xmlns:a16="http://schemas.microsoft.com/office/drawing/2014/main" xmlns="" id="{00000000-0008-0000-0300-0000D5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470" name="Rectangle 1044">
          <a:extLst>
            <a:ext uri="{FF2B5EF4-FFF2-40B4-BE49-F238E27FC236}">
              <a16:creationId xmlns:a16="http://schemas.microsoft.com/office/drawing/2014/main" xmlns="" id="{00000000-0008-0000-0300-0000D6BC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471" name="Rectangle 1045">
          <a:extLst>
            <a:ext uri="{FF2B5EF4-FFF2-40B4-BE49-F238E27FC236}">
              <a16:creationId xmlns:a16="http://schemas.microsoft.com/office/drawing/2014/main" xmlns="" id="{00000000-0008-0000-0300-0000D7BC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2" name="Rectangle 1046">
          <a:extLst>
            <a:ext uri="{FF2B5EF4-FFF2-40B4-BE49-F238E27FC236}">
              <a16:creationId xmlns:a16="http://schemas.microsoft.com/office/drawing/2014/main" xmlns="" id="{00000000-0008-0000-0300-0000D8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3" name="Rectangle 1047">
          <a:extLst>
            <a:ext uri="{FF2B5EF4-FFF2-40B4-BE49-F238E27FC236}">
              <a16:creationId xmlns:a16="http://schemas.microsoft.com/office/drawing/2014/main" xmlns="" id="{00000000-0008-0000-0300-0000D9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4" name="Rectangle 1048">
          <a:extLst>
            <a:ext uri="{FF2B5EF4-FFF2-40B4-BE49-F238E27FC236}">
              <a16:creationId xmlns:a16="http://schemas.microsoft.com/office/drawing/2014/main" xmlns="" id="{00000000-0008-0000-0300-0000DA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5" name="Rectangle 1049">
          <a:extLst>
            <a:ext uri="{FF2B5EF4-FFF2-40B4-BE49-F238E27FC236}">
              <a16:creationId xmlns:a16="http://schemas.microsoft.com/office/drawing/2014/main" xmlns="" id="{00000000-0008-0000-0300-0000DB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6" name="Rectangle 1050">
          <a:extLst>
            <a:ext uri="{FF2B5EF4-FFF2-40B4-BE49-F238E27FC236}">
              <a16:creationId xmlns:a16="http://schemas.microsoft.com/office/drawing/2014/main" xmlns="" id="{00000000-0008-0000-0300-0000DC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7" name="Rectangle 1051">
          <a:extLst>
            <a:ext uri="{FF2B5EF4-FFF2-40B4-BE49-F238E27FC236}">
              <a16:creationId xmlns:a16="http://schemas.microsoft.com/office/drawing/2014/main" xmlns="" id="{00000000-0008-0000-0300-0000DD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8" name="Rectangle 1052">
          <a:extLst>
            <a:ext uri="{FF2B5EF4-FFF2-40B4-BE49-F238E27FC236}">
              <a16:creationId xmlns:a16="http://schemas.microsoft.com/office/drawing/2014/main" xmlns="" id="{00000000-0008-0000-0300-0000DE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79" name="Rectangle 1053">
          <a:extLst>
            <a:ext uri="{FF2B5EF4-FFF2-40B4-BE49-F238E27FC236}">
              <a16:creationId xmlns:a16="http://schemas.microsoft.com/office/drawing/2014/main" xmlns="" id="{00000000-0008-0000-0300-0000DF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0" name="Rectangle 1054">
          <a:extLst>
            <a:ext uri="{FF2B5EF4-FFF2-40B4-BE49-F238E27FC236}">
              <a16:creationId xmlns:a16="http://schemas.microsoft.com/office/drawing/2014/main" xmlns="" id="{00000000-0008-0000-0300-0000E0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1" name="Rectangle 1055">
          <a:extLst>
            <a:ext uri="{FF2B5EF4-FFF2-40B4-BE49-F238E27FC236}">
              <a16:creationId xmlns:a16="http://schemas.microsoft.com/office/drawing/2014/main" xmlns="" id="{00000000-0008-0000-0300-0000E1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2" name="Rectangle 1056">
          <a:extLst>
            <a:ext uri="{FF2B5EF4-FFF2-40B4-BE49-F238E27FC236}">
              <a16:creationId xmlns:a16="http://schemas.microsoft.com/office/drawing/2014/main" xmlns="" id="{00000000-0008-0000-0300-0000E2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483" name="Rectangle 1057">
          <a:extLst>
            <a:ext uri="{FF2B5EF4-FFF2-40B4-BE49-F238E27FC236}">
              <a16:creationId xmlns:a16="http://schemas.microsoft.com/office/drawing/2014/main" xmlns="" id="{00000000-0008-0000-0300-0000E3BC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4" name="Rectangle 1121">
          <a:extLst>
            <a:ext uri="{FF2B5EF4-FFF2-40B4-BE49-F238E27FC236}">
              <a16:creationId xmlns:a16="http://schemas.microsoft.com/office/drawing/2014/main" xmlns="" id="{00000000-0008-0000-0300-0000E4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5" name="Rectangle 1122">
          <a:extLst>
            <a:ext uri="{FF2B5EF4-FFF2-40B4-BE49-F238E27FC236}">
              <a16:creationId xmlns:a16="http://schemas.microsoft.com/office/drawing/2014/main" xmlns="" id="{00000000-0008-0000-0300-0000E5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6" name="Rectangle 1123">
          <a:extLst>
            <a:ext uri="{FF2B5EF4-FFF2-40B4-BE49-F238E27FC236}">
              <a16:creationId xmlns:a16="http://schemas.microsoft.com/office/drawing/2014/main" xmlns="" id="{00000000-0008-0000-0300-0000E6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87" name="Rectangle 1124">
          <a:extLst>
            <a:ext uri="{FF2B5EF4-FFF2-40B4-BE49-F238E27FC236}">
              <a16:creationId xmlns:a16="http://schemas.microsoft.com/office/drawing/2014/main" xmlns="" id="{00000000-0008-0000-0300-0000E7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88" name="Rectangle 1125">
          <a:extLst>
            <a:ext uri="{FF2B5EF4-FFF2-40B4-BE49-F238E27FC236}">
              <a16:creationId xmlns:a16="http://schemas.microsoft.com/office/drawing/2014/main" xmlns="" id="{00000000-0008-0000-0300-0000E8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89" name="Rectangle 1126">
          <a:extLst>
            <a:ext uri="{FF2B5EF4-FFF2-40B4-BE49-F238E27FC236}">
              <a16:creationId xmlns:a16="http://schemas.microsoft.com/office/drawing/2014/main" xmlns="" id="{00000000-0008-0000-0300-0000E9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0" name="Rectangle 1127">
          <a:extLst>
            <a:ext uri="{FF2B5EF4-FFF2-40B4-BE49-F238E27FC236}">
              <a16:creationId xmlns:a16="http://schemas.microsoft.com/office/drawing/2014/main" xmlns="" id="{00000000-0008-0000-0300-0000EA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1" name="Rectangle 1128">
          <a:extLst>
            <a:ext uri="{FF2B5EF4-FFF2-40B4-BE49-F238E27FC236}">
              <a16:creationId xmlns:a16="http://schemas.microsoft.com/office/drawing/2014/main" xmlns="" id="{00000000-0008-0000-0300-0000EB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2" name="Rectangle 1129">
          <a:extLst>
            <a:ext uri="{FF2B5EF4-FFF2-40B4-BE49-F238E27FC236}">
              <a16:creationId xmlns:a16="http://schemas.microsoft.com/office/drawing/2014/main" xmlns="" id="{00000000-0008-0000-0300-0000EC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3" name="Rectangle 1130">
          <a:extLst>
            <a:ext uri="{FF2B5EF4-FFF2-40B4-BE49-F238E27FC236}">
              <a16:creationId xmlns:a16="http://schemas.microsoft.com/office/drawing/2014/main" xmlns="" id="{00000000-0008-0000-0300-0000ED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4" name="Rectangle 1131">
          <a:extLst>
            <a:ext uri="{FF2B5EF4-FFF2-40B4-BE49-F238E27FC236}">
              <a16:creationId xmlns:a16="http://schemas.microsoft.com/office/drawing/2014/main" xmlns="" id="{00000000-0008-0000-0300-0000EE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5" name="Rectangle 1132">
          <a:extLst>
            <a:ext uri="{FF2B5EF4-FFF2-40B4-BE49-F238E27FC236}">
              <a16:creationId xmlns:a16="http://schemas.microsoft.com/office/drawing/2014/main" xmlns="" id="{00000000-0008-0000-0300-0000EF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6" name="Rectangle 1133">
          <a:extLst>
            <a:ext uri="{FF2B5EF4-FFF2-40B4-BE49-F238E27FC236}">
              <a16:creationId xmlns:a16="http://schemas.microsoft.com/office/drawing/2014/main" xmlns="" id="{00000000-0008-0000-0300-0000F0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497" name="Rectangle 1134">
          <a:extLst>
            <a:ext uri="{FF2B5EF4-FFF2-40B4-BE49-F238E27FC236}">
              <a16:creationId xmlns:a16="http://schemas.microsoft.com/office/drawing/2014/main" xmlns="" id="{00000000-0008-0000-0300-0000F1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498" name="Rectangle 1135">
          <a:extLst>
            <a:ext uri="{FF2B5EF4-FFF2-40B4-BE49-F238E27FC236}">
              <a16:creationId xmlns:a16="http://schemas.microsoft.com/office/drawing/2014/main" xmlns="" id="{00000000-0008-0000-0300-0000F2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499" name="Rectangle 1136">
          <a:extLst>
            <a:ext uri="{FF2B5EF4-FFF2-40B4-BE49-F238E27FC236}">
              <a16:creationId xmlns:a16="http://schemas.microsoft.com/office/drawing/2014/main" xmlns="" id="{00000000-0008-0000-0300-0000F3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0" name="Rectangle 1137">
          <a:extLst>
            <a:ext uri="{FF2B5EF4-FFF2-40B4-BE49-F238E27FC236}">
              <a16:creationId xmlns:a16="http://schemas.microsoft.com/office/drawing/2014/main" xmlns="" id="{00000000-0008-0000-0300-0000F4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1" name="Rectangle 1138">
          <a:extLst>
            <a:ext uri="{FF2B5EF4-FFF2-40B4-BE49-F238E27FC236}">
              <a16:creationId xmlns:a16="http://schemas.microsoft.com/office/drawing/2014/main" xmlns="" id="{00000000-0008-0000-0300-0000F5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2" name="Rectangle 1139">
          <a:extLst>
            <a:ext uri="{FF2B5EF4-FFF2-40B4-BE49-F238E27FC236}">
              <a16:creationId xmlns:a16="http://schemas.microsoft.com/office/drawing/2014/main" xmlns="" id="{00000000-0008-0000-0300-0000F6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3" name="Rectangle 1140">
          <a:extLst>
            <a:ext uri="{FF2B5EF4-FFF2-40B4-BE49-F238E27FC236}">
              <a16:creationId xmlns:a16="http://schemas.microsoft.com/office/drawing/2014/main" xmlns="" id="{00000000-0008-0000-0300-0000F7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4" name="Rectangle 1141">
          <a:extLst>
            <a:ext uri="{FF2B5EF4-FFF2-40B4-BE49-F238E27FC236}">
              <a16:creationId xmlns:a16="http://schemas.microsoft.com/office/drawing/2014/main" xmlns="" id="{00000000-0008-0000-0300-0000F8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5" name="Rectangle 1142">
          <a:extLst>
            <a:ext uri="{FF2B5EF4-FFF2-40B4-BE49-F238E27FC236}">
              <a16:creationId xmlns:a16="http://schemas.microsoft.com/office/drawing/2014/main" xmlns="" id="{00000000-0008-0000-0300-0000F9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6" name="Rectangle 1143">
          <a:extLst>
            <a:ext uri="{FF2B5EF4-FFF2-40B4-BE49-F238E27FC236}">
              <a16:creationId xmlns:a16="http://schemas.microsoft.com/office/drawing/2014/main" xmlns="" id="{00000000-0008-0000-0300-0000FA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07" name="Rectangle 1144">
          <a:extLst>
            <a:ext uri="{FF2B5EF4-FFF2-40B4-BE49-F238E27FC236}">
              <a16:creationId xmlns:a16="http://schemas.microsoft.com/office/drawing/2014/main" xmlns="" id="{00000000-0008-0000-0300-0000FB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508" name="Rectangle 1145">
          <a:extLst>
            <a:ext uri="{FF2B5EF4-FFF2-40B4-BE49-F238E27FC236}">
              <a16:creationId xmlns:a16="http://schemas.microsoft.com/office/drawing/2014/main" xmlns="" id="{00000000-0008-0000-0300-0000FCBC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09" name="Rectangle 1146">
          <a:extLst>
            <a:ext uri="{FF2B5EF4-FFF2-40B4-BE49-F238E27FC236}">
              <a16:creationId xmlns:a16="http://schemas.microsoft.com/office/drawing/2014/main" xmlns="" id="{00000000-0008-0000-0300-0000FD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0" name="Rectangle 1147">
          <a:extLst>
            <a:ext uri="{FF2B5EF4-FFF2-40B4-BE49-F238E27FC236}">
              <a16:creationId xmlns:a16="http://schemas.microsoft.com/office/drawing/2014/main" xmlns="" id="{00000000-0008-0000-0300-0000FEBC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1" name="Rectangle 1148">
          <a:extLst>
            <a:ext uri="{FF2B5EF4-FFF2-40B4-BE49-F238E27FC236}">
              <a16:creationId xmlns:a16="http://schemas.microsoft.com/office/drawing/2014/main" xmlns="" id="{00000000-0008-0000-0300-0000FFBC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2" name="Rectangle 1149">
          <a:extLst>
            <a:ext uri="{FF2B5EF4-FFF2-40B4-BE49-F238E27FC236}">
              <a16:creationId xmlns:a16="http://schemas.microsoft.com/office/drawing/2014/main" xmlns="" id="{00000000-0008-0000-0300-00000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3" name="Rectangle 1150">
          <a:extLst>
            <a:ext uri="{FF2B5EF4-FFF2-40B4-BE49-F238E27FC236}">
              <a16:creationId xmlns:a16="http://schemas.microsoft.com/office/drawing/2014/main" xmlns="" id="{00000000-0008-0000-0300-00000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514" name="Rectangle 1151">
          <a:extLst>
            <a:ext uri="{FF2B5EF4-FFF2-40B4-BE49-F238E27FC236}">
              <a16:creationId xmlns:a16="http://schemas.microsoft.com/office/drawing/2014/main" xmlns="" id="{00000000-0008-0000-0300-00000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515" name="Rectangle 1152">
          <a:extLst>
            <a:ext uri="{FF2B5EF4-FFF2-40B4-BE49-F238E27FC236}">
              <a16:creationId xmlns:a16="http://schemas.microsoft.com/office/drawing/2014/main" xmlns="" id="{00000000-0008-0000-0300-00000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6" name="Rectangle 1153">
          <a:extLst>
            <a:ext uri="{FF2B5EF4-FFF2-40B4-BE49-F238E27FC236}">
              <a16:creationId xmlns:a16="http://schemas.microsoft.com/office/drawing/2014/main" xmlns="" id="{00000000-0008-0000-0300-000004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7" name="Rectangle 1154">
          <a:extLst>
            <a:ext uri="{FF2B5EF4-FFF2-40B4-BE49-F238E27FC236}">
              <a16:creationId xmlns:a16="http://schemas.microsoft.com/office/drawing/2014/main" xmlns="" id="{00000000-0008-0000-0300-000005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8" name="Rectangle 1155">
          <a:extLst>
            <a:ext uri="{FF2B5EF4-FFF2-40B4-BE49-F238E27FC236}">
              <a16:creationId xmlns:a16="http://schemas.microsoft.com/office/drawing/2014/main" xmlns="" id="{00000000-0008-0000-0300-00000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19" name="Rectangle 1156">
          <a:extLst>
            <a:ext uri="{FF2B5EF4-FFF2-40B4-BE49-F238E27FC236}">
              <a16:creationId xmlns:a16="http://schemas.microsoft.com/office/drawing/2014/main" xmlns="" id="{00000000-0008-0000-0300-00000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0" name="Rectangle 1157">
          <a:extLst>
            <a:ext uri="{FF2B5EF4-FFF2-40B4-BE49-F238E27FC236}">
              <a16:creationId xmlns:a16="http://schemas.microsoft.com/office/drawing/2014/main" xmlns="" id="{00000000-0008-0000-0300-00000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1" name="Rectangle 1158">
          <a:extLst>
            <a:ext uri="{FF2B5EF4-FFF2-40B4-BE49-F238E27FC236}">
              <a16:creationId xmlns:a16="http://schemas.microsoft.com/office/drawing/2014/main" xmlns="" id="{00000000-0008-0000-0300-00000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2" name="Rectangle 1159">
          <a:extLst>
            <a:ext uri="{FF2B5EF4-FFF2-40B4-BE49-F238E27FC236}">
              <a16:creationId xmlns:a16="http://schemas.microsoft.com/office/drawing/2014/main" xmlns="" id="{00000000-0008-0000-0300-00000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3" name="Rectangle 1160">
          <a:extLst>
            <a:ext uri="{FF2B5EF4-FFF2-40B4-BE49-F238E27FC236}">
              <a16:creationId xmlns:a16="http://schemas.microsoft.com/office/drawing/2014/main" xmlns="" id="{00000000-0008-0000-0300-00000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4" name="Rectangle 1161">
          <a:extLst>
            <a:ext uri="{FF2B5EF4-FFF2-40B4-BE49-F238E27FC236}">
              <a16:creationId xmlns:a16="http://schemas.microsoft.com/office/drawing/2014/main" xmlns="" id="{00000000-0008-0000-0300-00000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5" name="Rectangle 1162">
          <a:extLst>
            <a:ext uri="{FF2B5EF4-FFF2-40B4-BE49-F238E27FC236}">
              <a16:creationId xmlns:a16="http://schemas.microsoft.com/office/drawing/2014/main" xmlns="" id="{00000000-0008-0000-0300-00000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6" name="Rectangle 1163">
          <a:extLst>
            <a:ext uri="{FF2B5EF4-FFF2-40B4-BE49-F238E27FC236}">
              <a16:creationId xmlns:a16="http://schemas.microsoft.com/office/drawing/2014/main" xmlns="" id="{00000000-0008-0000-0300-00000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527" name="Rectangle 1164">
          <a:extLst>
            <a:ext uri="{FF2B5EF4-FFF2-40B4-BE49-F238E27FC236}">
              <a16:creationId xmlns:a16="http://schemas.microsoft.com/office/drawing/2014/main" xmlns="" id="{00000000-0008-0000-0300-00000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28" name="Rectangle 93">
          <a:extLst>
            <a:ext uri="{FF2B5EF4-FFF2-40B4-BE49-F238E27FC236}">
              <a16:creationId xmlns:a16="http://schemas.microsoft.com/office/drawing/2014/main" xmlns="" id="{00000000-0008-0000-0300-00001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29" name="Rectangle 94">
          <a:extLst>
            <a:ext uri="{FF2B5EF4-FFF2-40B4-BE49-F238E27FC236}">
              <a16:creationId xmlns:a16="http://schemas.microsoft.com/office/drawing/2014/main" xmlns="" id="{00000000-0008-0000-0300-00001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0" name="Rectangle 95">
          <a:extLst>
            <a:ext uri="{FF2B5EF4-FFF2-40B4-BE49-F238E27FC236}">
              <a16:creationId xmlns:a16="http://schemas.microsoft.com/office/drawing/2014/main" xmlns="" id="{00000000-0008-0000-0300-00001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1" name="Rectangle 96">
          <a:extLst>
            <a:ext uri="{FF2B5EF4-FFF2-40B4-BE49-F238E27FC236}">
              <a16:creationId xmlns:a16="http://schemas.microsoft.com/office/drawing/2014/main" xmlns="" id="{00000000-0008-0000-0300-00001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2" name="Rectangle 97">
          <a:extLst>
            <a:ext uri="{FF2B5EF4-FFF2-40B4-BE49-F238E27FC236}">
              <a16:creationId xmlns:a16="http://schemas.microsoft.com/office/drawing/2014/main" xmlns="" id="{00000000-0008-0000-0300-00001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3" name="Rectangle 98">
          <a:extLst>
            <a:ext uri="{FF2B5EF4-FFF2-40B4-BE49-F238E27FC236}">
              <a16:creationId xmlns:a16="http://schemas.microsoft.com/office/drawing/2014/main" xmlns="" id="{00000000-0008-0000-0300-00001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4" name="Rectangle 99">
          <a:extLst>
            <a:ext uri="{FF2B5EF4-FFF2-40B4-BE49-F238E27FC236}">
              <a16:creationId xmlns:a16="http://schemas.microsoft.com/office/drawing/2014/main" xmlns="" id="{00000000-0008-0000-0300-00001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5" name="Rectangle 100">
          <a:extLst>
            <a:ext uri="{FF2B5EF4-FFF2-40B4-BE49-F238E27FC236}">
              <a16:creationId xmlns:a16="http://schemas.microsoft.com/office/drawing/2014/main" xmlns="" id="{00000000-0008-0000-0300-00001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6" name="Rectangle 101">
          <a:extLst>
            <a:ext uri="{FF2B5EF4-FFF2-40B4-BE49-F238E27FC236}">
              <a16:creationId xmlns:a16="http://schemas.microsoft.com/office/drawing/2014/main" xmlns="" id="{00000000-0008-0000-0300-00001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37" name="Rectangle 102">
          <a:extLst>
            <a:ext uri="{FF2B5EF4-FFF2-40B4-BE49-F238E27FC236}">
              <a16:creationId xmlns:a16="http://schemas.microsoft.com/office/drawing/2014/main" xmlns="" id="{00000000-0008-0000-0300-00001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38" name="Rectangle 103">
          <a:extLst>
            <a:ext uri="{FF2B5EF4-FFF2-40B4-BE49-F238E27FC236}">
              <a16:creationId xmlns:a16="http://schemas.microsoft.com/office/drawing/2014/main" xmlns="" id="{00000000-0008-0000-0300-00001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39" name="Rectangle 104">
          <a:extLst>
            <a:ext uri="{FF2B5EF4-FFF2-40B4-BE49-F238E27FC236}">
              <a16:creationId xmlns:a16="http://schemas.microsoft.com/office/drawing/2014/main" xmlns="" id="{00000000-0008-0000-0300-00001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0" name="Rectangle 105">
          <a:extLst>
            <a:ext uri="{FF2B5EF4-FFF2-40B4-BE49-F238E27FC236}">
              <a16:creationId xmlns:a16="http://schemas.microsoft.com/office/drawing/2014/main" xmlns="" id="{00000000-0008-0000-0300-00001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1" name="Rectangle 106">
          <a:extLst>
            <a:ext uri="{FF2B5EF4-FFF2-40B4-BE49-F238E27FC236}">
              <a16:creationId xmlns:a16="http://schemas.microsoft.com/office/drawing/2014/main" xmlns="" id="{00000000-0008-0000-0300-00001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2" name="Rectangle 107">
          <a:extLst>
            <a:ext uri="{FF2B5EF4-FFF2-40B4-BE49-F238E27FC236}">
              <a16:creationId xmlns:a16="http://schemas.microsoft.com/office/drawing/2014/main" xmlns="" id="{00000000-0008-0000-0300-00001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3" name="Rectangle 108">
          <a:extLst>
            <a:ext uri="{FF2B5EF4-FFF2-40B4-BE49-F238E27FC236}">
              <a16:creationId xmlns:a16="http://schemas.microsoft.com/office/drawing/2014/main" xmlns="" id="{00000000-0008-0000-0300-00001F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4" name="Rectangle 109">
          <a:extLst>
            <a:ext uri="{FF2B5EF4-FFF2-40B4-BE49-F238E27FC236}">
              <a16:creationId xmlns:a16="http://schemas.microsoft.com/office/drawing/2014/main" xmlns="" id="{00000000-0008-0000-0300-000020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5" name="Rectangle 110">
          <a:extLst>
            <a:ext uri="{FF2B5EF4-FFF2-40B4-BE49-F238E27FC236}">
              <a16:creationId xmlns:a16="http://schemas.microsoft.com/office/drawing/2014/main" xmlns="" id="{00000000-0008-0000-0300-00002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6" name="Rectangle 111">
          <a:extLst>
            <a:ext uri="{FF2B5EF4-FFF2-40B4-BE49-F238E27FC236}">
              <a16:creationId xmlns:a16="http://schemas.microsoft.com/office/drawing/2014/main" xmlns="" id="{00000000-0008-0000-0300-00002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47" name="Rectangle 112">
          <a:extLst>
            <a:ext uri="{FF2B5EF4-FFF2-40B4-BE49-F238E27FC236}">
              <a16:creationId xmlns:a16="http://schemas.microsoft.com/office/drawing/2014/main" xmlns="" id="{00000000-0008-0000-0300-00002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48" name="Rectangle 113">
          <a:extLst>
            <a:ext uri="{FF2B5EF4-FFF2-40B4-BE49-F238E27FC236}">
              <a16:creationId xmlns:a16="http://schemas.microsoft.com/office/drawing/2014/main" xmlns="" id="{00000000-0008-0000-0300-00002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49" name="Rectangle 114">
          <a:extLst>
            <a:ext uri="{FF2B5EF4-FFF2-40B4-BE49-F238E27FC236}">
              <a16:creationId xmlns:a16="http://schemas.microsoft.com/office/drawing/2014/main" xmlns="" id="{00000000-0008-0000-0300-00002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0" name="Rectangle 115">
          <a:extLst>
            <a:ext uri="{FF2B5EF4-FFF2-40B4-BE49-F238E27FC236}">
              <a16:creationId xmlns:a16="http://schemas.microsoft.com/office/drawing/2014/main" xmlns="" id="{00000000-0008-0000-0300-00002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1" name="Rectangle 116">
          <a:extLst>
            <a:ext uri="{FF2B5EF4-FFF2-40B4-BE49-F238E27FC236}">
              <a16:creationId xmlns:a16="http://schemas.microsoft.com/office/drawing/2014/main" xmlns="" id="{00000000-0008-0000-0300-00002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2" name="Rectangle 117">
          <a:extLst>
            <a:ext uri="{FF2B5EF4-FFF2-40B4-BE49-F238E27FC236}">
              <a16:creationId xmlns:a16="http://schemas.microsoft.com/office/drawing/2014/main" xmlns="" id="{00000000-0008-0000-0300-00002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3" name="Rectangle 118">
          <a:extLst>
            <a:ext uri="{FF2B5EF4-FFF2-40B4-BE49-F238E27FC236}">
              <a16:creationId xmlns:a16="http://schemas.microsoft.com/office/drawing/2014/main" xmlns="" id="{00000000-0008-0000-0300-00002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4" name="Rectangle 119">
          <a:extLst>
            <a:ext uri="{FF2B5EF4-FFF2-40B4-BE49-F238E27FC236}">
              <a16:creationId xmlns:a16="http://schemas.microsoft.com/office/drawing/2014/main" xmlns="" id="{00000000-0008-0000-0300-00002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5" name="Rectangle 120">
          <a:extLst>
            <a:ext uri="{FF2B5EF4-FFF2-40B4-BE49-F238E27FC236}">
              <a16:creationId xmlns:a16="http://schemas.microsoft.com/office/drawing/2014/main" xmlns="" id="{00000000-0008-0000-0300-00002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6" name="Rectangle 121">
          <a:extLst>
            <a:ext uri="{FF2B5EF4-FFF2-40B4-BE49-F238E27FC236}">
              <a16:creationId xmlns:a16="http://schemas.microsoft.com/office/drawing/2014/main" xmlns="" id="{00000000-0008-0000-0300-00002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57" name="Rectangle 122">
          <a:extLst>
            <a:ext uri="{FF2B5EF4-FFF2-40B4-BE49-F238E27FC236}">
              <a16:creationId xmlns:a16="http://schemas.microsoft.com/office/drawing/2014/main" xmlns="" id="{00000000-0008-0000-0300-00002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58" name="Rectangle 123">
          <a:extLst>
            <a:ext uri="{FF2B5EF4-FFF2-40B4-BE49-F238E27FC236}">
              <a16:creationId xmlns:a16="http://schemas.microsoft.com/office/drawing/2014/main" xmlns="" id="{00000000-0008-0000-0300-00002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59" name="Rectangle 124">
          <a:extLst>
            <a:ext uri="{FF2B5EF4-FFF2-40B4-BE49-F238E27FC236}">
              <a16:creationId xmlns:a16="http://schemas.microsoft.com/office/drawing/2014/main" xmlns="" id="{00000000-0008-0000-0300-00002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0" name="Rectangle 125">
          <a:extLst>
            <a:ext uri="{FF2B5EF4-FFF2-40B4-BE49-F238E27FC236}">
              <a16:creationId xmlns:a16="http://schemas.microsoft.com/office/drawing/2014/main" xmlns="" id="{00000000-0008-0000-0300-00003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61" name="Rectangle 126">
          <a:extLst>
            <a:ext uri="{FF2B5EF4-FFF2-40B4-BE49-F238E27FC236}">
              <a16:creationId xmlns:a16="http://schemas.microsoft.com/office/drawing/2014/main" xmlns="" id="{00000000-0008-0000-0300-00003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2" name="Rectangle 127">
          <a:extLst>
            <a:ext uri="{FF2B5EF4-FFF2-40B4-BE49-F238E27FC236}">
              <a16:creationId xmlns:a16="http://schemas.microsoft.com/office/drawing/2014/main" xmlns="" id="{00000000-0008-0000-0300-00003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3" name="Rectangle 128">
          <a:extLst>
            <a:ext uri="{FF2B5EF4-FFF2-40B4-BE49-F238E27FC236}">
              <a16:creationId xmlns:a16="http://schemas.microsoft.com/office/drawing/2014/main" xmlns="" id="{00000000-0008-0000-0300-00003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4" name="Rectangle 129">
          <a:extLst>
            <a:ext uri="{FF2B5EF4-FFF2-40B4-BE49-F238E27FC236}">
              <a16:creationId xmlns:a16="http://schemas.microsoft.com/office/drawing/2014/main" xmlns="" id="{00000000-0008-0000-0300-00003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5" name="Rectangle 130">
          <a:extLst>
            <a:ext uri="{FF2B5EF4-FFF2-40B4-BE49-F238E27FC236}">
              <a16:creationId xmlns:a16="http://schemas.microsoft.com/office/drawing/2014/main" xmlns="" id="{00000000-0008-0000-0300-00003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6" name="Rectangle 131">
          <a:extLst>
            <a:ext uri="{FF2B5EF4-FFF2-40B4-BE49-F238E27FC236}">
              <a16:creationId xmlns:a16="http://schemas.microsoft.com/office/drawing/2014/main" xmlns="" id="{00000000-0008-0000-0300-00003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7" name="Rectangle 132">
          <a:extLst>
            <a:ext uri="{FF2B5EF4-FFF2-40B4-BE49-F238E27FC236}">
              <a16:creationId xmlns:a16="http://schemas.microsoft.com/office/drawing/2014/main" xmlns="" id="{00000000-0008-0000-0300-00003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8" name="Rectangle 133">
          <a:extLst>
            <a:ext uri="{FF2B5EF4-FFF2-40B4-BE49-F238E27FC236}">
              <a16:creationId xmlns:a16="http://schemas.microsoft.com/office/drawing/2014/main" xmlns="" id="{00000000-0008-0000-0300-00003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69" name="Rectangle 134">
          <a:extLst>
            <a:ext uri="{FF2B5EF4-FFF2-40B4-BE49-F238E27FC236}">
              <a16:creationId xmlns:a16="http://schemas.microsoft.com/office/drawing/2014/main" xmlns="" id="{00000000-0008-0000-0300-00003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0" name="Rectangle 135">
          <a:extLst>
            <a:ext uri="{FF2B5EF4-FFF2-40B4-BE49-F238E27FC236}">
              <a16:creationId xmlns:a16="http://schemas.microsoft.com/office/drawing/2014/main" xmlns="" id="{00000000-0008-0000-0300-00003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1" name="Rectangle 136">
          <a:extLst>
            <a:ext uri="{FF2B5EF4-FFF2-40B4-BE49-F238E27FC236}">
              <a16:creationId xmlns:a16="http://schemas.microsoft.com/office/drawing/2014/main" xmlns="" id="{00000000-0008-0000-0300-00003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2" name="Rectangle 137">
          <a:extLst>
            <a:ext uri="{FF2B5EF4-FFF2-40B4-BE49-F238E27FC236}">
              <a16:creationId xmlns:a16="http://schemas.microsoft.com/office/drawing/2014/main" xmlns="" id="{00000000-0008-0000-0300-00003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3" name="Rectangle 138">
          <a:extLst>
            <a:ext uri="{FF2B5EF4-FFF2-40B4-BE49-F238E27FC236}">
              <a16:creationId xmlns:a16="http://schemas.microsoft.com/office/drawing/2014/main" xmlns="" id="{00000000-0008-0000-0300-00003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4" name="Rectangle 139">
          <a:extLst>
            <a:ext uri="{FF2B5EF4-FFF2-40B4-BE49-F238E27FC236}">
              <a16:creationId xmlns:a16="http://schemas.microsoft.com/office/drawing/2014/main" xmlns="" id="{00000000-0008-0000-0300-00003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5" name="Rectangle 140">
          <a:extLst>
            <a:ext uri="{FF2B5EF4-FFF2-40B4-BE49-F238E27FC236}">
              <a16:creationId xmlns:a16="http://schemas.microsoft.com/office/drawing/2014/main" xmlns="" id="{00000000-0008-0000-0300-00003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6" name="Rectangle 141">
          <a:extLst>
            <a:ext uri="{FF2B5EF4-FFF2-40B4-BE49-F238E27FC236}">
              <a16:creationId xmlns:a16="http://schemas.microsoft.com/office/drawing/2014/main" xmlns="" id="{00000000-0008-0000-0300-00004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77" name="Rectangle 142">
          <a:extLst>
            <a:ext uri="{FF2B5EF4-FFF2-40B4-BE49-F238E27FC236}">
              <a16:creationId xmlns:a16="http://schemas.microsoft.com/office/drawing/2014/main" xmlns="" id="{00000000-0008-0000-0300-00004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78" name="Rectangle 143">
          <a:extLst>
            <a:ext uri="{FF2B5EF4-FFF2-40B4-BE49-F238E27FC236}">
              <a16:creationId xmlns:a16="http://schemas.microsoft.com/office/drawing/2014/main" xmlns="" id="{00000000-0008-0000-0300-00004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79" name="Rectangle 144">
          <a:extLst>
            <a:ext uri="{FF2B5EF4-FFF2-40B4-BE49-F238E27FC236}">
              <a16:creationId xmlns:a16="http://schemas.microsoft.com/office/drawing/2014/main" xmlns="" id="{00000000-0008-0000-0300-00004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0" name="Rectangle 145">
          <a:extLst>
            <a:ext uri="{FF2B5EF4-FFF2-40B4-BE49-F238E27FC236}">
              <a16:creationId xmlns:a16="http://schemas.microsoft.com/office/drawing/2014/main" xmlns="" id="{00000000-0008-0000-0300-00004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1" name="Rectangle 146">
          <a:extLst>
            <a:ext uri="{FF2B5EF4-FFF2-40B4-BE49-F238E27FC236}">
              <a16:creationId xmlns:a16="http://schemas.microsoft.com/office/drawing/2014/main" xmlns="" id="{00000000-0008-0000-0300-00004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2" name="Rectangle 147">
          <a:extLst>
            <a:ext uri="{FF2B5EF4-FFF2-40B4-BE49-F238E27FC236}">
              <a16:creationId xmlns:a16="http://schemas.microsoft.com/office/drawing/2014/main" xmlns="" id="{00000000-0008-0000-0300-00004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3" name="Rectangle 148">
          <a:extLst>
            <a:ext uri="{FF2B5EF4-FFF2-40B4-BE49-F238E27FC236}">
              <a16:creationId xmlns:a16="http://schemas.microsoft.com/office/drawing/2014/main" xmlns="" id="{00000000-0008-0000-0300-00004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4" name="Rectangle 149">
          <a:extLst>
            <a:ext uri="{FF2B5EF4-FFF2-40B4-BE49-F238E27FC236}">
              <a16:creationId xmlns:a16="http://schemas.microsoft.com/office/drawing/2014/main" xmlns="" id="{00000000-0008-0000-0300-00004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5" name="Rectangle 150">
          <a:extLst>
            <a:ext uri="{FF2B5EF4-FFF2-40B4-BE49-F238E27FC236}">
              <a16:creationId xmlns:a16="http://schemas.microsoft.com/office/drawing/2014/main" xmlns="" id="{00000000-0008-0000-0300-00004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6" name="Rectangle 151">
          <a:extLst>
            <a:ext uri="{FF2B5EF4-FFF2-40B4-BE49-F238E27FC236}">
              <a16:creationId xmlns:a16="http://schemas.microsoft.com/office/drawing/2014/main" xmlns="" id="{00000000-0008-0000-0300-00004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87" name="Rectangle 152">
          <a:extLst>
            <a:ext uri="{FF2B5EF4-FFF2-40B4-BE49-F238E27FC236}">
              <a16:creationId xmlns:a16="http://schemas.microsoft.com/office/drawing/2014/main" xmlns="" id="{00000000-0008-0000-0300-00004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88" name="Rectangle 153">
          <a:extLst>
            <a:ext uri="{FF2B5EF4-FFF2-40B4-BE49-F238E27FC236}">
              <a16:creationId xmlns:a16="http://schemas.microsoft.com/office/drawing/2014/main" xmlns="" id="{00000000-0008-0000-0300-00004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89" name="Rectangle 154">
          <a:extLst>
            <a:ext uri="{FF2B5EF4-FFF2-40B4-BE49-F238E27FC236}">
              <a16:creationId xmlns:a16="http://schemas.microsoft.com/office/drawing/2014/main" xmlns="" id="{00000000-0008-0000-0300-00004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0" name="Rectangle 155">
          <a:extLst>
            <a:ext uri="{FF2B5EF4-FFF2-40B4-BE49-F238E27FC236}">
              <a16:creationId xmlns:a16="http://schemas.microsoft.com/office/drawing/2014/main" xmlns="" id="{00000000-0008-0000-0300-00004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1" name="Rectangle 156">
          <a:extLst>
            <a:ext uri="{FF2B5EF4-FFF2-40B4-BE49-F238E27FC236}">
              <a16:creationId xmlns:a16="http://schemas.microsoft.com/office/drawing/2014/main" xmlns="" id="{00000000-0008-0000-0300-00004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2" name="Rectangle 157">
          <a:extLst>
            <a:ext uri="{FF2B5EF4-FFF2-40B4-BE49-F238E27FC236}">
              <a16:creationId xmlns:a16="http://schemas.microsoft.com/office/drawing/2014/main" xmlns="" id="{00000000-0008-0000-0300-00005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3" name="Rectangle 158">
          <a:extLst>
            <a:ext uri="{FF2B5EF4-FFF2-40B4-BE49-F238E27FC236}">
              <a16:creationId xmlns:a16="http://schemas.microsoft.com/office/drawing/2014/main" xmlns="" id="{00000000-0008-0000-0300-00005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4" name="Rectangle 159">
          <a:extLst>
            <a:ext uri="{FF2B5EF4-FFF2-40B4-BE49-F238E27FC236}">
              <a16:creationId xmlns:a16="http://schemas.microsoft.com/office/drawing/2014/main" xmlns="" id="{00000000-0008-0000-0300-00005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5" name="Rectangle 160">
          <a:extLst>
            <a:ext uri="{FF2B5EF4-FFF2-40B4-BE49-F238E27FC236}">
              <a16:creationId xmlns:a16="http://schemas.microsoft.com/office/drawing/2014/main" xmlns="" id="{00000000-0008-0000-0300-00005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6" name="Rectangle 161">
          <a:extLst>
            <a:ext uri="{FF2B5EF4-FFF2-40B4-BE49-F238E27FC236}">
              <a16:creationId xmlns:a16="http://schemas.microsoft.com/office/drawing/2014/main" xmlns="" id="{00000000-0008-0000-0300-00005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597" name="Rectangle 162">
          <a:extLst>
            <a:ext uri="{FF2B5EF4-FFF2-40B4-BE49-F238E27FC236}">
              <a16:creationId xmlns:a16="http://schemas.microsoft.com/office/drawing/2014/main" xmlns="" id="{00000000-0008-0000-0300-00005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598" name="Rectangle 163">
          <a:extLst>
            <a:ext uri="{FF2B5EF4-FFF2-40B4-BE49-F238E27FC236}">
              <a16:creationId xmlns:a16="http://schemas.microsoft.com/office/drawing/2014/main" xmlns="" id="{00000000-0008-0000-0300-00005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599" name="Rectangle 164">
          <a:extLst>
            <a:ext uri="{FF2B5EF4-FFF2-40B4-BE49-F238E27FC236}">
              <a16:creationId xmlns:a16="http://schemas.microsoft.com/office/drawing/2014/main" xmlns="" id="{00000000-0008-0000-0300-00005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0" name="Rectangle 165">
          <a:extLst>
            <a:ext uri="{FF2B5EF4-FFF2-40B4-BE49-F238E27FC236}">
              <a16:creationId xmlns:a16="http://schemas.microsoft.com/office/drawing/2014/main" xmlns="" id="{00000000-0008-0000-0300-00005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1" name="Rectangle 166">
          <a:extLst>
            <a:ext uri="{FF2B5EF4-FFF2-40B4-BE49-F238E27FC236}">
              <a16:creationId xmlns:a16="http://schemas.microsoft.com/office/drawing/2014/main" xmlns="" id="{00000000-0008-0000-0300-000059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2" name="Rectangle 167">
          <a:extLst>
            <a:ext uri="{FF2B5EF4-FFF2-40B4-BE49-F238E27FC236}">
              <a16:creationId xmlns:a16="http://schemas.microsoft.com/office/drawing/2014/main" xmlns="" id="{00000000-0008-0000-0300-00005A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3" name="Rectangle 168">
          <a:extLst>
            <a:ext uri="{FF2B5EF4-FFF2-40B4-BE49-F238E27FC236}">
              <a16:creationId xmlns:a16="http://schemas.microsoft.com/office/drawing/2014/main" xmlns="" id="{00000000-0008-0000-0300-00005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04" name="Rectangle 169">
          <a:extLst>
            <a:ext uri="{FF2B5EF4-FFF2-40B4-BE49-F238E27FC236}">
              <a16:creationId xmlns:a16="http://schemas.microsoft.com/office/drawing/2014/main" xmlns="" id="{00000000-0008-0000-0300-00005C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5" name="Rectangle 170">
          <a:extLst>
            <a:ext uri="{FF2B5EF4-FFF2-40B4-BE49-F238E27FC236}">
              <a16:creationId xmlns:a16="http://schemas.microsoft.com/office/drawing/2014/main" xmlns="" id="{00000000-0008-0000-0300-00005D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6" name="Rectangle 171">
          <a:extLst>
            <a:ext uri="{FF2B5EF4-FFF2-40B4-BE49-F238E27FC236}">
              <a16:creationId xmlns:a16="http://schemas.microsoft.com/office/drawing/2014/main" xmlns="" id="{00000000-0008-0000-0300-00005E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07" name="Rectangle 172">
          <a:extLst>
            <a:ext uri="{FF2B5EF4-FFF2-40B4-BE49-F238E27FC236}">
              <a16:creationId xmlns:a16="http://schemas.microsoft.com/office/drawing/2014/main" xmlns="" id="{00000000-0008-0000-0300-00005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8" name="Rectangle 173">
          <a:extLst>
            <a:ext uri="{FF2B5EF4-FFF2-40B4-BE49-F238E27FC236}">
              <a16:creationId xmlns:a16="http://schemas.microsoft.com/office/drawing/2014/main" xmlns="" id="{00000000-0008-0000-0300-00006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09" name="Rectangle 174">
          <a:extLst>
            <a:ext uri="{FF2B5EF4-FFF2-40B4-BE49-F238E27FC236}">
              <a16:creationId xmlns:a16="http://schemas.microsoft.com/office/drawing/2014/main" xmlns="" id="{00000000-0008-0000-0300-000061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0" name="Rectangle 175">
          <a:extLst>
            <a:ext uri="{FF2B5EF4-FFF2-40B4-BE49-F238E27FC236}">
              <a16:creationId xmlns:a16="http://schemas.microsoft.com/office/drawing/2014/main" xmlns="" id="{00000000-0008-0000-0300-00006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1" name="Rectangle 176">
          <a:extLst>
            <a:ext uri="{FF2B5EF4-FFF2-40B4-BE49-F238E27FC236}">
              <a16:creationId xmlns:a16="http://schemas.microsoft.com/office/drawing/2014/main" xmlns="" id="{00000000-0008-0000-0300-00006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2" name="Rectangle 177">
          <a:extLst>
            <a:ext uri="{FF2B5EF4-FFF2-40B4-BE49-F238E27FC236}">
              <a16:creationId xmlns:a16="http://schemas.microsoft.com/office/drawing/2014/main" xmlns="" id="{00000000-0008-0000-0300-00006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3" name="Rectangle 178">
          <a:extLst>
            <a:ext uri="{FF2B5EF4-FFF2-40B4-BE49-F238E27FC236}">
              <a16:creationId xmlns:a16="http://schemas.microsoft.com/office/drawing/2014/main" xmlns="" id="{00000000-0008-0000-0300-00006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4" name="Rectangle 179">
          <a:extLst>
            <a:ext uri="{FF2B5EF4-FFF2-40B4-BE49-F238E27FC236}">
              <a16:creationId xmlns:a16="http://schemas.microsoft.com/office/drawing/2014/main" xmlns="" id="{00000000-0008-0000-0300-00006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5" name="Rectangle 180">
          <a:extLst>
            <a:ext uri="{FF2B5EF4-FFF2-40B4-BE49-F238E27FC236}">
              <a16:creationId xmlns:a16="http://schemas.microsoft.com/office/drawing/2014/main" xmlns="" id="{00000000-0008-0000-0300-00006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6" name="Rectangle 181">
          <a:extLst>
            <a:ext uri="{FF2B5EF4-FFF2-40B4-BE49-F238E27FC236}">
              <a16:creationId xmlns:a16="http://schemas.microsoft.com/office/drawing/2014/main" xmlns="" id="{00000000-0008-0000-0300-00006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7" name="Rectangle 182">
          <a:extLst>
            <a:ext uri="{FF2B5EF4-FFF2-40B4-BE49-F238E27FC236}">
              <a16:creationId xmlns:a16="http://schemas.microsoft.com/office/drawing/2014/main" xmlns="" id="{00000000-0008-0000-0300-00006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8" name="Rectangle 183">
          <a:extLst>
            <a:ext uri="{FF2B5EF4-FFF2-40B4-BE49-F238E27FC236}">
              <a16:creationId xmlns:a16="http://schemas.microsoft.com/office/drawing/2014/main" xmlns="" id="{00000000-0008-0000-0300-00006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19" name="Rectangle 184">
          <a:extLst>
            <a:ext uri="{FF2B5EF4-FFF2-40B4-BE49-F238E27FC236}">
              <a16:creationId xmlns:a16="http://schemas.microsoft.com/office/drawing/2014/main" xmlns="" id="{00000000-0008-0000-0300-00006B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0" name="Rectangle 185">
          <a:extLst>
            <a:ext uri="{FF2B5EF4-FFF2-40B4-BE49-F238E27FC236}">
              <a16:creationId xmlns:a16="http://schemas.microsoft.com/office/drawing/2014/main" xmlns="" id="{00000000-0008-0000-0300-00006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1" name="Rectangle 186">
          <a:extLst>
            <a:ext uri="{FF2B5EF4-FFF2-40B4-BE49-F238E27FC236}">
              <a16:creationId xmlns:a16="http://schemas.microsoft.com/office/drawing/2014/main" xmlns="" id="{00000000-0008-0000-0300-00006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2" name="Rectangle 187">
          <a:extLst>
            <a:ext uri="{FF2B5EF4-FFF2-40B4-BE49-F238E27FC236}">
              <a16:creationId xmlns:a16="http://schemas.microsoft.com/office/drawing/2014/main" xmlns="" id="{00000000-0008-0000-0300-00006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3" name="Rectangle 188">
          <a:extLst>
            <a:ext uri="{FF2B5EF4-FFF2-40B4-BE49-F238E27FC236}">
              <a16:creationId xmlns:a16="http://schemas.microsoft.com/office/drawing/2014/main" xmlns="" id="{00000000-0008-0000-0300-00006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4" name="Rectangle 189">
          <a:extLst>
            <a:ext uri="{FF2B5EF4-FFF2-40B4-BE49-F238E27FC236}">
              <a16:creationId xmlns:a16="http://schemas.microsoft.com/office/drawing/2014/main" xmlns="" id="{00000000-0008-0000-0300-00007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5" name="Rectangle 190">
          <a:extLst>
            <a:ext uri="{FF2B5EF4-FFF2-40B4-BE49-F238E27FC236}">
              <a16:creationId xmlns:a16="http://schemas.microsoft.com/office/drawing/2014/main" xmlns="" id="{00000000-0008-0000-0300-00007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6" name="Rectangle 191">
          <a:extLst>
            <a:ext uri="{FF2B5EF4-FFF2-40B4-BE49-F238E27FC236}">
              <a16:creationId xmlns:a16="http://schemas.microsoft.com/office/drawing/2014/main" xmlns="" id="{00000000-0008-0000-0300-00007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27" name="Rectangle 192">
          <a:extLst>
            <a:ext uri="{FF2B5EF4-FFF2-40B4-BE49-F238E27FC236}">
              <a16:creationId xmlns:a16="http://schemas.microsoft.com/office/drawing/2014/main" xmlns="" id="{00000000-0008-0000-0300-00007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28" name="Rectangle 193">
          <a:extLst>
            <a:ext uri="{FF2B5EF4-FFF2-40B4-BE49-F238E27FC236}">
              <a16:creationId xmlns:a16="http://schemas.microsoft.com/office/drawing/2014/main" xmlns="" id="{00000000-0008-0000-0300-00007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29" name="Rectangle 194">
          <a:extLst>
            <a:ext uri="{FF2B5EF4-FFF2-40B4-BE49-F238E27FC236}">
              <a16:creationId xmlns:a16="http://schemas.microsoft.com/office/drawing/2014/main" xmlns="" id="{00000000-0008-0000-0300-00007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0" name="Rectangle 195">
          <a:extLst>
            <a:ext uri="{FF2B5EF4-FFF2-40B4-BE49-F238E27FC236}">
              <a16:creationId xmlns:a16="http://schemas.microsoft.com/office/drawing/2014/main" xmlns="" id="{00000000-0008-0000-0300-00007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1" name="Rectangle 196">
          <a:extLst>
            <a:ext uri="{FF2B5EF4-FFF2-40B4-BE49-F238E27FC236}">
              <a16:creationId xmlns:a16="http://schemas.microsoft.com/office/drawing/2014/main" xmlns="" id="{00000000-0008-0000-0300-00007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2" name="Rectangle 197">
          <a:extLst>
            <a:ext uri="{FF2B5EF4-FFF2-40B4-BE49-F238E27FC236}">
              <a16:creationId xmlns:a16="http://schemas.microsoft.com/office/drawing/2014/main" xmlns="" id="{00000000-0008-0000-0300-00007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3" name="Rectangle 198">
          <a:extLst>
            <a:ext uri="{FF2B5EF4-FFF2-40B4-BE49-F238E27FC236}">
              <a16:creationId xmlns:a16="http://schemas.microsoft.com/office/drawing/2014/main" xmlns="" id="{00000000-0008-0000-0300-00007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4" name="Rectangle 199">
          <a:extLst>
            <a:ext uri="{FF2B5EF4-FFF2-40B4-BE49-F238E27FC236}">
              <a16:creationId xmlns:a16="http://schemas.microsoft.com/office/drawing/2014/main" xmlns="" id="{00000000-0008-0000-0300-00007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5" name="Rectangle 200">
          <a:extLst>
            <a:ext uri="{FF2B5EF4-FFF2-40B4-BE49-F238E27FC236}">
              <a16:creationId xmlns:a16="http://schemas.microsoft.com/office/drawing/2014/main" xmlns="" id="{00000000-0008-0000-0300-00007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6" name="Rectangle 201">
          <a:extLst>
            <a:ext uri="{FF2B5EF4-FFF2-40B4-BE49-F238E27FC236}">
              <a16:creationId xmlns:a16="http://schemas.microsoft.com/office/drawing/2014/main" xmlns="" id="{00000000-0008-0000-0300-00007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37" name="Rectangle 202">
          <a:extLst>
            <a:ext uri="{FF2B5EF4-FFF2-40B4-BE49-F238E27FC236}">
              <a16:creationId xmlns:a16="http://schemas.microsoft.com/office/drawing/2014/main" xmlns="" id="{00000000-0008-0000-0300-00007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38" name="Rectangle 203">
          <a:extLst>
            <a:ext uri="{FF2B5EF4-FFF2-40B4-BE49-F238E27FC236}">
              <a16:creationId xmlns:a16="http://schemas.microsoft.com/office/drawing/2014/main" xmlns="" id="{00000000-0008-0000-0300-00007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39" name="Rectangle 204">
          <a:extLst>
            <a:ext uri="{FF2B5EF4-FFF2-40B4-BE49-F238E27FC236}">
              <a16:creationId xmlns:a16="http://schemas.microsoft.com/office/drawing/2014/main" xmlns="" id="{00000000-0008-0000-0300-00007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0" name="Rectangle 205">
          <a:extLst>
            <a:ext uri="{FF2B5EF4-FFF2-40B4-BE49-F238E27FC236}">
              <a16:creationId xmlns:a16="http://schemas.microsoft.com/office/drawing/2014/main" xmlns="" id="{00000000-0008-0000-0300-00008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1" name="Rectangle 206">
          <a:extLst>
            <a:ext uri="{FF2B5EF4-FFF2-40B4-BE49-F238E27FC236}">
              <a16:creationId xmlns:a16="http://schemas.microsoft.com/office/drawing/2014/main" xmlns="" id="{00000000-0008-0000-0300-000081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2" name="Rectangle 207">
          <a:extLst>
            <a:ext uri="{FF2B5EF4-FFF2-40B4-BE49-F238E27FC236}">
              <a16:creationId xmlns:a16="http://schemas.microsoft.com/office/drawing/2014/main" xmlns="" id="{00000000-0008-0000-0300-000082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3" name="Rectangle 208">
          <a:extLst>
            <a:ext uri="{FF2B5EF4-FFF2-40B4-BE49-F238E27FC236}">
              <a16:creationId xmlns:a16="http://schemas.microsoft.com/office/drawing/2014/main" xmlns="" id="{00000000-0008-0000-0300-00008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644" name="Rectangle 209">
          <a:extLst>
            <a:ext uri="{FF2B5EF4-FFF2-40B4-BE49-F238E27FC236}">
              <a16:creationId xmlns:a16="http://schemas.microsoft.com/office/drawing/2014/main" xmlns="" id="{00000000-0008-0000-0300-000084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5" name="Rectangle 210">
          <a:extLst>
            <a:ext uri="{FF2B5EF4-FFF2-40B4-BE49-F238E27FC236}">
              <a16:creationId xmlns:a16="http://schemas.microsoft.com/office/drawing/2014/main" xmlns="" id="{00000000-0008-0000-0300-00008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6" name="Rectangle 211">
          <a:extLst>
            <a:ext uri="{FF2B5EF4-FFF2-40B4-BE49-F238E27FC236}">
              <a16:creationId xmlns:a16="http://schemas.microsoft.com/office/drawing/2014/main" xmlns="" id="{00000000-0008-0000-0300-00008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7" name="Rectangle 212">
          <a:extLst>
            <a:ext uri="{FF2B5EF4-FFF2-40B4-BE49-F238E27FC236}">
              <a16:creationId xmlns:a16="http://schemas.microsoft.com/office/drawing/2014/main" xmlns="" id="{00000000-0008-0000-0300-00008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48" name="Rectangle 213">
          <a:extLst>
            <a:ext uri="{FF2B5EF4-FFF2-40B4-BE49-F238E27FC236}">
              <a16:creationId xmlns:a16="http://schemas.microsoft.com/office/drawing/2014/main" xmlns="" id="{00000000-0008-0000-0300-00008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49" name="Rectangle 214">
          <a:extLst>
            <a:ext uri="{FF2B5EF4-FFF2-40B4-BE49-F238E27FC236}">
              <a16:creationId xmlns:a16="http://schemas.microsoft.com/office/drawing/2014/main" xmlns="" id="{00000000-0008-0000-0300-00008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0" name="Rectangle 215">
          <a:extLst>
            <a:ext uri="{FF2B5EF4-FFF2-40B4-BE49-F238E27FC236}">
              <a16:creationId xmlns:a16="http://schemas.microsoft.com/office/drawing/2014/main" xmlns="" id="{00000000-0008-0000-0300-00008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651" name="Rectangle 216">
          <a:extLst>
            <a:ext uri="{FF2B5EF4-FFF2-40B4-BE49-F238E27FC236}">
              <a16:creationId xmlns:a16="http://schemas.microsoft.com/office/drawing/2014/main" xmlns="" id="{00000000-0008-0000-0300-00008B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2" name="Rectangle 217">
          <a:extLst>
            <a:ext uri="{FF2B5EF4-FFF2-40B4-BE49-F238E27FC236}">
              <a16:creationId xmlns:a16="http://schemas.microsoft.com/office/drawing/2014/main" xmlns="" id="{00000000-0008-0000-0300-00008C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3" name="Rectangle 218">
          <a:extLst>
            <a:ext uri="{FF2B5EF4-FFF2-40B4-BE49-F238E27FC236}">
              <a16:creationId xmlns:a16="http://schemas.microsoft.com/office/drawing/2014/main" xmlns="" id="{00000000-0008-0000-0300-00008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4" name="Rectangle 219">
          <a:extLst>
            <a:ext uri="{FF2B5EF4-FFF2-40B4-BE49-F238E27FC236}">
              <a16:creationId xmlns:a16="http://schemas.microsoft.com/office/drawing/2014/main" xmlns="" id="{00000000-0008-0000-0300-00008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5" name="Rectangle 220">
          <a:extLst>
            <a:ext uri="{FF2B5EF4-FFF2-40B4-BE49-F238E27FC236}">
              <a16:creationId xmlns:a16="http://schemas.microsoft.com/office/drawing/2014/main" xmlns="" id="{00000000-0008-0000-0300-00008F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6" name="Rectangle 221">
          <a:extLst>
            <a:ext uri="{FF2B5EF4-FFF2-40B4-BE49-F238E27FC236}">
              <a16:creationId xmlns:a16="http://schemas.microsoft.com/office/drawing/2014/main" xmlns="" id="{00000000-0008-0000-0300-00009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7" name="Rectangle 222">
          <a:extLst>
            <a:ext uri="{FF2B5EF4-FFF2-40B4-BE49-F238E27FC236}">
              <a16:creationId xmlns:a16="http://schemas.microsoft.com/office/drawing/2014/main" xmlns="" id="{00000000-0008-0000-0300-00009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8" name="Rectangle 223">
          <a:extLst>
            <a:ext uri="{FF2B5EF4-FFF2-40B4-BE49-F238E27FC236}">
              <a16:creationId xmlns:a16="http://schemas.microsoft.com/office/drawing/2014/main" xmlns="" id="{00000000-0008-0000-0300-00009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59" name="Rectangle 224">
          <a:extLst>
            <a:ext uri="{FF2B5EF4-FFF2-40B4-BE49-F238E27FC236}">
              <a16:creationId xmlns:a16="http://schemas.microsoft.com/office/drawing/2014/main" xmlns="" id="{00000000-0008-0000-0300-000093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0" name="Rectangle 225">
          <a:extLst>
            <a:ext uri="{FF2B5EF4-FFF2-40B4-BE49-F238E27FC236}">
              <a16:creationId xmlns:a16="http://schemas.microsoft.com/office/drawing/2014/main" xmlns="" id="{00000000-0008-0000-0300-00009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1" name="Rectangle 226">
          <a:extLst>
            <a:ext uri="{FF2B5EF4-FFF2-40B4-BE49-F238E27FC236}">
              <a16:creationId xmlns:a16="http://schemas.microsoft.com/office/drawing/2014/main" xmlns="" id="{00000000-0008-0000-0300-000095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2" name="Rectangle 227">
          <a:extLst>
            <a:ext uri="{FF2B5EF4-FFF2-40B4-BE49-F238E27FC236}">
              <a16:creationId xmlns:a16="http://schemas.microsoft.com/office/drawing/2014/main" xmlns="" id="{00000000-0008-0000-0300-000096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663" name="Rectangle 228">
          <a:extLst>
            <a:ext uri="{FF2B5EF4-FFF2-40B4-BE49-F238E27FC236}">
              <a16:creationId xmlns:a16="http://schemas.microsoft.com/office/drawing/2014/main" xmlns="" id="{00000000-0008-0000-0300-00009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4" name="Rectangle 229">
          <a:extLst>
            <a:ext uri="{FF2B5EF4-FFF2-40B4-BE49-F238E27FC236}">
              <a16:creationId xmlns:a16="http://schemas.microsoft.com/office/drawing/2014/main" xmlns="" id="{00000000-0008-0000-0300-00009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5" name="Rectangle 230">
          <a:extLst>
            <a:ext uri="{FF2B5EF4-FFF2-40B4-BE49-F238E27FC236}">
              <a16:creationId xmlns:a16="http://schemas.microsoft.com/office/drawing/2014/main" xmlns="" id="{00000000-0008-0000-0300-00009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6" name="Rectangle 231">
          <a:extLst>
            <a:ext uri="{FF2B5EF4-FFF2-40B4-BE49-F238E27FC236}">
              <a16:creationId xmlns:a16="http://schemas.microsoft.com/office/drawing/2014/main" xmlns="" id="{00000000-0008-0000-0300-00009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67" name="Rectangle 232">
          <a:extLst>
            <a:ext uri="{FF2B5EF4-FFF2-40B4-BE49-F238E27FC236}">
              <a16:creationId xmlns:a16="http://schemas.microsoft.com/office/drawing/2014/main" xmlns="" id="{00000000-0008-0000-0300-00009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68" name="Rectangle 233">
          <a:extLst>
            <a:ext uri="{FF2B5EF4-FFF2-40B4-BE49-F238E27FC236}">
              <a16:creationId xmlns:a16="http://schemas.microsoft.com/office/drawing/2014/main" xmlns="" id="{00000000-0008-0000-0300-00009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69" name="Rectangle 234">
          <a:extLst>
            <a:ext uri="{FF2B5EF4-FFF2-40B4-BE49-F238E27FC236}">
              <a16:creationId xmlns:a16="http://schemas.microsoft.com/office/drawing/2014/main" xmlns="" id="{00000000-0008-0000-0300-00009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0" name="Rectangle 235">
          <a:extLst>
            <a:ext uri="{FF2B5EF4-FFF2-40B4-BE49-F238E27FC236}">
              <a16:creationId xmlns:a16="http://schemas.microsoft.com/office/drawing/2014/main" xmlns="" id="{00000000-0008-0000-0300-00009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1" name="Rectangle 236">
          <a:extLst>
            <a:ext uri="{FF2B5EF4-FFF2-40B4-BE49-F238E27FC236}">
              <a16:creationId xmlns:a16="http://schemas.microsoft.com/office/drawing/2014/main" xmlns="" id="{00000000-0008-0000-0300-00009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2" name="Rectangle 237">
          <a:extLst>
            <a:ext uri="{FF2B5EF4-FFF2-40B4-BE49-F238E27FC236}">
              <a16:creationId xmlns:a16="http://schemas.microsoft.com/office/drawing/2014/main" xmlns="" id="{00000000-0008-0000-0300-0000A0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3" name="Rectangle 238">
          <a:extLst>
            <a:ext uri="{FF2B5EF4-FFF2-40B4-BE49-F238E27FC236}">
              <a16:creationId xmlns:a16="http://schemas.microsoft.com/office/drawing/2014/main" xmlns="" id="{00000000-0008-0000-0300-0000A1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4" name="Rectangle 239">
          <a:extLst>
            <a:ext uri="{FF2B5EF4-FFF2-40B4-BE49-F238E27FC236}">
              <a16:creationId xmlns:a16="http://schemas.microsoft.com/office/drawing/2014/main" xmlns="" id="{00000000-0008-0000-0300-0000A2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5" name="Rectangle 240">
          <a:extLst>
            <a:ext uri="{FF2B5EF4-FFF2-40B4-BE49-F238E27FC236}">
              <a16:creationId xmlns:a16="http://schemas.microsoft.com/office/drawing/2014/main" xmlns="" id="{00000000-0008-0000-0300-0000A3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6" name="Rectangle 241">
          <a:extLst>
            <a:ext uri="{FF2B5EF4-FFF2-40B4-BE49-F238E27FC236}">
              <a16:creationId xmlns:a16="http://schemas.microsoft.com/office/drawing/2014/main" xmlns="" id="{00000000-0008-0000-0300-0000A4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77" name="Rectangle 242">
          <a:extLst>
            <a:ext uri="{FF2B5EF4-FFF2-40B4-BE49-F238E27FC236}">
              <a16:creationId xmlns:a16="http://schemas.microsoft.com/office/drawing/2014/main" xmlns="" id="{00000000-0008-0000-0300-0000A5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78" name="Rectangle 243">
          <a:extLst>
            <a:ext uri="{FF2B5EF4-FFF2-40B4-BE49-F238E27FC236}">
              <a16:creationId xmlns:a16="http://schemas.microsoft.com/office/drawing/2014/main" xmlns="" id="{00000000-0008-0000-0300-0000A6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79" name="Rectangle 244">
          <a:extLst>
            <a:ext uri="{FF2B5EF4-FFF2-40B4-BE49-F238E27FC236}">
              <a16:creationId xmlns:a16="http://schemas.microsoft.com/office/drawing/2014/main" xmlns="" id="{00000000-0008-0000-0300-0000A7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0" name="Rectangle 245">
          <a:extLst>
            <a:ext uri="{FF2B5EF4-FFF2-40B4-BE49-F238E27FC236}">
              <a16:creationId xmlns:a16="http://schemas.microsoft.com/office/drawing/2014/main" xmlns="" id="{00000000-0008-0000-0300-0000A8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1" name="Rectangle 246">
          <a:extLst>
            <a:ext uri="{FF2B5EF4-FFF2-40B4-BE49-F238E27FC236}">
              <a16:creationId xmlns:a16="http://schemas.microsoft.com/office/drawing/2014/main" xmlns="" id="{00000000-0008-0000-0300-0000A9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2" name="Rectangle 247">
          <a:extLst>
            <a:ext uri="{FF2B5EF4-FFF2-40B4-BE49-F238E27FC236}">
              <a16:creationId xmlns:a16="http://schemas.microsoft.com/office/drawing/2014/main" xmlns="" id="{00000000-0008-0000-0300-0000AA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3" name="Rectangle 248">
          <a:extLst>
            <a:ext uri="{FF2B5EF4-FFF2-40B4-BE49-F238E27FC236}">
              <a16:creationId xmlns:a16="http://schemas.microsoft.com/office/drawing/2014/main" xmlns="" id="{00000000-0008-0000-0300-0000AB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4" name="Rectangle 249">
          <a:extLst>
            <a:ext uri="{FF2B5EF4-FFF2-40B4-BE49-F238E27FC236}">
              <a16:creationId xmlns:a16="http://schemas.microsoft.com/office/drawing/2014/main" xmlns="" id="{00000000-0008-0000-0300-0000AC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5" name="Rectangle 250">
          <a:extLst>
            <a:ext uri="{FF2B5EF4-FFF2-40B4-BE49-F238E27FC236}">
              <a16:creationId xmlns:a16="http://schemas.microsoft.com/office/drawing/2014/main" xmlns="" id="{00000000-0008-0000-0300-0000AD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6" name="Rectangle 251">
          <a:extLst>
            <a:ext uri="{FF2B5EF4-FFF2-40B4-BE49-F238E27FC236}">
              <a16:creationId xmlns:a16="http://schemas.microsoft.com/office/drawing/2014/main" xmlns="" id="{00000000-0008-0000-0300-0000AE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87" name="Rectangle 252">
          <a:extLst>
            <a:ext uri="{FF2B5EF4-FFF2-40B4-BE49-F238E27FC236}">
              <a16:creationId xmlns:a16="http://schemas.microsoft.com/office/drawing/2014/main" xmlns="" id="{00000000-0008-0000-0300-0000AF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88" name="Rectangle 253">
          <a:extLst>
            <a:ext uri="{FF2B5EF4-FFF2-40B4-BE49-F238E27FC236}">
              <a16:creationId xmlns:a16="http://schemas.microsoft.com/office/drawing/2014/main" xmlns="" id="{00000000-0008-0000-0300-0000B0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89" name="Rectangle 254">
          <a:extLst>
            <a:ext uri="{FF2B5EF4-FFF2-40B4-BE49-F238E27FC236}">
              <a16:creationId xmlns:a16="http://schemas.microsoft.com/office/drawing/2014/main" xmlns="" id="{00000000-0008-0000-0300-0000B1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0" name="Rectangle 255">
          <a:extLst>
            <a:ext uri="{FF2B5EF4-FFF2-40B4-BE49-F238E27FC236}">
              <a16:creationId xmlns:a16="http://schemas.microsoft.com/office/drawing/2014/main" xmlns="" id="{00000000-0008-0000-0300-0000B2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1" name="Rectangle 256">
          <a:extLst>
            <a:ext uri="{FF2B5EF4-FFF2-40B4-BE49-F238E27FC236}">
              <a16:creationId xmlns:a16="http://schemas.microsoft.com/office/drawing/2014/main" xmlns="" id="{00000000-0008-0000-0300-0000B3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2" name="Rectangle 257">
          <a:extLst>
            <a:ext uri="{FF2B5EF4-FFF2-40B4-BE49-F238E27FC236}">
              <a16:creationId xmlns:a16="http://schemas.microsoft.com/office/drawing/2014/main" xmlns="" id="{00000000-0008-0000-0300-0000B4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3" name="Rectangle 258">
          <a:extLst>
            <a:ext uri="{FF2B5EF4-FFF2-40B4-BE49-F238E27FC236}">
              <a16:creationId xmlns:a16="http://schemas.microsoft.com/office/drawing/2014/main" xmlns="" id="{00000000-0008-0000-0300-0000B5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694" name="Rectangle 259">
          <a:extLst>
            <a:ext uri="{FF2B5EF4-FFF2-40B4-BE49-F238E27FC236}">
              <a16:creationId xmlns:a16="http://schemas.microsoft.com/office/drawing/2014/main" xmlns="" id="{00000000-0008-0000-0300-0000B6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5" name="Rectangle 260">
          <a:extLst>
            <a:ext uri="{FF2B5EF4-FFF2-40B4-BE49-F238E27FC236}">
              <a16:creationId xmlns:a16="http://schemas.microsoft.com/office/drawing/2014/main" xmlns="" id="{00000000-0008-0000-0300-0000B7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696" name="Rectangle 261">
          <a:extLst>
            <a:ext uri="{FF2B5EF4-FFF2-40B4-BE49-F238E27FC236}">
              <a16:creationId xmlns:a16="http://schemas.microsoft.com/office/drawing/2014/main" xmlns="" id="{00000000-0008-0000-0300-0000B8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697" name="Rectangle 262">
          <a:extLst>
            <a:ext uri="{FF2B5EF4-FFF2-40B4-BE49-F238E27FC236}">
              <a16:creationId xmlns:a16="http://schemas.microsoft.com/office/drawing/2014/main" xmlns="" id="{00000000-0008-0000-0300-0000B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8" name="Rectangle 263">
          <a:extLst>
            <a:ext uri="{FF2B5EF4-FFF2-40B4-BE49-F238E27FC236}">
              <a16:creationId xmlns:a16="http://schemas.microsoft.com/office/drawing/2014/main" xmlns="" id="{00000000-0008-0000-0300-0000BA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699" name="Rectangle 264">
          <a:extLst>
            <a:ext uri="{FF2B5EF4-FFF2-40B4-BE49-F238E27FC236}">
              <a16:creationId xmlns:a16="http://schemas.microsoft.com/office/drawing/2014/main" xmlns="" id="{00000000-0008-0000-0300-0000BB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0" name="Rectangle 265">
          <a:extLst>
            <a:ext uri="{FF2B5EF4-FFF2-40B4-BE49-F238E27FC236}">
              <a16:creationId xmlns:a16="http://schemas.microsoft.com/office/drawing/2014/main" xmlns="" id="{00000000-0008-0000-0300-0000BC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1" name="Rectangle 266">
          <a:extLst>
            <a:ext uri="{FF2B5EF4-FFF2-40B4-BE49-F238E27FC236}">
              <a16:creationId xmlns:a16="http://schemas.microsoft.com/office/drawing/2014/main" xmlns="" id="{00000000-0008-0000-0300-0000BD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2" name="Rectangle 267">
          <a:extLst>
            <a:ext uri="{FF2B5EF4-FFF2-40B4-BE49-F238E27FC236}">
              <a16:creationId xmlns:a16="http://schemas.microsoft.com/office/drawing/2014/main" xmlns="" id="{00000000-0008-0000-0300-0000BE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3" name="Rectangle 268">
          <a:extLst>
            <a:ext uri="{FF2B5EF4-FFF2-40B4-BE49-F238E27FC236}">
              <a16:creationId xmlns:a16="http://schemas.microsoft.com/office/drawing/2014/main" xmlns="" id="{00000000-0008-0000-0300-0000BF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4" name="Rectangle 269">
          <a:extLst>
            <a:ext uri="{FF2B5EF4-FFF2-40B4-BE49-F238E27FC236}">
              <a16:creationId xmlns:a16="http://schemas.microsoft.com/office/drawing/2014/main" xmlns="" id="{00000000-0008-0000-0300-0000C0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5" name="Rectangle 270">
          <a:extLst>
            <a:ext uri="{FF2B5EF4-FFF2-40B4-BE49-F238E27FC236}">
              <a16:creationId xmlns:a16="http://schemas.microsoft.com/office/drawing/2014/main" xmlns="" id="{00000000-0008-0000-0300-0000C1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6" name="Rectangle 271">
          <a:extLst>
            <a:ext uri="{FF2B5EF4-FFF2-40B4-BE49-F238E27FC236}">
              <a16:creationId xmlns:a16="http://schemas.microsoft.com/office/drawing/2014/main" xmlns="" id="{00000000-0008-0000-0300-0000C2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7" name="Rectangle 272">
          <a:extLst>
            <a:ext uri="{FF2B5EF4-FFF2-40B4-BE49-F238E27FC236}">
              <a16:creationId xmlns:a16="http://schemas.microsoft.com/office/drawing/2014/main" xmlns="" id="{00000000-0008-0000-0300-0000C3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8" name="Rectangle 273">
          <a:extLst>
            <a:ext uri="{FF2B5EF4-FFF2-40B4-BE49-F238E27FC236}">
              <a16:creationId xmlns:a16="http://schemas.microsoft.com/office/drawing/2014/main" xmlns="" id="{00000000-0008-0000-0300-0000C4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2709" name="Rectangle 274">
          <a:extLst>
            <a:ext uri="{FF2B5EF4-FFF2-40B4-BE49-F238E27FC236}">
              <a16:creationId xmlns:a16="http://schemas.microsoft.com/office/drawing/2014/main" xmlns="" id="{00000000-0008-0000-0300-0000C5BD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0" name="Rectangle 275">
          <a:extLst>
            <a:ext uri="{FF2B5EF4-FFF2-40B4-BE49-F238E27FC236}">
              <a16:creationId xmlns:a16="http://schemas.microsoft.com/office/drawing/2014/main" xmlns="" id="{00000000-0008-0000-0300-0000C6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1" name="Rectangle 276">
          <a:extLst>
            <a:ext uri="{FF2B5EF4-FFF2-40B4-BE49-F238E27FC236}">
              <a16:creationId xmlns:a16="http://schemas.microsoft.com/office/drawing/2014/main" xmlns="" id="{00000000-0008-0000-0300-0000C7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2" name="Rectangle 277">
          <a:extLst>
            <a:ext uri="{FF2B5EF4-FFF2-40B4-BE49-F238E27FC236}">
              <a16:creationId xmlns:a16="http://schemas.microsoft.com/office/drawing/2014/main" xmlns="" id="{00000000-0008-0000-0300-0000C8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3" name="Rectangle 278">
          <a:extLst>
            <a:ext uri="{FF2B5EF4-FFF2-40B4-BE49-F238E27FC236}">
              <a16:creationId xmlns:a16="http://schemas.microsoft.com/office/drawing/2014/main" xmlns="" id="{00000000-0008-0000-0300-0000C9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4" name="Rectangle 279">
          <a:extLst>
            <a:ext uri="{FF2B5EF4-FFF2-40B4-BE49-F238E27FC236}">
              <a16:creationId xmlns:a16="http://schemas.microsoft.com/office/drawing/2014/main" xmlns="" id="{00000000-0008-0000-0300-0000CA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5" name="Rectangle 280">
          <a:extLst>
            <a:ext uri="{FF2B5EF4-FFF2-40B4-BE49-F238E27FC236}">
              <a16:creationId xmlns:a16="http://schemas.microsoft.com/office/drawing/2014/main" xmlns="" id="{00000000-0008-0000-0300-0000CB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6" name="Rectangle 281">
          <a:extLst>
            <a:ext uri="{FF2B5EF4-FFF2-40B4-BE49-F238E27FC236}">
              <a16:creationId xmlns:a16="http://schemas.microsoft.com/office/drawing/2014/main" xmlns="" id="{00000000-0008-0000-0300-0000CC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17" name="Rectangle 282">
          <a:extLst>
            <a:ext uri="{FF2B5EF4-FFF2-40B4-BE49-F238E27FC236}">
              <a16:creationId xmlns:a16="http://schemas.microsoft.com/office/drawing/2014/main" xmlns="" id="{00000000-0008-0000-0300-0000CD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18" name="Rectangle 283">
          <a:extLst>
            <a:ext uri="{FF2B5EF4-FFF2-40B4-BE49-F238E27FC236}">
              <a16:creationId xmlns:a16="http://schemas.microsoft.com/office/drawing/2014/main" xmlns="" id="{00000000-0008-0000-0300-0000CE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19" name="Rectangle 284">
          <a:extLst>
            <a:ext uri="{FF2B5EF4-FFF2-40B4-BE49-F238E27FC236}">
              <a16:creationId xmlns:a16="http://schemas.microsoft.com/office/drawing/2014/main" xmlns="" id="{00000000-0008-0000-0300-0000CF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0" name="Rectangle 285">
          <a:extLst>
            <a:ext uri="{FF2B5EF4-FFF2-40B4-BE49-F238E27FC236}">
              <a16:creationId xmlns:a16="http://schemas.microsoft.com/office/drawing/2014/main" xmlns="" id="{00000000-0008-0000-0300-0000D0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1" name="Rectangle 286">
          <a:extLst>
            <a:ext uri="{FF2B5EF4-FFF2-40B4-BE49-F238E27FC236}">
              <a16:creationId xmlns:a16="http://schemas.microsoft.com/office/drawing/2014/main" xmlns="" id="{00000000-0008-0000-0300-0000D1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2" name="Rectangle 287">
          <a:extLst>
            <a:ext uri="{FF2B5EF4-FFF2-40B4-BE49-F238E27FC236}">
              <a16:creationId xmlns:a16="http://schemas.microsoft.com/office/drawing/2014/main" xmlns="" id="{00000000-0008-0000-0300-0000D2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3" name="Rectangle 288">
          <a:extLst>
            <a:ext uri="{FF2B5EF4-FFF2-40B4-BE49-F238E27FC236}">
              <a16:creationId xmlns:a16="http://schemas.microsoft.com/office/drawing/2014/main" xmlns="" id="{00000000-0008-0000-0300-0000D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4" name="Rectangle 289">
          <a:extLst>
            <a:ext uri="{FF2B5EF4-FFF2-40B4-BE49-F238E27FC236}">
              <a16:creationId xmlns:a16="http://schemas.microsoft.com/office/drawing/2014/main" xmlns="" id="{00000000-0008-0000-0300-0000D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5" name="Rectangle 290">
          <a:extLst>
            <a:ext uri="{FF2B5EF4-FFF2-40B4-BE49-F238E27FC236}">
              <a16:creationId xmlns:a16="http://schemas.microsoft.com/office/drawing/2014/main" xmlns="" id="{00000000-0008-0000-0300-0000D5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6" name="Rectangle 291">
          <a:extLst>
            <a:ext uri="{FF2B5EF4-FFF2-40B4-BE49-F238E27FC236}">
              <a16:creationId xmlns:a16="http://schemas.microsoft.com/office/drawing/2014/main" xmlns="" id="{00000000-0008-0000-0300-0000D6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27" name="Rectangle 292">
          <a:extLst>
            <a:ext uri="{FF2B5EF4-FFF2-40B4-BE49-F238E27FC236}">
              <a16:creationId xmlns:a16="http://schemas.microsoft.com/office/drawing/2014/main" xmlns="" id="{00000000-0008-0000-0300-0000D7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28" name="Rectangle 293">
          <a:extLst>
            <a:ext uri="{FF2B5EF4-FFF2-40B4-BE49-F238E27FC236}">
              <a16:creationId xmlns:a16="http://schemas.microsoft.com/office/drawing/2014/main" xmlns="" id="{00000000-0008-0000-0300-0000D8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29" name="Rectangle 294">
          <a:extLst>
            <a:ext uri="{FF2B5EF4-FFF2-40B4-BE49-F238E27FC236}">
              <a16:creationId xmlns:a16="http://schemas.microsoft.com/office/drawing/2014/main" xmlns="" id="{00000000-0008-0000-0300-0000D9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0" name="Rectangle 295">
          <a:extLst>
            <a:ext uri="{FF2B5EF4-FFF2-40B4-BE49-F238E27FC236}">
              <a16:creationId xmlns:a16="http://schemas.microsoft.com/office/drawing/2014/main" xmlns="" id="{00000000-0008-0000-0300-0000DA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1" name="Rectangle 296">
          <a:extLst>
            <a:ext uri="{FF2B5EF4-FFF2-40B4-BE49-F238E27FC236}">
              <a16:creationId xmlns:a16="http://schemas.microsoft.com/office/drawing/2014/main" xmlns="" id="{00000000-0008-0000-0300-0000DB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2" name="Rectangle 297">
          <a:extLst>
            <a:ext uri="{FF2B5EF4-FFF2-40B4-BE49-F238E27FC236}">
              <a16:creationId xmlns:a16="http://schemas.microsoft.com/office/drawing/2014/main" xmlns="" id="{00000000-0008-0000-0300-0000DC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3" name="Rectangle 298">
          <a:extLst>
            <a:ext uri="{FF2B5EF4-FFF2-40B4-BE49-F238E27FC236}">
              <a16:creationId xmlns:a16="http://schemas.microsoft.com/office/drawing/2014/main" xmlns="" id="{00000000-0008-0000-0300-0000DD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734" name="Rectangle 299">
          <a:extLst>
            <a:ext uri="{FF2B5EF4-FFF2-40B4-BE49-F238E27FC236}">
              <a16:creationId xmlns:a16="http://schemas.microsoft.com/office/drawing/2014/main" xmlns="" id="{00000000-0008-0000-0300-0000DEBD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5" name="Rectangle 300">
          <a:extLst>
            <a:ext uri="{FF2B5EF4-FFF2-40B4-BE49-F238E27FC236}">
              <a16:creationId xmlns:a16="http://schemas.microsoft.com/office/drawing/2014/main" xmlns="" id="{00000000-0008-0000-0300-0000DF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6" name="Rectangle 301">
          <a:extLst>
            <a:ext uri="{FF2B5EF4-FFF2-40B4-BE49-F238E27FC236}">
              <a16:creationId xmlns:a16="http://schemas.microsoft.com/office/drawing/2014/main" xmlns="" id="{00000000-0008-0000-0300-0000E0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7" name="Rectangle 302">
          <a:extLst>
            <a:ext uri="{FF2B5EF4-FFF2-40B4-BE49-F238E27FC236}">
              <a16:creationId xmlns:a16="http://schemas.microsoft.com/office/drawing/2014/main" xmlns="" id="{00000000-0008-0000-0300-0000E1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38" name="Rectangle 303">
          <a:extLst>
            <a:ext uri="{FF2B5EF4-FFF2-40B4-BE49-F238E27FC236}">
              <a16:creationId xmlns:a16="http://schemas.microsoft.com/office/drawing/2014/main" xmlns="" id="{00000000-0008-0000-0300-0000E2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39" name="Rectangle 304">
          <a:extLst>
            <a:ext uri="{FF2B5EF4-FFF2-40B4-BE49-F238E27FC236}">
              <a16:creationId xmlns:a16="http://schemas.microsoft.com/office/drawing/2014/main" xmlns="" id="{00000000-0008-0000-0300-0000E3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740" name="Rectangle 305">
          <a:extLst>
            <a:ext uri="{FF2B5EF4-FFF2-40B4-BE49-F238E27FC236}">
              <a16:creationId xmlns:a16="http://schemas.microsoft.com/office/drawing/2014/main" xmlns="" id="{00000000-0008-0000-0300-0000E4BD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741" name="Rectangle 306">
          <a:extLst>
            <a:ext uri="{FF2B5EF4-FFF2-40B4-BE49-F238E27FC236}">
              <a16:creationId xmlns:a16="http://schemas.microsoft.com/office/drawing/2014/main" xmlns="" id="{00000000-0008-0000-0300-0000E5BD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2" name="Rectangle 307">
          <a:extLst>
            <a:ext uri="{FF2B5EF4-FFF2-40B4-BE49-F238E27FC236}">
              <a16:creationId xmlns:a16="http://schemas.microsoft.com/office/drawing/2014/main" xmlns="" id="{00000000-0008-0000-0300-0000E6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3" name="Rectangle 308">
          <a:extLst>
            <a:ext uri="{FF2B5EF4-FFF2-40B4-BE49-F238E27FC236}">
              <a16:creationId xmlns:a16="http://schemas.microsoft.com/office/drawing/2014/main" xmlns="" id="{00000000-0008-0000-0300-0000E7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4" name="Rectangle 309">
          <a:extLst>
            <a:ext uri="{FF2B5EF4-FFF2-40B4-BE49-F238E27FC236}">
              <a16:creationId xmlns:a16="http://schemas.microsoft.com/office/drawing/2014/main" xmlns="" id="{00000000-0008-0000-0300-0000E8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5" name="Rectangle 310">
          <a:extLst>
            <a:ext uri="{FF2B5EF4-FFF2-40B4-BE49-F238E27FC236}">
              <a16:creationId xmlns:a16="http://schemas.microsoft.com/office/drawing/2014/main" xmlns="" id="{00000000-0008-0000-0300-0000E9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6" name="Rectangle 311">
          <a:extLst>
            <a:ext uri="{FF2B5EF4-FFF2-40B4-BE49-F238E27FC236}">
              <a16:creationId xmlns:a16="http://schemas.microsoft.com/office/drawing/2014/main" xmlns="" id="{00000000-0008-0000-0300-0000EA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7" name="Rectangle 312">
          <a:extLst>
            <a:ext uri="{FF2B5EF4-FFF2-40B4-BE49-F238E27FC236}">
              <a16:creationId xmlns:a16="http://schemas.microsoft.com/office/drawing/2014/main" xmlns="" id="{00000000-0008-0000-0300-0000EB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8" name="Rectangle 313">
          <a:extLst>
            <a:ext uri="{FF2B5EF4-FFF2-40B4-BE49-F238E27FC236}">
              <a16:creationId xmlns:a16="http://schemas.microsoft.com/office/drawing/2014/main" xmlns="" id="{00000000-0008-0000-0300-0000EC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49" name="Rectangle 314">
          <a:extLst>
            <a:ext uri="{FF2B5EF4-FFF2-40B4-BE49-F238E27FC236}">
              <a16:creationId xmlns:a16="http://schemas.microsoft.com/office/drawing/2014/main" xmlns="" id="{00000000-0008-0000-0300-0000ED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0" name="Rectangle 315">
          <a:extLst>
            <a:ext uri="{FF2B5EF4-FFF2-40B4-BE49-F238E27FC236}">
              <a16:creationId xmlns:a16="http://schemas.microsoft.com/office/drawing/2014/main" xmlns="" id="{00000000-0008-0000-0300-0000EE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1" name="Rectangle 316">
          <a:extLst>
            <a:ext uri="{FF2B5EF4-FFF2-40B4-BE49-F238E27FC236}">
              <a16:creationId xmlns:a16="http://schemas.microsoft.com/office/drawing/2014/main" xmlns="" id="{00000000-0008-0000-0300-0000EF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2" name="Rectangle 317">
          <a:extLst>
            <a:ext uri="{FF2B5EF4-FFF2-40B4-BE49-F238E27FC236}">
              <a16:creationId xmlns:a16="http://schemas.microsoft.com/office/drawing/2014/main" xmlns="" id="{00000000-0008-0000-0300-0000F0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2753" name="Rectangle 318">
          <a:extLst>
            <a:ext uri="{FF2B5EF4-FFF2-40B4-BE49-F238E27FC236}">
              <a16:creationId xmlns:a16="http://schemas.microsoft.com/office/drawing/2014/main" xmlns="" id="{00000000-0008-0000-0300-0000F1BD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4" name="Rectangle 1012">
          <a:extLst>
            <a:ext uri="{FF2B5EF4-FFF2-40B4-BE49-F238E27FC236}">
              <a16:creationId xmlns:a16="http://schemas.microsoft.com/office/drawing/2014/main" xmlns="" id="{00000000-0008-0000-0300-0000F2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5" name="Rectangle 1013">
          <a:extLst>
            <a:ext uri="{FF2B5EF4-FFF2-40B4-BE49-F238E27FC236}">
              <a16:creationId xmlns:a16="http://schemas.microsoft.com/office/drawing/2014/main" xmlns="" id="{00000000-0008-0000-0300-0000F3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6" name="Rectangle 1014">
          <a:extLst>
            <a:ext uri="{FF2B5EF4-FFF2-40B4-BE49-F238E27FC236}">
              <a16:creationId xmlns:a16="http://schemas.microsoft.com/office/drawing/2014/main" xmlns="" id="{00000000-0008-0000-0300-0000F4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57" name="Rectangle 1015">
          <a:extLst>
            <a:ext uri="{FF2B5EF4-FFF2-40B4-BE49-F238E27FC236}">
              <a16:creationId xmlns:a16="http://schemas.microsoft.com/office/drawing/2014/main" xmlns="" id="{00000000-0008-0000-0300-0000F5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58" name="Rectangle 1016">
          <a:extLst>
            <a:ext uri="{FF2B5EF4-FFF2-40B4-BE49-F238E27FC236}">
              <a16:creationId xmlns:a16="http://schemas.microsoft.com/office/drawing/2014/main" xmlns="" id="{00000000-0008-0000-0300-0000F6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59" name="Rectangle 1017">
          <a:extLst>
            <a:ext uri="{FF2B5EF4-FFF2-40B4-BE49-F238E27FC236}">
              <a16:creationId xmlns:a16="http://schemas.microsoft.com/office/drawing/2014/main" xmlns="" id="{00000000-0008-0000-0300-0000F7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0" name="Rectangle 1018">
          <a:extLst>
            <a:ext uri="{FF2B5EF4-FFF2-40B4-BE49-F238E27FC236}">
              <a16:creationId xmlns:a16="http://schemas.microsoft.com/office/drawing/2014/main" xmlns="" id="{00000000-0008-0000-0300-0000F8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1" name="Rectangle 1019">
          <a:extLst>
            <a:ext uri="{FF2B5EF4-FFF2-40B4-BE49-F238E27FC236}">
              <a16:creationId xmlns:a16="http://schemas.microsoft.com/office/drawing/2014/main" xmlns="" id="{00000000-0008-0000-0300-0000F9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2" name="Rectangle 1020">
          <a:extLst>
            <a:ext uri="{FF2B5EF4-FFF2-40B4-BE49-F238E27FC236}">
              <a16:creationId xmlns:a16="http://schemas.microsoft.com/office/drawing/2014/main" xmlns="" id="{00000000-0008-0000-0300-0000FA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3" name="Rectangle 1021">
          <a:extLst>
            <a:ext uri="{FF2B5EF4-FFF2-40B4-BE49-F238E27FC236}">
              <a16:creationId xmlns:a16="http://schemas.microsoft.com/office/drawing/2014/main" xmlns="" id="{00000000-0008-0000-0300-0000FB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4" name="Rectangle 1022">
          <a:extLst>
            <a:ext uri="{FF2B5EF4-FFF2-40B4-BE49-F238E27FC236}">
              <a16:creationId xmlns:a16="http://schemas.microsoft.com/office/drawing/2014/main" xmlns="" id="{00000000-0008-0000-0300-0000FC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5" name="Rectangle 1023">
          <a:extLst>
            <a:ext uri="{FF2B5EF4-FFF2-40B4-BE49-F238E27FC236}">
              <a16:creationId xmlns:a16="http://schemas.microsoft.com/office/drawing/2014/main" xmlns="" id="{00000000-0008-0000-0300-0000FDBD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6" name="Rectangle 1024">
          <a:extLst>
            <a:ext uri="{FF2B5EF4-FFF2-40B4-BE49-F238E27FC236}">
              <a16:creationId xmlns:a16="http://schemas.microsoft.com/office/drawing/2014/main" xmlns="" id="{00000000-0008-0000-0300-0000FEBD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67" name="Rectangle 1025">
          <a:extLst>
            <a:ext uri="{FF2B5EF4-FFF2-40B4-BE49-F238E27FC236}">
              <a16:creationId xmlns:a16="http://schemas.microsoft.com/office/drawing/2014/main" xmlns="" id="{00000000-0008-0000-0300-0000FFBD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68" name="Rectangle 1026">
          <a:extLst>
            <a:ext uri="{FF2B5EF4-FFF2-40B4-BE49-F238E27FC236}">
              <a16:creationId xmlns:a16="http://schemas.microsoft.com/office/drawing/2014/main" xmlns="" id="{00000000-0008-0000-0300-00000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69" name="Rectangle 1027">
          <a:extLst>
            <a:ext uri="{FF2B5EF4-FFF2-40B4-BE49-F238E27FC236}">
              <a16:creationId xmlns:a16="http://schemas.microsoft.com/office/drawing/2014/main" xmlns="" id="{00000000-0008-0000-0300-00000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0" name="Rectangle 1028">
          <a:extLst>
            <a:ext uri="{FF2B5EF4-FFF2-40B4-BE49-F238E27FC236}">
              <a16:creationId xmlns:a16="http://schemas.microsoft.com/office/drawing/2014/main" xmlns="" id="{00000000-0008-0000-0300-00000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1" name="Rectangle 1029">
          <a:extLst>
            <a:ext uri="{FF2B5EF4-FFF2-40B4-BE49-F238E27FC236}">
              <a16:creationId xmlns:a16="http://schemas.microsoft.com/office/drawing/2014/main" xmlns="" id="{00000000-0008-0000-0300-00000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2" name="Rectangle 1030">
          <a:extLst>
            <a:ext uri="{FF2B5EF4-FFF2-40B4-BE49-F238E27FC236}">
              <a16:creationId xmlns:a16="http://schemas.microsoft.com/office/drawing/2014/main" xmlns="" id="{00000000-0008-0000-0300-00000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3" name="Rectangle 1031">
          <a:extLst>
            <a:ext uri="{FF2B5EF4-FFF2-40B4-BE49-F238E27FC236}">
              <a16:creationId xmlns:a16="http://schemas.microsoft.com/office/drawing/2014/main" xmlns="" id="{00000000-0008-0000-0300-00000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4" name="Rectangle 1032">
          <a:extLst>
            <a:ext uri="{FF2B5EF4-FFF2-40B4-BE49-F238E27FC236}">
              <a16:creationId xmlns:a16="http://schemas.microsoft.com/office/drawing/2014/main" xmlns="" id="{00000000-0008-0000-0300-00000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5" name="Rectangle 1033">
          <a:extLst>
            <a:ext uri="{FF2B5EF4-FFF2-40B4-BE49-F238E27FC236}">
              <a16:creationId xmlns:a16="http://schemas.microsoft.com/office/drawing/2014/main" xmlns="" id="{00000000-0008-0000-0300-00000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6" name="Rectangle 1034">
          <a:extLst>
            <a:ext uri="{FF2B5EF4-FFF2-40B4-BE49-F238E27FC236}">
              <a16:creationId xmlns:a16="http://schemas.microsoft.com/office/drawing/2014/main" xmlns="" id="{00000000-0008-0000-0300-00000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77" name="Rectangle 1035">
          <a:extLst>
            <a:ext uri="{FF2B5EF4-FFF2-40B4-BE49-F238E27FC236}">
              <a16:creationId xmlns:a16="http://schemas.microsoft.com/office/drawing/2014/main" xmlns="" id="{00000000-0008-0000-0300-00000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78" name="Rectangle 1036">
          <a:extLst>
            <a:ext uri="{FF2B5EF4-FFF2-40B4-BE49-F238E27FC236}">
              <a16:creationId xmlns:a16="http://schemas.microsoft.com/office/drawing/2014/main" xmlns="" id="{00000000-0008-0000-0300-00000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79" name="Rectangle 1037">
          <a:extLst>
            <a:ext uri="{FF2B5EF4-FFF2-40B4-BE49-F238E27FC236}">
              <a16:creationId xmlns:a16="http://schemas.microsoft.com/office/drawing/2014/main" xmlns="" id="{00000000-0008-0000-0300-00000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0" name="Rectangle 1038">
          <a:extLst>
            <a:ext uri="{FF2B5EF4-FFF2-40B4-BE49-F238E27FC236}">
              <a16:creationId xmlns:a16="http://schemas.microsoft.com/office/drawing/2014/main" xmlns="" id="{00000000-0008-0000-0300-00000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1" name="Rectangle 1039">
          <a:extLst>
            <a:ext uri="{FF2B5EF4-FFF2-40B4-BE49-F238E27FC236}">
              <a16:creationId xmlns:a16="http://schemas.microsoft.com/office/drawing/2014/main" xmlns="" id="{00000000-0008-0000-0300-00000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2" name="Rectangle 1040">
          <a:extLst>
            <a:ext uri="{FF2B5EF4-FFF2-40B4-BE49-F238E27FC236}">
              <a16:creationId xmlns:a16="http://schemas.microsoft.com/office/drawing/2014/main" xmlns="" id="{00000000-0008-0000-0300-00000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3" name="Rectangle 1041">
          <a:extLst>
            <a:ext uri="{FF2B5EF4-FFF2-40B4-BE49-F238E27FC236}">
              <a16:creationId xmlns:a16="http://schemas.microsoft.com/office/drawing/2014/main" xmlns="" id="{00000000-0008-0000-0300-00000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419100</xdr:colOff>
      <xdr:row>779</xdr:row>
      <xdr:rowOff>0</xdr:rowOff>
    </xdr:to>
    <xdr:sp macro="" textlink="">
      <xdr:nvSpPr>
        <xdr:cNvPr id="4832784" name="Rectangle 1042">
          <a:extLst>
            <a:ext uri="{FF2B5EF4-FFF2-40B4-BE49-F238E27FC236}">
              <a16:creationId xmlns:a16="http://schemas.microsoft.com/office/drawing/2014/main" xmlns="" id="{00000000-0008-0000-0300-00001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5" name="Rectangle 1043">
          <a:extLst>
            <a:ext uri="{FF2B5EF4-FFF2-40B4-BE49-F238E27FC236}">
              <a16:creationId xmlns:a16="http://schemas.microsoft.com/office/drawing/2014/main" xmlns="" id="{00000000-0008-0000-0300-00001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786" name="Rectangle 1044">
          <a:extLst>
            <a:ext uri="{FF2B5EF4-FFF2-40B4-BE49-F238E27FC236}">
              <a16:creationId xmlns:a16="http://schemas.microsoft.com/office/drawing/2014/main" xmlns="" id="{00000000-0008-0000-0300-00001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561975</xdr:colOff>
      <xdr:row>779</xdr:row>
      <xdr:rowOff>0</xdr:rowOff>
    </xdr:to>
    <xdr:sp macro="" textlink="">
      <xdr:nvSpPr>
        <xdr:cNvPr id="4832787" name="Rectangle 1045">
          <a:extLst>
            <a:ext uri="{FF2B5EF4-FFF2-40B4-BE49-F238E27FC236}">
              <a16:creationId xmlns:a16="http://schemas.microsoft.com/office/drawing/2014/main" xmlns="" id="{00000000-0008-0000-0300-00001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8" name="Rectangle 1046">
          <a:extLst>
            <a:ext uri="{FF2B5EF4-FFF2-40B4-BE49-F238E27FC236}">
              <a16:creationId xmlns:a16="http://schemas.microsoft.com/office/drawing/2014/main" xmlns="" id="{00000000-0008-0000-0300-000014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89" name="Rectangle 1047">
          <a:extLst>
            <a:ext uri="{FF2B5EF4-FFF2-40B4-BE49-F238E27FC236}">
              <a16:creationId xmlns:a16="http://schemas.microsoft.com/office/drawing/2014/main" xmlns="" id="{00000000-0008-0000-0300-000015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0" name="Rectangle 1048">
          <a:extLst>
            <a:ext uri="{FF2B5EF4-FFF2-40B4-BE49-F238E27FC236}">
              <a16:creationId xmlns:a16="http://schemas.microsoft.com/office/drawing/2014/main" xmlns="" id="{00000000-0008-0000-0300-00001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1" name="Rectangle 1049">
          <a:extLst>
            <a:ext uri="{FF2B5EF4-FFF2-40B4-BE49-F238E27FC236}">
              <a16:creationId xmlns:a16="http://schemas.microsoft.com/office/drawing/2014/main" xmlns="" id="{00000000-0008-0000-0300-00001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2" name="Rectangle 1050">
          <a:extLst>
            <a:ext uri="{FF2B5EF4-FFF2-40B4-BE49-F238E27FC236}">
              <a16:creationId xmlns:a16="http://schemas.microsoft.com/office/drawing/2014/main" xmlns="" id="{00000000-0008-0000-0300-00001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3" name="Rectangle 1051">
          <a:extLst>
            <a:ext uri="{FF2B5EF4-FFF2-40B4-BE49-F238E27FC236}">
              <a16:creationId xmlns:a16="http://schemas.microsoft.com/office/drawing/2014/main" xmlns="" id="{00000000-0008-0000-0300-00001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4" name="Rectangle 1052">
          <a:extLst>
            <a:ext uri="{FF2B5EF4-FFF2-40B4-BE49-F238E27FC236}">
              <a16:creationId xmlns:a16="http://schemas.microsoft.com/office/drawing/2014/main" xmlns="" id="{00000000-0008-0000-0300-00001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5" name="Rectangle 1053">
          <a:extLst>
            <a:ext uri="{FF2B5EF4-FFF2-40B4-BE49-F238E27FC236}">
              <a16:creationId xmlns:a16="http://schemas.microsoft.com/office/drawing/2014/main" xmlns="" id="{00000000-0008-0000-0300-00001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6" name="Rectangle 1054">
          <a:extLst>
            <a:ext uri="{FF2B5EF4-FFF2-40B4-BE49-F238E27FC236}">
              <a16:creationId xmlns:a16="http://schemas.microsoft.com/office/drawing/2014/main" xmlns="" id="{00000000-0008-0000-0300-00001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7" name="Rectangle 1055">
          <a:extLst>
            <a:ext uri="{FF2B5EF4-FFF2-40B4-BE49-F238E27FC236}">
              <a16:creationId xmlns:a16="http://schemas.microsoft.com/office/drawing/2014/main" xmlns="" id="{00000000-0008-0000-0300-00001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8" name="Rectangle 1056">
          <a:extLst>
            <a:ext uri="{FF2B5EF4-FFF2-40B4-BE49-F238E27FC236}">
              <a16:creationId xmlns:a16="http://schemas.microsoft.com/office/drawing/2014/main" xmlns="" id="{00000000-0008-0000-0300-00001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561975</xdr:colOff>
      <xdr:row>779</xdr:row>
      <xdr:rowOff>0</xdr:rowOff>
    </xdr:to>
    <xdr:sp macro="" textlink="">
      <xdr:nvSpPr>
        <xdr:cNvPr id="4832799" name="Rectangle 1057">
          <a:extLst>
            <a:ext uri="{FF2B5EF4-FFF2-40B4-BE49-F238E27FC236}">
              <a16:creationId xmlns:a16="http://schemas.microsoft.com/office/drawing/2014/main" xmlns="" id="{00000000-0008-0000-0300-00001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0" name="Rectangle 1121">
          <a:extLst>
            <a:ext uri="{FF2B5EF4-FFF2-40B4-BE49-F238E27FC236}">
              <a16:creationId xmlns:a16="http://schemas.microsoft.com/office/drawing/2014/main" xmlns="" id="{00000000-0008-0000-0300-00002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1" name="Rectangle 1122">
          <a:extLst>
            <a:ext uri="{FF2B5EF4-FFF2-40B4-BE49-F238E27FC236}">
              <a16:creationId xmlns:a16="http://schemas.microsoft.com/office/drawing/2014/main" xmlns="" id="{00000000-0008-0000-0300-00002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2" name="Rectangle 1123">
          <a:extLst>
            <a:ext uri="{FF2B5EF4-FFF2-40B4-BE49-F238E27FC236}">
              <a16:creationId xmlns:a16="http://schemas.microsoft.com/office/drawing/2014/main" xmlns="" id="{00000000-0008-0000-0300-00002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3" name="Rectangle 1124">
          <a:extLst>
            <a:ext uri="{FF2B5EF4-FFF2-40B4-BE49-F238E27FC236}">
              <a16:creationId xmlns:a16="http://schemas.microsoft.com/office/drawing/2014/main" xmlns="" id="{00000000-0008-0000-0300-000023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4" name="Rectangle 1125">
          <a:extLst>
            <a:ext uri="{FF2B5EF4-FFF2-40B4-BE49-F238E27FC236}">
              <a16:creationId xmlns:a16="http://schemas.microsoft.com/office/drawing/2014/main" xmlns="" id="{00000000-0008-0000-0300-000024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5" name="Rectangle 1126">
          <a:extLst>
            <a:ext uri="{FF2B5EF4-FFF2-40B4-BE49-F238E27FC236}">
              <a16:creationId xmlns:a16="http://schemas.microsoft.com/office/drawing/2014/main" xmlns="" id="{00000000-0008-0000-0300-000025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6" name="Rectangle 1127">
          <a:extLst>
            <a:ext uri="{FF2B5EF4-FFF2-40B4-BE49-F238E27FC236}">
              <a16:creationId xmlns:a16="http://schemas.microsoft.com/office/drawing/2014/main" xmlns="" id="{00000000-0008-0000-0300-000026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07" name="Rectangle 1128">
          <a:extLst>
            <a:ext uri="{FF2B5EF4-FFF2-40B4-BE49-F238E27FC236}">
              <a16:creationId xmlns:a16="http://schemas.microsoft.com/office/drawing/2014/main" xmlns="" id="{00000000-0008-0000-0300-00002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08" name="Rectangle 1129">
          <a:extLst>
            <a:ext uri="{FF2B5EF4-FFF2-40B4-BE49-F238E27FC236}">
              <a16:creationId xmlns:a16="http://schemas.microsoft.com/office/drawing/2014/main" xmlns="" id="{00000000-0008-0000-0300-00002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09" name="Rectangle 1130">
          <a:extLst>
            <a:ext uri="{FF2B5EF4-FFF2-40B4-BE49-F238E27FC236}">
              <a16:creationId xmlns:a16="http://schemas.microsoft.com/office/drawing/2014/main" xmlns="" id="{00000000-0008-0000-0300-000029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0" name="Rectangle 1131">
          <a:extLst>
            <a:ext uri="{FF2B5EF4-FFF2-40B4-BE49-F238E27FC236}">
              <a16:creationId xmlns:a16="http://schemas.microsoft.com/office/drawing/2014/main" xmlns="" id="{00000000-0008-0000-0300-00002A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1" name="Rectangle 1132">
          <a:extLst>
            <a:ext uri="{FF2B5EF4-FFF2-40B4-BE49-F238E27FC236}">
              <a16:creationId xmlns:a16="http://schemas.microsoft.com/office/drawing/2014/main" xmlns="" id="{00000000-0008-0000-0300-00002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2" name="Rectangle 1133">
          <a:extLst>
            <a:ext uri="{FF2B5EF4-FFF2-40B4-BE49-F238E27FC236}">
              <a16:creationId xmlns:a16="http://schemas.microsoft.com/office/drawing/2014/main" xmlns="" id="{00000000-0008-0000-0300-00002C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3" name="Rectangle 1134">
          <a:extLst>
            <a:ext uri="{FF2B5EF4-FFF2-40B4-BE49-F238E27FC236}">
              <a16:creationId xmlns:a16="http://schemas.microsoft.com/office/drawing/2014/main" xmlns="" id="{00000000-0008-0000-0300-00002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4" name="Rectangle 1135">
          <a:extLst>
            <a:ext uri="{FF2B5EF4-FFF2-40B4-BE49-F238E27FC236}">
              <a16:creationId xmlns:a16="http://schemas.microsoft.com/office/drawing/2014/main" xmlns="" id="{00000000-0008-0000-0300-00002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5" name="Rectangle 1136">
          <a:extLst>
            <a:ext uri="{FF2B5EF4-FFF2-40B4-BE49-F238E27FC236}">
              <a16:creationId xmlns:a16="http://schemas.microsoft.com/office/drawing/2014/main" xmlns="" id="{00000000-0008-0000-0300-00002F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6" name="Rectangle 1137">
          <a:extLst>
            <a:ext uri="{FF2B5EF4-FFF2-40B4-BE49-F238E27FC236}">
              <a16:creationId xmlns:a16="http://schemas.microsoft.com/office/drawing/2014/main" xmlns="" id="{00000000-0008-0000-0300-000030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17" name="Rectangle 1138">
          <a:extLst>
            <a:ext uri="{FF2B5EF4-FFF2-40B4-BE49-F238E27FC236}">
              <a16:creationId xmlns:a16="http://schemas.microsoft.com/office/drawing/2014/main" xmlns="" id="{00000000-0008-0000-0300-00003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18" name="Rectangle 1139">
          <a:extLst>
            <a:ext uri="{FF2B5EF4-FFF2-40B4-BE49-F238E27FC236}">
              <a16:creationId xmlns:a16="http://schemas.microsoft.com/office/drawing/2014/main" xmlns="" id="{00000000-0008-0000-0300-000032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19" name="Rectangle 1140">
          <a:extLst>
            <a:ext uri="{FF2B5EF4-FFF2-40B4-BE49-F238E27FC236}">
              <a16:creationId xmlns:a16="http://schemas.microsoft.com/office/drawing/2014/main" xmlns="" id="{00000000-0008-0000-0300-00003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0" name="Rectangle 1141">
          <a:extLst>
            <a:ext uri="{FF2B5EF4-FFF2-40B4-BE49-F238E27FC236}">
              <a16:creationId xmlns:a16="http://schemas.microsoft.com/office/drawing/2014/main" xmlns="" id="{00000000-0008-0000-0300-00003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1" name="Rectangle 1142">
          <a:extLst>
            <a:ext uri="{FF2B5EF4-FFF2-40B4-BE49-F238E27FC236}">
              <a16:creationId xmlns:a16="http://schemas.microsoft.com/office/drawing/2014/main" xmlns="" id="{00000000-0008-0000-0300-000035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2" name="Rectangle 1143">
          <a:extLst>
            <a:ext uri="{FF2B5EF4-FFF2-40B4-BE49-F238E27FC236}">
              <a16:creationId xmlns:a16="http://schemas.microsoft.com/office/drawing/2014/main" xmlns="" id="{00000000-0008-0000-0300-000036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3" name="Rectangle 1144">
          <a:extLst>
            <a:ext uri="{FF2B5EF4-FFF2-40B4-BE49-F238E27FC236}">
              <a16:creationId xmlns:a16="http://schemas.microsoft.com/office/drawing/2014/main" xmlns="" id="{00000000-0008-0000-0300-000037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419100</xdr:colOff>
      <xdr:row>776</xdr:row>
      <xdr:rowOff>0</xdr:rowOff>
    </xdr:to>
    <xdr:sp macro="" textlink="">
      <xdr:nvSpPr>
        <xdr:cNvPr id="4832824" name="Rectangle 1145">
          <a:extLst>
            <a:ext uri="{FF2B5EF4-FFF2-40B4-BE49-F238E27FC236}">
              <a16:creationId xmlns:a16="http://schemas.microsoft.com/office/drawing/2014/main" xmlns="" id="{00000000-0008-0000-0300-00003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5" name="Rectangle 1146">
          <a:extLst>
            <a:ext uri="{FF2B5EF4-FFF2-40B4-BE49-F238E27FC236}">
              <a16:creationId xmlns:a16="http://schemas.microsoft.com/office/drawing/2014/main" xmlns="" id="{00000000-0008-0000-0300-00003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6" name="Rectangle 1147">
          <a:extLst>
            <a:ext uri="{FF2B5EF4-FFF2-40B4-BE49-F238E27FC236}">
              <a16:creationId xmlns:a16="http://schemas.microsoft.com/office/drawing/2014/main" xmlns="" id="{00000000-0008-0000-0300-00003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7" name="Rectangle 1148">
          <a:extLst>
            <a:ext uri="{FF2B5EF4-FFF2-40B4-BE49-F238E27FC236}">
              <a16:creationId xmlns:a16="http://schemas.microsoft.com/office/drawing/2014/main" xmlns="" id="{00000000-0008-0000-0300-00003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28" name="Rectangle 1149">
          <a:extLst>
            <a:ext uri="{FF2B5EF4-FFF2-40B4-BE49-F238E27FC236}">
              <a16:creationId xmlns:a16="http://schemas.microsoft.com/office/drawing/2014/main" xmlns="" id="{00000000-0008-0000-0300-00003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29" name="Rectangle 1150">
          <a:extLst>
            <a:ext uri="{FF2B5EF4-FFF2-40B4-BE49-F238E27FC236}">
              <a16:creationId xmlns:a16="http://schemas.microsoft.com/office/drawing/2014/main" xmlns="" id="{00000000-0008-0000-0300-00003D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830" name="Rectangle 1151">
          <a:extLst>
            <a:ext uri="{FF2B5EF4-FFF2-40B4-BE49-F238E27FC236}">
              <a16:creationId xmlns:a16="http://schemas.microsoft.com/office/drawing/2014/main" xmlns="" id="{00000000-0008-0000-0300-00003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561975</xdr:colOff>
      <xdr:row>776</xdr:row>
      <xdr:rowOff>0</xdr:rowOff>
    </xdr:to>
    <xdr:sp macro="" textlink="">
      <xdr:nvSpPr>
        <xdr:cNvPr id="4832831" name="Rectangle 1152">
          <a:extLst>
            <a:ext uri="{FF2B5EF4-FFF2-40B4-BE49-F238E27FC236}">
              <a16:creationId xmlns:a16="http://schemas.microsoft.com/office/drawing/2014/main" xmlns="" id="{00000000-0008-0000-0300-00003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1143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2" name="Rectangle 1153">
          <a:extLst>
            <a:ext uri="{FF2B5EF4-FFF2-40B4-BE49-F238E27FC236}">
              <a16:creationId xmlns:a16="http://schemas.microsoft.com/office/drawing/2014/main" xmlns="" id="{00000000-0008-0000-0300-000040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3" name="Rectangle 1154">
          <a:extLst>
            <a:ext uri="{FF2B5EF4-FFF2-40B4-BE49-F238E27FC236}">
              <a16:creationId xmlns:a16="http://schemas.microsoft.com/office/drawing/2014/main" xmlns="" id="{00000000-0008-0000-0300-000041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4" name="Rectangle 1155">
          <a:extLst>
            <a:ext uri="{FF2B5EF4-FFF2-40B4-BE49-F238E27FC236}">
              <a16:creationId xmlns:a16="http://schemas.microsoft.com/office/drawing/2014/main" xmlns="" id="{00000000-0008-0000-0300-000042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5" name="Rectangle 1156">
          <a:extLst>
            <a:ext uri="{FF2B5EF4-FFF2-40B4-BE49-F238E27FC236}">
              <a16:creationId xmlns:a16="http://schemas.microsoft.com/office/drawing/2014/main" xmlns="" id="{00000000-0008-0000-0300-000043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6" name="Rectangle 1157">
          <a:extLst>
            <a:ext uri="{FF2B5EF4-FFF2-40B4-BE49-F238E27FC236}">
              <a16:creationId xmlns:a16="http://schemas.microsoft.com/office/drawing/2014/main" xmlns="" id="{00000000-0008-0000-0300-000044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7" name="Rectangle 1158">
          <a:extLst>
            <a:ext uri="{FF2B5EF4-FFF2-40B4-BE49-F238E27FC236}">
              <a16:creationId xmlns:a16="http://schemas.microsoft.com/office/drawing/2014/main" xmlns="" id="{00000000-0008-0000-0300-000045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8" name="Rectangle 1159">
          <a:extLst>
            <a:ext uri="{FF2B5EF4-FFF2-40B4-BE49-F238E27FC236}">
              <a16:creationId xmlns:a16="http://schemas.microsoft.com/office/drawing/2014/main" xmlns="" id="{00000000-0008-0000-0300-000046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39" name="Rectangle 1160">
          <a:extLst>
            <a:ext uri="{FF2B5EF4-FFF2-40B4-BE49-F238E27FC236}">
              <a16:creationId xmlns:a16="http://schemas.microsoft.com/office/drawing/2014/main" xmlns="" id="{00000000-0008-0000-0300-000047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0" name="Rectangle 1161">
          <a:extLst>
            <a:ext uri="{FF2B5EF4-FFF2-40B4-BE49-F238E27FC236}">
              <a16:creationId xmlns:a16="http://schemas.microsoft.com/office/drawing/2014/main" xmlns="" id="{00000000-0008-0000-0300-000048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1" name="Rectangle 1162">
          <a:extLst>
            <a:ext uri="{FF2B5EF4-FFF2-40B4-BE49-F238E27FC236}">
              <a16:creationId xmlns:a16="http://schemas.microsoft.com/office/drawing/2014/main" xmlns="" id="{00000000-0008-0000-0300-000049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2" name="Rectangle 1163">
          <a:extLst>
            <a:ext uri="{FF2B5EF4-FFF2-40B4-BE49-F238E27FC236}">
              <a16:creationId xmlns:a16="http://schemas.microsoft.com/office/drawing/2014/main" xmlns="" id="{00000000-0008-0000-0300-00004A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561975</xdr:colOff>
      <xdr:row>776</xdr:row>
      <xdr:rowOff>0</xdr:rowOff>
    </xdr:to>
    <xdr:sp macro="" textlink="">
      <xdr:nvSpPr>
        <xdr:cNvPr id="4832843" name="Rectangle 1164">
          <a:extLst>
            <a:ext uri="{FF2B5EF4-FFF2-40B4-BE49-F238E27FC236}">
              <a16:creationId xmlns:a16="http://schemas.microsoft.com/office/drawing/2014/main" xmlns="" id="{00000000-0008-0000-0300-00004BBE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4" name="Rectangle 93">
          <a:extLst>
            <a:ext uri="{FF2B5EF4-FFF2-40B4-BE49-F238E27FC236}">
              <a16:creationId xmlns:a16="http://schemas.microsoft.com/office/drawing/2014/main" xmlns="" id="{00000000-0008-0000-0300-00004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5" name="Rectangle 94">
          <a:extLst>
            <a:ext uri="{FF2B5EF4-FFF2-40B4-BE49-F238E27FC236}">
              <a16:creationId xmlns:a16="http://schemas.microsoft.com/office/drawing/2014/main" xmlns="" id="{00000000-0008-0000-0300-00004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6" name="Rectangle 95">
          <a:extLst>
            <a:ext uri="{FF2B5EF4-FFF2-40B4-BE49-F238E27FC236}">
              <a16:creationId xmlns:a16="http://schemas.microsoft.com/office/drawing/2014/main" xmlns="" id="{00000000-0008-0000-0300-00004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47" name="Rectangle 96">
          <a:extLst>
            <a:ext uri="{FF2B5EF4-FFF2-40B4-BE49-F238E27FC236}">
              <a16:creationId xmlns:a16="http://schemas.microsoft.com/office/drawing/2014/main" xmlns="" id="{00000000-0008-0000-0300-00004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48" name="Rectangle 97">
          <a:extLst>
            <a:ext uri="{FF2B5EF4-FFF2-40B4-BE49-F238E27FC236}">
              <a16:creationId xmlns:a16="http://schemas.microsoft.com/office/drawing/2014/main" xmlns="" id="{00000000-0008-0000-0300-00005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49" name="Rectangle 98">
          <a:extLst>
            <a:ext uri="{FF2B5EF4-FFF2-40B4-BE49-F238E27FC236}">
              <a16:creationId xmlns:a16="http://schemas.microsoft.com/office/drawing/2014/main" xmlns="" id="{00000000-0008-0000-0300-00005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0" name="Rectangle 99">
          <a:extLst>
            <a:ext uri="{FF2B5EF4-FFF2-40B4-BE49-F238E27FC236}">
              <a16:creationId xmlns:a16="http://schemas.microsoft.com/office/drawing/2014/main" xmlns="" id="{00000000-0008-0000-0300-00005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1" name="Rectangle 100">
          <a:extLst>
            <a:ext uri="{FF2B5EF4-FFF2-40B4-BE49-F238E27FC236}">
              <a16:creationId xmlns:a16="http://schemas.microsoft.com/office/drawing/2014/main" xmlns="" id="{00000000-0008-0000-0300-00005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2" name="Rectangle 101">
          <a:extLst>
            <a:ext uri="{FF2B5EF4-FFF2-40B4-BE49-F238E27FC236}">
              <a16:creationId xmlns:a16="http://schemas.microsoft.com/office/drawing/2014/main" xmlns="" id="{00000000-0008-0000-0300-00005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3" name="Rectangle 102">
          <a:extLst>
            <a:ext uri="{FF2B5EF4-FFF2-40B4-BE49-F238E27FC236}">
              <a16:creationId xmlns:a16="http://schemas.microsoft.com/office/drawing/2014/main" xmlns="" id="{00000000-0008-0000-0300-00005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4" name="Rectangle 103">
          <a:extLst>
            <a:ext uri="{FF2B5EF4-FFF2-40B4-BE49-F238E27FC236}">
              <a16:creationId xmlns:a16="http://schemas.microsoft.com/office/drawing/2014/main" xmlns="" id="{00000000-0008-0000-0300-00005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5" name="Rectangle 104">
          <a:extLst>
            <a:ext uri="{FF2B5EF4-FFF2-40B4-BE49-F238E27FC236}">
              <a16:creationId xmlns:a16="http://schemas.microsoft.com/office/drawing/2014/main" xmlns="" id="{00000000-0008-0000-0300-00005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6" name="Rectangle 105">
          <a:extLst>
            <a:ext uri="{FF2B5EF4-FFF2-40B4-BE49-F238E27FC236}">
              <a16:creationId xmlns:a16="http://schemas.microsoft.com/office/drawing/2014/main" xmlns="" id="{00000000-0008-0000-0300-00005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57" name="Rectangle 106">
          <a:extLst>
            <a:ext uri="{FF2B5EF4-FFF2-40B4-BE49-F238E27FC236}">
              <a16:creationId xmlns:a16="http://schemas.microsoft.com/office/drawing/2014/main" xmlns="" id="{00000000-0008-0000-0300-00005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58" name="Rectangle 107">
          <a:extLst>
            <a:ext uri="{FF2B5EF4-FFF2-40B4-BE49-F238E27FC236}">
              <a16:creationId xmlns:a16="http://schemas.microsoft.com/office/drawing/2014/main" xmlns="" id="{00000000-0008-0000-0300-00005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59" name="Rectangle 108">
          <a:extLst>
            <a:ext uri="{FF2B5EF4-FFF2-40B4-BE49-F238E27FC236}">
              <a16:creationId xmlns:a16="http://schemas.microsoft.com/office/drawing/2014/main" xmlns="" id="{00000000-0008-0000-0300-00005B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0" name="Rectangle 109">
          <a:extLst>
            <a:ext uri="{FF2B5EF4-FFF2-40B4-BE49-F238E27FC236}">
              <a16:creationId xmlns:a16="http://schemas.microsoft.com/office/drawing/2014/main" xmlns="" id="{00000000-0008-0000-0300-00005C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1" name="Rectangle 110">
          <a:extLst>
            <a:ext uri="{FF2B5EF4-FFF2-40B4-BE49-F238E27FC236}">
              <a16:creationId xmlns:a16="http://schemas.microsoft.com/office/drawing/2014/main" xmlns="" id="{00000000-0008-0000-0300-00005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2" name="Rectangle 111">
          <a:extLst>
            <a:ext uri="{FF2B5EF4-FFF2-40B4-BE49-F238E27FC236}">
              <a16:creationId xmlns:a16="http://schemas.microsoft.com/office/drawing/2014/main" xmlns="" id="{00000000-0008-0000-0300-00005E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3" name="Rectangle 112">
          <a:extLst>
            <a:ext uri="{FF2B5EF4-FFF2-40B4-BE49-F238E27FC236}">
              <a16:creationId xmlns:a16="http://schemas.microsoft.com/office/drawing/2014/main" xmlns="" id="{00000000-0008-0000-0300-00005F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4" name="Rectangle 113">
          <a:extLst>
            <a:ext uri="{FF2B5EF4-FFF2-40B4-BE49-F238E27FC236}">
              <a16:creationId xmlns:a16="http://schemas.microsoft.com/office/drawing/2014/main" xmlns="" id="{00000000-0008-0000-0300-00006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5" name="Rectangle 114">
          <a:extLst>
            <a:ext uri="{FF2B5EF4-FFF2-40B4-BE49-F238E27FC236}">
              <a16:creationId xmlns:a16="http://schemas.microsoft.com/office/drawing/2014/main" xmlns="" id="{00000000-0008-0000-0300-000061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6" name="Rectangle 115">
          <a:extLst>
            <a:ext uri="{FF2B5EF4-FFF2-40B4-BE49-F238E27FC236}">
              <a16:creationId xmlns:a16="http://schemas.microsoft.com/office/drawing/2014/main" xmlns="" id="{00000000-0008-0000-0300-000062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67" name="Rectangle 116">
          <a:extLst>
            <a:ext uri="{FF2B5EF4-FFF2-40B4-BE49-F238E27FC236}">
              <a16:creationId xmlns:a16="http://schemas.microsoft.com/office/drawing/2014/main" xmlns="" id="{00000000-0008-0000-0300-00006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68" name="Rectangle 117">
          <a:extLst>
            <a:ext uri="{FF2B5EF4-FFF2-40B4-BE49-F238E27FC236}">
              <a16:creationId xmlns:a16="http://schemas.microsoft.com/office/drawing/2014/main" xmlns="" id="{00000000-0008-0000-0300-00006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69" name="Rectangle 118">
          <a:extLst>
            <a:ext uri="{FF2B5EF4-FFF2-40B4-BE49-F238E27FC236}">
              <a16:creationId xmlns:a16="http://schemas.microsoft.com/office/drawing/2014/main" xmlns="" id="{00000000-0008-0000-0300-00006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0" name="Rectangle 119">
          <a:extLst>
            <a:ext uri="{FF2B5EF4-FFF2-40B4-BE49-F238E27FC236}">
              <a16:creationId xmlns:a16="http://schemas.microsoft.com/office/drawing/2014/main" xmlns="" id="{00000000-0008-0000-0300-00006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1" name="Rectangle 120">
          <a:extLst>
            <a:ext uri="{FF2B5EF4-FFF2-40B4-BE49-F238E27FC236}">
              <a16:creationId xmlns:a16="http://schemas.microsoft.com/office/drawing/2014/main" xmlns="" id="{00000000-0008-0000-0300-00006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2" name="Rectangle 121">
          <a:extLst>
            <a:ext uri="{FF2B5EF4-FFF2-40B4-BE49-F238E27FC236}">
              <a16:creationId xmlns:a16="http://schemas.microsoft.com/office/drawing/2014/main" xmlns="" id="{00000000-0008-0000-0300-00006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3" name="Rectangle 122">
          <a:extLst>
            <a:ext uri="{FF2B5EF4-FFF2-40B4-BE49-F238E27FC236}">
              <a16:creationId xmlns:a16="http://schemas.microsoft.com/office/drawing/2014/main" xmlns="" id="{00000000-0008-0000-0300-00006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74" name="Rectangle 123">
          <a:extLst>
            <a:ext uri="{FF2B5EF4-FFF2-40B4-BE49-F238E27FC236}">
              <a16:creationId xmlns:a16="http://schemas.microsoft.com/office/drawing/2014/main" xmlns="" id="{00000000-0008-0000-0300-00006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5" name="Rectangle 124">
          <a:extLst>
            <a:ext uri="{FF2B5EF4-FFF2-40B4-BE49-F238E27FC236}">
              <a16:creationId xmlns:a16="http://schemas.microsoft.com/office/drawing/2014/main" xmlns="" id="{00000000-0008-0000-0300-00006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6" name="Rectangle 125">
          <a:extLst>
            <a:ext uri="{FF2B5EF4-FFF2-40B4-BE49-F238E27FC236}">
              <a16:creationId xmlns:a16="http://schemas.microsoft.com/office/drawing/2014/main" xmlns="" id="{00000000-0008-0000-0300-00006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77" name="Rectangle 126">
          <a:extLst>
            <a:ext uri="{FF2B5EF4-FFF2-40B4-BE49-F238E27FC236}">
              <a16:creationId xmlns:a16="http://schemas.microsoft.com/office/drawing/2014/main" xmlns="" id="{00000000-0008-0000-0300-00006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8" name="Rectangle 127">
          <a:extLst>
            <a:ext uri="{FF2B5EF4-FFF2-40B4-BE49-F238E27FC236}">
              <a16:creationId xmlns:a16="http://schemas.microsoft.com/office/drawing/2014/main" xmlns="" id="{00000000-0008-0000-0300-00006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79" name="Rectangle 128">
          <a:extLst>
            <a:ext uri="{FF2B5EF4-FFF2-40B4-BE49-F238E27FC236}">
              <a16:creationId xmlns:a16="http://schemas.microsoft.com/office/drawing/2014/main" xmlns="" id="{00000000-0008-0000-0300-00006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0" name="Rectangle 129">
          <a:extLst>
            <a:ext uri="{FF2B5EF4-FFF2-40B4-BE49-F238E27FC236}">
              <a16:creationId xmlns:a16="http://schemas.microsoft.com/office/drawing/2014/main" xmlns="" id="{00000000-0008-0000-0300-00007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1" name="Rectangle 130">
          <a:extLst>
            <a:ext uri="{FF2B5EF4-FFF2-40B4-BE49-F238E27FC236}">
              <a16:creationId xmlns:a16="http://schemas.microsoft.com/office/drawing/2014/main" xmlns="" id="{00000000-0008-0000-0300-00007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2" name="Rectangle 131">
          <a:extLst>
            <a:ext uri="{FF2B5EF4-FFF2-40B4-BE49-F238E27FC236}">
              <a16:creationId xmlns:a16="http://schemas.microsoft.com/office/drawing/2014/main" xmlns="" id="{00000000-0008-0000-0300-00007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3" name="Rectangle 132">
          <a:extLst>
            <a:ext uri="{FF2B5EF4-FFF2-40B4-BE49-F238E27FC236}">
              <a16:creationId xmlns:a16="http://schemas.microsoft.com/office/drawing/2014/main" xmlns="" id="{00000000-0008-0000-0300-00007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4" name="Rectangle 133">
          <a:extLst>
            <a:ext uri="{FF2B5EF4-FFF2-40B4-BE49-F238E27FC236}">
              <a16:creationId xmlns:a16="http://schemas.microsoft.com/office/drawing/2014/main" xmlns="" id="{00000000-0008-0000-0300-00007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5" name="Rectangle 134">
          <a:extLst>
            <a:ext uri="{FF2B5EF4-FFF2-40B4-BE49-F238E27FC236}">
              <a16:creationId xmlns:a16="http://schemas.microsoft.com/office/drawing/2014/main" xmlns="" id="{00000000-0008-0000-0300-00007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6" name="Rectangle 135">
          <a:extLst>
            <a:ext uri="{FF2B5EF4-FFF2-40B4-BE49-F238E27FC236}">
              <a16:creationId xmlns:a16="http://schemas.microsoft.com/office/drawing/2014/main" xmlns="" id="{00000000-0008-0000-0300-00007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7" name="Rectangle 136">
          <a:extLst>
            <a:ext uri="{FF2B5EF4-FFF2-40B4-BE49-F238E27FC236}">
              <a16:creationId xmlns:a16="http://schemas.microsoft.com/office/drawing/2014/main" xmlns="" id="{00000000-0008-0000-0300-00007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8" name="Rectangle 137">
          <a:extLst>
            <a:ext uri="{FF2B5EF4-FFF2-40B4-BE49-F238E27FC236}">
              <a16:creationId xmlns:a16="http://schemas.microsoft.com/office/drawing/2014/main" xmlns="" id="{00000000-0008-0000-0300-00007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89" name="Rectangle 138">
          <a:extLst>
            <a:ext uri="{FF2B5EF4-FFF2-40B4-BE49-F238E27FC236}">
              <a16:creationId xmlns:a16="http://schemas.microsoft.com/office/drawing/2014/main" xmlns="" id="{00000000-0008-0000-0300-00007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0" name="Rectangle 139">
          <a:extLst>
            <a:ext uri="{FF2B5EF4-FFF2-40B4-BE49-F238E27FC236}">
              <a16:creationId xmlns:a16="http://schemas.microsoft.com/office/drawing/2014/main" xmlns="" id="{00000000-0008-0000-0300-00007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1" name="Rectangle 140">
          <a:extLst>
            <a:ext uri="{FF2B5EF4-FFF2-40B4-BE49-F238E27FC236}">
              <a16:creationId xmlns:a16="http://schemas.microsoft.com/office/drawing/2014/main" xmlns="" id="{00000000-0008-0000-0300-00007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2" name="Rectangle 141">
          <a:extLst>
            <a:ext uri="{FF2B5EF4-FFF2-40B4-BE49-F238E27FC236}">
              <a16:creationId xmlns:a16="http://schemas.microsoft.com/office/drawing/2014/main" xmlns="" id="{00000000-0008-0000-0300-00007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3" name="Rectangle 142">
          <a:extLst>
            <a:ext uri="{FF2B5EF4-FFF2-40B4-BE49-F238E27FC236}">
              <a16:creationId xmlns:a16="http://schemas.microsoft.com/office/drawing/2014/main" xmlns="" id="{00000000-0008-0000-0300-00007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4" name="Rectangle 143">
          <a:extLst>
            <a:ext uri="{FF2B5EF4-FFF2-40B4-BE49-F238E27FC236}">
              <a16:creationId xmlns:a16="http://schemas.microsoft.com/office/drawing/2014/main" xmlns="" id="{00000000-0008-0000-0300-00007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5" name="Rectangle 144">
          <a:extLst>
            <a:ext uri="{FF2B5EF4-FFF2-40B4-BE49-F238E27FC236}">
              <a16:creationId xmlns:a16="http://schemas.microsoft.com/office/drawing/2014/main" xmlns="" id="{00000000-0008-0000-0300-00007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6" name="Rectangle 145">
          <a:extLst>
            <a:ext uri="{FF2B5EF4-FFF2-40B4-BE49-F238E27FC236}">
              <a16:creationId xmlns:a16="http://schemas.microsoft.com/office/drawing/2014/main" xmlns="" id="{00000000-0008-0000-0300-00008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897" name="Rectangle 146">
          <a:extLst>
            <a:ext uri="{FF2B5EF4-FFF2-40B4-BE49-F238E27FC236}">
              <a16:creationId xmlns:a16="http://schemas.microsoft.com/office/drawing/2014/main" xmlns="" id="{00000000-0008-0000-0300-00008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898" name="Rectangle 147">
          <a:extLst>
            <a:ext uri="{FF2B5EF4-FFF2-40B4-BE49-F238E27FC236}">
              <a16:creationId xmlns:a16="http://schemas.microsoft.com/office/drawing/2014/main" xmlns="" id="{00000000-0008-0000-0300-00008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899" name="Rectangle 148">
          <a:extLst>
            <a:ext uri="{FF2B5EF4-FFF2-40B4-BE49-F238E27FC236}">
              <a16:creationId xmlns:a16="http://schemas.microsoft.com/office/drawing/2014/main" xmlns="" id="{00000000-0008-0000-0300-00008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0" name="Rectangle 149">
          <a:extLst>
            <a:ext uri="{FF2B5EF4-FFF2-40B4-BE49-F238E27FC236}">
              <a16:creationId xmlns:a16="http://schemas.microsoft.com/office/drawing/2014/main" xmlns="" id="{00000000-0008-0000-0300-00008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1" name="Rectangle 150">
          <a:extLst>
            <a:ext uri="{FF2B5EF4-FFF2-40B4-BE49-F238E27FC236}">
              <a16:creationId xmlns:a16="http://schemas.microsoft.com/office/drawing/2014/main" xmlns="" id="{00000000-0008-0000-0300-00008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2" name="Rectangle 151">
          <a:extLst>
            <a:ext uri="{FF2B5EF4-FFF2-40B4-BE49-F238E27FC236}">
              <a16:creationId xmlns:a16="http://schemas.microsoft.com/office/drawing/2014/main" xmlns="" id="{00000000-0008-0000-0300-00008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3" name="Rectangle 152">
          <a:extLst>
            <a:ext uri="{FF2B5EF4-FFF2-40B4-BE49-F238E27FC236}">
              <a16:creationId xmlns:a16="http://schemas.microsoft.com/office/drawing/2014/main" xmlns="" id="{00000000-0008-0000-0300-00008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4" name="Rectangle 153">
          <a:extLst>
            <a:ext uri="{FF2B5EF4-FFF2-40B4-BE49-F238E27FC236}">
              <a16:creationId xmlns:a16="http://schemas.microsoft.com/office/drawing/2014/main" xmlns="" id="{00000000-0008-0000-0300-00008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5" name="Rectangle 154">
          <a:extLst>
            <a:ext uri="{FF2B5EF4-FFF2-40B4-BE49-F238E27FC236}">
              <a16:creationId xmlns:a16="http://schemas.microsoft.com/office/drawing/2014/main" xmlns="" id="{00000000-0008-0000-0300-00008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6" name="Rectangle 155">
          <a:extLst>
            <a:ext uri="{FF2B5EF4-FFF2-40B4-BE49-F238E27FC236}">
              <a16:creationId xmlns:a16="http://schemas.microsoft.com/office/drawing/2014/main" xmlns="" id="{00000000-0008-0000-0300-00008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07" name="Rectangle 156">
          <a:extLst>
            <a:ext uri="{FF2B5EF4-FFF2-40B4-BE49-F238E27FC236}">
              <a16:creationId xmlns:a16="http://schemas.microsoft.com/office/drawing/2014/main" xmlns="" id="{00000000-0008-0000-0300-00008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08" name="Rectangle 157">
          <a:extLst>
            <a:ext uri="{FF2B5EF4-FFF2-40B4-BE49-F238E27FC236}">
              <a16:creationId xmlns:a16="http://schemas.microsoft.com/office/drawing/2014/main" xmlns="" id="{00000000-0008-0000-0300-00008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09" name="Rectangle 158">
          <a:extLst>
            <a:ext uri="{FF2B5EF4-FFF2-40B4-BE49-F238E27FC236}">
              <a16:creationId xmlns:a16="http://schemas.microsoft.com/office/drawing/2014/main" xmlns="" id="{00000000-0008-0000-0300-00008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0" name="Rectangle 159">
          <a:extLst>
            <a:ext uri="{FF2B5EF4-FFF2-40B4-BE49-F238E27FC236}">
              <a16:creationId xmlns:a16="http://schemas.microsoft.com/office/drawing/2014/main" xmlns="" id="{00000000-0008-0000-0300-00008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1" name="Rectangle 160">
          <a:extLst>
            <a:ext uri="{FF2B5EF4-FFF2-40B4-BE49-F238E27FC236}">
              <a16:creationId xmlns:a16="http://schemas.microsoft.com/office/drawing/2014/main" xmlns="" id="{00000000-0008-0000-0300-00008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2" name="Rectangle 161">
          <a:extLst>
            <a:ext uri="{FF2B5EF4-FFF2-40B4-BE49-F238E27FC236}">
              <a16:creationId xmlns:a16="http://schemas.microsoft.com/office/drawing/2014/main" xmlns="" id="{00000000-0008-0000-0300-00009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3" name="Rectangle 162">
          <a:extLst>
            <a:ext uri="{FF2B5EF4-FFF2-40B4-BE49-F238E27FC236}">
              <a16:creationId xmlns:a16="http://schemas.microsoft.com/office/drawing/2014/main" xmlns="" id="{00000000-0008-0000-0300-00009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4" name="Rectangle 163">
          <a:extLst>
            <a:ext uri="{FF2B5EF4-FFF2-40B4-BE49-F238E27FC236}">
              <a16:creationId xmlns:a16="http://schemas.microsoft.com/office/drawing/2014/main" xmlns="" id="{00000000-0008-0000-0300-00009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5" name="Rectangle 164">
          <a:extLst>
            <a:ext uri="{FF2B5EF4-FFF2-40B4-BE49-F238E27FC236}">
              <a16:creationId xmlns:a16="http://schemas.microsoft.com/office/drawing/2014/main" xmlns="" id="{00000000-0008-0000-0300-00009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6" name="Rectangle 165">
          <a:extLst>
            <a:ext uri="{FF2B5EF4-FFF2-40B4-BE49-F238E27FC236}">
              <a16:creationId xmlns:a16="http://schemas.microsoft.com/office/drawing/2014/main" xmlns="" id="{00000000-0008-0000-0300-00009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17" name="Rectangle 166">
          <a:extLst>
            <a:ext uri="{FF2B5EF4-FFF2-40B4-BE49-F238E27FC236}">
              <a16:creationId xmlns:a16="http://schemas.microsoft.com/office/drawing/2014/main" xmlns="" id="{00000000-0008-0000-0300-000095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18" name="Rectangle 167">
          <a:extLst>
            <a:ext uri="{FF2B5EF4-FFF2-40B4-BE49-F238E27FC236}">
              <a16:creationId xmlns:a16="http://schemas.microsoft.com/office/drawing/2014/main" xmlns="" id="{00000000-0008-0000-0300-000096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19" name="Rectangle 168">
          <a:extLst>
            <a:ext uri="{FF2B5EF4-FFF2-40B4-BE49-F238E27FC236}">
              <a16:creationId xmlns:a16="http://schemas.microsoft.com/office/drawing/2014/main" xmlns="" id="{00000000-0008-0000-0300-00009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20" name="Rectangle 169">
          <a:extLst>
            <a:ext uri="{FF2B5EF4-FFF2-40B4-BE49-F238E27FC236}">
              <a16:creationId xmlns:a16="http://schemas.microsoft.com/office/drawing/2014/main" xmlns="" id="{00000000-0008-0000-0300-000098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1" name="Rectangle 170">
          <a:extLst>
            <a:ext uri="{FF2B5EF4-FFF2-40B4-BE49-F238E27FC236}">
              <a16:creationId xmlns:a16="http://schemas.microsoft.com/office/drawing/2014/main" xmlns="" id="{00000000-0008-0000-0300-000099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2" name="Rectangle 171">
          <a:extLst>
            <a:ext uri="{FF2B5EF4-FFF2-40B4-BE49-F238E27FC236}">
              <a16:creationId xmlns:a16="http://schemas.microsoft.com/office/drawing/2014/main" xmlns="" id="{00000000-0008-0000-0300-00009A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23" name="Rectangle 172">
          <a:extLst>
            <a:ext uri="{FF2B5EF4-FFF2-40B4-BE49-F238E27FC236}">
              <a16:creationId xmlns:a16="http://schemas.microsoft.com/office/drawing/2014/main" xmlns="" id="{00000000-0008-0000-0300-00009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4" name="Rectangle 173">
          <a:extLst>
            <a:ext uri="{FF2B5EF4-FFF2-40B4-BE49-F238E27FC236}">
              <a16:creationId xmlns:a16="http://schemas.microsoft.com/office/drawing/2014/main" xmlns="" id="{00000000-0008-0000-0300-00009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5" name="Rectangle 174">
          <a:extLst>
            <a:ext uri="{FF2B5EF4-FFF2-40B4-BE49-F238E27FC236}">
              <a16:creationId xmlns:a16="http://schemas.microsoft.com/office/drawing/2014/main" xmlns="" id="{00000000-0008-0000-0300-00009D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6" name="Rectangle 175">
          <a:extLst>
            <a:ext uri="{FF2B5EF4-FFF2-40B4-BE49-F238E27FC236}">
              <a16:creationId xmlns:a16="http://schemas.microsoft.com/office/drawing/2014/main" xmlns="" id="{00000000-0008-0000-0300-00009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7" name="Rectangle 176">
          <a:extLst>
            <a:ext uri="{FF2B5EF4-FFF2-40B4-BE49-F238E27FC236}">
              <a16:creationId xmlns:a16="http://schemas.microsoft.com/office/drawing/2014/main" xmlns="" id="{00000000-0008-0000-0300-00009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8" name="Rectangle 177">
          <a:extLst>
            <a:ext uri="{FF2B5EF4-FFF2-40B4-BE49-F238E27FC236}">
              <a16:creationId xmlns:a16="http://schemas.microsoft.com/office/drawing/2014/main" xmlns="" id="{00000000-0008-0000-0300-0000A0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29" name="Rectangle 178">
          <a:extLst>
            <a:ext uri="{FF2B5EF4-FFF2-40B4-BE49-F238E27FC236}">
              <a16:creationId xmlns:a16="http://schemas.microsoft.com/office/drawing/2014/main" xmlns="" id="{00000000-0008-0000-0300-0000A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0" name="Rectangle 179">
          <a:extLst>
            <a:ext uri="{FF2B5EF4-FFF2-40B4-BE49-F238E27FC236}">
              <a16:creationId xmlns:a16="http://schemas.microsoft.com/office/drawing/2014/main" xmlns="" id="{00000000-0008-0000-0300-0000A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1" name="Rectangle 180">
          <a:extLst>
            <a:ext uri="{FF2B5EF4-FFF2-40B4-BE49-F238E27FC236}">
              <a16:creationId xmlns:a16="http://schemas.microsoft.com/office/drawing/2014/main" xmlns="" id="{00000000-0008-0000-0300-0000A3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2" name="Rectangle 181">
          <a:extLst>
            <a:ext uri="{FF2B5EF4-FFF2-40B4-BE49-F238E27FC236}">
              <a16:creationId xmlns:a16="http://schemas.microsoft.com/office/drawing/2014/main" xmlns="" id="{00000000-0008-0000-0300-0000A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3" name="Rectangle 182">
          <a:extLst>
            <a:ext uri="{FF2B5EF4-FFF2-40B4-BE49-F238E27FC236}">
              <a16:creationId xmlns:a16="http://schemas.microsoft.com/office/drawing/2014/main" xmlns="" id="{00000000-0008-0000-0300-0000A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4" name="Rectangle 183">
          <a:extLst>
            <a:ext uri="{FF2B5EF4-FFF2-40B4-BE49-F238E27FC236}">
              <a16:creationId xmlns:a16="http://schemas.microsoft.com/office/drawing/2014/main" xmlns="" id="{00000000-0008-0000-0300-0000A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35" name="Rectangle 184">
          <a:extLst>
            <a:ext uri="{FF2B5EF4-FFF2-40B4-BE49-F238E27FC236}">
              <a16:creationId xmlns:a16="http://schemas.microsoft.com/office/drawing/2014/main" xmlns="" id="{00000000-0008-0000-0300-0000A7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6" name="Rectangle 185">
          <a:extLst>
            <a:ext uri="{FF2B5EF4-FFF2-40B4-BE49-F238E27FC236}">
              <a16:creationId xmlns:a16="http://schemas.microsoft.com/office/drawing/2014/main" xmlns="" id="{00000000-0008-0000-0300-0000A8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37" name="Rectangle 186">
          <a:extLst>
            <a:ext uri="{FF2B5EF4-FFF2-40B4-BE49-F238E27FC236}">
              <a16:creationId xmlns:a16="http://schemas.microsoft.com/office/drawing/2014/main" xmlns="" id="{00000000-0008-0000-0300-0000A9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38" name="Rectangle 187">
          <a:extLst>
            <a:ext uri="{FF2B5EF4-FFF2-40B4-BE49-F238E27FC236}">
              <a16:creationId xmlns:a16="http://schemas.microsoft.com/office/drawing/2014/main" xmlns="" id="{00000000-0008-0000-0300-0000A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39" name="Rectangle 188">
          <a:extLst>
            <a:ext uri="{FF2B5EF4-FFF2-40B4-BE49-F238E27FC236}">
              <a16:creationId xmlns:a16="http://schemas.microsoft.com/office/drawing/2014/main" xmlns="" id="{00000000-0008-0000-0300-0000AB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0" name="Rectangle 189">
          <a:extLst>
            <a:ext uri="{FF2B5EF4-FFF2-40B4-BE49-F238E27FC236}">
              <a16:creationId xmlns:a16="http://schemas.microsoft.com/office/drawing/2014/main" xmlns="" id="{00000000-0008-0000-0300-0000AC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1" name="Rectangle 190">
          <a:extLst>
            <a:ext uri="{FF2B5EF4-FFF2-40B4-BE49-F238E27FC236}">
              <a16:creationId xmlns:a16="http://schemas.microsoft.com/office/drawing/2014/main" xmlns="" id="{00000000-0008-0000-0300-0000A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2" name="Rectangle 191">
          <a:extLst>
            <a:ext uri="{FF2B5EF4-FFF2-40B4-BE49-F238E27FC236}">
              <a16:creationId xmlns:a16="http://schemas.microsoft.com/office/drawing/2014/main" xmlns="" id="{00000000-0008-0000-0300-0000AE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3" name="Rectangle 192">
          <a:extLst>
            <a:ext uri="{FF2B5EF4-FFF2-40B4-BE49-F238E27FC236}">
              <a16:creationId xmlns:a16="http://schemas.microsoft.com/office/drawing/2014/main" xmlns="" id="{00000000-0008-0000-0300-0000AF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4" name="Rectangle 193">
          <a:extLst>
            <a:ext uri="{FF2B5EF4-FFF2-40B4-BE49-F238E27FC236}">
              <a16:creationId xmlns:a16="http://schemas.microsoft.com/office/drawing/2014/main" xmlns="" id="{00000000-0008-0000-0300-0000B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5" name="Rectangle 194">
          <a:extLst>
            <a:ext uri="{FF2B5EF4-FFF2-40B4-BE49-F238E27FC236}">
              <a16:creationId xmlns:a16="http://schemas.microsoft.com/office/drawing/2014/main" xmlns="" id="{00000000-0008-0000-0300-0000B1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6" name="Rectangle 195">
          <a:extLst>
            <a:ext uri="{FF2B5EF4-FFF2-40B4-BE49-F238E27FC236}">
              <a16:creationId xmlns:a16="http://schemas.microsoft.com/office/drawing/2014/main" xmlns="" id="{00000000-0008-0000-0300-0000B2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47" name="Rectangle 196">
          <a:extLst>
            <a:ext uri="{FF2B5EF4-FFF2-40B4-BE49-F238E27FC236}">
              <a16:creationId xmlns:a16="http://schemas.microsoft.com/office/drawing/2014/main" xmlns="" id="{00000000-0008-0000-0300-0000B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48" name="Rectangle 197">
          <a:extLst>
            <a:ext uri="{FF2B5EF4-FFF2-40B4-BE49-F238E27FC236}">
              <a16:creationId xmlns:a16="http://schemas.microsoft.com/office/drawing/2014/main" xmlns="" id="{00000000-0008-0000-0300-0000B4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49" name="Rectangle 198">
          <a:extLst>
            <a:ext uri="{FF2B5EF4-FFF2-40B4-BE49-F238E27FC236}">
              <a16:creationId xmlns:a16="http://schemas.microsoft.com/office/drawing/2014/main" xmlns="" id="{00000000-0008-0000-0300-0000B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0" name="Rectangle 199">
          <a:extLst>
            <a:ext uri="{FF2B5EF4-FFF2-40B4-BE49-F238E27FC236}">
              <a16:creationId xmlns:a16="http://schemas.microsoft.com/office/drawing/2014/main" xmlns="" id="{00000000-0008-0000-0300-0000B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1" name="Rectangle 200">
          <a:extLst>
            <a:ext uri="{FF2B5EF4-FFF2-40B4-BE49-F238E27FC236}">
              <a16:creationId xmlns:a16="http://schemas.microsoft.com/office/drawing/2014/main" xmlns="" id="{00000000-0008-0000-0300-0000B7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2" name="Rectangle 201">
          <a:extLst>
            <a:ext uri="{FF2B5EF4-FFF2-40B4-BE49-F238E27FC236}">
              <a16:creationId xmlns:a16="http://schemas.microsoft.com/office/drawing/2014/main" xmlns="" id="{00000000-0008-0000-0300-0000B8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3" name="Rectangle 202">
          <a:extLst>
            <a:ext uri="{FF2B5EF4-FFF2-40B4-BE49-F238E27FC236}">
              <a16:creationId xmlns:a16="http://schemas.microsoft.com/office/drawing/2014/main" xmlns="" id="{00000000-0008-0000-0300-0000B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4" name="Rectangle 203">
          <a:extLst>
            <a:ext uri="{FF2B5EF4-FFF2-40B4-BE49-F238E27FC236}">
              <a16:creationId xmlns:a16="http://schemas.microsoft.com/office/drawing/2014/main" xmlns="" id="{00000000-0008-0000-0300-0000BA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5" name="Rectangle 204">
          <a:extLst>
            <a:ext uri="{FF2B5EF4-FFF2-40B4-BE49-F238E27FC236}">
              <a16:creationId xmlns:a16="http://schemas.microsoft.com/office/drawing/2014/main" xmlns="" id="{00000000-0008-0000-0300-0000BB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6" name="Rectangle 205">
          <a:extLst>
            <a:ext uri="{FF2B5EF4-FFF2-40B4-BE49-F238E27FC236}">
              <a16:creationId xmlns:a16="http://schemas.microsoft.com/office/drawing/2014/main" xmlns="" id="{00000000-0008-0000-0300-0000B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57" name="Rectangle 206">
          <a:extLst>
            <a:ext uri="{FF2B5EF4-FFF2-40B4-BE49-F238E27FC236}">
              <a16:creationId xmlns:a16="http://schemas.microsoft.com/office/drawing/2014/main" xmlns="" id="{00000000-0008-0000-0300-0000BD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58" name="Rectangle 207">
          <a:extLst>
            <a:ext uri="{FF2B5EF4-FFF2-40B4-BE49-F238E27FC236}">
              <a16:creationId xmlns:a16="http://schemas.microsoft.com/office/drawing/2014/main" xmlns="" id="{00000000-0008-0000-0300-0000BE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59" name="Rectangle 208">
          <a:extLst>
            <a:ext uri="{FF2B5EF4-FFF2-40B4-BE49-F238E27FC236}">
              <a16:creationId xmlns:a16="http://schemas.microsoft.com/office/drawing/2014/main" xmlns="" id="{00000000-0008-0000-0300-0000B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2960" name="Rectangle 209">
          <a:extLst>
            <a:ext uri="{FF2B5EF4-FFF2-40B4-BE49-F238E27FC236}">
              <a16:creationId xmlns:a16="http://schemas.microsoft.com/office/drawing/2014/main" xmlns="" id="{00000000-0008-0000-0300-0000C0BE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1" name="Rectangle 210">
          <a:extLst>
            <a:ext uri="{FF2B5EF4-FFF2-40B4-BE49-F238E27FC236}">
              <a16:creationId xmlns:a16="http://schemas.microsoft.com/office/drawing/2014/main" xmlns="" id="{00000000-0008-0000-0300-0000C1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2" name="Rectangle 211">
          <a:extLst>
            <a:ext uri="{FF2B5EF4-FFF2-40B4-BE49-F238E27FC236}">
              <a16:creationId xmlns:a16="http://schemas.microsoft.com/office/drawing/2014/main" xmlns="" id="{00000000-0008-0000-0300-0000C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3" name="Rectangle 212">
          <a:extLst>
            <a:ext uri="{FF2B5EF4-FFF2-40B4-BE49-F238E27FC236}">
              <a16:creationId xmlns:a16="http://schemas.microsoft.com/office/drawing/2014/main" xmlns="" id="{00000000-0008-0000-0300-0000C3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4" name="Rectangle 213">
          <a:extLst>
            <a:ext uri="{FF2B5EF4-FFF2-40B4-BE49-F238E27FC236}">
              <a16:creationId xmlns:a16="http://schemas.microsoft.com/office/drawing/2014/main" xmlns="" id="{00000000-0008-0000-0300-0000C4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5" name="Rectangle 214">
          <a:extLst>
            <a:ext uri="{FF2B5EF4-FFF2-40B4-BE49-F238E27FC236}">
              <a16:creationId xmlns:a16="http://schemas.microsoft.com/office/drawing/2014/main" xmlns="" id="{00000000-0008-0000-0300-0000C5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6" name="Rectangle 215">
          <a:extLst>
            <a:ext uri="{FF2B5EF4-FFF2-40B4-BE49-F238E27FC236}">
              <a16:creationId xmlns:a16="http://schemas.microsoft.com/office/drawing/2014/main" xmlns="" id="{00000000-0008-0000-0300-0000C6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2967" name="Rectangle 216">
          <a:extLst>
            <a:ext uri="{FF2B5EF4-FFF2-40B4-BE49-F238E27FC236}">
              <a16:creationId xmlns:a16="http://schemas.microsoft.com/office/drawing/2014/main" xmlns="" id="{00000000-0008-0000-0300-0000C7BE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8" name="Rectangle 217">
          <a:extLst>
            <a:ext uri="{FF2B5EF4-FFF2-40B4-BE49-F238E27FC236}">
              <a16:creationId xmlns:a16="http://schemas.microsoft.com/office/drawing/2014/main" xmlns="" id="{00000000-0008-0000-0300-0000C8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69" name="Rectangle 218">
          <a:extLst>
            <a:ext uri="{FF2B5EF4-FFF2-40B4-BE49-F238E27FC236}">
              <a16:creationId xmlns:a16="http://schemas.microsoft.com/office/drawing/2014/main" xmlns="" id="{00000000-0008-0000-0300-0000C9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0" name="Rectangle 219">
          <a:extLst>
            <a:ext uri="{FF2B5EF4-FFF2-40B4-BE49-F238E27FC236}">
              <a16:creationId xmlns:a16="http://schemas.microsoft.com/office/drawing/2014/main" xmlns="" id="{00000000-0008-0000-0300-0000CA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1" name="Rectangle 220">
          <a:extLst>
            <a:ext uri="{FF2B5EF4-FFF2-40B4-BE49-F238E27FC236}">
              <a16:creationId xmlns:a16="http://schemas.microsoft.com/office/drawing/2014/main" xmlns="" id="{00000000-0008-0000-0300-0000CB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2" name="Rectangle 221">
          <a:extLst>
            <a:ext uri="{FF2B5EF4-FFF2-40B4-BE49-F238E27FC236}">
              <a16:creationId xmlns:a16="http://schemas.microsoft.com/office/drawing/2014/main" xmlns="" id="{00000000-0008-0000-0300-0000CC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3" name="Rectangle 222">
          <a:extLst>
            <a:ext uri="{FF2B5EF4-FFF2-40B4-BE49-F238E27FC236}">
              <a16:creationId xmlns:a16="http://schemas.microsoft.com/office/drawing/2014/main" xmlns="" id="{00000000-0008-0000-0300-0000CD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4" name="Rectangle 223">
          <a:extLst>
            <a:ext uri="{FF2B5EF4-FFF2-40B4-BE49-F238E27FC236}">
              <a16:creationId xmlns:a16="http://schemas.microsoft.com/office/drawing/2014/main" xmlns="" id="{00000000-0008-0000-0300-0000CE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5" name="Rectangle 224">
          <a:extLst>
            <a:ext uri="{FF2B5EF4-FFF2-40B4-BE49-F238E27FC236}">
              <a16:creationId xmlns:a16="http://schemas.microsoft.com/office/drawing/2014/main" xmlns="" id="{00000000-0008-0000-0300-0000CF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6" name="Rectangle 225">
          <a:extLst>
            <a:ext uri="{FF2B5EF4-FFF2-40B4-BE49-F238E27FC236}">
              <a16:creationId xmlns:a16="http://schemas.microsoft.com/office/drawing/2014/main" xmlns="" id="{00000000-0008-0000-0300-0000D0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7" name="Rectangle 226">
          <a:extLst>
            <a:ext uri="{FF2B5EF4-FFF2-40B4-BE49-F238E27FC236}">
              <a16:creationId xmlns:a16="http://schemas.microsoft.com/office/drawing/2014/main" xmlns="" id="{00000000-0008-0000-0300-0000D1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8" name="Rectangle 227">
          <a:extLst>
            <a:ext uri="{FF2B5EF4-FFF2-40B4-BE49-F238E27FC236}">
              <a16:creationId xmlns:a16="http://schemas.microsoft.com/office/drawing/2014/main" xmlns="" id="{00000000-0008-0000-0300-0000D2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2979" name="Rectangle 228">
          <a:extLst>
            <a:ext uri="{FF2B5EF4-FFF2-40B4-BE49-F238E27FC236}">
              <a16:creationId xmlns:a16="http://schemas.microsoft.com/office/drawing/2014/main" xmlns="" id="{00000000-0008-0000-0300-0000D3BE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0" name="Rectangle 229">
          <a:extLst>
            <a:ext uri="{FF2B5EF4-FFF2-40B4-BE49-F238E27FC236}">
              <a16:creationId xmlns:a16="http://schemas.microsoft.com/office/drawing/2014/main" xmlns="" id="{00000000-0008-0000-0300-0000D4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1" name="Rectangle 230">
          <a:extLst>
            <a:ext uri="{FF2B5EF4-FFF2-40B4-BE49-F238E27FC236}">
              <a16:creationId xmlns:a16="http://schemas.microsoft.com/office/drawing/2014/main" xmlns="" id="{00000000-0008-0000-0300-0000D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2" name="Rectangle 231">
          <a:extLst>
            <a:ext uri="{FF2B5EF4-FFF2-40B4-BE49-F238E27FC236}">
              <a16:creationId xmlns:a16="http://schemas.microsoft.com/office/drawing/2014/main" xmlns="" id="{00000000-0008-0000-0300-0000D6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3" name="Rectangle 232">
          <a:extLst>
            <a:ext uri="{FF2B5EF4-FFF2-40B4-BE49-F238E27FC236}">
              <a16:creationId xmlns:a16="http://schemas.microsoft.com/office/drawing/2014/main" xmlns="" id="{00000000-0008-0000-0300-0000D7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4" name="Rectangle 233">
          <a:extLst>
            <a:ext uri="{FF2B5EF4-FFF2-40B4-BE49-F238E27FC236}">
              <a16:creationId xmlns:a16="http://schemas.microsoft.com/office/drawing/2014/main" xmlns="" id="{00000000-0008-0000-0300-0000D8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5" name="Rectangle 234">
          <a:extLst>
            <a:ext uri="{FF2B5EF4-FFF2-40B4-BE49-F238E27FC236}">
              <a16:creationId xmlns:a16="http://schemas.microsoft.com/office/drawing/2014/main" xmlns="" id="{00000000-0008-0000-0300-0000D9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6" name="Rectangle 235">
          <a:extLst>
            <a:ext uri="{FF2B5EF4-FFF2-40B4-BE49-F238E27FC236}">
              <a16:creationId xmlns:a16="http://schemas.microsoft.com/office/drawing/2014/main" xmlns="" id="{00000000-0008-0000-0300-0000DA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87" name="Rectangle 236">
          <a:extLst>
            <a:ext uri="{FF2B5EF4-FFF2-40B4-BE49-F238E27FC236}">
              <a16:creationId xmlns:a16="http://schemas.microsoft.com/office/drawing/2014/main" xmlns="" id="{00000000-0008-0000-0300-0000DB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88" name="Rectangle 237">
          <a:extLst>
            <a:ext uri="{FF2B5EF4-FFF2-40B4-BE49-F238E27FC236}">
              <a16:creationId xmlns:a16="http://schemas.microsoft.com/office/drawing/2014/main" xmlns="" id="{00000000-0008-0000-0300-0000DC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89" name="Rectangle 238">
          <a:extLst>
            <a:ext uri="{FF2B5EF4-FFF2-40B4-BE49-F238E27FC236}">
              <a16:creationId xmlns:a16="http://schemas.microsoft.com/office/drawing/2014/main" xmlns="" id="{00000000-0008-0000-0300-0000DD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0" name="Rectangle 239">
          <a:extLst>
            <a:ext uri="{FF2B5EF4-FFF2-40B4-BE49-F238E27FC236}">
              <a16:creationId xmlns:a16="http://schemas.microsoft.com/office/drawing/2014/main" xmlns="" id="{00000000-0008-0000-0300-0000DE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1" name="Rectangle 240">
          <a:extLst>
            <a:ext uri="{FF2B5EF4-FFF2-40B4-BE49-F238E27FC236}">
              <a16:creationId xmlns:a16="http://schemas.microsoft.com/office/drawing/2014/main" xmlns="" id="{00000000-0008-0000-0300-0000DF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2" name="Rectangle 241">
          <a:extLst>
            <a:ext uri="{FF2B5EF4-FFF2-40B4-BE49-F238E27FC236}">
              <a16:creationId xmlns:a16="http://schemas.microsoft.com/office/drawing/2014/main" xmlns="" id="{00000000-0008-0000-0300-0000E0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3" name="Rectangle 242">
          <a:extLst>
            <a:ext uri="{FF2B5EF4-FFF2-40B4-BE49-F238E27FC236}">
              <a16:creationId xmlns:a16="http://schemas.microsoft.com/office/drawing/2014/main" xmlns="" id="{00000000-0008-0000-0300-0000E1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4" name="Rectangle 243">
          <a:extLst>
            <a:ext uri="{FF2B5EF4-FFF2-40B4-BE49-F238E27FC236}">
              <a16:creationId xmlns:a16="http://schemas.microsoft.com/office/drawing/2014/main" xmlns="" id="{00000000-0008-0000-0300-0000E2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5" name="Rectangle 244">
          <a:extLst>
            <a:ext uri="{FF2B5EF4-FFF2-40B4-BE49-F238E27FC236}">
              <a16:creationId xmlns:a16="http://schemas.microsoft.com/office/drawing/2014/main" xmlns="" id="{00000000-0008-0000-0300-0000E3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6" name="Rectangle 245">
          <a:extLst>
            <a:ext uri="{FF2B5EF4-FFF2-40B4-BE49-F238E27FC236}">
              <a16:creationId xmlns:a16="http://schemas.microsoft.com/office/drawing/2014/main" xmlns="" id="{00000000-0008-0000-0300-0000E4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2997" name="Rectangle 246">
          <a:extLst>
            <a:ext uri="{FF2B5EF4-FFF2-40B4-BE49-F238E27FC236}">
              <a16:creationId xmlns:a16="http://schemas.microsoft.com/office/drawing/2014/main" xmlns="" id="{00000000-0008-0000-0300-0000E5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2998" name="Rectangle 247">
          <a:extLst>
            <a:ext uri="{FF2B5EF4-FFF2-40B4-BE49-F238E27FC236}">
              <a16:creationId xmlns:a16="http://schemas.microsoft.com/office/drawing/2014/main" xmlns="" id="{00000000-0008-0000-0300-0000E6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2999" name="Rectangle 248">
          <a:extLst>
            <a:ext uri="{FF2B5EF4-FFF2-40B4-BE49-F238E27FC236}">
              <a16:creationId xmlns:a16="http://schemas.microsoft.com/office/drawing/2014/main" xmlns="" id="{00000000-0008-0000-0300-0000E7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0" name="Rectangle 249">
          <a:extLst>
            <a:ext uri="{FF2B5EF4-FFF2-40B4-BE49-F238E27FC236}">
              <a16:creationId xmlns:a16="http://schemas.microsoft.com/office/drawing/2014/main" xmlns="" id="{00000000-0008-0000-0300-0000E8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1" name="Rectangle 250">
          <a:extLst>
            <a:ext uri="{FF2B5EF4-FFF2-40B4-BE49-F238E27FC236}">
              <a16:creationId xmlns:a16="http://schemas.microsoft.com/office/drawing/2014/main" xmlns="" id="{00000000-0008-0000-0300-0000E9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2" name="Rectangle 251">
          <a:extLst>
            <a:ext uri="{FF2B5EF4-FFF2-40B4-BE49-F238E27FC236}">
              <a16:creationId xmlns:a16="http://schemas.microsoft.com/office/drawing/2014/main" xmlns="" id="{00000000-0008-0000-0300-0000EA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3" name="Rectangle 252">
          <a:extLst>
            <a:ext uri="{FF2B5EF4-FFF2-40B4-BE49-F238E27FC236}">
              <a16:creationId xmlns:a16="http://schemas.microsoft.com/office/drawing/2014/main" xmlns="" id="{00000000-0008-0000-0300-0000EB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4" name="Rectangle 253">
          <a:extLst>
            <a:ext uri="{FF2B5EF4-FFF2-40B4-BE49-F238E27FC236}">
              <a16:creationId xmlns:a16="http://schemas.microsoft.com/office/drawing/2014/main" xmlns="" id="{00000000-0008-0000-0300-0000EC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5" name="Rectangle 254">
          <a:extLst>
            <a:ext uri="{FF2B5EF4-FFF2-40B4-BE49-F238E27FC236}">
              <a16:creationId xmlns:a16="http://schemas.microsoft.com/office/drawing/2014/main" xmlns="" id="{00000000-0008-0000-0300-0000ED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6" name="Rectangle 255">
          <a:extLst>
            <a:ext uri="{FF2B5EF4-FFF2-40B4-BE49-F238E27FC236}">
              <a16:creationId xmlns:a16="http://schemas.microsoft.com/office/drawing/2014/main" xmlns="" id="{00000000-0008-0000-0300-0000EE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07" name="Rectangle 256">
          <a:extLst>
            <a:ext uri="{FF2B5EF4-FFF2-40B4-BE49-F238E27FC236}">
              <a16:creationId xmlns:a16="http://schemas.microsoft.com/office/drawing/2014/main" xmlns="" id="{00000000-0008-0000-0300-0000EF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08" name="Rectangle 257">
          <a:extLst>
            <a:ext uri="{FF2B5EF4-FFF2-40B4-BE49-F238E27FC236}">
              <a16:creationId xmlns:a16="http://schemas.microsoft.com/office/drawing/2014/main" xmlns="" id="{00000000-0008-0000-0300-0000F0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09" name="Rectangle 258">
          <a:extLst>
            <a:ext uri="{FF2B5EF4-FFF2-40B4-BE49-F238E27FC236}">
              <a16:creationId xmlns:a16="http://schemas.microsoft.com/office/drawing/2014/main" xmlns="" id="{00000000-0008-0000-0300-0000F1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779</xdr:row>
      <xdr:rowOff>0</xdr:rowOff>
    </xdr:from>
    <xdr:to>
      <xdr:col>4</xdr:col>
      <xdr:colOff>371475</xdr:colOff>
      <xdr:row>779</xdr:row>
      <xdr:rowOff>0</xdr:rowOff>
    </xdr:to>
    <xdr:sp macro="" textlink="">
      <xdr:nvSpPr>
        <xdr:cNvPr id="4833010" name="Rectangle 259">
          <a:extLst>
            <a:ext uri="{FF2B5EF4-FFF2-40B4-BE49-F238E27FC236}">
              <a16:creationId xmlns:a16="http://schemas.microsoft.com/office/drawing/2014/main" xmlns="" id="{00000000-0008-0000-0300-0000F2BE4900}"/>
            </a:ext>
          </a:extLst>
        </xdr:cNvPr>
        <xdr:cNvSpPr>
          <a:spLocks noChangeArrowheads="1"/>
        </xdr:cNvSpPr>
      </xdr:nvSpPr>
      <xdr:spPr bwMode="auto">
        <a:xfrm>
          <a:off x="51149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1" name="Rectangle 260">
          <a:extLst>
            <a:ext uri="{FF2B5EF4-FFF2-40B4-BE49-F238E27FC236}">
              <a16:creationId xmlns:a16="http://schemas.microsoft.com/office/drawing/2014/main" xmlns="" id="{00000000-0008-0000-0300-0000F3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779</xdr:row>
      <xdr:rowOff>0</xdr:rowOff>
    </xdr:from>
    <xdr:to>
      <xdr:col>8</xdr:col>
      <xdr:colOff>0</xdr:colOff>
      <xdr:row>779</xdr:row>
      <xdr:rowOff>0</xdr:rowOff>
    </xdr:to>
    <xdr:sp macro="" textlink="">
      <xdr:nvSpPr>
        <xdr:cNvPr id="4833012" name="Rectangle 261">
          <a:extLst>
            <a:ext uri="{FF2B5EF4-FFF2-40B4-BE49-F238E27FC236}">
              <a16:creationId xmlns:a16="http://schemas.microsoft.com/office/drawing/2014/main" xmlns="" id="{00000000-0008-0000-0300-0000F4BE4900}"/>
            </a:ext>
          </a:extLst>
        </xdr:cNvPr>
        <xdr:cNvSpPr>
          <a:spLocks noChangeArrowheads="1"/>
        </xdr:cNvSpPr>
      </xdr:nvSpPr>
      <xdr:spPr bwMode="auto">
        <a:xfrm>
          <a:off x="6743700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779</xdr:row>
      <xdr:rowOff>0</xdr:rowOff>
    </xdr:from>
    <xdr:to>
      <xdr:col>6</xdr:col>
      <xdr:colOff>266700</xdr:colOff>
      <xdr:row>779</xdr:row>
      <xdr:rowOff>0</xdr:rowOff>
    </xdr:to>
    <xdr:sp macro="" textlink="">
      <xdr:nvSpPr>
        <xdr:cNvPr id="4833013" name="Rectangle 262">
          <a:extLst>
            <a:ext uri="{FF2B5EF4-FFF2-40B4-BE49-F238E27FC236}">
              <a16:creationId xmlns:a16="http://schemas.microsoft.com/office/drawing/2014/main" xmlns="" id="{00000000-0008-0000-0300-0000F5BE4900}"/>
            </a:ext>
          </a:extLst>
        </xdr:cNvPr>
        <xdr:cNvSpPr>
          <a:spLocks noChangeArrowheads="1"/>
        </xdr:cNvSpPr>
      </xdr:nvSpPr>
      <xdr:spPr bwMode="auto">
        <a:xfrm>
          <a:off x="606742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4" name="Rectangle 263">
          <a:extLst>
            <a:ext uri="{FF2B5EF4-FFF2-40B4-BE49-F238E27FC236}">
              <a16:creationId xmlns:a16="http://schemas.microsoft.com/office/drawing/2014/main" xmlns="" id="{00000000-0008-0000-0300-0000F6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5" name="Rectangle 264">
          <a:extLst>
            <a:ext uri="{FF2B5EF4-FFF2-40B4-BE49-F238E27FC236}">
              <a16:creationId xmlns:a16="http://schemas.microsoft.com/office/drawing/2014/main" xmlns="" id="{00000000-0008-0000-0300-0000F7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6" name="Rectangle 265">
          <a:extLst>
            <a:ext uri="{FF2B5EF4-FFF2-40B4-BE49-F238E27FC236}">
              <a16:creationId xmlns:a16="http://schemas.microsoft.com/office/drawing/2014/main" xmlns="" id="{00000000-0008-0000-0300-0000F8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7" name="Rectangle 266">
          <a:extLst>
            <a:ext uri="{FF2B5EF4-FFF2-40B4-BE49-F238E27FC236}">
              <a16:creationId xmlns:a16="http://schemas.microsoft.com/office/drawing/2014/main" xmlns="" id="{00000000-0008-0000-0300-0000F9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8" name="Rectangle 267">
          <a:extLst>
            <a:ext uri="{FF2B5EF4-FFF2-40B4-BE49-F238E27FC236}">
              <a16:creationId xmlns:a16="http://schemas.microsoft.com/office/drawing/2014/main" xmlns="" id="{00000000-0008-0000-0300-0000FA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19" name="Rectangle 268">
          <a:extLst>
            <a:ext uri="{FF2B5EF4-FFF2-40B4-BE49-F238E27FC236}">
              <a16:creationId xmlns:a16="http://schemas.microsoft.com/office/drawing/2014/main" xmlns="" id="{00000000-0008-0000-0300-0000FB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0" name="Rectangle 269">
          <a:extLst>
            <a:ext uri="{FF2B5EF4-FFF2-40B4-BE49-F238E27FC236}">
              <a16:creationId xmlns:a16="http://schemas.microsoft.com/office/drawing/2014/main" xmlns="" id="{00000000-0008-0000-0300-0000FC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1" name="Rectangle 270">
          <a:extLst>
            <a:ext uri="{FF2B5EF4-FFF2-40B4-BE49-F238E27FC236}">
              <a16:creationId xmlns:a16="http://schemas.microsoft.com/office/drawing/2014/main" xmlns="" id="{00000000-0008-0000-0300-0000FD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2" name="Rectangle 271">
          <a:extLst>
            <a:ext uri="{FF2B5EF4-FFF2-40B4-BE49-F238E27FC236}">
              <a16:creationId xmlns:a16="http://schemas.microsoft.com/office/drawing/2014/main" xmlns="" id="{00000000-0008-0000-0300-0000FE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3" name="Rectangle 272">
          <a:extLst>
            <a:ext uri="{FF2B5EF4-FFF2-40B4-BE49-F238E27FC236}">
              <a16:creationId xmlns:a16="http://schemas.microsoft.com/office/drawing/2014/main" xmlns="" id="{00000000-0008-0000-0300-0000FFBE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4" name="Rectangle 273">
          <a:extLst>
            <a:ext uri="{FF2B5EF4-FFF2-40B4-BE49-F238E27FC236}">
              <a16:creationId xmlns:a16="http://schemas.microsoft.com/office/drawing/2014/main" xmlns="" id="{00000000-0008-0000-0300-000000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779</xdr:row>
      <xdr:rowOff>0</xdr:rowOff>
    </xdr:from>
    <xdr:to>
      <xdr:col>8</xdr:col>
      <xdr:colOff>390525</xdr:colOff>
      <xdr:row>779</xdr:row>
      <xdr:rowOff>0</xdr:rowOff>
    </xdr:to>
    <xdr:sp macro="" textlink="">
      <xdr:nvSpPr>
        <xdr:cNvPr id="4833025" name="Rectangle 274">
          <a:extLst>
            <a:ext uri="{FF2B5EF4-FFF2-40B4-BE49-F238E27FC236}">
              <a16:creationId xmlns:a16="http://schemas.microsoft.com/office/drawing/2014/main" xmlns="" id="{00000000-0008-0000-0300-000001BF4900}"/>
            </a:ext>
          </a:extLst>
        </xdr:cNvPr>
        <xdr:cNvSpPr>
          <a:spLocks noChangeArrowheads="1"/>
        </xdr:cNvSpPr>
      </xdr:nvSpPr>
      <xdr:spPr bwMode="auto">
        <a:xfrm>
          <a:off x="7191375" y="157972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6" name="Rectangle 275">
          <a:extLst>
            <a:ext uri="{FF2B5EF4-FFF2-40B4-BE49-F238E27FC236}">
              <a16:creationId xmlns:a16="http://schemas.microsoft.com/office/drawing/2014/main" xmlns="" id="{00000000-0008-0000-0300-000002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27" name="Rectangle 276">
          <a:extLst>
            <a:ext uri="{FF2B5EF4-FFF2-40B4-BE49-F238E27FC236}">
              <a16:creationId xmlns:a16="http://schemas.microsoft.com/office/drawing/2014/main" xmlns="" id="{00000000-0008-0000-0300-000003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28" name="Rectangle 277">
          <a:extLst>
            <a:ext uri="{FF2B5EF4-FFF2-40B4-BE49-F238E27FC236}">
              <a16:creationId xmlns:a16="http://schemas.microsoft.com/office/drawing/2014/main" xmlns="" id="{00000000-0008-0000-0300-000004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29" name="Rectangle 278">
          <a:extLst>
            <a:ext uri="{FF2B5EF4-FFF2-40B4-BE49-F238E27FC236}">
              <a16:creationId xmlns:a16="http://schemas.microsoft.com/office/drawing/2014/main" xmlns="" id="{00000000-0008-0000-0300-000005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0" name="Rectangle 279">
          <a:extLst>
            <a:ext uri="{FF2B5EF4-FFF2-40B4-BE49-F238E27FC236}">
              <a16:creationId xmlns:a16="http://schemas.microsoft.com/office/drawing/2014/main" xmlns="" id="{00000000-0008-0000-0300-000006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1" name="Rectangle 280">
          <a:extLst>
            <a:ext uri="{FF2B5EF4-FFF2-40B4-BE49-F238E27FC236}">
              <a16:creationId xmlns:a16="http://schemas.microsoft.com/office/drawing/2014/main" xmlns="" id="{00000000-0008-0000-0300-000007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2" name="Rectangle 281">
          <a:extLst>
            <a:ext uri="{FF2B5EF4-FFF2-40B4-BE49-F238E27FC236}">
              <a16:creationId xmlns:a16="http://schemas.microsoft.com/office/drawing/2014/main" xmlns="" id="{00000000-0008-0000-0300-000008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3" name="Rectangle 282">
          <a:extLst>
            <a:ext uri="{FF2B5EF4-FFF2-40B4-BE49-F238E27FC236}">
              <a16:creationId xmlns:a16="http://schemas.microsoft.com/office/drawing/2014/main" xmlns="" id="{00000000-0008-0000-0300-000009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4" name="Rectangle 283">
          <a:extLst>
            <a:ext uri="{FF2B5EF4-FFF2-40B4-BE49-F238E27FC236}">
              <a16:creationId xmlns:a16="http://schemas.microsoft.com/office/drawing/2014/main" xmlns="" id="{00000000-0008-0000-0300-00000A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5" name="Rectangle 284">
          <a:extLst>
            <a:ext uri="{FF2B5EF4-FFF2-40B4-BE49-F238E27FC236}">
              <a16:creationId xmlns:a16="http://schemas.microsoft.com/office/drawing/2014/main" xmlns="" id="{00000000-0008-0000-0300-00000B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6" name="Rectangle 285">
          <a:extLst>
            <a:ext uri="{FF2B5EF4-FFF2-40B4-BE49-F238E27FC236}">
              <a16:creationId xmlns:a16="http://schemas.microsoft.com/office/drawing/2014/main" xmlns="" id="{00000000-0008-0000-0300-00000C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37" name="Rectangle 286">
          <a:extLst>
            <a:ext uri="{FF2B5EF4-FFF2-40B4-BE49-F238E27FC236}">
              <a16:creationId xmlns:a16="http://schemas.microsoft.com/office/drawing/2014/main" xmlns="" id="{00000000-0008-0000-0300-00000D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38" name="Rectangle 287">
          <a:extLst>
            <a:ext uri="{FF2B5EF4-FFF2-40B4-BE49-F238E27FC236}">
              <a16:creationId xmlns:a16="http://schemas.microsoft.com/office/drawing/2014/main" xmlns="" id="{00000000-0008-0000-0300-00000E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39" name="Rectangle 288">
          <a:extLst>
            <a:ext uri="{FF2B5EF4-FFF2-40B4-BE49-F238E27FC236}">
              <a16:creationId xmlns:a16="http://schemas.microsoft.com/office/drawing/2014/main" xmlns="" id="{00000000-0008-0000-0300-00000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0" name="Rectangle 289">
          <a:extLst>
            <a:ext uri="{FF2B5EF4-FFF2-40B4-BE49-F238E27FC236}">
              <a16:creationId xmlns:a16="http://schemas.microsoft.com/office/drawing/2014/main" xmlns="" id="{00000000-0008-0000-0300-00001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1" name="Rectangle 290">
          <a:extLst>
            <a:ext uri="{FF2B5EF4-FFF2-40B4-BE49-F238E27FC236}">
              <a16:creationId xmlns:a16="http://schemas.microsoft.com/office/drawing/2014/main" xmlns="" id="{00000000-0008-0000-0300-000011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2" name="Rectangle 291">
          <a:extLst>
            <a:ext uri="{FF2B5EF4-FFF2-40B4-BE49-F238E27FC236}">
              <a16:creationId xmlns:a16="http://schemas.microsoft.com/office/drawing/2014/main" xmlns="" id="{00000000-0008-0000-0300-000012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3" name="Rectangle 292">
          <a:extLst>
            <a:ext uri="{FF2B5EF4-FFF2-40B4-BE49-F238E27FC236}">
              <a16:creationId xmlns:a16="http://schemas.microsoft.com/office/drawing/2014/main" xmlns="" id="{00000000-0008-0000-0300-000013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4" name="Rectangle 293">
          <a:extLst>
            <a:ext uri="{FF2B5EF4-FFF2-40B4-BE49-F238E27FC236}">
              <a16:creationId xmlns:a16="http://schemas.microsoft.com/office/drawing/2014/main" xmlns="" id="{00000000-0008-0000-0300-000014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5" name="Rectangle 294">
          <a:extLst>
            <a:ext uri="{FF2B5EF4-FFF2-40B4-BE49-F238E27FC236}">
              <a16:creationId xmlns:a16="http://schemas.microsoft.com/office/drawing/2014/main" xmlns="" id="{00000000-0008-0000-0300-000015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6" name="Rectangle 295">
          <a:extLst>
            <a:ext uri="{FF2B5EF4-FFF2-40B4-BE49-F238E27FC236}">
              <a16:creationId xmlns:a16="http://schemas.microsoft.com/office/drawing/2014/main" xmlns="" id="{00000000-0008-0000-0300-000016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47" name="Rectangle 296">
          <a:extLst>
            <a:ext uri="{FF2B5EF4-FFF2-40B4-BE49-F238E27FC236}">
              <a16:creationId xmlns:a16="http://schemas.microsoft.com/office/drawing/2014/main" xmlns="" id="{00000000-0008-0000-0300-000017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48" name="Rectangle 297">
          <a:extLst>
            <a:ext uri="{FF2B5EF4-FFF2-40B4-BE49-F238E27FC236}">
              <a16:creationId xmlns:a16="http://schemas.microsoft.com/office/drawing/2014/main" xmlns="" id="{00000000-0008-0000-0300-000018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49" name="Rectangle 298">
          <a:extLst>
            <a:ext uri="{FF2B5EF4-FFF2-40B4-BE49-F238E27FC236}">
              <a16:creationId xmlns:a16="http://schemas.microsoft.com/office/drawing/2014/main" xmlns="" id="{00000000-0008-0000-0300-000019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776</xdr:row>
      <xdr:rowOff>0</xdr:rowOff>
    </xdr:from>
    <xdr:to>
      <xdr:col>4</xdr:col>
      <xdr:colOff>371475</xdr:colOff>
      <xdr:row>776</xdr:row>
      <xdr:rowOff>0</xdr:rowOff>
    </xdr:to>
    <xdr:sp macro="" textlink="">
      <xdr:nvSpPr>
        <xdr:cNvPr id="4833050" name="Rectangle 299">
          <a:extLst>
            <a:ext uri="{FF2B5EF4-FFF2-40B4-BE49-F238E27FC236}">
              <a16:creationId xmlns:a16="http://schemas.microsoft.com/office/drawing/2014/main" xmlns="" id="{00000000-0008-0000-0300-00001ABF4900}"/>
            </a:ext>
          </a:extLst>
        </xdr:cNvPr>
        <xdr:cNvSpPr>
          <a:spLocks noChangeArrowheads="1"/>
        </xdr:cNvSpPr>
      </xdr:nvSpPr>
      <xdr:spPr bwMode="auto">
        <a:xfrm>
          <a:off x="51149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1" name="Rectangle 300">
          <a:extLst>
            <a:ext uri="{FF2B5EF4-FFF2-40B4-BE49-F238E27FC236}">
              <a16:creationId xmlns:a16="http://schemas.microsoft.com/office/drawing/2014/main" xmlns="" id="{00000000-0008-0000-0300-00001B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2" name="Rectangle 301">
          <a:extLst>
            <a:ext uri="{FF2B5EF4-FFF2-40B4-BE49-F238E27FC236}">
              <a16:creationId xmlns:a16="http://schemas.microsoft.com/office/drawing/2014/main" xmlns="" id="{00000000-0008-0000-0300-00001C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3" name="Rectangle 302">
          <a:extLst>
            <a:ext uri="{FF2B5EF4-FFF2-40B4-BE49-F238E27FC236}">
              <a16:creationId xmlns:a16="http://schemas.microsoft.com/office/drawing/2014/main" xmlns="" id="{00000000-0008-0000-0300-00001D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4" name="Rectangle 303">
          <a:extLst>
            <a:ext uri="{FF2B5EF4-FFF2-40B4-BE49-F238E27FC236}">
              <a16:creationId xmlns:a16="http://schemas.microsoft.com/office/drawing/2014/main" xmlns="" id="{00000000-0008-0000-0300-00001E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5" name="Rectangle 304">
          <a:extLst>
            <a:ext uri="{FF2B5EF4-FFF2-40B4-BE49-F238E27FC236}">
              <a16:creationId xmlns:a16="http://schemas.microsoft.com/office/drawing/2014/main" xmlns="" id="{00000000-0008-0000-0300-00001F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776</xdr:row>
      <xdr:rowOff>0</xdr:rowOff>
    </xdr:from>
    <xdr:to>
      <xdr:col>8</xdr:col>
      <xdr:colOff>0</xdr:colOff>
      <xdr:row>776</xdr:row>
      <xdr:rowOff>0</xdr:rowOff>
    </xdr:to>
    <xdr:sp macro="" textlink="">
      <xdr:nvSpPr>
        <xdr:cNvPr id="4833056" name="Rectangle 305">
          <a:extLst>
            <a:ext uri="{FF2B5EF4-FFF2-40B4-BE49-F238E27FC236}">
              <a16:creationId xmlns:a16="http://schemas.microsoft.com/office/drawing/2014/main" xmlns="" id="{00000000-0008-0000-0300-000020BF4900}"/>
            </a:ext>
          </a:extLst>
        </xdr:cNvPr>
        <xdr:cNvSpPr>
          <a:spLocks noChangeArrowheads="1"/>
        </xdr:cNvSpPr>
      </xdr:nvSpPr>
      <xdr:spPr bwMode="auto">
        <a:xfrm>
          <a:off x="6743700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776</xdr:row>
      <xdr:rowOff>0</xdr:rowOff>
    </xdr:from>
    <xdr:to>
      <xdr:col>6</xdr:col>
      <xdr:colOff>266700</xdr:colOff>
      <xdr:row>776</xdr:row>
      <xdr:rowOff>0</xdr:rowOff>
    </xdr:to>
    <xdr:sp macro="" textlink="">
      <xdr:nvSpPr>
        <xdr:cNvPr id="4833057" name="Rectangle 306">
          <a:extLst>
            <a:ext uri="{FF2B5EF4-FFF2-40B4-BE49-F238E27FC236}">
              <a16:creationId xmlns:a16="http://schemas.microsoft.com/office/drawing/2014/main" xmlns="" id="{00000000-0008-0000-0300-000021BF4900}"/>
            </a:ext>
          </a:extLst>
        </xdr:cNvPr>
        <xdr:cNvSpPr>
          <a:spLocks noChangeArrowheads="1"/>
        </xdr:cNvSpPr>
      </xdr:nvSpPr>
      <xdr:spPr bwMode="auto">
        <a:xfrm>
          <a:off x="6067425" y="157343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8" name="Rectangle 307">
          <a:extLst>
            <a:ext uri="{FF2B5EF4-FFF2-40B4-BE49-F238E27FC236}">
              <a16:creationId xmlns:a16="http://schemas.microsoft.com/office/drawing/2014/main" xmlns="" id="{00000000-0008-0000-0300-000022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59" name="Rectangle 308">
          <a:extLst>
            <a:ext uri="{FF2B5EF4-FFF2-40B4-BE49-F238E27FC236}">
              <a16:creationId xmlns:a16="http://schemas.microsoft.com/office/drawing/2014/main" xmlns="" id="{00000000-0008-0000-0300-000023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0" name="Rectangle 309">
          <a:extLst>
            <a:ext uri="{FF2B5EF4-FFF2-40B4-BE49-F238E27FC236}">
              <a16:creationId xmlns:a16="http://schemas.microsoft.com/office/drawing/2014/main" xmlns="" id="{00000000-0008-0000-0300-000024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1" name="Rectangle 310">
          <a:extLst>
            <a:ext uri="{FF2B5EF4-FFF2-40B4-BE49-F238E27FC236}">
              <a16:creationId xmlns:a16="http://schemas.microsoft.com/office/drawing/2014/main" xmlns="" id="{00000000-0008-0000-0300-000025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2" name="Rectangle 311">
          <a:extLst>
            <a:ext uri="{FF2B5EF4-FFF2-40B4-BE49-F238E27FC236}">
              <a16:creationId xmlns:a16="http://schemas.microsoft.com/office/drawing/2014/main" xmlns="" id="{00000000-0008-0000-0300-000026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3" name="Rectangle 312">
          <a:extLst>
            <a:ext uri="{FF2B5EF4-FFF2-40B4-BE49-F238E27FC236}">
              <a16:creationId xmlns:a16="http://schemas.microsoft.com/office/drawing/2014/main" xmlns="" id="{00000000-0008-0000-0300-000027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4" name="Rectangle 313">
          <a:extLst>
            <a:ext uri="{FF2B5EF4-FFF2-40B4-BE49-F238E27FC236}">
              <a16:creationId xmlns:a16="http://schemas.microsoft.com/office/drawing/2014/main" xmlns="" id="{00000000-0008-0000-0300-000028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5" name="Rectangle 314">
          <a:extLst>
            <a:ext uri="{FF2B5EF4-FFF2-40B4-BE49-F238E27FC236}">
              <a16:creationId xmlns:a16="http://schemas.microsoft.com/office/drawing/2014/main" xmlns="" id="{00000000-0008-0000-0300-000029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6" name="Rectangle 315">
          <a:extLst>
            <a:ext uri="{FF2B5EF4-FFF2-40B4-BE49-F238E27FC236}">
              <a16:creationId xmlns:a16="http://schemas.microsoft.com/office/drawing/2014/main" xmlns="" id="{00000000-0008-0000-0300-00002A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7" name="Rectangle 316">
          <a:extLst>
            <a:ext uri="{FF2B5EF4-FFF2-40B4-BE49-F238E27FC236}">
              <a16:creationId xmlns:a16="http://schemas.microsoft.com/office/drawing/2014/main" xmlns="" id="{00000000-0008-0000-0300-00002B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8" name="Rectangle 317">
          <a:extLst>
            <a:ext uri="{FF2B5EF4-FFF2-40B4-BE49-F238E27FC236}">
              <a16:creationId xmlns:a16="http://schemas.microsoft.com/office/drawing/2014/main" xmlns="" id="{00000000-0008-0000-0300-00002C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776</xdr:row>
      <xdr:rowOff>0</xdr:rowOff>
    </xdr:from>
    <xdr:to>
      <xdr:col>8</xdr:col>
      <xdr:colOff>390525</xdr:colOff>
      <xdr:row>776</xdr:row>
      <xdr:rowOff>0</xdr:rowOff>
    </xdr:to>
    <xdr:sp macro="" textlink="">
      <xdr:nvSpPr>
        <xdr:cNvPr id="4833069" name="Rectangle 318">
          <a:extLst>
            <a:ext uri="{FF2B5EF4-FFF2-40B4-BE49-F238E27FC236}">
              <a16:creationId xmlns:a16="http://schemas.microsoft.com/office/drawing/2014/main" xmlns="" id="{00000000-0008-0000-0300-00002DBF4900}"/>
            </a:ext>
          </a:extLst>
        </xdr:cNvPr>
        <xdr:cNvSpPr>
          <a:spLocks noChangeArrowheads="1"/>
        </xdr:cNvSpPr>
      </xdr:nvSpPr>
      <xdr:spPr bwMode="auto">
        <a:xfrm>
          <a:off x="7191375" y="1573434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0" name="Rectangle 1058">
          <a:extLst>
            <a:ext uri="{FF2B5EF4-FFF2-40B4-BE49-F238E27FC236}">
              <a16:creationId xmlns:a16="http://schemas.microsoft.com/office/drawing/2014/main" xmlns="" id="{00000000-0008-0000-0300-00002E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1" name="Rectangle 1059">
          <a:extLst>
            <a:ext uri="{FF2B5EF4-FFF2-40B4-BE49-F238E27FC236}">
              <a16:creationId xmlns:a16="http://schemas.microsoft.com/office/drawing/2014/main" xmlns="" id="{00000000-0008-0000-0300-00002F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2" name="Rectangle 1060">
          <a:extLst>
            <a:ext uri="{FF2B5EF4-FFF2-40B4-BE49-F238E27FC236}">
              <a16:creationId xmlns:a16="http://schemas.microsoft.com/office/drawing/2014/main" xmlns="" id="{00000000-0008-0000-0300-000030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3" name="Rectangle 1061">
          <a:extLst>
            <a:ext uri="{FF2B5EF4-FFF2-40B4-BE49-F238E27FC236}">
              <a16:creationId xmlns:a16="http://schemas.microsoft.com/office/drawing/2014/main" xmlns="" id="{00000000-0008-0000-0300-000031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4" name="Rectangle 1062">
          <a:extLst>
            <a:ext uri="{FF2B5EF4-FFF2-40B4-BE49-F238E27FC236}">
              <a16:creationId xmlns:a16="http://schemas.microsoft.com/office/drawing/2014/main" xmlns="" id="{00000000-0008-0000-0300-00003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5" name="Rectangle 1063">
          <a:extLst>
            <a:ext uri="{FF2B5EF4-FFF2-40B4-BE49-F238E27FC236}">
              <a16:creationId xmlns:a16="http://schemas.microsoft.com/office/drawing/2014/main" xmlns="" id="{00000000-0008-0000-0300-00003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76" name="Rectangle 1064">
          <a:extLst>
            <a:ext uri="{FF2B5EF4-FFF2-40B4-BE49-F238E27FC236}">
              <a16:creationId xmlns:a16="http://schemas.microsoft.com/office/drawing/2014/main" xmlns="" id="{00000000-0008-0000-0300-00003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7" name="Rectangle 1065">
          <a:extLst>
            <a:ext uri="{FF2B5EF4-FFF2-40B4-BE49-F238E27FC236}">
              <a16:creationId xmlns:a16="http://schemas.microsoft.com/office/drawing/2014/main" xmlns="" id="{00000000-0008-0000-0300-00003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78" name="Rectangle 1066">
          <a:extLst>
            <a:ext uri="{FF2B5EF4-FFF2-40B4-BE49-F238E27FC236}">
              <a16:creationId xmlns:a16="http://schemas.microsoft.com/office/drawing/2014/main" xmlns="" id="{00000000-0008-0000-0300-00003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79" name="Rectangle 1067">
          <a:extLst>
            <a:ext uri="{FF2B5EF4-FFF2-40B4-BE49-F238E27FC236}">
              <a16:creationId xmlns:a16="http://schemas.microsoft.com/office/drawing/2014/main" xmlns="" id="{00000000-0008-0000-0300-00003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0" name="Rectangle 1068">
          <a:extLst>
            <a:ext uri="{FF2B5EF4-FFF2-40B4-BE49-F238E27FC236}">
              <a16:creationId xmlns:a16="http://schemas.microsoft.com/office/drawing/2014/main" xmlns="" id="{00000000-0008-0000-0300-00003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081" name="Rectangle 1069">
          <a:extLst>
            <a:ext uri="{FF2B5EF4-FFF2-40B4-BE49-F238E27FC236}">
              <a16:creationId xmlns:a16="http://schemas.microsoft.com/office/drawing/2014/main" xmlns="" id="{00000000-0008-0000-0300-000039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2" name="Rectangle 1070">
          <a:extLst>
            <a:ext uri="{FF2B5EF4-FFF2-40B4-BE49-F238E27FC236}">
              <a16:creationId xmlns:a16="http://schemas.microsoft.com/office/drawing/2014/main" xmlns="" id="{00000000-0008-0000-0300-00003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3" name="Rectangle 1071">
          <a:extLst>
            <a:ext uri="{FF2B5EF4-FFF2-40B4-BE49-F238E27FC236}">
              <a16:creationId xmlns:a16="http://schemas.microsoft.com/office/drawing/2014/main" xmlns="" id="{00000000-0008-0000-0300-00003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4" name="Rectangle 1072">
          <a:extLst>
            <a:ext uri="{FF2B5EF4-FFF2-40B4-BE49-F238E27FC236}">
              <a16:creationId xmlns:a16="http://schemas.microsoft.com/office/drawing/2014/main" xmlns="" id="{00000000-0008-0000-0300-00003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5" name="Rectangle 1073">
          <a:extLst>
            <a:ext uri="{FF2B5EF4-FFF2-40B4-BE49-F238E27FC236}">
              <a16:creationId xmlns:a16="http://schemas.microsoft.com/office/drawing/2014/main" xmlns="" id="{00000000-0008-0000-0300-00003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6" name="Rectangle 1074">
          <a:extLst>
            <a:ext uri="{FF2B5EF4-FFF2-40B4-BE49-F238E27FC236}">
              <a16:creationId xmlns:a16="http://schemas.microsoft.com/office/drawing/2014/main" xmlns="" id="{00000000-0008-0000-0300-00003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7" name="Rectangle 1075">
          <a:extLst>
            <a:ext uri="{FF2B5EF4-FFF2-40B4-BE49-F238E27FC236}">
              <a16:creationId xmlns:a16="http://schemas.microsoft.com/office/drawing/2014/main" xmlns="" id="{00000000-0008-0000-0300-00003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88" name="Rectangle 1076">
          <a:extLst>
            <a:ext uri="{FF2B5EF4-FFF2-40B4-BE49-F238E27FC236}">
              <a16:creationId xmlns:a16="http://schemas.microsoft.com/office/drawing/2014/main" xmlns="" id="{00000000-0008-0000-0300-00004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89" name="Rectangle 1077">
          <a:extLst>
            <a:ext uri="{FF2B5EF4-FFF2-40B4-BE49-F238E27FC236}">
              <a16:creationId xmlns:a16="http://schemas.microsoft.com/office/drawing/2014/main" xmlns="" id="{00000000-0008-0000-0300-00004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0" name="Rectangle 1078">
          <a:extLst>
            <a:ext uri="{FF2B5EF4-FFF2-40B4-BE49-F238E27FC236}">
              <a16:creationId xmlns:a16="http://schemas.microsoft.com/office/drawing/2014/main" xmlns="" id="{00000000-0008-0000-0300-00004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1" name="Rectangle 1079">
          <a:extLst>
            <a:ext uri="{FF2B5EF4-FFF2-40B4-BE49-F238E27FC236}">
              <a16:creationId xmlns:a16="http://schemas.microsoft.com/office/drawing/2014/main" xmlns="" id="{00000000-0008-0000-0300-00004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2" name="Rectangle 1080">
          <a:extLst>
            <a:ext uri="{FF2B5EF4-FFF2-40B4-BE49-F238E27FC236}">
              <a16:creationId xmlns:a16="http://schemas.microsoft.com/office/drawing/2014/main" xmlns="" id="{00000000-0008-0000-0300-00004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3" name="Rectangle 1081">
          <a:extLst>
            <a:ext uri="{FF2B5EF4-FFF2-40B4-BE49-F238E27FC236}">
              <a16:creationId xmlns:a16="http://schemas.microsoft.com/office/drawing/2014/main" xmlns="" id="{00000000-0008-0000-0300-00004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094" name="Rectangle 1082">
          <a:extLst>
            <a:ext uri="{FF2B5EF4-FFF2-40B4-BE49-F238E27FC236}">
              <a16:creationId xmlns:a16="http://schemas.microsoft.com/office/drawing/2014/main" xmlns="" id="{00000000-0008-0000-0300-00004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095" name="Rectangle 1083">
          <a:extLst>
            <a:ext uri="{FF2B5EF4-FFF2-40B4-BE49-F238E27FC236}">
              <a16:creationId xmlns:a16="http://schemas.microsoft.com/office/drawing/2014/main" xmlns="" id="{00000000-0008-0000-0300-00004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6" name="Rectangle 1084">
          <a:extLst>
            <a:ext uri="{FF2B5EF4-FFF2-40B4-BE49-F238E27FC236}">
              <a16:creationId xmlns:a16="http://schemas.microsoft.com/office/drawing/2014/main" xmlns="" id="{00000000-0008-0000-0300-00004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7" name="Rectangle 1085">
          <a:extLst>
            <a:ext uri="{FF2B5EF4-FFF2-40B4-BE49-F238E27FC236}">
              <a16:creationId xmlns:a16="http://schemas.microsoft.com/office/drawing/2014/main" xmlns="" id="{00000000-0008-0000-0300-00004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8" name="Rectangle 1086">
          <a:extLst>
            <a:ext uri="{FF2B5EF4-FFF2-40B4-BE49-F238E27FC236}">
              <a16:creationId xmlns:a16="http://schemas.microsoft.com/office/drawing/2014/main" xmlns="" id="{00000000-0008-0000-0300-00004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099" name="Rectangle 1087">
          <a:extLst>
            <a:ext uri="{FF2B5EF4-FFF2-40B4-BE49-F238E27FC236}">
              <a16:creationId xmlns:a16="http://schemas.microsoft.com/office/drawing/2014/main" xmlns="" id="{00000000-0008-0000-0300-00004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0" name="Rectangle 1088">
          <a:extLst>
            <a:ext uri="{FF2B5EF4-FFF2-40B4-BE49-F238E27FC236}">
              <a16:creationId xmlns:a16="http://schemas.microsoft.com/office/drawing/2014/main" xmlns="" id="{00000000-0008-0000-0300-00004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1" name="Rectangle 1089">
          <a:extLst>
            <a:ext uri="{FF2B5EF4-FFF2-40B4-BE49-F238E27FC236}">
              <a16:creationId xmlns:a16="http://schemas.microsoft.com/office/drawing/2014/main" xmlns="" id="{00000000-0008-0000-0300-00004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2" name="Rectangle 1090">
          <a:extLst>
            <a:ext uri="{FF2B5EF4-FFF2-40B4-BE49-F238E27FC236}">
              <a16:creationId xmlns:a16="http://schemas.microsoft.com/office/drawing/2014/main" xmlns="" id="{00000000-0008-0000-0300-00004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3" name="Rectangle 1091">
          <a:extLst>
            <a:ext uri="{FF2B5EF4-FFF2-40B4-BE49-F238E27FC236}">
              <a16:creationId xmlns:a16="http://schemas.microsoft.com/office/drawing/2014/main" xmlns="" id="{00000000-0008-0000-0300-00004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4" name="Rectangle 1092">
          <a:extLst>
            <a:ext uri="{FF2B5EF4-FFF2-40B4-BE49-F238E27FC236}">
              <a16:creationId xmlns:a16="http://schemas.microsoft.com/office/drawing/2014/main" xmlns="" id="{00000000-0008-0000-0300-00005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5" name="Rectangle 1093">
          <a:extLst>
            <a:ext uri="{FF2B5EF4-FFF2-40B4-BE49-F238E27FC236}">
              <a16:creationId xmlns:a16="http://schemas.microsoft.com/office/drawing/2014/main" xmlns="" id="{00000000-0008-0000-0300-00005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6" name="Rectangle 1094">
          <a:extLst>
            <a:ext uri="{FF2B5EF4-FFF2-40B4-BE49-F238E27FC236}">
              <a16:creationId xmlns:a16="http://schemas.microsoft.com/office/drawing/2014/main" xmlns="" id="{00000000-0008-0000-0300-00005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07" name="Rectangle 1095">
          <a:extLst>
            <a:ext uri="{FF2B5EF4-FFF2-40B4-BE49-F238E27FC236}">
              <a16:creationId xmlns:a16="http://schemas.microsoft.com/office/drawing/2014/main" xmlns="" id="{00000000-0008-0000-0300-00005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08" name="Rectangle 1058">
          <a:extLst>
            <a:ext uri="{FF2B5EF4-FFF2-40B4-BE49-F238E27FC236}">
              <a16:creationId xmlns:a16="http://schemas.microsoft.com/office/drawing/2014/main" xmlns="" id="{00000000-0008-0000-0300-000054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09" name="Rectangle 1059">
          <a:extLst>
            <a:ext uri="{FF2B5EF4-FFF2-40B4-BE49-F238E27FC236}">
              <a16:creationId xmlns:a16="http://schemas.microsoft.com/office/drawing/2014/main" xmlns="" id="{00000000-0008-0000-0300-000055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0" name="Rectangle 1060">
          <a:extLst>
            <a:ext uri="{FF2B5EF4-FFF2-40B4-BE49-F238E27FC236}">
              <a16:creationId xmlns:a16="http://schemas.microsoft.com/office/drawing/2014/main" xmlns="" id="{00000000-0008-0000-0300-000056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1" name="Rectangle 1061">
          <a:extLst>
            <a:ext uri="{FF2B5EF4-FFF2-40B4-BE49-F238E27FC236}">
              <a16:creationId xmlns:a16="http://schemas.microsoft.com/office/drawing/2014/main" xmlns="" id="{00000000-0008-0000-0300-000057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2" name="Rectangle 1062">
          <a:extLst>
            <a:ext uri="{FF2B5EF4-FFF2-40B4-BE49-F238E27FC236}">
              <a16:creationId xmlns:a16="http://schemas.microsoft.com/office/drawing/2014/main" xmlns="" id="{00000000-0008-0000-0300-00005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3" name="Rectangle 1063">
          <a:extLst>
            <a:ext uri="{FF2B5EF4-FFF2-40B4-BE49-F238E27FC236}">
              <a16:creationId xmlns:a16="http://schemas.microsoft.com/office/drawing/2014/main" xmlns="" id="{00000000-0008-0000-0300-00005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4" name="Rectangle 1064">
          <a:extLst>
            <a:ext uri="{FF2B5EF4-FFF2-40B4-BE49-F238E27FC236}">
              <a16:creationId xmlns:a16="http://schemas.microsoft.com/office/drawing/2014/main" xmlns="" id="{00000000-0008-0000-0300-00005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5" name="Rectangle 1065">
          <a:extLst>
            <a:ext uri="{FF2B5EF4-FFF2-40B4-BE49-F238E27FC236}">
              <a16:creationId xmlns:a16="http://schemas.microsoft.com/office/drawing/2014/main" xmlns="" id="{00000000-0008-0000-0300-00005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6" name="Rectangle 1066">
          <a:extLst>
            <a:ext uri="{FF2B5EF4-FFF2-40B4-BE49-F238E27FC236}">
              <a16:creationId xmlns:a16="http://schemas.microsoft.com/office/drawing/2014/main" xmlns="" id="{00000000-0008-0000-0300-00005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17" name="Rectangle 1067">
          <a:extLst>
            <a:ext uri="{FF2B5EF4-FFF2-40B4-BE49-F238E27FC236}">
              <a16:creationId xmlns:a16="http://schemas.microsoft.com/office/drawing/2014/main" xmlns="" id="{00000000-0008-0000-0300-00005D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18" name="Rectangle 1068">
          <a:extLst>
            <a:ext uri="{FF2B5EF4-FFF2-40B4-BE49-F238E27FC236}">
              <a16:creationId xmlns:a16="http://schemas.microsoft.com/office/drawing/2014/main" xmlns="" id="{00000000-0008-0000-0300-00005E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19" name="Rectangle 1069">
          <a:extLst>
            <a:ext uri="{FF2B5EF4-FFF2-40B4-BE49-F238E27FC236}">
              <a16:creationId xmlns:a16="http://schemas.microsoft.com/office/drawing/2014/main" xmlns="" id="{00000000-0008-0000-0300-00005F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0" name="Rectangle 1070">
          <a:extLst>
            <a:ext uri="{FF2B5EF4-FFF2-40B4-BE49-F238E27FC236}">
              <a16:creationId xmlns:a16="http://schemas.microsoft.com/office/drawing/2014/main" xmlns="" id="{00000000-0008-0000-0300-00006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1" name="Rectangle 1071">
          <a:extLst>
            <a:ext uri="{FF2B5EF4-FFF2-40B4-BE49-F238E27FC236}">
              <a16:creationId xmlns:a16="http://schemas.microsoft.com/office/drawing/2014/main" xmlns="" id="{00000000-0008-0000-0300-00006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2" name="Rectangle 1072">
          <a:extLst>
            <a:ext uri="{FF2B5EF4-FFF2-40B4-BE49-F238E27FC236}">
              <a16:creationId xmlns:a16="http://schemas.microsoft.com/office/drawing/2014/main" xmlns="" id="{00000000-0008-0000-0300-00006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3" name="Rectangle 1073">
          <a:extLst>
            <a:ext uri="{FF2B5EF4-FFF2-40B4-BE49-F238E27FC236}">
              <a16:creationId xmlns:a16="http://schemas.microsoft.com/office/drawing/2014/main" xmlns="" id="{00000000-0008-0000-0300-00006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4" name="Rectangle 1074">
          <a:extLst>
            <a:ext uri="{FF2B5EF4-FFF2-40B4-BE49-F238E27FC236}">
              <a16:creationId xmlns:a16="http://schemas.microsoft.com/office/drawing/2014/main" xmlns="" id="{00000000-0008-0000-0300-00006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5" name="Rectangle 1075">
          <a:extLst>
            <a:ext uri="{FF2B5EF4-FFF2-40B4-BE49-F238E27FC236}">
              <a16:creationId xmlns:a16="http://schemas.microsoft.com/office/drawing/2014/main" xmlns="" id="{00000000-0008-0000-0300-00006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6" name="Rectangle 1076">
          <a:extLst>
            <a:ext uri="{FF2B5EF4-FFF2-40B4-BE49-F238E27FC236}">
              <a16:creationId xmlns:a16="http://schemas.microsoft.com/office/drawing/2014/main" xmlns="" id="{00000000-0008-0000-0300-00006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7" name="Rectangle 1077">
          <a:extLst>
            <a:ext uri="{FF2B5EF4-FFF2-40B4-BE49-F238E27FC236}">
              <a16:creationId xmlns:a16="http://schemas.microsoft.com/office/drawing/2014/main" xmlns="" id="{00000000-0008-0000-0300-00006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28" name="Rectangle 1078">
          <a:extLst>
            <a:ext uri="{FF2B5EF4-FFF2-40B4-BE49-F238E27FC236}">
              <a16:creationId xmlns:a16="http://schemas.microsoft.com/office/drawing/2014/main" xmlns="" id="{00000000-0008-0000-0300-00006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29" name="Rectangle 1079">
          <a:extLst>
            <a:ext uri="{FF2B5EF4-FFF2-40B4-BE49-F238E27FC236}">
              <a16:creationId xmlns:a16="http://schemas.microsoft.com/office/drawing/2014/main" xmlns="" id="{00000000-0008-0000-0300-00006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0" name="Rectangle 1080">
          <a:extLst>
            <a:ext uri="{FF2B5EF4-FFF2-40B4-BE49-F238E27FC236}">
              <a16:creationId xmlns:a16="http://schemas.microsoft.com/office/drawing/2014/main" xmlns="" id="{00000000-0008-0000-0300-00006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1" name="Rectangle 1081">
          <a:extLst>
            <a:ext uri="{FF2B5EF4-FFF2-40B4-BE49-F238E27FC236}">
              <a16:creationId xmlns:a16="http://schemas.microsoft.com/office/drawing/2014/main" xmlns="" id="{00000000-0008-0000-0300-00006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32" name="Rectangle 1082">
          <a:extLst>
            <a:ext uri="{FF2B5EF4-FFF2-40B4-BE49-F238E27FC236}">
              <a16:creationId xmlns:a16="http://schemas.microsoft.com/office/drawing/2014/main" xmlns="" id="{00000000-0008-0000-0300-00006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33" name="Rectangle 1083">
          <a:extLst>
            <a:ext uri="{FF2B5EF4-FFF2-40B4-BE49-F238E27FC236}">
              <a16:creationId xmlns:a16="http://schemas.microsoft.com/office/drawing/2014/main" xmlns="" id="{00000000-0008-0000-0300-00006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4" name="Rectangle 1084">
          <a:extLst>
            <a:ext uri="{FF2B5EF4-FFF2-40B4-BE49-F238E27FC236}">
              <a16:creationId xmlns:a16="http://schemas.microsoft.com/office/drawing/2014/main" xmlns="" id="{00000000-0008-0000-0300-00006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5" name="Rectangle 1085">
          <a:extLst>
            <a:ext uri="{FF2B5EF4-FFF2-40B4-BE49-F238E27FC236}">
              <a16:creationId xmlns:a16="http://schemas.microsoft.com/office/drawing/2014/main" xmlns="" id="{00000000-0008-0000-0300-00006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6" name="Rectangle 1086">
          <a:extLst>
            <a:ext uri="{FF2B5EF4-FFF2-40B4-BE49-F238E27FC236}">
              <a16:creationId xmlns:a16="http://schemas.microsoft.com/office/drawing/2014/main" xmlns="" id="{00000000-0008-0000-0300-00007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7" name="Rectangle 1087">
          <a:extLst>
            <a:ext uri="{FF2B5EF4-FFF2-40B4-BE49-F238E27FC236}">
              <a16:creationId xmlns:a16="http://schemas.microsoft.com/office/drawing/2014/main" xmlns="" id="{00000000-0008-0000-0300-00007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8" name="Rectangle 1088">
          <a:extLst>
            <a:ext uri="{FF2B5EF4-FFF2-40B4-BE49-F238E27FC236}">
              <a16:creationId xmlns:a16="http://schemas.microsoft.com/office/drawing/2014/main" xmlns="" id="{00000000-0008-0000-0300-00007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39" name="Rectangle 1089">
          <a:extLst>
            <a:ext uri="{FF2B5EF4-FFF2-40B4-BE49-F238E27FC236}">
              <a16:creationId xmlns:a16="http://schemas.microsoft.com/office/drawing/2014/main" xmlns="" id="{00000000-0008-0000-0300-00007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0" name="Rectangle 1090">
          <a:extLst>
            <a:ext uri="{FF2B5EF4-FFF2-40B4-BE49-F238E27FC236}">
              <a16:creationId xmlns:a16="http://schemas.microsoft.com/office/drawing/2014/main" xmlns="" id="{00000000-0008-0000-0300-00007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1" name="Rectangle 1091">
          <a:extLst>
            <a:ext uri="{FF2B5EF4-FFF2-40B4-BE49-F238E27FC236}">
              <a16:creationId xmlns:a16="http://schemas.microsoft.com/office/drawing/2014/main" xmlns="" id="{00000000-0008-0000-0300-00007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2" name="Rectangle 1092">
          <a:extLst>
            <a:ext uri="{FF2B5EF4-FFF2-40B4-BE49-F238E27FC236}">
              <a16:creationId xmlns:a16="http://schemas.microsoft.com/office/drawing/2014/main" xmlns="" id="{00000000-0008-0000-0300-00007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3" name="Rectangle 1093">
          <a:extLst>
            <a:ext uri="{FF2B5EF4-FFF2-40B4-BE49-F238E27FC236}">
              <a16:creationId xmlns:a16="http://schemas.microsoft.com/office/drawing/2014/main" xmlns="" id="{00000000-0008-0000-0300-00007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4" name="Rectangle 1094">
          <a:extLst>
            <a:ext uri="{FF2B5EF4-FFF2-40B4-BE49-F238E27FC236}">
              <a16:creationId xmlns:a16="http://schemas.microsoft.com/office/drawing/2014/main" xmlns="" id="{00000000-0008-0000-0300-00007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45" name="Rectangle 1095">
          <a:extLst>
            <a:ext uri="{FF2B5EF4-FFF2-40B4-BE49-F238E27FC236}">
              <a16:creationId xmlns:a16="http://schemas.microsoft.com/office/drawing/2014/main" xmlns="" id="{00000000-0008-0000-0300-00007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6" name="Rectangle 1058">
          <a:extLst>
            <a:ext uri="{FF2B5EF4-FFF2-40B4-BE49-F238E27FC236}">
              <a16:creationId xmlns:a16="http://schemas.microsoft.com/office/drawing/2014/main" xmlns="" id="{00000000-0008-0000-0300-00007A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47" name="Rectangle 1059">
          <a:extLst>
            <a:ext uri="{FF2B5EF4-FFF2-40B4-BE49-F238E27FC236}">
              <a16:creationId xmlns:a16="http://schemas.microsoft.com/office/drawing/2014/main" xmlns="" id="{00000000-0008-0000-0300-00007B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48" name="Rectangle 1060">
          <a:extLst>
            <a:ext uri="{FF2B5EF4-FFF2-40B4-BE49-F238E27FC236}">
              <a16:creationId xmlns:a16="http://schemas.microsoft.com/office/drawing/2014/main" xmlns="" id="{00000000-0008-0000-0300-00007C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49" name="Rectangle 1061">
          <a:extLst>
            <a:ext uri="{FF2B5EF4-FFF2-40B4-BE49-F238E27FC236}">
              <a16:creationId xmlns:a16="http://schemas.microsoft.com/office/drawing/2014/main" xmlns="" id="{00000000-0008-0000-0300-00007D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0" name="Rectangle 1062">
          <a:extLst>
            <a:ext uri="{FF2B5EF4-FFF2-40B4-BE49-F238E27FC236}">
              <a16:creationId xmlns:a16="http://schemas.microsoft.com/office/drawing/2014/main" xmlns="" id="{00000000-0008-0000-0300-00007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1" name="Rectangle 1063">
          <a:extLst>
            <a:ext uri="{FF2B5EF4-FFF2-40B4-BE49-F238E27FC236}">
              <a16:creationId xmlns:a16="http://schemas.microsoft.com/office/drawing/2014/main" xmlns="" id="{00000000-0008-0000-0300-00007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2" name="Rectangle 1064">
          <a:extLst>
            <a:ext uri="{FF2B5EF4-FFF2-40B4-BE49-F238E27FC236}">
              <a16:creationId xmlns:a16="http://schemas.microsoft.com/office/drawing/2014/main" xmlns="" id="{00000000-0008-0000-0300-00008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3" name="Rectangle 1065">
          <a:extLst>
            <a:ext uri="{FF2B5EF4-FFF2-40B4-BE49-F238E27FC236}">
              <a16:creationId xmlns:a16="http://schemas.microsoft.com/office/drawing/2014/main" xmlns="" id="{00000000-0008-0000-0300-00008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4" name="Rectangle 1066">
          <a:extLst>
            <a:ext uri="{FF2B5EF4-FFF2-40B4-BE49-F238E27FC236}">
              <a16:creationId xmlns:a16="http://schemas.microsoft.com/office/drawing/2014/main" xmlns="" id="{00000000-0008-0000-0300-00008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5" name="Rectangle 1067">
          <a:extLst>
            <a:ext uri="{FF2B5EF4-FFF2-40B4-BE49-F238E27FC236}">
              <a16:creationId xmlns:a16="http://schemas.microsoft.com/office/drawing/2014/main" xmlns="" id="{00000000-0008-0000-0300-000083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6" name="Rectangle 1068">
          <a:extLst>
            <a:ext uri="{FF2B5EF4-FFF2-40B4-BE49-F238E27FC236}">
              <a16:creationId xmlns:a16="http://schemas.microsoft.com/office/drawing/2014/main" xmlns="" id="{00000000-0008-0000-0300-000084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57" name="Rectangle 1069">
          <a:extLst>
            <a:ext uri="{FF2B5EF4-FFF2-40B4-BE49-F238E27FC236}">
              <a16:creationId xmlns:a16="http://schemas.microsoft.com/office/drawing/2014/main" xmlns="" id="{00000000-0008-0000-0300-000085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58" name="Rectangle 1070">
          <a:extLst>
            <a:ext uri="{FF2B5EF4-FFF2-40B4-BE49-F238E27FC236}">
              <a16:creationId xmlns:a16="http://schemas.microsoft.com/office/drawing/2014/main" xmlns="" id="{00000000-0008-0000-0300-00008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59" name="Rectangle 1071">
          <a:extLst>
            <a:ext uri="{FF2B5EF4-FFF2-40B4-BE49-F238E27FC236}">
              <a16:creationId xmlns:a16="http://schemas.microsoft.com/office/drawing/2014/main" xmlns="" id="{00000000-0008-0000-0300-00008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0" name="Rectangle 1072">
          <a:extLst>
            <a:ext uri="{FF2B5EF4-FFF2-40B4-BE49-F238E27FC236}">
              <a16:creationId xmlns:a16="http://schemas.microsoft.com/office/drawing/2014/main" xmlns="" id="{00000000-0008-0000-0300-00008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1" name="Rectangle 1073">
          <a:extLst>
            <a:ext uri="{FF2B5EF4-FFF2-40B4-BE49-F238E27FC236}">
              <a16:creationId xmlns:a16="http://schemas.microsoft.com/office/drawing/2014/main" xmlns="" id="{00000000-0008-0000-0300-000089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2" name="Rectangle 1074">
          <a:extLst>
            <a:ext uri="{FF2B5EF4-FFF2-40B4-BE49-F238E27FC236}">
              <a16:creationId xmlns:a16="http://schemas.microsoft.com/office/drawing/2014/main" xmlns="" id="{00000000-0008-0000-0300-00008A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3" name="Rectangle 1075">
          <a:extLst>
            <a:ext uri="{FF2B5EF4-FFF2-40B4-BE49-F238E27FC236}">
              <a16:creationId xmlns:a16="http://schemas.microsoft.com/office/drawing/2014/main" xmlns="" id="{00000000-0008-0000-0300-00008B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4" name="Rectangle 1076">
          <a:extLst>
            <a:ext uri="{FF2B5EF4-FFF2-40B4-BE49-F238E27FC236}">
              <a16:creationId xmlns:a16="http://schemas.microsoft.com/office/drawing/2014/main" xmlns="" id="{00000000-0008-0000-0300-00008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5" name="Rectangle 1077">
          <a:extLst>
            <a:ext uri="{FF2B5EF4-FFF2-40B4-BE49-F238E27FC236}">
              <a16:creationId xmlns:a16="http://schemas.microsoft.com/office/drawing/2014/main" xmlns="" id="{00000000-0008-0000-0300-00008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6" name="Rectangle 1078">
          <a:extLst>
            <a:ext uri="{FF2B5EF4-FFF2-40B4-BE49-F238E27FC236}">
              <a16:creationId xmlns:a16="http://schemas.microsoft.com/office/drawing/2014/main" xmlns="" id="{00000000-0008-0000-0300-00008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7" name="Rectangle 1079">
          <a:extLst>
            <a:ext uri="{FF2B5EF4-FFF2-40B4-BE49-F238E27FC236}">
              <a16:creationId xmlns:a16="http://schemas.microsoft.com/office/drawing/2014/main" xmlns="" id="{00000000-0008-0000-0300-00008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68" name="Rectangle 1080">
          <a:extLst>
            <a:ext uri="{FF2B5EF4-FFF2-40B4-BE49-F238E27FC236}">
              <a16:creationId xmlns:a16="http://schemas.microsoft.com/office/drawing/2014/main" xmlns="" id="{00000000-0008-0000-0300-00009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69" name="Rectangle 1081">
          <a:extLst>
            <a:ext uri="{FF2B5EF4-FFF2-40B4-BE49-F238E27FC236}">
              <a16:creationId xmlns:a16="http://schemas.microsoft.com/office/drawing/2014/main" xmlns="" id="{00000000-0008-0000-0300-00009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70" name="Rectangle 1082">
          <a:extLst>
            <a:ext uri="{FF2B5EF4-FFF2-40B4-BE49-F238E27FC236}">
              <a16:creationId xmlns:a16="http://schemas.microsoft.com/office/drawing/2014/main" xmlns="" id="{00000000-0008-0000-0300-00009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71" name="Rectangle 1083">
          <a:extLst>
            <a:ext uri="{FF2B5EF4-FFF2-40B4-BE49-F238E27FC236}">
              <a16:creationId xmlns:a16="http://schemas.microsoft.com/office/drawing/2014/main" xmlns="" id="{00000000-0008-0000-0300-00009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2" name="Rectangle 1084">
          <a:extLst>
            <a:ext uri="{FF2B5EF4-FFF2-40B4-BE49-F238E27FC236}">
              <a16:creationId xmlns:a16="http://schemas.microsoft.com/office/drawing/2014/main" xmlns="" id="{00000000-0008-0000-0300-00009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3" name="Rectangle 1085">
          <a:extLst>
            <a:ext uri="{FF2B5EF4-FFF2-40B4-BE49-F238E27FC236}">
              <a16:creationId xmlns:a16="http://schemas.microsoft.com/office/drawing/2014/main" xmlns="" id="{00000000-0008-0000-0300-00009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4" name="Rectangle 1086">
          <a:extLst>
            <a:ext uri="{FF2B5EF4-FFF2-40B4-BE49-F238E27FC236}">
              <a16:creationId xmlns:a16="http://schemas.microsoft.com/office/drawing/2014/main" xmlns="" id="{00000000-0008-0000-0300-000096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5" name="Rectangle 1087">
          <a:extLst>
            <a:ext uri="{FF2B5EF4-FFF2-40B4-BE49-F238E27FC236}">
              <a16:creationId xmlns:a16="http://schemas.microsoft.com/office/drawing/2014/main" xmlns="" id="{00000000-0008-0000-0300-000097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6" name="Rectangle 1088">
          <a:extLst>
            <a:ext uri="{FF2B5EF4-FFF2-40B4-BE49-F238E27FC236}">
              <a16:creationId xmlns:a16="http://schemas.microsoft.com/office/drawing/2014/main" xmlns="" id="{00000000-0008-0000-0300-000098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7" name="Rectangle 1089">
          <a:extLst>
            <a:ext uri="{FF2B5EF4-FFF2-40B4-BE49-F238E27FC236}">
              <a16:creationId xmlns:a16="http://schemas.microsoft.com/office/drawing/2014/main" xmlns="" id="{00000000-0008-0000-0300-000099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8" name="Rectangle 1090">
          <a:extLst>
            <a:ext uri="{FF2B5EF4-FFF2-40B4-BE49-F238E27FC236}">
              <a16:creationId xmlns:a16="http://schemas.microsoft.com/office/drawing/2014/main" xmlns="" id="{00000000-0008-0000-0300-00009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79" name="Rectangle 1091">
          <a:extLst>
            <a:ext uri="{FF2B5EF4-FFF2-40B4-BE49-F238E27FC236}">
              <a16:creationId xmlns:a16="http://schemas.microsoft.com/office/drawing/2014/main" xmlns="" id="{00000000-0008-0000-0300-00009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0" name="Rectangle 1092">
          <a:extLst>
            <a:ext uri="{FF2B5EF4-FFF2-40B4-BE49-F238E27FC236}">
              <a16:creationId xmlns:a16="http://schemas.microsoft.com/office/drawing/2014/main" xmlns="" id="{00000000-0008-0000-0300-00009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1" name="Rectangle 1093">
          <a:extLst>
            <a:ext uri="{FF2B5EF4-FFF2-40B4-BE49-F238E27FC236}">
              <a16:creationId xmlns:a16="http://schemas.microsoft.com/office/drawing/2014/main" xmlns="" id="{00000000-0008-0000-0300-00009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2" name="Rectangle 1094">
          <a:extLst>
            <a:ext uri="{FF2B5EF4-FFF2-40B4-BE49-F238E27FC236}">
              <a16:creationId xmlns:a16="http://schemas.microsoft.com/office/drawing/2014/main" xmlns="" id="{00000000-0008-0000-0300-00009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183" name="Rectangle 1095">
          <a:extLst>
            <a:ext uri="{FF2B5EF4-FFF2-40B4-BE49-F238E27FC236}">
              <a16:creationId xmlns:a16="http://schemas.microsoft.com/office/drawing/2014/main" xmlns="" id="{00000000-0008-0000-0300-00009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4" name="Rectangle 1058">
          <a:extLst>
            <a:ext uri="{FF2B5EF4-FFF2-40B4-BE49-F238E27FC236}">
              <a16:creationId xmlns:a16="http://schemas.microsoft.com/office/drawing/2014/main" xmlns="" id="{00000000-0008-0000-0300-0000A0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5" name="Rectangle 1059">
          <a:extLst>
            <a:ext uri="{FF2B5EF4-FFF2-40B4-BE49-F238E27FC236}">
              <a16:creationId xmlns:a16="http://schemas.microsoft.com/office/drawing/2014/main" xmlns="" id="{00000000-0008-0000-0300-0000A1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6" name="Rectangle 1060">
          <a:extLst>
            <a:ext uri="{FF2B5EF4-FFF2-40B4-BE49-F238E27FC236}">
              <a16:creationId xmlns:a16="http://schemas.microsoft.com/office/drawing/2014/main" xmlns="" id="{00000000-0008-0000-0300-0000A2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87" name="Rectangle 1061">
          <a:extLst>
            <a:ext uri="{FF2B5EF4-FFF2-40B4-BE49-F238E27FC236}">
              <a16:creationId xmlns:a16="http://schemas.microsoft.com/office/drawing/2014/main" xmlns="" id="{00000000-0008-0000-0300-0000A3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88" name="Rectangle 1062">
          <a:extLst>
            <a:ext uri="{FF2B5EF4-FFF2-40B4-BE49-F238E27FC236}">
              <a16:creationId xmlns:a16="http://schemas.microsoft.com/office/drawing/2014/main" xmlns="" id="{00000000-0008-0000-0300-0000A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89" name="Rectangle 1063">
          <a:extLst>
            <a:ext uri="{FF2B5EF4-FFF2-40B4-BE49-F238E27FC236}">
              <a16:creationId xmlns:a16="http://schemas.microsoft.com/office/drawing/2014/main" xmlns="" id="{00000000-0008-0000-0300-0000A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0" name="Rectangle 1064">
          <a:extLst>
            <a:ext uri="{FF2B5EF4-FFF2-40B4-BE49-F238E27FC236}">
              <a16:creationId xmlns:a16="http://schemas.microsoft.com/office/drawing/2014/main" xmlns="" id="{00000000-0008-0000-0300-0000A6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1" name="Rectangle 1065">
          <a:extLst>
            <a:ext uri="{FF2B5EF4-FFF2-40B4-BE49-F238E27FC236}">
              <a16:creationId xmlns:a16="http://schemas.microsoft.com/office/drawing/2014/main" xmlns="" id="{00000000-0008-0000-0300-0000A7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2" name="Rectangle 1066">
          <a:extLst>
            <a:ext uri="{FF2B5EF4-FFF2-40B4-BE49-F238E27FC236}">
              <a16:creationId xmlns:a16="http://schemas.microsoft.com/office/drawing/2014/main" xmlns="" id="{00000000-0008-0000-0300-0000A8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3" name="Rectangle 1067">
          <a:extLst>
            <a:ext uri="{FF2B5EF4-FFF2-40B4-BE49-F238E27FC236}">
              <a16:creationId xmlns:a16="http://schemas.microsoft.com/office/drawing/2014/main" xmlns="" id="{00000000-0008-0000-0300-0000A9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4" name="Rectangle 1068">
          <a:extLst>
            <a:ext uri="{FF2B5EF4-FFF2-40B4-BE49-F238E27FC236}">
              <a16:creationId xmlns:a16="http://schemas.microsoft.com/office/drawing/2014/main" xmlns="" id="{00000000-0008-0000-0300-0000AA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844</xdr:row>
      <xdr:rowOff>0</xdr:rowOff>
    </xdr:from>
    <xdr:to>
      <xdr:col>4</xdr:col>
      <xdr:colOff>419100</xdr:colOff>
      <xdr:row>844</xdr:row>
      <xdr:rowOff>0</xdr:rowOff>
    </xdr:to>
    <xdr:sp macro="" textlink="">
      <xdr:nvSpPr>
        <xdr:cNvPr id="4833195" name="Rectangle 1069">
          <a:extLst>
            <a:ext uri="{FF2B5EF4-FFF2-40B4-BE49-F238E27FC236}">
              <a16:creationId xmlns:a16="http://schemas.microsoft.com/office/drawing/2014/main" xmlns="" id="{00000000-0008-0000-0300-0000ABBF4900}"/>
            </a:ext>
          </a:extLst>
        </xdr:cNvPr>
        <xdr:cNvSpPr>
          <a:spLocks noChangeArrowheads="1"/>
        </xdr:cNvSpPr>
      </xdr:nvSpPr>
      <xdr:spPr bwMode="auto">
        <a:xfrm>
          <a:off x="5114925" y="171211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6" name="Rectangle 1070">
          <a:extLst>
            <a:ext uri="{FF2B5EF4-FFF2-40B4-BE49-F238E27FC236}">
              <a16:creationId xmlns:a16="http://schemas.microsoft.com/office/drawing/2014/main" xmlns="" id="{00000000-0008-0000-0300-0000AC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7" name="Rectangle 1071">
          <a:extLst>
            <a:ext uri="{FF2B5EF4-FFF2-40B4-BE49-F238E27FC236}">
              <a16:creationId xmlns:a16="http://schemas.microsoft.com/office/drawing/2014/main" xmlns="" id="{00000000-0008-0000-0300-0000AD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198" name="Rectangle 1072">
          <a:extLst>
            <a:ext uri="{FF2B5EF4-FFF2-40B4-BE49-F238E27FC236}">
              <a16:creationId xmlns:a16="http://schemas.microsoft.com/office/drawing/2014/main" xmlns="" id="{00000000-0008-0000-0300-0000AE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199" name="Rectangle 1073">
          <a:extLst>
            <a:ext uri="{FF2B5EF4-FFF2-40B4-BE49-F238E27FC236}">
              <a16:creationId xmlns:a16="http://schemas.microsoft.com/office/drawing/2014/main" xmlns="" id="{00000000-0008-0000-0300-0000AF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0" name="Rectangle 1074">
          <a:extLst>
            <a:ext uri="{FF2B5EF4-FFF2-40B4-BE49-F238E27FC236}">
              <a16:creationId xmlns:a16="http://schemas.microsoft.com/office/drawing/2014/main" xmlns="" id="{00000000-0008-0000-0300-0000B0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1" name="Rectangle 1075">
          <a:extLst>
            <a:ext uri="{FF2B5EF4-FFF2-40B4-BE49-F238E27FC236}">
              <a16:creationId xmlns:a16="http://schemas.microsoft.com/office/drawing/2014/main" xmlns="" id="{00000000-0008-0000-0300-0000B1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2" name="Rectangle 1076">
          <a:extLst>
            <a:ext uri="{FF2B5EF4-FFF2-40B4-BE49-F238E27FC236}">
              <a16:creationId xmlns:a16="http://schemas.microsoft.com/office/drawing/2014/main" xmlns="" id="{00000000-0008-0000-0300-0000B2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3" name="Rectangle 1077">
          <a:extLst>
            <a:ext uri="{FF2B5EF4-FFF2-40B4-BE49-F238E27FC236}">
              <a16:creationId xmlns:a16="http://schemas.microsoft.com/office/drawing/2014/main" xmlns="" id="{00000000-0008-0000-0300-0000B3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4" name="Rectangle 1078">
          <a:extLst>
            <a:ext uri="{FF2B5EF4-FFF2-40B4-BE49-F238E27FC236}">
              <a16:creationId xmlns:a16="http://schemas.microsoft.com/office/drawing/2014/main" xmlns="" id="{00000000-0008-0000-0300-0000B4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5" name="Rectangle 1079">
          <a:extLst>
            <a:ext uri="{FF2B5EF4-FFF2-40B4-BE49-F238E27FC236}">
              <a16:creationId xmlns:a16="http://schemas.microsoft.com/office/drawing/2014/main" xmlns="" id="{00000000-0008-0000-0300-0000B5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6" name="Rectangle 1080">
          <a:extLst>
            <a:ext uri="{FF2B5EF4-FFF2-40B4-BE49-F238E27FC236}">
              <a16:creationId xmlns:a16="http://schemas.microsoft.com/office/drawing/2014/main" xmlns="" id="{00000000-0008-0000-0300-0000B6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844</xdr:row>
      <xdr:rowOff>0</xdr:rowOff>
    </xdr:from>
    <xdr:to>
      <xdr:col>8</xdr:col>
      <xdr:colOff>0</xdr:colOff>
      <xdr:row>844</xdr:row>
      <xdr:rowOff>0</xdr:rowOff>
    </xdr:to>
    <xdr:sp macro="" textlink="">
      <xdr:nvSpPr>
        <xdr:cNvPr id="4833207" name="Rectangle 1081">
          <a:extLst>
            <a:ext uri="{FF2B5EF4-FFF2-40B4-BE49-F238E27FC236}">
              <a16:creationId xmlns:a16="http://schemas.microsoft.com/office/drawing/2014/main" xmlns="" id="{00000000-0008-0000-0300-0000B7BF4900}"/>
            </a:ext>
          </a:extLst>
        </xdr:cNvPr>
        <xdr:cNvSpPr>
          <a:spLocks noChangeArrowheads="1"/>
        </xdr:cNvSpPr>
      </xdr:nvSpPr>
      <xdr:spPr bwMode="auto">
        <a:xfrm>
          <a:off x="6743700" y="1712118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844</xdr:row>
      <xdr:rowOff>0</xdr:rowOff>
    </xdr:from>
    <xdr:to>
      <xdr:col>6</xdr:col>
      <xdr:colOff>561975</xdr:colOff>
      <xdr:row>844</xdr:row>
      <xdr:rowOff>0</xdr:rowOff>
    </xdr:to>
    <xdr:sp macro="" textlink="">
      <xdr:nvSpPr>
        <xdr:cNvPr id="4833208" name="Rectangle 1082">
          <a:extLst>
            <a:ext uri="{FF2B5EF4-FFF2-40B4-BE49-F238E27FC236}">
              <a16:creationId xmlns:a16="http://schemas.microsoft.com/office/drawing/2014/main" xmlns="" id="{00000000-0008-0000-0300-0000B8BF4900}"/>
            </a:ext>
          </a:extLst>
        </xdr:cNvPr>
        <xdr:cNvSpPr>
          <a:spLocks noChangeArrowheads="1"/>
        </xdr:cNvSpPr>
      </xdr:nvSpPr>
      <xdr:spPr bwMode="auto">
        <a:xfrm>
          <a:off x="606742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0" name="Rectangle 1084">
          <a:extLst>
            <a:ext uri="{FF2B5EF4-FFF2-40B4-BE49-F238E27FC236}">
              <a16:creationId xmlns:a16="http://schemas.microsoft.com/office/drawing/2014/main" xmlns="" id="{00000000-0008-0000-0300-0000BA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1" name="Rectangle 1085">
          <a:extLst>
            <a:ext uri="{FF2B5EF4-FFF2-40B4-BE49-F238E27FC236}">
              <a16:creationId xmlns:a16="http://schemas.microsoft.com/office/drawing/2014/main" xmlns="" id="{00000000-0008-0000-0300-0000BB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2" name="Rectangle 1086">
          <a:extLst>
            <a:ext uri="{FF2B5EF4-FFF2-40B4-BE49-F238E27FC236}">
              <a16:creationId xmlns:a16="http://schemas.microsoft.com/office/drawing/2014/main" xmlns="" id="{00000000-0008-0000-0300-0000BC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3" name="Rectangle 1087">
          <a:extLst>
            <a:ext uri="{FF2B5EF4-FFF2-40B4-BE49-F238E27FC236}">
              <a16:creationId xmlns:a16="http://schemas.microsoft.com/office/drawing/2014/main" xmlns="" id="{00000000-0008-0000-0300-0000BD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4" name="Rectangle 1088">
          <a:extLst>
            <a:ext uri="{FF2B5EF4-FFF2-40B4-BE49-F238E27FC236}">
              <a16:creationId xmlns:a16="http://schemas.microsoft.com/office/drawing/2014/main" xmlns="" id="{00000000-0008-0000-0300-0000BE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5" name="Rectangle 1089">
          <a:extLst>
            <a:ext uri="{FF2B5EF4-FFF2-40B4-BE49-F238E27FC236}">
              <a16:creationId xmlns:a16="http://schemas.microsoft.com/office/drawing/2014/main" xmlns="" id="{00000000-0008-0000-0300-0000BF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6" name="Rectangle 1090">
          <a:extLst>
            <a:ext uri="{FF2B5EF4-FFF2-40B4-BE49-F238E27FC236}">
              <a16:creationId xmlns:a16="http://schemas.microsoft.com/office/drawing/2014/main" xmlns="" id="{00000000-0008-0000-0300-0000C0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7" name="Rectangle 1091">
          <a:extLst>
            <a:ext uri="{FF2B5EF4-FFF2-40B4-BE49-F238E27FC236}">
              <a16:creationId xmlns:a16="http://schemas.microsoft.com/office/drawing/2014/main" xmlns="" id="{00000000-0008-0000-0300-0000C1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8" name="Rectangle 1092">
          <a:extLst>
            <a:ext uri="{FF2B5EF4-FFF2-40B4-BE49-F238E27FC236}">
              <a16:creationId xmlns:a16="http://schemas.microsoft.com/office/drawing/2014/main" xmlns="" id="{00000000-0008-0000-0300-0000C2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19" name="Rectangle 1093">
          <a:extLst>
            <a:ext uri="{FF2B5EF4-FFF2-40B4-BE49-F238E27FC236}">
              <a16:creationId xmlns:a16="http://schemas.microsoft.com/office/drawing/2014/main" xmlns="" id="{00000000-0008-0000-0300-0000C3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0" name="Rectangle 1094">
          <a:extLst>
            <a:ext uri="{FF2B5EF4-FFF2-40B4-BE49-F238E27FC236}">
              <a16:creationId xmlns:a16="http://schemas.microsoft.com/office/drawing/2014/main" xmlns="" id="{00000000-0008-0000-0300-0000C4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844</xdr:row>
      <xdr:rowOff>0</xdr:rowOff>
    </xdr:from>
    <xdr:to>
      <xdr:col>8</xdr:col>
      <xdr:colOff>561975</xdr:colOff>
      <xdr:row>844</xdr:row>
      <xdr:rowOff>0</xdr:rowOff>
    </xdr:to>
    <xdr:sp macro="" textlink="">
      <xdr:nvSpPr>
        <xdr:cNvPr id="4833221" name="Rectangle 1095">
          <a:extLst>
            <a:ext uri="{FF2B5EF4-FFF2-40B4-BE49-F238E27FC236}">
              <a16:creationId xmlns:a16="http://schemas.microsoft.com/office/drawing/2014/main" xmlns="" id="{00000000-0008-0000-0300-0000C5BF4900}"/>
            </a:ext>
          </a:extLst>
        </xdr:cNvPr>
        <xdr:cNvSpPr>
          <a:spLocks noChangeArrowheads="1"/>
        </xdr:cNvSpPr>
      </xdr:nvSpPr>
      <xdr:spPr bwMode="auto">
        <a:xfrm>
          <a:off x="7191375" y="171211875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1" name="Rectangle 1058">
          <a:extLst>
            <a:ext uri="{FF2B5EF4-FFF2-40B4-BE49-F238E27FC236}">
              <a16:creationId xmlns:a16="http://schemas.microsoft.com/office/drawing/2014/main" xmlns="" id="{00000000-0008-0000-0300-0000B9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2" name="Rectangle 1059">
          <a:extLst>
            <a:ext uri="{FF2B5EF4-FFF2-40B4-BE49-F238E27FC236}">
              <a16:creationId xmlns:a16="http://schemas.microsoft.com/office/drawing/2014/main" xmlns="" id="{00000000-0008-0000-0300-0000BA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3" name="Rectangle 1060">
          <a:extLst>
            <a:ext uri="{FF2B5EF4-FFF2-40B4-BE49-F238E27FC236}">
              <a16:creationId xmlns:a16="http://schemas.microsoft.com/office/drawing/2014/main" xmlns="" id="{00000000-0008-0000-0300-0000BB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4" name="Rectangle 1061">
          <a:extLst>
            <a:ext uri="{FF2B5EF4-FFF2-40B4-BE49-F238E27FC236}">
              <a16:creationId xmlns:a16="http://schemas.microsoft.com/office/drawing/2014/main" xmlns="" id="{00000000-0008-0000-0300-0000BC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5" name="Rectangle 1062">
          <a:extLst>
            <a:ext uri="{FF2B5EF4-FFF2-40B4-BE49-F238E27FC236}">
              <a16:creationId xmlns:a16="http://schemas.microsoft.com/office/drawing/2014/main" xmlns="" id="{00000000-0008-0000-0300-0000B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6" name="Rectangle 1063">
          <a:extLst>
            <a:ext uri="{FF2B5EF4-FFF2-40B4-BE49-F238E27FC236}">
              <a16:creationId xmlns:a16="http://schemas.microsoft.com/office/drawing/2014/main" xmlns="" id="{00000000-0008-0000-0300-0000B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47" name="Rectangle 1064">
          <a:extLst>
            <a:ext uri="{FF2B5EF4-FFF2-40B4-BE49-F238E27FC236}">
              <a16:creationId xmlns:a16="http://schemas.microsoft.com/office/drawing/2014/main" xmlns="" id="{00000000-0008-0000-0300-0000B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48" name="Rectangle 1065">
          <a:extLst>
            <a:ext uri="{FF2B5EF4-FFF2-40B4-BE49-F238E27FC236}">
              <a16:creationId xmlns:a16="http://schemas.microsoft.com/office/drawing/2014/main" xmlns="" id="{00000000-0008-0000-0300-0000C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49" name="Rectangle 1066">
          <a:extLst>
            <a:ext uri="{FF2B5EF4-FFF2-40B4-BE49-F238E27FC236}">
              <a16:creationId xmlns:a16="http://schemas.microsoft.com/office/drawing/2014/main" xmlns="" id="{00000000-0008-0000-0300-0000C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0" name="Rectangle 1067">
          <a:extLst>
            <a:ext uri="{FF2B5EF4-FFF2-40B4-BE49-F238E27FC236}">
              <a16:creationId xmlns:a16="http://schemas.microsoft.com/office/drawing/2014/main" xmlns="" id="{00000000-0008-0000-0300-0000C2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1" name="Rectangle 1068">
          <a:extLst>
            <a:ext uri="{FF2B5EF4-FFF2-40B4-BE49-F238E27FC236}">
              <a16:creationId xmlns:a16="http://schemas.microsoft.com/office/drawing/2014/main" xmlns="" id="{00000000-0008-0000-0300-0000C3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52" name="Rectangle 1069">
          <a:extLst>
            <a:ext uri="{FF2B5EF4-FFF2-40B4-BE49-F238E27FC236}">
              <a16:creationId xmlns:a16="http://schemas.microsoft.com/office/drawing/2014/main" xmlns="" id="{00000000-0008-0000-0300-0000C4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3" name="Rectangle 1070">
          <a:extLst>
            <a:ext uri="{FF2B5EF4-FFF2-40B4-BE49-F238E27FC236}">
              <a16:creationId xmlns:a16="http://schemas.microsoft.com/office/drawing/2014/main" xmlns="" id="{00000000-0008-0000-0300-0000C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4" name="Rectangle 1071">
          <a:extLst>
            <a:ext uri="{FF2B5EF4-FFF2-40B4-BE49-F238E27FC236}">
              <a16:creationId xmlns:a16="http://schemas.microsoft.com/office/drawing/2014/main" xmlns="" id="{00000000-0008-0000-0300-0000C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5" name="Rectangle 1072">
          <a:extLst>
            <a:ext uri="{FF2B5EF4-FFF2-40B4-BE49-F238E27FC236}">
              <a16:creationId xmlns:a16="http://schemas.microsoft.com/office/drawing/2014/main" xmlns="" id="{00000000-0008-0000-0300-0000C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6" name="Rectangle 1073">
          <a:extLst>
            <a:ext uri="{FF2B5EF4-FFF2-40B4-BE49-F238E27FC236}">
              <a16:creationId xmlns:a16="http://schemas.microsoft.com/office/drawing/2014/main" xmlns="" id="{00000000-0008-0000-0300-0000C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7" name="Rectangle 1074">
          <a:extLst>
            <a:ext uri="{FF2B5EF4-FFF2-40B4-BE49-F238E27FC236}">
              <a16:creationId xmlns:a16="http://schemas.microsoft.com/office/drawing/2014/main" xmlns="" id="{00000000-0008-0000-0300-0000C9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58" name="Rectangle 1075">
          <a:extLst>
            <a:ext uri="{FF2B5EF4-FFF2-40B4-BE49-F238E27FC236}">
              <a16:creationId xmlns:a16="http://schemas.microsoft.com/office/drawing/2014/main" xmlns="" id="{00000000-0008-0000-0300-0000CA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59" name="Rectangle 1076">
          <a:extLst>
            <a:ext uri="{FF2B5EF4-FFF2-40B4-BE49-F238E27FC236}">
              <a16:creationId xmlns:a16="http://schemas.microsoft.com/office/drawing/2014/main" xmlns="" id="{00000000-0008-0000-0300-0000C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0" name="Rectangle 1077">
          <a:extLst>
            <a:ext uri="{FF2B5EF4-FFF2-40B4-BE49-F238E27FC236}">
              <a16:creationId xmlns:a16="http://schemas.microsoft.com/office/drawing/2014/main" xmlns="" id="{00000000-0008-0000-0300-0000C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1" name="Rectangle 1078">
          <a:extLst>
            <a:ext uri="{FF2B5EF4-FFF2-40B4-BE49-F238E27FC236}">
              <a16:creationId xmlns:a16="http://schemas.microsoft.com/office/drawing/2014/main" xmlns="" id="{00000000-0008-0000-0300-0000C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2" name="Rectangle 1079">
          <a:extLst>
            <a:ext uri="{FF2B5EF4-FFF2-40B4-BE49-F238E27FC236}">
              <a16:creationId xmlns:a16="http://schemas.microsoft.com/office/drawing/2014/main" xmlns="" id="{00000000-0008-0000-0300-0000C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3" name="Rectangle 1080">
          <a:extLst>
            <a:ext uri="{FF2B5EF4-FFF2-40B4-BE49-F238E27FC236}">
              <a16:creationId xmlns:a16="http://schemas.microsoft.com/office/drawing/2014/main" xmlns="" id="{00000000-0008-0000-0300-0000C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4" name="Rectangle 1081">
          <a:extLst>
            <a:ext uri="{FF2B5EF4-FFF2-40B4-BE49-F238E27FC236}">
              <a16:creationId xmlns:a16="http://schemas.microsoft.com/office/drawing/2014/main" xmlns="" id="{00000000-0008-0000-0300-0000D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65" name="Rectangle 1082">
          <a:extLst>
            <a:ext uri="{FF2B5EF4-FFF2-40B4-BE49-F238E27FC236}">
              <a16:creationId xmlns:a16="http://schemas.microsoft.com/office/drawing/2014/main" xmlns="" id="{00000000-0008-0000-0300-0000D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66" name="Rectangle 1083">
          <a:extLst>
            <a:ext uri="{FF2B5EF4-FFF2-40B4-BE49-F238E27FC236}">
              <a16:creationId xmlns:a16="http://schemas.microsoft.com/office/drawing/2014/main" xmlns="" id="{00000000-0008-0000-0300-0000D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7" name="Rectangle 1084">
          <a:extLst>
            <a:ext uri="{FF2B5EF4-FFF2-40B4-BE49-F238E27FC236}">
              <a16:creationId xmlns:a16="http://schemas.microsoft.com/office/drawing/2014/main" xmlns="" id="{00000000-0008-0000-0300-0000D3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8" name="Rectangle 1085">
          <a:extLst>
            <a:ext uri="{FF2B5EF4-FFF2-40B4-BE49-F238E27FC236}">
              <a16:creationId xmlns:a16="http://schemas.microsoft.com/office/drawing/2014/main" xmlns="" id="{00000000-0008-0000-0300-0000D4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69" name="Rectangle 1086">
          <a:extLst>
            <a:ext uri="{FF2B5EF4-FFF2-40B4-BE49-F238E27FC236}">
              <a16:creationId xmlns:a16="http://schemas.microsoft.com/office/drawing/2014/main" xmlns="" id="{00000000-0008-0000-0300-0000D5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0" name="Rectangle 1087">
          <a:extLst>
            <a:ext uri="{FF2B5EF4-FFF2-40B4-BE49-F238E27FC236}">
              <a16:creationId xmlns:a16="http://schemas.microsoft.com/office/drawing/2014/main" xmlns="" id="{00000000-0008-0000-0300-0000D6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1" name="Rectangle 1088">
          <a:extLst>
            <a:ext uri="{FF2B5EF4-FFF2-40B4-BE49-F238E27FC236}">
              <a16:creationId xmlns:a16="http://schemas.microsoft.com/office/drawing/2014/main" xmlns="" id="{00000000-0008-0000-0300-0000D7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2" name="Rectangle 1089">
          <a:extLst>
            <a:ext uri="{FF2B5EF4-FFF2-40B4-BE49-F238E27FC236}">
              <a16:creationId xmlns:a16="http://schemas.microsoft.com/office/drawing/2014/main" xmlns="" id="{00000000-0008-0000-0300-0000D8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3" name="Rectangle 1090">
          <a:extLst>
            <a:ext uri="{FF2B5EF4-FFF2-40B4-BE49-F238E27FC236}">
              <a16:creationId xmlns:a16="http://schemas.microsoft.com/office/drawing/2014/main" xmlns="" id="{00000000-0008-0000-0300-0000D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4" name="Rectangle 1091">
          <a:extLst>
            <a:ext uri="{FF2B5EF4-FFF2-40B4-BE49-F238E27FC236}">
              <a16:creationId xmlns:a16="http://schemas.microsoft.com/office/drawing/2014/main" xmlns="" id="{00000000-0008-0000-0300-0000D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5" name="Rectangle 1092">
          <a:extLst>
            <a:ext uri="{FF2B5EF4-FFF2-40B4-BE49-F238E27FC236}">
              <a16:creationId xmlns:a16="http://schemas.microsoft.com/office/drawing/2014/main" xmlns="" id="{00000000-0008-0000-0300-0000D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6" name="Rectangle 1093">
          <a:extLst>
            <a:ext uri="{FF2B5EF4-FFF2-40B4-BE49-F238E27FC236}">
              <a16:creationId xmlns:a16="http://schemas.microsoft.com/office/drawing/2014/main" xmlns="" id="{00000000-0008-0000-0300-0000D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7" name="Rectangle 1094">
          <a:extLst>
            <a:ext uri="{FF2B5EF4-FFF2-40B4-BE49-F238E27FC236}">
              <a16:creationId xmlns:a16="http://schemas.microsoft.com/office/drawing/2014/main" xmlns="" id="{00000000-0008-0000-0300-0000D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878" name="Rectangle 1095">
          <a:extLst>
            <a:ext uri="{FF2B5EF4-FFF2-40B4-BE49-F238E27FC236}">
              <a16:creationId xmlns:a16="http://schemas.microsoft.com/office/drawing/2014/main" xmlns="" id="{00000000-0008-0000-0300-0000D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79" name="Rectangle 1058">
          <a:extLst>
            <a:ext uri="{FF2B5EF4-FFF2-40B4-BE49-F238E27FC236}">
              <a16:creationId xmlns:a16="http://schemas.microsoft.com/office/drawing/2014/main" xmlns="" id="{00000000-0008-0000-0300-0000DF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0" name="Rectangle 1059">
          <a:extLst>
            <a:ext uri="{FF2B5EF4-FFF2-40B4-BE49-F238E27FC236}">
              <a16:creationId xmlns:a16="http://schemas.microsoft.com/office/drawing/2014/main" xmlns="" id="{00000000-0008-0000-0300-0000E0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1" name="Rectangle 1060">
          <a:extLst>
            <a:ext uri="{FF2B5EF4-FFF2-40B4-BE49-F238E27FC236}">
              <a16:creationId xmlns:a16="http://schemas.microsoft.com/office/drawing/2014/main" xmlns="" id="{00000000-0008-0000-0300-0000E1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2" name="Rectangle 1061">
          <a:extLst>
            <a:ext uri="{FF2B5EF4-FFF2-40B4-BE49-F238E27FC236}">
              <a16:creationId xmlns:a16="http://schemas.microsoft.com/office/drawing/2014/main" xmlns="" id="{00000000-0008-0000-0300-0000E2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3" name="Rectangle 1062">
          <a:extLst>
            <a:ext uri="{FF2B5EF4-FFF2-40B4-BE49-F238E27FC236}">
              <a16:creationId xmlns:a16="http://schemas.microsoft.com/office/drawing/2014/main" xmlns="" id="{00000000-0008-0000-0300-0000E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4" name="Rectangle 1063">
          <a:extLst>
            <a:ext uri="{FF2B5EF4-FFF2-40B4-BE49-F238E27FC236}">
              <a16:creationId xmlns:a16="http://schemas.microsoft.com/office/drawing/2014/main" xmlns="" id="{00000000-0008-0000-0300-0000E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85" name="Rectangle 1064">
          <a:extLst>
            <a:ext uri="{FF2B5EF4-FFF2-40B4-BE49-F238E27FC236}">
              <a16:creationId xmlns:a16="http://schemas.microsoft.com/office/drawing/2014/main" xmlns="" id="{00000000-0008-0000-0300-0000E5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6" name="Rectangle 1065">
          <a:extLst>
            <a:ext uri="{FF2B5EF4-FFF2-40B4-BE49-F238E27FC236}">
              <a16:creationId xmlns:a16="http://schemas.microsoft.com/office/drawing/2014/main" xmlns="" id="{00000000-0008-0000-0300-0000E6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7" name="Rectangle 1066">
          <a:extLst>
            <a:ext uri="{FF2B5EF4-FFF2-40B4-BE49-F238E27FC236}">
              <a16:creationId xmlns:a16="http://schemas.microsoft.com/office/drawing/2014/main" xmlns="" id="{00000000-0008-0000-0300-0000E7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88" name="Rectangle 1067">
          <a:extLst>
            <a:ext uri="{FF2B5EF4-FFF2-40B4-BE49-F238E27FC236}">
              <a16:creationId xmlns:a16="http://schemas.microsoft.com/office/drawing/2014/main" xmlns="" id="{00000000-0008-0000-0300-0000E8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89" name="Rectangle 1068">
          <a:extLst>
            <a:ext uri="{FF2B5EF4-FFF2-40B4-BE49-F238E27FC236}">
              <a16:creationId xmlns:a16="http://schemas.microsoft.com/office/drawing/2014/main" xmlns="" id="{00000000-0008-0000-0300-0000E9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890" name="Rectangle 1069">
          <a:extLst>
            <a:ext uri="{FF2B5EF4-FFF2-40B4-BE49-F238E27FC236}">
              <a16:creationId xmlns:a16="http://schemas.microsoft.com/office/drawing/2014/main" xmlns="" id="{00000000-0008-0000-0300-0000EA1A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1" name="Rectangle 1070">
          <a:extLst>
            <a:ext uri="{FF2B5EF4-FFF2-40B4-BE49-F238E27FC236}">
              <a16:creationId xmlns:a16="http://schemas.microsoft.com/office/drawing/2014/main" xmlns="" id="{00000000-0008-0000-0300-0000EB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2" name="Rectangle 1071">
          <a:extLst>
            <a:ext uri="{FF2B5EF4-FFF2-40B4-BE49-F238E27FC236}">
              <a16:creationId xmlns:a16="http://schemas.microsoft.com/office/drawing/2014/main" xmlns="" id="{00000000-0008-0000-0300-0000EC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3" name="Rectangle 1072">
          <a:extLst>
            <a:ext uri="{FF2B5EF4-FFF2-40B4-BE49-F238E27FC236}">
              <a16:creationId xmlns:a16="http://schemas.microsoft.com/office/drawing/2014/main" xmlns="" id="{00000000-0008-0000-0300-0000ED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4" name="Rectangle 1073">
          <a:extLst>
            <a:ext uri="{FF2B5EF4-FFF2-40B4-BE49-F238E27FC236}">
              <a16:creationId xmlns:a16="http://schemas.microsoft.com/office/drawing/2014/main" xmlns="" id="{00000000-0008-0000-0300-0000EE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5" name="Rectangle 1074">
          <a:extLst>
            <a:ext uri="{FF2B5EF4-FFF2-40B4-BE49-F238E27FC236}">
              <a16:creationId xmlns:a16="http://schemas.microsoft.com/office/drawing/2014/main" xmlns="" id="{00000000-0008-0000-0300-0000EF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6" name="Rectangle 1075">
          <a:extLst>
            <a:ext uri="{FF2B5EF4-FFF2-40B4-BE49-F238E27FC236}">
              <a16:creationId xmlns:a16="http://schemas.microsoft.com/office/drawing/2014/main" xmlns="" id="{00000000-0008-0000-0300-0000F0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7" name="Rectangle 1076">
          <a:extLst>
            <a:ext uri="{FF2B5EF4-FFF2-40B4-BE49-F238E27FC236}">
              <a16:creationId xmlns:a16="http://schemas.microsoft.com/office/drawing/2014/main" xmlns="" id="{00000000-0008-0000-0300-0000F1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898" name="Rectangle 1077">
          <a:extLst>
            <a:ext uri="{FF2B5EF4-FFF2-40B4-BE49-F238E27FC236}">
              <a16:creationId xmlns:a16="http://schemas.microsoft.com/office/drawing/2014/main" xmlns="" id="{00000000-0008-0000-0300-0000F2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899" name="Rectangle 1078">
          <a:extLst>
            <a:ext uri="{FF2B5EF4-FFF2-40B4-BE49-F238E27FC236}">
              <a16:creationId xmlns:a16="http://schemas.microsoft.com/office/drawing/2014/main" xmlns="" id="{00000000-0008-0000-0300-0000F3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0" name="Rectangle 1079">
          <a:extLst>
            <a:ext uri="{FF2B5EF4-FFF2-40B4-BE49-F238E27FC236}">
              <a16:creationId xmlns:a16="http://schemas.microsoft.com/office/drawing/2014/main" xmlns="" id="{00000000-0008-0000-0300-0000F4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1" name="Rectangle 1080">
          <a:extLst>
            <a:ext uri="{FF2B5EF4-FFF2-40B4-BE49-F238E27FC236}">
              <a16:creationId xmlns:a16="http://schemas.microsoft.com/office/drawing/2014/main" xmlns="" id="{00000000-0008-0000-0300-0000F5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2" name="Rectangle 1081">
          <a:extLst>
            <a:ext uri="{FF2B5EF4-FFF2-40B4-BE49-F238E27FC236}">
              <a16:creationId xmlns:a16="http://schemas.microsoft.com/office/drawing/2014/main" xmlns="" id="{00000000-0008-0000-0300-0000F6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03" name="Rectangle 1082">
          <a:extLst>
            <a:ext uri="{FF2B5EF4-FFF2-40B4-BE49-F238E27FC236}">
              <a16:creationId xmlns:a16="http://schemas.microsoft.com/office/drawing/2014/main" xmlns="" id="{00000000-0008-0000-0300-0000F71A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04" name="Rectangle 1083">
          <a:extLst>
            <a:ext uri="{FF2B5EF4-FFF2-40B4-BE49-F238E27FC236}">
              <a16:creationId xmlns:a16="http://schemas.microsoft.com/office/drawing/2014/main" xmlns="" id="{00000000-0008-0000-0300-0000F81A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5" name="Rectangle 1084">
          <a:extLst>
            <a:ext uri="{FF2B5EF4-FFF2-40B4-BE49-F238E27FC236}">
              <a16:creationId xmlns:a16="http://schemas.microsoft.com/office/drawing/2014/main" xmlns="" id="{00000000-0008-0000-0300-0000F9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6" name="Rectangle 1085">
          <a:extLst>
            <a:ext uri="{FF2B5EF4-FFF2-40B4-BE49-F238E27FC236}">
              <a16:creationId xmlns:a16="http://schemas.microsoft.com/office/drawing/2014/main" xmlns="" id="{00000000-0008-0000-0300-0000FA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7" name="Rectangle 1086">
          <a:extLst>
            <a:ext uri="{FF2B5EF4-FFF2-40B4-BE49-F238E27FC236}">
              <a16:creationId xmlns:a16="http://schemas.microsoft.com/office/drawing/2014/main" xmlns="" id="{00000000-0008-0000-0300-0000FB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8" name="Rectangle 1087">
          <a:extLst>
            <a:ext uri="{FF2B5EF4-FFF2-40B4-BE49-F238E27FC236}">
              <a16:creationId xmlns:a16="http://schemas.microsoft.com/office/drawing/2014/main" xmlns="" id="{00000000-0008-0000-0300-0000FC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09" name="Rectangle 1088">
          <a:extLst>
            <a:ext uri="{FF2B5EF4-FFF2-40B4-BE49-F238E27FC236}">
              <a16:creationId xmlns:a16="http://schemas.microsoft.com/office/drawing/2014/main" xmlns="" id="{00000000-0008-0000-0300-0000FD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0" name="Rectangle 1089">
          <a:extLst>
            <a:ext uri="{FF2B5EF4-FFF2-40B4-BE49-F238E27FC236}">
              <a16:creationId xmlns:a16="http://schemas.microsoft.com/office/drawing/2014/main" xmlns="" id="{00000000-0008-0000-0300-0000FE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1" name="Rectangle 1090">
          <a:extLst>
            <a:ext uri="{FF2B5EF4-FFF2-40B4-BE49-F238E27FC236}">
              <a16:creationId xmlns:a16="http://schemas.microsoft.com/office/drawing/2014/main" xmlns="" id="{00000000-0008-0000-0300-0000FF1A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2" name="Rectangle 1091">
          <a:extLst>
            <a:ext uri="{FF2B5EF4-FFF2-40B4-BE49-F238E27FC236}">
              <a16:creationId xmlns:a16="http://schemas.microsoft.com/office/drawing/2014/main" xmlns="" id="{00000000-0008-0000-0300-00000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3" name="Rectangle 1092">
          <a:extLst>
            <a:ext uri="{FF2B5EF4-FFF2-40B4-BE49-F238E27FC236}">
              <a16:creationId xmlns:a16="http://schemas.microsoft.com/office/drawing/2014/main" xmlns="" id="{00000000-0008-0000-0300-00000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4" name="Rectangle 1093">
          <a:extLst>
            <a:ext uri="{FF2B5EF4-FFF2-40B4-BE49-F238E27FC236}">
              <a16:creationId xmlns:a16="http://schemas.microsoft.com/office/drawing/2014/main" xmlns="" id="{00000000-0008-0000-0300-00000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5" name="Rectangle 1094">
          <a:extLst>
            <a:ext uri="{FF2B5EF4-FFF2-40B4-BE49-F238E27FC236}">
              <a16:creationId xmlns:a16="http://schemas.microsoft.com/office/drawing/2014/main" xmlns="" id="{00000000-0008-0000-0300-00000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16" name="Rectangle 1095">
          <a:extLst>
            <a:ext uri="{FF2B5EF4-FFF2-40B4-BE49-F238E27FC236}">
              <a16:creationId xmlns:a16="http://schemas.microsoft.com/office/drawing/2014/main" xmlns="" id="{00000000-0008-0000-0300-00000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17" name="Rectangle 1058">
          <a:extLst>
            <a:ext uri="{FF2B5EF4-FFF2-40B4-BE49-F238E27FC236}">
              <a16:creationId xmlns:a16="http://schemas.microsoft.com/office/drawing/2014/main" xmlns="" id="{00000000-0008-0000-0300-000005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18" name="Rectangle 1059">
          <a:extLst>
            <a:ext uri="{FF2B5EF4-FFF2-40B4-BE49-F238E27FC236}">
              <a16:creationId xmlns:a16="http://schemas.microsoft.com/office/drawing/2014/main" xmlns="" id="{00000000-0008-0000-0300-00000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19" name="Rectangle 1060">
          <a:extLst>
            <a:ext uri="{FF2B5EF4-FFF2-40B4-BE49-F238E27FC236}">
              <a16:creationId xmlns:a16="http://schemas.microsoft.com/office/drawing/2014/main" xmlns="" id="{00000000-0008-0000-0300-00000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0" name="Rectangle 1061">
          <a:extLst>
            <a:ext uri="{FF2B5EF4-FFF2-40B4-BE49-F238E27FC236}">
              <a16:creationId xmlns:a16="http://schemas.microsoft.com/office/drawing/2014/main" xmlns="" id="{00000000-0008-0000-0300-00000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1" name="Rectangle 1062">
          <a:extLst>
            <a:ext uri="{FF2B5EF4-FFF2-40B4-BE49-F238E27FC236}">
              <a16:creationId xmlns:a16="http://schemas.microsoft.com/office/drawing/2014/main" xmlns="" id="{00000000-0008-0000-0300-00000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2" name="Rectangle 1063">
          <a:extLst>
            <a:ext uri="{FF2B5EF4-FFF2-40B4-BE49-F238E27FC236}">
              <a16:creationId xmlns:a16="http://schemas.microsoft.com/office/drawing/2014/main" xmlns="" id="{00000000-0008-0000-0300-00000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3" name="Rectangle 1064">
          <a:extLst>
            <a:ext uri="{FF2B5EF4-FFF2-40B4-BE49-F238E27FC236}">
              <a16:creationId xmlns:a16="http://schemas.microsoft.com/office/drawing/2014/main" xmlns="" id="{00000000-0008-0000-0300-00000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4" name="Rectangle 1065">
          <a:extLst>
            <a:ext uri="{FF2B5EF4-FFF2-40B4-BE49-F238E27FC236}">
              <a16:creationId xmlns:a16="http://schemas.microsoft.com/office/drawing/2014/main" xmlns="" id="{00000000-0008-0000-0300-00000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5" name="Rectangle 1066">
          <a:extLst>
            <a:ext uri="{FF2B5EF4-FFF2-40B4-BE49-F238E27FC236}">
              <a16:creationId xmlns:a16="http://schemas.microsoft.com/office/drawing/2014/main" xmlns="" id="{00000000-0008-0000-0300-00000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6" name="Rectangle 1067">
          <a:extLst>
            <a:ext uri="{FF2B5EF4-FFF2-40B4-BE49-F238E27FC236}">
              <a16:creationId xmlns:a16="http://schemas.microsoft.com/office/drawing/2014/main" xmlns="" id="{00000000-0008-0000-0300-00000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27" name="Rectangle 1068">
          <a:extLst>
            <a:ext uri="{FF2B5EF4-FFF2-40B4-BE49-F238E27FC236}">
              <a16:creationId xmlns:a16="http://schemas.microsoft.com/office/drawing/2014/main" xmlns="" id="{00000000-0008-0000-0300-00000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28" name="Rectangle 1069">
          <a:extLst>
            <a:ext uri="{FF2B5EF4-FFF2-40B4-BE49-F238E27FC236}">
              <a16:creationId xmlns:a16="http://schemas.microsoft.com/office/drawing/2014/main" xmlns="" id="{00000000-0008-0000-0300-00001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29" name="Rectangle 1070">
          <a:extLst>
            <a:ext uri="{FF2B5EF4-FFF2-40B4-BE49-F238E27FC236}">
              <a16:creationId xmlns:a16="http://schemas.microsoft.com/office/drawing/2014/main" xmlns="" id="{00000000-0008-0000-0300-00001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0" name="Rectangle 1071">
          <a:extLst>
            <a:ext uri="{FF2B5EF4-FFF2-40B4-BE49-F238E27FC236}">
              <a16:creationId xmlns:a16="http://schemas.microsoft.com/office/drawing/2014/main" xmlns="" id="{00000000-0008-0000-0300-00001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1" name="Rectangle 1072">
          <a:extLst>
            <a:ext uri="{FF2B5EF4-FFF2-40B4-BE49-F238E27FC236}">
              <a16:creationId xmlns:a16="http://schemas.microsoft.com/office/drawing/2014/main" xmlns="" id="{00000000-0008-0000-0300-00001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2" name="Rectangle 1073">
          <a:extLst>
            <a:ext uri="{FF2B5EF4-FFF2-40B4-BE49-F238E27FC236}">
              <a16:creationId xmlns:a16="http://schemas.microsoft.com/office/drawing/2014/main" xmlns="" id="{00000000-0008-0000-0300-00001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3" name="Rectangle 1074">
          <a:extLst>
            <a:ext uri="{FF2B5EF4-FFF2-40B4-BE49-F238E27FC236}">
              <a16:creationId xmlns:a16="http://schemas.microsoft.com/office/drawing/2014/main" xmlns="" id="{00000000-0008-0000-0300-00001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4" name="Rectangle 1075">
          <a:extLst>
            <a:ext uri="{FF2B5EF4-FFF2-40B4-BE49-F238E27FC236}">
              <a16:creationId xmlns:a16="http://schemas.microsoft.com/office/drawing/2014/main" xmlns="" id="{00000000-0008-0000-0300-00001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5" name="Rectangle 1076">
          <a:extLst>
            <a:ext uri="{FF2B5EF4-FFF2-40B4-BE49-F238E27FC236}">
              <a16:creationId xmlns:a16="http://schemas.microsoft.com/office/drawing/2014/main" xmlns="" id="{00000000-0008-0000-0300-00001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6" name="Rectangle 1077">
          <a:extLst>
            <a:ext uri="{FF2B5EF4-FFF2-40B4-BE49-F238E27FC236}">
              <a16:creationId xmlns:a16="http://schemas.microsoft.com/office/drawing/2014/main" xmlns="" id="{00000000-0008-0000-0300-00001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7" name="Rectangle 1078">
          <a:extLst>
            <a:ext uri="{FF2B5EF4-FFF2-40B4-BE49-F238E27FC236}">
              <a16:creationId xmlns:a16="http://schemas.microsoft.com/office/drawing/2014/main" xmlns="" id="{00000000-0008-0000-0300-00001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38" name="Rectangle 1079">
          <a:extLst>
            <a:ext uri="{FF2B5EF4-FFF2-40B4-BE49-F238E27FC236}">
              <a16:creationId xmlns:a16="http://schemas.microsoft.com/office/drawing/2014/main" xmlns="" id="{00000000-0008-0000-0300-00001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39" name="Rectangle 1080">
          <a:extLst>
            <a:ext uri="{FF2B5EF4-FFF2-40B4-BE49-F238E27FC236}">
              <a16:creationId xmlns:a16="http://schemas.microsoft.com/office/drawing/2014/main" xmlns="" id="{00000000-0008-0000-0300-00001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0" name="Rectangle 1081">
          <a:extLst>
            <a:ext uri="{FF2B5EF4-FFF2-40B4-BE49-F238E27FC236}">
              <a16:creationId xmlns:a16="http://schemas.microsoft.com/office/drawing/2014/main" xmlns="" id="{00000000-0008-0000-0300-00001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41" name="Rectangle 1082">
          <a:extLst>
            <a:ext uri="{FF2B5EF4-FFF2-40B4-BE49-F238E27FC236}">
              <a16:creationId xmlns:a16="http://schemas.microsoft.com/office/drawing/2014/main" xmlns="" id="{00000000-0008-0000-0300-00001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42" name="Rectangle 1083">
          <a:extLst>
            <a:ext uri="{FF2B5EF4-FFF2-40B4-BE49-F238E27FC236}">
              <a16:creationId xmlns:a16="http://schemas.microsoft.com/office/drawing/2014/main" xmlns="" id="{00000000-0008-0000-0300-00001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3" name="Rectangle 1084">
          <a:extLst>
            <a:ext uri="{FF2B5EF4-FFF2-40B4-BE49-F238E27FC236}">
              <a16:creationId xmlns:a16="http://schemas.microsoft.com/office/drawing/2014/main" xmlns="" id="{00000000-0008-0000-0300-00001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4" name="Rectangle 1085">
          <a:extLst>
            <a:ext uri="{FF2B5EF4-FFF2-40B4-BE49-F238E27FC236}">
              <a16:creationId xmlns:a16="http://schemas.microsoft.com/office/drawing/2014/main" xmlns="" id="{00000000-0008-0000-0300-00002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5" name="Rectangle 1086">
          <a:extLst>
            <a:ext uri="{FF2B5EF4-FFF2-40B4-BE49-F238E27FC236}">
              <a16:creationId xmlns:a16="http://schemas.microsoft.com/office/drawing/2014/main" xmlns="" id="{00000000-0008-0000-0300-00002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6" name="Rectangle 1087">
          <a:extLst>
            <a:ext uri="{FF2B5EF4-FFF2-40B4-BE49-F238E27FC236}">
              <a16:creationId xmlns:a16="http://schemas.microsoft.com/office/drawing/2014/main" xmlns="" id="{00000000-0008-0000-0300-00002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7" name="Rectangle 1088">
          <a:extLst>
            <a:ext uri="{FF2B5EF4-FFF2-40B4-BE49-F238E27FC236}">
              <a16:creationId xmlns:a16="http://schemas.microsoft.com/office/drawing/2014/main" xmlns="" id="{00000000-0008-0000-0300-00002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8" name="Rectangle 1089">
          <a:extLst>
            <a:ext uri="{FF2B5EF4-FFF2-40B4-BE49-F238E27FC236}">
              <a16:creationId xmlns:a16="http://schemas.microsoft.com/office/drawing/2014/main" xmlns="" id="{00000000-0008-0000-0300-00002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49" name="Rectangle 1090">
          <a:extLst>
            <a:ext uri="{FF2B5EF4-FFF2-40B4-BE49-F238E27FC236}">
              <a16:creationId xmlns:a16="http://schemas.microsoft.com/office/drawing/2014/main" xmlns="" id="{00000000-0008-0000-0300-00002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0" name="Rectangle 1091">
          <a:extLst>
            <a:ext uri="{FF2B5EF4-FFF2-40B4-BE49-F238E27FC236}">
              <a16:creationId xmlns:a16="http://schemas.microsoft.com/office/drawing/2014/main" xmlns="" id="{00000000-0008-0000-0300-00002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1" name="Rectangle 1092">
          <a:extLst>
            <a:ext uri="{FF2B5EF4-FFF2-40B4-BE49-F238E27FC236}">
              <a16:creationId xmlns:a16="http://schemas.microsoft.com/office/drawing/2014/main" xmlns="" id="{00000000-0008-0000-0300-00002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2" name="Rectangle 1093">
          <a:extLst>
            <a:ext uri="{FF2B5EF4-FFF2-40B4-BE49-F238E27FC236}">
              <a16:creationId xmlns:a16="http://schemas.microsoft.com/office/drawing/2014/main" xmlns="" id="{00000000-0008-0000-0300-00002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3" name="Rectangle 1094">
          <a:extLst>
            <a:ext uri="{FF2B5EF4-FFF2-40B4-BE49-F238E27FC236}">
              <a16:creationId xmlns:a16="http://schemas.microsoft.com/office/drawing/2014/main" xmlns="" id="{00000000-0008-0000-0300-00002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54" name="Rectangle 1095">
          <a:extLst>
            <a:ext uri="{FF2B5EF4-FFF2-40B4-BE49-F238E27FC236}">
              <a16:creationId xmlns:a16="http://schemas.microsoft.com/office/drawing/2014/main" xmlns="" id="{00000000-0008-0000-0300-00002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5" name="Rectangle 1058">
          <a:extLst>
            <a:ext uri="{FF2B5EF4-FFF2-40B4-BE49-F238E27FC236}">
              <a16:creationId xmlns:a16="http://schemas.microsoft.com/office/drawing/2014/main" xmlns="" id="{00000000-0008-0000-0300-00002B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6" name="Rectangle 1059">
          <a:extLst>
            <a:ext uri="{FF2B5EF4-FFF2-40B4-BE49-F238E27FC236}">
              <a16:creationId xmlns:a16="http://schemas.microsoft.com/office/drawing/2014/main" xmlns="" id="{00000000-0008-0000-0300-00002C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57" name="Rectangle 1060">
          <a:extLst>
            <a:ext uri="{FF2B5EF4-FFF2-40B4-BE49-F238E27FC236}">
              <a16:creationId xmlns:a16="http://schemas.microsoft.com/office/drawing/2014/main" xmlns="" id="{00000000-0008-0000-0300-00002D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58" name="Rectangle 1061">
          <a:extLst>
            <a:ext uri="{FF2B5EF4-FFF2-40B4-BE49-F238E27FC236}">
              <a16:creationId xmlns:a16="http://schemas.microsoft.com/office/drawing/2014/main" xmlns="" id="{00000000-0008-0000-0300-00002E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59" name="Rectangle 1062">
          <a:extLst>
            <a:ext uri="{FF2B5EF4-FFF2-40B4-BE49-F238E27FC236}">
              <a16:creationId xmlns:a16="http://schemas.microsoft.com/office/drawing/2014/main" xmlns="" id="{00000000-0008-0000-0300-00002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0" name="Rectangle 1063">
          <a:extLst>
            <a:ext uri="{FF2B5EF4-FFF2-40B4-BE49-F238E27FC236}">
              <a16:creationId xmlns:a16="http://schemas.microsoft.com/office/drawing/2014/main" xmlns="" id="{00000000-0008-0000-0300-00003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1" name="Rectangle 1064">
          <a:extLst>
            <a:ext uri="{FF2B5EF4-FFF2-40B4-BE49-F238E27FC236}">
              <a16:creationId xmlns:a16="http://schemas.microsoft.com/office/drawing/2014/main" xmlns="" id="{00000000-0008-0000-0300-00003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2" name="Rectangle 1065">
          <a:extLst>
            <a:ext uri="{FF2B5EF4-FFF2-40B4-BE49-F238E27FC236}">
              <a16:creationId xmlns:a16="http://schemas.microsoft.com/office/drawing/2014/main" xmlns="" id="{00000000-0008-0000-0300-00003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3" name="Rectangle 1066">
          <a:extLst>
            <a:ext uri="{FF2B5EF4-FFF2-40B4-BE49-F238E27FC236}">
              <a16:creationId xmlns:a16="http://schemas.microsoft.com/office/drawing/2014/main" xmlns="" id="{00000000-0008-0000-0300-00003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4" name="Rectangle 1067">
          <a:extLst>
            <a:ext uri="{FF2B5EF4-FFF2-40B4-BE49-F238E27FC236}">
              <a16:creationId xmlns:a16="http://schemas.microsoft.com/office/drawing/2014/main" xmlns="" id="{00000000-0008-0000-0300-00003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5" name="Rectangle 1068">
          <a:extLst>
            <a:ext uri="{FF2B5EF4-FFF2-40B4-BE49-F238E27FC236}">
              <a16:creationId xmlns:a16="http://schemas.microsoft.com/office/drawing/2014/main" xmlns="" id="{00000000-0008-0000-0300-00003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66" name="Rectangle 1069">
          <a:extLst>
            <a:ext uri="{FF2B5EF4-FFF2-40B4-BE49-F238E27FC236}">
              <a16:creationId xmlns:a16="http://schemas.microsoft.com/office/drawing/2014/main" xmlns="" id="{00000000-0008-0000-0300-000036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7" name="Rectangle 1070">
          <a:extLst>
            <a:ext uri="{FF2B5EF4-FFF2-40B4-BE49-F238E27FC236}">
              <a16:creationId xmlns:a16="http://schemas.microsoft.com/office/drawing/2014/main" xmlns="" id="{00000000-0008-0000-0300-00003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68" name="Rectangle 1071">
          <a:extLst>
            <a:ext uri="{FF2B5EF4-FFF2-40B4-BE49-F238E27FC236}">
              <a16:creationId xmlns:a16="http://schemas.microsoft.com/office/drawing/2014/main" xmlns="" id="{00000000-0008-0000-0300-00003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69" name="Rectangle 1072">
          <a:extLst>
            <a:ext uri="{FF2B5EF4-FFF2-40B4-BE49-F238E27FC236}">
              <a16:creationId xmlns:a16="http://schemas.microsoft.com/office/drawing/2014/main" xmlns="" id="{00000000-0008-0000-0300-00003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0" name="Rectangle 1073">
          <a:extLst>
            <a:ext uri="{FF2B5EF4-FFF2-40B4-BE49-F238E27FC236}">
              <a16:creationId xmlns:a16="http://schemas.microsoft.com/office/drawing/2014/main" xmlns="" id="{00000000-0008-0000-0300-00003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1" name="Rectangle 1074">
          <a:extLst>
            <a:ext uri="{FF2B5EF4-FFF2-40B4-BE49-F238E27FC236}">
              <a16:creationId xmlns:a16="http://schemas.microsoft.com/office/drawing/2014/main" xmlns="" id="{00000000-0008-0000-0300-00003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2" name="Rectangle 1075">
          <a:extLst>
            <a:ext uri="{FF2B5EF4-FFF2-40B4-BE49-F238E27FC236}">
              <a16:creationId xmlns:a16="http://schemas.microsoft.com/office/drawing/2014/main" xmlns="" id="{00000000-0008-0000-0300-00003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3" name="Rectangle 1076">
          <a:extLst>
            <a:ext uri="{FF2B5EF4-FFF2-40B4-BE49-F238E27FC236}">
              <a16:creationId xmlns:a16="http://schemas.microsoft.com/office/drawing/2014/main" xmlns="" id="{00000000-0008-0000-0300-00003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4" name="Rectangle 1077">
          <a:extLst>
            <a:ext uri="{FF2B5EF4-FFF2-40B4-BE49-F238E27FC236}">
              <a16:creationId xmlns:a16="http://schemas.microsoft.com/office/drawing/2014/main" xmlns="" id="{00000000-0008-0000-0300-00003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5" name="Rectangle 1078">
          <a:extLst>
            <a:ext uri="{FF2B5EF4-FFF2-40B4-BE49-F238E27FC236}">
              <a16:creationId xmlns:a16="http://schemas.microsoft.com/office/drawing/2014/main" xmlns="" id="{00000000-0008-0000-0300-00003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6" name="Rectangle 1079">
          <a:extLst>
            <a:ext uri="{FF2B5EF4-FFF2-40B4-BE49-F238E27FC236}">
              <a16:creationId xmlns:a16="http://schemas.microsoft.com/office/drawing/2014/main" xmlns="" id="{00000000-0008-0000-0300-00004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7" name="Rectangle 1080">
          <a:extLst>
            <a:ext uri="{FF2B5EF4-FFF2-40B4-BE49-F238E27FC236}">
              <a16:creationId xmlns:a16="http://schemas.microsoft.com/office/drawing/2014/main" xmlns="" id="{00000000-0008-0000-0300-00004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78" name="Rectangle 1081">
          <a:extLst>
            <a:ext uri="{FF2B5EF4-FFF2-40B4-BE49-F238E27FC236}">
              <a16:creationId xmlns:a16="http://schemas.microsoft.com/office/drawing/2014/main" xmlns="" id="{00000000-0008-0000-0300-00004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79" name="Rectangle 1082">
          <a:extLst>
            <a:ext uri="{FF2B5EF4-FFF2-40B4-BE49-F238E27FC236}">
              <a16:creationId xmlns:a16="http://schemas.microsoft.com/office/drawing/2014/main" xmlns="" id="{00000000-0008-0000-0300-00004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80" name="Rectangle 1083">
          <a:extLst>
            <a:ext uri="{FF2B5EF4-FFF2-40B4-BE49-F238E27FC236}">
              <a16:creationId xmlns:a16="http://schemas.microsoft.com/office/drawing/2014/main" xmlns="" id="{00000000-0008-0000-0300-00004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1" name="Rectangle 1084">
          <a:extLst>
            <a:ext uri="{FF2B5EF4-FFF2-40B4-BE49-F238E27FC236}">
              <a16:creationId xmlns:a16="http://schemas.microsoft.com/office/drawing/2014/main" xmlns="" id="{00000000-0008-0000-0300-00004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2" name="Rectangle 1085">
          <a:extLst>
            <a:ext uri="{FF2B5EF4-FFF2-40B4-BE49-F238E27FC236}">
              <a16:creationId xmlns:a16="http://schemas.microsoft.com/office/drawing/2014/main" xmlns="" id="{00000000-0008-0000-0300-00004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3" name="Rectangle 1086">
          <a:extLst>
            <a:ext uri="{FF2B5EF4-FFF2-40B4-BE49-F238E27FC236}">
              <a16:creationId xmlns:a16="http://schemas.microsoft.com/office/drawing/2014/main" xmlns="" id="{00000000-0008-0000-0300-00004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4" name="Rectangle 1087">
          <a:extLst>
            <a:ext uri="{FF2B5EF4-FFF2-40B4-BE49-F238E27FC236}">
              <a16:creationId xmlns:a16="http://schemas.microsoft.com/office/drawing/2014/main" xmlns="" id="{00000000-0008-0000-0300-00004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5" name="Rectangle 1088">
          <a:extLst>
            <a:ext uri="{FF2B5EF4-FFF2-40B4-BE49-F238E27FC236}">
              <a16:creationId xmlns:a16="http://schemas.microsoft.com/office/drawing/2014/main" xmlns="" id="{00000000-0008-0000-0300-00004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6" name="Rectangle 1089">
          <a:extLst>
            <a:ext uri="{FF2B5EF4-FFF2-40B4-BE49-F238E27FC236}">
              <a16:creationId xmlns:a16="http://schemas.microsoft.com/office/drawing/2014/main" xmlns="" id="{00000000-0008-0000-0300-00004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7" name="Rectangle 1090">
          <a:extLst>
            <a:ext uri="{FF2B5EF4-FFF2-40B4-BE49-F238E27FC236}">
              <a16:creationId xmlns:a16="http://schemas.microsoft.com/office/drawing/2014/main" xmlns="" id="{00000000-0008-0000-0300-00004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8" name="Rectangle 1091">
          <a:extLst>
            <a:ext uri="{FF2B5EF4-FFF2-40B4-BE49-F238E27FC236}">
              <a16:creationId xmlns:a16="http://schemas.microsoft.com/office/drawing/2014/main" xmlns="" id="{00000000-0008-0000-0300-00004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89" name="Rectangle 1092">
          <a:extLst>
            <a:ext uri="{FF2B5EF4-FFF2-40B4-BE49-F238E27FC236}">
              <a16:creationId xmlns:a16="http://schemas.microsoft.com/office/drawing/2014/main" xmlns="" id="{00000000-0008-0000-0300-00004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0" name="Rectangle 1093">
          <a:extLst>
            <a:ext uri="{FF2B5EF4-FFF2-40B4-BE49-F238E27FC236}">
              <a16:creationId xmlns:a16="http://schemas.microsoft.com/office/drawing/2014/main" xmlns="" id="{00000000-0008-0000-0300-00004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1" name="Rectangle 1094">
          <a:extLst>
            <a:ext uri="{FF2B5EF4-FFF2-40B4-BE49-F238E27FC236}">
              <a16:creationId xmlns:a16="http://schemas.microsoft.com/office/drawing/2014/main" xmlns="" id="{00000000-0008-0000-0300-00004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6992" name="Rectangle 1095">
          <a:extLst>
            <a:ext uri="{FF2B5EF4-FFF2-40B4-BE49-F238E27FC236}">
              <a16:creationId xmlns:a16="http://schemas.microsoft.com/office/drawing/2014/main" xmlns="" id="{00000000-0008-0000-0300-00005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3" name="Rectangle 1058">
          <a:extLst>
            <a:ext uri="{FF2B5EF4-FFF2-40B4-BE49-F238E27FC236}">
              <a16:creationId xmlns:a16="http://schemas.microsoft.com/office/drawing/2014/main" xmlns="" id="{00000000-0008-0000-0300-000051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4" name="Rectangle 1059">
          <a:extLst>
            <a:ext uri="{FF2B5EF4-FFF2-40B4-BE49-F238E27FC236}">
              <a16:creationId xmlns:a16="http://schemas.microsoft.com/office/drawing/2014/main" xmlns="" id="{00000000-0008-0000-0300-000052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5" name="Rectangle 1060">
          <a:extLst>
            <a:ext uri="{FF2B5EF4-FFF2-40B4-BE49-F238E27FC236}">
              <a16:creationId xmlns:a16="http://schemas.microsoft.com/office/drawing/2014/main" xmlns="" id="{00000000-0008-0000-0300-000053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6" name="Rectangle 1061">
          <a:extLst>
            <a:ext uri="{FF2B5EF4-FFF2-40B4-BE49-F238E27FC236}">
              <a16:creationId xmlns:a16="http://schemas.microsoft.com/office/drawing/2014/main" xmlns="" id="{00000000-0008-0000-0300-000054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6997" name="Rectangle 1062">
          <a:extLst>
            <a:ext uri="{FF2B5EF4-FFF2-40B4-BE49-F238E27FC236}">
              <a16:creationId xmlns:a16="http://schemas.microsoft.com/office/drawing/2014/main" xmlns="" id="{00000000-0008-0000-0300-00005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6998" name="Rectangle 1063">
          <a:extLst>
            <a:ext uri="{FF2B5EF4-FFF2-40B4-BE49-F238E27FC236}">
              <a16:creationId xmlns:a16="http://schemas.microsoft.com/office/drawing/2014/main" xmlns="" id="{00000000-0008-0000-0300-00005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6999" name="Rectangle 1064">
          <a:extLst>
            <a:ext uri="{FF2B5EF4-FFF2-40B4-BE49-F238E27FC236}">
              <a16:creationId xmlns:a16="http://schemas.microsoft.com/office/drawing/2014/main" xmlns="" id="{00000000-0008-0000-0300-00005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0" name="Rectangle 1065">
          <a:extLst>
            <a:ext uri="{FF2B5EF4-FFF2-40B4-BE49-F238E27FC236}">
              <a16:creationId xmlns:a16="http://schemas.microsoft.com/office/drawing/2014/main" xmlns="" id="{00000000-0008-0000-0300-00005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1" name="Rectangle 1066">
          <a:extLst>
            <a:ext uri="{FF2B5EF4-FFF2-40B4-BE49-F238E27FC236}">
              <a16:creationId xmlns:a16="http://schemas.microsoft.com/office/drawing/2014/main" xmlns="" id="{00000000-0008-0000-0300-00005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2" name="Rectangle 1067">
          <a:extLst>
            <a:ext uri="{FF2B5EF4-FFF2-40B4-BE49-F238E27FC236}">
              <a16:creationId xmlns:a16="http://schemas.microsoft.com/office/drawing/2014/main" xmlns="" id="{00000000-0008-0000-0300-00005A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3" name="Rectangle 1068">
          <a:extLst>
            <a:ext uri="{FF2B5EF4-FFF2-40B4-BE49-F238E27FC236}">
              <a16:creationId xmlns:a16="http://schemas.microsoft.com/office/drawing/2014/main" xmlns="" id="{00000000-0008-0000-0300-00005B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04" name="Rectangle 1069">
          <a:extLst>
            <a:ext uri="{FF2B5EF4-FFF2-40B4-BE49-F238E27FC236}">
              <a16:creationId xmlns:a16="http://schemas.microsoft.com/office/drawing/2014/main" xmlns="" id="{00000000-0008-0000-0300-00005C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5" name="Rectangle 1070">
          <a:extLst>
            <a:ext uri="{FF2B5EF4-FFF2-40B4-BE49-F238E27FC236}">
              <a16:creationId xmlns:a16="http://schemas.microsoft.com/office/drawing/2014/main" xmlns="" id="{00000000-0008-0000-0300-00005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6" name="Rectangle 1071">
          <a:extLst>
            <a:ext uri="{FF2B5EF4-FFF2-40B4-BE49-F238E27FC236}">
              <a16:creationId xmlns:a16="http://schemas.microsoft.com/office/drawing/2014/main" xmlns="" id="{00000000-0008-0000-0300-00005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7" name="Rectangle 1072">
          <a:extLst>
            <a:ext uri="{FF2B5EF4-FFF2-40B4-BE49-F238E27FC236}">
              <a16:creationId xmlns:a16="http://schemas.microsoft.com/office/drawing/2014/main" xmlns="" id="{00000000-0008-0000-0300-00005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08" name="Rectangle 1073">
          <a:extLst>
            <a:ext uri="{FF2B5EF4-FFF2-40B4-BE49-F238E27FC236}">
              <a16:creationId xmlns:a16="http://schemas.microsoft.com/office/drawing/2014/main" xmlns="" id="{00000000-0008-0000-0300-00006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09" name="Rectangle 1074">
          <a:extLst>
            <a:ext uri="{FF2B5EF4-FFF2-40B4-BE49-F238E27FC236}">
              <a16:creationId xmlns:a16="http://schemas.microsoft.com/office/drawing/2014/main" xmlns="" id="{00000000-0008-0000-0300-00006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0" name="Rectangle 1075">
          <a:extLst>
            <a:ext uri="{FF2B5EF4-FFF2-40B4-BE49-F238E27FC236}">
              <a16:creationId xmlns:a16="http://schemas.microsoft.com/office/drawing/2014/main" xmlns="" id="{00000000-0008-0000-0300-00006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1" name="Rectangle 1076">
          <a:extLst>
            <a:ext uri="{FF2B5EF4-FFF2-40B4-BE49-F238E27FC236}">
              <a16:creationId xmlns:a16="http://schemas.microsoft.com/office/drawing/2014/main" xmlns="" id="{00000000-0008-0000-0300-00006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2" name="Rectangle 1077">
          <a:extLst>
            <a:ext uri="{FF2B5EF4-FFF2-40B4-BE49-F238E27FC236}">
              <a16:creationId xmlns:a16="http://schemas.microsoft.com/office/drawing/2014/main" xmlns="" id="{00000000-0008-0000-0300-00006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3" name="Rectangle 1078">
          <a:extLst>
            <a:ext uri="{FF2B5EF4-FFF2-40B4-BE49-F238E27FC236}">
              <a16:creationId xmlns:a16="http://schemas.microsoft.com/office/drawing/2014/main" xmlns="" id="{00000000-0008-0000-0300-00006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4" name="Rectangle 1079">
          <a:extLst>
            <a:ext uri="{FF2B5EF4-FFF2-40B4-BE49-F238E27FC236}">
              <a16:creationId xmlns:a16="http://schemas.microsoft.com/office/drawing/2014/main" xmlns="" id="{00000000-0008-0000-0300-00006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5" name="Rectangle 1080">
          <a:extLst>
            <a:ext uri="{FF2B5EF4-FFF2-40B4-BE49-F238E27FC236}">
              <a16:creationId xmlns:a16="http://schemas.microsoft.com/office/drawing/2014/main" xmlns="" id="{00000000-0008-0000-0300-00006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6" name="Rectangle 1081">
          <a:extLst>
            <a:ext uri="{FF2B5EF4-FFF2-40B4-BE49-F238E27FC236}">
              <a16:creationId xmlns:a16="http://schemas.microsoft.com/office/drawing/2014/main" xmlns="" id="{00000000-0008-0000-0300-00006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17" name="Rectangle 1082">
          <a:extLst>
            <a:ext uri="{FF2B5EF4-FFF2-40B4-BE49-F238E27FC236}">
              <a16:creationId xmlns:a16="http://schemas.microsoft.com/office/drawing/2014/main" xmlns="" id="{00000000-0008-0000-0300-00006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18" name="Rectangle 1083">
          <a:extLst>
            <a:ext uri="{FF2B5EF4-FFF2-40B4-BE49-F238E27FC236}">
              <a16:creationId xmlns:a16="http://schemas.microsoft.com/office/drawing/2014/main" xmlns="" id="{00000000-0008-0000-0300-00006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19" name="Rectangle 1084">
          <a:extLst>
            <a:ext uri="{FF2B5EF4-FFF2-40B4-BE49-F238E27FC236}">
              <a16:creationId xmlns:a16="http://schemas.microsoft.com/office/drawing/2014/main" xmlns="" id="{00000000-0008-0000-0300-00006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0" name="Rectangle 1085">
          <a:extLst>
            <a:ext uri="{FF2B5EF4-FFF2-40B4-BE49-F238E27FC236}">
              <a16:creationId xmlns:a16="http://schemas.microsoft.com/office/drawing/2014/main" xmlns="" id="{00000000-0008-0000-0300-00006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1" name="Rectangle 1086">
          <a:extLst>
            <a:ext uri="{FF2B5EF4-FFF2-40B4-BE49-F238E27FC236}">
              <a16:creationId xmlns:a16="http://schemas.microsoft.com/office/drawing/2014/main" xmlns="" id="{00000000-0008-0000-0300-00006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2" name="Rectangle 1087">
          <a:extLst>
            <a:ext uri="{FF2B5EF4-FFF2-40B4-BE49-F238E27FC236}">
              <a16:creationId xmlns:a16="http://schemas.microsoft.com/office/drawing/2014/main" xmlns="" id="{00000000-0008-0000-0300-00006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3" name="Rectangle 1088">
          <a:extLst>
            <a:ext uri="{FF2B5EF4-FFF2-40B4-BE49-F238E27FC236}">
              <a16:creationId xmlns:a16="http://schemas.microsoft.com/office/drawing/2014/main" xmlns="" id="{00000000-0008-0000-0300-00006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4" name="Rectangle 1089">
          <a:extLst>
            <a:ext uri="{FF2B5EF4-FFF2-40B4-BE49-F238E27FC236}">
              <a16:creationId xmlns:a16="http://schemas.microsoft.com/office/drawing/2014/main" xmlns="" id="{00000000-0008-0000-0300-00007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5" name="Rectangle 1090">
          <a:extLst>
            <a:ext uri="{FF2B5EF4-FFF2-40B4-BE49-F238E27FC236}">
              <a16:creationId xmlns:a16="http://schemas.microsoft.com/office/drawing/2014/main" xmlns="" id="{00000000-0008-0000-0300-00007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6" name="Rectangle 1091">
          <a:extLst>
            <a:ext uri="{FF2B5EF4-FFF2-40B4-BE49-F238E27FC236}">
              <a16:creationId xmlns:a16="http://schemas.microsoft.com/office/drawing/2014/main" xmlns="" id="{00000000-0008-0000-0300-00007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7" name="Rectangle 1092">
          <a:extLst>
            <a:ext uri="{FF2B5EF4-FFF2-40B4-BE49-F238E27FC236}">
              <a16:creationId xmlns:a16="http://schemas.microsoft.com/office/drawing/2014/main" xmlns="" id="{00000000-0008-0000-0300-00007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8" name="Rectangle 1093">
          <a:extLst>
            <a:ext uri="{FF2B5EF4-FFF2-40B4-BE49-F238E27FC236}">
              <a16:creationId xmlns:a16="http://schemas.microsoft.com/office/drawing/2014/main" xmlns="" id="{00000000-0008-0000-0300-00007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29" name="Rectangle 1094">
          <a:extLst>
            <a:ext uri="{FF2B5EF4-FFF2-40B4-BE49-F238E27FC236}">
              <a16:creationId xmlns:a16="http://schemas.microsoft.com/office/drawing/2014/main" xmlns="" id="{00000000-0008-0000-0300-00007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30" name="Rectangle 1095">
          <a:extLst>
            <a:ext uri="{FF2B5EF4-FFF2-40B4-BE49-F238E27FC236}">
              <a16:creationId xmlns:a16="http://schemas.microsoft.com/office/drawing/2014/main" xmlns="" id="{00000000-0008-0000-0300-00007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1" name="Rectangle 1058">
          <a:extLst>
            <a:ext uri="{FF2B5EF4-FFF2-40B4-BE49-F238E27FC236}">
              <a16:creationId xmlns:a16="http://schemas.microsoft.com/office/drawing/2014/main" xmlns="" id="{00000000-0008-0000-0300-000077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2" name="Rectangle 1059">
          <a:extLst>
            <a:ext uri="{FF2B5EF4-FFF2-40B4-BE49-F238E27FC236}">
              <a16:creationId xmlns:a16="http://schemas.microsoft.com/office/drawing/2014/main" xmlns="" id="{00000000-0008-0000-0300-000078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3" name="Rectangle 1060">
          <a:extLst>
            <a:ext uri="{FF2B5EF4-FFF2-40B4-BE49-F238E27FC236}">
              <a16:creationId xmlns:a16="http://schemas.microsoft.com/office/drawing/2014/main" xmlns="" id="{00000000-0008-0000-0300-000079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4" name="Rectangle 1061">
          <a:extLst>
            <a:ext uri="{FF2B5EF4-FFF2-40B4-BE49-F238E27FC236}">
              <a16:creationId xmlns:a16="http://schemas.microsoft.com/office/drawing/2014/main" xmlns="" id="{00000000-0008-0000-0300-00007A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5" name="Rectangle 1062">
          <a:extLst>
            <a:ext uri="{FF2B5EF4-FFF2-40B4-BE49-F238E27FC236}">
              <a16:creationId xmlns:a16="http://schemas.microsoft.com/office/drawing/2014/main" xmlns="" id="{00000000-0008-0000-0300-00007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6" name="Rectangle 1063">
          <a:extLst>
            <a:ext uri="{FF2B5EF4-FFF2-40B4-BE49-F238E27FC236}">
              <a16:creationId xmlns:a16="http://schemas.microsoft.com/office/drawing/2014/main" xmlns="" id="{00000000-0008-0000-0300-00007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37" name="Rectangle 1064">
          <a:extLst>
            <a:ext uri="{FF2B5EF4-FFF2-40B4-BE49-F238E27FC236}">
              <a16:creationId xmlns:a16="http://schemas.microsoft.com/office/drawing/2014/main" xmlns="" id="{00000000-0008-0000-0300-00007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38" name="Rectangle 1065">
          <a:extLst>
            <a:ext uri="{FF2B5EF4-FFF2-40B4-BE49-F238E27FC236}">
              <a16:creationId xmlns:a16="http://schemas.microsoft.com/office/drawing/2014/main" xmlns="" id="{00000000-0008-0000-0300-00007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39" name="Rectangle 1066">
          <a:extLst>
            <a:ext uri="{FF2B5EF4-FFF2-40B4-BE49-F238E27FC236}">
              <a16:creationId xmlns:a16="http://schemas.microsoft.com/office/drawing/2014/main" xmlns="" id="{00000000-0008-0000-0300-00007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0" name="Rectangle 1067">
          <a:extLst>
            <a:ext uri="{FF2B5EF4-FFF2-40B4-BE49-F238E27FC236}">
              <a16:creationId xmlns:a16="http://schemas.microsoft.com/office/drawing/2014/main" xmlns="" id="{00000000-0008-0000-0300-000080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1" name="Rectangle 1068">
          <a:extLst>
            <a:ext uri="{FF2B5EF4-FFF2-40B4-BE49-F238E27FC236}">
              <a16:creationId xmlns:a16="http://schemas.microsoft.com/office/drawing/2014/main" xmlns="" id="{00000000-0008-0000-0300-000081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42" name="Rectangle 1069">
          <a:extLst>
            <a:ext uri="{FF2B5EF4-FFF2-40B4-BE49-F238E27FC236}">
              <a16:creationId xmlns:a16="http://schemas.microsoft.com/office/drawing/2014/main" xmlns="" id="{00000000-0008-0000-0300-000082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3" name="Rectangle 1070">
          <a:extLst>
            <a:ext uri="{FF2B5EF4-FFF2-40B4-BE49-F238E27FC236}">
              <a16:creationId xmlns:a16="http://schemas.microsoft.com/office/drawing/2014/main" xmlns="" id="{00000000-0008-0000-0300-00008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4" name="Rectangle 1071">
          <a:extLst>
            <a:ext uri="{FF2B5EF4-FFF2-40B4-BE49-F238E27FC236}">
              <a16:creationId xmlns:a16="http://schemas.microsoft.com/office/drawing/2014/main" xmlns="" id="{00000000-0008-0000-0300-00008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5" name="Rectangle 1072">
          <a:extLst>
            <a:ext uri="{FF2B5EF4-FFF2-40B4-BE49-F238E27FC236}">
              <a16:creationId xmlns:a16="http://schemas.microsoft.com/office/drawing/2014/main" xmlns="" id="{00000000-0008-0000-0300-00008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6" name="Rectangle 1073">
          <a:extLst>
            <a:ext uri="{FF2B5EF4-FFF2-40B4-BE49-F238E27FC236}">
              <a16:creationId xmlns:a16="http://schemas.microsoft.com/office/drawing/2014/main" xmlns="" id="{00000000-0008-0000-0300-00008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7" name="Rectangle 1074">
          <a:extLst>
            <a:ext uri="{FF2B5EF4-FFF2-40B4-BE49-F238E27FC236}">
              <a16:creationId xmlns:a16="http://schemas.microsoft.com/office/drawing/2014/main" xmlns="" id="{00000000-0008-0000-0300-000087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48" name="Rectangle 1075">
          <a:extLst>
            <a:ext uri="{FF2B5EF4-FFF2-40B4-BE49-F238E27FC236}">
              <a16:creationId xmlns:a16="http://schemas.microsoft.com/office/drawing/2014/main" xmlns="" id="{00000000-0008-0000-0300-000088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49" name="Rectangle 1076">
          <a:extLst>
            <a:ext uri="{FF2B5EF4-FFF2-40B4-BE49-F238E27FC236}">
              <a16:creationId xmlns:a16="http://schemas.microsoft.com/office/drawing/2014/main" xmlns="" id="{00000000-0008-0000-0300-00008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0" name="Rectangle 1077">
          <a:extLst>
            <a:ext uri="{FF2B5EF4-FFF2-40B4-BE49-F238E27FC236}">
              <a16:creationId xmlns:a16="http://schemas.microsoft.com/office/drawing/2014/main" xmlns="" id="{00000000-0008-0000-0300-00008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1" name="Rectangle 1078">
          <a:extLst>
            <a:ext uri="{FF2B5EF4-FFF2-40B4-BE49-F238E27FC236}">
              <a16:creationId xmlns:a16="http://schemas.microsoft.com/office/drawing/2014/main" xmlns="" id="{00000000-0008-0000-0300-00008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2" name="Rectangle 1079">
          <a:extLst>
            <a:ext uri="{FF2B5EF4-FFF2-40B4-BE49-F238E27FC236}">
              <a16:creationId xmlns:a16="http://schemas.microsoft.com/office/drawing/2014/main" xmlns="" id="{00000000-0008-0000-0300-00008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3" name="Rectangle 1080">
          <a:extLst>
            <a:ext uri="{FF2B5EF4-FFF2-40B4-BE49-F238E27FC236}">
              <a16:creationId xmlns:a16="http://schemas.microsoft.com/office/drawing/2014/main" xmlns="" id="{00000000-0008-0000-0300-00008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4" name="Rectangle 1081">
          <a:extLst>
            <a:ext uri="{FF2B5EF4-FFF2-40B4-BE49-F238E27FC236}">
              <a16:creationId xmlns:a16="http://schemas.microsoft.com/office/drawing/2014/main" xmlns="" id="{00000000-0008-0000-0300-00008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55" name="Rectangle 1082">
          <a:extLst>
            <a:ext uri="{FF2B5EF4-FFF2-40B4-BE49-F238E27FC236}">
              <a16:creationId xmlns:a16="http://schemas.microsoft.com/office/drawing/2014/main" xmlns="" id="{00000000-0008-0000-0300-00008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56" name="Rectangle 1083">
          <a:extLst>
            <a:ext uri="{FF2B5EF4-FFF2-40B4-BE49-F238E27FC236}">
              <a16:creationId xmlns:a16="http://schemas.microsoft.com/office/drawing/2014/main" xmlns="" id="{00000000-0008-0000-0300-00009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7" name="Rectangle 1084">
          <a:extLst>
            <a:ext uri="{FF2B5EF4-FFF2-40B4-BE49-F238E27FC236}">
              <a16:creationId xmlns:a16="http://schemas.microsoft.com/office/drawing/2014/main" xmlns="" id="{00000000-0008-0000-0300-00009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8" name="Rectangle 1085">
          <a:extLst>
            <a:ext uri="{FF2B5EF4-FFF2-40B4-BE49-F238E27FC236}">
              <a16:creationId xmlns:a16="http://schemas.microsoft.com/office/drawing/2014/main" xmlns="" id="{00000000-0008-0000-0300-00009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59" name="Rectangle 1086">
          <a:extLst>
            <a:ext uri="{FF2B5EF4-FFF2-40B4-BE49-F238E27FC236}">
              <a16:creationId xmlns:a16="http://schemas.microsoft.com/office/drawing/2014/main" xmlns="" id="{00000000-0008-0000-0300-000093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0" name="Rectangle 1087">
          <a:extLst>
            <a:ext uri="{FF2B5EF4-FFF2-40B4-BE49-F238E27FC236}">
              <a16:creationId xmlns:a16="http://schemas.microsoft.com/office/drawing/2014/main" xmlns="" id="{00000000-0008-0000-0300-000094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1" name="Rectangle 1088">
          <a:extLst>
            <a:ext uri="{FF2B5EF4-FFF2-40B4-BE49-F238E27FC236}">
              <a16:creationId xmlns:a16="http://schemas.microsoft.com/office/drawing/2014/main" xmlns="" id="{00000000-0008-0000-0300-000095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2" name="Rectangle 1089">
          <a:extLst>
            <a:ext uri="{FF2B5EF4-FFF2-40B4-BE49-F238E27FC236}">
              <a16:creationId xmlns:a16="http://schemas.microsoft.com/office/drawing/2014/main" xmlns="" id="{00000000-0008-0000-0300-000096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3" name="Rectangle 1090">
          <a:extLst>
            <a:ext uri="{FF2B5EF4-FFF2-40B4-BE49-F238E27FC236}">
              <a16:creationId xmlns:a16="http://schemas.microsoft.com/office/drawing/2014/main" xmlns="" id="{00000000-0008-0000-0300-00009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4" name="Rectangle 1091">
          <a:extLst>
            <a:ext uri="{FF2B5EF4-FFF2-40B4-BE49-F238E27FC236}">
              <a16:creationId xmlns:a16="http://schemas.microsoft.com/office/drawing/2014/main" xmlns="" id="{00000000-0008-0000-0300-00009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5" name="Rectangle 1092">
          <a:extLst>
            <a:ext uri="{FF2B5EF4-FFF2-40B4-BE49-F238E27FC236}">
              <a16:creationId xmlns:a16="http://schemas.microsoft.com/office/drawing/2014/main" xmlns="" id="{00000000-0008-0000-0300-00009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6" name="Rectangle 1093">
          <a:extLst>
            <a:ext uri="{FF2B5EF4-FFF2-40B4-BE49-F238E27FC236}">
              <a16:creationId xmlns:a16="http://schemas.microsoft.com/office/drawing/2014/main" xmlns="" id="{00000000-0008-0000-0300-00009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7" name="Rectangle 1094">
          <a:extLst>
            <a:ext uri="{FF2B5EF4-FFF2-40B4-BE49-F238E27FC236}">
              <a16:creationId xmlns:a16="http://schemas.microsoft.com/office/drawing/2014/main" xmlns="" id="{00000000-0008-0000-0300-00009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68" name="Rectangle 1095">
          <a:extLst>
            <a:ext uri="{FF2B5EF4-FFF2-40B4-BE49-F238E27FC236}">
              <a16:creationId xmlns:a16="http://schemas.microsoft.com/office/drawing/2014/main" xmlns="" id="{00000000-0008-0000-0300-00009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69" name="Rectangle 1058">
          <a:extLst>
            <a:ext uri="{FF2B5EF4-FFF2-40B4-BE49-F238E27FC236}">
              <a16:creationId xmlns:a16="http://schemas.microsoft.com/office/drawing/2014/main" xmlns="" id="{00000000-0008-0000-0300-00009D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0" name="Rectangle 1059">
          <a:extLst>
            <a:ext uri="{FF2B5EF4-FFF2-40B4-BE49-F238E27FC236}">
              <a16:creationId xmlns:a16="http://schemas.microsoft.com/office/drawing/2014/main" xmlns="" id="{00000000-0008-0000-0300-00009E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1" name="Rectangle 1060">
          <a:extLst>
            <a:ext uri="{FF2B5EF4-FFF2-40B4-BE49-F238E27FC236}">
              <a16:creationId xmlns:a16="http://schemas.microsoft.com/office/drawing/2014/main" xmlns="" id="{00000000-0008-0000-0300-00009F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2" name="Rectangle 1061">
          <a:extLst>
            <a:ext uri="{FF2B5EF4-FFF2-40B4-BE49-F238E27FC236}">
              <a16:creationId xmlns:a16="http://schemas.microsoft.com/office/drawing/2014/main" xmlns="" id="{00000000-0008-0000-0300-0000A0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3" name="Rectangle 1062">
          <a:extLst>
            <a:ext uri="{FF2B5EF4-FFF2-40B4-BE49-F238E27FC236}">
              <a16:creationId xmlns:a16="http://schemas.microsoft.com/office/drawing/2014/main" xmlns="" id="{00000000-0008-0000-0300-0000A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4" name="Rectangle 1063">
          <a:extLst>
            <a:ext uri="{FF2B5EF4-FFF2-40B4-BE49-F238E27FC236}">
              <a16:creationId xmlns:a16="http://schemas.microsoft.com/office/drawing/2014/main" xmlns="" id="{00000000-0008-0000-0300-0000A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75" name="Rectangle 1064">
          <a:extLst>
            <a:ext uri="{FF2B5EF4-FFF2-40B4-BE49-F238E27FC236}">
              <a16:creationId xmlns:a16="http://schemas.microsoft.com/office/drawing/2014/main" xmlns="" id="{00000000-0008-0000-0300-0000A3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6" name="Rectangle 1065">
          <a:extLst>
            <a:ext uri="{FF2B5EF4-FFF2-40B4-BE49-F238E27FC236}">
              <a16:creationId xmlns:a16="http://schemas.microsoft.com/office/drawing/2014/main" xmlns="" id="{00000000-0008-0000-0300-0000A4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7" name="Rectangle 1066">
          <a:extLst>
            <a:ext uri="{FF2B5EF4-FFF2-40B4-BE49-F238E27FC236}">
              <a16:creationId xmlns:a16="http://schemas.microsoft.com/office/drawing/2014/main" xmlns="" id="{00000000-0008-0000-0300-0000A5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78" name="Rectangle 1067">
          <a:extLst>
            <a:ext uri="{FF2B5EF4-FFF2-40B4-BE49-F238E27FC236}">
              <a16:creationId xmlns:a16="http://schemas.microsoft.com/office/drawing/2014/main" xmlns="" id="{00000000-0008-0000-0300-0000A6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79" name="Rectangle 1068">
          <a:extLst>
            <a:ext uri="{FF2B5EF4-FFF2-40B4-BE49-F238E27FC236}">
              <a16:creationId xmlns:a16="http://schemas.microsoft.com/office/drawing/2014/main" xmlns="" id="{00000000-0008-0000-0300-0000A7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476250</xdr:colOff>
      <xdr:row>908</xdr:row>
      <xdr:rowOff>0</xdr:rowOff>
    </xdr:from>
    <xdr:to>
      <xdr:col>4</xdr:col>
      <xdr:colOff>419100</xdr:colOff>
      <xdr:row>908</xdr:row>
      <xdr:rowOff>0</xdr:rowOff>
    </xdr:to>
    <xdr:sp macro="" textlink="">
      <xdr:nvSpPr>
        <xdr:cNvPr id="7080" name="Rectangle 1069">
          <a:extLst>
            <a:ext uri="{FF2B5EF4-FFF2-40B4-BE49-F238E27FC236}">
              <a16:creationId xmlns:a16="http://schemas.microsoft.com/office/drawing/2014/main" xmlns="" id="{00000000-0008-0000-0300-0000A81B0000}"/>
            </a:ext>
          </a:extLst>
        </xdr:cNvPr>
        <xdr:cNvSpPr>
          <a:spLocks noChangeArrowheads="1"/>
        </xdr:cNvSpPr>
      </xdr:nvSpPr>
      <xdr:spPr bwMode="auto">
        <a:xfrm>
          <a:off x="5118100" y="172360167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1" name="Rectangle 1070">
          <a:extLst>
            <a:ext uri="{FF2B5EF4-FFF2-40B4-BE49-F238E27FC236}">
              <a16:creationId xmlns:a16="http://schemas.microsoft.com/office/drawing/2014/main" xmlns="" id="{00000000-0008-0000-0300-0000A9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2" name="Rectangle 1071">
          <a:extLst>
            <a:ext uri="{FF2B5EF4-FFF2-40B4-BE49-F238E27FC236}">
              <a16:creationId xmlns:a16="http://schemas.microsoft.com/office/drawing/2014/main" xmlns="" id="{00000000-0008-0000-0300-0000AA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3" name="Rectangle 1072">
          <a:extLst>
            <a:ext uri="{FF2B5EF4-FFF2-40B4-BE49-F238E27FC236}">
              <a16:creationId xmlns:a16="http://schemas.microsoft.com/office/drawing/2014/main" xmlns="" id="{00000000-0008-0000-0300-0000AB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4" name="Rectangle 1073">
          <a:extLst>
            <a:ext uri="{FF2B5EF4-FFF2-40B4-BE49-F238E27FC236}">
              <a16:creationId xmlns:a16="http://schemas.microsoft.com/office/drawing/2014/main" xmlns="" id="{00000000-0008-0000-0300-0000AC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5" name="Rectangle 1074">
          <a:extLst>
            <a:ext uri="{FF2B5EF4-FFF2-40B4-BE49-F238E27FC236}">
              <a16:creationId xmlns:a16="http://schemas.microsoft.com/office/drawing/2014/main" xmlns="" id="{00000000-0008-0000-0300-0000AD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6" name="Rectangle 1075">
          <a:extLst>
            <a:ext uri="{FF2B5EF4-FFF2-40B4-BE49-F238E27FC236}">
              <a16:creationId xmlns:a16="http://schemas.microsoft.com/office/drawing/2014/main" xmlns="" id="{00000000-0008-0000-0300-0000AE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7" name="Rectangle 1076">
          <a:extLst>
            <a:ext uri="{FF2B5EF4-FFF2-40B4-BE49-F238E27FC236}">
              <a16:creationId xmlns:a16="http://schemas.microsoft.com/office/drawing/2014/main" xmlns="" id="{00000000-0008-0000-0300-0000AF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88" name="Rectangle 1077">
          <a:extLst>
            <a:ext uri="{FF2B5EF4-FFF2-40B4-BE49-F238E27FC236}">
              <a16:creationId xmlns:a16="http://schemas.microsoft.com/office/drawing/2014/main" xmlns="" id="{00000000-0008-0000-0300-0000B0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89" name="Rectangle 1078">
          <a:extLst>
            <a:ext uri="{FF2B5EF4-FFF2-40B4-BE49-F238E27FC236}">
              <a16:creationId xmlns:a16="http://schemas.microsoft.com/office/drawing/2014/main" xmlns="" id="{00000000-0008-0000-0300-0000B1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0" name="Rectangle 1079">
          <a:extLst>
            <a:ext uri="{FF2B5EF4-FFF2-40B4-BE49-F238E27FC236}">
              <a16:creationId xmlns:a16="http://schemas.microsoft.com/office/drawing/2014/main" xmlns="" id="{00000000-0008-0000-0300-0000B2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1" name="Rectangle 1080">
          <a:extLst>
            <a:ext uri="{FF2B5EF4-FFF2-40B4-BE49-F238E27FC236}">
              <a16:creationId xmlns:a16="http://schemas.microsoft.com/office/drawing/2014/main" xmlns="" id="{00000000-0008-0000-0300-0000B3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2" name="Rectangle 1081">
          <a:extLst>
            <a:ext uri="{FF2B5EF4-FFF2-40B4-BE49-F238E27FC236}">
              <a16:creationId xmlns:a16="http://schemas.microsoft.com/office/drawing/2014/main" xmlns="" id="{00000000-0008-0000-0300-0000B4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908</xdr:row>
      <xdr:rowOff>0</xdr:rowOff>
    </xdr:from>
    <xdr:to>
      <xdr:col>6</xdr:col>
      <xdr:colOff>561975</xdr:colOff>
      <xdr:row>908</xdr:row>
      <xdr:rowOff>0</xdr:rowOff>
    </xdr:to>
    <xdr:sp macro="" textlink="">
      <xdr:nvSpPr>
        <xdr:cNvPr id="7093" name="Rectangle 1082">
          <a:extLst>
            <a:ext uri="{FF2B5EF4-FFF2-40B4-BE49-F238E27FC236}">
              <a16:creationId xmlns:a16="http://schemas.microsoft.com/office/drawing/2014/main" xmlns="" id="{00000000-0008-0000-0300-0000B51B0000}"/>
            </a:ext>
          </a:extLst>
        </xdr:cNvPr>
        <xdr:cNvSpPr>
          <a:spLocks noChangeArrowheads="1"/>
        </xdr:cNvSpPr>
      </xdr:nvSpPr>
      <xdr:spPr bwMode="auto">
        <a:xfrm>
          <a:off x="6078008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0</xdr:colOff>
      <xdr:row>908</xdr:row>
      <xdr:rowOff>0</xdr:rowOff>
    </xdr:from>
    <xdr:to>
      <xdr:col>8</xdr:col>
      <xdr:colOff>0</xdr:colOff>
      <xdr:row>908</xdr:row>
      <xdr:rowOff>0</xdr:rowOff>
    </xdr:to>
    <xdr:sp macro="" textlink="">
      <xdr:nvSpPr>
        <xdr:cNvPr id="7094" name="Rectangle 1083">
          <a:extLst>
            <a:ext uri="{FF2B5EF4-FFF2-40B4-BE49-F238E27FC236}">
              <a16:creationId xmlns:a16="http://schemas.microsoft.com/office/drawing/2014/main" xmlns="" id="{00000000-0008-0000-0300-0000B61B0000}"/>
            </a:ext>
          </a:extLst>
        </xdr:cNvPr>
        <xdr:cNvSpPr>
          <a:spLocks noChangeArrowheads="1"/>
        </xdr:cNvSpPr>
      </xdr:nvSpPr>
      <xdr:spPr bwMode="auto">
        <a:xfrm>
          <a:off x="6752167" y="172360167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5" name="Rectangle 1084">
          <a:extLst>
            <a:ext uri="{FF2B5EF4-FFF2-40B4-BE49-F238E27FC236}">
              <a16:creationId xmlns:a16="http://schemas.microsoft.com/office/drawing/2014/main" xmlns="" id="{00000000-0008-0000-0300-0000B7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6" name="Rectangle 1085">
          <a:extLst>
            <a:ext uri="{FF2B5EF4-FFF2-40B4-BE49-F238E27FC236}">
              <a16:creationId xmlns:a16="http://schemas.microsoft.com/office/drawing/2014/main" xmlns="" id="{00000000-0008-0000-0300-0000B8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7" name="Rectangle 1086">
          <a:extLst>
            <a:ext uri="{FF2B5EF4-FFF2-40B4-BE49-F238E27FC236}">
              <a16:creationId xmlns:a16="http://schemas.microsoft.com/office/drawing/2014/main" xmlns="" id="{00000000-0008-0000-0300-0000B9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8" name="Rectangle 1087">
          <a:extLst>
            <a:ext uri="{FF2B5EF4-FFF2-40B4-BE49-F238E27FC236}">
              <a16:creationId xmlns:a16="http://schemas.microsoft.com/office/drawing/2014/main" xmlns="" id="{00000000-0008-0000-0300-0000BA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099" name="Rectangle 1088">
          <a:extLst>
            <a:ext uri="{FF2B5EF4-FFF2-40B4-BE49-F238E27FC236}">
              <a16:creationId xmlns:a16="http://schemas.microsoft.com/office/drawing/2014/main" xmlns="" id="{00000000-0008-0000-0300-0000BB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0" name="Rectangle 1089">
          <a:extLst>
            <a:ext uri="{FF2B5EF4-FFF2-40B4-BE49-F238E27FC236}">
              <a16:creationId xmlns:a16="http://schemas.microsoft.com/office/drawing/2014/main" xmlns="" id="{00000000-0008-0000-0300-0000BC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1" name="Rectangle 1090">
          <a:extLst>
            <a:ext uri="{FF2B5EF4-FFF2-40B4-BE49-F238E27FC236}">
              <a16:creationId xmlns:a16="http://schemas.microsoft.com/office/drawing/2014/main" xmlns="" id="{00000000-0008-0000-0300-0000BD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2" name="Rectangle 1091">
          <a:extLst>
            <a:ext uri="{FF2B5EF4-FFF2-40B4-BE49-F238E27FC236}">
              <a16:creationId xmlns:a16="http://schemas.microsoft.com/office/drawing/2014/main" xmlns="" id="{00000000-0008-0000-0300-0000BE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3" name="Rectangle 1092">
          <a:extLst>
            <a:ext uri="{FF2B5EF4-FFF2-40B4-BE49-F238E27FC236}">
              <a16:creationId xmlns:a16="http://schemas.microsoft.com/office/drawing/2014/main" xmlns="" id="{00000000-0008-0000-0300-0000BF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4" name="Rectangle 1093">
          <a:extLst>
            <a:ext uri="{FF2B5EF4-FFF2-40B4-BE49-F238E27FC236}">
              <a16:creationId xmlns:a16="http://schemas.microsoft.com/office/drawing/2014/main" xmlns="" id="{00000000-0008-0000-0300-0000C0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5" name="Rectangle 1094">
          <a:extLst>
            <a:ext uri="{FF2B5EF4-FFF2-40B4-BE49-F238E27FC236}">
              <a16:creationId xmlns:a16="http://schemas.microsoft.com/office/drawing/2014/main" xmlns="" id="{00000000-0008-0000-0300-0000C1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447675</xdr:colOff>
      <xdr:row>908</xdr:row>
      <xdr:rowOff>0</xdr:rowOff>
    </xdr:from>
    <xdr:to>
      <xdr:col>8</xdr:col>
      <xdr:colOff>561975</xdr:colOff>
      <xdr:row>908</xdr:row>
      <xdr:rowOff>0</xdr:rowOff>
    </xdr:to>
    <xdr:sp macro="" textlink="">
      <xdr:nvSpPr>
        <xdr:cNvPr id="7106" name="Rectangle 1095">
          <a:extLst>
            <a:ext uri="{FF2B5EF4-FFF2-40B4-BE49-F238E27FC236}">
              <a16:creationId xmlns:a16="http://schemas.microsoft.com/office/drawing/2014/main" xmlns="" id="{00000000-0008-0000-0300-0000C21B0000}"/>
            </a:ext>
          </a:extLst>
        </xdr:cNvPr>
        <xdr:cNvSpPr>
          <a:spLocks noChangeArrowheads="1"/>
        </xdr:cNvSpPr>
      </xdr:nvSpPr>
      <xdr:spPr bwMode="auto">
        <a:xfrm>
          <a:off x="7199842" y="172360167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182</xdr:row>
      <xdr:rowOff>0</xdr:rowOff>
    </xdr:from>
    <xdr:to>
      <xdr:col>8</xdr:col>
      <xdr:colOff>9526</xdr:colOff>
      <xdr:row>183</xdr:row>
      <xdr:rowOff>0</xdr:rowOff>
    </xdr:to>
    <xdr:pic>
      <xdr:nvPicPr>
        <xdr:cNvPr id="7107" name="Imagen 7106">
          <a:extLst>
            <a:ext uri="{FF2B5EF4-FFF2-40B4-BE49-F238E27FC236}">
              <a16:creationId xmlns:a16="http://schemas.microsoft.com/office/drawing/2014/main" xmlns="" id="{00000000-0008-0000-0300-0000C3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6156900"/>
          <a:ext cx="113347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sp macro="" textlink="">
      <xdr:nvSpPr>
        <xdr:cNvPr id="7169" name="Object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5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1228725</xdr:colOff>
      <xdr:row>2</xdr:row>
      <xdr:rowOff>142875</xdr:rowOff>
    </xdr:from>
    <xdr:to>
      <xdr:col>1</xdr:col>
      <xdr:colOff>638175</xdr:colOff>
      <xdr:row>5</xdr:row>
      <xdr:rowOff>161925</xdr:rowOff>
    </xdr:to>
    <xdr:pic>
      <xdr:nvPicPr>
        <xdr:cNvPr id="2" name="Object 1">
          <a:extLst>
            <a:ext uri="{FF2B5EF4-FFF2-40B4-BE49-F238E27FC236}">
              <a16:creationId xmlns:a16="http://schemas.microsoft.com/office/drawing/2014/main" xmlns="" id="{8EDADD78-4F87-43DD-8D62-FC7D05E6F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66725"/>
          <a:ext cx="6572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2" name="Rectangle 1">
          <a:extLst>
            <a:ext uri="{FF2B5EF4-FFF2-40B4-BE49-F238E27FC236}">
              <a16:creationId xmlns:a16="http://schemas.microsoft.com/office/drawing/2014/main" xmlns="" id="{00000000-0008-0000-0600-0000EE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3" name="Rectangle 2">
          <a:extLst>
            <a:ext uri="{FF2B5EF4-FFF2-40B4-BE49-F238E27FC236}">
              <a16:creationId xmlns:a16="http://schemas.microsoft.com/office/drawing/2014/main" xmlns="" id="{00000000-0008-0000-0600-0000EF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4" name="Rectangle 3">
          <a:extLst>
            <a:ext uri="{FF2B5EF4-FFF2-40B4-BE49-F238E27FC236}">
              <a16:creationId xmlns:a16="http://schemas.microsoft.com/office/drawing/2014/main" xmlns="" id="{00000000-0008-0000-0600-0000F0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5" name="Rectangle 4">
          <a:extLst>
            <a:ext uri="{FF2B5EF4-FFF2-40B4-BE49-F238E27FC236}">
              <a16:creationId xmlns:a16="http://schemas.microsoft.com/office/drawing/2014/main" xmlns="" id="{00000000-0008-0000-0600-0000F1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6" name="Rectangle 5">
          <a:extLst>
            <a:ext uri="{FF2B5EF4-FFF2-40B4-BE49-F238E27FC236}">
              <a16:creationId xmlns:a16="http://schemas.microsoft.com/office/drawing/2014/main" xmlns="" id="{00000000-0008-0000-0600-0000F2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27" name="Rectangle 6">
          <a:extLst>
            <a:ext uri="{FF2B5EF4-FFF2-40B4-BE49-F238E27FC236}">
              <a16:creationId xmlns:a16="http://schemas.microsoft.com/office/drawing/2014/main" xmlns="" id="{00000000-0008-0000-0600-0000F3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28" name="Rectangle 7">
          <a:extLst>
            <a:ext uri="{FF2B5EF4-FFF2-40B4-BE49-F238E27FC236}">
              <a16:creationId xmlns:a16="http://schemas.microsoft.com/office/drawing/2014/main" xmlns="" id="{00000000-0008-0000-0600-0000F4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29" name="Rectangle 8">
          <a:extLst>
            <a:ext uri="{FF2B5EF4-FFF2-40B4-BE49-F238E27FC236}">
              <a16:creationId xmlns:a16="http://schemas.microsoft.com/office/drawing/2014/main" xmlns="" id="{00000000-0008-0000-0600-0000F5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0" name="Rectangle 9">
          <a:extLst>
            <a:ext uri="{FF2B5EF4-FFF2-40B4-BE49-F238E27FC236}">
              <a16:creationId xmlns:a16="http://schemas.microsoft.com/office/drawing/2014/main" xmlns="" id="{00000000-0008-0000-0600-0000F6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1" name="Rectangle 10">
          <a:extLst>
            <a:ext uri="{FF2B5EF4-FFF2-40B4-BE49-F238E27FC236}">
              <a16:creationId xmlns:a16="http://schemas.microsoft.com/office/drawing/2014/main" xmlns="" id="{00000000-0008-0000-0600-0000F7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2" name="Rectangle 11">
          <a:extLst>
            <a:ext uri="{FF2B5EF4-FFF2-40B4-BE49-F238E27FC236}">
              <a16:creationId xmlns:a16="http://schemas.microsoft.com/office/drawing/2014/main" xmlns="" id="{00000000-0008-0000-0600-0000F8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3" name="Rectangle 12">
          <a:extLst>
            <a:ext uri="{FF2B5EF4-FFF2-40B4-BE49-F238E27FC236}">
              <a16:creationId xmlns:a16="http://schemas.microsoft.com/office/drawing/2014/main" xmlns="" id="{00000000-0008-0000-0600-0000F9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4" name="Rectangle 13">
          <a:extLst>
            <a:ext uri="{FF2B5EF4-FFF2-40B4-BE49-F238E27FC236}">
              <a16:creationId xmlns:a16="http://schemas.microsoft.com/office/drawing/2014/main" xmlns="" id="{00000000-0008-0000-0600-0000FA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5" name="Rectangle 14">
          <a:extLst>
            <a:ext uri="{FF2B5EF4-FFF2-40B4-BE49-F238E27FC236}">
              <a16:creationId xmlns:a16="http://schemas.microsoft.com/office/drawing/2014/main" xmlns="" id="{00000000-0008-0000-0600-0000FB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6" name="Rectangle 15">
          <a:extLst>
            <a:ext uri="{FF2B5EF4-FFF2-40B4-BE49-F238E27FC236}">
              <a16:creationId xmlns:a16="http://schemas.microsoft.com/office/drawing/2014/main" xmlns="" id="{00000000-0008-0000-0600-0000FC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592637" name="Rectangle 16">
          <a:extLst>
            <a:ext uri="{FF2B5EF4-FFF2-40B4-BE49-F238E27FC236}">
              <a16:creationId xmlns:a16="http://schemas.microsoft.com/office/drawing/2014/main" xmlns="" id="{00000000-0008-0000-0600-0000FD1346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592638" name="Rectangle 17">
          <a:extLst>
            <a:ext uri="{FF2B5EF4-FFF2-40B4-BE49-F238E27FC236}">
              <a16:creationId xmlns:a16="http://schemas.microsoft.com/office/drawing/2014/main" xmlns="" id="{00000000-0008-0000-0600-0000FE1346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592639" name="Rectangle 18">
          <a:extLst>
            <a:ext uri="{FF2B5EF4-FFF2-40B4-BE49-F238E27FC236}">
              <a16:creationId xmlns:a16="http://schemas.microsoft.com/office/drawing/2014/main" xmlns="" id="{00000000-0008-0000-0600-0000FF1346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0" name="Rectangle 19">
          <a:extLst>
            <a:ext uri="{FF2B5EF4-FFF2-40B4-BE49-F238E27FC236}">
              <a16:creationId xmlns:a16="http://schemas.microsoft.com/office/drawing/2014/main" xmlns="" id="{00000000-0008-0000-0600-000000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1" name="Rectangle 20">
          <a:extLst>
            <a:ext uri="{FF2B5EF4-FFF2-40B4-BE49-F238E27FC236}">
              <a16:creationId xmlns:a16="http://schemas.microsoft.com/office/drawing/2014/main" xmlns="" id="{00000000-0008-0000-0600-000001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2" name="Rectangle 21">
          <a:extLst>
            <a:ext uri="{FF2B5EF4-FFF2-40B4-BE49-F238E27FC236}">
              <a16:creationId xmlns:a16="http://schemas.microsoft.com/office/drawing/2014/main" xmlns="" id="{00000000-0008-0000-0600-000002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3" name="Rectangle 22">
          <a:extLst>
            <a:ext uri="{FF2B5EF4-FFF2-40B4-BE49-F238E27FC236}">
              <a16:creationId xmlns:a16="http://schemas.microsoft.com/office/drawing/2014/main" xmlns="" id="{00000000-0008-0000-0600-000003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4" name="Rectangle 23">
          <a:extLst>
            <a:ext uri="{FF2B5EF4-FFF2-40B4-BE49-F238E27FC236}">
              <a16:creationId xmlns:a16="http://schemas.microsoft.com/office/drawing/2014/main" xmlns="" id="{00000000-0008-0000-0600-000004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5" name="Rectangle 24">
          <a:extLst>
            <a:ext uri="{FF2B5EF4-FFF2-40B4-BE49-F238E27FC236}">
              <a16:creationId xmlns:a16="http://schemas.microsoft.com/office/drawing/2014/main" xmlns="" id="{00000000-0008-0000-0600-000005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6" name="Rectangle 25">
          <a:extLst>
            <a:ext uri="{FF2B5EF4-FFF2-40B4-BE49-F238E27FC236}">
              <a16:creationId xmlns:a16="http://schemas.microsoft.com/office/drawing/2014/main" xmlns="" id="{00000000-0008-0000-0600-000006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87" name="Rectangle 26">
          <a:extLst>
            <a:ext uri="{FF2B5EF4-FFF2-40B4-BE49-F238E27FC236}">
              <a16:creationId xmlns:a16="http://schemas.microsoft.com/office/drawing/2014/main" xmlns="" id="{00000000-0008-0000-0600-000007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88" name="Rectangle 27">
          <a:extLst>
            <a:ext uri="{FF2B5EF4-FFF2-40B4-BE49-F238E27FC236}">
              <a16:creationId xmlns:a16="http://schemas.microsoft.com/office/drawing/2014/main" xmlns="" id="{00000000-0008-0000-0600-000008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89" name="Rectangle 28">
          <a:extLst>
            <a:ext uri="{FF2B5EF4-FFF2-40B4-BE49-F238E27FC236}">
              <a16:creationId xmlns:a16="http://schemas.microsoft.com/office/drawing/2014/main" xmlns="" id="{00000000-0008-0000-0600-000009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0" name="Rectangle 29">
          <a:extLst>
            <a:ext uri="{FF2B5EF4-FFF2-40B4-BE49-F238E27FC236}">
              <a16:creationId xmlns:a16="http://schemas.microsoft.com/office/drawing/2014/main" xmlns="" id="{00000000-0008-0000-0600-00000A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1" name="Rectangle 30">
          <a:extLst>
            <a:ext uri="{FF2B5EF4-FFF2-40B4-BE49-F238E27FC236}">
              <a16:creationId xmlns:a16="http://schemas.microsoft.com/office/drawing/2014/main" xmlns="" id="{00000000-0008-0000-0600-00000B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2" name="Rectangle 31">
          <a:extLst>
            <a:ext uri="{FF2B5EF4-FFF2-40B4-BE49-F238E27FC236}">
              <a16:creationId xmlns:a16="http://schemas.microsoft.com/office/drawing/2014/main" xmlns="" id="{00000000-0008-0000-0600-00000C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3" name="Rectangle 32">
          <a:extLst>
            <a:ext uri="{FF2B5EF4-FFF2-40B4-BE49-F238E27FC236}">
              <a16:creationId xmlns:a16="http://schemas.microsoft.com/office/drawing/2014/main" xmlns="" id="{00000000-0008-0000-0600-00000D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45</xdr:row>
      <xdr:rowOff>0</xdr:rowOff>
    </xdr:from>
    <xdr:to>
      <xdr:col>8</xdr:col>
      <xdr:colOff>647700</xdr:colOff>
      <xdr:row>45</xdr:row>
      <xdr:rowOff>0</xdr:rowOff>
    </xdr:to>
    <xdr:sp macro="" textlink="">
      <xdr:nvSpPr>
        <xdr:cNvPr id="4833294" name="Rectangle 33">
          <a:extLst>
            <a:ext uri="{FF2B5EF4-FFF2-40B4-BE49-F238E27FC236}">
              <a16:creationId xmlns:a16="http://schemas.microsoft.com/office/drawing/2014/main" xmlns="" id="{00000000-0008-0000-0600-00000EC04900}"/>
            </a:ext>
          </a:extLst>
        </xdr:cNvPr>
        <xdr:cNvSpPr>
          <a:spLocks noChangeArrowheads="1"/>
        </xdr:cNvSpPr>
      </xdr:nvSpPr>
      <xdr:spPr bwMode="auto">
        <a:xfrm>
          <a:off x="6267450" y="1024890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45</xdr:row>
      <xdr:rowOff>0</xdr:rowOff>
    </xdr:from>
    <xdr:to>
      <xdr:col>4</xdr:col>
      <xdr:colOff>514350</xdr:colOff>
      <xdr:row>45</xdr:row>
      <xdr:rowOff>0</xdr:rowOff>
    </xdr:to>
    <xdr:sp macro="" textlink="">
      <xdr:nvSpPr>
        <xdr:cNvPr id="4833295" name="Rectangle 34">
          <a:extLst>
            <a:ext uri="{FF2B5EF4-FFF2-40B4-BE49-F238E27FC236}">
              <a16:creationId xmlns:a16="http://schemas.microsoft.com/office/drawing/2014/main" xmlns="" id="{00000000-0008-0000-0600-00000FC04900}"/>
            </a:ext>
          </a:extLst>
        </xdr:cNvPr>
        <xdr:cNvSpPr>
          <a:spLocks noChangeArrowheads="1"/>
        </xdr:cNvSpPr>
      </xdr:nvSpPr>
      <xdr:spPr bwMode="auto">
        <a:xfrm>
          <a:off x="4305300" y="1024890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45</xdr:row>
      <xdr:rowOff>0</xdr:rowOff>
    </xdr:from>
    <xdr:to>
      <xdr:col>6</xdr:col>
      <xdr:colOff>561975</xdr:colOff>
      <xdr:row>45</xdr:row>
      <xdr:rowOff>0</xdr:rowOff>
    </xdr:to>
    <xdr:sp macro="" textlink="">
      <xdr:nvSpPr>
        <xdr:cNvPr id="4833296" name="Rectangle 35">
          <a:extLst>
            <a:ext uri="{FF2B5EF4-FFF2-40B4-BE49-F238E27FC236}">
              <a16:creationId xmlns:a16="http://schemas.microsoft.com/office/drawing/2014/main" xmlns="" id="{00000000-0008-0000-0600-000010C04900}"/>
            </a:ext>
          </a:extLst>
        </xdr:cNvPr>
        <xdr:cNvSpPr>
          <a:spLocks noChangeArrowheads="1"/>
        </xdr:cNvSpPr>
      </xdr:nvSpPr>
      <xdr:spPr bwMode="auto">
        <a:xfrm>
          <a:off x="5172075" y="10248900"/>
          <a:ext cx="1143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</xdr:colOff>
      <xdr:row>1</xdr:row>
      <xdr:rowOff>104775</xdr:rowOff>
    </xdr:from>
    <xdr:to>
      <xdr:col>4</xdr:col>
      <xdr:colOff>609599</xdr:colOff>
      <xdr:row>4</xdr:row>
      <xdr:rowOff>50205</xdr:rowOff>
    </xdr:to>
    <xdr:pic>
      <xdr:nvPicPr>
        <xdr:cNvPr id="9860" name="Picture 1">
          <a:extLst>
            <a:ext uri="{FF2B5EF4-FFF2-40B4-BE49-F238E27FC236}">
              <a16:creationId xmlns:a16="http://schemas.microsoft.com/office/drawing/2014/main" xmlns="" id="{00000000-0008-0000-0800-0000842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71949" y="266700"/>
          <a:ext cx="581025" cy="5931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0" name="Rectangle 1">
          <a:extLst>
            <a:ext uri="{FF2B5EF4-FFF2-40B4-BE49-F238E27FC236}">
              <a16:creationId xmlns:a16="http://schemas.microsoft.com/office/drawing/2014/main" xmlns="" id="{00000000-0008-0000-0A00-0000F2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1" name="Rectangle 2">
          <a:extLst>
            <a:ext uri="{FF2B5EF4-FFF2-40B4-BE49-F238E27FC236}">
              <a16:creationId xmlns:a16="http://schemas.microsoft.com/office/drawing/2014/main" xmlns="" id="{00000000-0008-0000-0A00-0000F3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2" name="Rectangle 3">
          <a:extLst>
            <a:ext uri="{FF2B5EF4-FFF2-40B4-BE49-F238E27FC236}">
              <a16:creationId xmlns:a16="http://schemas.microsoft.com/office/drawing/2014/main" xmlns="" id="{00000000-0008-0000-0A00-0000F4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3" name="Rectangle 4">
          <a:extLst>
            <a:ext uri="{FF2B5EF4-FFF2-40B4-BE49-F238E27FC236}">
              <a16:creationId xmlns:a16="http://schemas.microsoft.com/office/drawing/2014/main" xmlns="" id="{00000000-0008-0000-0A00-0000F5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4" name="Rectangle 5">
          <a:extLst>
            <a:ext uri="{FF2B5EF4-FFF2-40B4-BE49-F238E27FC236}">
              <a16:creationId xmlns:a16="http://schemas.microsoft.com/office/drawing/2014/main" xmlns="" id="{00000000-0008-0000-0A00-0000F6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5" name="Rectangle 6">
          <a:extLst>
            <a:ext uri="{FF2B5EF4-FFF2-40B4-BE49-F238E27FC236}">
              <a16:creationId xmlns:a16="http://schemas.microsoft.com/office/drawing/2014/main" xmlns="" id="{00000000-0008-0000-0A00-0000F7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6" name="Rectangle 7">
          <a:extLst>
            <a:ext uri="{FF2B5EF4-FFF2-40B4-BE49-F238E27FC236}">
              <a16:creationId xmlns:a16="http://schemas.microsoft.com/office/drawing/2014/main" xmlns="" id="{00000000-0008-0000-0A00-0000F8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57" name="Rectangle 8">
          <a:extLst>
            <a:ext uri="{FF2B5EF4-FFF2-40B4-BE49-F238E27FC236}">
              <a16:creationId xmlns:a16="http://schemas.microsoft.com/office/drawing/2014/main" xmlns="" id="{00000000-0008-0000-0A00-0000F9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58" name="Rectangle 9">
          <a:extLst>
            <a:ext uri="{FF2B5EF4-FFF2-40B4-BE49-F238E27FC236}">
              <a16:creationId xmlns:a16="http://schemas.microsoft.com/office/drawing/2014/main" xmlns="" id="{00000000-0008-0000-0A00-0000FA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59" name="Rectangle 10">
          <a:extLst>
            <a:ext uri="{FF2B5EF4-FFF2-40B4-BE49-F238E27FC236}">
              <a16:creationId xmlns:a16="http://schemas.microsoft.com/office/drawing/2014/main" xmlns="" id="{00000000-0008-0000-0A00-0000FB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0" name="Rectangle 11">
          <a:extLst>
            <a:ext uri="{FF2B5EF4-FFF2-40B4-BE49-F238E27FC236}">
              <a16:creationId xmlns:a16="http://schemas.microsoft.com/office/drawing/2014/main" xmlns="" id="{00000000-0008-0000-0A00-0000FC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696061" name="Rectangle 12">
          <a:extLst>
            <a:ext uri="{FF2B5EF4-FFF2-40B4-BE49-F238E27FC236}">
              <a16:creationId xmlns:a16="http://schemas.microsoft.com/office/drawing/2014/main" xmlns="" id="{00000000-0008-0000-0A00-0000FDA747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696062" name="Rectangle 13">
          <a:extLst>
            <a:ext uri="{FF2B5EF4-FFF2-40B4-BE49-F238E27FC236}">
              <a16:creationId xmlns:a16="http://schemas.microsoft.com/office/drawing/2014/main" xmlns="" id="{00000000-0008-0000-0A00-0000FEA747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696063" name="Rectangle 14">
          <a:extLst>
            <a:ext uri="{FF2B5EF4-FFF2-40B4-BE49-F238E27FC236}">
              <a16:creationId xmlns:a16="http://schemas.microsoft.com/office/drawing/2014/main" xmlns="" id="{00000000-0008-0000-0A00-0000FFA747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4" name="Rectangle 15">
          <a:extLst>
            <a:ext uri="{FF2B5EF4-FFF2-40B4-BE49-F238E27FC236}">
              <a16:creationId xmlns:a16="http://schemas.microsoft.com/office/drawing/2014/main" xmlns="" id="{00000000-0008-0000-0A00-000000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5" name="Rectangle 16">
          <a:extLst>
            <a:ext uri="{FF2B5EF4-FFF2-40B4-BE49-F238E27FC236}">
              <a16:creationId xmlns:a16="http://schemas.microsoft.com/office/drawing/2014/main" xmlns="" id="{00000000-0008-0000-0A00-000001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6" name="Rectangle 17">
          <a:extLst>
            <a:ext uri="{FF2B5EF4-FFF2-40B4-BE49-F238E27FC236}">
              <a16:creationId xmlns:a16="http://schemas.microsoft.com/office/drawing/2014/main" xmlns="" id="{00000000-0008-0000-0A00-000002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07" name="Rectangle 18">
          <a:extLst>
            <a:ext uri="{FF2B5EF4-FFF2-40B4-BE49-F238E27FC236}">
              <a16:creationId xmlns:a16="http://schemas.microsoft.com/office/drawing/2014/main" xmlns="" id="{00000000-0008-0000-0A00-000003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08" name="Rectangle 19">
          <a:extLst>
            <a:ext uri="{FF2B5EF4-FFF2-40B4-BE49-F238E27FC236}">
              <a16:creationId xmlns:a16="http://schemas.microsoft.com/office/drawing/2014/main" xmlns="" id="{00000000-0008-0000-0A00-000004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09" name="Rectangle 20">
          <a:extLst>
            <a:ext uri="{FF2B5EF4-FFF2-40B4-BE49-F238E27FC236}">
              <a16:creationId xmlns:a16="http://schemas.microsoft.com/office/drawing/2014/main" xmlns="" id="{00000000-0008-0000-0A00-000005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0" name="Rectangle 21">
          <a:extLst>
            <a:ext uri="{FF2B5EF4-FFF2-40B4-BE49-F238E27FC236}">
              <a16:creationId xmlns:a16="http://schemas.microsoft.com/office/drawing/2014/main" xmlns="" id="{00000000-0008-0000-0A00-000006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1" name="Rectangle 22">
          <a:extLst>
            <a:ext uri="{FF2B5EF4-FFF2-40B4-BE49-F238E27FC236}">
              <a16:creationId xmlns:a16="http://schemas.microsoft.com/office/drawing/2014/main" xmlns="" id="{00000000-0008-0000-0A00-000007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2" name="Rectangle 23">
          <a:extLst>
            <a:ext uri="{FF2B5EF4-FFF2-40B4-BE49-F238E27FC236}">
              <a16:creationId xmlns:a16="http://schemas.microsoft.com/office/drawing/2014/main" xmlns="" id="{00000000-0008-0000-0A00-000008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3" name="Rectangle 24">
          <a:extLst>
            <a:ext uri="{FF2B5EF4-FFF2-40B4-BE49-F238E27FC236}">
              <a16:creationId xmlns:a16="http://schemas.microsoft.com/office/drawing/2014/main" xmlns="" id="{00000000-0008-0000-0A00-000009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4" name="Rectangle 25">
          <a:extLst>
            <a:ext uri="{FF2B5EF4-FFF2-40B4-BE49-F238E27FC236}">
              <a16:creationId xmlns:a16="http://schemas.microsoft.com/office/drawing/2014/main" xmlns="" id="{00000000-0008-0000-0A00-00000A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5" name="Rectangle 26">
          <a:extLst>
            <a:ext uri="{FF2B5EF4-FFF2-40B4-BE49-F238E27FC236}">
              <a16:creationId xmlns:a16="http://schemas.microsoft.com/office/drawing/2014/main" xmlns="" id="{00000000-0008-0000-0A00-00000B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6" name="Rectangle 27">
          <a:extLst>
            <a:ext uri="{FF2B5EF4-FFF2-40B4-BE49-F238E27FC236}">
              <a16:creationId xmlns:a16="http://schemas.microsoft.com/office/drawing/2014/main" xmlns="" id="{00000000-0008-0000-0A00-00000C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17" name="Rectangle 28">
          <a:extLst>
            <a:ext uri="{FF2B5EF4-FFF2-40B4-BE49-F238E27FC236}">
              <a16:creationId xmlns:a16="http://schemas.microsoft.com/office/drawing/2014/main" xmlns="" id="{00000000-0008-0000-0A00-00000D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18" name="Rectangle 29">
          <a:extLst>
            <a:ext uri="{FF2B5EF4-FFF2-40B4-BE49-F238E27FC236}">
              <a16:creationId xmlns:a16="http://schemas.microsoft.com/office/drawing/2014/main" xmlns="" id="{00000000-0008-0000-0A00-00000E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19" name="Rectangle 30">
          <a:extLst>
            <a:ext uri="{FF2B5EF4-FFF2-40B4-BE49-F238E27FC236}">
              <a16:creationId xmlns:a16="http://schemas.microsoft.com/office/drawing/2014/main" xmlns="" id="{00000000-0008-0000-0A00-00000F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0" name="Rectangle 31">
          <a:extLst>
            <a:ext uri="{FF2B5EF4-FFF2-40B4-BE49-F238E27FC236}">
              <a16:creationId xmlns:a16="http://schemas.microsoft.com/office/drawing/2014/main" xmlns="" id="{00000000-0008-0000-0A00-000010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1" name="Rectangle 32">
          <a:extLst>
            <a:ext uri="{FF2B5EF4-FFF2-40B4-BE49-F238E27FC236}">
              <a16:creationId xmlns:a16="http://schemas.microsoft.com/office/drawing/2014/main" xmlns="" id="{00000000-0008-0000-0A00-000011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55</xdr:row>
      <xdr:rowOff>0</xdr:rowOff>
    </xdr:from>
    <xdr:to>
      <xdr:col>8</xdr:col>
      <xdr:colOff>571500</xdr:colOff>
      <xdr:row>55</xdr:row>
      <xdr:rowOff>0</xdr:rowOff>
    </xdr:to>
    <xdr:sp macro="" textlink="">
      <xdr:nvSpPr>
        <xdr:cNvPr id="4834322" name="Rectangle 33">
          <a:extLst>
            <a:ext uri="{FF2B5EF4-FFF2-40B4-BE49-F238E27FC236}">
              <a16:creationId xmlns:a16="http://schemas.microsoft.com/office/drawing/2014/main" xmlns="" id="{00000000-0008-0000-0A00-000012C44900}"/>
            </a:ext>
          </a:extLst>
        </xdr:cNvPr>
        <xdr:cNvSpPr>
          <a:spLocks noChangeArrowheads="1"/>
        </xdr:cNvSpPr>
      </xdr:nvSpPr>
      <xdr:spPr bwMode="auto">
        <a:xfrm>
          <a:off x="6524625" y="109251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55</xdr:row>
      <xdr:rowOff>0</xdr:rowOff>
    </xdr:from>
    <xdr:to>
      <xdr:col>4</xdr:col>
      <xdr:colOff>514350</xdr:colOff>
      <xdr:row>55</xdr:row>
      <xdr:rowOff>0</xdr:rowOff>
    </xdr:to>
    <xdr:sp macro="" textlink="">
      <xdr:nvSpPr>
        <xdr:cNvPr id="4834323" name="Rectangle 34">
          <a:extLst>
            <a:ext uri="{FF2B5EF4-FFF2-40B4-BE49-F238E27FC236}">
              <a16:creationId xmlns:a16="http://schemas.microsoft.com/office/drawing/2014/main" xmlns="" id="{00000000-0008-0000-0A00-000013C44900}"/>
            </a:ext>
          </a:extLst>
        </xdr:cNvPr>
        <xdr:cNvSpPr>
          <a:spLocks noChangeArrowheads="1"/>
        </xdr:cNvSpPr>
      </xdr:nvSpPr>
      <xdr:spPr bwMode="auto">
        <a:xfrm>
          <a:off x="4276725" y="10925175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55</xdr:row>
      <xdr:rowOff>0</xdr:rowOff>
    </xdr:from>
    <xdr:to>
      <xdr:col>6</xdr:col>
      <xdr:colOff>523875</xdr:colOff>
      <xdr:row>55</xdr:row>
      <xdr:rowOff>0</xdr:rowOff>
    </xdr:to>
    <xdr:sp macro="" textlink="">
      <xdr:nvSpPr>
        <xdr:cNvPr id="4834324" name="Rectangle 35">
          <a:extLst>
            <a:ext uri="{FF2B5EF4-FFF2-40B4-BE49-F238E27FC236}">
              <a16:creationId xmlns:a16="http://schemas.microsoft.com/office/drawing/2014/main" xmlns="" id="{00000000-0008-0000-0A00-000014C44900}"/>
            </a:ext>
          </a:extLst>
        </xdr:cNvPr>
        <xdr:cNvSpPr>
          <a:spLocks noChangeArrowheads="1"/>
        </xdr:cNvSpPr>
      </xdr:nvSpPr>
      <xdr:spPr bwMode="auto">
        <a:xfrm>
          <a:off x="5267325" y="10925175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5" name="Rectangle 1">
          <a:extLst>
            <a:ext uri="{FF2B5EF4-FFF2-40B4-BE49-F238E27FC236}">
              <a16:creationId xmlns:a16="http://schemas.microsoft.com/office/drawing/2014/main" xmlns="" id="{00000000-0008-0000-0A00-000015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6" name="Rectangle 2">
          <a:extLst>
            <a:ext uri="{FF2B5EF4-FFF2-40B4-BE49-F238E27FC236}">
              <a16:creationId xmlns:a16="http://schemas.microsoft.com/office/drawing/2014/main" xmlns="" id="{00000000-0008-0000-0A00-000016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27" name="Rectangle 3">
          <a:extLst>
            <a:ext uri="{FF2B5EF4-FFF2-40B4-BE49-F238E27FC236}">
              <a16:creationId xmlns:a16="http://schemas.microsoft.com/office/drawing/2014/main" xmlns="" id="{00000000-0008-0000-0A00-000017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28" name="Rectangle 4">
          <a:extLst>
            <a:ext uri="{FF2B5EF4-FFF2-40B4-BE49-F238E27FC236}">
              <a16:creationId xmlns:a16="http://schemas.microsoft.com/office/drawing/2014/main" xmlns="" id="{00000000-0008-0000-0A00-000018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29" name="Rectangle 5">
          <a:extLst>
            <a:ext uri="{FF2B5EF4-FFF2-40B4-BE49-F238E27FC236}">
              <a16:creationId xmlns:a16="http://schemas.microsoft.com/office/drawing/2014/main" xmlns="" id="{00000000-0008-0000-0A00-000019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0" name="Rectangle 6">
          <a:extLst>
            <a:ext uri="{FF2B5EF4-FFF2-40B4-BE49-F238E27FC236}">
              <a16:creationId xmlns:a16="http://schemas.microsoft.com/office/drawing/2014/main" xmlns="" id="{00000000-0008-0000-0A00-00001A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1" name="Rectangle 7">
          <a:extLst>
            <a:ext uri="{FF2B5EF4-FFF2-40B4-BE49-F238E27FC236}">
              <a16:creationId xmlns:a16="http://schemas.microsoft.com/office/drawing/2014/main" xmlns="" id="{00000000-0008-0000-0A00-00001B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2" name="Rectangle 8">
          <a:extLst>
            <a:ext uri="{FF2B5EF4-FFF2-40B4-BE49-F238E27FC236}">
              <a16:creationId xmlns:a16="http://schemas.microsoft.com/office/drawing/2014/main" xmlns="" id="{00000000-0008-0000-0A00-00001C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3" name="Rectangle 9">
          <a:extLst>
            <a:ext uri="{FF2B5EF4-FFF2-40B4-BE49-F238E27FC236}">
              <a16:creationId xmlns:a16="http://schemas.microsoft.com/office/drawing/2014/main" xmlns="" id="{00000000-0008-0000-0A00-00001D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4" name="Rectangle 10">
          <a:extLst>
            <a:ext uri="{FF2B5EF4-FFF2-40B4-BE49-F238E27FC236}">
              <a16:creationId xmlns:a16="http://schemas.microsoft.com/office/drawing/2014/main" xmlns="" id="{00000000-0008-0000-0A00-00001E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5" name="Rectangle 11">
          <a:extLst>
            <a:ext uri="{FF2B5EF4-FFF2-40B4-BE49-F238E27FC236}">
              <a16:creationId xmlns:a16="http://schemas.microsoft.com/office/drawing/2014/main" xmlns="" id="{00000000-0008-0000-0A00-00001F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6" name="Rectangle 12">
          <a:extLst>
            <a:ext uri="{FF2B5EF4-FFF2-40B4-BE49-F238E27FC236}">
              <a16:creationId xmlns:a16="http://schemas.microsoft.com/office/drawing/2014/main" xmlns="" id="{00000000-0008-0000-0A00-000020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37" name="Rectangle 13">
          <a:extLst>
            <a:ext uri="{FF2B5EF4-FFF2-40B4-BE49-F238E27FC236}">
              <a16:creationId xmlns:a16="http://schemas.microsoft.com/office/drawing/2014/main" xmlns="" id="{00000000-0008-0000-0A00-000021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38" name="Rectangle 14">
          <a:extLst>
            <a:ext uri="{FF2B5EF4-FFF2-40B4-BE49-F238E27FC236}">
              <a16:creationId xmlns:a16="http://schemas.microsoft.com/office/drawing/2014/main" xmlns="" id="{00000000-0008-0000-0A00-000022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39" name="Rectangle 15">
          <a:extLst>
            <a:ext uri="{FF2B5EF4-FFF2-40B4-BE49-F238E27FC236}">
              <a16:creationId xmlns:a16="http://schemas.microsoft.com/office/drawing/2014/main" xmlns="" id="{00000000-0008-0000-0A00-000023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0" name="Rectangle 16">
          <a:extLst>
            <a:ext uri="{FF2B5EF4-FFF2-40B4-BE49-F238E27FC236}">
              <a16:creationId xmlns:a16="http://schemas.microsoft.com/office/drawing/2014/main" xmlns="" id="{00000000-0008-0000-0A00-000024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1" name="Rectangle 17">
          <a:extLst>
            <a:ext uri="{FF2B5EF4-FFF2-40B4-BE49-F238E27FC236}">
              <a16:creationId xmlns:a16="http://schemas.microsoft.com/office/drawing/2014/main" xmlns="" id="{00000000-0008-0000-0A00-000025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2" name="Rectangle 18">
          <a:extLst>
            <a:ext uri="{FF2B5EF4-FFF2-40B4-BE49-F238E27FC236}">
              <a16:creationId xmlns:a16="http://schemas.microsoft.com/office/drawing/2014/main" xmlns="" id="{00000000-0008-0000-0A00-000026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3" name="Rectangle 19">
          <a:extLst>
            <a:ext uri="{FF2B5EF4-FFF2-40B4-BE49-F238E27FC236}">
              <a16:creationId xmlns:a16="http://schemas.microsoft.com/office/drawing/2014/main" xmlns="" id="{00000000-0008-0000-0A00-000027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4" name="Rectangle 20">
          <a:extLst>
            <a:ext uri="{FF2B5EF4-FFF2-40B4-BE49-F238E27FC236}">
              <a16:creationId xmlns:a16="http://schemas.microsoft.com/office/drawing/2014/main" xmlns="" id="{00000000-0008-0000-0A00-000028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5" name="Rectangle 21">
          <a:extLst>
            <a:ext uri="{FF2B5EF4-FFF2-40B4-BE49-F238E27FC236}">
              <a16:creationId xmlns:a16="http://schemas.microsoft.com/office/drawing/2014/main" xmlns="" id="{00000000-0008-0000-0A00-000029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6" name="Rectangle 22">
          <a:extLst>
            <a:ext uri="{FF2B5EF4-FFF2-40B4-BE49-F238E27FC236}">
              <a16:creationId xmlns:a16="http://schemas.microsoft.com/office/drawing/2014/main" xmlns="" id="{00000000-0008-0000-0A00-00002A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47" name="Rectangle 23">
          <a:extLst>
            <a:ext uri="{FF2B5EF4-FFF2-40B4-BE49-F238E27FC236}">
              <a16:creationId xmlns:a16="http://schemas.microsoft.com/office/drawing/2014/main" xmlns="" id="{00000000-0008-0000-0A00-00002B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48" name="Rectangle 24">
          <a:extLst>
            <a:ext uri="{FF2B5EF4-FFF2-40B4-BE49-F238E27FC236}">
              <a16:creationId xmlns:a16="http://schemas.microsoft.com/office/drawing/2014/main" xmlns="" id="{00000000-0008-0000-0A00-00002C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49" name="Rectangle 25">
          <a:extLst>
            <a:ext uri="{FF2B5EF4-FFF2-40B4-BE49-F238E27FC236}">
              <a16:creationId xmlns:a16="http://schemas.microsoft.com/office/drawing/2014/main" xmlns="" id="{00000000-0008-0000-0A00-00002D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0" name="Rectangle 26">
          <a:extLst>
            <a:ext uri="{FF2B5EF4-FFF2-40B4-BE49-F238E27FC236}">
              <a16:creationId xmlns:a16="http://schemas.microsoft.com/office/drawing/2014/main" xmlns="" id="{00000000-0008-0000-0A00-00002E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1" name="Rectangle 27">
          <a:extLst>
            <a:ext uri="{FF2B5EF4-FFF2-40B4-BE49-F238E27FC236}">
              <a16:creationId xmlns:a16="http://schemas.microsoft.com/office/drawing/2014/main" xmlns="" id="{00000000-0008-0000-0A00-00002F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2" name="Rectangle 28">
          <a:extLst>
            <a:ext uri="{FF2B5EF4-FFF2-40B4-BE49-F238E27FC236}">
              <a16:creationId xmlns:a16="http://schemas.microsoft.com/office/drawing/2014/main" xmlns="" id="{00000000-0008-0000-0A00-000030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3" name="Rectangle 29">
          <a:extLst>
            <a:ext uri="{FF2B5EF4-FFF2-40B4-BE49-F238E27FC236}">
              <a16:creationId xmlns:a16="http://schemas.microsoft.com/office/drawing/2014/main" xmlns="" id="{00000000-0008-0000-0A00-000031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4" name="Rectangle 30">
          <a:extLst>
            <a:ext uri="{FF2B5EF4-FFF2-40B4-BE49-F238E27FC236}">
              <a16:creationId xmlns:a16="http://schemas.microsoft.com/office/drawing/2014/main" xmlns="" id="{00000000-0008-0000-0A00-000032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5" name="Rectangle 31">
          <a:extLst>
            <a:ext uri="{FF2B5EF4-FFF2-40B4-BE49-F238E27FC236}">
              <a16:creationId xmlns:a16="http://schemas.microsoft.com/office/drawing/2014/main" xmlns="" id="{00000000-0008-0000-0A00-000033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6" name="Rectangle 32">
          <a:extLst>
            <a:ext uri="{FF2B5EF4-FFF2-40B4-BE49-F238E27FC236}">
              <a16:creationId xmlns:a16="http://schemas.microsoft.com/office/drawing/2014/main" xmlns="" id="{00000000-0008-0000-0A00-000034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571500</xdr:colOff>
      <xdr:row>54</xdr:row>
      <xdr:rowOff>0</xdr:rowOff>
    </xdr:from>
    <xdr:to>
      <xdr:col>8</xdr:col>
      <xdr:colOff>571500</xdr:colOff>
      <xdr:row>54</xdr:row>
      <xdr:rowOff>0</xdr:rowOff>
    </xdr:to>
    <xdr:sp macro="" textlink="">
      <xdr:nvSpPr>
        <xdr:cNvPr id="4834357" name="Rectangle 33">
          <a:extLst>
            <a:ext uri="{FF2B5EF4-FFF2-40B4-BE49-F238E27FC236}">
              <a16:creationId xmlns:a16="http://schemas.microsoft.com/office/drawing/2014/main" xmlns="" id="{00000000-0008-0000-0A00-000035C44900}"/>
            </a:ext>
          </a:extLst>
        </xdr:cNvPr>
        <xdr:cNvSpPr>
          <a:spLocks noChangeArrowheads="1"/>
        </xdr:cNvSpPr>
      </xdr:nvSpPr>
      <xdr:spPr bwMode="auto">
        <a:xfrm>
          <a:off x="6524625" y="1072515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466725</xdr:colOff>
      <xdr:row>54</xdr:row>
      <xdr:rowOff>0</xdr:rowOff>
    </xdr:from>
    <xdr:to>
      <xdr:col>4</xdr:col>
      <xdr:colOff>514350</xdr:colOff>
      <xdr:row>54</xdr:row>
      <xdr:rowOff>0</xdr:rowOff>
    </xdr:to>
    <xdr:sp macro="" textlink="">
      <xdr:nvSpPr>
        <xdr:cNvPr id="4834358" name="Rectangle 34">
          <a:extLst>
            <a:ext uri="{FF2B5EF4-FFF2-40B4-BE49-F238E27FC236}">
              <a16:creationId xmlns:a16="http://schemas.microsoft.com/office/drawing/2014/main" xmlns="" id="{00000000-0008-0000-0A00-000036C44900}"/>
            </a:ext>
          </a:extLst>
        </xdr:cNvPr>
        <xdr:cNvSpPr>
          <a:spLocks noChangeArrowheads="1"/>
        </xdr:cNvSpPr>
      </xdr:nvSpPr>
      <xdr:spPr bwMode="auto">
        <a:xfrm>
          <a:off x="4276725" y="10725150"/>
          <a:ext cx="47625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447675</xdr:colOff>
      <xdr:row>54</xdr:row>
      <xdr:rowOff>0</xdr:rowOff>
    </xdr:from>
    <xdr:to>
      <xdr:col>6</xdr:col>
      <xdr:colOff>523875</xdr:colOff>
      <xdr:row>54</xdr:row>
      <xdr:rowOff>0</xdr:rowOff>
    </xdr:to>
    <xdr:sp macro="" textlink="">
      <xdr:nvSpPr>
        <xdr:cNvPr id="4834359" name="Rectangle 35">
          <a:extLst>
            <a:ext uri="{FF2B5EF4-FFF2-40B4-BE49-F238E27FC236}">
              <a16:creationId xmlns:a16="http://schemas.microsoft.com/office/drawing/2014/main" xmlns="" id="{00000000-0008-0000-0A00-000037C44900}"/>
            </a:ext>
          </a:extLst>
        </xdr:cNvPr>
        <xdr:cNvSpPr>
          <a:spLocks noChangeArrowheads="1"/>
        </xdr:cNvSpPr>
      </xdr:nvSpPr>
      <xdr:spPr bwMode="auto">
        <a:xfrm>
          <a:off x="5267325" y="10725150"/>
          <a:ext cx="7620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18</xdr:row>
      <xdr:rowOff>152400</xdr:rowOff>
    </xdr:from>
    <xdr:to>
      <xdr:col>2</xdr:col>
      <xdr:colOff>742950</xdr:colOff>
      <xdr:row>41</xdr:row>
      <xdr:rowOff>133350</xdr:rowOff>
    </xdr:to>
    <xdr:graphicFrame macro="">
      <xdr:nvGraphicFramePr>
        <xdr:cNvPr id="3819785" name="Chart 3">
          <a:extLst>
            <a:ext uri="{FF2B5EF4-FFF2-40B4-BE49-F238E27FC236}">
              <a16:creationId xmlns:a16="http://schemas.microsoft.com/office/drawing/2014/main" xmlns="" id="{00000000-0008-0000-1E00-000009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9</xdr:col>
      <xdr:colOff>9525</xdr:colOff>
      <xdr:row>41</xdr:row>
      <xdr:rowOff>133350</xdr:rowOff>
    </xdr:to>
    <xdr:graphicFrame macro="">
      <xdr:nvGraphicFramePr>
        <xdr:cNvPr id="3819786" name="Chart 4">
          <a:extLst>
            <a:ext uri="{FF2B5EF4-FFF2-40B4-BE49-F238E27FC236}">
              <a16:creationId xmlns:a16="http://schemas.microsoft.com/office/drawing/2014/main" xmlns="" id="{00000000-0008-0000-1E00-00000A493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29</xdr:row>
      <xdr:rowOff>85725</xdr:rowOff>
    </xdr:from>
    <xdr:to>
      <xdr:col>4</xdr:col>
      <xdr:colOff>914400</xdr:colOff>
      <xdr:row>49</xdr:row>
      <xdr:rowOff>28575</xdr:rowOff>
    </xdr:to>
    <xdr:graphicFrame macro="">
      <xdr:nvGraphicFramePr>
        <xdr:cNvPr id="21126" name="Chart 2">
          <a:extLst>
            <a:ext uri="{FF2B5EF4-FFF2-40B4-BE49-F238E27FC236}">
              <a16:creationId xmlns:a16="http://schemas.microsoft.com/office/drawing/2014/main" xmlns="" id="{00000000-0008-0000-1F00-00008652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19</xdr:row>
      <xdr:rowOff>0</xdr:rowOff>
    </xdr:from>
    <xdr:to>
      <xdr:col>3</xdr:col>
      <xdr:colOff>1143000</xdr:colOff>
      <xdr:row>47</xdr:row>
      <xdr:rowOff>38100</xdr:rowOff>
    </xdr:to>
    <xdr:graphicFrame macro="">
      <xdr:nvGraphicFramePr>
        <xdr:cNvPr id="22149" name="Chart 2">
          <a:extLst>
            <a:ext uri="{FF2B5EF4-FFF2-40B4-BE49-F238E27FC236}">
              <a16:creationId xmlns:a16="http://schemas.microsoft.com/office/drawing/2014/main" xmlns="" id="{00000000-0008-0000-2000-0000855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file:///C:\GOBERNACION\EVALUACIONES\EVAL%202008\EVALUACION%202007.xls" TargetMode="External"/><Relationship Id="rId13" Type="http://schemas.openxmlformats.org/officeDocument/2006/relationships/hyperlink" Target="file:///C:\GOBERNACION\EVALUACIONES\EVAL%202008\EVALUACION%202007.xls" TargetMode="External"/><Relationship Id="rId18" Type="http://schemas.openxmlformats.org/officeDocument/2006/relationships/hyperlink" Target="file:///C:\GOBERNACION\EVALUACIONES\EVAL%202008\EVALUACION%202007.xls" TargetMode="External"/><Relationship Id="rId26" Type="http://schemas.openxmlformats.org/officeDocument/2006/relationships/hyperlink" Target="file:///C:\GOBERNACION\EVALUACIONES\EVAL%202008\EVALUACION%202007.xls" TargetMode="External"/><Relationship Id="rId3" Type="http://schemas.openxmlformats.org/officeDocument/2006/relationships/hyperlink" Target="file:///C:\GOBERNACION\EVALUACIONES\EVAL%202008\EVALUACION%202007.xls" TargetMode="External"/><Relationship Id="rId21" Type="http://schemas.openxmlformats.org/officeDocument/2006/relationships/hyperlink" Target="file:///C:\GOBERNACION\EVALUACIONES\EVAL%202008\EVALUACION%202007.xls" TargetMode="External"/><Relationship Id="rId34" Type="http://schemas.openxmlformats.org/officeDocument/2006/relationships/hyperlink" Target="file:///C:\Users\JHON%20GARAY%20SUAZA\AppData\Local\Temp\EVALUACION%202010%20(Version%20preliminar).xls" TargetMode="External"/><Relationship Id="rId7" Type="http://schemas.openxmlformats.org/officeDocument/2006/relationships/hyperlink" Target="file:///C:\GOBERNACION\EVALUACIONES\EVAL%202008\EVALUACION%202007.xls" TargetMode="External"/><Relationship Id="rId12" Type="http://schemas.openxmlformats.org/officeDocument/2006/relationships/hyperlink" Target="file:///C:\GOBERNACION\EVALUACIONES\EVAL%202008\EVALUACION%202007.xls" TargetMode="External"/><Relationship Id="rId17" Type="http://schemas.openxmlformats.org/officeDocument/2006/relationships/hyperlink" Target="file:///C:\GOBERNACION\EVALUACIONES\EVAL%202008\EVALUACION%202007.xls" TargetMode="External"/><Relationship Id="rId25" Type="http://schemas.openxmlformats.org/officeDocument/2006/relationships/hyperlink" Target="file:///C:\GOBERNACION\EVALUACIONES\EVAL%202008\EVALUACION%202008.xls" TargetMode="External"/><Relationship Id="rId33" Type="http://schemas.openxmlformats.org/officeDocument/2006/relationships/hyperlink" Target="file:///C:\GOBERNACION\EVALUACIONES\EVAL%202008\EVALUACION%202007.xls" TargetMode="External"/><Relationship Id="rId2" Type="http://schemas.openxmlformats.org/officeDocument/2006/relationships/hyperlink" Target="file:///C:\GOBERNACION\EVALUACIONES\EVAL%202008\EVALUACION%202007.xls" TargetMode="External"/><Relationship Id="rId16" Type="http://schemas.openxmlformats.org/officeDocument/2006/relationships/hyperlink" Target="file:///C:\GOBERNACION\EVALUACIONES\EVAL%202008\EVALUACION%202007.xls" TargetMode="External"/><Relationship Id="rId20" Type="http://schemas.openxmlformats.org/officeDocument/2006/relationships/hyperlink" Target="file:///C:\GOBERNACION\EVALUACIONES\EVAL%202008\EVALUACION%202007.xls" TargetMode="External"/><Relationship Id="rId29" Type="http://schemas.openxmlformats.org/officeDocument/2006/relationships/hyperlink" Target="file:///C:\GOBERNACION\EVALUACIONES\EVAL%202008\EVALUACION%202007.xls" TargetMode="External"/><Relationship Id="rId1" Type="http://schemas.openxmlformats.org/officeDocument/2006/relationships/hyperlink" Target="file:///C:\GOBERNACION\EVALUACIONES\EVAL%202008\EVALUACION%202007.xls" TargetMode="External"/><Relationship Id="rId6" Type="http://schemas.openxmlformats.org/officeDocument/2006/relationships/hyperlink" Target="file:///C:\GOBERNACION\EVALUACIONES\EVAL%202008\EVALUACION%202007.xls" TargetMode="External"/><Relationship Id="rId11" Type="http://schemas.openxmlformats.org/officeDocument/2006/relationships/hyperlink" Target="file:///C:\GOBERNACION\EVALUACIONES\EVAL%202008\EVALUACION%202007.xls" TargetMode="External"/><Relationship Id="rId24" Type="http://schemas.openxmlformats.org/officeDocument/2006/relationships/hyperlink" Target="file:///C:\GOBERNACION\EVALUACIONES\EVAL%202008\EVALUACION%202007.xls" TargetMode="External"/><Relationship Id="rId32" Type="http://schemas.openxmlformats.org/officeDocument/2006/relationships/hyperlink" Target="file:///C:\GOBERNACION\EVALUACIONES\EVAL%202008\EVALUACION%202007.xls" TargetMode="External"/><Relationship Id="rId5" Type="http://schemas.openxmlformats.org/officeDocument/2006/relationships/hyperlink" Target="file:///C:\GOBERNACION\EVALUACIONES\EVAL%202008\EVALUACION%202007.xls" TargetMode="External"/><Relationship Id="rId15" Type="http://schemas.openxmlformats.org/officeDocument/2006/relationships/hyperlink" Target="file:///C:\GOBERNACION\EVALUACIONES\EVAL%202008\EVALUACION%202007.xls" TargetMode="External"/><Relationship Id="rId23" Type="http://schemas.openxmlformats.org/officeDocument/2006/relationships/hyperlink" Target="file:///C:\GOBERNACION\EVALUACIONES\EVAL%202008\EVALUACION%202007.xls" TargetMode="External"/><Relationship Id="rId28" Type="http://schemas.openxmlformats.org/officeDocument/2006/relationships/hyperlink" Target="file:///C:\GOBERNACION\EVALUACIONES\EVAL%202008\EVALUACION%202007.xls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file:///C:\GOBERNACION\EVALUACIONES\EVAL%202008\EVALUACION%202007.xls" TargetMode="External"/><Relationship Id="rId19" Type="http://schemas.openxmlformats.org/officeDocument/2006/relationships/hyperlink" Target="file:///C:\GOBERNACION\EVALUACIONES\EVAL%202008\EVALUACION%202007.xls" TargetMode="External"/><Relationship Id="rId31" Type="http://schemas.openxmlformats.org/officeDocument/2006/relationships/hyperlink" Target="file:///C:\GOBERNACION\EVALUACIONES\EVAL%202008\EVALUACION%202007.xls" TargetMode="External"/><Relationship Id="rId4" Type="http://schemas.openxmlformats.org/officeDocument/2006/relationships/hyperlink" Target="file:///C:\GOBERNACION\EVALUACIONES\EVAL%202008\EVALUACION%202007.xls" TargetMode="External"/><Relationship Id="rId9" Type="http://schemas.openxmlformats.org/officeDocument/2006/relationships/hyperlink" Target="file:///C:\GOBERNACION\EVALUACIONES\EVAL%202008\EVALUACION%202007.xls" TargetMode="External"/><Relationship Id="rId14" Type="http://schemas.openxmlformats.org/officeDocument/2006/relationships/hyperlink" Target="file:///C:\GOBERNACION\EVALUACIONES\EVAL%202008\EVALUACION%202007.xls" TargetMode="External"/><Relationship Id="rId22" Type="http://schemas.openxmlformats.org/officeDocument/2006/relationships/hyperlink" Target="file:///C:\GOBERNACION\EVALUACIONES\EVAL%202008\EVALUACION%202007.xls" TargetMode="External"/><Relationship Id="rId27" Type="http://schemas.openxmlformats.org/officeDocument/2006/relationships/hyperlink" Target="file:///C:\GOBERNACION\EVALUACIONES\EVAL%202008\EVALUACION%202007.xls" TargetMode="External"/><Relationship Id="rId30" Type="http://schemas.openxmlformats.org/officeDocument/2006/relationships/hyperlink" Target="file:///C:\GOBERNACION\EVALUACIONES\EVAL%202008\EVALUACION%202007.xls" TargetMode="External"/><Relationship Id="rId35" Type="http://schemas.openxmlformats.org/officeDocument/2006/relationships/hyperlink" Target="file:///C:\GOBERNACION\EVALUACIONES\EVAL%202008\EVALUACION%202007.xl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file:///C:\GOBERNACION\EVALUACIONES\EVAL%202008\EVALUACION%202007.xls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31.bin"/><Relationship Id="rId1" Type="http://schemas.openxmlformats.org/officeDocument/2006/relationships/hyperlink" Target="file:///C:\GOBERNACION\EVALUACIONES\EVAL%202008\EVALUACION%202007.xls" TargetMode="Externa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hyperlink" Target="file:///C:\GOBERNACION\EVALUACIONES\EVAL%202008\EVALUACION%202007.xls" TargetMode="External"/><Relationship Id="rId1" Type="http://schemas.openxmlformats.org/officeDocument/2006/relationships/hyperlink" Target="file:///C:\GOBERNACION\EVALUACIONES\EVAL%202008\EVALUACION%202007.xls" TargetMode="External"/><Relationship Id="rId4" Type="http://schemas.openxmlformats.org/officeDocument/2006/relationships/drawing" Target="../drawings/drawing8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</sheetPr>
  <dimension ref="A1:I62"/>
  <sheetViews>
    <sheetView tabSelected="1" zoomScale="90" zoomScaleNormal="90" workbookViewId="0">
      <selection activeCell="F63" sqref="F63"/>
    </sheetView>
  </sheetViews>
  <sheetFormatPr baseColWidth="10" defaultColWidth="11.42578125" defaultRowHeight="12.75" x14ac:dyDescent="0.2"/>
  <cols>
    <col min="1" max="1" width="11.7109375" customWidth="1"/>
    <col min="9" max="9" width="14.5703125" customWidth="1"/>
  </cols>
  <sheetData>
    <row r="1" spans="1:9" x14ac:dyDescent="0.2">
      <c r="A1" s="2705" t="s">
        <v>838</v>
      </c>
      <c r="B1" s="2705"/>
      <c r="C1" s="2705"/>
      <c r="D1" s="2705"/>
      <c r="E1" s="2705"/>
      <c r="F1" s="2705"/>
      <c r="G1" s="2705"/>
      <c r="H1" s="2705"/>
      <c r="I1" s="2705"/>
    </row>
    <row r="2" spans="1:9" x14ac:dyDescent="0.2">
      <c r="A2" s="2705" t="s">
        <v>440</v>
      </c>
      <c r="B2" s="2705"/>
      <c r="C2" s="2705"/>
      <c r="D2" s="2705"/>
      <c r="E2" s="2705"/>
      <c r="F2" s="2705"/>
      <c r="G2" s="2705"/>
      <c r="H2" s="2705"/>
      <c r="I2" s="2705"/>
    </row>
    <row r="3" spans="1:9" x14ac:dyDescent="0.2">
      <c r="A3" s="2705" t="s">
        <v>921</v>
      </c>
      <c r="B3" s="2705"/>
      <c r="C3" s="2705"/>
      <c r="D3" s="2705"/>
      <c r="E3" s="2705"/>
      <c r="F3" s="2705"/>
      <c r="G3" s="2705"/>
      <c r="H3" s="2705"/>
      <c r="I3" s="2705"/>
    </row>
    <row r="5" spans="1:9" ht="18" x14ac:dyDescent="0.25">
      <c r="A5" s="2707" t="s">
        <v>1900</v>
      </c>
      <c r="B5" s="2707"/>
      <c r="C5" s="2707"/>
      <c r="D5" s="2707"/>
      <c r="E5" s="2707"/>
      <c r="F5" s="2707"/>
      <c r="G5" s="2707"/>
      <c r="H5" s="2707"/>
      <c r="I5" s="2707"/>
    </row>
    <row r="7" spans="1:9" x14ac:dyDescent="0.2">
      <c r="A7" s="2705" t="s">
        <v>1412</v>
      </c>
      <c r="B7" s="2705"/>
      <c r="C7" s="2705"/>
      <c r="D7" s="2705"/>
      <c r="E7" s="2705"/>
      <c r="F7" s="2705"/>
      <c r="G7" s="2705"/>
      <c r="H7" s="2705"/>
      <c r="I7" s="2705"/>
    </row>
    <row r="8" spans="1:9" x14ac:dyDescent="0.2">
      <c r="A8" s="1" t="s">
        <v>1438</v>
      </c>
    </row>
    <row r="9" spans="1:9" x14ac:dyDescent="0.2">
      <c r="A9" s="2708" t="s">
        <v>1272</v>
      </c>
      <c r="B9" s="2706" t="s">
        <v>1413</v>
      </c>
      <c r="C9" s="2706"/>
      <c r="D9" s="2706"/>
      <c r="E9" s="2706"/>
      <c r="F9" s="2706"/>
      <c r="G9" s="2706"/>
      <c r="H9" s="2706"/>
      <c r="I9" s="2706"/>
    </row>
    <row r="10" spans="1:9" x14ac:dyDescent="0.2">
      <c r="A10" s="2708"/>
      <c r="B10" s="2706" t="s">
        <v>1414</v>
      </c>
      <c r="C10" s="2706"/>
      <c r="D10" s="2706"/>
      <c r="E10" s="2706"/>
      <c r="F10" s="2706"/>
      <c r="G10" s="2706"/>
      <c r="H10" s="2706"/>
      <c r="I10" s="2706"/>
    </row>
    <row r="11" spans="1:9" x14ac:dyDescent="0.2">
      <c r="A11" s="2708"/>
      <c r="B11" s="2706" t="s">
        <v>1415</v>
      </c>
      <c r="C11" s="2706"/>
      <c r="D11" s="2706"/>
      <c r="E11" s="2706"/>
      <c r="F11" s="2706"/>
      <c r="G11" s="2706"/>
      <c r="H11" s="2706"/>
      <c r="I11" s="2706"/>
    </row>
    <row r="12" spans="1:9" x14ac:dyDescent="0.2">
      <c r="A12" s="2708"/>
      <c r="B12" s="2706" t="s">
        <v>1419</v>
      </c>
      <c r="C12" s="2706"/>
      <c r="D12" s="2706"/>
      <c r="E12" s="2706"/>
      <c r="F12" s="2706"/>
      <c r="G12" s="2706"/>
      <c r="H12" s="2706"/>
      <c r="I12" s="2706"/>
    </row>
    <row r="13" spans="1:9" x14ac:dyDescent="0.2">
      <c r="A13" s="2708"/>
      <c r="B13" s="2706" t="s">
        <v>1416</v>
      </c>
      <c r="C13" s="2706"/>
      <c r="D13" s="2706"/>
      <c r="E13" s="2706"/>
      <c r="F13" s="2706"/>
      <c r="G13" s="2706"/>
      <c r="H13" s="2706"/>
      <c r="I13" s="2706"/>
    </row>
    <row r="14" spans="1:9" x14ac:dyDescent="0.2">
      <c r="A14" s="2708"/>
      <c r="B14" s="2706" t="s">
        <v>1417</v>
      </c>
      <c r="C14" s="2706"/>
      <c r="D14" s="2706"/>
      <c r="E14" s="2706"/>
      <c r="F14" s="2706"/>
      <c r="G14" s="2706"/>
      <c r="H14" s="2706"/>
      <c r="I14" s="2706"/>
    </row>
    <row r="15" spans="1:9" x14ac:dyDescent="0.2">
      <c r="A15" s="2708"/>
      <c r="B15" s="2700" t="s">
        <v>1418</v>
      </c>
      <c r="C15" s="2700"/>
      <c r="D15" s="2700"/>
      <c r="E15" s="2700"/>
      <c r="F15" s="2700"/>
      <c r="G15" s="2700"/>
      <c r="H15" s="2700"/>
      <c r="I15" s="2700"/>
    </row>
    <row r="16" spans="1:9" x14ac:dyDescent="0.2">
      <c r="A16" s="2708"/>
      <c r="B16" s="2700" t="s">
        <v>1420</v>
      </c>
      <c r="C16" s="2700"/>
      <c r="D16" s="2700"/>
      <c r="E16" s="2700"/>
      <c r="F16" s="2700"/>
      <c r="G16" s="2700"/>
      <c r="H16" s="2700"/>
      <c r="I16" s="2700"/>
    </row>
    <row r="17" spans="1:9" x14ac:dyDescent="0.2">
      <c r="A17" s="2708"/>
      <c r="B17" s="2700" t="s">
        <v>713</v>
      </c>
      <c r="C17" s="2700"/>
      <c r="D17" s="2700"/>
      <c r="E17" s="2700"/>
      <c r="F17" s="2700"/>
      <c r="G17" s="2700"/>
      <c r="H17" s="2700"/>
      <c r="I17" s="2700"/>
    </row>
    <row r="18" spans="1:9" x14ac:dyDescent="0.2">
      <c r="A18" s="2708"/>
      <c r="B18" s="2700" t="s">
        <v>1421</v>
      </c>
      <c r="C18" s="2700"/>
      <c r="D18" s="2700"/>
      <c r="E18" s="2700"/>
      <c r="F18" s="2700"/>
      <c r="G18" s="2700"/>
      <c r="H18" s="2700"/>
      <c r="I18" s="2700"/>
    </row>
    <row r="19" spans="1:9" x14ac:dyDescent="0.2">
      <c r="A19" s="2692" t="s">
        <v>1439</v>
      </c>
      <c r="B19" s="2701" t="s">
        <v>1422</v>
      </c>
      <c r="C19" s="2701"/>
      <c r="D19" s="2701"/>
      <c r="E19" s="2701"/>
      <c r="F19" s="2701"/>
      <c r="G19" s="2701"/>
      <c r="H19" s="2701"/>
      <c r="I19" s="2701"/>
    </row>
    <row r="20" spans="1:9" x14ac:dyDescent="0.2">
      <c r="A20" s="2692"/>
      <c r="B20" s="2709" t="s">
        <v>1518</v>
      </c>
      <c r="C20" s="2709"/>
      <c r="D20" s="2709"/>
      <c r="E20" s="2709"/>
      <c r="F20" s="2709"/>
      <c r="G20" s="2709"/>
      <c r="H20" s="2709"/>
      <c r="I20" s="2709"/>
    </row>
    <row r="21" spans="1:9" x14ac:dyDescent="0.2">
      <c r="A21" s="2692"/>
      <c r="B21" s="2701" t="s">
        <v>1423</v>
      </c>
      <c r="C21" s="2701"/>
      <c r="D21" s="2701"/>
      <c r="E21" s="2701"/>
      <c r="F21" s="2701"/>
      <c r="G21" s="2701"/>
      <c r="H21" s="2701"/>
      <c r="I21" s="2701"/>
    </row>
    <row r="22" spans="1:9" x14ac:dyDescent="0.2">
      <c r="A22" s="2692"/>
      <c r="B22" s="2701" t="s">
        <v>1424</v>
      </c>
      <c r="C22" s="2701"/>
      <c r="D22" s="2701"/>
      <c r="E22" s="2701"/>
      <c r="F22" s="2701"/>
      <c r="G22" s="2701"/>
      <c r="H22" s="2701"/>
      <c r="I22" s="2701"/>
    </row>
    <row r="23" spans="1:9" x14ac:dyDescent="0.2">
      <c r="A23" s="2692"/>
      <c r="B23" s="2701" t="s">
        <v>1443</v>
      </c>
      <c r="C23" s="2701"/>
      <c r="D23" s="2701"/>
      <c r="E23" s="2701"/>
      <c r="F23" s="2701"/>
      <c r="G23" s="2701"/>
      <c r="H23" s="2701"/>
      <c r="I23" s="2701"/>
    </row>
    <row r="24" spans="1:9" x14ac:dyDescent="0.2">
      <c r="A24" s="2692"/>
      <c r="B24" s="2701" t="s">
        <v>1444</v>
      </c>
      <c r="C24" s="2701"/>
      <c r="D24" s="2701"/>
      <c r="E24" s="2701"/>
      <c r="F24" s="2701"/>
      <c r="G24" s="2701"/>
      <c r="H24" s="2701"/>
      <c r="I24" s="2701"/>
    </row>
    <row r="25" spans="1:9" x14ac:dyDescent="0.2">
      <c r="A25" s="2692"/>
      <c r="B25" s="2701" t="s">
        <v>1425</v>
      </c>
      <c r="C25" s="2701"/>
      <c r="D25" s="2701"/>
      <c r="E25" s="2701"/>
      <c r="F25" s="2701"/>
      <c r="G25" s="2701"/>
      <c r="H25" s="2701"/>
      <c r="I25" s="2701"/>
    </row>
    <row r="26" spans="1:9" x14ac:dyDescent="0.2">
      <c r="A26" s="2692"/>
      <c r="B26" s="2701" t="s">
        <v>1426</v>
      </c>
      <c r="C26" s="2701"/>
      <c r="D26" s="2701"/>
      <c r="E26" s="2701"/>
      <c r="F26" s="2701"/>
      <c r="G26" s="2701"/>
      <c r="H26" s="2701"/>
      <c r="I26" s="2701"/>
    </row>
    <row r="27" spans="1:9" x14ac:dyDescent="0.2">
      <c r="A27" s="2693" t="s">
        <v>1440</v>
      </c>
      <c r="B27" s="2703" t="s">
        <v>1427</v>
      </c>
      <c r="C27" s="2703"/>
      <c r="D27" s="2703"/>
      <c r="E27" s="2703"/>
      <c r="F27" s="2703"/>
      <c r="G27" s="2703"/>
      <c r="H27" s="2703"/>
      <c r="I27" s="2703"/>
    </row>
    <row r="28" spans="1:9" x14ac:dyDescent="0.2">
      <c r="A28" s="2693"/>
      <c r="B28" s="2703" t="s">
        <v>1428</v>
      </c>
      <c r="C28" s="2703"/>
      <c r="D28" s="2703"/>
      <c r="E28" s="2703"/>
      <c r="F28" s="2703"/>
      <c r="G28" s="2703"/>
      <c r="H28" s="2703"/>
      <c r="I28" s="2703"/>
    </row>
    <row r="29" spans="1:9" x14ac:dyDescent="0.2">
      <c r="A29" s="2693"/>
      <c r="B29" s="2703" t="s">
        <v>1429</v>
      </c>
      <c r="C29" s="2703"/>
      <c r="D29" s="2703"/>
      <c r="E29" s="2703"/>
      <c r="F29" s="2703"/>
      <c r="G29" s="2703"/>
      <c r="H29" s="2703"/>
      <c r="I29" s="2703"/>
    </row>
    <row r="30" spans="1:9" x14ac:dyDescent="0.2">
      <c r="A30" s="2694" t="s">
        <v>1441</v>
      </c>
      <c r="B30" s="2699" t="s">
        <v>1592</v>
      </c>
      <c r="C30" s="2699"/>
      <c r="D30" s="2699"/>
      <c r="E30" s="2699"/>
      <c r="F30" s="2699"/>
      <c r="G30" s="2699"/>
      <c r="H30" s="2699"/>
      <c r="I30" s="2699"/>
    </row>
    <row r="31" spans="1:9" x14ac:dyDescent="0.2">
      <c r="A31" s="2694"/>
      <c r="B31" s="2699" t="s">
        <v>1430</v>
      </c>
      <c r="C31" s="2699"/>
      <c r="D31" s="2699"/>
      <c r="E31" s="2699"/>
      <c r="F31" s="2699"/>
      <c r="G31" s="2699"/>
      <c r="H31" s="2699"/>
      <c r="I31" s="2699"/>
    </row>
    <row r="32" spans="1:9" x14ac:dyDescent="0.2">
      <c r="A32" s="2694"/>
      <c r="B32" s="2699" t="s">
        <v>1593</v>
      </c>
      <c r="C32" s="2699"/>
      <c r="D32" s="2699"/>
      <c r="E32" s="2699"/>
      <c r="F32" s="2699"/>
      <c r="G32" s="2699"/>
      <c r="H32" s="2699"/>
      <c r="I32" s="2699"/>
    </row>
    <row r="33" spans="1:9" x14ac:dyDescent="0.2">
      <c r="A33" s="2694"/>
      <c r="B33" s="2699" t="s">
        <v>1594</v>
      </c>
      <c r="C33" s="2699"/>
      <c r="D33" s="2699"/>
      <c r="E33" s="2699"/>
      <c r="F33" s="2699"/>
      <c r="G33" s="2699"/>
      <c r="H33" s="2699"/>
      <c r="I33" s="2699"/>
    </row>
    <row r="34" spans="1:9" x14ac:dyDescent="0.2">
      <c r="A34" s="2694"/>
      <c r="B34" s="2699" t="s">
        <v>1595</v>
      </c>
      <c r="C34" s="2699"/>
      <c r="D34" s="2699"/>
      <c r="E34" s="2699"/>
      <c r="F34" s="2699"/>
      <c r="G34" s="2699"/>
      <c r="H34" s="2699"/>
      <c r="I34" s="2699"/>
    </row>
    <row r="35" spans="1:9" x14ac:dyDescent="0.2">
      <c r="A35" s="2695" t="s">
        <v>1442</v>
      </c>
      <c r="B35" s="2698" t="s">
        <v>1433</v>
      </c>
      <c r="C35" s="2698"/>
      <c r="D35" s="2698"/>
      <c r="E35" s="2698"/>
      <c r="F35" s="2698"/>
      <c r="G35" s="2698"/>
      <c r="H35" s="2698"/>
      <c r="I35" s="2698"/>
    </row>
    <row r="36" spans="1:9" x14ac:dyDescent="0.2">
      <c r="A36" s="2695"/>
      <c r="B36" s="2704" t="s">
        <v>1431</v>
      </c>
      <c r="C36" s="2704"/>
      <c r="D36" s="2704"/>
      <c r="E36" s="2704"/>
      <c r="F36" s="2704"/>
      <c r="G36" s="2704"/>
      <c r="H36" s="2704"/>
      <c r="I36" s="2704"/>
    </row>
    <row r="37" spans="1:9" x14ac:dyDescent="0.2">
      <c r="A37" s="2695"/>
      <c r="B37" s="2698" t="s">
        <v>1432</v>
      </c>
      <c r="C37" s="2698"/>
      <c r="D37" s="2698"/>
      <c r="E37" s="2698"/>
      <c r="F37" s="2698"/>
      <c r="G37" s="2698"/>
      <c r="H37" s="2698"/>
      <c r="I37" s="2698"/>
    </row>
    <row r="38" spans="1:9" x14ac:dyDescent="0.2">
      <c r="A38" s="2695"/>
      <c r="B38" s="2698" t="s">
        <v>1434</v>
      </c>
      <c r="C38" s="2698"/>
      <c r="D38" s="2698"/>
      <c r="E38" s="2698"/>
      <c r="F38" s="2698"/>
      <c r="G38" s="2698"/>
      <c r="H38" s="2698"/>
      <c r="I38" s="2698"/>
    </row>
    <row r="39" spans="1:9" x14ac:dyDescent="0.2">
      <c r="A39" s="2695"/>
      <c r="B39" s="2698" t="s">
        <v>1435</v>
      </c>
      <c r="C39" s="2698"/>
      <c r="D39" s="2698"/>
      <c r="E39" s="2698"/>
      <c r="F39" s="2698"/>
      <c r="G39" s="2698"/>
      <c r="H39" s="2698"/>
      <c r="I39" s="2698"/>
    </row>
    <row r="40" spans="1:9" x14ac:dyDescent="0.2">
      <c r="A40" s="2695"/>
      <c r="B40" s="2698" t="s">
        <v>1436</v>
      </c>
      <c r="C40" s="2698"/>
      <c r="D40" s="2698"/>
      <c r="E40" s="2698"/>
      <c r="F40" s="2698"/>
      <c r="G40" s="2698"/>
      <c r="H40" s="2698"/>
      <c r="I40" s="2698"/>
    </row>
    <row r="41" spans="1:9" x14ac:dyDescent="0.2">
      <c r="A41" s="2695"/>
      <c r="B41" s="2698" t="s">
        <v>269</v>
      </c>
      <c r="C41" s="2698"/>
      <c r="D41" s="2698"/>
      <c r="E41" s="2698"/>
      <c r="F41" s="2698"/>
      <c r="G41" s="2698"/>
      <c r="H41" s="2698"/>
      <c r="I41" s="2698"/>
    </row>
    <row r="42" spans="1:9" x14ac:dyDescent="0.2">
      <c r="A42" s="2695"/>
      <c r="B42" s="2698" t="s">
        <v>1437</v>
      </c>
      <c r="C42" s="2698"/>
      <c r="D42" s="2698"/>
      <c r="E42" s="2698"/>
      <c r="F42" s="2698"/>
      <c r="G42" s="2698"/>
      <c r="H42" s="2698"/>
      <c r="I42" s="2698"/>
    </row>
    <row r="43" spans="1:9" ht="12.75" customHeight="1" x14ac:dyDescent="0.2">
      <c r="A43" s="2696" t="s">
        <v>1822</v>
      </c>
      <c r="B43" s="2702" t="s">
        <v>1591</v>
      </c>
      <c r="C43" s="2702"/>
      <c r="D43" s="2702"/>
      <c r="E43" s="2702"/>
      <c r="F43" s="2702"/>
      <c r="G43" s="2702"/>
      <c r="H43" s="2702"/>
      <c r="I43" s="2702"/>
    </row>
    <row r="44" spans="1:9" ht="27.75" customHeight="1" x14ac:dyDescent="0.2">
      <c r="A44" s="2696"/>
      <c r="B44" s="2697" t="s">
        <v>1823</v>
      </c>
      <c r="C44" s="2697"/>
      <c r="D44" s="2697"/>
      <c r="E44" s="2697"/>
      <c r="F44" s="2697"/>
      <c r="G44" s="2697"/>
      <c r="H44" s="2697"/>
      <c r="I44" s="2697"/>
    </row>
    <row r="45" spans="1:9" ht="27.75" customHeight="1" x14ac:dyDescent="0.2">
      <c r="A45" s="2696"/>
      <c r="B45" s="2697" t="s">
        <v>1824</v>
      </c>
      <c r="C45" s="2697"/>
      <c r="D45" s="2697"/>
      <c r="E45" s="2697"/>
      <c r="F45" s="2697"/>
      <c r="G45" s="2697"/>
      <c r="H45" s="2697"/>
      <c r="I45" s="2697"/>
    </row>
    <row r="46" spans="1:9" x14ac:dyDescent="0.2">
      <c r="A46" s="2696"/>
      <c r="B46" s="2565" t="s">
        <v>1866</v>
      </c>
      <c r="C46" s="2565"/>
      <c r="D46" s="2565"/>
      <c r="E46" s="2565"/>
      <c r="F46" s="2565"/>
      <c r="G46" s="2565"/>
      <c r="H46" s="2565"/>
      <c r="I46" s="2565"/>
    </row>
    <row r="47" spans="1:9" ht="14.25" customHeight="1" x14ac:dyDescent="0.2">
      <c r="A47" s="2564"/>
      <c r="B47" s="2565"/>
      <c r="C47" s="2565"/>
      <c r="D47" s="2565"/>
      <c r="E47" s="2565"/>
      <c r="F47" s="2565"/>
      <c r="G47" s="2565"/>
      <c r="H47" s="2565"/>
      <c r="I47" s="2565"/>
    </row>
    <row r="48" spans="1:9" x14ac:dyDescent="0.2">
      <c r="F48" s="247" t="s">
        <v>1149</v>
      </c>
    </row>
    <row r="49" spans="6:6" x14ac:dyDescent="0.2">
      <c r="F49" t="s">
        <v>1150</v>
      </c>
    </row>
    <row r="50" spans="6:6" x14ac:dyDescent="0.2">
      <c r="F50" t="s">
        <v>640</v>
      </c>
    </row>
    <row r="51" spans="6:6" x14ac:dyDescent="0.2">
      <c r="F51" s="999" t="s">
        <v>1151</v>
      </c>
    </row>
    <row r="52" spans="6:6" x14ac:dyDescent="0.2">
      <c r="F52" s="999" t="s">
        <v>1687</v>
      </c>
    </row>
    <row r="53" spans="6:6" x14ac:dyDescent="0.2">
      <c r="F53" s="999" t="s">
        <v>1493</v>
      </c>
    </row>
    <row r="55" spans="6:6" x14ac:dyDescent="0.2">
      <c r="F55" s="8" t="s">
        <v>2044</v>
      </c>
    </row>
    <row r="56" spans="6:6" x14ac:dyDescent="0.2">
      <c r="F56" s="11" t="s">
        <v>2045</v>
      </c>
    </row>
    <row r="57" spans="6:6" x14ac:dyDescent="0.2">
      <c r="F57" s="11" t="s">
        <v>2046</v>
      </c>
    </row>
    <row r="58" spans="6:6" x14ac:dyDescent="0.2">
      <c r="F58" s="11" t="s">
        <v>2047</v>
      </c>
    </row>
    <row r="59" spans="6:6" x14ac:dyDescent="0.2">
      <c r="F59" s="11" t="s">
        <v>2048</v>
      </c>
    </row>
    <row r="60" spans="6:6" x14ac:dyDescent="0.2">
      <c r="F60" s="11" t="s">
        <v>2049</v>
      </c>
    </row>
    <row r="61" spans="6:6" x14ac:dyDescent="0.2">
      <c r="F61" s="11" t="s">
        <v>2050</v>
      </c>
    </row>
    <row r="62" spans="6:6" x14ac:dyDescent="0.2">
      <c r="F62" s="11" t="s">
        <v>2051</v>
      </c>
    </row>
  </sheetData>
  <mergeCells count="48">
    <mergeCell ref="B20:I20"/>
    <mergeCell ref="B9:I9"/>
    <mergeCell ref="B15:I15"/>
    <mergeCell ref="B16:I16"/>
    <mergeCell ref="B12:I12"/>
    <mergeCell ref="B17:I17"/>
    <mergeCell ref="B11:I11"/>
    <mergeCell ref="B13:I13"/>
    <mergeCell ref="B14:I14"/>
    <mergeCell ref="A1:I1"/>
    <mergeCell ref="A2:I2"/>
    <mergeCell ref="B10:I10"/>
    <mergeCell ref="A5:I5"/>
    <mergeCell ref="A7:I7"/>
    <mergeCell ref="A3:I3"/>
    <mergeCell ref="A9:A18"/>
    <mergeCell ref="B42:I42"/>
    <mergeCell ref="B23:I23"/>
    <mergeCell ref="B24:I24"/>
    <mergeCell ref="B39:I39"/>
    <mergeCell ref="B26:I26"/>
    <mergeCell ref="B27:I27"/>
    <mergeCell ref="B37:I37"/>
    <mergeCell ref="B34:I34"/>
    <mergeCell ref="B25:I25"/>
    <mergeCell ref="B32:I32"/>
    <mergeCell ref="B41:I41"/>
    <mergeCell ref="B44:I44"/>
    <mergeCell ref="B45:I45"/>
    <mergeCell ref="B40:I40"/>
    <mergeCell ref="B30:I30"/>
    <mergeCell ref="B18:I18"/>
    <mergeCell ref="B19:I19"/>
    <mergeCell ref="B43:I43"/>
    <mergeCell ref="B21:I21"/>
    <mergeCell ref="B38:I38"/>
    <mergeCell ref="B29:I29"/>
    <mergeCell ref="B31:I31"/>
    <mergeCell ref="B33:I33"/>
    <mergeCell ref="B35:I35"/>
    <mergeCell ref="B36:I36"/>
    <mergeCell ref="B28:I28"/>
    <mergeCell ref="B22:I22"/>
    <mergeCell ref="A19:A26"/>
    <mergeCell ref="A27:A29"/>
    <mergeCell ref="A30:A34"/>
    <mergeCell ref="A35:A42"/>
    <mergeCell ref="A43:A46"/>
  </mergeCells>
  <phoneticPr fontId="13" type="noConversion"/>
  <hyperlinks>
    <hyperlink ref="B9:I9" r:id="rId1" location="TRANSITORIOS!A1" display="CULTIVOS TRANSITORIOS POR MUNICIPIOS"/>
    <hyperlink ref="B11:I11" r:id="rId2" location="'CP TRANSITORIOS'!A1" display="COSTOS DE PRODUCCIÓN CULTIVOS TRANSITORIOS"/>
    <hyperlink ref="B12:I12" r:id="rId3" location="ANUALES!A1" display="CULTIVOS ANUALES POR MUNICIPIOS"/>
    <hyperlink ref="B13:I13" r:id="rId4" location="'TOTAL ANUALES'!A1" display="CONSOLIDADO CULTIVOS ANUALES DEPARTAMENTAL"/>
    <hyperlink ref="B14:I14" r:id="rId5" location="'CP ANUALES'!A1" display="COSTOS DE PRODUCCIÓN CULTIVOS ANUALES"/>
    <hyperlink ref="B15:I15" r:id="rId6" location="PERMANENTES!A1" display="CULTIVOS PERMANENTES Y SEMIPERMANENTES POR MUNICIPIOS"/>
    <hyperlink ref="B16:I16" r:id="rId7" location="'TOTAL PERMANENTES'!A1" display="CONSOLIDADO CULTIVOS PERMANENTES Y SEMIPERMANENTES  DEPARTAMENTAL"/>
    <hyperlink ref="B18:I18" r:id="rId8" location="'CP PERMANENTES'!A1" display="COSTOS DE PRODUCCIÓN CULTIVOS PERMANENTES Y SEMIPERMANENTES"/>
    <hyperlink ref="B19:I19" r:id="rId9" location="BOVINOS!A1" display="INVENTARIO BOVINO"/>
    <hyperlink ref="B21:I21" r:id="rId10" location="PASTOS!A1" display="INVENTARIO DE ÁREAS DE PASTOS"/>
    <hyperlink ref="B22:I22" r:id="rId11" location="'SACRI-LECHE'!A1" display="SACRIFICIO Y PRODUCCIÓN DE LECHE PARA BOVINOS"/>
    <hyperlink ref="B23:I23" r:id="rId12" location="PORCINOS!A1" display="INVENTARIO PORCINOS"/>
    <hyperlink ref="B24:I24" r:id="rId13" location="'SACR-PORCINOS'!A1" display="SACRIFICIO PORCINOS"/>
    <hyperlink ref="B25:I25" r:id="rId14" location="OTRAS!A1" display="OTRAS ESPECIES PECUARIAS"/>
    <hyperlink ref="B26:I26" r:id="rId15" location="PISCÍCOLA!A1" display="INVENTARIO Y PRODUCCIÓN PISCÍCOLA"/>
    <hyperlink ref="B27:I27" r:id="rId16" location="'REPORTES CONSTANTES'!A1" display="REPORTES "/>
    <hyperlink ref="B28:I28" r:id="rId17" location="'COMPORTAMIENTO CULTIVOS'!A1" display="COMPORTAMIENTO DE CULTIVOS DEPARTAMENTAL"/>
    <hyperlink ref="B29:I29" r:id="rId18" location="'PRECIOS-COSTOS'!A1" display="COMPORTAMIENTO DE PRECIOS Y COSTOS DE PRODUCCIÓN"/>
    <hyperlink ref="B30:I30" r:id="rId19" location="'CRECIMIENTO AGRICOLA'!A1" display="VALORACIÓN DEL CRECIMIENTO AGRÍCOLA DEPARTAMENTAL (Precios Constantes 1994)"/>
    <hyperlink ref="B31:I31" r:id="rId20" location="'COMPORTAMIENTO PECUARIO'!A1" display="COMPORTAMIENTO PECUARIO Y PISCÍCOLA DEPARTAMENTAL"/>
    <hyperlink ref="B32:I32" r:id="rId21" location="'CRECIMIENTO PECUARIO'!A1" display="VALORACIÓN DEL CRECIMIENTO PECUARIO Y PISCÍCOLA DEPARTAMENTAL (Precios Constantes 1994)"/>
    <hyperlink ref="B33:I33" r:id="rId22" location="'CRECIMIENTO TOTAL'!A1" display="VALORACIÓN DEL CRECIMIENTO TOTAL DEPARTAMENTAL (Precios Constantes 1994)"/>
    <hyperlink ref="B34:I34" r:id="rId23" location="'PP CONSTANTES'!A1" display="TABLA PRECIOS AL PRODUCTOR CONSTANTRES DE 1994"/>
    <hyperlink ref="B35:I35" r:id="rId24" location="'REPORTE CORRIENTES'!A1" display="REPORTES A PRECIOS  CORRIENTES"/>
    <hyperlink ref="B36:I36" r:id="rId25" location="JORNALES!A1" display="JORNALES REQUERIDOS PARA LA PRODUCCIÓN AGRÍCOLA"/>
    <hyperlink ref="B37:I37" r:id="rId26" location="'VR PROD AGRICOLA'!A1" display="VALOR DE LA PRODUCCIÓN AGRÍCOLA (Precios Corrientes)"/>
    <hyperlink ref="B38:I38" r:id="rId27" location="'RESUMEN AGRICOLA'!A1" display="RESUMEN DEL VALOR DE LA PRODUCCIÓN AGRÍCOLA (Precios Corrientes)"/>
    <hyperlink ref="B39:I39" r:id="rId28" location="'VR PROD PECUARIA'!A1" display="VALOR DE LA PRODUCCIÓN PECUARIA (Precios Corrientes)"/>
    <hyperlink ref="B40:I40" r:id="rId29" location="'VR PROD PISCÍCOLA'!A1" display="VALOR DE LA PRODUCCIÓN PISCÍCOLA (Precios Corrientes)"/>
    <hyperlink ref="B42:I42" r:id="rId30" location="'VR PROD TOTAL'!A1" display="VALOR DE LA PRODUCCIÓN TOTAL DEPARTAMENTAL (Precios Corrientes)"/>
    <hyperlink ref="B10:I10" r:id="rId31" location="'TOTAL TRANSITORIOS'!A1" display="CONSOLIDADO CULTIVOS TRANSITORIOS DEPARTAMENTAL"/>
    <hyperlink ref="B41:I41" r:id="rId32" location="'RESUMEN POR GRUPOS'!A1" display="RESUMEN POR GRUPOS AGROPECUARIO Y PISCÍCOLA (Precios corrientes)"/>
    <hyperlink ref="B17:I17" r:id="rId33" location="'CP CAFE'!A1" display="COSTOS DE PRODUCCIÓN CAFÉ"/>
    <hyperlink ref="B20:I20" r:id="rId34" location="VACUNACION!A1" display="COBERTURA DE VACUNACIÓN POR PREDIOS Y BOVINOS"/>
    <hyperlink ref="B43:I43" r:id="rId35" location="'VR PROD TOTAL'!A1" display="VALOR DE LA PRODUCCIÓN TOTAL DEPARTAMENTAL (Precios Corrientes)"/>
  </hyperlinks>
  <pageMargins left="0.39370078740157483" right="0.39370078740157483" top="0.78740157480314965" bottom="0.78740157480314965" header="0" footer="0"/>
  <pageSetup scale="90" orientation="portrait" horizontalDpi="4294967293" r:id="rId36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3"/>
  <sheetViews>
    <sheetView workbookViewId="0"/>
  </sheetViews>
  <sheetFormatPr baseColWidth="10" defaultColWidth="11.42578125" defaultRowHeight="12.75" x14ac:dyDescent="0.2"/>
  <cols>
    <col min="1" max="1" width="41.85546875" customWidth="1"/>
    <col min="2" max="2" width="16.85546875" bestFit="1" customWidth="1"/>
    <col min="3" max="3" width="16.140625" bestFit="1" customWidth="1"/>
    <col min="5" max="5" width="8" bestFit="1" customWidth="1"/>
    <col min="8" max="8" width="12.7109375" bestFit="1" customWidth="1"/>
  </cols>
  <sheetData>
    <row r="3" spans="1:8" ht="18" x14ac:dyDescent="0.25">
      <c r="A3" s="3080" t="s">
        <v>711</v>
      </c>
      <c r="B3" s="3080"/>
      <c r="C3" s="3080"/>
      <c r="D3" s="3080"/>
      <c r="E3" s="3080"/>
      <c r="F3" s="3080"/>
      <c r="G3" s="3080"/>
      <c r="H3" s="3080"/>
    </row>
    <row r="4" spans="1:8" ht="18" x14ac:dyDescent="0.25">
      <c r="A4" s="3080" t="s">
        <v>1976</v>
      </c>
      <c r="B4" s="3080"/>
      <c r="C4" s="3080"/>
      <c r="D4" s="3080"/>
      <c r="E4" s="3080"/>
      <c r="F4" s="3080"/>
      <c r="G4" s="3080"/>
      <c r="H4" s="3080"/>
    </row>
    <row r="5" spans="1:8" ht="13.5" thickBot="1" x14ac:dyDescent="0.25"/>
    <row r="6" spans="1:8" ht="14.25" thickTop="1" thickBot="1" x14ac:dyDescent="0.25">
      <c r="A6" s="3085" t="s">
        <v>441</v>
      </c>
      <c r="B6" s="3087" t="s">
        <v>625</v>
      </c>
      <c r="C6" s="3088"/>
      <c r="D6" s="883" t="s">
        <v>626</v>
      </c>
      <c r="E6" s="3089" t="s">
        <v>448</v>
      </c>
      <c r="F6" s="3089" t="s">
        <v>449</v>
      </c>
      <c r="G6" s="883" t="s">
        <v>279</v>
      </c>
      <c r="H6" s="919" t="s">
        <v>627</v>
      </c>
    </row>
    <row r="7" spans="1:8" ht="13.5" thickBot="1" x14ac:dyDescent="0.25">
      <c r="A7" s="3086"/>
      <c r="B7" s="1603" t="s">
        <v>628</v>
      </c>
      <c r="C7" s="1603" t="s">
        <v>629</v>
      </c>
      <c r="D7" s="2038" t="s">
        <v>1714</v>
      </c>
      <c r="E7" s="3090"/>
      <c r="F7" s="3090"/>
      <c r="G7" s="920" t="s">
        <v>630</v>
      </c>
      <c r="H7" s="921" t="s">
        <v>631</v>
      </c>
    </row>
    <row r="8" spans="1:8" x14ac:dyDescent="0.2">
      <c r="A8" s="1604" t="s">
        <v>632</v>
      </c>
      <c r="B8" s="425"/>
      <c r="C8" s="425"/>
      <c r="D8" s="425"/>
      <c r="E8" s="425"/>
      <c r="F8" s="425"/>
      <c r="G8" s="425"/>
      <c r="H8" s="899"/>
    </row>
    <row r="9" spans="1:8" x14ac:dyDescent="0.2">
      <c r="A9" s="1522" t="s">
        <v>637</v>
      </c>
      <c r="B9" s="1605"/>
      <c r="C9" s="1605"/>
      <c r="D9" s="1605"/>
      <c r="E9" s="1605"/>
      <c r="F9" s="1605"/>
      <c r="G9" s="451"/>
      <c r="H9" s="1606">
        <v>4076835</v>
      </c>
    </row>
    <row r="10" spans="1:8" x14ac:dyDescent="0.2">
      <c r="A10" s="897" t="s">
        <v>644</v>
      </c>
      <c r="B10" s="1607"/>
      <c r="C10" s="1607" t="s">
        <v>645</v>
      </c>
      <c r="D10" s="1607">
        <v>1</v>
      </c>
      <c r="E10" s="1607" t="s">
        <v>502</v>
      </c>
      <c r="F10" s="1608">
        <v>4</v>
      </c>
      <c r="G10" s="901">
        <v>43450</v>
      </c>
      <c r="H10" s="1609">
        <v>173800</v>
      </c>
    </row>
    <row r="11" spans="1:8" x14ac:dyDescent="0.2">
      <c r="A11" s="897" t="s">
        <v>646</v>
      </c>
      <c r="B11" s="1607" t="s">
        <v>647</v>
      </c>
      <c r="C11" s="1607" t="s">
        <v>647</v>
      </c>
      <c r="D11" s="1607">
        <v>1</v>
      </c>
      <c r="E11" s="1607" t="s">
        <v>502</v>
      </c>
      <c r="F11" s="1608">
        <v>7.2</v>
      </c>
      <c r="G11" s="901">
        <v>43450</v>
      </c>
      <c r="H11" s="1609">
        <v>312840</v>
      </c>
    </row>
    <row r="12" spans="1:8" x14ac:dyDescent="0.2">
      <c r="A12" s="897" t="s">
        <v>653</v>
      </c>
      <c r="B12" s="1607"/>
      <c r="C12" s="1607" t="s">
        <v>654</v>
      </c>
      <c r="D12" s="1607">
        <v>1</v>
      </c>
      <c r="E12" s="2188" t="s">
        <v>1604</v>
      </c>
      <c r="F12" s="1608">
        <v>3</v>
      </c>
      <c r="G12" s="901">
        <v>138000</v>
      </c>
      <c r="H12" s="1609">
        <v>414000</v>
      </c>
    </row>
    <row r="13" spans="1:8" x14ac:dyDescent="0.2">
      <c r="A13" s="897" t="s">
        <v>655</v>
      </c>
      <c r="B13" s="1607" t="s">
        <v>647</v>
      </c>
      <c r="C13" s="1607" t="s">
        <v>656</v>
      </c>
      <c r="D13" s="1607">
        <v>1</v>
      </c>
      <c r="E13" s="1607" t="s">
        <v>502</v>
      </c>
      <c r="F13" s="1608">
        <v>8</v>
      </c>
      <c r="G13" s="901">
        <v>43450</v>
      </c>
      <c r="H13" s="1609">
        <v>347600</v>
      </c>
    </row>
    <row r="14" spans="1:8" x14ac:dyDescent="0.2">
      <c r="A14" s="897" t="s">
        <v>657</v>
      </c>
      <c r="B14" s="1607" t="s">
        <v>658</v>
      </c>
      <c r="C14" s="1607" t="s">
        <v>658</v>
      </c>
      <c r="D14" s="1607">
        <v>1</v>
      </c>
      <c r="E14" s="1607" t="s">
        <v>502</v>
      </c>
      <c r="F14" s="1608">
        <v>6.5</v>
      </c>
      <c r="G14" s="901">
        <v>43450</v>
      </c>
      <c r="H14" s="1609">
        <v>282425</v>
      </c>
    </row>
    <row r="15" spans="1:8" x14ac:dyDescent="0.2">
      <c r="A15" s="897" t="s">
        <v>659</v>
      </c>
      <c r="B15" s="1607" t="s">
        <v>658</v>
      </c>
      <c r="C15" s="1607" t="s">
        <v>658</v>
      </c>
      <c r="D15" s="1607">
        <v>1</v>
      </c>
      <c r="E15" s="1607" t="s">
        <v>502</v>
      </c>
      <c r="F15" s="1608">
        <v>6.5</v>
      </c>
      <c r="G15" s="901">
        <v>43450</v>
      </c>
      <c r="H15" s="1609">
        <v>282425</v>
      </c>
    </row>
    <row r="16" spans="1:8" x14ac:dyDescent="0.2">
      <c r="A16" s="897" t="s">
        <v>660</v>
      </c>
      <c r="B16" s="1607" t="s">
        <v>661</v>
      </c>
      <c r="C16" s="1607" t="s">
        <v>662</v>
      </c>
      <c r="D16" s="1607">
        <v>1</v>
      </c>
      <c r="E16" s="1607" t="s">
        <v>502</v>
      </c>
      <c r="F16" s="1608">
        <v>25</v>
      </c>
      <c r="G16" s="901">
        <v>43450</v>
      </c>
      <c r="H16" s="1609">
        <v>1086250</v>
      </c>
    </row>
    <row r="17" spans="1:8" x14ac:dyDescent="0.2">
      <c r="A17" s="897" t="s">
        <v>663</v>
      </c>
      <c r="B17" s="1607" t="s">
        <v>658</v>
      </c>
      <c r="C17" s="1607" t="s">
        <v>658</v>
      </c>
      <c r="D17" s="1607">
        <v>1</v>
      </c>
      <c r="E17" s="1607" t="s">
        <v>502</v>
      </c>
      <c r="F17" s="1608">
        <v>6.5</v>
      </c>
      <c r="G17" s="901">
        <v>43450</v>
      </c>
      <c r="H17" s="1609">
        <v>282425</v>
      </c>
    </row>
    <row r="18" spans="1:8" x14ac:dyDescent="0.2">
      <c r="A18" s="897" t="s">
        <v>664</v>
      </c>
      <c r="B18" s="2188" t="s">
        <v>502</v>
      </c>
      <c r="C18" s="2188" t="s">
        <v>502</v>
      </c>
      <c r="D18" s="1607">
        <v>1</v>
      </c>
      <c r="E18" s="1607" t="s">
        <v>502</v>
      </c>
      <c r="F18" s="1608">
        <v>20.6</v>
      </c>
      <c r="G18" s="901">
        <v>43450</v>
      </c>
      <c r="H18" s="1609">
        <v>895070.00000000012</v>
      </c>
    </row>
    <row r="19" spans="1:8" x14ac:dyDescent="0.2">
      <c r="A19" s="1522" t="s">
        <v>665</v>
      </c>
      <c r="B19" s="1605"/>
      <c r="C19" s="1605"/>
      <c r="D19" s="1605"/>
      <c r="E19" s="1605"/>
      <c r="F19" s="1610"/>
      <c r="G19" s="451"/>
      <c r="H19" s="1606">
        <v>3714120</v>
      </c>
    </row>
    <row r="20" spans="1:8" x14ac:dyDescent="0.2">
      <c r="A20" s="897" t="s">
        <v>666</v>
      </c>
      <c r="B20" s="2188" t="s">
        <v>502</v>
      </c>
      <c r="C20" s="2188" t="s">
        <v>502</v>
      </c>
      <c r="D20" s="1607">
        <v>2</v>
      </c>
      <c r="E20" s="1607" t="s">
        <v>502</v>
      </c>
      <c r="F20" s="1608">
        <v>35</v>
      </c>
      <c r="G20" s="901">
        <v>43450</v>
      </c>
      <c r="H20" s="1609">
        <v>1520750</v>
      </c>
    </row>
    <row r="21" spans="1:8" x14ac:dyDescent="0.2">
      <c r="A21" s="897" t="s">
        <v>667</v>
      </c>
      <c r="B21" s="2188" t="s">
        <v>502</v>
      </c>
      <c r="C21" s="2188" t="s">
        <v>502</v>
      </c>
      <c r="D21" s="1607">
        <v>2</v>
      </c>
      <c r="E21" s="1607" t="s">
        <v>502</v>
      </c>
      <c r="F21" s="1608">
        <v>31</v>
      </c>
      <c r="G21" s="901">
        <v>43450</v>
      </c>
      <c r="H21" s="1609">
        <v>1346950</v>
      </c>
    </row>
    <row r="22" spans="1:8" x14ac:dyDescent="0.2">
      <c r="A22" s="897" t="s">
        <v>668</v>
      </c>
      <c r="B22" s="1607"/>
      <c r="C22" s="1607" t="s">
        <v>669</v>
      </c>
      <c r="D22" s="1607">
        <v>2</v>
      </c>
      <c r="E22" s="2188" t="s">
        <v>1604</v>
      </c>
      <c r="F22" s="1608">
        <v>5</v>
      </c>
      <c r="G22" s="901">
        <v>138000</v>
      </c>
      <c r="H22" s="1609">
        <v>690000</v>
      </c>
    </row>
    <row r="23" spans="1:8" x14ac:dyDescent="0.2">
      <c r="A23" s="897" t="s">
        <v>670</v>
      </c>
      <c r="B23" s="1607" t="s">
        <v>502</v>
      </c>
      <c r="C23" s="1607" t="s">
        <v>502</v>
      </c>
      <c r="D23" s="1607">
        <v>2</v>
      </c>
      <c r="E23" s="1607" t="s">
        <v>502</v>
      </c>
      <c r="F23" s="1608">
        <v>3.6</v>
      </c>
      <c r="G23" s="901">
        <v>43450</v>
      </c>
      <c r="H23" s="1609">
        <v>156420</v>
      </c>
    </row>
    <row r="24" spans="1:8" x14ac:dyDescent="0.2">
      <c r="A24" s="1522" t="s">
        <v>671</v>
      </c>
      <c r="B24" s="1605"/>
      <c r="C24" s="1605"/>
      <c r="D24" s="1605"/>
      <c r="E24" s="1605"/>
      <c r="F24" s="1610"/>
      <c r="G24" s="451"/>
      <c r="H24" s="1606">
        <v>221594.99999999997</v>
      </c>
    </row>
    <row r="25" spans="1:8" x14ac:dyDescent="0.2">
      <c r="A25" s="897" t="s">
        <v>672</v>
      </c>
      <c r="B25" s="1607" t="s">
        <v>673</v>
      </c>
      <c r="C25" s="1607" t="s">
        <v>674</v>
      </c>
      <c r="D25" s="1607">
        <v>4</v>
      </c>
      <c r="E25" s="1607" t="s">
        <v>502</v>
      </c>
      <c r="F25" s="1608">
        <v>5.0999999999999996</v>
      </c>
      <c r="G25" s="901">
        <v>43450</v>
      </c>
      <c r="H25" s="1609">
        <v>221594.99999999997</v>
      </c>
    </row>
    <row r="26" spans="1:8" x14ac:dyDescent="0.2">
      <c r="A26" s="1522" t="s">
        <v>675</v>
      </c>
      <c r="B26" s="1605"/>
      <c r="C26" s="1605"/>
      <c r="D26" s="1605"/>
      <c r="E26" s="1605"/>
      <c r="F26" s="1610"/>
      <c r="G26" s="451"/>
      <c r="H26" s="1606">
        <v>260700</v>
      </c>
    </row>
    <row r="27" spans="1:8" x14ac:dyDescent="0.2">
      <c r="A27" s="897" t="s">
        <v>676</v>
      </c>
      <c r="B27" s="1607"/>
      <c r="C27" s="1607"/>
      <c r="D27" s="1607">
        <v>3</v>
      </c>
      <c r="E27" s="1607" t="s">
        <v>502</v>
      </c>
      <c r="F27" s="1608">
        <v>6</v>
      </c>
      <c r="G27" s="901">
        <v>43450</v>
      </c>
      <c r="H27" s="1609">
        <v>260700</v>
      </c>
    </row>
    <row r="28" spans="1:8" x14ac:dyDescent="0.2">
      <c r="A28" s="1522" t="s">
        <v>677</v>
      </c>
      <c r="B28" s="1605"/>
      <c r="C28" s="1605"/>
      <c r="D28" s="1605"/>
      <c r="E28" s="1605"/>
      <c r="F28" s="1610"/>
      <c r="G28" s="451"/>
      <c r="H28" s="1606">
        <v>782100</v>
      </c>
    </row>
    <row r="29" spans="1:8" x14ac:dyDescent="0.2">
      <c r="A29" s="897" t="s">
        <v>738</v>
      </c>
      <c r="B29" s="1607" t="s">
        <v>678</v>
      </c>
      <c r="C29" s="1607" t="s">
        <v>678</v>
      </c>
      <c r="D29" s="1607">
        <v>1</v>
      </c>
      <c r="E29" s="1607" t="s">
        <v>502</v>
      </c>
      <c r="F29" s="1608">
        <v>2</v>
      </c>
      <c r="G29" s="901">
        <v>43450</v>
      </c>
      <c r="H29" s="1609">
        <v>86900</v>
      </c>
    </row>
    <row r="30" spans="1:8" x14ac:dyDescent="0.2">
      <c r="A30" s="897" t="s">
        <v>679</v>
      </c>
      <c r="B30" s="2188" t="s">
        <v>502</v>
      </c>
      <c r="C30" s="2188" t="s">
        <v>502</v>
      </c>
      <c r="D30" s="1607">
        <v>2</v>
      </c>
      <c r="E30" s="1607" t="s">
        <v>502</v>
      </c>
      <c r="F30" s="1608">
        <v>8</v>
      </c>
      <c r="G30" s="901">
        <v>43450</v>
      </c>
      <c r="H30" s="1609">
        <v>347600</v>
      </c>
    </row>
    <row r="31" spans="1:8" ht="13.5" thickBot="1" x14ac:dyDescent="0.25">
      <c r="A31" s="897" t="s">
        <v>680</v>
      </c>
      <c r="B31" s="1607"/>
      <c r="C31" s="1607"/>
      <c r="D31" s="1607">
        <v>2</v>
      </c>
      <c r="E31" s="1607" t="s">
        <v>502</v>
      </c>
      <c r="F31" s="1608">
        <v>8</v>
      </c>
      <c r="G31" s="901">
        <v>43450</v>
      </c>
      <c r="H31" s="1609">
        <v>347600</v>
      </c>
    </row>
    <row r="32" spans="1:8" ht="13.5" thickBot="1" x14ac:dyDescent="0.25">
      <c r="A32" s="933" t="s">
        <v>681</v>
      </c>
      <c r="B32" s="1611"/>
      <c r="C32" s="1612"/>
      <c r="D32" s="1612"/>
      <c r="E32" s="1612"/>
      <c r="F32" s="1613">
        <v>184.4</v>
      </c>
      <c r="G32" s="1614"/>
      <c r="H32" s="1615">
        <v>9055350</v>
      </c>
    </row>
    <row r="33" spans="1:8" x14ac:dyDescent="0.2">
      <c r="A33" s="1604" t="s">
        <v>682</v>
      </c>
      <c r="B33" s="1616"/>
      <c r="C33" s="1616"/>
      <c r="D33" s="1616"/>
      <c r="E33" s="1616"/>
      <c r="F33" s="1616"/>
      <c r="G33" s="1617"/>
      <c r="H33" s="1618"/>
    </row>
    <row r="34" spans="1:8" x14ac:dyDescent="0.2">
      <c r="A34" s="897" t="s">
        <v>683</v>
      </c>
      <c r="B34" s="1607"/>
      <c r="C34" s="1607"/>
      <c r="D34" s="1607"/>
      <c r="E34" s="1607" t="s">
        <v>684</v>
      </c>
      <c r="F34" s="2315">
        <v>6000</v>
      </c>
      <c r="G34" s="901">
        <v>380</v>
      </c>
      <c r="H34" s="1609">
        <v>2280000</v>
      </c>
    </row>
    <row r="35" spans="1:8" x14ac:dyDescent="0.2">
      <c r="A35" s="2187" t="s">
        <v>1603</v>
      </c>
      <c r="B35" s="1607"/>
      <c r="C35" s="1607"/>
      <c r="D35" s="1607"/>
      <c r="E35" s="1607"/>
      <c r="F35" s="2315"/>
      <c r="G35" s="901"/>
      <c r="H35" s="1609">
        <v>504000</v>
      </c>
    </row>
    <row r="36" spans="1:8" x14ac:dyDescent="0.2">
      <c r="A36" s="2187" t="s">
        <v>810</v>
      </c>
      <c r="B36" s="1607"/>
      <c r="C36" s="1607"/>
      <c r="D36" s="1607"/>
      <c r="E36" s="2188" t="s">
        <v>799</v>
      </c>
      <c r="F36" s="2315"/>
      <c r="G36" s="901"/>
      <c r="H36" s="1609">
        <v>120000</v>
      </c>
    </row>
    <row r="37" spans="1:8" x14ac:dyDescent="0.2">
      <c r="A37" s="897" t="s">
        <v>1662</v>
      </c>
      <c r="B37" s="1607"/>
      <c r="C37" s="1607"/>
      <c r="D37" s="1607"/>
      <c r="E37" s="1607" t="s">
        <v>745</v>
      </c>
      <c r="F37" s="2315">
        <v>800</v>
      </c>
      <c r="G37" s="901">
        <v>2200</v>
      </c>
      <c r="H37" s="1609">
        <v>1760000</v>
      </c>
    </row>
    <row r="38" spans="1:8" x14ac:dyDescent="0.2">
      <c r="A38" s="897" t="s">
        <v>1661</v>
      </c>
      <c r="B38" s="1607"/>
      <c r="C38" s="1607"/>
      <c r="D38" s="1607"/>
      <c r="E38" s="1607" t="s">
        <v>745</v>
      </c>
      <c r="F38" s="2315">
        <v>220</v>
      </c>
      <c r="G38" s="901">
        <v>2772</v>
      </c>
      <c r="H38" s="1609">
        <v>609840</v>
      </c>
    </row>
    <row r="39" spans="1:8" x14ac:dyDescent="0.2">
      <c r="A39" s="897" t="s">
        <v>1663</v>
      </c>
      <c r="B39" s="1607"/>
      <c r="C39" s="1607"/>
      <c r="D39" s="1607"/>
      <c r="E39" s="1607" t="s">
        <v>745</v>
      </c>
      <c r="F39" s="2315">
        <v>220</v>
      </c>
      <c r="G39" s="901">
        <v>2120</v>
      </c>
      <c r="H39" s="1609">
        <v>466400</v>
      </c>
    </row>
    <row r="40" spans="1:8" x14ac:dyDescent="0.2">
      <c r="A40" s="897" t="s">
        <v>1664</v>
      </c>
      <c r="B40" s="1607"/>
      <c r="C40" s="1607"/>
      <c r="D40" s="1607"/>
      <c r="E40" s="1607" t="s">
        <v>745</v>
      </c>
      <c r="F40" s="2315">
        <v>160</v>
      </c>
      <c r="G40" s="901">
        <v>1500</v>
      </c>
      <c r="H40" s="1609">
        <v>240000</v>
      </c>
    </row>
    <row r="41" spans="1:8" x14ac:dyDescent="0.2">
      <c r="A41" s="2187" t="s">
        <v>1605</v>
      </c>
      <c r="B41" s="1607"/>
      <c r="C41" s="1607"/>
      <c r="D41" s="1607"/>
      <c r="E41" s="2188" t="s">
        <v>745</v>
      </c>
      <c r="F41" s="2315">
        <v>1650</v>
      </c>
      <c r="G41" s="901">
        <v>450</v>
      </c>
      <c r="H41" s="1609">
        <v>742500</v>
      </c>
    </row>
    <row r="42" spans="1:8" x14ac:dyDescent="0.2">
      <c r="A42" s="897" t="s">
        <v>872</v>
      </c>
      <c r="B42" s="1607"/>
      <c r="C42" s="1607"/>
      <c r="D42" s="1607"/>
      <c r="E42" s="1607" t="s">
        <v>685</v>
      </c>
      <c r="F42" s="2315">
        <v>60</v>
      </c>
      <c r="G42" s="901">
        <v>450</v>
      </c>
      <c r="H42" s="1609">
        <v>27000</v>
      </c>
    </row>
    <row r="43" spans="1:8" ht="13.5" thickBot="1" x14ac:dyDescent="0.25">
      <c r="A43" s="897" t="s">
        <v>686</v>
      </c>
      <c r="B43" s="1607"/>
      <c r="C43" s="1607"/>
      <c r="D43" s="1607"/>
      <c r="E43" s="1607" t="s">
        <v>765</v>
      </c>
      <c r="F43" s="2315">
        <v>2</v>
      </c>
      <c r="G43" s="901">
        <v>95000</v>
      </c>
      <c r="H43" s="1609">
        <v>190000</v>
      </c>
    </row>
    <row r="44" spans="1:8" ht="13.5" thickBot="1" x14ac:dyDescent="0.25">
      <c r="A44" s="1619" t="s">
        <v>687</v>
      </c>
      <c r="B44" s="1620"/>
      <c r="C44" s="1620"/>
      <c r="D44" s="1620"/>
      <c r="E44" s="1620"/>
      <c r="F44" s="1620"/>
      <c r="G44" s="1621"/>
      <c r="H44" s="1622">
        <v>6939740</v>
      </c>
    </row>
    <row r="45" spans="1:8" ht="13.5" thickBot="1" x14ac:dyDescent="0.25">
      <c r="A45" s="418" t="s">
        <v>688</v>
      </c>
      <c r="B45" s="1612"/>
      <c r="C45" s="1612"/>
      <c r="D45" s="1612"/>
      <c r="E45" s="1612"/>
      <c r="F45" s="1612"/>
      <c r="G45" s="1614"/>
      <c r="H45" s="1615">
        <v>15995090</v>
      </c>
    </row>
    <row r="46" spans="1:8" ht="13.5" thickTop="1" x14ac:dyDescent="0.2">
      <c r="A46" s="7" t="s">
        <v>1977</v>
      </c>
      <c r="B46" s="1624"/>
      <c r="C46" s="1624"/>
      <c r="D46" s="1624"/>
      <c r="E46" s="1624"/>
      <c r="F46" s="1624"/>
      <c r="G46" s="1624"/>
      <c r="H46" s="1624"/>
    </row>
    <row r="47" spans="1:8" x14ac:dyDescent="0.2">
      <c r="A47" s="7"/>
    </row>
    <row r="50" spans="1:8" ht="18" x14ac:dyDescent="0.25">
      <c r="A50" s="3080" t="s">
        <v>712</v>
      </c>
      <c r="B50" s="3080"/>
      <c r="C50" s="3080"/>
      <c r="D50" s="3080"/>
      <c r="E50" s="3080"/>
      <c r="F50" s="3080"/>
      <c r="G50" s="3080"/>
      <c r="H50" s="3080"/>
    </row>
    <row r="51" spans="1:8" ht="18" x14ac:dyDescent="0.25">
      <c r="A51" s="3080" t="s">
        <v>2042</v>
      </c>
      <c r="B51" s="3080"/>
      <c r="C51" s="3080"/>
      <c r="D51" s="3080"/>
      <c r="E51" s="3080"/>
      <c r="F51" s="3080"/>
      <c r="G51" s="3080"/>
      <c r="H51" s="3080"/>
    </row>
    <row r="52" spans="1:8" ht="13.5" thickBot="1" x14ac:dyDescent="0.25"/>
    <row r="53" spans="1:8" ht="13.5" thickTop="1" x14ac:dyDescent="0.2">
      <c r="A53" s="1625"/>
      <c r="B53" s="1626"/>
      <c r="C53" s="1626"/>
      <c r="D53" s="1627"/>
      <c r="E53" s="1628"/>
      <c r="F53" s="883" t="s">
        <v>627</v>
      </c>
      <c r="G53" s="883" t="s">
        <v>281</v>
      </c>
      <c r="H53" s="919" t="s">
        <v>281</v>
      </c>
    </row>
    <row r="54" spans="1:8" x14ac:dyDescent="0.2">
      <c r="A54" s="1629" t="s">
        <v>689</v>
      </c>
      <c r="B54" s="377" t="s">
        <v>625</v>
      </c>
      <c r="C54" s="377" t="s">
        <v>448</v>
      </c>
      <c r="D54" s="3081" t="s">
        <v>690</v>
      </c>
      <c r="E54" s="3082"/>
      <c r="F54" s="377" t="s">
        <v>691</v>
      </c>
      <c r="G54" s="377" t="s">
        <v>692</v>
      </c>
      <c r="H54" s="496" t="s">
        <v>693</v>
      </c>
    </row>
    <row r="55" spans="1:8" ht="13.5" thickBot="1" x14ac:dyDescent="0.25">
      <c r="A55" s="1630"/>
      <c r="B55" s="1631"/>
      <c r="C55" s="1631"/>
      <c r="D55" s="1632"/>
      <c r="E55" s="1633"/>
      <c r="F55" s="1631"/>
      <c r="G55" s="1631"/>
      <c r="H55" s="1634"/>
    </row>
    <row r="56" spans="1:8" x14ac:dyDescent="0.2">
      <c r="A56" s="415"/>
      <c r="B56" s="384"/>
      <c r="C56" s="384"/>
      <c r="D56" s="898"/>
      <c r="E56" s="21"/>
      <c r="F56" s="384"/>
      <c r="G56" s="384"/>
      <c r="H56" s="899"/>
    </row>
    <row r="57" spans="1:8" x14ac:dyDescent="0.2">
      <c r="A57" s="415" t="s">
        <v>694</v>
      </c>
      <c r="B57" s="1607" t="s">
        <v>695</v>
      </c>
      <c r="C57" s="1607" t="s">
        <v>696</v>
      </c>
      <c r="D57" s="3083">
        <v>126360</v>
      </c>
      <c r="E57" s="3084"/>
      <c r="F57" s="451">
        <v>1895400</v>
      </c>
      <c r="G57" s="451">
        <v>2779920</v>
      </c>
      <c r="H57" s="1636">
        <v>3790800</v>
      </c>
    </row>
    <row r="58" spans="1:8" x14ac:dyDescent="0.2">
      <c r="A58" s="448" t="s">
        <v>697</v>
      </c>
      <c r="B58" s="1605" t="s">
        <v>698</v>
      </c>
      <c r="C58" s="1605" t="s">
        <v>699</v>
      </c>
      <c r="D58" s="3078">
        <v>43450</v>
      </c>
      <c r="E58" s="3079"/>
      <c r="F58" s="451">
        <v>130350</v>
      </c>
      <c r="G58" s="451">
        <v>195525</v>
      </c>
      <c r="H58" s="1636">
        <v>260700</v>
      </c>
    </row>
    <row r="59" spans="1:8" x14ac:dyDescent="0.2">
      <c r="A59" s="448" t="s">
        <v>584</v>
      </c>
      <c r="B59" s="1605" t="s">
        <v>698</v>
      </c>
      <c r="C59" s="1605">
        <v>24</v>
      </c>
      <c r="D59" s="3078">
        <v>43450</v>
      </c>
      <c r="E59" s="3079"/>
      <c r="F59" s="451">
        <v>1042800</v>
      </c>
      <c r="G59" s="451">
        <v>1042800</v>
      </c>
      <c r="H59" s="1636">
        <v>1042800</v>
      </c>
    </row>
    <row r="60" spans="1:8" x14ac:dyDescent="0.2">
      <c r="A60" s="448" t="s">
        <v>700</v>
      </c>
      <c r="B60" s="1605" t="s">
        <v>698</v>
      </c>
      <c r="C60" s="1605">
        <v>10</v>
      </c>
      <c r="D60" s="3078">
        <v>43450</v>
      </c>
      <c r="E60" s="3079"/>
      <c r="F60" s="451">
        <v>434500</v>
      </c>
      <c r="G60" s="451">
        <v>434500</v>
      </c>
      <c r="H60" s="1636">
        <v>434500</v>
      </c>
    </row>
    <row r="61" spans="1:8" x14ac:dyDescent="0.2">
      <c r="A61" s="1637" t="s">
        <v>701</v>
      </c>
      <c r="B61" s="1607" t="s">
        <v>702</v>
      </c>
      <c r="C61" s="1638" t="s">
        <v>703</v>
      </c>
      <c r="D61" s="3078">
        <v>2100</v>
      </c>
      <c r="E61" s="3079"/>
      <c r="F61" s="451">
        <v>1575000</v>
      </c>
      <c r="G61" s="451">
        <v>2100000</v>
      </c>
      <c r="H61" s="1636">
        <v>5250000</v>
      </c>
    </row>
    <row r="62" spans="1:8" x14ac:dyDescent="0.2">
      <c r="A62" s="1639" t="s">
        <v>704</v>
      </c>
      <c r="B62" s="1605" t="s">
        <v>705</v>
      </c>
      <c r="C62" s="1640" t="s">
        <v>706</v>
      </c>
      <c r="D62" s="3078">
        <v>43450</v>
      </c>
      <c r="E62" s="3079"/>
      <c r="F62" s="451">
        <v>1998700</v>
      </c>
      <c r="G62" s="451">
        <v>2867700</v>
      </c>
      <c r="H62" s="1636"/>
    </row>
    <row r="63" spans="1:8" x14ac:dyDescent="0.2">
      <c r="A63" s="448" t="s">
        <v>707</v>
      </c>
      <c r="B63" s="1605"/>
      <c r="C63" s="1605"/>
      <c r="D63" s="1635"/>
      <c r="E63" s="1641"/>
      <c r="F63" s="451">
        <v>141625</v>
      </c>
      <c r="G63" s="451">
        <v>257500</v>
      </c>
      <c r="H63" s="1636">
        <v>427450</v>
      </c>
    </row>
    <row r="64" spans="1:8" ht="13.5" thickBot="1" x14ac:dyDescent="0.25">
      <c r="A64" s="1642" t="s">
        <v>708</v>
      </c>
      <c r="B64" s="1643"/>
      <c r="C64" s="1643"/>
      <c r="D64" s="489"/>
      <c r="E64" s="1644"/>
      <c r="F64" s="927">
        <v>175100</v>
      </c>
      <c r="G64" s="927">
        <v>224540</v>
      </c>
      <c r="H64" s="1645">
        <v>499550</v>
      </c>
    </row>
    <row r="65" spans="1:8" x14ac:dyDescent="0.2">
      <c r="A65" s="1646"/>
      <c r="B65" s="909"/>
      <c r="C65" s="376"/>
      <c r="D65" s="1647"/>
      <c r="E65" s="1614"/>
      <c r="F65" s="910"/>
      <c r="G65" s="910"/>
      <c r="H65" s="1648"/>
    </row>
    <row r="66" spans="1:8" x14ac:dyDescent="0.2">
      <c r="A66" s="1257" t="s">
        <v>710</v>
      </c>
      <c r="B66" s="1649"/>
      <c r="C66" s="381"/>
      <c r="D66" s="1650"/>
      <c r="E66" s="1651"/>
      <c r="F66" s="1652">
        <v>7393475</v>
      </c>
      <c r="G66" s="1652">
        <v>9902485</v>
      </c>
      <c r="H66" s="1653">
        <v>11705800</v>
      </c>
    </row>
    <row r="67" spans="1:8" ht="13.5" thickBot="1" x14ac:dyDescent="0.25">
      <c r="A67" s="1654"/>
      <c r="B67" s="915"/>
      <c r="C67" s="1655"/>
      <c r="D67" s="912"/>
      <c r="E67" s="1656"/>
      <c r="F67" s="1655"/>
      <c r="G67" s="1655"/>
      <c r="H67" s="1657"/>
    </row>
    <row r="68" spans="1:8" ht="14.25" thickTop="1" thickBot="1" x14ac:dyDescent="0.25">
      <c r="A68" s="1623"/>
      <c r="B68" s="1624"/>
      <c r="C68" s="1624"/>
      <c r="D68" s="1624"/>
      <c r="F68" s="3075">
        <v>9667253.333333334</v>
      </c>
      <c r="G68" s="3076"/>
      <c r="H68" s="3077"/>
    </row>
    <row r="69" spans="1:8" x14ac:dyDescent="0.2">
      <c r="A69" s="7" t="s">
        <v>1977</v>
      </c>
    </row>
    <row r="71" spans="1:8" x14ac:dyDescent="0.2">
      <c r="G71" s="195"/>
    </row>
    <row r="73" spans="1:8" x14ac:dyDescent="0.2">
      <c r="F73" s="195"/>
    </row>
  </sheetData>
  <mergeCells count="16">
    <mergeCell ref="A50:H50"/>
    <mergeCell ref="A51:H51"/>
    <mergeCell ref="D54:E54"/>
    <mergeCell ref="D57:E57"/>
    <mergeCell ref="A3:H3"/>
    <mergeCell ref="A4:H4"/>
    <mergeCell ref="A6:A7"/>
    <mergeCell ref="B6:C6"/>
    <mergeCell ref="E6:E7"/>
    <mergeCell ref="F6:F7"/>
    <mergeCell ref="F68:H68"/>
    <mergeCell ref="D62:E62"/>
    <mergeCell ref="D58:E58"/>
    <mergeCell ref="D59:E59"/>
    <mergeCell ref="D60:E60"/>
    <mergeCell ref="D61:E61"/>
  </mergeCells>
  <phoneticPr fontId="13" type="noConversion"/>
  <pageMargins left="0.78740157480314965" right="0.59055118110236227" top="0.78740157480314965" bottom="0.78740157480314965" header="0" footer="0"/>
  <pageSetup scale="70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AQ1170"/>
  <sheetViews>
    <sheetView zoomScale="80" zoomScaleNormal="80" workbookViewId="0">
      <selection activeCell="S19" sqref="S19:T19"/>
    </sheetView>
  </sheetViews>
  <sheetFormatPr baseColWidth="10" defaultColWidth="11.42578125" defaultRowHeight="12.75" x14ac:dyDescent="0.2"/>
  <cols>
    <col min="1" max="1" width="14.42578125" customWidth="1"/>
    <col min="2" max="2" width="26.140625" customWidth="1"/>
    <col min="3" max="3" width="13.5703125" customWidth="1"/>
    <col min="5" max="5" width="7.7109375" customWidth="1"/>
    <col min="6" max="6" width="7.42578125" customWidth="1"/>
    <col min="7" max="7" width="7.85546875" customWidth="1"/>
    <col min="8" max="8" width="9.140625" customWidth="1"/>
    <col min="9" max="9" width="7" customWidth="1"/>
    <col min="10" max="10" width="9.140625" customWidth="1"/>
    <col min="11" max="11" width="2.7109375" customWidth="1"/>
    <col min="12" max="12" width="28" customWidth="1"/>
    <col min="13" max="13" width="14.28515625" customWidth="1"/>
    <col min="15" max="15" width="6.28515625" customWidth="1"/>
    <col min="16" max="16" width="7.42578125" customWidth="1"/>
    <col min="17" max="17" width="7.28515625" customWidth="1"/>
    <col min="18" max="18" width="8.140625" customWidth="1"/>
    <col min="19" max="19" width="5.5703125" customWidth="1"/>
    <col min="20" max="20" width="11.7109375" customWidth="1"/>
    <col min="21" max="21" width="3" customWidth="1"/>
    <col min="23" max="23" width="25" customWidth="1"/>
    <col min="24" max="24" width="14.42578125" customWidth="1"/>
    <col min="26" max="26" width="8.42578125" customWidth="1"/>
    <col min="27" max="28" width="8.140625" customWidth="1"/>
    <col min="29" max="29" width="7.42578125" customWidth="1"/>
    <col min="30" max="30" width="8.42578125" customWidth="1"/>
    <col min="31" max="31" width="8.5703125" customWidth="1"/>
    <col min="32" max="32" width="2.42578125" customWidth="1"/>
    <col min="33" max="33" width="27.7109375" customWidth="1"/>
    <col min="34" max="34" width="14.140625" customWidth="1"/>
    <col min="36" max="36" width="9.140625" customWidth="1"/>
    <col min="37" max="37" width="5.140625" customWidth="1"/>
    <col min="38" max="38" width="8.140625" customWidth="1"/>
    <col min="39" max="39" width="6.7109375" customWidth="1"/>
    <col min="40" max="40" width="8.140625" customWidth="1"/>
    <col min="41" max="41" width="8.85546875" customWidth="1"/>
  </cols>
  <sheetData>
    <row r="3" spans="1:41" ht="15.95" customHeight="1" x14ac:dyDescent="0.2">
      <c r="A3" s="2811" t="s">
        <v>1935</v>
      </c>
      <c r="B3" s="2811"/>
      <c r="C3" s="2811"/>
      <c r="D3" s="2811"/>
      <c r="E3" s="2811"/>
      <c r="F3" s="2811"/>
      <c r="G3" s="2811"/>
      <c r="H3" s="2811"/>
      <c r="I3" s="2811"/>
      <c r="J3" s="2811"/>
      <c r="K3" s="2811"/>
      <c r="L3" s="2811"/>
      <c r="M3" s="2811"/>
      <c r="N3" s="2811"/>
      <c r="O3" s="2811"/>
      <c r="P3" s="2811"/>
      <c r="Q3" s="2811"/>
      <c r="R3" s="2811"/>
      <c r="S3" s="2811"/>
      <c r="T3" s="2811"/>
      <c r="U3" s="994"/>
      <c r="V3" s="2811" t="s">
        <v>1955</v>
      </c>
      <c r="W3" s="2811"/>
      <c r="X3" s="2811"/>
      <c r="Y3" s="2811"/>
      <c r="Z3" s="2811"/>
      <c r="AA3" s="2811"/>
      <c r="AB3" s="2811"/>
      <c r="AC3" s="2811"/>
      <c r="AD3" s="2811"/>
      <c r="AE3" s="2811"/>
      <c r="AF3" s="2811"/>
      <c r="AG3" s="2811"/>
      <c r="AH3" s="2811"/>
      <c r="AI3" s="2811"/>
      <c r="AJ3" s="2811"/>
      <c r="AK3" s="2811"/>
      <c r="AL3" s="2811"/>
      <c r="AM3" s="2811"/>
      <c r="AN3" s="2811"/>
      <c r="AO3" s="2811"/>
    </row>
    <row r="4" spans="1:41" ht="15.95" customHeight="1" thickBot="1" x14ac:dyDescent="0.25">
      <c r="A4" s="2811"/>
      <c r="B4" s="2811"/>
      <c r="C4" s="2811"/>
      <c r="D4" s="2811"/>
      <c r="E4" s="2811"/>
      <c r="F4" s="2811"/>
      <c r="G4" s="2811"/>
      <c r="H4" s="2811"/>
      <c r="I4" s="2811"/>
      <c r="J4" s="2811"/>
      <c r="K4" s="2811"/>
      <c r="L4" s="2811"/>
      <c r="M4" s="2811"/>
      <c r="N4" s="2811"/>
      <c r="O4" s="2811"/>
      <c r="P4" s="2811"/>
      <c r="Q4" s="2811"/>
      <c r="R4" s="2811"/>
      <c r="S4" s="2811"/>
      <c r="T4" s="2811"/>
      <c r="U4" s="286"/>
      <c r="V4" s="2811"/>
      <c r="W4" s="2811"/>
      <c r="X4" s="2811"/>
      <c r="Y4" s="2811"/>
      <c r="Z4" s="2811"/>
      <c r="AA4" s="2811"/>
      <c r="AB4" s="2811"/>
      <c r="AC4" s="2811"/>
      <c r="AD4" s="2811"/>
      <c r="AE4" s="2811"/>
      <c r="AF4" s="2811"/>
      <c r="AG4" s="2811"/>
      <c r="AH4" s="2811"/>
      <c r="AI4" s="2811"/>
      <c r="AJ4" s="2811"/>
      <c r="AK4" s="2811"/>
      <c r="AL4" s="2811"/>
      <c r="AM4" s="2811"/>
      <c r="AN4" s="2811"/>
      <c r="AO4" s="2811"/>
    </row>
    <row r="5" spans="1:41" ht="15.95" customHeight="1" x14ac:dyDescent="0.2">
      <c r="A5" s="3172" t="s">
        <v>441</v>
      </c>
      <c r="B5" s="3173"/>
      <c r="C5" s="3172" t="s">
        <v>442</v>
      </c>
      <c r="D5" s="3178"/>
      <c r="E5" s="3178"/>
      <c r="F5" s="3173"/>
      <c r="G5" s="3172" t="s">
        <v>443</v>
      </c>
      <c r="H5" s="3173"/>
      <c r="I5" s="3172" t="s">
        <v>444</v>
      </c>
      <c r="J5" s="3173"/>
      <c r="K5" s="1799"/>
      <c r="L5" s="3180" t="s">
        <v>441</v>
      </c>
      <c r="M5" s="3172" t="s">
        <v>442</v>
      </c>
      <c r="N5" s="3178"/>
      <c r="O5" s="3178"/>
      <c r="P5" s="3173"/>
      <c r="Q5" s="3172" t="s">
        <v>443</v>
      </c>
      <c r="R5" s="3173"/>
      <c r="S5" s="3172"/>
      <c r="T5" s="3173"/>
      <c r="U5" s="1800"/>
      <c r="V5" s="3172" t="s">
        <v>441</v>
      </c>
      <c r="W5" s="3173"/>
      <c r="X5" s="3172" t="s">
        <v>442</v>
      </c>
      <c r="Y5" s="3178"/>
      <c r="Z5" s="3178"/>
      <c r="AA5" s="3173"/>
      <c r="AB5" s="3172" t="s">
        <v>443</v>
      </c>
      <c r="AC5" s="3173"/>
      <c r="AD5" s="3172" t="s">
        <v>444</v>
      </c>
      <c r="AE5" s="3173"/>
      <c r="AF5" s="1799"/>
      <c r="AG5" s="3180" t="s">
        <v>441</v>
      </c>
      <c r="AH5" s="3172" t="s">
        <v>442</v>
      </c>
      <c r="AI5" s="3178"/>
      <c r="AJ5" s="3178"/>
      <c r="AK5" s="3173"/>
      <c r="AL5" s="3172" t="s">
        <v>443</v>
      </c>
      <c r="AM5" s="3173"/>
      <c r="AN5" s="3172"/>
      <c r="AO5" s="3183"/>
    </row>
    <row r="6" spans="1:41" ht="16.5" customHeight="1" thickBot="1" x14ac:dyDescent="0.25">
      <c r="A6" s="3174"/>
      <c r="B6" s="3175"/>
      <c r="C6" s="3176"/>
      <c r="D6" s="3179"/>
      <c r="E6" s="3179"/>
      <c r="F6" s="3177"/>
      <c r="G6" s="3174" t="s">
        <v>446</v>
      </c>
      <c r="H6" s="3175"/>
      <c r="I6" s="3174"/>
      <c r="J6" s="3175"/>
      <c r="K6" s="1799"/>
      <c r="L6" s="3181"/>
      <c r="M6" s="3176"/>
      <c r="N6" s="3179"/>
      <c r="O6" s="3179"/>
      <c r="P6" s="3177"/>
      <c r="Q6" s="3174" t="s">
        <v>446</v>
      </c>
      <c r="R6" s="3175"/>
      <c r="S6" s="3174" t="s">
        <v>281</v>
      </c>
      <c r="T6" s="3175"/>
      <c r="U6" s="1800"/>
      <c r="V6" s="3174"/>
      <c r="W6" s="3175"/>
      <c r="X6" s="3176"/>
      <c r="Y6" s="3179"/>
      <c r="Z6" s="3179"/>
      <c r="AA6" s="3177"/>
      <c r="AB6" s="3174" t="s">
        <v>446</v>
      </c>
      <c r="AC6" s="3175"/>
      <c r="AD6" s="3174"/>
      <c r="AE6" s="3175"/>
      <c r="AF6" s="1799"/>
      <c r="AG6" s="3181"/>
      <c r="AH6" s="3176"/>
      <c r="AI6" s="3179"/>
      <c r="AJ6" s="3179"/>
      <c r="AK6" s="3177"/>
      <c r="AL6" s="3174" t="s">
        <v>446</v>
      </c>
      <c r="AM6" s="3175"/>
      <c r="AN6" s="3174" t="s">
        <v>281</v>
      </c>
      <c r="AO6" s="3131"/>
    </row>
    <row r="7" spans="1:41" ht="15.95" customHeight="1" x14ac:dyDescent="0.2">
      <c r="A7" s="3174"/>
      <c r="B7" s="3175"/>
      <c r="C7" s="1803" t="s">
        <v>447</v>
      </c>
      <c r="D7" s="3181" t="s">
        <v>448</v>
      </c>
      <c r="E7" s="3174" t="s">
        <v>449</v>
      </c>
      <c r="F7" s="3175"/>
      <c r="G7" s="3174" t="s">
        <v>450</v>
      </c>
      <c r="H7" s="3175"/>
      <c r="I7" s="3174" t="s">
        <v>354</v>
      </c>
      <c r="J7" s="3175"/>
      <c r="K7" s="1799"/>
      <c r="L7" s="3181"/>
      <c r="M7" s="1801" t="s">
        <v>447</v>
      </c>
      <c r="N7" s="3180" t="s">
        <v>448</v>
      </c>
      <c r="O7" s="3172" t="s">
        <v>449</v>
      </c>
      <c r="P7" s="3173"/>
      <c r="Q7" s="3174" t="s">
        <v>450</v>
      </c>
      <c r="R7" s="3175"/>
      <c r="S7" s="3174" t="s">
        <v>354</v>
      </c>
      <c r="T7" s="3175"/>
      <c r="U7" s="1800"/>
      <c r="V7" s="3174"/>
      <c r="W7" s="3175"/>
      <c r="X7" s="1803" t="s">
        <v>447</v>
      </c>
      <c r="Y7" s="3181" t="s">
        <v>448</v>
      </c>
      <c r="Z7" s="3174" t="s">
        <v>449</v>
      </c>
      <c r="AA7" s="3175"/>
      <c r="AB7" s="3174" t="s">
        <v>450</v>
      </c>
      <c r="AC7" s="3175"/>
      <c r="AD7" s="3174" t="s">
        <v>354</v>
      </c>
      <c r="AE7" s="3175"/>
      <c r="AF7" s="1799"/>
      <c r="AG7" s="3181"/>
      <c r="AH7" s="1801" t="s">
        <v>447</v>
      </c>
      <c r="AI7" s="3181" t="s">
        <v>448</v>
      </c>
      <c r="AJ7" s="3174" t="s">
        <v>449</v>
      </c>
      <c r="AK7" s="3175"/>
      <c r="AL7" s="3174" t="s">
        <v>450</v>
      </c>
      <c r="AM7" s="3175"/>
      <c r="AN7" s="3174" t="s">
        <v>354</v>
      </c>
      <c r="AO7" s="3131"/>
    </row>
    <row r="8" spans="1:41" ht="15.95" customHeight="1" thickBot="1" x14ac:dyDescent="0.25">
      <c r="A8" s="3176"/>
      <c r="B8" s="3177"/>
      <c r="C8" s="1804" t="s">
        <v>451</v>
      </c>
      <c r="D8" s="3182"/>
      <c r="E8" s="3176"/>
      <c r="F8" s="3177"/>
      <c r="G8" s="3176"/>
      <c r="H8" s="3177"/>
      <c r="I8" s="3176"/>
      <c r="J8" s="3177"/>
      <c r="K8" s="1799"/>
      <c r="L8" s="3182"/>
      <c r="M8" s="1802" t="s">
        <v>451</v>
      </c>
      <c r="N8" s="3182"/>
      <c r="O8" s="3176"/>
      <c r="P8" s="3177"/>
      <c r="Q8" s="3176"/>
      <c r="R8" s="3177"/>
      <c r="S8" s="3176"/>
      <c r="T8" s="3177"/>
      <c r="U8" s="1800"/>
      <c r="V8" s="3176"/>
      <c r="W8" s="3177"/>
      <c r="X8" s="1804" t="s">
        <v>451</v>
      </c>
      <c r="Y8" s="3182"/>
      <c r="Z8" s="3176"/>
      <c r="AA8" s="3177"/>
      <c r="AB8" s="3176"/>
      <c r="AC8" s="3177"/>
      <c r="AD8" s="3176"/>
      <c r="AE8" s="3177"/>
      <c r="AF8" s="1799"/>
      <c r="AG8" s="3182"/>
      <c r="AH8" s="1802" t="s">
        <v>451</v>
      </c>
      <c r="AI8" s="3182"/>
      <c r="AJ8" s="3176"/>
      <c r="AK8" s="3177"/>
      <c r="AL8" s="3176"/>
      <c r="AM8" s="3177"/>
      <c r="AN8" s="3184"/>
      <c r="AO8" s="3185"/>
    </row>
    <row r="9" spans="1:41" ht="15.95" customHeight="1" x14ac:dyDescent="0.2">
      <c r="A9" s="3134" t="s">
        <v>452</v>
      </c>
      <c r="B9" s="3135"/>
      <c r="C9" s="1805"/>
      <c r="D9" s="1806"/>
      <c r="E9" s="3130"/>
      <c r="F9" s="3131"/>
      <c r="G9" s="3130"/>
      <c r="H9" s="3131"/>
      <c r="I9" s="3130"/>
      <c r="J9" s="3131"/>
      <c r="K9" s="1799"/>
      <c r="L9" s="1807" t="s">
        <v>453</v>
      </c>
      <c r="M9" s="1808"/>
      <c r="N9" s="1809"/>
      <c r="O9" s="3128"/>
      <c r="P9" s="3129"/>
      <c r="Q9" s="3128"/>
      <c r="R9" s="3129"/>
      <c r="S9" s="3128"/>
      <c r="T9" s="3129"/>
      <c r="U9" s="1810"/>
      <c r="V9" s="3134" t="s">
        <v>452</v>
      </c>
      <c r="W9" s="3135"/>
      <c r="X9" s="1805"/>
      <c r="Y9" s="1806"/>
      <c r="Z9" s="3130"/>
      <c r="AA9" s="3131"/>
      <c r="AB9" s="3130"/>
      <c r="AC9" s="3131"/>
      <c r="AD9" s="3130"/>
      <c r="AE9" s="3131"/>
      <c r="AF9" s="1799"/>
      <c r="AG9" s="1807" t="s">
        <v>453</v>
      </c>
      <c r="AH9" s="1808"/>
      <c r="AI9" s="1809"/>
      <c r="AJ9" s="3128"/>
      <c r="AK9" s="3129"/>
      <c r="AL9" s="3128"/>
      <c r="AM9" s="3129"/>
      <c r="AN9" s="3128"/>
      <c r="AO9" s="3129"/>
    </row>
    <row r="10" spans="1:41" ht="15.95" customHeight="1" x14ac:dyDescent="0.2">
      <c r="A10" s="3152" t="s">
        <v>976</v>
      </c>
      <c r="B10" s="3153"/>
      <c r="C10" s="1811"/>
      <c r="D10" s="1806"/>
      <c r="E10" s="3130"/>
      <c r="F10" s="3131"/>
      <c r="G10" s="3130"/>
      <c r="H10" s="3131"/>
      <c r="I10" s="3154">
        <v>0</v>
      </c>
      <c r="J10" s="3155"/>
      <c r="K10" s="1799"/>
      <c r="L10" s="1812"/>
      <c r="M10" s="1813"/>
      <c r="N10" s="1806"/>
      <c r="O10" s="3094"/>
      <c r="P10" s="3095"/>
      <c r="Q10" s="3094"/>
      <c r="R10" s="3095"/>
      <c r="S10" s="3094"/>
      <c r="T10" s="3095"/>
      <c r="U10" s="1810"/>
      <c r="V10" s="3152" t="s">
        <v>976</v>
      </c>
      <c r="W10" s="3153"/>
      <c r="X10" s="1811"/>
      <c r="Y10" s="1806"/>
      <c r="Z10" s="3130"/>
      <c r="AA10" s="3131"/>
      <c r="AB10" s="3130"/>
      <c r="AC10" s="3131"/>
      <c r="AD10" s="3154">
        <v>0</v>
      </c>
      <c r="AE10" s="3155"/>
      <c r="AF10" s="1799"/>
      <c r="AG10" s="1812"/>
      <c r="AH10" s="1813"/>
      <c r="AI10" s="1806"/>
      <c r="AJ10" s="3094"/>
      <c r="AK10" s="3095"/>
      <c r="AL10" s="3094"/>
      <c r="AM10" s="3095"/>
      <c r="AN10" s="3094"/>
      <c r="AO10" s="3095"/>
    </row>
    <row r="11" spans="1:41" ht="15.95" customHeight="1" x14ac:dyDescent="0.2">
      <c r="A11" s="3186" t="s">
        <v>977</v>
      </c>
      <c r="B11" s="3187"/>
      <c r="C11" s="1811"/>
      <c r="D11" s="1806"/>
      <c r="E11" s="3130"/>
      <c r="F11" s="3131"/>
      <c r="G11" s="3130"/>
      <c r="H11" s="3131"/>
      <c r="I11" s="3130"/>
      <c r="J11" s="3131"/>
      <c r="K11" s="1799"/>
      <c r="L11" s="1812" t="s">
        <v>456</v>
      </c>
      <c r="M11" s="1806" t="s">
        <v>579</v>
      </c>
      <c r="N11" s="1806" t="s">
        <v>458</v>
      </c>
      <c r="O11" s="3094">
        <v>7200</v>
      </c>
      <c r="P11" s="3095"/>
      <c r="Q11" s="3094">
        <v>505.62</v>
      </c>
      <c r="R11" s="3095"/>
      <c r="S11" s="3094">
        <v>3640464</v>
      </c>
      <c r="T11" s="3095"/>
      <c r="U11" s="1810"/>
      <c r="V11" s="3186" t="s">
        <v>977</v>
      </c>
      <c r="W11" s="3187"/>
      <c r="X11" s="1811"/>
      <c r="Y11" s="1806"/>
      <c r="Z11" s="3130"/>
      <c r="AA11" s="3131"/>
      <c r="AB11" s="3130"/>
      <c r="AC11" s="3131"/>
      <c r="AD11" s="3130"/>
      <c r="AE11" s="3131"/>
      <c r="AF11" s="1799"/>
      <c r="AG11" s="1812" t="s">
        <v>456</v>
      </c>
      <c r="AH11" s="1806"/>
      <c r="AI11" s="1806"/>
      <c r="AJ11" s="3094"/>
      <c r="AK11" s="3095"/>
      <c r="AL11" s="3094"/>
      <c r="AM11" s="3095"/>
      <c r="AN11" s="3094"/>
      <c r="AO11" s="3095"/>
    </row>
    <row r="12" spans="1:41" ht="15.95" customHeight="1" x14ac:dyDescent="0.2">
      <c r="A12" s="3186" t="s">
        <v>978</v>
      </c>
      <c r="B12" s="3187"/>
      <c r="C12" s="1811"/>
      <c r="D12" s="1806"/>
      <c r="E12" s="3130"/>
      <c r="F12" s="3131"/>
      <c r="G12" s="3130"/>
      <c r="H12" s="3131"/>
      <c r="I12" s="3130"/>
      <c r="J12" s="3131"/>
      <c r="K12" s="1799"/>
      <c r="L12" s="1812" t="s">
        <v>859</v>
      </c>
      <c r="M12" s="1813"/>
      <c r="N12" s="1806"/>
      <c r="O12" s="3094"/>
      <c r="P12" s="3095"/>
      <c r="Q12" s="3094"/>
      <c r="R12" s="3095"/>
      <c r="S12" s="3094">
        <v>0</v>
      </c>
      <c r="T12" s="3095"/>
      <c r="U12" s="1810"/>
      <c r="V12" s="3186" t="s">
        <v>978</v>
      </c>
      <c r="W12" s="3187"/>
      <c r="X12" s="1811"/>
      <c r="Y12" s="1806"/>
      <c r="Z12" s="3130"/>
      <c r="AA12" s="3131"/>
      <c r="AB12" s="3130"/>
      <c r="AC12" s="3131"/>
      <c r="AD12" s="3130"/>
      <c r="AE12" s="3131"/>
      <c r="AF12" s="1799"/>
      <c r="AG12" s="1812" t="s">
        <v>859</v>
      </c>
      <c r="AH12" s="1813"/>
      <c r="AI12" s="1806"/>
      <c r="AJ12" s="3094"/>
      <c r="AK12" s="3095"/>
      <c r="AL12" s="3094"/>
      <c r="AM12" s="3095"/>
      <c r="AN12" s="3094">
        <v>0</v>
      </c>
      <c r="AO12" s="3095"/>
    </row>
    <row r="13" spans="1:41" ht="15.95" customHeight="1" x14ac:dyDescent="0.2">
      <c r="A13" s="3152" t="s">
        <v>987</v>
      </c>
      <c r="B13" s="3153"/>
      <c r="C13" s="1811"/>
      <c r="D13" s="1806"/>
      <c r="E13" s="3130"/>
      <c r="F13" s="3131"/>
      <c r="G13" s="3130"/>
      <c r="H13" s="3131"/>
      <c r="I13" s="3154">
        <v>0</v>
      </c>
      <c r="J13" s="3155"/>
      <c r="K13" s="1799"/>
      <c r="L13" s="1812" t="s">
        <v>865</v>
      </c>
      <c r="M13" s="1813"/>
      <c r="N13" s="1806"/>
      <c r="O13" s="3094"/>
      <c r="P13" s="3095"/>
      <c r="Q13" s="3094"/>
      <c r="R13" s="3095"/>
      <c r="S13" s="3094">
        <v>0</v>
      </c>
      <c r="T13" s="3095"/>
      <c r="U13" s="1810"/>
      <c r="V13" s="3152" t="s">
        <v>987</v>
      </c>
      <c r="W13" s="3153"/>
      <c r="X13" s="1811"/>
      <c r="Y13" s="1806"/>
      <c r="Z13" s="3130"/>
      <c r="AA13" s="3131"/>
      <c r="AB13" s="3130"/>
      <c r="AC13" s="3131"/>
      <c r="AD13" s="3154">
        <v>0</v>
      </c>
      <c r="AE13" s="3155"/>
      <c r="AF13" s="1799"/>
      <c r="AG13" s="1812" t="s">
        <v>865</v>
      </c>
      <c r="AH13" s="1813"/>
      <c r="AI13" s="1806"/>
      <c r="AJ13" s="3094"/>
      <c r="AK13" s="3095"/>
      <c r="AL13" s="3094"/>
      <c r="AM13" s="3095"/>
      <c r="AN13" s="3094">
        <v>0</v>
      </c>
      <c r="AO13" s="3095"/>
    </row>
    <row r="14" spans="1:41" ht="15.95" customHeight="1" x14ac:dyDescent="0.2">
      <c r="A14" s="3186" t="s">
        <v>988</v>
      </c>
      <c r="B14" s="3187"/>
      <c r="C14" s="1811"/>
      <c r="D14" s="1806"/>
      <c r="E14" s="3130"/>
      <c r="F14" s="3131"/>
      <c r="G14" s="3130"/>
      <c r="H14" s="3131"/>
      <c r="I14" s="3130"/>
      <c r="J14" s="3131"/>
      <c r="K14" s="1799"/>
      <c r="L14" s="1812" t="s">
        <v>867</v>
      </c>
      <c r="M14" s="1806"/>
      <c r="N14" s="1806"/>
      <c r="O14" s="3094"/>
      <c r="P14" s="3095"/>
      <c r="Q14" s="3094"/>
      <c r="R14" s="3095"/>
      <c r="S14" s="3094">
        <v>0</v>
      </c>
      <c r="T14" s="3095"/>
      <c r="U14" s="1810"/>
      <c r="V14" s="3186" t="s">
        <v>988</v>
      </c>
      <c r="W14" s="3187"/>
      <c r="X14" s="1811"/>
      <c r="Y14" s="1806"/>
      <c r="Z14" s="3130"/>
      <c r="AA14" s="3131"/>
      <c r="AB14" s="3130"/>
      <c r="AC14" s="3131"/>
      <c r="AD14" s="3130"/>
      <c r="AE14" s="3131"/>
      <c r="AF14" s="1799"/>
      <c r="AG14" s="1812" t="s">
        <v>867</v>
      </c>
      <c r="AH14" s="1806"/>
      <c r="AI14" s="1806"/>
      <c r="AJ14" s="3094"/>
      <c r="AK14" s="3095"/>
      <c r="AL14" s="3094"/>
      <c r="AM14" s="3095"/>
      <c r="AN14" s="3094">
        <v>0</v>
      </c>
      <c r="AO14" s="3095"/>
    </row>
    <row r="15" spans="1:41" ht="15.95" customHeight="1" x14ac:dyDescent="0.2">
      <c r="A15" s="3186" t="s">
        <v>978</v>
      </c>
      <c r="B15" s="3187"/>
      <c r="C15" s="1811"/>
      <c r="D15" s="1806"/>
      <c r="E15" s="3130"/>
      <c r="F15" s="3131"/>
      <c r="G15" s="3130"/>
      <c r="H15" s="3131"/>
      <c r="I15" s="3130"/>
      <c r="J15" s="3131"/>
      <c r="K15" s="1799"/>
      <c r="L15" s="1812" t="s">
        <v>869</v>
      </c>
      <c r="M15" s="1806"/>
      <c r="N15" s="1806"/>
      <c r="O15" s="3094"/>
      <c r="P15" s="3095"/>
      <c r="Q15" s="3094"/>
      <c r="R15" s="3095"/>
      <c r="S15" s="3094">
        <v>0</v>
      </c>
      <c r="T15" s="3095"/>
      <c r="U15" s="1810"/>
      <c r="V15" s="3186" t="s">
        <v>978</v>
      </c>
      <c r="W15" s="3187"/>
      <c r="X15" s="1811"/>
      <c r="Y15" s="1806"/>
      <c r="Z15" s="3130"/>
      <c r="AA15" s="3131"/>
      <c r="AB15" s="3130"/>
      <c r="AC15" s="3131"/>
      <c r="AD15" s="3130"/>
      <c r="AE15" s="3131"/>
      <c r="AF15" s="1799"/>
      <c r="AG15" s="1812" t="s">
        <v>869</v>
      </c>
      <c r="AH15" s="1806"/>
      <c r="AI15" s="1806"/>
      <c r="AJ15" s="3094"/>
      <c r="AK15" s="3095"/>
      <c r="AL15" s="3094"/>
      <c r="AM15" s="3095"/>
      <c r="AN15" s="3094">
        <v>0</v>
      </c>
      <c r="AO15" s="3095"/>
    </row>
    <row r="16" spans="1:41" ht="15.95" customHeight="1" x14ac:dyDescent="0.2">
      <c r="A16" s="3186" t="s">
        <v>989</v>
      </c>
      <c r="B16" s="3187"/>
      <c r="C16" s="1811"/>
      <c r="D16" s="1806"/>
      <c r="E16" s="3130"/>
      <c r="F16" s="3131"/>
      <c r="G16" s="3130"/>
      <c r="H16" s="3131"/>
      <c r="I16" s="3130"/>
      <c r="J16" s="3131"/>
      <c r="K16" s="1799"/>
      <c r="L16" s="1812" t="s">
        <v>540</v>
      </c>
      <c r="M16" s="1813"/>
      <c r="N16" s="1806"/>
      <c r="O16" s="3094"/>
      <c r="P16" s="3095"/>
      <c r="Q16" s="3094"/>
      <c r="R16" s="3095"/>
      <c r="S16" s="3094">
        <v>0</v>
      </c>
      <c r="T16" s="3095"/>
      <c r="U16" s="1810"/>
      <c r="V16" s="3186" t="s">
        <v>989</v>
      </c>
      <c r="W16" s="3187"/>
      <c r="X16" s="1811"/>
      <c r="Y16" s="1806"/>
      <c r="Z16" s="3130"/>
      <c r="AA16" s="3131"/>
      <c r="AB16" s="3130"/>
      <c r="AC16" s="3131"/>
      <c r="AD16" s="3130"/>
      <c r="AE16" s="3131"/>
      <c r="AF16" s="1799"/>
      <c r="AG16" s="1812" t="s">
        <v>540</v>
      </c>
      <c r="AH16" s="1813"/>
      <c r="AI16" s="1806"/>
      <c r="AJ16" s="3094"/>
      <c r="AK16" s="3095"/>
      <c r="AL16" s="3094"/>
      <c r="AM16" s="3095"/>
      <c r="AN16" s="3094">
        <v>0</v>
      </c>
      <c r="AO16" s="3095"/>
    </row>
    <row r="17" spans="1:41" ht="15.95" customHeight="1" x14ac:dyDescent="0.2">
      <c r="A17" s="3152" t="s">
        <v>990</v>
      </c>
      <c r="B17" s="3153"/>
      <c r="C17" s="1811"/>
      <c r="D17" s="1806"/>
      <c r="E17" s="3130"/>
      <c r="F17" s="3131"/>
      <c r="G17" s="3130"/>
      <c r="H17" s="3131"/>
      <c r="I17" s="3188">
        <v>1910120</v>
      </c>
      <c r="J17" s="3155"/>
      <c r="K17" s="1799"/>
      <c r="L17" s="1812" t="s">
        <v>541</v>
      </c>
      <c r="M17" s="2157" t="s">
        <v>595</v>
      </c>
      <c r="N17" s="1806" t="s">
        <v>857</v>
      </c>
      <c r="O17" s="3094">
        <v>8</v>
      </c>
      <c r="P17" s="3095"/>
      <c r="Q17" s="3094">
        <v>125046</v>
      </c>
      <c r="R17" s="3095"/>
      <c r="S17" s="3094">
        <v>1000368</v>
      </c>
      <c r="T17" s="3095"/>
      <c r="U17" s="1810"/>
      <c r="V17" s="3152" t="s">
        <v>991</v>
      </c>
      <c r="W17" s="3153"/>
      <c r="X17" s="1811"/>
      <c r="Y17" s="1806"/>
      <c r="Z17" s="3130"/>
      <c r="AA17" s="3131"/>
      <c r="AB17" s="3130"/>
      <c r="AC17" s="3131"/>
      <c r="AD17" s="3188">
        <v>0</v>
      </c>
      <c r="AE17" s="3155"/>
      <c r="AF17" s="1799"/>
      <c r="AG17" s="1812" t="s">
        <v>541</v>
      </c>
      <c r="AH17" s="1806" t="s">
        <v>758</v>
      </c>
      <c r="AI17" s="1806" t="s">
        <v>466</v>
      </c>
      <c r="AJ17" s="3094">
        <v>5</v>
      </c>
      <c r="AK17" s="3095"/>
      <c r="AL17" s="3094">
        <v>117649</v>
      </c>
      <c r="AM17" s="3095"/>
      <c r="AN17" s="3094">
        <v>588245</v>
      </c>
      <c r="AO17" s="3095"/>
    </row>
    <row r="18" spans="1:41" ht="15.95" customHeight="1" x14ac:dyDescent="0.4">
      <c r="A18" s="3189" t="s">
        <v>992</v>
      </c>
      <c r="B18" s="3190"/>
      <c r="C18" s="1817" t="s">
        <v>502</v>
      </c>
      <c r="D18" s="1806" t="s">
        <v>503</v>
      </c>
      <c r="E18" s="3094">
        <v>20</v>
      </c>
      <c r="F18" s="3095"/>
      <c r="G18" s="2841">
        <v>38202.400000000001</v>
      </c>
      <c r="H18" s="2842">
        <v>38202.400000000001</v>
      </c>
      <c r="I18" s="3094">
        <v>764048</v>
      </c>
      <c r="J18" s="3095"/>
      <c r="K18" s="1799"/>
      <c r="L18" s="1812" t="s">
        <v>541</v>
      </c>
      <c r="M18" s="2157" t="s">
        <v>758</v>
      </c>
      <c r="N18" s="1806" t="s">
        <v>857</v>
      </c>
      <c r="O18" s="3094">
        <v>8</v>
      </c>
      <c r="P18" s="3095"/>
      <c r="Q18" s="3094">
        <v>117649.38888888889</v>
      </c>
      <c r="R18" s="3095"/>
      <c r="S18" s="3094">
        <v>941195.11111111112</v>
      </c>
      <c r="T18" s="3095"/>
      <c r="U18" s="1810"/>
      <c r="V18" s="3189" t="s">
        <v>992</v>
      </c>
      <c r="W18" s="3190"/>
      <c r="X18" s="1811"/>
      <c r="Y18" s="1806"/>
      <c r="Z18" s="3094"/>
      <c r="AA18" s="3095"/>
      <c r="AB18" s="3094"/>
      <c r="AC18" s="3095"/>
      <c r="AD18" s="3094"/>
      <c r="AE18" s="3095"/>
      <c r="AF18" s="1799"/>
      <c r="AG18" s="1812" t="s">
        <v>543</v>
      </c>
      <c r="AH18" s="1806"/>
      <c r="AI18" s="1806"/>
      <c r="AJ18" s="3094"/>
      <c r="AK18" s="3095"/>
      <c r="AL18" s="3094"/>
      <c r="AM18" s="3095"/>
      <c r="AN18" s="3094">
        <v>0</v>
      </c>
      <c r="AO18" s="3095"/>
    </row>
    <row r="19" spans="1:41" ht="15.95" customHeight="1" x14ac:dyDescent="0.2">
      <c r="A19" s="3189" t="s">
        <v>993</v>
      </c>
      <c r="B19" s="3190"/>
      <c r="C19" s="1817"/>
      <c r="D19" s="1806"/>
      <c r="E19" s="3094"/>
      <c r="F19" s="3095"/>
      <c r="G19" s="3094"/>
      <c r="H19" s="3095"/>
      <c r="I19" s="3094">
        <v>0</v>
      </c>
      <c r="J19" s="3095"/>
      <c r="K19" s="1799"/>
      <c r="L19" s="1812" t="s">
        <v>872</v>
      </c>
      <c r="M19" s="2157" t="s">
        <v>994</v>
      </c>
      <c r="N19" s="1806" t="s">
        <v>857</v>
      </c>
      <c r="O19" s="3094">
        <v>8</v>
      </c>
      <c r="P19" s="3095"/>
      <c r="Q19" s="3094">
        <v>18370.86</v>
      </c>
      <c r="R19" s="3095"/>
      <c r="S19" s="3094">
        <v>146966.88</v>
      </c>
      <c r="T19" s="3095"/>
      <c r="U19" s="1810"/>
      <c r="V19" s="3189" t="s">
        <v>993</v>
      </c>
      <c r="W19" s="3190"/>
      <c r="X19" s="1817"/>
      <c r="Y19" s="1806"/>
      <c r="Z19" s="3094"/>
      <c r="AA19" s="3095"/>
      <c r="AB19" s="3094"/>
      <c r="AC19" s="3095"/>
      <c r="AD19" s="3094">
        <v>0</v>
      </c>
      <c r="AE19" s="3095"/>
      <c r="AF19" s="1799"/>
      <c r="AG19" s="1812" t="s">
        <v>872</v>
      </c>
      <c r="AH19" s="1806"/>
      <c r="AI19" s="1806"/>
      <c r="AJ19" s="3094"/>
      <c r="AK19" s="3095"/>
      <c r="AL19" s="3094"/>
      <c r="AM19" s="3095"/>
      <c r="AN19" s="3094"/>
      <c r="AO19" s="3095"/>
    </row>
    <row r="20" spans="1:41" ht="15.95" customHeight="1" x14ac:dyDescent="0.2">
      <c r="A20" s="3189" t="s">
        <v>475</v>
      </c>
      <c r="B20" s="3190"/>
      <c r="C20" s="1811"/>
      <c r="D20" s="1806"/>
      <c r="E20" s="3094"/>
      <c r="F20" s="3095"/>
      <c r="G20" s="3094"/>
      <c r="H20" s="3095"/>
      <c r="I20" s="3094">
        <v>0</v>
      </c>
      <c r="J20" s="3095"/>
      <c r="K20" s="1799"/>
      <c r="L20" s="1812" t="s">
        <v>462</v>
      </c>
      <c r="M20" s="1806"/>
      <c r="N20" s="1806"/>
      <c r="O20" s="3094"/>
      <c r="P20" s="3095"/>
      <c r="Q20" s="3094"/>
      <c r="R20" s="3095"/>
      <c r="S20" s="3094">
        <v>0</v>
      </c>
      <c r="T20" s="3095"/>
      <c r="U20" s="1810"/>
      <c r="V20" s="3189" t="s">
        <v>475</v>
      </c>
      <c r="W20" s="3190"/>
      <c r="X20" s="1811"/>
      <c r="Y20" s="1806"/>
      <c r="Z20" s="3094"/>
      <c r="AA20" s="3095"/>
      <c r="AB20" s="3094"/>
      <c r="AC20" s="3095"/>
      <c r="AD20" s="3094"/>
      <c r="AE20" s="3095"/>
      <c r="AF20" s="1799"/>
      <c r="AG20" s="1812" t="s">
        <v>462</v>
      </c>
      <c r="AH20" s="1806"/>
      <c r="AI20" s="1806"/>
      <c r="AJ20" s="3094"/>
      <c r="AK20" s="3095"/>
      <c r="AL20" s="3094"/>
      <c r="AM20" s="3095"/>
      <c r="AN20" s="3094">
        <v>0</v>
      </c>
      <c r="AO20" s="3095"/>
    </row>
    <row r="21" spans="1:41" ht="15.95" customHeight="1" x14ac:dyDescent="0.2">
      <c r="A21" s="3189" t="s">
        <v>476</v>
      </c>
      <c r="B21" s="3190"/>
      <c r="C21" s="1811"/>
      <c r="D21" s="1806"/>
      <c r="E21" s="3094"/>
      <c r="F21" s="3095"/>
      <c r="G21" s="3094"/>
      <c r="H21" s="3095"/>
      <c r="I21" s="3094">
        <v>0</v>
      </c>
      <c r="J21" s="3095"/>
      <c r="K21" s="1799"/>
      <c r="L21" s="1812" t="s">
        <v>877</v>
      </c>
      <c r="M21" s="1813"/>
      <c r="N21" s="1806"/>
      <c r="O21" s="3094"/>
      <c r="P21" s="3095"/>
      <c r="Q21" s="3094"/>
      <c r="R21" s="3095"/>
      <c r="S21" s="3094">
        <v>0</v>
      </c>
      <c r="T21" s="3095"/>
      <c r="U21" s="1810"/>
      <c r="V21" s="3189" t="s">
        <v>476</v>
      </c>
      <c r="W21" s="3190"/>
      <c r="X21" s="246"/>
      <c r="Y21" s="1817"/>
      <c r="Z21" s="3094"/>
      <c r="AA21" s="3095"/>
      <c r="AB21" s="3094"/>
      <c r="AC21" s="3095"/>
      <c r="AD21" s="3094"/>
      <c r="AE21" s="3095"/>
      <c r="AF21" s="1799"/>
      <c r="AG21" s="1812" t="s">
        <v>877</v>
      </c>
      <c r="AH21" s="1813"/>
      <c r="AI21" s="1806"/>
      <c r="AJ21" s="3094"/>
      <c r="AK21" s="3095"/>
      <c r="AL21" s="3094"/>
      <c r="AM21" s="3095"/>
      <c r="AN21" s="3094">
        <v>0</v>
      </c>
      <c r="AO21" s="3095"/>
    </row>
    <row r="22" spans="1:41" ht="15.95" customHeight="1" x14ac:dyDescent="0.4">
      <c r="A22" s="3189" t="s">
        <v>1110</v>
      </c>
      <c r="B22" s="3190"/>
      <c r="C22" s="1817" t="s">
        <v>502</v>
      </c>
      <c r="D22" s="1806" t="s">
        <v>503</v>
      </c>
      <c r="E22" s="3094">
        <v>25</v>
      </c>
      <c r="F22" s="3095"/>
      <c r="G22" s="2841">
        <v>38202.400000000001</v>
      </c>
      <c r="H22" s="2842">
        <v>38202.400000000001</v>
      </c>
      <c r="I22" s="3094">
        <v>955060</v>
      </c>
      <c r="J22" s="3095"/>
      <c r="K22" s="1799"/>
      <c r="L22" s="1812" t="s">
        <v>600</v>
      </c>
      <c r="M22" s="1813"/>
      <c r="N22" s="1806"/>
      <c r="O22" s="3094"/>
      <c r="P22" s="3095"/>
      <c r="Q22" s="3094"/>
      <c r="R22" s="3095"/>
      <c r="S22" s="3094">
        <v>0</v>
      </c>
      <c r="T22" s="3095"/>
      <c r="U22" s="1810"/>
      <c r="V22" s="3189" t="s">
        <v>908</v>
      </c>
      <c r="W22" s="3190"/>
      <c r="X22" s="1811"/>
      <c r="Y22" s="1806"/>
      <c r="Z22" s="3094"/>
      <c r="AA22" s="3095"/>
      <c r="AB22" s="3094"/>
      <c r="AC22" s="3131"/>
      <c r="AD22" s="3094"/>
      <c r="AE22" s="3095"/>
      <c r="AF22" s="1799"/>
      <c r="AG22" s="1812" t="s">
        <v>600</v>
      </c>
      <c r="AH22" s="1813"/>
      <c r="AI22" s="1806"/>
      <c r="AJ22" s="3094"/>
      <c r="AK22" s="3095"/>
      <c r="AL22" s="3094"/>
      <c r="AM22" s="3095"/>
      <c r="AN22" s="3094">
        <v>0</v>
      </c>
      <c r="AO22" s="3095"/>
    </row>
    <row r="23" spans="1:41" ht="15.95" customHeight="1" x14ac:dyDescent="0.2">
      <c r="A23" s="3189" t="s">
        <v>995</v>
      </c>
      <c r="B23" s="3190"/>
      <c r="C23" s="1817"/>
      <c r="D23" s="1806"/>
      <c r="E23" s="3130"/>
      <c r="F23" s="3131"/>
      <c r="G23" s="3094"/>
      <c r="H23" s="3095"/>
      <c r="I23" s="3094">
        <v>0</v>
      </c>
      <c r="J23" s="3095"/>
      <c r="K23" s="1799"/>
      <c r="L23" s="1812" t="s">
        <v>513</v>
      </c>
      <c r="M23" s="1806"/>
      <c r="N23" s="1806"/>
      <c r="O23" s="3094"/>
      <c r="P23" s="3095"/>
      <c r="Q23" s="3094"/>
      <c r="R23" s="3095"/>
      <c r="S23" s="3094">
        <v>0</v>
      </c>
      <c r="T23" s="3095"/>
      <c r="U23" s="1810"/>
      <c r="V23" s="3189" t="s">
        <v>995</v>
      </c>
      <c r="W23" s="3190"/>
      <c r="X23" s="1811"/>
      <c r="Y23" s="1806"/>
      <c r="Z23" s="3130"/>
      <c r="AA23" s="3131"/>
      <c r="AB23" s="3130"/>
      <c r="AC23" s="3131"/>
      <c r="AD23" s="3094"/>
      <c r="AE23" s="3095"/>
      <c r="AF23" s="1799"/>
      <c r="AG23" s="1812" t="s">
        <v>513</v>
      </c>
      <c r="AH23" s="1806"/>
      <c r="AI23" s="2157" t="s">
        <v>799</v>
      </c>
      <c r="AJ23" s="3094"/>
      <c r="AK23" s="3095"/>
      <c r="AL23" s="3094"/>
      <c r="AM23" s="3095"/>
      <c r="AN23" s="3094">
        <v>250000</v>
      </c>
      <c r="AO23" s="3095"/>
    </row>
    <row r="24" spans="1:41" ht="15.95" customHeight="1" x14ac:dyDescent="0.4">
      <c r="A24" s="3189" t="s">
        <v>996</v>
      </c>
      <c r="B24" s="3190"/>
      <c r="C24" s="1817" t="s">
        <v>502</v>
      </c>
      <c r="D24" s="1806" t="s">
        <v>503</v>
      </c>
      <c r="E24" s="3130">
        <v>5</v>
      </c>
      <c r="F24" s="3131"/>
      <c r="G24" s="2841">
        <v>38202.400000000001</v>
      </c>
      <c r="H24" s="2842">
        <v>38202.400000000001</v>
      </c>
      <c r="I24" s="3094">
        <v>191012</v>
      </c>
      <c r="J24" s="3095"/>
      <c r="K24" s="1799"/>
      <c r="L24" s="1812" t="s">
        <v>806</v>
      </c>
      <c r="M24" s="1806"/>
      <c r="N24" s="1806"/>
      <c r="O24" s="3094"/>
      <c r="P24" s="3095"/>
      <c r="Q24" s="3094"/>
      <c r="R24" s="3095"/>
      <c r="S24" s="3094">
        <v>0</v>
      </c>
      <c r="T24" s="3095"/>
      <c r="U24" s="1810"/>
      <c r="V24" s="3189" t="s">
        <v>996</v>
      </c>
      <c r="W24" s="3190"/>
      <c r="X24" s="1811"/>
      <c r="Y24" s="1806"/>
      <c r="Z24" s="3130"/>
      <c r="AA24" s="3131"/>
      <c r="AB24" s="3130"/>
      <c r="AC24" s="3131"/>
      <c r="AD24" s="3094"/>
      <c r="AE24" s="3095"/>
      <c r="AF24" s="1799"/>
      <c r="AG24" s="1812" t="s">
        <v>152</v>
      </c>
      <c r="AH24" s="1806" t="s">
        <v>153</v>
      </c>
      <c r="AI24" s="1806" t="s">
        <v>154</v>
      </c>
      <c r="AJ24" s="3094">
        <v>85</v>
      </c>
      <c r="AK24" s="3095"/>
      <c r="AL24" s="3191">
        <v>10250</v>
      </c>
      <c r="AM24" s="3192"/>
      <c r="AN24" s="3094">
        <v>871250</v>
      </c>
      <c r="AO24" s="3095"/>
    </row>
    <row r="25" spans="1:41" ht="15.95" customHeight="1" x14ac:dyDescent="0.2">
      <c r="A25" s="3189" t="s">
        <v>879</v>
      </c>
      <c r="B25" s="3190"/>
      <c r="C25" s="1811"/>
      <c r="D25" s="1806"/>
      <c r="E25" s="3130"/>
      <c r="F25" s="3131"/>
      <c r="G25" s="3130"/>
      <c r="H25" s="3131"/>
      <c r="I25" s="3094">
        <v>0</v>
      </c>
      <c r="J25" s="3095"/>
      <c r="K25" s="1799"/>
      <c r="L25" s="1812" t="s">
        <v>580</v>
      </c>
      <c r="M25" s="1813"/>
      <c r="N25" s="1806"/>
      <c r="O25" s="3094"/>
      <c r="P25" s="3095"/>
      <c r="Q25" s="3094"/>
      <c r="R25" s="3095"/>
      <c r="S25" s="3094">
        <v>0</v>
      </c>
      <c r="T25" s="3095"/>
      <c r="U25" s="1810"/>
      <c r="V25" s="3189" t="s">
        <v>879</v>
      </c>
      <c r="W25" s="3190"/>
      <c r="X25" s="1811"/>
      <c r="Y25" s="1806"/>
      <c r="Z25" s="3130"/>
      <c r="AA25" s="3131"/>
      <c r="AB25" s="3130"/>
      <c r="AC25" s="3131"/>
      <c r="AD25" s="3094"/>
      <c r="AE25" s="3095"/>
      <c r="AF25" s="1799"/>
      <c r="AG25" s="1812" t="s">
        <v>155</v>
      </c>
      <c r="AH25" s="1813"/>
      <c r="AI25" s="1806" t="s">
        <v>799</v>
      </c>
      <c r="AJ25" s="3094"/>
      <c r="AK25" s="3095"/>
      <c r="AL25" s="3094"/>
      <c r="AM25" s="3095"/>
      <c r="AN25" s="3094">
        <v>150000</v>
      </c>
      <c r="AO25" s="3095"/>
    </row>
    <row r="26" spans="1:41" ht="15.95" customHeight="1" x14ac:dyDescent="0.2">
      <c r="A26" s="3189" t="s">
        <v>997</v>
      </c>
      <c r="B26" s="3190"/>
      <c r="C26" s="1811"/>
      <c r="D26" s="1806"/>
      <c r="E26" s="3130"/>
      <c r="F26" s="3131"/>
      <c r="G26" s="3130"/>
      <c r="H26" s="3131"/>
      <c r="I26" s="3094">
        <v>0</v>
      </c>
      <c r="J26" s="3095"/>
      <c r="K26" s="1799"/>
      <c r="L26" s="1812" t="s">
        <v>810</v>
      </c>
      <c r="M26" s="1813"/>
      <c r="N26" s="1806" t="s">
        <v>799</v>
      </c>
      <c r="O26" s="3094">
        <v>1</v>
      </c>
      <c r="P26" s="3095"/>
      <c r="Q26" s="3094">
        <v>252529.1</v>
      </c>
      <c r="R26" s="3095"/>
      <c r="S26" s="3094">
        <v>252529.1</v>
      </c>
      <c r="T26" s="3095"/>
      <c r="U26" s="1810"/>
      <c r="V26" s="3189" t="s">
        <v>997</v>
      </c>
      <c r="W26" s="3190"/>
      <c r="X26" s="1811"/>
      <c r="Y26" s="1806"/>
      <c r="Z26" s="3130"/>
      <c r="AA26" s="3131"/>
      <c r="AB26" s="3130"/>
      <c r="AC26" s="3131"/>
      <c r="AD26" s="3094"/>
      <c r="AE26" s="3095"/>
      <c r="AF26" s="1799"/>
      <c r="AG26" s="1812" t="s">
        <v>880</v>
      </c>
      <c r="AH26" s="1813"/>
      <c r="AI26" s="1806"/>
      <c r="AJ26" s="3094"/>
      <c r="AK26" s="3095"/>
      <c r="AL26" s="3094"/>
      <c r="AM26" s="3095"/>
      <c r="AN26" s="3094">
        <v>0</v>
      </c>
      <c r="AO26" s="3095"/>
    </row>
    <row r="27" spans="1:41" ht="15.95" customHeight="1" x14ac:dyDescent="0.2">
      <c r="A27" s="3189" t="s">
        <v>510</v>
      </c>
      <c r="B27" s="3190"/>
      <c r="C27" s="1811"/>
      <c r="D27" s="1806"/>
      <c r="E27" s="3130"/>
      <c r="F27" s="3131"/>
      <c r="G27" s="3130"/>
      <c r="H27" s="3131"/>
      <c r="I27" s="3094">
        <v>0</v>
      </c>
      <c r="J27" s="3095"/>
      <c r="K27" s="1799"/>
      <c r="L27" s="1815" t="s">
        <v>521</v>
      </c>
      <c r="M27" s="1818"/>
      <c r="N27" s="1817"/>
      <c r="O27" s="3193"/>
      <c r="P27" s="3193"/>
      <c r="Q27" s="3193"/>
      <c r="R27" s="3193"/>
      <c r="S27" s="3094">
        <v>0</v>
      </c>
      <c r="T27" s="3095"/>
      <c r="U27" s="1810"/>
      <c r="V27" s="3189" t="s">
        <v>510</v>
      </c>
      <c r="W27" s="3190"/>
      <c r="X27" s="1811"/>
      <c r="Y27" s="1806"/>
      <c r="Z27" s="3130"/>
      <c r="AA27" s="3131"/>
      <c r="AB27" s="3130"/>
      <c r="AC27" s="3131"/>
      <c r="AD27" s="3094"/>
      <c r="AE27" s="3095"/>
      <c r="AF27" s="1799"/>
      <c r="AG27" s="1815" t="s">
        <v>521</v>
      </c>
      <c r="AH27" s="1818"/>
      <c r="AI27" s="1817"/>
      <c r="AJ27" s="3193"/>
      <c r="AK27" s="3193"/>
      <c r="AL27" s="3193"/>
      <c r="AM27" s="3193"/>
      <c r="AN27" s="3094">
        <v>0</v>
      </c>
      <c r="AO27" s="3095"/>
    </row>
    <row r="28" spans="1:41" ht="15.95" customHeight="1" x14ac:dyDescent="0.2">
      <c r="A28" s="3152" t="s">
        <v>998</v>
      </c>
      <c r="B28" s="3153"/>
      <c r="C28" s="1811"/>
      <c r="D28" s="1806"/>
      <c r="E28" s="3130"/>
      <c r="F28" s="3131"/>
      <c r="G28" s="3130"/>
      <c r="H28" s="3131"/>
      <c r="I28" s="3188">
        <v>2865180</v>
      </c>
      <c r="J28" s="3155"/>
      <c r="K28" s="1799"/>
      <c r="L28" s="1815"/>
      <c r="M28" s="1818"/>
      <c r="N28" s="1817"/>
      <c r="O28" s="3193"/>
      <c r="P28" s="3193"/>
      <c r="Q28" s="3193"/>
      <c r="R28" s="3193"/>
      <c r="S28" s="3193"/>
      <c r="T28" s="3193"/>
      <c r="U28" s="1819"/>
      <c r="V28" s="3152" t="s">
        <v>999</v>
      </c>
      <c r="W28" s="3153"/>
      <c r="X28" s="1811"/>
      <c r="Y28" s="1806"/>
      <c r="Z28" s="3130"/>
      <c r="AA28" s="3131"/>
      <c r="AB28" s="3130"/>
      <c r="AC28" s="3131"/>
      <c r="AD28" s="3188">
        <v>1680905.6</v>
      </c>
      <c r="AE28" s="3155"/>
      <c r="AF28" s="1799"/>
      <c r="AG28" s="1815"/>
      <c r="AH28" s="1818"/>
      <c r="AI28" s="1817"/>
      <c r="AJ28" s="3193"/>
      <c r="AK28" s="3193"/>
      <c r="AL28" s="3193"/>
      <c r="AM28" s="3193"/>
      <c r="AN28" s="3193"/>
      <c r="AO28" s="3193"/>
    </row>
    <row r="29" spans="1:41" ht="15.95" customHeight="1" x14ac:dyDescent="0.4">
      <c r="A29" s="3189" t="s">
        <v>858</v>
      </c>
      <c r="B29" s="3190"/>
      <c r="C29" s="1817" t="s">
        <v>502</v>
      </c>
      <c r="D29" s="1806" t="s">
        <v>503</v>
      </c>
      <c r="E29" s="3094">
        <v>12</v>
      </c>
      <c r="F29" s="3095"/>
      <c r="G29" s="2841">
        <v>38202.400000000001</v>
      </c>
      <c r="H29" s="2842">
        <v>38202.400000000001</v>
      </c>
      <c r="I29" s="3094">
        <v>458428.80000000005</v>
      </c>
      <c r="J29" s="3095"/>
      <c r="K29" s="1799"/>
      <c r="L29" s="1820" t="s">
        <v>882</v>
      </c>
      <c r="M29" s="1803"/>
      <c r="N29" s="1821"/>
      <c r="O29" s="3194"/>
      <c r="P29" s="3194"/>
      <c r="Q29" s="3194"/>
      <c r="R29" s="3194"/>
      <c r="S29" s="3195">
        <v>5981523.0911111105</v>
      </c>
      <c r="T29" s="3195"/>
      <c r="U29" s="1822"/>
      <c r="V29" s="3189"/>
      <c r="W29" s="3190"/>
      <c r="X29" s="1811"/>
      <c r="Y29" s="1806"/>
      <c r="Z29" s="3094"/>
      <c r="AA29" s="3095"/>
      <c r="AB29" s="3094"/>
      <c r="AC29" s="3095"/>
      <c r="AD29" s="3094"/>
      <c r="AE29" s="3095"/>
      <c r="AF29" s="1799"/>
      <c r="AG29" s="1820" t="s">
        <v>882</v>
      </c>
      <c r="AH29" s="1803"/>
      <c r="AI29" s="1821"/>
      <c r="AJ29" s="3194"/>
      <c r="AK29" s="3194"/>
      <c r="AL29" s="3194"/>
      <c r="AM29" s="3194"/>
      <c r="AN29" s="3195">
        <v>1859495</v>
      </c>
      <c r="AO29" s="3195"/>
    </row>
    <row r="30" spans="1:41" ht="15.95" customHeight="1" x14ac:dyDescent="0.4">
      <c r="A30" s="3189" t="s">
        <v>501</v>
      </c>
      <c r="B30" s="3190"/>
      <c r="C30" s="1817" t="s">
        <v>502</v>
      </c>
      <c r="D30" s="1806" t="s">
        <v>503</v>
      </c>
      <c r="E30" s="3094">
        <v>6</v>
      </c>
      <c r="F30" s="3095"/>
      <c r="G30" s="2841">
        <v>38202.400000000001</v>
      </c>
      <c r="H30" s="2842">
        <v>38202.400000000001</v>
      </c>
      <c r="I30" s="3094">
        <v>229214.40000000002</v>
      </c>
      <c r="J30" s="3095"/>
      <c r="K30" s="1799"/>
      <c r="L30" s="1814"/>
      <c r="M30" s="1818"/>
      <c r="N30" s="1817"/>
      <c r="O30" s="3193"/>
      <c r="P30" s="3193"/>
      <c r="Q30" s="3193"/>
      <c r="R30" s="3193"/>
      <c r="S30" s="3193"/>
      <c r="T30" s="3193"/>
      <c r="U30" s="1819"/>
      <c r="V30" s="3189" t="s">
        <v>501</v>
      </c>
      <c r="W30" s="3190"/>
      <c r="X30" s="1811"/>
      <c r="Y30" s="1806"/>
      <c r="Z30" s="3094"/>
      <c r="AA30" s="3095"/>
      <c r="AB30" s="3094"/>
      <c r="AC30" s="3095"/>
      <c r="AD30" s="3094"/>
      <c r="AE30" s="3095"/>
      <c r="AF30" s="1799"/>
      <c r="AG30" s="1814"/>
      <c r="AH30" s="1818"/>
      <c r="AI30" s="1817"/>
      <c r="AJ30" s="3193"/>
      <c r="AK30" s="3193"/>
      <c r="AL30" s="3193"/>
      <c r="AM30" s="3193"/>
      <c r="AN30" s="3193"/>
      <c r="AO30" s="3193"/>
    </row>
    <row r="31" spans="1:41" ht="15.95" customHeight="1" x14ac:dyDescent="0.4">
      <c r="A31" s="3189" t="s">
        <v>156</v>
      </c>
      <c r="B31" s="3190"/>
      <c r="C31" s="1817" t="s">
        <v>502</v>
      </c>
      <c r="D31" s="1806" t="s">
        <v>503</v>
      </c>
      <c r="E31" s="3130">
        <v>7</v>
      </c>
      <c r="F31" s="3131"/>
      <c r="G31" s="2841">
        <v>38202.400000000001</v>
      </c>
      <c r="H31" s="2842">
        <v>38202.400000000001</v>
      </c>
      <c r="I31" s="3094">
        <v>267416.8</v>
      </c>
      <c r="J31" s="3095"/>
      <c r="K31" s="1799"/>
      <c r="L31" s="1823" t="s">
        <v>157</v>
      </c>
      <c r="M31" s="1824"/>
      <c r="N31" s="1824"/>
      <c r="O31" s="3196"/>
      <c r="P31" s="3196"/>
      <c r="Q31" s="3196"/>
      <c r="R31" s="3196"/>
      <c r="S31" s="3196"/>
      <c r="T31" s="3197"/>
      <c r="U31" s="1810"/>
      <c r="V31" s="3189" t="s">
        <v>1000</v>
      </c>
      <c r="W31" s="3190"/>
      <c r="X31" s="1811"/>
      <c r="Y31" s="1806"/>
      <c r="Z31" s="3130"/>
      <c r="AA31" s="3131"/>
      <c r="AB31" s="3130"/>
      <c r="AC31" s="3131"/>
      <c r="AD31" s="3094"/>
      <c r="AE31" s="3095"/>
      <c r="AF31" s="1799"/>
      <c r="AG31" s="1823" t="s">
        <v>157</v>
      </c>
      <c r="AH31" s="1824"/>
      <c r="AI31" s="1824"/>
      <c r="AJ31" s="3196"/>
      <c r="AK31" s="3196"/>
      <c r="AL31" s="3196"/>
      <c r="AM31" s="3196"/>
      <c r="AN31" s="3196"/>
      <c r="AO31" s="3197"/>
    </row>
    <row r="32" spans="1:41" ht="15.95" customHeight="1" x14ac:dyDescent="0.2">
      <c r="A32" s="3189" t="s">
        <v>1001</v>
      </c>
      <c r="B32" s="3190"/>
      <c r="C32" s="1811"/>
      <c r="D32" s="1806"/>
      <c r="E32" s="3130"/>
      <c r="F32" s="3131"/>
      <c r="G32" s="3130"/>
      <c r="H32" s="3131"/>
      <c r="I32" s="3094">
        <v>0</v>
      </c>
      <c r="J32" s="3095"/>
      <c r="K32" s="1799"/>
      <c r="L32" s="1814" t="s">
        <v>1002</v>
      </c>
      <c r="M32" s="1825">
        <v>0.05</v>
      </c>
      <c r="N32" s="284"/>
      <c r="O32" s="3198"/>
      <c r="P32" s="3198"/>
      <c r="Q32" s="3198"/>
      <c r="R32" s="3198"/>
      <c r="S32" s="3198">
        <v>562841.15455555555</v>
      </c>
      <c r="T32" s="3095"/>
      <c r="U32" s="1810"/>
      <c r="V32" s="3189" t="s">
        <v>1001</v>
      </c>
      <c r="W32" s="3190"/>
      <c r="X32" s="1811"/>
      <c r="Y32" s="1806"/>
      <c r="Z32" s="3130"/>
      <c r="AA32" s="3131"/>
      <c r="AB32" s="3130"/>
      <c r="AC32" s="3131"/>
      <c r="AD32" s="3094"/>
      <c r="AE32" s="3095"/>
      <c r="AF32" s="1799"/>
      <c r="AG32" s="1814" t="s">
        <v>1002</v>
      </c>
      <c r="AH32" s="1825">
        <v>0.05</v>
      </c>
      <c r="AI32" s="284"/>
      <c r="AJ32" s="3198"/>
      <c r="AK32" s="3198"/>
      <c r="AL32" s="3198"/>
      <c r="AM32" s="3198"/>
      <c r="AN32" s="3198">
        <v>608875.59</v>
      </c>
      <c r="AO32" s="3095"/>
    </row>
    <row r="33" spans="1:41" ht="15.95" customHeight="1" x14ac:dyDescent="0.2">
      <c r="A33" s="3189" t="s">
        <v>1003</v>
      </c>
      <c r="B33" s="3190"/>
      <c r="C33" s="1811"/>
      <c r="D33" s="1806"/>
      <c r="E33" s="3130"/>
      <c r="F33" s="3131"/>
      <c r="G33" s="3130"/>
      <c r="H33" s="3131"/>
      <c r="I33" s="3094">
        <v>0</v>
      </c>
      <c r="J33" s="3095"/>
      <c r="K33" s="1799"/>
      <c r="L33" s="1826" t="s">
        <v>533</v>
      </c>
      <c r="M33" s="284"/>
      <c r="N33" s="284"/>
      <c r="O33" s="3198"/>
      <c r="P33" s="3198"/>
      <c r="Q33" s="3198"/>
      <c r="R33" s="3198"/>
      <c r="S33" s="3198">
        <v>120000</v>
      </c>
      <c r="T33" s="3095"/>
      <c r="U33" s="1810"/>
      <c r="V33" s="3189" t="s">
        <v>1003</v>
      </c>
      <c r="W33" s="3190"/>
      <c r="X33" s="1811"/>
      <c r="Y33" s="1806"/>
      <c r="Z33" s="3130"/>
      <c r="AA33" s="3131"/>
      <c r="AB33" s="3130"/>
      <c r="AC33" s="3131"/>
      <c r="AD33" s="3094"/>
      <c r="AE33" s="3095"/>
      <c r="AF33" s="1799"/>
      <c r="AG33" s="1826" t="s">
        <v>533</v>
      </c>
      <c r="AH33" s="284"/>
      <c r="AI33" s="284"/>
      <c r="AJ33" s="3198"/>
      <c r="AK33" s="3198"/>
      <c r="AL33" s="3198"/>
      <c r="AM33" s="3198"/>
      <c r="AN33" s="3198">
        <v>120000</v>
      </c>
      <c r="AO33" s="3095"/>
    </row>
    <row r="34" spans="1:41" ht="15.95" customHeight="1" x14ac:dyDescent="0.2">
      <c r="A34" s="3189" t="s">
        <v>1004</v>
      </c>
      <c r="B34" s="3190"/>
      <c r="C34" s="1811"/>
      <c r="D34" s="1806"/>
      <c r="E34" s="3130"/>
      <c r="F34" s="3131"/>
      <c r="G34" s="3130"/>
      <c r="H34" s="3131"/>
      <c r="I34" s="3094">
        <v>0</v>
      </c>
      <c r="J34" s="3095"/>
      <c r="K34" s="1799"/>
      <c r="L34" s="1827" t="s">
        <v>535</v>
      </c>
      <c r="M34" s="284"/>
      <c r="N34" s="284"/>
      <c r="O34" s="3198"/>
      <c r="P34" s="3198"/>
      <c r="Q34" s="3198"/>
      <c r="R34" s="3198"/>
      <c r="S34" s="3198">
        <v>500000</v>
      </c>
      <c r="T34" s="3095"/>
      <c r="U34" s="1810"/>
      <c r="V34" s="3189" t="s">
        <v>1004</v>
      </c>
      <c r="W34" s="3190"/>
      <c r="X34" s="1811"/>
      <c r="Y34" s="1806"/>
      <c r="Z34" s="3130"/>
      <c r="AA34" s="3131"/>
      <c r="AB34" s="3130"/>
      <c r="AC34" s="3131"/>
      <c r="AD34" s="3094"/>
      <c r="AE34" s="3095"/>
      <c r="AF34" s="1799"/>
      <c r="AG34" s="1827" t="s">
        <v>535</v>
      </c>
      <c r="AH34" s="284"/>
      <c r="AI34" s="284"/>
      <c r="AJ34" s="3198"/>
      <c r="AK34" s="3198"/>
      <c r="AL34" s="3198"/>
      <c r="AM34" s="3198"/>
      <c r="AN34" s="3198">
        <v>500000</v>
      </c>
      <c r="AO34" s="3095"/>
    </row>
    <row r="35" spans="1:41" ht="15.95" customHeight="1" x14ac:dyDescent="0.2">
      <c r="A35" s="3189" t="s">
        <v>1005</v>
      </c>
      <c r="B35" s="3190"/>
      <c r="C35" s="1811"/>
      <c r="D35" s="1806"/>
      <c r="E35" s="3130"/>
      <c r="F35" s="3131"/>
      <c r="G35" s="3130"/>
      <c r="H35" s="3131"/>
      <c r="I35" s="3094">
        <v>0</v>
      </c>
      <c r="J35" s="3095"/>
      <c r="K35" s="1799"/>
      <c r="L35" s="1827" t="s">
        <v>731</v>
      </c>
      <c r="M35" s="284"/>
      <c r="N35" s="284"/>
      <c r="O35" s="3198"/>
      <c r="P35" s="3198"/>
      <c r="Q35" s="3198"/>
      <c r="R35" s="3198"/>
      <c r="S35" s="3198">
        <v>562841.15455555555</v>
      </c>
      <c r="T35" s="3095"/>
      <c r="U35" s="1810"/>
      <c r="V35" s="3189" t="s">
        <v>1005</v>
      </c>
      <c r="W35" s="3190"/>
      <c r="X35" s="1811"/>
      <c r="Y35" s="1806"/>
      <c r="Z35" s="3130"/>
      <c r="AA35" s="3131"/>
      <c r="AB35" s="3130"/>
      <c r="AC35" s="3131"/>
      <c r="AD35" s="3094"/>
      <c r="AE35" s="3095"/>
      <c r="AF35" s="1799"/>
      <c r="AG35" s="1827" t="s">
        <v>731</v>
      </c>
      <c r="AH35" s="284"/>
      <c r="AI35" s="284"/>
      <c r="AJ35" s="3198"/>
      <c r="AK35" s="3198"/>
      <c r="AL35" s="3198"/>
      <c r="AM35" s="3198"/>
      <c r="AN35" s="3198">
        <v>608875.59</v>
      </c>
      <c r="AO35" s="3095"/>
    </row>
    <row r="36" spans="1:41" ht="15.95" customHeight="1" x14ac:dyDescent="0.2">
      <c r="A36" s="3189" t="s">
        <v>1006</v>
      </c>
      <c r="B36" s="3190"/>
      <c r="C36" s="1811"/>
      <c r="D36" s="1806"/>
      <c r="E36" s="3130"/>
      <c r="F36" s="3131"/>
      <c r="G36" s="3130"/>
      <c r="H36" s="3131"/>
      <c r="I36" s="3094">
        <v>0</v>
      </c>
      <c r="J36" s="3095"/>
      <c r="K36" s="1799"/>
      <c r="L36" s="1828" t="s">
        <v>510</v>
      </c>
      <c r="M36" s="1829"/>
      <c r="N36" s="1829"/>
      <c r="O36" s="3199"/>
      <c r="P36" s="3199"/>
      <c r="Q36" s="3199"/>
      <c r="R36" s="3199"/>
      <c r="S36" s="3199">
        <v>150000</v>
      </c>
      <c r="T36" s="3200"/>
      <c r="U36" s="1810"/>
      <c r="V36" s="3189" t="s">
        <v>1006</v>
      </c>
      <c r="W36" s="3190"/>
      <c r="X36" s="1811"/>
      <c r="Y36" s="1806"/>
      <c r="Z36" s="3130"/>
      <c r="AA36" s="3131"/>
      <c r="AB36" s="3130"/>
      <c r="AC36" s="3131"/>
      <c r="AD36" s="3094"/>
      <c r="AE36" s="3095"/>
      <c r="AF36" s="1799"/>
      <c r="AG36" s="2430" t="s">
        <v>1787</v>
      </c>
      <c r="AH36" s="1829"/>
      <c r="AI36" s="1829"/>
      <c r="AJ36" s="3199"/>
      <c r="AK36" s="3199"/>
      <c r="AL36" s="3199"/>
      <c r="AM36" s="3199"/>
      <c r="AN36" s="3199">
        <v>77000</v>
      </c>
      <c r="AO36" s="3200"/>
    </row>
    <row r="37" spans="1:41" ht="15.95" customHeight="1" x14ac:dyDescent="0.2">
      <c r="A37" s="3189" t="s">
        <v>1007</v>
      </c>
      <c r="B37" s="3190"/>
      <c r="C37" s="1811"/>
      <c r="D37" s="1806"/>
      <c r="E37" s="3130"/>
      <c r="F37" s="3131"/>
      <c r="G37" s="3130"/>
      <c r="H37" s="3131"/>
      <c r="I37" s="3094">
        <v>0</v>
      </c>
      <c r="J37" s="3095"/>
      <c r="K37" s="1799"/>
      <c r="L37" s="1830" t="s">
        <v>539</v>
      </c>
      <c r="M37" s="1831"/>
      <c r="N37" s="1831"/>
      <c r="O37" s="3201"/>
      <c r="P37" s="3201"/>
      <c r="Q37" s="3202"/>
      <c r="R37" s="3202"/>
      <c r="S37" s="3203">
        <v>1895682.3091111109</v>
      </c>
      <c r="T37" s="3203"/>
      <c r="U37" s="1832"/>
      <c r="V37" s="3189" t="s">
        <v>1007</v>
      </c>
      <c r="W37" s="3190"/>
      <c r="X37" s="1811"/>
      <c r="Y37" s="1806"/>
      <c r="Z37" s="3130"/>
      <c r="AA37" s="3131"/>
      <c r="AB37" s="3130"/>
      <c r="AC37" s="3131"/>
      <c r="AD37" s="3094"/>
      <c r="AE37" s="3095"/>
      <c r="AF37" s="1799"/>
      <c r="AG37" s="1830" t="s">
        <v>539</v>
      </c>
      <c r="AH37" s="1831"/>
      <c r="AI37" s="1831"/>
      <c r="AJ37" s="3201"/>
      <c r="AK37" s="3201"/>
      <c r="AL37" s="3202"/>
      <c r="AM37" s="3202"/>
      <c r="AN37" s="3203">
        <v>1914751.1799999997</v>
      </c>
      <c r="AO37" s="3203"/>
    </row>
    <row r="38" spans="1:41" ht="15.95" customHeight="1" x14ac:dyDescent="0.2">
      <c r="A38" s="3189" t="s">
        <v>158</v>
      </c>
      <c r="B38" s="3190"/>
      <c r="C38" s="1817"/>
      <c r="D38" s="1806"/>
      <c r="E38" s="3130"/>
      <c r="F38" s="3131"/>
      <c r="G38" s="3130"/>
      <c r="H38" s="3131"/>
      <c r="I38" s="3094">
        <v>0</v>
      </c>
      <c r="J38" s="3095"/>
      <c r="K38" s="1799"/>
      <c r="L38" s="1833"/>
      <c r="M38" s="284"/>
      <c r="N38" s="284"/>
      <c r="O38" s="3198"/>
      <c r="P38" s="3198"/>
      <c r="Q38" s="3198"/>
      <c r="R38" s="3198"/>
      <c r="S38" s="3198"/>
      <c r="T38" s="3095"/>
      <c r="U38" s="1810"/>
      <c r="V38" s="3189" t="s">
        <v>158</v>
      </c>
      <c r="W38" s="3190"/>
      <c r="X38" s="1817" t="s">
        <v>502</v>
      </c>
      <c r="Y38" s="1806" t="s">
        <v>503</v>
      </c>
      <c r="Z38" s="3130">
        <v>5</v>
      </c>
      <c r="AA38" s="3131"/>
      <c r="AB38" s="3204">
        <v>38202.400000000001</v>
      </c>
      <c r="AC38" s="3205"/>
      <c r="AD38" s="3094">
        <v>191012</v>
      </c>
      <c r="AE38" s="3095"/>
      <c r="AF38" s="1799"/>
      <c r="AG38" s="1833"/>
      <c r="AH38" s="284"/>
      <c r="AI38" s="284"/>
      <c r="AJ38" s="3198"/>
      <c r="AK38" s="3198"/>
      <c r="AL38" s="3198"/>
      <c r="AM38" s="3198"/>
      <c r="AN38" s="3198"/>
      <c r="AO38" s="3095"/>
    </row>
    <row r="39" spans="1:41" ht="15.95" customHeight="1" thickBot="1" x14ac:dyDescent="0.25">
      <c r="A39" s="3189" t="s">
        <v>1009</v>
      </c>
      <c r="B39" s="3190"/>
      <c r="C39" s="1811"/>
      <c r="D39" s="1806"/>
      <c r="E39" s="3130"/>
      <c r="F39" s="3131"/>
      <c r="G39" s="3130"/>
      <c r="H39" s="3131"/>
      <c r="I39" s="3094">
        <v>0</v>
      </c>
      <c r="J39" s="3095"/>
      <c r="K39" s="1799"/>
      <c r="L39" s="1834" t="s">
        <v>159</v>
      </c>
      <c r="M39" s="1835"/>
      <c r="N39" s="1835"/>
      <c r="O39" s="1835"/>
      <c r="P39" s="1835"/>
      <c r="Q39" s="1836"/>
      <c r="R39" s="1836"/>
      <c r="S39" s="3235">
        <v>13152505.400222221</v>
      </c>
      <c r="T39" s="3236"/>
      <c r="U39" s="1832"/>
      <c r="V39" s="3189" t="s">
        <v>1009</v>
      </c>
      <c r="W39" s="3190"/>
      <c r="X39" s="1811"/>
      <c r="Y39" s="1806"/>
      <c r="Z39" s="3130"/>
      <c r="AA39" s="3131"/>
      <c r="AB39" s="3130"/>
      <c r="AC39" s="3131"/>
      <c r="AD39" s="3094"/>
      <c r="AE39" s="3095"/>
      <c r="AF39" s="1799"/>
      <c r="AG39" s="1834" t="s">
        <v>159</v>
      </c>
      <c r="AH39" s="1835"/>
      <c r="AI39" s="1835"/>
      <c r="AJ39" s="1835"/>
      <c r="AK39" s="1835"/>
      <c r="AL39" s="1836"/>
      <c r="AM39" s="1836"/>
      <c r="AN39" s="3235">
        <v>14092262.979999999</v>
      </c>
      <c r="AO39" s="3236"/>
    </row>
    <row r="40" spans="1:41" ht="15.95" customHeight="1" x14ac:dyDescent="0.4">
      <c r="A40" s="3189" t="s">
        <v>1015</v>
      </c>
      <c r="B40" s="3190"/>
      <c r="C40" s="1817" t="s">
        <v>502</v>
      </c>
      <c r="D40" s="1806" t="s">
        <v>503</v>
      </c>
      <c r="E40" s="3094">
        <v>40</v>
      </c>
      <c r="F40" s="3095"/>
      <c r="G40" s="2841">
        <v>38202.400000000001</v>
      </c>
      <c r="H40" s="2842">
        <v>38202.400000000001</v>
      </c>
      <c r="I40" s="3094">
        <v>1528096</v>
      </c>
      <c r="J40" s="3095"/>
      <c r="K40" s="1837"/>
      <c r="L40" s="284"/>
      <c r="M40" s="284"/>
      <c r="N40" s="284"/>
      <c r="O40" s="284"/>
      <c r="P40" s="284"/>
      <c r="Q40" s="284"/>
      <c r="R40" s="284"/>
      <c r="S40" s="284"/>
      <c r="T40" s="284"/>
      <c r="U40" s="1838"/>
      <c r="V40" s="3189" t="s">
        <v>1015</v>
      </c>
      <c r="W40" s="3190"/>
      <c r="X40" s="1817" t="s">
        <v>502</v>
      </c>
      <c r="Y40" s="1806" t="s">
        <v>503</v>
      </c>
      <c r="Z40" s="3094">
        <v>35</v>
      </c>
      <c r="AA40" s="3095"/>
      <c r="AB40" s="3204">
        <v>38202.400000000001</v>
      </c>
      <c r="AC40" s="3205"/>
      <c r="AD40" s="3094">
        <v>1337084</v>
      </c>
      <c r="AE40" s="3095"/>
      <c r="AF40" s="1837"/>
      <c r="AG40" s="284"/>
      <c r="AH40" s="284"/>
      <c r="AI40" s="284"/>
      <c r="AJ40" s="284"/>
      <c r="AK40" s="284"/>
      <c r="AL40" s="284"/>
      <c r="AM40" s="284"/>
      <c r="AN40" s="284"/>
      <c r="AO40" s="284"/>
    </row>
    <row r="41" spans="1:41" ht="15.95" customHeight="1" x14ac:dyDescent="0.2">
      <c r="A41" s="3189" t="s">
        <v>1016</v>
      </c>
      <c r="B41" s="3190"/>
      <c r="C41" s="1811"/>
      <c r="D41" s="1806"/>
      <c r="E41" s="3130"/>
      <c r="F41" s="3131"/>
      <c r="G41" s="3130"/>
      <c r="H41" s="3131"/>
      <c r="I41" s="3094">
        <v>0</v>
      </c>
      <c r="J41" s="3095"/>
      <c r="K41" s="1799"/>
      <c r="L41" s="7" t="s">
        <v>1530</v>
      </c>
      <c r="M41" s="8"/>
      <c r="N41" s="8"/>
      <c r="O41" s="8"/>
      <c r="P41" s="9"/>
      <c r="Q41" s="10"/>
      <c r="R41" s="11"/>
      <c r="S41" s="284"/>
      <c r="T41" s="284"/>
      <c r="U41" s="1838"/>
      <c r="V41" s="3189" t="s">
        <v>1016</v>
      </c>
      <c r="W41" s="3190"/>
      <c r="X41" s="1811"/>
      <c r="Y41" s="1806"/>
      <c r="Z41" s="3130"/>
      <c r="AA41" s="3131"/>
      <c r="AB41" s="3130"/>
      <c r="AC41" s="3131"/>
      <c r="AD41" s="3094">
        <v>0</v>
      </c>
      <c r="AE41" s="3095"/>
      <c r="AF41" s="1799"/>
      <c r="AG41" s="7" t="s">
        <v>1587</v>
      </c>
      <c r="AH41" s="284"/>
      <c r="AI41" s="284"/>
      <c r="AJ41" s="284"/>
      <c r="AK41" s="284"/>
      <c r="AL41" s="284"/>
      <c r="AM41" s="284"/>
      <c r="AN41" s="284"/>
      <c r="AO41" s="284"/>
    </row>
    <row r="42" spans="1:41" ht="15.95" customHeight="1" x14ac:dyDescent="0.2">
      <c r="A42" s="3189" t="s">
        <v>1017</v>
      </c>
      <c r="B42" s="3190"/>
      <c r="C42" s="1811"/>
      <c r="D42" s="1806"/>
      <c r="E42" s="3130"/>
      <c r="F42" s="3131"/>
      <c r="G42" s="3130"/>
      <c r="H42" s="3131"/>
      <c r="I42" s="3094">
        <v>0</v>
      </c>
      <c r="J42" s="3095"/>
      <c r="K42" s="1799"/>
      <c r="L42" s="284" t="s">
        <v>160</v>
      </c>
      <c r="M42" s="1839"/>
      <c r="N42" s="1839"/>
      <c r="O42" s="1839"/>
      <c r="P42" s="1839"/>
      <c r="Q42" s="1839"/>
      <c r="R42" s="1839"/>
      <c r="S42" s="284"/>
      <c r="T42" s="284"/>
      <c r="U42" s="1838"/>
      <c r="V42" s="3189" t="s">
        <v>1017</v>
      </c>
      <c r="W42" s="3190"/>
      <c r="X42" s="1811"/>
      <c r="Y42" s="1806"/>
      <c r="Z42" s="3130"/>
      <c r="AA42" s="3131"/>
      <c r="AB42" s="3130"/>
      <c r="AC42" s="3131"/>
      <c r="AD42" s="3094">
        <v>0</v>
      </c>
      <c r="AE42" s="3095"/>
      <c r="AF42" s="1799"/>
      <c r="AG42" s="284" t="s">
        <v>160</v>
      </c>
      <c r="AH42" s="1840"/>
      <c r="AI42" s="1839"/>
      <c r="AJ42" s="1839"/>
      <c r="AK42" s="1839"/>
      <c r="AL42" s="1839"/>
      <c r="AM42" s="1839"/>
      <c r="AN42" s="284"/>
      <c r="AO42" s="284"/>
    </row>
    <row r="43" spans="1:41" ht="15.95" customHeight="1" x14ac:dyDescent="0.2">
      <c r="A43" s="3189" t="s">
        <v>1018</v>
      </c>
      <c r="B43" s="3190"/>
      <c r="C43" s="1811"/>
      <c r="D43" s="1806"/>
      <c r="E43" s="3130"/>
      <c r="F43" s="3131"/>
      <c r="G43" s="3130"/>
      <c r="H43" s="3131"/>
      <c r="I43" s="3094">
        <v>0</v>
      </c>
      <c r="J43" s="3095"/>
      <c r="K43" s="1799"/>
      <c r="L43" s="2155" t="s">
        <v>1585</v>
      </c>
      <c r="M43" s="284"/>
      <c r="N43" s="284"/>
      <c r="O43" s="284"/>
      <c r="P43" s="284"/>
      <c r="Q43" s="1842"/>
      <c r="R43" s="1843"/>
      <c r="S43" s="284"/>
      <c r="T43" s="284"/>
      <c r="U43" s="1838"/>
      <c r="V43" s="3189" t="s">
        <v>1018</v>
      </c>
      <c r="W43" s="3190"/>
      <c r="X43" s="1811"/>
      <c r="Y43" s="1806"/>
      <c r="Z43" s="3130"/>
      <c r="AA43" s="3131"/>
      <c r="AB43" s="3130"/>
      <c r="AC43" s="3131"/>
      <c r="AD43" s="3094">
        <v>0</v>
      </c>
      <c r="AE43" s="3095"/>
      <c r="AF43" s="1799"/>
      <c r="AG43" s="2155" t="s">
        <v>1586</v>
      </c>
      <c r="AH43" s="1881"/>
      <c r="AI43" s="1881"/>
      <c r="AJ43" s="1881"/>
      <c r="AK43" s="1881"/>
      <c r="AL43" s="1896"/>
      <c r="AM43" s="1881"/>
      <c r="AN43" s="1881"/>
      <c r="AO43" s="284"/>
    </row>
    <row r="44" spans="1:41" ht="15.95" customHeight="1" x14ac:dyDescent="0.4">
      <c r="A44" s="3189" t="s">
        <v>1019</v>
      </c>
      <c r="B44" s="3190"/>
      <c r="C44" s="1817" t="s">
        <v>502</v>
      </c>
      <c r="D44" s="1806" t="s">
        <v>503</v>
      </c>
      <c r="E44" s="3094">
        <v>10</v>
      </c>
      <c r="F44" s="3095"/>
      <c r="G44" s="2841">
        <v>38202.400000000001</v>
      </c>
      <c r="H44" s="2842">
        <v>38202.400000000001</v>
      </c>
      <c r="I44" s="3094">
        <v>382024</v>
      </c>
      <c r="J44" s="3095"/>
      <c r="K44" s="1799"/>
      <c r="L44" s="284"/>
      <c r="M44" s="1841"/>
      <c r="N44" s="1841"/>
      <c r="O44" s="1841"/>
      <c r="P44" s="1841"/>
      <c r="Q44" s="1843"/>
      <c r="R44" s="1843"/>
      <c r="S44" s="284"/>
      <c r="T44" s="284"/>
      <c r="U44" s="1838"/>
      <c r="V44" s="3189" t="s">
        <v>1019</v>
      </c>
      <c r="W44" s="3190"/>
      <c r="X44" s="1817" t="s">
        <v>502</v>
      </c>
      <c r="Y44" s="1806" t="s">
        <v>503</v>
      </c>
      <c r="Z44" s="3094">
        <v>4</v>
      </c>
      <c r="AA44" s="3095"/>
      <c r="AB44" s="3204">
        <v>38202.400000000001</v>
      </c>
      <c r="AC44" s="3205"/>
      <c r="AD44" s="3094">
        <v>152809.60000000001</v>
      </c>
      <c r="AE44" s="3095"/>
      <c r="AF44" s="1799"/>
      <c r="AG44" s="284"/>
      <c r="AH44" s="1841"/>
      <c r="AI44" s="1841"/>
      <c r="AJ44" s="1841"/>
      <c r="AK44" s="1841"/>
      <c r="AL44" s="1843"/>
      <c r="AM44" s="1843"/>
      <c r="AN44" s="284"/>
      <c r="AO44" s="284"/>
    </row>
    <row r="45" spans="1:41" ht="15.95" customHeight="1" x14ac:dyDescent="0.2">
      <c r="A45" s="3189" t="s">
        <v>887</v>
      </c>
      <c r="B45" s="3190"/>
      <c r="C45" s="1811"/>
      <c r="D45" s="1806"/>
      <c r="E45" s="3094"/>
      <c r="F45" s="3095"/>
      <c r="G45" s="3094"/>
      <c r="H45" s="3095"/>
      <c r="I45" s="3094">
        <v>0</v>
      </c>
      <c r="J45" s="3095"/>
      <c r="K45" s="1799"/>
      <c r="L45" s="284"/>
      <c r="M45" s="1841"/>
      <c r="N45" s="1841"/>
      <c r="O45" s="1841"/>
      <c r="P45" s="1841"/>
      <c r="Q45" s="1843"/>
      <c r="R45" s="284"/>
      <c r="S45" s="1843"/>
      <c r="T45" s="284"/>
      <c r="U45" s="1838"/>
      <c r="V45" s="3189" t="s">
        <v>887</v>
      </c>
      <c r="W45" s="3190"/>
      <c r="X45" s="1811"/>
      <c r="Y45" s="1806"/>
      <c r="Z45" s="3094"/>
      <c r="AA45" s="3095"/>
      <c r="AB45" s="3130"/>
      <c r="AC45" s="3131"/>
      <c r="AD45" s="3094"/>
      <c r="AE45" s="3095"/>
      <c r="AF45" s="1799"/>
      <c r="AG45" s="284"/>
      <c r="AH45" s="1841"/>
      <c r="AI45" s="1841"/>
      <c r="AJ45" s="1841"/>
      <c r="AK45" s="1841"/>
      <c r="AL45" s="1843"/>
      <c r="AM45" s="284"/>
      <c r="AN45" s="1843"/>
      <c r="AO45" s="284"/>
    </row>
    <row r="46" spans="1:41" ht="15.95" customHeight="1" x14ac:dyDescent="0.2">
      <c r="A46" s="3189" t="s">
        <v>888</v>
      </c>
      <c r="B46" s="3190"/>
      <c r="C46" s="1811"/>
      <c r="D46" s="1806"/>
      <c r="E46" s="3130"/>
      <c r="F46" s="3131"/>
      <c r="G46" s="3130"/>
      <c r="H46" s="3131"/>
      <c r="I46" s="3094">
        <v>0</v>
      </c>
      <c r="J46" s="3095"/>
      <c r="K46" s="1799"/>
      <c r="L46" s="284"/>
      <c r="M46" s="3169"/>
      <c r="N46" s="3169"/>
      <c r="O46" s="3169"/>
      <c r="P46" s="3169"/>
      <c r="Q46" s="1843"/>
      <c r="R46" s="1843"/>
      <c r="S46" s="1843"/>
      <c r="T46" s="284"/>
      <c r="U46" s="1838"/>
      <c r="V46" s="3189" t="s">
        <v>888</v>
      </c>
      <c r="W46" s="3190"/>
      <c r="X46" s="1817"/>
      <c r="Y46" s="1806"/>
      <c r="Z46" s="3130"/>
      <c r="AA46" s="3131"/>
      <c r="AB46" s="3130"/>
      <c r="AC46" s="3131"/>
      <c r="AD46" s="3094">
        <v>0</v>
      </c>
      <c r="AE46" s="3095"/>
      <c r="AF46" s="1799"/>
      <c r="AG46" s="284"/>
      <c r="AH46" s="3169"/>
      <c r="AI46" s="3169"/>
      <c r="AJ46" s="3169"/>
      <c r="AK46" s="3169"/>
      <c r="AL46" s="1843"/>
      <c r="AM46" s="1843"/>
      <c r="AN46" s="284"/>
      <c r="AO46" s="284"/>
    </row>
    <row r="47" spans="1:41" ht="15.95" customHeight="1" x14ac:dyDescent="0.2">
      <c r="A47" s="3152" t="s">
        <v>1020</v>
      </c>
      <c r="B47" s="3153"/>
      <c r="C47" s="1811"/>
      <c r="D47" s="1806"/>
      <c r="E47" s="3130"/>
      <c r="F47" s="3131"/>
      <c r="G47" s="3130"/>
      <c r="H47" s="3131"/>
      <c r="I47" s="3188">
        <v>500000</v>
      </c>
      <c r="J47" s="3206"/>
      <c r="K47" s="1799"/>
      <c r="L47" s="284"/>
      <c r="M47" s="3169"/>
      <c r="N47" s="3169"/>
      <c r="O47" s="3169"/>
      <c r="P47" s="3169"/>
      <c r="Q47" s="1843"/>
      <c r="R47" s="1843"/>
      <c r="S47" s="284"/>
      <c r="T47" s="284"/>
      <c r="U47" s="1838"/>
      <c r="V47" s="3152" t="s">
        <v>1020</v>
      </c>
      <c r="W47" s="3153"/>
      <c r="X47" s="1811"/>
      <c r="Y47" s="1806"/>
      <c r="Z47" s="3130"/>
      <c r="AA47" s="3131"/>
      <c r="AB47" s="3130"/>
      <c r="AC47" s="3131"/>
      <c r="AD47" s="3188">
        <v>8637111.1999999993</v>
      </c>
      <c r="AE47" s="3206"/>
      <c r="AF47" s="1799"/>
      <c r="AG47" s="284"/>
      <c r="AH47" s="3169"/>
      <c r="AI47" s="3169"/>
      <c r="AJ47" s="3169"/>
      <c r="AK47" s="3169"/>
      <c r="AL47" s="1843"/>
      <c r="AM47" s="1843"/>
      <c r="AN47" s="284"/>
      <c r="AO47" s="284"/>
    </row>
    <row r="48" spans="1:41" ht="15.95" customHeight="1" x14ac:dyDescent="0.2">
      <c r="A48" s="3189" t="s">
        <v>890</v>
      </c>
      <c r="B48" s="3190"/>
      <c r="C48" s="1811"/>
      <c r="D48" s="1806"/>
      <c r="E48" s="3130"/>
      <c r="F48" s="3131"/>
      <c r="G48" s="3130"/>
      <c r="H48" s="3131"/>
      <c r="I48" s="3094">
        <v>0</v>
      </c>
      <c r="J48" s="3095"/>
      <c r="K48" s="1799"/>
      <c r="L48" s="284"/>
      <c r="M48" s="3169"/>
      <c r="N48" s="3169"/>
      <c r="O48" s="3169"/>
      <c r="P48" s="3169"/>
      <c r="Q48" s="1843"/>
      <c r="R48" s="1843"/>
      <c r="S48" s="284"/>
      <c r="T48" s="284"/>
      <c r="U48" s="1838"/>
      <c r="V48" s="3189" t="s">
        <v>890</v>
      </c>
      <c r="W48" s="3190"/>
      <c r="X48" s="1817" t="s">
        <v>502</v>
      </c>
      <c r="Y48" s="1806" t="s">
        <v>503</v>
      </c>
      <c r="Z48" s="3130">
        <v>65</v>
      </c>
      <c r="AA48" s="3131"/>
      <c r="AB48" s="3204">
        <v>38202.400000000001</v>
      </c>
      <c r="AC48" s="3205"/>
      <c r="AD48" s="3094">
        <v>2483156</v>
      </c>
      <c r="AE48" s="3095"/>
      <c r="AF48" s="1799"/>
      <c r="AG48" s="284"/>
      <c r="AH48" s="3169"/>
      <c r="AI48" s="3169"/>
      <c r="AJ48" s="3169"/>
      <c r="AK48" s="3169"/>
      <c r="AL48" s="1843"/>
      <c r="AM48" s="1843"/>
      <c r="AN48" s="284"/>
      <c r="AO48" s="284"/>
    </row>
    <row r="49" spans="1:41" ht="15.95" customHeight="1" x14ac:dyDescent="0.2">
      <c r="A49" s="3189" t="s">
        <v>1021</v>
      </c>
      <c r="B49" s="3190"/>
      <c r="C49" s="1811"/>
      <c r="D49" s="1806"/>
      <c r="E49" s="3130"/>
      <c r="F49" s="3131"/>
      <c r="G49" s="3130"/>
      <c r="H49" s="3131"/>
      <c r="I49" s="3094">
        <v>0</v>
      </c>
      <c r="J49" s="3095"/>
      <c r="K49" s="1799"/>
      <c r="L49" s="284"/>
      <c r="M49" s="284"/>
      <c r="N49" s="284"/>
      <c r="O49" s="284"/>
      <c r="P49" s="284"/>
      <c r="Q49" s="284"/>
      <c r="R49" s="284"/>
      <c r="S49" s="284"/>
      <c r="T49" s="284"/>
      <c r="U49" s="1838"/>
      <c r="V49" s="3189" t="s">
        <v>161</v>
      </c>
      <c r="W49" s="3190"/>
      <c r="X49" s="1817" t="s">
        <v>502</v>
      </c>
      <c r="Y49" s="1806" t="s">
        <v>503</v>
      </c>
      <c r="Z49" s="3130">
        <v>30</v>
      </c>
      <c r="AA49" s="3131"/>
      <c r="AB49" s="3204">
        <v>38202.400000000001</v>
      </c>
      <c r="AC49" s="3205"/>
      <c r="AD49" s="3094">
        <v>1146072</v>
      </c>
      <c r="AE49" s="3095"/>
      <c r="AF49" s="1799"/>
      <c r="AG49" s="284"/>
      <c r="AH49" s="284"/>
      <c r="AI49" s="284"/>
      <c r="AJ49" s="284"/>
      <c r="AK49" s="284"/>
      <c r="AL49" s="284"/>
      <c r="AM49" s="284"/>
      <c r="AN49" s="284"/>
      <c r="AO49" s="284"/>
    </row>
    <row r="50" spans="1:41" ht="15.95" customHeight="1" x14ac:dyDescent="0.2">
      <c r="A50" s="3189" t="s">
        <v>899</v>
      </c>
      <c r="B50" s="3190"/>
      <c r="C50" s="1811"/>
      <c r="D50" s="1806"/>
      <c r="E50" s="3130"/>
      <c r="F50" s="3131"/>
      <c r="G50" s="3130"/>
      <c r="H50" s="3131"/>
      <c r="I50" s="3094">
        <v>0</v>
      </c>
      <c r="J50" s="3095"/>
      <c r="K50" s="1799"/>
      <c r="L50" s="1799"/>
      <c r="M50" s="1799"/>
      <c r="N50" s="1799"/>
      <c r="O50" s="1799"/>
      <c r="P50" s="1799"/>
      <c r="Q50" s="1799"/>
      <c r="R50" s="1799"/>
      <c r="S50" s="284"/>
      <c r="T50" s="284"/>
      <c r="U50" s="1838"/>
      <c r="V50" s="3189" t="s">
        <v>1022</v>
      </c>
      <c r="W50" s="3190"/>
      <c r="X50" s="1817" t="s">
        <v>502</v>
      </c>
      <c r="Y50" s="1806" t="s">
        <v>503</v>
      </c>
      <c r="Z50" s="3130">
        <v>100</v>
      </c>
      <c r="AA50" s="3131"/>
      <c r="AB50" s="3204">
        <v>38202.400000000001</v>
      </c>
      <c r="AC50" s="3205"/>
      <c r="AD50" s="3094">
        <v>3820240</v>
      </c>
      <c r="AE50" s="3095"/>
      <c r="AF50" s="1799"/>
      <c r="AG50" s="1799"/>
      <c r="AH50" s="1799"/>
      <c r="AI50" s="1799"/>
      <c r="AJ50" s="1799"/>
      <c r="AK50" s="1799"/>
      <c r="AL50" s="1799"/>
      <c r="AM50" s="1799"/>
      <c r="AN50" s="284"/>
      <c r="AO50" s="284"/>
    </row>
    <row r="51" spans="1:41" ht="15.95" customHeight="1" x14ac:dyDescent="0.2">
      <c r="A51" s="3189" t="s">
        <v>733</v>
      </c>
      <c r="B51" s="3190"/>
      <c r="C51" s="1811"/>
      <c r="D51" s="1806"/>
      <c r="E51" s="3130"/>
      <c r="F51" s="3131"/>
      <c r="G51" s="3130"/>
      <c r="H51" s="3131"/>
      <c r="I51" s="3094">
        <v>0</v>
      </c>
      <c r="J51" s="3095"/>
      <c r="K51" s="1799"/>
      <c r="L51" s="1799"/>
      <c r="M51" s="1799"/>
      <c r="N51" s="1799"/>
      <c r="O51" s="1799"/>
      <c r="P51" s="1799"/>
      <c r="Q51" s="1799"/>
      <c r="R51" s="1799"/>
      <c r="S51" s="284"/>
      <c r="T51" s="284"/>
      <c r="U51" s="1838"/>
      <c r="V51" s="3207" t="s">
        <v>1021</v>
      </c>
      <c r="W51" s="3208"/>
      <c r="X51" s="1817" t="s">
        <v>502</v>
      </c>
      <c r="Y51" s="1806" t="s">
        <v>503</v>
      </c>
      <c r="Z51" s="3130">
        <v>8</v>
      </c>
      <c r="AA51" s="3209"/>
      <c r="AB51" s="3204">
        <v>38202.400000000001</v>
      </c>
      <c r="AC51" s="3205"/>
      <c r="AD51" s="3094">
        <v>305619.20000000001</v>
      </c>
      <c r="AE51" s="3095"/>
      <c r="AF51" s="1799"/>
      <c r="AG51" s="1799"/>
      <c r="AH51" s="1799"/>
      <c r="AI51" s="1799"/>
      <c r="AJ51" s="1799"/>
      <c r="AK51" s="1799"/>
      <c r="AL51" s="1799"/>
      <c r="AM51" s="1799"/>
      <c r="AN51" s="284"/>
      <c r="AO51" s="284"/>
    </row>
    <row r="52" spans="1:41" ht="15.95" customHeight="1" x14ac:dyDescent="0.2">
      <c r="A52" s="3189" t="s">
        <v>892</v>
      </c>
      <c r="B52" s="3190"/>
      <c r="C52" s="1811"/>
      <c r="D52" s="1806"/>
      <c r="E52" s="3130"/>
      <c r="F52" s="3131"/>
      <c r="G52" s="3130"/>
      <c r="H52" s="3131"/>
      <c r="I52" s="3094">
        <v>0</v>
      </c>
      <c r="J52" s="3095"/>
      <c r="K52" s="1799"/>
      <c r="L52" s="1799"/>
      <c r="M52" s="1799"/>
      <c r="N52" s="1799"/>
      <c r="O52" s="1799"/>
      <c r="P52" s="1799"/>
      <c r="Q52" s="1799"/>
      <c r="R52" s="1799"/>
      <c r="S52" s="284"/>
      <c r="T52" s="284"/>
      <c r="U52" s="1838"/>
      <c r="V52" s="3207" t="s">
        <v>729</v>
      </c>
      <c r="W52" s="3208"/>
      <c r="X52" s="1817" t="s">
        <v>502</v>
      </c>
      <c r="Y52" s="1806" t="s">
        <v>503</v>
      </c>
      <c r="Z52" s="3130">
        <v>10</v>
      </c>
      <c r="AA52" s="3209"/>
      <c r="AB52" s="3204">
        <v>38202.400000000001</v>
      </c>
      <c r="AC52" s="3205"/>
      <c r="AD52" s="3094">
        <v>382024</v>
      </c>
      <c r="AE52" s="3095"/>
      <c r="AF52" s="1799"/>
      <c r="AG52" s="1799"/>
      <c r="AH52" s="1799"/>
      <c r="AI52" s="1799"/>
      <c r="AJ52" s="1799"/>
      <c r="AK52" s="1799"/>
      <c r="AL52" s="1799"/>
      <c r="AM52" s="1799"/>
      <c r="AN52" s="284"/>
      <c r="AO52" s="284"/>
    </row>
    <row r="53" spans="1:41" ht="15.95" customHeight="1" x14ac:dyDescent="0.2">
      <c r="A53" s="3189" t="s">
        <v>162</v>
      </c>
      <c r="B53" s="3190"/>
      <c r="C53" s="1811"/>
      <c r="D53" s="1806" t="s">
        <v>799</v>
      </c>
      <c r="E53" s="3130"/>
      <c r="F53" s="3131"/>
      <c r="G53" s="3130"/>
      <c r="H53" s="3131"/>
      <c r="I53" s="3094">
        <v>500000</v>
      </c>
      <c r="J53" s="3095"/>
      <c r="K53" s="1799"/>
      <c r="L53" s="1799"/>
      <c r="M53" s="1799"/>
      <c r="N53" s="1799"/>
      <c r="O53" s="1799"/>
      <c r="P53" s="1799"/>
      <c r="Q53" s="1799"/>
      <c r="R53" s="1799"/>
      <c r="S53" s="1799"/>
      <c r="T53" s="1799"/>
      <c r="U53" s="1838"/>
      <c r="V53" s="3189" t="s">
        <v>620</v>
      </c>
      <c r="W53" s="3190"/>
      <c r="X53" s="1811"/>
      <c r="Y53" s="1806" t="s">
        <v>799</v>
      </c>
      <c r="Z53" s="3130"/>
      <c r="AA53" s="3131"/>
      <c r="AB53" s="3130"/>
      <c r="AC53" s="3131"/>
      <c r="AD53" s="3094">
        <v>500000</v>
      </c>
      <c r="AE53" s="3095"/>
      <c r="AF53" s="1799"/>
      <c r="AG53" s="1799"/>
      <c r="AH53" s="1799"/>
      <c r="AI53" s="1799"/>
      <c r="AJ53" s="1799"/>
      <c r="AK53" s="1799"/>
      <c r="AL53" s="1799"/>
      <c r="AM53" s="1799"/>
      <c r="AN53" s="1799"/>
      <c r="AO53" s="1799"/>
    </row>
    <row r="54" spans="1:41" ht="15.95" customHeight="1" thickBot="1" x14ac:dyDescent="0.25">
      <c r="A54" s="1844" t="s">
        <v>563</v>
      </c>
      <c r="B54" s="1845"/>
      <c r="C54" s="1846"/>
      <c r="D54" s="1847"/>
      <c r="E54" s="3142">
        <v>115</v>
      </c>
      <c r="F54" s="3143"/>
      <c r="G54" s="3140"/>
      <c r="H54" s="3141"/>
      <c r="I54" s="3142">
        <v>5275300</v>
      </c>
      <c r="J54" s="3143"/>
      <c r="K54" s="1799"/>
      <c r="L54" s="1799"/>
      <c r="M54" s="1799"/>
      <c r="N54" s="1799"/>
      <c r="O54" s="1799"/>
      <c r="P54" s="1799"/>
      <c r="Q54" s="1799"/>
      <c r="R54" s="1799"/>
      <c r="S54" s="284"/>
      <c r="T54" s="284"/>
      <c r="U54" s="1838"/>
      <c r="V54" s="1844" t="s">
        <v>563</v>
      </c>
      <c r="W54" s="1845"/>
      <c r="X54" s="1846"/>
      <c r="Y54" s="1847"/>
      <c r="Z54" s="3142">
        <v>247</v>
      </c>
      <c r="AA54" s="3143"/>
      <c r="AB54" s="3140"/>
      <c r="AC54" s="3141"/>
      <c r="AD54" s="3142">
        <v>10318016.799999999</v>
      </c>
      <c r="AE54" s="3143"/>
      <c r="AF54" s="1799"/>
      <c r="AG54" s="1799"/>
      <c r="AH54" s="1799"/>
      <c r="AI54" s="1799"/>
      <c r="AJ54" s="1799"/>
      <c r="AK54" s="1799"/>
      <c r="AL54" s="1799"/>
      <c r="AM54" s="1799"/>
      <c r="AN54" s="284"/>
      <c r="AO54" s="284"/>
    </row>
    <row r="55" spans="1:41" ht="15.95" customHeight="1" x14ac:dyDescent="0.2">
      <c r="A55" s="53"/>
      <c r="B55" s="53"/>
      <c r="C55" s="53"/>
      <c r="D55" s="53"/>
      <c r="E55" s="53"/>
      <c r="F55" s="53"/>
      <c r="G55" s="53"/>
      <c r="H55" s="293"/>
      <c r="I55" s="294"/>
      <c r="J55" s="294"/>
      <c r="K55" s="295"/>
      <c r="L55" s="53"/>
      <c r="M55" s="53"/>
      <c r="N55" s="53"/>
      <c r="O55" s="53"/>
      <c r="P55" s="53"/>
      <c r="Q55" s="53"/>
      <c r="R55" s="53"/>
      <c r="S55" s="295"/>
      <c r="T55" s="295"/>
      <c r="U55" s="295"/>
      <c r="V55" s="53"/>
      <c r="W55" s="53"/>
      <c r="X55" s="53"/>
      <c r="Y55" s="53"/>
      <c r="Z55" s="53"/>
      <c r="AA55" s="53"/>
      <c r="AB55" s="53"/>
      <c r="AC55" s="293"/>
      <c r="AD55" s="294"/>
      <c r="AE55" s="294"/>
      <c r="AF55" s="295"/>
      <c r="AG55" s="53"/>
      <c r="AH55" s="53"/>
      <c r="AI55" s="53"/>
      <c r="AJ55" s="53"/>
      <c r="AK55" s="53"/>
      <c r="AL55" s="53"/>
      <c r="AM55" s="53"/>
      <c r="AN55" s="295"/>
      <c r="AO55" s="295"/>
    </row>
    <row r="56" spans="1:41" ht="15.95" customHeight="1" x14ac:dyDescent="0.2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3115"/>
      <c r="T56" s="3115"/>
      <c r="U56" s="286"/>
      <c r="V56" s="53"/>
      <c r="W56" s="52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3115"/>
      <c r="AO56" s="3115"/>
    </row>
    <row r="57" spans="1:41" ht="15.95" customHeight="1" x14ac:dyDescent="0.2">
      <c r="A57" s="2854"/>
      <c r="B57" s="2854"/>
      <c r="C57" s="2854"/>
      <c r="D57" s="2854"/>
      <c r="E57" s="2854"/>
      <c r="F57" s="2854"/>
      <c r="G57" s="2854"/>
      <c r="H57" s="2854"/>
      <c r="I57" s="2854"/>
      <c r="J57" s="2854"/>
      <c r="K57" s="2854"/>
      <c r="L57" s="2854"/>
      <c r="M57" s="2854"/>
      <c r="N57" s="2854"/>
      <c r="O57" s="2854"/>
      <c r="P57" s="2854"/>
      <c r="Q57" s="2854"/>
      <c r="R57" s="2854"/>
      <c r="S57" s="2854"/>
      <c r="T57" s="2854"/>
      <c r="U57" s="2854"/>
      <c r="V57" s="2854"/>
      <c r="W57" s="2854"/>
      <c r="X57" s="2854"/>
      <c r="Y57" s="2854"/>
      <c r="Z57" s="2854"/>
      <c r="AA57" s="2854"/>
      <c r="AB57" s="2854"/>
      <c r="AC57" s="2854"/>
      <c r="AD57" s="2854"/>
      <c r="AE57" s="2854"/>
      <c r="AF57" s="2854"/>
      <c r="AG57" s="2854"/>
      <c r="AH57" s="2854"/>
      <c r="AI57" s="2854"/>
      <c r="AJ57" s="2854"/>
      <c r="AK57" s="2854"/>
      <c r="AL57" s="2854"/>
      <c r="AM57" s="2854"/>
      <c r="AN57" s="2854"/>
      <c r="AO57" s="2854"/>
    </row>
    <row r="58" spans="1:41" ht="15.95" customHeight="1" x14ac:dyDescent="0.2">
      <c r="A58" s="3210"/>
      <c r="B58" s="3210"/>
      <c r="C58" s="3210"/>
      <c r="D58" s="3210"/>
      <c r="E58" s="3210"/>
      <c r="F58" s="3210"/>
      <c r="G58" s="3210"/>
      <c r="H58" s="3210"/>
      <c r="I58" s="3210"/>
      <c r="J58" s="3210"/>
      <c r="K58" s="3210"/>
      <c r="L58" s="3210"/>
      <c r="M58" s="3210"/>
      <c r="N58" s="3210"/>
      <c r="O58" s="3210"/>
      <c r="P58" s="3210"/>
      <c r="Q58" s="3210"/>
      <c r="R58" s="3210"/>
      <c r="S58" s="3210"/>
      <c r="T58" s="3210"/>
      <c r="U58" s="3210"/>
      <c r="V58" s="3210"/>
      <c r="W58" s="3210"/>
      <c r="X58" s="3210"/>
      <c r="Y58" s="3210"/>
      <c r="Z58" s="3210"/>
      <c r="AA58" s="3210"/>
      <c r="AB58" s="3210"/>
      <c r="AC58" s="3210"/>
      <c r="AD58" s="3210"/>
      <c r="AE58" s="3210"/>
      <c r="AF58" s="3210"/>
      <c r="AG58" s="3210"/>
      <c r="AH58" s="3210"/>
      <c r="AI58" s="3210"/>
      <c r="AJ58" s="3210"/>
      <c r="AK58" s="3210"/>
      <c r="AL58" s="3210"/>
      <c r="AM58" s="3210"/>
      <c r="AN58" s="3210"/>
      <c r="AO58" s="3210"/>
    </row>
    <row r="59" spans="1:41" ht="15.95" customHeight="1" x14ac:dyDescent="0.2">
      <c r="A59" s="2811" t="s">
        <v>1936</v>
      </c>
      <c r="B59" s="2811"/>
      <c r="C59" s="2811"/>
      <c r="D59" s="2811"/>
      <c r="E59" s="2811"/>
      <c r="F59" s="2811"/>
      <c r="G59" s="2811"/>
      <c r="H59" s="2811"/>
      <c r="I59" s="2811"/>
      <c r="J59" s="2811"/>
      <c r="K59" s="2811"/>
      <c r="L59" s="2811"/>
      <c r="M59" s="2811"/>
      <c r="N59" s="2811"/>
      <c r="O59" s="2811"/>
      <c r="P59" s="2811"/>
      <c r="Q59" s="2811"/>
      <c r="R59" s="2811"/>
      <c r="S59" s="2811"/>
      <c r="T59" s="2811"/>
      <c r="U59" s="298"/>
      <c r="V59" s="2811" t="s">
        <v>1956</v>
      </c>
      <c r="W59" s="2811"/>
      <c r="X59" s="2811"/>
      <c r="Y59" s="2811"/>
      <c r="Z59" s="2811"/>
      <c r="AA59" s="2811"/>
      <c r="AB59" s="2811"/>
      <c r="AC59" s="2811"/>
      <c r="AD59" s="2811"/>
      <c r="AE59" s="2811"/>
      <c r="AF59" s="2811"/>
      <c r="AG59" s="2811"/>
      <c r="AH59" s="2811"/>
      <c r="AI59" s="2811"/>
      <c r="AJ59" s="2811"/>
      <c r="AK59" s="2811"/>
      <c r="AL59" s="2811"/>
      <c r="AM59" s="2811"/>
      <c r="AN59" s="2811"/>
      <c r="AO59" s="2811"/>
    </row>
    <row r="60" spans="1:41" ht="15.95" customHeight="1" thickBot="1" x14ac:dyDescent="0.25">
      <c r="A60" s="2811"/>
      <c r="B60" s="2811"/>
      <c r="C60" s="2811"/>
      <c r="D60" s="2811"/>
      <c r="E60" s="2811"/>
      <c r="F60" s="2811"/>
      <c r="G60" s="2811"/>
      <c r="H60" s="2811"/>
      <c r="I60" s="2811"/>
      <c r="J60" s="2811"/>
      <c r="K60" s="2811"/>
      <c r="L60" s="2811"/>
      <c r="M60" s="2811"/>
      <c r="N60" s="2811"/>
      <c r="O60" s="2811"/>
      <c r="P60" s="2811"/>
      <c r="Q60" s="2811"/>
      <c r="R60" s="2811"/>
      <c r="S60" s="2811"/>
      <c r="T60" s="2811"/>
      <c r="U60" s="28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299"/>
      <c r="AG60" s="53"/>
      <c r="AH60" s="53"/>
      <c r="AI60" s="53"/>
      <c r="AJ60" s="53"/>
      <c r="AK60" s="53"/>
      <c r="AL60" s="53"/>
      <c r="AM60" s="53"/>
      <c r="AN60" s="53"/>
      <c r="AO60" s="53"/>
    </row>
    <row r="61" spans="1:41" ht="15.95" customHeight="1" x14ac:dyDescent="0.3">
      <c r="A61" s="3165" t="s">
        <v>441</v>
      </c>
      <c r="B61" s="3167"/>
      <c r="C61" s="3165" t="s">
        <v>442</v>
      </c>
      <c r="D61" s="3166"/>
      <c r="E61" s="3166"/>
      <c r="F61" s="3167"/>
      <c r="G61" s="3165" t="s">
        <v>443</v>
      </c>
      <c r="H61" s="3167"/>
      <c r="I61" s="3165" t="s">
        <v>444</v>
      </c>
      <c r="J61" s="3167"/>
      <c r="K61" s="1848"/>
      <c r="L61" s="3162" t="s">
        <v>441</v>
      </c>
      <c r="M61" s="3165" t="s">
        <v>442</v>
      </c>
      <c r="N61" s="3166"/>
      <c r="O61" s="3166"/>
      <c r="P61" s="3167"/>
      <c r="Q61" s="3165" t="s">
        <v>443</v>
      </c>
      <c r="R61" s="3167"/>
      <c r="S61" s="3165"/>
      <c r="T61" s="3167"/>
      <c r="U61" s="287"/>
      <c r="V61" s="2818" t="s">
        <v>441</v>
      </c>
      <c r="W61" s="2820"/>
      <c r="X61" s="2818" t="s">
        <v>442</v>
      </c>
      <c r="Y61" s="2819"/>
      <c r="Z61" s="2819"/>
      <c r="AA61" s="2820"/>
      <c r="AB61" s="2818" t="s">
        <v>443</v>
      </c>
      <c r="AC61" s="2820"/>
      <c r="AD61" s="2818" t="s">
        <v>444</v>
      </c>
      <c r="AE61" s="2820"/>
      <c r="AF61" s="53"/>
      <c r="AG61" s="2833" t="s">
        <v>441</v>
      </c>
      <c r="AH61" s="2818" t="s">
        <v>442</v>
      </c>
      <c r="AI61" s="2819"/>
      <c r="AJ61" s="2819"/>
      <c r="AK61" s="2820"/>
      <c r="AL61" s="2818" t="s">
        <v>443</v>
      </c>
      <c r="AM61" s="2820"/>
      <c r="AN61" s="2818"/>
      <c r="AO61" s="3109"/>
    </row>
    <row r="62" spans="1:41" ht="15.95" customHeight="1" thickBot="1" x14ac:dyDescent="0.35">
      <c r="A62" s="3158"/>
      <c r="B62" s="3159"/>
      <c r="C62" s="3160"/>
      <c r="D62" s="3168"/>
      <c r="E62" s="3168"/>
      <c r="F62" s="3161"/>
      <c r="G62" s="3158" t="s">
        <v>446</v>
      </c>
      <c r="H62" s="3159"/>
      <c r="I62" s="3158"/>
      <c r="J62" s="3159"/>
      <c r="K62" s="1848"/>
      <c r="L62" s="3163"/>
      <c r="M62" s="3160"/>
      <c r="N62" s="3168"/>
      <c r="O62" s="3168"/>
      <c r="P62" s="3161"/>
      <c r="Q62" s="3158" t="s">
        <v>446</v>
      </c>
      <c r="R62" s="3159"/>
      <c r="S62" s="3158" t="s">
        <v>281</v>
      </c>
      <c r="T62" s="3159"/>
      <c r="U62" s="287"/>
      <c r="V62" s="2831"/>
      <c r="W62" s="2832"/>
      <c r="X62" s="2821"/>
      <c r="Y62" s="2822"/>
      <c r="Z62" s="2822"/>
      <c r="AA62" s="2823"/>
      <c r="AB62" s="2831" t="s">
        <v>446</v>
      </c>
      <c r="AC62" s="2832"/>
      <c r="AD62" s="2831"/>
      <c r="AE62" s="2832"/>
      <c r="AF62" s="53"/>
      <c r="AG62" s="2873"/>
      <c r="AH62" s="2821"/>
      <c r="AI62" s="2822"/>
      <c r="AJ62" s="2822"/>
      <c r="AK62" s="2823"/>
      <c r="AL62" s="2831" t="s">
        <v>446</v>
      </c>
      <c r="AM62" s="2832"/>
      <c r="AN62" s="2831" t="s">
        <v>281</v>
      </c>
      <c r="AO62" s="3091"/>
    </row>
    <row r="63" spans="1:41" ht="15.95" customHeight="1" x14ac:dyDescent="0.3">
      <c r="A63" s="3158"/>
      <c r="B63" s="3159"/>
      <c r="C63" s="1851" t="s">
        <v>447</v>
      </c>
      <c r="D63" s="3163" t="s">
        <v>448</v>
      </c>
      <c r="E63" s="3158" t="s">
        <v>449</v>
      </c>
      <c r="F63" s="3159"/>
      <c r="G63" s="3158" t="s">
        <v>450</v>
      </c>
      <c r="H63" s="3159"/>
      <c r="I63" s="3158" t="s">
        <v>354</v>
      </c>
      <c r="J63" s="3159"/>
      <c r="K63" s="1848"/>
      <c r="L63" s="3163"/>
      <c r="M63" s="1849" t="s">
        <v>447</v>
      </c>
      <c r="N63" s="3162" t="s">
        <v>448</v>
      </c>
      <c r="O63" s="3165" t="s">
        <v>449</v>
      </c>
      <c r="P63" s="3167"/>
      <c r="Q63" s="3158" t="s">
        <v>450</v>
      </c>
      <c r="R63" s="3159"/>
      <c r="S63" s="3158" t="s">
        <v>354</v>
      </c>
      <c r="T63" s="3159"/>
      <c r="U63" s="287"/>
      <c r="V63" s="2831"/>
      <c r="W63" s="2832"/>
      <c r="X63" s="66" t="s">
        <v>447</v>
      </c>
      <c r="Y63" s="2873" t="s">
        <v>448</v>
      </c>
      <c r="Z63" s="2831" t="s">
        <v>449</v>
      </c>
      <c r="AA63" s="2832"/>
      <c r="AB63" s="2831" t="s">
        <v>450</v>
      </c>
      <c r="AC63" s="2832"/>
      <c r="AD63" s="2831" t="s">
        <v>354</v>
      </c>
      <c r="AE63" s="2832"/>
      <c r="AF63" s="53"/>
      <c r="AG63" s="2873"/>
      <c r="AH63" s="64" t="s">
        <v>447</v>
      </c>
      <c r="AI63" s="2873" t="s">
        <v>448</v>
      </c>
      <c r="AJ63" s="2831" t="s">
        <v>449</v>
      </c>
      <c r="AK63" s="2832"/>
      <c r="AL63" s="2831" t="s">
        <v>450</v>
      </c>
      <c r="AM63" s="2832"/>
      <c r="AN63" s="2831" t="s">
        <v>354</v>
      </c>
      <c r="AO63" s="3091"/>
    </row>
    <row r="64" spans="1:41" ht="15.95" customHeight="1" thickBot="1" x14ac:dyDescent="0.35">
      <c r="A64" s="3160"/>
      <c r="B64" s="3161"/>
      <c r="C64" s="1852" t="s">
        <v>451</v>
      </c>
      <c r="D64" s="3164"/>
      <c r="E64" s="3160"/>
      <c r="F64" s="3161"/>
      <c r="G64" s="3160"/>
      <c r="H64" s="3161"/>
      <c r="I64" s="3160"/>
      <c r="J64" s="3161"/>
      <c r="K64" s="1848"/>
      <c r="L64" s="3164"/>
      <c r="M64" s="1850" t="s">
        <v>451</v>
      </c>
      <c r="N64" s="3164"/>
      <c r="O64" s="3160"/>
      <c r="P64" s="3161"/>
      <c r="Q64" s="3160"/>
      <c r="R64" s="3161"/>
      <c r="S64" s="3160"/>
      <c r="T64" s="3161"/>
      <c r="U64" s="287"/>
      <c r="V64" s="2821"/>
      <c r="W64" s="2823"/>
      <c r="X64" s="67" t="s">
        <v>451</v>
      </c>
      <c r="Y64" s="2834"/>
      <c r="Z64" s="2821"/>
      <c r="AA64" s="2823"/>
      <c r="AB64" s="2821"/>
      <c r="AC64" s="2823"/>
      <c r="AD64" s="2821"/>
      <c r="AE64" s="2823"/>
      <c r="AF64" s="53"/>
      <c r="AG64" s="2834"/>
      <c r="AH64" s="63" t="s">
        <v>451</v>
      </c>
      <c r="AI64" s="2834"/>
      <c r="AJ64" s="2821"/>
      <c r="AK64" s="2823"/>
      <c r="AL64" s="2821"/>
      <c r="AM64" s="2823"/>
      <c r="AN64" s="3110"/>
      <c r="AO64" s="3111"/>
    </row>
    <row r="65" spans="1:41" ht="15.95" customHeight="1" x14ac:dyDescent="0.2">
      <c r="A65" s="3170" t="s">
        <v>452</v>
      </c>
      <c r="B65" s="3171"/>
      <c r="C65" s="1853"/>
      <c r="D65" s="1854"/>
      <c r="E65" s="3136"/>
      <c r="F65" s="3137"/>
      <c r="G65" s="3136"/>
      <c r="H65" s="3137"/>
      <c r="I65" s="3138"/>
      <c r="J65" s="3139"/>
      <c r="K65" s="1857"/>
      <c r="L65" s="1858" t="s">
        <v>453</v>
      </c>
      <c r="M65" s="1859"/>
      <c r="N65" s="1860"/>
      <c r="O65" s="3132"/>
      <c r="P65" s="3133"/>
      <c r="Q65" s="3132"/>
      <c r="R65" s="3133"/>
      <c r="S65" s="3132"/>
      <c r="T65" s="3133"/>
      <c r="U65" s="184"/>
      <c r="V65" s="3134" t="s">
        <v>452</v>
      </c>
      <c r="W65" s="3135"/>
      <c r="X65" s="1805"/>
      <c r="Y65" s="1806"/>
      <c r="Z65" s="3130"/>
      <c r="AA65" s="3131"/>
      <c r="AB65" s="3130"/>
      <c r="AC65" s="3131"/>
      <c r="AD65" s="3130"/>
      <c r="AE65" s="3131"/>
      <c r="AF65" s="1861"/>
      <c r="AG65" s="1807" t="s">
        <v>453</v>
      </c>
      <c r="AH65" s="1808"/>
      <c r="AI65" s="1809"/>
      <c r="AJ65" s="3128"/>
      <c r="AK65" s="3129"/>
      <c r="AL65" s="3128"/>
      <c r="AM65" s="3129"/>
      <c r="AN65" s="3128"/>
      <c r="AO65" s="3129"/>
    </row>
    <row r="66" spans="1:41" ht="15.95" customHeight="1" x14ac:dyDescent="0.2">
      <c r="A66" s="3148" t="s">
        <v>1023</v>
      </c>
      <c r="B66" s="3149"/>
      <c r="C66" s="1862"/>
      <c r="D66" s="1854"/>
      <c r="E66" s="3136"/>
      <c r="F66" s="3137"/>
      <c r="G66" s="3136"/>
      <c r="H66" s="3137"/>
      <c r="I66" s="3150">
        <v>119944.3</v>
      </c>
      <c r="J66" s="3151"/>
      <c r="K66" s="1857"/>
      <c r="L66" s="1863"/>
      <c r="M66" s="1864"/>
      <c r="N66" s="1854"/>
      <c r="O66" s="3138"/>
      <c r="P66" s="3139"/>
      <c r="Q66" s="3138"/>
      <c r="R66" s="3139"/>
      <c r="S66" s="3138"/>
      <c r="T66" s="3139"/>
      <c r="U66" s="184"/>
      <c r="V66" s="3152" t="s">
        <v>976</v>
      </c>
      <c r="W66" s="3153"/>
      <c r="X66" s="1818"/>
      <c r="Y66" s="1806"/>
      <c r="Z66" s="3130"/>
      <c r="AA66" s="3131"/>
      <c r="AB66" s="3130"/>
      <c r="AC66" s="3131"/>
      <c r="AD66" s="3154">
        <v>0</v>
      </c>
      <c r="AE66" s="3155"/>
      <c r="AF66" s="1861"/>
      <c r="AG66" s="1812"/>
      <c r="AH66" s="1813"/>
      <c r="AI66" s="1806"/>
      <c r="AJ66" s="3094"/>
      <c r="AK66" s="3095"/>
      <c r="AL66" s="3094"/>
      <c r="AM66" s="3095"/>
      <c r="AN66" s="3094"/>
      <c r="AO66" s="3095"/>
    </row>
    <row r="67" spans="1:41" ht="15.95" customHeight="1" x14ac:dyDescent="0.2">
      <c r="A67" s="3156" t="s">
        <v>1024</v>
      </c>
      <c r="B67" s="3157"/>
      <c r="C67" s="1854"/>
      <c r="D67" s="1854" t="s">
        <v>503</v>
      </c>
      <c r="E67" s="3136">
        <v>1</v>
      </c>
      <c r="F67" s="3137"/>
      <c r="G67" s="3124">
        <v>119944.3</v>
      </c>
      <c r="H67" s="3125">
        <v>119944.3</v>
      </c>
      <c r="I67" s="3138">
        <v>119944.3</v>
      </c>
      <c r="J67" s="3139"/>
      <c r="K67" s="1857"/>
      <c r="L67" s="1863" t="s">
        <v>456</v>
      </c>
      <c r="M67" s="1854" t="s">
        <v>1025</v>
      </c>
      <c r="N67" s="1854" t="s">
        <v>1026</v>
      </c>
      <c r="O67" s="3138">
        <v>1200</v>
      </c>
      <c r="P67" s="3139"/>
      <c r="Q67" s="3138">
        <v>2696.64</v>
      </c>
      <c r="R67" s="3139"/>
      <c r="S67" s="3138">
        <v>3235968</v>
      </c>
      <c r="T67" s="3139"/>
      <c r="U67" s="184"/>
      <c r="V67" s="3186" t="s">
        <v>977</v>
      </c>
      <c r="W67" s="3187"/>
      <c r="X67" s="1818"/>
      <c r="Y67" s="1806"/>
      <c r="Z67" s="3130"/>
      <c r="AA67" s="3131"/>
      <c r="AB67" s="3130"/>
      <c r="AC67" s="3131"/>
      <c r="AD67" s="3130"/>
      <c r="AE67" s="3131"/>
      <c r="AF67" s="1861"/>
      <c r="AG67" s="1812" t="s">
        <v>456</v>
      </c>
      <c r="AH67" s="1806"/>
      <c r="AI67" s="1806"/>
      <c r="AJ67" s="3094"/>
      <c r="AK67" s="3095"/>
      <c r="AL67" s="3094"/>
      <c r="AM67" s="3095"/>
      <c r="AN67" s="3094"/>
      <c r="AO67" s="3095"/>
    </row>
    <row r="68" spans="1:41" ht="15.95" customHeight="1" x14ac:dyDescent="0.2">
      <c r="A68" s="3156"/>
      <c r="B68" s="3157"/>
      <c r="C68" s="1854"/>
      <c r="D68" s="1854"/>
      <c r="E68" s="3136"/>
      <c r="F68" s="3137"/>
      <c r="G68" s="3124"/>
      <c r="H68" s="3125"/>
      <c r="I68" s="3136"/>
      <c r="J68" s="3137"/>
      <c r="K68" s="1857"/>
      <c r="L68" s="1863" t="s">
        <v>859</v>
      </c>
      <c r="M68" s="1854" t="s">
        <v>1027</v>
      </c>
      <c r="N68" s="1854" t="s">
        <v>1028</v>
      </c>
      <c r="O68" s="3138">
        <v>1200</v>
      </c>
      <c r="P68" s="3139"/>
      <c r="Q68" s="3138">
        <v>2584.2800000000002</v>
      </c>
      <c r="R68" s="3139"/>
      <c r="S68" s="3138">
        <v>3101136.0000000005</v>
      </c>
      <c r="T68" s="3139"/>
      <c r="U68" s="184"/>
      <c r="V68" s="3186" t="s">
        <v>738</v>
      </c>
      <c r="W68" s="3187"/>
      <c r="X68" s="1817"/>
      <c r="Y68" s="1806"/>
      <c r="Z68" s="3130"/>
      <c r="AA68" s="3131"/>
      <c r="AB68" s="3094"/>
      <c r="AC68" s="3131"/>
      <c r="AD68" s="3094">
        <v>0</v>
      </c>
      <c r="AE68" s="3095"/>
      <c r="AF68" s="1861"/>
      <c r="AG68" s="1812" t="s">
        <v>859</v>
      </c>
      <c r="AH68" s="1806"/>
      <c r="AI68" s="1806"/>
      <c r="AJ68" s="3094"/>
      <c r="AK68" s="3095"/>
      <c r="AL68" s="3094"/>
      <c r="AM68" s="3095"/>
      <c r="AN68" s="3094">
        <v>0</v>
      </c>
      <c r="AO68" s="3095"/>
    </row>
    <row r="69" spans="1:41" ht="15.95" customHeight="1" x14ac:dyDescent="0.2">
      <c r="A69" s="3148" t="s">
        <v>987</v>
      </c>
      <c r="B69" s="3149"/>
      <c r="C69" s="1862"/>
      <c r="D69" s="1854"/>
      <c r="E69" s="3136"/>
      <c r="F69" s="3137"/>
      <c r="G69" s="3124"/>
      <c r="H69" s="3125"/>
      <c r="I69" s="3211">
        <v>0</v>
      </c>
      <c r="J69" s="3212"/>
      <c r="K69" s="1857"/>
      <c r="L69" s="1863" t="s">
        <v>865</v>
      </c>
      <c r="M69" s="2316" t="s">
        <v>1029</v>
      </c>
      <c r="N69" s="1854" t="s">
        <v>596</v>
      </c>
      <c r="O69" s="3138">
        <v>2</v>
      </c>
      <c r="P69" s="3139"/>
      <c r="Q69" s="3138">
        <v>16685.46</v>
      </c>
      <c r="R69" s="3139"/>
      <c r="S69" s="3138">
        <v>33370.92</v>
      </c>
      <c r="T69" s="3139"/>
      <c r="U69" s="184"/>
      <c r="V69" s="3152" t="s">
        <v>987</v>
      </c>
      <c r="W69" s="3153"/>
      <c r="X69" s="1818"/>
      <c r="Y69" s="1806"/>
      <c r="Z69" s="3130"/>
      <c r="AA69" s="3131"/>
      <c r="AB69" s="3130"/>
      <c r="AC69" s="3131"/>
      <c r="AD69" s="3154">
        <v>0</v>
      </c>
      <c r="AE69" s="3155"/>
      <c r="AF69" s="1861"/>
      <c r="AG69" s="1812" t="s">
        <v>865</v>
      </c>
      <c r="AH69" s="1813"/>
      <c r="AI69" s="1806"/>
      <c r="AJ69" s="3094"/>
      <c r="AK69" s="3095"/>
      <c r="AL69" s="3094"/>
      <c r="AM69" s="3095"/>
      <c r="AN69" s="3094">
        <v>0</v>
      </c>
      <c r="AO69" s="3095"/>
    </row>
    <row r="70" spans="1:41" ht="15.95" customHeight="1" x14ac:dyDescent="0.2">
      <c r="A70" s="3156" t="s">
        <v>988</v>
      </c>
      <c r="B70" s="3157"/>
      <c r="C70" s="1854"/>
      <c r="D70" s="1854"/>
      <c r="E70" s="3136"/>
      <c r="F70" s="3137"/>
      <c r="G70" s="3124"/>
      <c r="H70" s="3125"/>
      <c r="I70" s="3136"/>
      <c r="J70" s="3137"/>
      <c r="K70" s="1857"/>
      <c r="L70" s="1863" t="s">
        <v>163</v>
      </c>
      <c r="M70" s="2316" t="s">
        <v>753</v>
      </c>
      <c r="N70" s="1854" t="s">
        <v>458</v>
      </c>
      <c r="O70" s="3138">
        <v>2</v>
      </c>
      <c r="P70" s="3139"/>
      <c r="Q70" s="3213">
        <v>7084</v>
      </c>
      <c r="R70" s="3214"/>
      <c r="S70" s="3138">
        <v>14168</v>
      </c>
      <c r="T70" s="3139"/>
      <c r="U70" s="184"/>
      <c r="V70" s="3186" t="s">
        <v>988</v>
      </c>
      <c r="W70" s="3187"/>
      <c r="X70" s="1818"/>
      <c r="Y70" s="1806"/>
      <c r="Z70" s="3130"/>
      <c r="AA70" s="3131"/>
      <c r="AB70" s="3130"/>
      <c r="AC70" s="3131"/>
      <c r="AD70" s="3130"/>
      <c r="AE70" s="3131"/>
      <c r="AF70" s="1861"/>
      <c r="AG70" s="1812" t="s">
        <v>867</v>
      </c>
      <c r="AH70" s="2157" t="s">
        <v>759</v>
      </c>
      <c r="AI70" s="1806" t="s">
        <v>458</v>
      </c>
      <c r="AJ70" s="3094">
        <v>3</v>
      </c>
      <c r="AK70" s="3095"/>
      <c r="AL70" s="3094">
        <v>7084</v>
      </c>
      <c r="AM70" s="3095"/>
      <c r="AN70" s="3094">
        <v>21252</v>
      </c>
      <c r="AO70" s="3095"/>
    </row>
    <row r="71" spans="1:41" ht="15.95" customHeight="1" x14ac:dyDescent="0.2">
      <c r="A71" s="3156" t="s">
        <v>978</v>
      </c>
      <c r="B71" s="3157"/>
      <c r="C71" s="1862"/>
      <c r="D71" s="1854"/>
      <c r="E71" s="3136"/>
      <c r="F71" s="3137"/>
      <c r="G71" s="3124"/>
      <c r="H71" s="3125"/>
      <c r="I71" s="3136"/>
      <c r="J71" s="3137"/>
      <c r="K71" s="1857"/>
      <c r="L71" s="1863" t="s">
        <v>164</v>
      </c>
      <c r="M71" s="1866" t="s">
        <v>165</v>
      </c>
      <c r="N71" s="1854" t="s">
        <v>458</v>
      </c>
      <c r="O71" s="3138">
        <v>1</v>
      </c>
      <c r="P71" s="3139"/>
      <c r="Q71" s="3138">
        <v>47977.72</v>
      </c>
      <c r="R71" s="3139"/>
      <c r="S71" s="3138">
        <v>47977.72</v>
      </c>
      <c r="T71" s="3139"/>
      <c r="U71" s="184"/>
      <c r="V71" s="3186" t="s">
        <v>978</v>
      </c>
      <c r="W71" s="3187"/>
      <c r="X71" s="1818"/>
      <c r="Y71" s="1806"/>
      <c r="Z71" s="3130"/>
      <c r="AA71" s="3131"/>
      <c r="AB71" s="3130"/>
      <c r="AC71" s="3131"/>
      <c r="AD71" s="3130"/>
      <c r="AE71" s="3131"/>
      <c r="AF71" s="1861"/>
      <c r="AG71" s="1812" t="s">
        <v>869</v>
      </c>
      <c r="AH71" s="2157" t="s">
        <v>767</v>
      </c>
      <c r="AI71" s="1806" t="s">
        <v>458</v>
      </c>
      <c r="AJ71" s="3094">
        <v>1</v>
      </c>
      <c r="AK71" s="3095"/>
      <c r="AL71" s="3191">
        <v>61672</v>
      </c>
      <c r="AM71" s="3192"/>
      <c r="AN71" s="3094">
        <v>61672</v>
      </c>
      <c r="AO71" s="3095"/>
    </row>
    <row r="72" spans="1:41" ht="15.95" customHeight="1" x14ac:dyDescent="0.2">
      <c r="A72" s="3156" t="s">
        <v>989</v>
      </c>
      <c r="B72" s="3157"/>
      <c r="C72" s="1862"/>
      <c r="D72" s="1854"/>
      <c r="E72" s="3136"/>
      <c r="F72" s="3137"/>
      <c r="G72" s="3124"/>
      <c r="H72" s="3125"/>
      <c r="I72" s="3136"/>
      <c r="J72" s="3137"/>
      <c r="K72" s="1857"/>
      <c r="L72" s="1867" t="s">
        <v>578</v>
      </c>
      <c r="M72" s="2317" t="s">
        <v>166</v>
      </c>
      <c r="N72" s="1854" t="s">
        <v>1098</v>
      </c>
      <c r="O72" s="3138">
        <v>1</v>
      </c>
      <c r="P72" s="3139"/>
      <c r="Q72" s="3138">
        <v>15561.86</v>
      </c>
      <c r="R72" s="3139"/>
      <c r="S72" s="3138">
        <v>15561.86</v>
      </c>
      <c r="T72" s="3139"/>
      <c r="U72" s="184"/>
      <c r="V72" s="3186" t="s">
        <v>989</v>
      </c>
      <c r="W72" s="3187"/>
      <c r="X72" s="1818"/>
      <c r="Y72" s="1806"/>
      <c r="Z72" s="3130"/>
      <c r="AA72" s="3131"/>
      <c r="AB72" s="3130"/>
      <c r="AC72" s="3131"/>
      <c r="AD72" s="3130"/>
      <c r="AE72" s="3131"/>
      <c r="AF72" s="1861"/>
      <c r="AG72" s="1812" t="s">
        <v>540</v>
      </c>
      <c r="AH72" s="1813"/>
      <c r="AI72" s="1806"/>
      <c r="AJ72" s="3094"/>
      <c r="AK72" s="3095"/>
      <c r="AL72" s="3094"/>
      <c r="AM72" s="3095"/>
      <c r="AN72" s="3094">
        <v>0</v>
      </c>
      <c r="AO72" s="3095"/>
    </row>
    <row r="73" spans="1:41" ht="15.95" customHeight="1" x14ac:dyDescent="0.2">
      <c r="A73" s="3148" t="s">
        <v>990</v>
      </c>
      <c r="B73" s="3149"/>
      <c r="C73" s="1862"/>
      <c r="D73" s="1854"/>
      <c r="E73" s="3136"/>
      <c r="F73" s="3137"/>
      <c r="G73" s="3124"/>
      <c r="H73" s="3125"/>
      <c r="I73" s="3150">
        <v>2941584.8000000003</v>
      </c>
      <c r="J73" s="3151"/>
      <c r="K73" s="1857"/>
      <c r="L73" s="1867" t="s">
        <v>575</v>
      </c>
      <c r="M73" s="2317" t="s">
        <v>766</v>
      </c>
      <c r="N73" s="1854" t="s">
        <v>596</v>
      </c>
      <c r="O73" s="3138">
        <v>1</v>
      </c>
      <c r="P73" s="3139"/>
      <c r="Q73" s="3138">
        <v>31280.669191919187</v>
      </c>
      <c r="R73" s="3139"/>
      <c r="S73" s="3138">
        <v>31280.669191919187</v>
      </c>
      <c r="T73" s="3139"/>
      <c r="U73" s="184"/>
      <c r="V73" s="3152" t="s">
        <v>1032</v>
      </c>
      <c r="W73" s="3153"/>
      <c r="X73" s="1818"/>
      <c r="Y73" s="1806"/>
      <c r="Z73" s="3130"/>
      <c r="AA73" s="3131"/>
      <c r="AB73" s="3130"/>
      <c r="AC73" s="3131"/>
      <c r="AD73" s="3188">
        <v>305619.20000000001</v>
      </c>
      <c r="AE73" s="3155"/>
      <c r="AF73" s="1861"/>
      <c r="AG73" s="1812" t="s">
        <v>541</v>
      </c>
      <c r="AH73" s="2158" t="s">
        <v>1588</v>
      </c>
      <c r="AI73" s="1806" t="s">
        <v>466</v>
      </c>
      <c r="AJ73" s="3094">
        <v>3</v>
      </c>
      <c r="AK73" s="3095"/>
      <c r="AL73" s="3094">
        <v>117649</v>
      </c>
      <c r="AM73" s="3095"/>
      <c r="AN73" s="3094">
        <v>352947</v>
      </c>
      <c r="AO73" s="3095"/>
    </row>
    <row r="74" spans="1:41" ht="15.95" customHeight="1" x14ac:dyDescent="0.2">
      <c r="A74" s="3215" t="s">
        <v>167</v>
      </c>
      <c r="B74" s="3216"/>
      <c r="C74" s="1854" t="s">
        <v>502</v>
      </c>
      <c r="D74" s="1854" t="s">
        <v>503</v>
      </c>
      <c r="E74" s="3138">
        <v>12</v>
      </c>
      <c r="F74" s="3139"/>
      <c r="G74" s="3124">
        <v>38202.400000000001</v>
      </c>
      <c r="H74" s="3125">
        <v>38202.400000000001</v>
      </c>
      <c r="I74" s="3138">
        <v>458428.80000000005</v>
      </c>
      <c r="J74" s="3139"/>
      <c r="K74" s="1857"/>
      <c r="L74" s="1863" t="s">
        <v>540</v>
      </c>
      <c r="M74" s="2316" t="s">
        <v>465</v>
      </c>
      <c r="N74" s="1854" t="s">
        <v>857</v>
      </c>
      <c r="O74" s="3138">
        <v>4</v>
      </c>
      <c r="P74" s="3139"/>
      <c r="Q74" s="3138">
        <v>108084.19408369409</v>
      </c>
      <c r="R74" s="3139"/>
      <c r="S74" s="3138">
        <v>432336.77633477637</v>
      </c>
      <c r="T74" s="3139"/>
      <c r="U74" s="184"/>
      <c r="V74" s="3189" t="s">
        <v>992</v>
      </c>
      <c r="W74" s="3190"/>
      <c r="X74" s="1818"/>
      <c r="Y74" s="1806"/>
      <c r="Z74" s="3094"/>
      <c r="AA74" s="3095"/>
      <c r="AB74" s="3094"/>
      <c r="AC74" s="3095"/>
      <c r="AD74" s="3094"/>
      <c r="AE74" s="3095"/>
      <c r="AF74" s="1861"/>
      <c r="AG74" s="1812" t="s">
        <v>543</v>
      </c>
      <c r="AH74" s="1806"/>
      <c r="AI74" s="1806"/>
      <c r="AJ74" s="3094"/>
      <c r="AK74" s="3095"/>
      <c r="AL74" s="3094"/>
      <c r="AM74" s="3095"/>
      <c r="AN74" s="3094">
        <v>0</v>
      </c>
      <c r="AO74" s="3095"/>
    </row>
    <row r="75" spans="1:41" ht="15.95" customHeight="1" x14ac:dyDescent="0.2">
      <c r="A75" s="3215" t="s">
        <v>168</v>
      </c>
      <c r="B75" s="3216"/>
      <c r="C75" s="1854" t="s">
        <v>502</v>
      </c>
      <c r="D75" s="1854" t="s">
        <v>503</v>
      </c>
      <c r="E75" s="3138">
        <v>15</v>
      </c>
      <c r="F75" s="3139"/>
      <c r="G75" s="3124">
        <v>38202.400000000001</v>
      </c>
      <c r="H75" s="3125">
        <v>38202.400000000001</v>
      </c>
      <c r="I75" s="3138">
        <v>573036</v>
      </c>
      <c r="J75" s="3139"/>
      <c r="K75" s="1857"/>
      <c r="L75" s="1863" t="s">
        <v>541</v>
      </c>
      <c r="M75" s="2316" t="s">
        <v>1031</v>
      </c>
      <c r="N75" s="1854" t="s">
        <v>857</v>
      </c>
      <c r="O75" s="3138">
        <v>4</v>
      </c>
      <c r="P75" s="3139"/>
      <c r="Q75" s="3138">
        <v>113517</v>
      </c>
      <c r="R75" s="3139"/>
      <c r="S75" s="3138">
        <v>454068</v>
      </c>
      <c r="T75" s="3139"/>
      <c r="U75" s="184"/>
      <c r="V75" s="3189" t="s">
        <v>993</v>
      </c>
      <c r="W75" s="3190"/>
      <c r="X75" s="1817"/>
      <c r="Y75" s="1806"/>
      <c r="Z75" s="3094"/>
      <c r="AA75" s="3095"/>
      <c r="AB75" s="3094"/>
      <c r="AC75" s="3095"/>
      <c r="AD75" s="3094">
        <v>0</v>
      </c>
      <c r="AE75" s="3095"/>
      <c r="AF75" s="1861"/>
      <c r="AG75" s="1812" t="s">
        <v>872</v>
      </c>
      <c r="AH75" s="1806"/>
      <c r="AI75" s="1806"/>
      <c r="AJ75" s="3094"/>
      <c r="AK75" s="3095"/>
      <c r="AL75" s="3094"/>
      <c r="AM75" s="3095"/>
      <c r="AN75" s="3094"/>
      <c r="AO75" s="3095"/>
    </row>
    <row r="76" spans="1:41" ht="15.95" customHeight="1" x14ac:dyDescent="0.2">
      <c r="A76" s="3215" t="s">
        <v>475</v>
      </c>
      <c r="B76" s="3216"/>
      <c r="C76" s="1862"/>
      <c r="D76" s="1854"/>
      <c r="E76" s="3138"/>
      <c r="F76" s="3139"/>
      <c r="G76" s="3124"/>
      <c r="H76" s="3125"/>
      <c r="I76" s="3138">
        <v>0</v>
      </c>
      <c r="J76" s="3139"/>
      <c r="K76" s="1857"/>
      <c r="L76" s="1867" t="s">
        <v>543</v>
      </c>
      <c r="M76" s="2316" t="s">
        <v>571</v>
      </c>
      <c r="N76" s="1854" t="s">
        <v>596</v>
      </c>
      <c r="O76" s="3138">
        <v>1</v>
      </c>
      <c r="P76" s="3139"/>
      <c r="Q76" s="3138">
        <v>22165.626262626261</v>
      </c>
      <c r="R76" s="3139"/>
      <c r="S76" s="3138">
        <v>22165.626262626261</v>
      </c>
      <c r="T76" s="3139"/>
      <c r="U76" s="184"/>
      <c r="V76" s="3189" t="s">
        <v>475</v>
      </c>
      <c r="W76" s="3190"/>
      <c r="X76" s="1818"/>
      <c r="Y76" s="1806"/>
      <c r="Z76" s="3094"/>
      <c r="AA76" s="3095"/>
      <c r="AB76" s="3094"/>
      <c r="AC76" s="3095"/>
      <c r="AD76" s="3094"/>
      <c r="AE76" s="3095"/>
      <c r="AF76" s="1861"/>
      <c r="AG76" s="1812" t="s">
        <v>462</v>
      </c>
      <c r="AH76" s="1806"/>
      <c r="AI76" s="1806"/>
      <c r="AJ76" s="3094"/>
      <c r="AK76" s="3095"/>
      <c r="AL76" s="3094"/>
      <c r="AM76" s="3095"/>
      <c r="AN76" s="3094">
        <v>0</v>
      </c>
      <c r="AO76" s="3095"/>
    </row>
    <row r="77" spans="1:41" ht="15.95" customHeight="1" x14ac:dyDescent="0.2">
      <c r="A77" s="3215" t="s">
        <v>169</v>
      </c>
      <c r="B77" s="3216"/>
      <c r="C77" s="1869" t="s">
        <v>502</v>
      </c>
      <c r="D77" s="1854" t="s">
        <v>503</v>
      </c>
      <c r="E77" s="3138">
        <v>1</v>
      </c>
      <c r="F77" s="3139"/>
      <c r="G77" s="3124">
        <v>38202.400000000001</v>
      </c>
      <c r="H77" s="3125">
        <v>38202.400000000001</v>
      </c>
      <c r="I77" s="3138">
        <v>38202.400000000001</v>
      </c>
      <c r="J77" s="3139"/>
      <c r="K77" s="1857"/>
      <c r="L77" s="1863" t="s">
        <v>872</v>
      </c>
      <c r="M77" s="1854" t="s">
        <v>1033</v>
      </c>
      <c r="N77" s="1854" t="s">
        <v>857</v>
      </c>
      <c r="O77" s="3138">
        <v>20</v>
      </c>
      <c r="P77" s="3139"/>
      <c r="Q77" s="3138">
        <v>8481.575757575758</v>
      </c>
      <c r="R77" s="3139"/>
      <c r="S77" s="3138">
        <v>169631.51515151517</v>
      </c>
      <c r="T77" s="3139"/>
      <c r="U77" s="184"/>
      <c r="V77" s="3189" t="s">
        <v>476</v>
      </c>
      <c r="W77" s="3190"/>
      <c r="X77" s="1870"/>
      <c r="Y77" s="1817"/>
      <c r="Z77" s="3094"/>
      <c r="AA77" s="3095"/>
      <c r="AB77" s="3094"/>
      <c r="AC77" s="3095"/>
      <c r="AD77" s="3094"/>
      <c r="AE77" s="3095"/>
      <c r="AF77" s="1861"/>
      <c r="AG77" s="1812" t="s">
        <v>877</v>
      </c>
      <c r="AH77" s="1813"/>
      <c r="AI77" s="1806"/>
      <c r="AJ77" s="3094"/>
      <c r="AK77" s="3095"/>
      <c r="AL77" s="3094"/>
      <c r="AM77" s="3095"/>
      <c r="AN77" s="3094">
        <v>0</v>
      </c>
      <c r="AO77" s="3095"/>
    </row>
    <row r="78" spans="1:41" ht="15.95" customHeight="1" x14ac:dyDescent="0.2">
      <c r="A78" s="3215" t="s">
        <v>908</v>
      </c>
      <c r="B78" s="3216"/>
      <c r="C78" s="1854" t="s">
        <v>502</v>
      </c>
      <c r="D78" s="1854" t="s">
        <v>503</v>
      </c>
      <c r="E78" s="3138">
        <v>6</v>
      </c>
      <c r="F78" s="3139"/>
      <c r="G78" s="3124">
        <v>38202.400000000001</v>
      </c>
      <c r="H78" s="3125">
        <v>38202.400000000001</v>
      </c>
      <c r="I78" s="3138">
        <v>229214.40000000002</v>
      </c>
      <c r="J78" s="3139"/>
      <c r="K78" s="1857"/>
      <c r="L78" s="1863" t="s">
        <v>170</v>
      </c>
      <c r="M78" s="1854"/>
      <c r="N78" s="1854" t="s">
        <v>596</v>
      </c>
      <c r="O78" s="3138">
        <v>2</v>
      </c>
      <c r="P78" s="3139"/>
      <c r="Q78" s="3138">
        <v>5730.36</v>
      </c>
      <c r="R78" s="3139"/>
      <c r="S78" s="3138">
        <v>11460.72</v>
      </c>
      <c r="T78" s="3139"/>
      <c r="U78" s="184"/>
      <c r="V78" s="3189" t="s">
        <v>908</v>
      </c>
      <c r="W78" s="3190"/>
      <c r="X78" s="426"/>
      <c r="Y78" s="1817"/>
      <c r="Z78" s="3094"/>
      <c r="AA78" s="3095"/>
      <c r="AB78" s="3094"/>
      <c r="AC78" s="3131"/>
      <c r="AD78" s="3094"/>
      <c r="AE78" s="3095"/>
      <c r="AF78" s="1861"/>
      <c r="AG78" s="1812" t="s">
        <v>1034</v>
      </c>
      <c r="AH78" s="1806" t="s">
        <v>1034</v>
      </c>
      <c r="AI78" s="1806" t="s">
        <v>1035</v>
      </c>
      <c r="AJ78" s="3094">
        <v>1</v>
      </c>
      <c r="AK78" s="3095"/>
      <c r="AL78" s="3094">
        <v>20224</v>
      </c>
      <c r="AM78" s="3095"/>
      <c r="AN78" s="3094">
        <v>20224</v>
      </c>
      <c r="AO78" s="3095"/>
    </row>
    <row r="79" spans="1:41" ht="15.95" customHeight="1" x14ac:dyDescent="0.2">
      <c r="A79" s="3215" t="s">
        <v>171</v>
      </c>
      <c r="B79" s="3216"/>
      <c r="C79" s="1854" t="s">
        <v>502</v>
      </c>
      <c r="D79" s="1854" t="s">
        <v>503</v>
      </c>
      <c r="E79" s="3136">
        <v>15</v>
      </c>
      <c r="F79" s="3137"/>
      <c r="G79" s="3124">
        <v>38202.400000000001</v>
      </c>
      <c r="H79" s="3125">
        <v>38202.400000000001</v>
      </c>
      <c r="I79" s="3138">
        <v>573036</v>
      </c>
      <c r="J79" s="3139"/>
      <c r="K79" s="1857"/>
      <c r="L79" s="1863" t="s">
        <v>172</v>
      </c>
      <c r="M79" s="1864"/>
      <c r="N79" s="1854" t="s">
        <v>1035</v>
      </c>
      <c r="O79" s="3138">
        <v>2</v>
      </c>
      <c r="P79" s="3139"/>
      <c r="Q79" s="3138">
        <v>20280.98</v>
      </c>
      <c r="R79" s="3139"/>
      <c r="S79" s="3138">
        <v>40561.96</v>
      </c>
      <c r="T79" s="3139"/>
      <c r="U79" s="184"/>
      <c r="V79" s="3189" t="s">
        <v>995</v>
      </c>
      <c r="W79" s="3190"/>
      <c r="X79" s="1817"/>
      <c r="Y79" s="1806"/>
      <c r="Z79" s="3130"/>
      <c r="AA79" s="3131"/>
      <c r="AB79" s="3094"/>
      <c r="AC79" s="3131"/>
      <c r="AD79" s="3094">
        <v>0</v>
      </c>
      <c r="AE79" s="3095"/>
      <c r="AF79" s="1861"/>
      <c r="AG79" s="1812" t="s">
        <v>513</v>
      </c>
      <c r="AH79" s="1806" t="s">
        <v>601</v>
      </c>
      <c r="AI79" s="1806" t="s">
        <v>602</v>
      </c>
      <c r="AJ79" s="3094">
        <v>7</v>
      </c>
      <c r="AK79" s="3095"/>
      <c r="AL79" s="3094">
        <v>4831</v>
      </c>
      <c r="AM79" s="3095"/>
      <c r="AN79" s="3094">
        <v>33817</v>
      </c>
      <c r="AO79" s="3095"/>
    </row>
    <row r="80" spans="1:41" ht="15.95" customHeight="1" x14ac:dyDescent="0.2">
      <c r="A80" s="3215" t="s">
        <v>996</v>
      </c>
      <c r="B80" s="3216"/>
      <c r="C80" s="1854" t="s">
        <v>502</v>
      </c>
      <c r="D80" s="1854" t="s">
        <v>503</v>
      </c>
      <c r="E80" s="3136">
        <v>2</v>
      </c>
      <c r="F80" s="3137"/>
      <c r="G80" s="3124">
        <v>38202.400000000001</v>
      </c>
      <c r="H80" s="3125">
        <v>38202.400000000001</v>
      </c>
      <c r="I80" s="3138">
        <v>76404.800000000003</v>
      </c>
      <c r="J80" s="3139"/>
      <c r="K80" s="1857"/>
      <c r="L80" s="1863" t="s">
        <v>173</v>
      </c>
      <c r="M80" s="1854"/>
      <c r="N80" s="1854" t="s">
        <v>503</v>
      </c>
      <c r="O80" s="3138">
        <v>100</v>
      </c>
      <c r="P80" s="3139"/>
      <c r="Q80" s="3138">
        <v>1348.32</v>
      </c>
      <c r="R80" s="3139"/>
      <c r="S80" s="3138">
        <v>134832</v>
      </c>
      <c r="T80" s="3139"/>
      <c r="U80" s="184"/>
      <c r="V80" s="3189" t="s">
        <v>996</v>
      </c>
      <c r="W80" s="3190"/>
      <c r="X80" s="1871"/>
      <c r="Y80" s="1872"/>
      <c r="Z80" s="3130"/>
      <c r="AA80" s="3131"/>
      <c r="AB80" s="3130"/>
      <c r="AC80" s="3209"/>
      <c r="AD80" s="3094"/>
      <c r="AE80" s="3095"/>
      <c r="AF80" s="1861"/>
      <c r="AG80" s="1812" t="s">
        <v>806</v>
      </c>
      <c r="AH80" s="1806" t="s">
        <v>744</v>
      </c>
      <c r="AI80" s="1806" t="s">
        <v>604</v>
      </c>
      <c r="AJ80" s="3094">
        <v>1</v>
      </c>
      <c r="AK80" s="3095"/>
      <c r="AL80" s="3094">
        <v>11966</v>
      </c>
      <c r="AM80" s="3095"/>
      <c r="AN80" s="3094">
        <v>11966</v>
      </c>
      <c r="AO80" s="3095"/>
    </row>
    <row r="81" spans="1:41" ht="15.95" customHeight="1" x14ac:dyDescent="0.2">
      <c r="A81" s="3215" t="s">
        <v>1036</v>
      </c>
      <c r="B81" s="3216"/>
      <c r="C81" s="1854" t="s">
        <v>502</v>
      </c>
      <c r="D81" s="1854" t="s">
        <v>503</v>
      </c>
      <c r="E81" s="3136">
        <v>12</v>
      </c>
      <c r="F81" s="3137"/>
      <c r="G81" s="3124">
        <v>38202.400000000001</v>
      </c>
      <c r="H81" s="3125">
        <v>38202.400000000001</v>
      </c>
      <c r="I81" s="3138">
        <v>458428.80000000005</v>
      </c>
      <c r="J81" s="3139"/>
      <c r="K81" s="1857"/>
      <c r="L81" s="1863" t="s">
        <v>174</v>
      </c>
      <c r="M81" s="1854"/>
      <c r="N81" s="1854"/>
      <c r="O81" s="1855"/>
      <c r="P81" s="1856"/>
      <c r="Q81" s="3138">
        <v>505002.02</v>
      </c>
      <c r="R81" s="3139"/>
      <c r="S81" s="3138">
        <v>505002.02</v>
      </c>
      <c r="T81" s="3139"/>
      <c r="U81" s="184"/>
      <c r="V81" s="3189" t="s">
        <v>879</v>
      </c>
      <c r="W81" s="3190"/>
      <c r="X81" s="1817" t="s">
        <v>502</v>
      </c>
      <c r="Y81" s="1806" t="s">
        <v>503</v>
      </c>
      <c r="Z81" s="3130">
        <v>6</v>
      </c>
      <c r="AA81" s="3131"/>
      <c r="AB81" s="3124">
        <v>38202.400000000001</v>
      </c>
      <c r="AC81" s="3125">
        <v>38202.400000000001</v>
      </c>
      <c r="AD81" s="3094">
        <v>229214.40000000002</v>
      </c>
      <c r="AE81" s="3095"/>
      <c r="AF81" s="1861"/>
      <c r="AG81" s="1812" t="s">
        <v>580</v>
      </c>
      <c r="AH81" s="1813"/>
      <c r="AI81" s="1806"/>
      <c r="AJ81" s="3094"/>
      <c r="AK81" s="3095"/>
      <c r="AL81" s="3094"/>
      <c r="AM81" s="3095"/>
      <c r="AN81" s="3094">
        <v>0</v>
      </c>
      <c r="AO81" s="3095"/>
    </row>
    <row r="82" spans="1:41" ht="15.95" customHeight="1" x14ac:dyDescent="0.2">
      <c r="A82" s="3215" t="s">
        <v>175</v>
      </c>
      <c r="B82" s="3216"/>
      <c r="C82" s="1854" t="s">
        <v>502</v>
      </c>
      <c r="D82" s="1854" t="s">
        <v>503</v>
      </c>
      <c r="E82" s="3136">
        <v>4</v>
      </c>
      <c r="F82" s="3137"/>
      <c r="G82" s="3124">
        <v>38202.400000000001</v>
      </c>
      <c r="H82" s="3125">
        <v>38202.400000000001</v>
      </c>
      <c r="I82" s="3138">
        <v>152809.60000000001</v>
      </c>
      <c r="J82" s="3139"/>
      <c r="K82" s="1857"/>
      <c r="L82" s="1863" t="s">
        <v>724</v>
      </c>
      <c r="M82" s="1854"/>
      <c r="N82" s="1854"/>
      <c r="O82" s="3138"/>
      <c r="P82" s="3139"/>
      <c r="Q82" s="3138"/>
      <c r="R82" s="3139"/>
      <c r="S82" s="3138">
        <v>0</v>
      </c>
      <c r="T82" s="3139"/>
      <c r="U82" s="184"/>
      <c r="V82" s="3189" t="s">
        <v>1037</v>
      </c>
      <c r="W82" s="3190"/>
      <c r="X82" s="1817" t="s">
        <v>502</v>
      </c>
      <c r="Y82" s="1806" t="s">
        <v>503</v>
      </c>
      <c r="Z82" s="3130">
        <v>2</v>
      </c>
      <c r="AA82" s="3131"/>
      <c r="AB82" s="3124">
        <v>38202.400000000001</v>
      </c>
      <c r="AC82" s="3125">
        <v>38202.400000000001</v>
      </c>
      <c r="AD82" s="3094">
        <v>76404.800000000003</v>
      </c>
      <c r="AE82" s="3095"/>
      <c r="AF82" s="1861"/>
      <c r="AG82" s="1812" t="s">
        <v>880</v>
      </c>
      <c r="AH82" s="1813"/>
      <c r="AI82" s="1806"/>
      <c r="AJ82" s="3094"/>
      <c r="AK82" s="3095"/>
      <c r="AL82" s="3094"/>
      <c r="AM82" s="3095"/>
      <c r="AN82" s="3094">
        <v>0</v>
      </c>
      <c r="AO82" s="3095"/>
    </row>
    <row r="83" spans="1:41" ht="15.95" customHeight="1" x14ac:dyDescent="0.2">
      <c r="A83" s="3215" t="s">
        <v>176</v>
      </c>
      <c r="B83" s="3216"/>
      <c r="C83" s="1869" t="s">
        <v>502</v>
      </c>
      <c r="D83" s="1854" t="s">
        <v>503</v>
      </c>
      <c r="E83" s="3136">
        <v>10</v>
      </c>
      <c r="F83" s="3137"/>
      <c r="G83" s="3124">
        <v>38202.400000000001</v>
      </c>
      <c r="H83" s="3125">
        <v>38202.400000000001</v>
      </c>
      <c r="I83" s="3138">
        <v>382024</v>
      </c>
      <c r="J83" s="3139"/>
      <c r="K83" s="1857"/>
      <c r="L83" s="1868" t="s">
        <v>579</v>
      </c>
      <c r="M83" s="1869"/>
      <c r="N83" s="1869"/>
      <c r="O83" s="3138"/>
      <c r="P83" s="3139"/>
      <c r="Q83" s="3138"/>
      <c r="R83" s="3139"/>
      <c r="S83" s="3138">
        <v>0</v>
      </c>
      <c r="T83" s="3139"/>
      <c r="U83" s="184"/>
      <c r="V83" s="3189" t="s">
        <v>510</v>
      </c>
      <c r="W83" s="3190"/>
      <c r="X83" s="1818"/>
      <c r="Y83" s="1806"/>
      <c r="Z83" s="3130"/>
      <c r="AA83" s="3131"/>
      <c r="AB83" s="3130"/>
      <c r="AC83" s="3131"/>
      <c r="AD83" s="3094"/>
      <c r="AE83" s="3095"/>
      <c r="AF83" s="1861"/>
      <c r="AG83" s="1815" t="s">
        <v>521</v>
      </c>
      <c r="AH83" s="1818"/>
      <c r="AI83" s="1817"/>
      <c r="AJ83" s="3193"/>
      <c r="AK83" s="3193"/>
      <c r="AL83" s="3193"/>
      <c r="AM83" s="3193"/>
      <c r="AN83" s="3094">
        <v>0</v>
      </c>
      <c r="AO83" s="3095"/>
    </row>
    <row r="84" spans="1:41" ht="15.95" customHeight="1" x14ac:dyDescent="0.2">
      <c r="A84" s="3148" t="s">
        <v>998</v>
      </c>
      <c r="B84" s="3149"/>
      <c r="C84" s="1862"/>
      <c r="D84" s="1854"/>
      <c r="E84" s="3136"/>
      <c r="F84" s="3137"/>
      <c r="G84" s="3124"/>
      <c r="H84" s="3125"/>
      <c r="I84" s="3150">
        <v>4431478.4000000004</v>
      </c>
      <c r="J84" s="3151"/>
      <c r="K84" s="1857"/>
      <c r="L84" s="1868" t="s">
        <v>510</v>
      </c>
      <c r="M84" s="1869"/>
      <c r="N84" s="1869"/>
      <c r="O84" s="3138"/>
      <c r="P84" s="3139"/>
      <c r="Q84" s="3138"/>
      <c r="R84" s="3139"/>
      <c r="S84" s="3138">
        <v>0</v>
      </c>
      <c r="T84" s="3139"/>
      <c r="U84" s="139"/>
      <c r="V84" s="3152" t="s">
        <v>1038</v>
      </c>
      <c r="W84" s="3153"/>
      <c r="X84" s="1818"/>
      <c r="Y84" s="1806"/>
      <c r="Z84" s="3130"/>
      <c r="AA84" s="3131"/>
      <c r="AB84" s="3130"/>
      <c r="AC84" s="3131"/>
      <c r="AD84" s="3188">
        <v>3420800.2</v>
      </c>
      <c r="AE84" s="3155"/>
      <c r="AF84" s="1861"/>
      <c r="AG84" s="1815"/>
      <c r="AH84" s="1818"/>
      <c r="AI84" s="1817"/>
      <c r="AJ84" s="3193"/>
      <c r="AK84" s="3193"/>
      <c r="AL84" s="3193"/>
      <c r="AM84" s="3193"/>
      <c r="AN84" s="3193"/>
      <c r="AO84" s="3193"/>
    </row>
    <row r="85" spans="1:41" ht="15.95" customHeight="1" x14ac:dyDescent="0.2">
      <c r="A85" s="3215" t="s">
        <v>177</v>
      </c>
      <c r="B85" s="3216"/>
      <c r="C85" s="1854" t="s">
        <v>502</v>
      </c>
      <c r="D85" s="1854" t="s">
        <v>503</v>
      </c>
      <c r="E85" s="3138">
        <v>12</v>
      </c>
      <c r="F85" s="3139"/>
      <c r="G85" s="3124">
        <v>38202.400000000001</v>
      </c>
      <c r="H85" s="3125">
        <v>38202.400000000001</v>
      </c>
      <c r="I85" s="3138">
        <v>458428.80000000005</v>
      </c>
      <c r="J85" s="3139"/>
      <c r="K85" s="1857"/>
      <c r="L85" s="1873" t="s">
        <v>882</v>
      </c>
      <c r="M85" s="1874"/>
      <c r="N85" s="1875"/>
      <c r="O85" s="3217"/>
      <c r="P85" s="3218"/>
      <c r="Q85" s="3217"/>
      <c r="R85" s="3218"/>
      <c r="S85" s="3219">
        <v>8249521.7869408373</v>
      </c>
      <c r="T85" s="3220"/>
      <c r="U85" s="141"/>
      <c r="V85" s="3189" t="s">
        <v>858</v>
      </c>
      <c r="W85" s="3190"/>
      <c r="X85" s="1818"/>
      <c r="Y85" s="1806"/>
      <c r="Z85" s="3094"/>
      <c r="AA85" s="3095"/>
      <c r="AB85" s="3094"/>
      <c r="AC85" s="3095"/>
      <c r="AD85" s="3094"/>
      <c r="AE85" s="3095"/>
      <c r="AF85" s="1861"/>
      <c r="AG85" s="1820" t="s">
        <v>882</v>
      </c>
      <c r="AH85" s="1803"/>
      <c r="AI85" s="1821"/>
      <c r="AJ85" s="3194"/>
      <c r="AK85" s="3194"/>
      <c r="AL85" s="3194"/>
      <c r="AM85" s="3194"/>
      <c r="AN85" s="3195">
        <v>501878</v>
      </c>
      <c r="AO85" s="3195"/>
    </row>
    <row r="86" spans="1:41" ht="15.95" customHeight="1" x14ac:dyDescent="0.2">
      <c r="A86" s="3215" t="s">
        <v>178</v>
      </c>
      <c r="B86" s="3216"/>
      <c r="C86" s="1854" t="s">
        <v>502</v>
      </c>
      <c r="D86" s="1854" t="s">
        <v>503</v>
      </c>
      <c r="E86" s="3138">
        <v>15</v>
      </c>
      <c r="F86" s="3139"/>
      <c r="G86" s="3124">
        <v>38202.400000000001</v>
      </c>
      <c r="H86" s="3125">
        <v>38202.400000000001</v>
      </c>
      <c r="I86" s="3138">
        <v>573036</v>
      </c>
      <c r="J86" s="3139"/>
      <c r="K86" s="1857"/>
      <c r="L86" s="1876" t="s">
        <v>688</v>
      </c>
      <c r="M86" s="1874"/>
      <c r="N86" s="1875"/>
      <c r="O86" s="3217"/>
      <c r="P86" s="3218"/>
      <c r="Q86" s="3217"/>
      <c r="R86" s="3218"/>
      <c r="S86" s="3219">
        <v>16242529.286940839</v>
      </c>
      <c r="T86" s="3220"/>
      <c r="U86" s="139"/>
      <c r="V86" s="3189" t="s">
        <v>501</v>
      </c>
      <c r="W86" s="3190"/>
      <c r="X86" s="1818"/>
      <c r="Y86" s="1806"/>
      <c r="Z86" s="3094"/>
      <c r="AA86" s="3095"/>
      <c r="AB86" s="3094"/>
      <c r="AC86" s="3095"/>
      <c r="AD86" s="3094"/>
      <c r="AE86" s="3095"/>
      <c r="AF86" s="1861"/>
      <c r="AG86" s="1814"/>
      <c r="AH86" s="1818"/>
      <c r="AI86" s="1817"/>
      <c r="AJ86" s="3193"/>
      <c r="AK86" s="3193"/>
      <c r="AL86" s="3193"/>
      <c r="AM86" s="3193"/>
      <c r="AN86" s="3193"/>
      <c r="AO86" s="3193"/>
    </row>
    <row r="87" spans="1:41" ht="15.95" customHeight="1" x14ac:dyDescent="0.2">
      <c r="A87" s="3215" t="s">
        <v>179</v>
      </c>
      <c r="B87" s="3216"/>
      <c r="C87" s="1869" t="s">
        <v>502</v>
      </c>
      <c r="D87" s="1854" t="s">
        <v>503</v>
      </c>
      <c r="E87" s="3136">
        <v>4</v>
      </c>
      <c r="F87" s="3137"/>
      <c r="G87" s="3124">
        <v>38202.400000000001</v>
      </c>
      <c r="H87" s="3125">
        <v>38202.400000000001</v>
      </c>
      <c r="I87" s="3138">
        <v>152809.60000000001</v>
      </c>
      <c r="J87" s="3139"/>
      <c r="K87" s="1857"/>
      <c r="L87" s="1877" t="s">
        <v>811</v>
      </c>
      <c r="M87" s="1878"/>
      <c r="N87" s="1878"/>
      <c r="O87" s="3221"/>
      <c r="P87" s="3221"/>
      <c r="Q87" s="3221"/>
      <c r="R87" s="3221"/>
      <c r="S87" s="3221"/>
      <c r="T87" s="3222"/>
      <c r="U87" s="184"/>
      <c r="V87" s="3189" t="s">
        <v>1000</v>
      </c>
      <c r="W87" s="3190"/>
      <c r="X87" s="1817"/>
      <c r="Y87" s="1806"/>
      <c r="Z87" s="3130"/>
      <c r="AA87" s="3131"/>
      <c r="AB87" s="3094"/>
      <c r="AC87" s="3131"/>
      <c r="AD87" s="3094">
        <v>0</v>
      </c>
      <c r="AE87" s="3095"/>
      <c r="AF87" s="1861"/>
      <c r="AG87" s="1879" t="s">
        <v>811</v>
      </c>
      <c r="AH87" s="1824"/>
      <c r="AI87" s="1824"/>
      <c r="AJ87" s="3196"/>
      <c r="AK87" s="3196"/>
      <c r="AL87" s="3196"/>
      <c r="AM87" s="3196"/>
      <c r="AN87" s="3196"/>
      <c r="AO87" s="3197"/>
    </row>
    <row r="88" spans="1:41" ht="15.95" customHeight="1" x14ac:dyDescent="0.2">
      <c r="A88" s="3215" t="s">
        <v>1001</v>
      </c>
      <c r="B88" s="3216"/>
      <c r="C88" s="1854" t="s">
        <v>502</v>
      </c>
      <c r="D88" s="1854" t="s">
        <v>503</v>
      </c>
      <c r="E88" s="3136">
        <v>3</v>
      </c>
      <c r="F88" s="3137"/>
      <c r="G88" s="3124">
        <v>38202.400000000001</v>
      </c>
      <c r="H88" s="3125">
        <v>38202.400000000001</v>
      </c>
      <c r="I88" s="3138">
        <v>114607.20000000001</v>
      </c>
      <c r="J88" s="3139"/>
      <c r="K88" s="1857"/>
      <c r="L88" s="1865" t="s">
        <v>1002</v>
      </c>
      <c r="M88" s="1880" t="s">
        <v>1039</v>
      </c>
      <c r="N88" s="1881"/>
      <c r="O88" s="3223"/>
      <c r="P88" s="3223"/>
      <c r="Q88" s="3223"/>
      <c r="R88" s="3223"/>
      <c r="S88" s="3139">
        <v>812126.46434704203</v>
      </c>
      <c r="T88" s="3139"/>
      <c r="U88" s="184"/>
      <c r="V88" s="3189" t="s">
        <v>1001</v>
      </c>
      <c r="W88" s="3190"/>
      <c r="X88" s="1817" t="s">
        <v>502</v>
      </c>
      <c r="Y88" s="1806" t="s">
        <v>503</v>
      </c>
      <c r="Z88" s="3130">
        <v>4</v>
      </c>
      <c r="AA88" s="3131"/>
      <c r="AB88" s="3191">
        <v>73876.7</v>
      </c>
      <c r="AC88" s="3192"/>
      <c r="AD88" s="3094">
        <v>295506.8</v>
      </c>
      <c r="AE88" s="3095"/>
      <c r="AF88" s="1861"/>
      <c r="AG88" s="1814" t="s">
        <v>1002</v>
      </c>
      <c r="AH88" s="1882" t="s">
        <v>1040</v>
      </c>
      <c r="AI88" s="284"/>
      <c r="AJ88" s="3198"/>
      <c r="AK88" s="3198"/>
      <c r="AL88" s="3198"/>
      <c r="AM88" s="3198"/>
      <c r="AN88" s="3198">
        <v>157621.96644000002</v>
      </c>
      <c r="AO88" s="3095"/>
    </row>
    <row r="89" spans="1:41" ht="15.95" customHeight="1" x14ac:dyDescent="0.2">
      <c r="A89" s="3215" t="s">
        <v>180</v>
      </c>
      <c r="B89" s="3216"/>
      <c r="C89" s="1854" t="s">
        <v>502</v>
      </c>
      <c r="D89" s="1854" t="s">
        <v>503</v>
      </c>
      <c r="E89" s="3136">
        <v>4</v>
      </c>
      <c r="F89" s="3137"/>
      <c r="G89" s="3124">
        <v>38202.400000000001</v>
      </c>
      <c r="H89" s="3125">
        <v>38202.400000000001</v>
      </c>
      <c r="I89" s="3138">
        <v>152809.60000000001</v>
      </c>
      <c r="J89" s="3139"/>
      <c r="K89" s="1857"/>
      <c r="L89" s="1883" t="s">
        <v>533</v>
      </c>
      <c r="M89" s="1881"/>
      <c r="N89" s="1881"/>
      <c r="O89" s="3223"/>
      <c r="P89" s="3223"/>
      <c r="Q89" s="3223"/>
      <c r="R89" s="3223"/>
      <c r="S89" s="3139">
        <v>200000</v>
      </c>
      <c r="T89" s="3139"/>
      <c r="U89" s="184"/>
      <c r="V89" s="3189" t="s">
        <v>1003</v>
      </c>
      <c r="W89" s="3190"/>
      <c r="X89" s="1818"/>
      <c r="Y89" s="1806"/>
      <c r="Z89" s="3130"/>
      <c r="AA89" s="3131"/>
      <c r="AB89" s="3130"/>
      <c r="AC89" s="3131"/>
      <c r="AD89" s="3094"/>
      <c r="AE89" s="3095"/>
      <c r="AF89" s="1861"/>
      <c r="AG89" s="1826" t="s">
        <v>533</v>
      </c>
      <c r="AH89" s="284"/>
      <c r="AI89" s="284"/>
      <c r="AJ89" s="3198"/>
      <c r="AK89" s="3198"/>
      <c r="AL89" s="3198"/>
      <c r="AM89" s="3198"/>
      <c r="AN89" s="3198"/>
      <c r="AO89" s="3095"/>
    </row>
    <row r="90" spans="1:41" ht="15.95" customHeight="1" x14ac:dyDescent="0.2">
      <c r="A90" s="3215" t="s">
        <v>1004</v>
      </c>
      <c r="B90" s="3216"/>
      <c r="C90" s="1854" t="s">
        <v>502</v>
      </c>
      <c r="D90" s="1854" t="s">
        <v>503</v>
      </c>
      <c r="E90" s="3136">
        <v>10</v>
      </c>
      <c r="F90" s="3137"/>
      <c r="G90" s="3124">
        <v>38202.400000000001</v>
      </c>
      <c r="H90" s="3125">
        <v>38202.400000000001</v>
      </c>
      <c r="I90" s="3138">
        <v>382024</v>
      </c>
      <c r="J90" s="3139"/>
      <c r="K90" s="1857"/>
      <c r="L90" s="1884" t="s">
        <v>181</v>
      </c>
      <c r="M90" s="1881"/>
      <c r="N90" s="1881"/>
      <c r="O90" s="3223"/>
      <c r="P90" s="3223"/>
      <c r="Q90" s="3223"/>
      <c r="R90" s="3223"/>
      <c r="S90" s="3139">
        <v>450000</v>
      </c>
      <c r="T90" s="3139"/>
      <c r="U90" s="184"/>
      <c r="V90" s="3189" t="s">
        <v>1004</v>
      </c>
      <c r="W90" s="3190"/>
      <c r="X90" s="1818"/>
      <c r="Y90" s="1806"/>
      <c r="Z90" s="3130"/>
      <c r="AA90" s="3131"/>
      <c r="AB90" s="3130"/>
      <c r="AC90" s="3131"/>
      <c r="AD90" s="3094"/>
      <c r="AE90" s="3095"/>
      <c r="AF90" s="1861"/>
      <c r="AG90" s="1827" t="s">
        <v>535</v>
      </c>
      <c r="AH90" s="284"/>
      <c r="AI90" s="284"/>
      <c r="AJ90" s="3198"/>
      <c r="AK90" s="3198"/>
      <c r="AL90" s="3198"/>
      <c r="AM90" s="3198"/>
      <c r="AN90" s="3198">
        <v>450000</v>
      </c>
      <c r="AO90" s="3095"/>
    </row>
    <row r="91" spans="1:41" ht="15.95" customHeight="1" x14ac:dyDescent="0.2">
      <c r="A91" s="3215" t="s">
        <v>182</v>
      </c>
      <c r="B91" s="3216"/>
      <c r="C91" s="1869" t="s">
        <v>502</v>
      </c>
      <c r="D91" s="1854" t="s">
        <v>503</v>
      </c>
      <c r="E91" s="3136">
        <v>12</v>
      </c>
      <c r="F91" s="3137"/>
      <c r="G91" s="3124">
        <v>38202.400000000001</v>
      </c>
      <c r="H91" s="3125">
        <v>38202.400000000001</v>
      </c>
      <c r="I91" s="3138">
        <v>458428.80000000005</v>
      </c>
      <c r="J91" s="3139"/>
      <c r="K91" s="1857"/>
      <c r="L91" s="1884" t="s">
        <v>731</v>
      </c>
      <c r="M91" s="1881"/>
      <c r="N91" s="1881"/>
      <c r="O91" s="3223"/>
      <c r="P91" s="3223"/>
      <c r="Q91" s="3223"/>
      <c r="R91" s="3223"/>
      <c r="S91" s="3139">
        <v>812126.46434704203</v>
      </c>
      <c r="T91" s="3139"/>
      <c r="U91" s="184"/>
      <c r="V91" s="3189" t="s">
        <v>1005</v>
      </c>
      <c r="W91" s="3190"/>
      <c r="X91" s="1818"/>
      <c r="Y91" s="1806"/>
      <c r="Z91" s="3130"/>
      <c r="AA91" s="3131"/>
      <c r="AB91" s="3130"/>
      <c r="AC91" s="3131"/>
      <c r="AD91" s="3094"/>
      <c r="AE91" s="3095"/>
      <c r="AF91" s="1861"/>
      <c r="AG91" s="1827" t="s">
        <v>537</v>
      </c>
      <c r="AH91" s="284"/>
      <c r="AI91" s="284"/>
      <c r="AJ91" s="3198"/>
      <c r="AK91" s="3198"/>
      <c r="AL91" s="3198"/>
      <c r="AM91" s="3198"/>
      <c r="AN91" s="3198">
        <v>262703.27740000002</v>
      </c>
      <c r="AO91" s="3095"/>
    </row>
    <row r="92" spans="1:41" ht="15.95" customHeight="1" x14ac:dyDescent="0.2">
      <c r="A92" s="3215" t="s">
        <v>183</v>
      </c>
      <c r="B92" s="3216"/>
      <c r="C92" s="1854" t="s">
        <v>502</v>
      </c>
      <c r="D92" s="1854" t="s">
        <v>503</v>
      </c>
      <c r="E92" s="3136">
        <v>8</v>
      </c>
      <c r="F92" s="3137"/>
      <c r="G92" s="3124">
        <v>38202.400000000001</v>
      </c>
      <c r="H92" s="3125">
        <v>38202.400000000001</v>
      </c>
      <c r="I92" s="3138">
        <v>305619.20000000001</v>
      </c>
      <c r="J92" s="3139"/>
      <c r="K92" s="1857"/>
      <c r="L92" s="1885" t="s">
        <v>510</v>
      </c>
      <c r="M92" s="1886"/>
      <c r="N92" s="1886"/>
      <c r="O92" s="3224"/>
      <c r="P92" s="3224"/>
      <c r="Q92" s="3224"/>
      <c r="R92" s="3224"/>
      <c r="S92" s="3224">
        <v>120000</v>
      </c>
      <c r="T92" s="3225"/>
      <c r="U92" s="184"/>
      <c r="V92" s="3189" t="s">
        <v>1006</v>
      </c>
      <c r="W92" s="3190"/>
      <c r="X92" s="1817" t="s">
        <v>502</v>
      </c>
      <c r="Y92" s="1806" t="s">
        <v>503</v>
      </c>
      <c r="Z92" s="3130">
        <v>4</v>
      </c>
      <c r="AA92" s="3131"/>
      <c r="AB92" s="3124">
        <v>38202.400000000001</v>
      </c>
      <c r="AC92" s="3125">
        <v>38202.400000000001</v>
      </c>
      <c r="AD92" s="3094">
        <v>152809.60000000001</v>
      </c>
      <c r="AE92" s="3095"/>
      <c r="AF92" s="1861"/>
      <c r="AG92" s="1828" t="s">
        <v>510</v>
      </c>
      <c r="AH92" s="1829"/>
      <c r="AI92" s="1829"/>
      <c r="AJ92" s="3199"/>
      <c r="AK92" s="3199"/>
      <c r="AL92" s="3199"/>
      <c r="AM92" s="3199"/>
      <c r="AN92" s="3226">
        <v>50000</v>
      </c>
      <c r="AO92" s="3227"/>
    </row>
    <row r="93" spans="1:41" ht="15.95" customHeight="1" x14ac:dyDescent="0.2">
      <c r="A93" s="3215" t="s">
        <v>184</v>
      </c>
      <c r="B93" s="3216"/>
      <c r="C93" s="1854" t="s">
        <v>502</v>
      </c>
      <c r="D93" s="1854" t="s">
        <v>503</v>
      </c>
      <c r="E93" s="3136">
        <v>4</v>
      </c>
      <c r="F93" s="3137"/>
      <c r="G93" s="3124">
        <v>38202.400000000001</v>
      </c>
      <c r="H93" s="3125">
        <v>38202.400000000001</v>
      </c>
      <c r="I93" s="3138">
        <v>152809.60000000001</v>
      </c>
      <c r="J93" s="3139"/>
      <c r="K93" s="1857"/>
      <c r="L93" s="1887" t="s">
        <v>539</v>
      </c>
      <c r="M93" s="1888"/>
      <c r="N93" s="1888"/>
      <c r="O93" s="3228"/>
      <c r="P93" s="3228"/>
      <c r="Q93" s="3229"/>
      <c r="R93" s="3229"/>
      <c r="S93" s="3230">
        <v>2394252.9286940843</v>
      </c>
      <c r="T93" s="3231"/>
      <c r="U93" s="290"/>
      <c r="V93" s="3189" t="s">
        <v>1007</v>
      </c>
      <c r="W93" s="3190"/>
      <c r="X93" s="1817" t="s">
        <v>502</v>
      </c>
      <c r="Y93" s="1806" t="s">
        <v>503</v>
      </c>
      <c r="Z93" s="3130">
        <v>5</v>
      </c>
      <c r="AA93" s="3131"/>
      <c r="AB93" s="3124">
        <v>38202.400000000001</v>
      </c>
      <c r="AC93" s="3125">
        <v>38202.400000000001</v>
      </c>
      <c r="AD93" s="3094">
        <v>191012</v>
      </c>
      <c r="AE93" s="3095"/>
      <c r="AF93" s="1861"/>
      <c r="AG93" s="1830" t="s">
        <v>539</v>
      </c>
      <c r="AH93" s="1831"/>
      <c r="AI93" s="1831"/>
      <c r="AJ93" s="3201"/>
      <c r="AK93" s="3201"/>
      <c r="AL93" s="3202"/>
      <c r="AM93" s="3202"/>
      <c r="AN93" s="3203">
        <v>920325.24384000001</v>
      </c>
      <c r="AO93" s="3203"/>
    </row>
    <row r="94" spans="1:41" ht="15.95" customHeight="1" x14ac:dyDescent="0.2">
      <c r="A94" s="3215" t="s">
        <v>185</v>
      </c>
      <c r="B94" s="3216"/>
      <c r="C94" s="1854" t="s">
        <v>502</v>
      </c>
      <c r="D94" s="1854" t="s">
        <v>503</v>
      </c>
      <c r="E94" s="3136">
        <v>1</v>
      </c>
      <c r="F94" s="3137"/>
      <c r="G94" s="3124">
        <v>38202.400000000001</v>
      </c>
      <c r="H94" s="3125">
        <v>38202.400000000001</v>
      </c>
      <c r="I94" s="3138">
        <v>38202.400000000001</v>
      </c>
      <c r="J94" s="3139"/>
      <c r="K94" s="1857"/>
      <c r="L94" s="1889"/>
      <c r="M94" s="1881"/>
      <c r="N94" s="1881"/>
      <c r="O94" s="3223"/>
      <c r="P94" s="3223"/>
      <c r="Q94" s="3223"/>
      <c r="R94" s="3223"/>
      <c r="S94" s="3139"/>
      <c r="T94" s="3139"/>
      <c r="U94" s="184"/>
      <c r="V94" s="3189" t="s">
        <v>1008</v>
      </c>
      <c r="W94" s="3190"/>
      <c r="X94" s="1818"/>
      <c r="Y94" s="1806"/>
      <c r="Z94" s="3130"/>
      <c r="AA94" s="3131"/>
      <c r="AB94" s="3130"/>
      <c r="AC94" s="3131"/>
      <c r="AD94" s="3094"/>
      <c r="AE94" s="3095"/>
      <c r="AF94" s="1861"/>
      <c r="AG94" s="1833"/>
      <c r="AH94" s="284"/>
      <c r="AI94" s="284"/>
      <c r="AJ94" s="3198"/>
      <c r="AK94" s="3198"/>
      <c r="AL94" s="3198"/>
      <c r="AM94" s="3198"/>
      <c r="AN94" s="3198"/>
      <c r="AO94" s="3095"/>
    </row>
    <row r="95" spans="1:41" ht="15.95" customHeight="1" thickBot="1" x14ac:dyDescent="0.25">
      <c r="A95" s="3215" t="s">
        <v>186</v>
      </c>
      <c r="B95" s="3216"/>
      <c r="C95" s="1854" t="s">
        <v>502</v>
      </c>
      <c r="D95" s="1854" t="s">
        <v>503</v>
      </c>
      <c r="E95" s="3136">
        <v>2</v>
      </c>
      <c r="F95" s="3137"/>
      <c r="G95" s="3124">
        <v>38202.400000000001</v>
      </c>
      <c r="H95" s="3125">
        <v>38202.400000000001</v>
      </c>
      <c r="I95" s="3138">
        <v>76404.800000000003</v>
      </c>
      <c r="J95" s="3139"/>
      <c r="K95" s="1857"/>
      <c r="L95" s="1890" t="s">
        <v>159</v>
      </c>
      <c r="M95" s="1891"/>
      <c r="N95" s="1891"/>
      <c r="O95" s="1891"/>
      <c r="P95" s="1891"/>
      <c r="Q95" s="1892"/>
      <c r="R95" s="1892"/>
      <c r="S95" s="3232">
        <v>18636782.215634923</v>
      </c>
      <c r="T95" s="3233"/>
      <c r="U95" s="290"/>
      <c r="V95" s="3234" t="s">
        <v>1524</v>
      </c>
      <c r="W95" s="3190"/>
      <c r="X95" s="2429" t="s">
        <v>502</v>
      </c>
      <c r="Y95" s="2157" t="s">
        <v>503</v>
      </c>
      <c r="Z95" s="3130">
        <v>18</v>
      </c>
      <c r="AA95" s="3131"/>
      <c r="AB95" s="3191">
        <v>73876.7</v>
      </c>
      <c r="AC95" s="3192"/>
      <c r="AD95" s="3094">
        <v>1329780.5999999999</v>
      </c>
      <c r="AE95" s="3095"/>
      <c r="AF95" s="1861"/>
      <c r="AG95" s="1834" t="s">
        <v>159</v>
      </c>
      <c r="AH95" s="1835"/>
      <c r="AI95" s="1835"/>
      <c r="AJ95" s="1835"/>
      <c r="AK95" s="1835"/>
      <c r="AL95" s="1836"/>
      <c r="AM95" s="1836"/>
      <c r="AN95" s="3235">
        <v>6174390.7918400001</v>
      </c>
      <c r="AO95" s="3236"/>
    </row>
    <row r="96" spans="1:41" ht="15.95" customHeight="1" x14ac:dyDescent="0.2">
      <c r="A96" s="3215" t="s">
        <v>187</v>
      </c>
      <c r="B96" s="3216"/>
      <c r="C96" s="1854" t="s">
        <v>502</v>
      </c>
      <c r="D96" s="1854" t="s">
        <v>503</v>
      </c>
      <c r="E96" s="3138">
        <v>28</v>
      </c>
      <c r="F96" s="3139"/>
      <c r="G96" s="3124">
        <v>38202.400000000001</v>
      </c>
      <c r="H96" s="3125">
        <v>38202.400000000001</v>
      </c>
      <c r="I96" s="3138">
        <v>1069667.2</v>
      </c>
      <c r="J96" s="3139"/>
      <c r="K96" s="1893"/>
      <c r="L96" s="1881"/>
      <c r="M96" s="1881"/>
      <c r="N96" s="1881"/>
      <c r="O96" s="1881"/>
      <c r="P96" s="1881"/>
      <c r="Q96" s="1881"/>
      <c r="R96" s="1881"/>
      <c r="S96" s="1881"/>
      <c r="T96" s="1881"/>
      <c r="U96" s="286"/>
      <c r="V96" s="3189" t="s">
        <v>1015</v>
      </c>
      <c r="W96" s="3190"/>
      <c r="X96" s="1817" t="s">
        <v>502</v>
      </c>
      <c r="Y96" s="1806" t="s">
        <v>503</v>
      </c>
      <c r="Z96" s="3094">
        <v>20</v>
      </c>
      <c r="AA96" s="3095"/>
      <c r="AB96" s="3124">
        <v>38202.400000000001</v>
      </c>
      <c r="AC96" s="3125">
        <v>38202.400000000001</v>
      </c>
      <c r="AD96" s="3094">
        <v>764048</v>
      </c>
      <c r="AE96" s="3095"/>
      <c r="AF96" s="304"/>
      <c r="AG96" s="166"/>
      <c r="AH96" s="166"/>
      <c r="AI96" s="166"/>
      <c r="AJ96" s="166"/>
      <c r="AK96" s="166"/>
      <c r="AL96" s="166"/>
      <c r="AM96" s="166"/>
      <c r="AN96" s="166"/>
      <c r="AO96" s="166"/>
    </row>
    <row r="97" spans="1:41" ht="15.95" customHeight="1" x14ac:dyDescent="0.2">
      <c r="A97" s="3215" t="s">
        <v>1016</v>
      </c>
      <c r="B97" s="3216"/>
      <c r="C97" s="1854" t="s">
        <v>502</v>
      </c>
      <c r="D97" s="1854" t="s">
        <v>503</v>
      </c>
      <c r="E97" s="3136">
        <v>3</v>
      </c>
      <c r="F97" s="3137"/>
      <c r="G97" s="3124">
        <v>38202.400000000001</v>
      </c>
      <c r="H97" s="3125">
        <v>38202.400000000001</v>
      </c>
      <c r="I97" s="3138">
        <v>114607.20000000001</v>
      </c>
      <c r="J97" s="3139"/>
      <c r="K97" s="1857"/>
      <c r="L97" s="7" t="s">
        <v>1587</v>
      </c>
      <c r="M97" s="8"/>
      <c r="N97" s="8"/>
      <c r="O97" s="8"/>
      <c r="P97" s="9"/>
      <c r="Q97" s="10"/>
      <c r="R97" s="11"/>
      <c r="S97" s="1881"/>
      <c r="T97" s="1881"/>
      <c r="U97" s="286"/>
      <c r="V97" s="3189" t="s">
        <v>1016</v>
      </c>
      <c r="W97" s="3190"/>
      <c r="X97" s="1818"/>
      <c r="Y97" s="1806"/>
      <c r="Z97" s="3130"/>
      <c r="AA97" s="3131"/>
      <c r="AB97" s="3130"/>
      <c r="AC97" s="3131"/>
      <c r="AD97" s="3094">
        <v>0</v>
      </c>
      <c r="AE97" s="3095"/>
      <c r="AF97" s="299"/>
      <c r="AG97" s="7" t="s">
        <v>1530</v>
      </c>
      <c r="AH97" s="166"/>
      <c r="AI97" s="166"/>
      <c r="AJ97" s="166"/>
      <c r="AK97" s="166"/>
      <c r="AL97" s="166"/>
      <c r="AM97" s="166"/>
      <c r="AN97" s="166"/>
      <c r="AO97" s="166"/>
    </row>
    <row r="98" spans="1:41" ht="15.95" customHeight="1" x14ac:dyDescent="0.2">
      <c r="A98" s="3215" t="s">
        <v>188</v>
      </c>
      <c r="B98" s="3216"/>
      <c r="C98" s="1869" t="s">
        <v>502</v>
      </c>
      <c r="D98" s="1854" t="s">
        <v>503</v>
      </c>
      <c r="E98" s="3136">
        <v>4</v>
      </c>
      <c r="F98" s="3137"/>
      <c r="G98" s="3124">
        <v>38202.400000000001</v>
      </c>
      <c r="H98" s="3125">
        <v>38202.400000000001</v>
      </c>
      <c r="I98" s="3138">
        <v>152809.60000000001</v>
      </c>
      <c r="J98" s="3139"/>
      <c r="K98" s="1857"/>
      <c r="L98" s="1881" t="s">
        <v>189</v>
      </c>
      <c r="M98" s="1881"/>
      <c r="N98" s="1881"/>
      <c r="O98" s="1881"/>
      <c r="P98" s="1881"/>
      <c r="Q98" s="1881"/>
      <c r="R98" s="1894"/>
      <c r="S98" s="1881"/>
      <c r="T98" s="1881"/>
      <c r="U98" s="286"/>
      <c r="V98" s="3189" t="s">
        <v>1017</v>
      </c>
      <c r="W98" s="3190"/>
      <c r="X98" s="1818"/>
      <c r="Y98" s="1806"/>
      <c r="Z98" s="3130"/>
      <c r="AA98" s="3131"/>
      <c r="AB98" s="3130"/>
      <c r="AC98" s="3131"/>
      <c r="AD98" s="3094">
        <v>0</v>
      </c>
      <c r="AE98" s="3095"/>
      <c r="AF98" s="299"/>
      <c r="AG98" s="2155" t="s">
        <v>1586</v>
      </c>
      <c r="AH98" s="53"/>
      <c r="AI98" s="53"/>
      <c r="AJ98" s="53"/>
      <c r="AK98" s="55"/>
      <c r="AL98" s="55"/>
      <c r="AM98" s="55"/>
      <c r="AN98" s="166"/>
      <c r="AO98" s="166"/>
    </row>
    <row r="99" spans="1:41" ht="15.95" customHeight="1" x14ac:dyDescent="0.2">
      <c r="A99" s="3215" t="s">
        <v>1018</v>
      </c>
      <c r="B99" s="3216"/>
      <c r="C99" s="1862"/>
      <c r="D99" s="1854"/>
      <c r="E99" s="3136"/>
      <c r="F99" s="3137"/>
      <c r="G99" s="3124"/>
      <c r="H99" s="3125"/>
      <c r="I99" s="3138">
        <v>0</v>
      </c>
      <c r="J99" s="3139"/>
      <c r="K99" s="1857"/>
      <c r="L99" s="2155" t="s">
        <v>1585</v>
      </c>
      <c r="M99" s="1895"/>
      <c r="N99" s="1895"/>
      <c r="O99" s="1895"/>
      <c r="P99" s="1895"/>
      <c r="Q99" s="1896"/>
      <c r="R99" s="1896"/>
      <c r="S99" s="1881"/>
      <c r="T99" s="1881"/>
      <c r="U99" s="286"/>
      <c r="V99" s="3189" t="s">
        <v>1018</v>
      </c>
      <c r="W99" s="3190"/>
      <c r="X99" s="1818"/>
      <c r="Y99" s="1806"/>
      <c r="Z99" s="3130"/>
      <c r="AA99" s="3131"/>
      <c r="AB99" s="3130"/>
      <c r="AC99" s="3131"/>
      <c r="AD99" s="3094">
        <v>0</v>
      </c>
      <c r="AE99" s="3095"/>
      <c r="AF99" s="299"/>
      <c r="AG99" s="166"/>
      <c r="AH99" s="166"/>
      <c r="AI99" s="166"/>
      <c r="AJ99" s="166"/>
      <c r="AK99" s="166"/>
      <c r="AL99" s="305"/>
      <c r="AM99" s="61"/>
      <c r="AN99" s="166"/>
      <c r="AO99" s="166"/>
    </row>
    <row r="100" spans="1:41" ht="15.95" customHeight="1" x14ac:dyDescent="0.2">
      <c r="A100" s="3215" t="s">
        <v>1019</v>
      </c>
      <c r="B100" s="3216"/>
      <c r="C100" s="1854" t="s">
        <v>502</v>
      </c>
      <c r="D100" s="1854" t="s">
        <v>503</v>
      </c>
      <c r="E100" s="3138">
        <v>6</v>
      </c>
      <c r="F100" s="3139"/>
      <c r="G100" s="3124">
        <v>38202.400000000001</v>
      </c>
      <c r="H100" s="3125">
        <v>38202.400000000001</v>
      </c>
      <c r="I100" s="3138">
        <v>229214.40000000002</v>
      </c>
      <c r="J100" s="3139"/>
      <c r="K100" s="1857"/>
      <c r="M100" s="1895"/>
      <c r="N100" s="1895"/>
      <c r="O100" s="1895"/>
      <c r="P100" s="1895"/>
      <c r="Q100" s="1896"/>
      <c r="R100" s="1896"/>
      <c r="S100" s="1896"/>
      <c r="T100" s="1881"/>
      <c r="U100" s="286"/>
      <c r="V100" s="3189" t="s">
        <v>1019</v>
      </c>
      <c r="W100" s="3190"/>
      <c r="X100" s="1817" t="s">
        <v>502</v>
      </c>
      <c r="Y100" s="1806" t="s">
        <v>503</v>
      </c>
      <c r="Z100" s="3094">
        <v>4</v>
      </c>
      <c r="AA100" s="3095"/>
      <c r="AB100" s="3124">
        <v>38202.400000000001</v>
      </c>
      <c r="AC100" s="3125">
        <v>38202.400000000001</v>
      </c>
      <c r="AD100" s="3094">
        <v>152809.60000000001</v>
      </c>
      <c r="AE100" s="3095"/>
      <c r="AF100" s="299"/>
      <c r="AH100" s="1881"/>
      <c r="AI100" s="1881"/>
      <c r="AJ100" s="1881"/>
      <c r="AK100" s="1881"/>
      <c r="AL100" s="1896"/>
      <c r="AM100" s="1881"/>
      <c r="AN100" s="1881"/>
      <c r="AO100" s="166"/>
    </row>
    <row r="101" spans="1:41" ht="15.95" customHeight="1" x14ac:dyDescent="0.2">
      <c r="A101" s="3215"/>
      <c r="B101" s="3216"/>
      <c r="C101" s="1854"/>
      <c r="D101" s="1854"/>
      <c r="E101" s="3138"/>
      <c r="F101" s="3139"/>
      <c r="G101" s="3124"/>
      <c r="H101" s="3125"/>
      <c r="I101" s="3138">
        <v>0</v>
      </c>
      <c r="J101" s="3139"/>
      <c r="K101" s="1857"/>
      <c r="M101" s="1881"/>
      <c r="N101" s="1881"/>
      <c r="O101" s="1881"/>
      <c r="P101" s="1881"/>
      <c r="Q101" s="1896"/>
      <c r="R101" s="1881"/>
      <c r="S101" s="1881"/>
      <c r="T101" s="1881"/>
      <c r="U101" s="286"/>
      <c r="V101" s="3189" t="s">
        <v>887</v>
      </c>
      <c r="W101" s="3190"/>
      <c r="X101" s="1817" t="s">
        <v>502</v>
      </c>
      <c r="Y101" s="1806" t="s">
        <v>503</v>
      </c>
      <c r="Z101" s="3094">
        <v>6</v>
      </c>
      <c r="AA101" s="3095"/>
      <c r="AB101" s="3124">
        <v>38202.400000000001</v>
      </c>
      <c r="AC101" s="3125">
        <v>38202.400000000001</v>
      </c>
      <c r="AD101" s="3094">
        <v>229214.40000000002</v>
      </c>
      <c r="AE101" s="3095"/>
      <c r="AF101" s="299"/>
      <c r="AG101" s="166"/>
      <c r="AH101" s="227"/>
      <c r="AI101" s="227"/>
      <c r="AJ101" s="227"/>
      <c r="AK101" s="227"/>
      <c r="AL101" s="122"/>
      <c r="AM101" s="166"/>
      <c r="AN101" s="166"/>
      <c r="AO101" s="166"/>
    </row>
    <row r="102" spans="1:41" ht="15.95" customHeight="1" x14ac:dyDescent="0.2">
      <c r="A102" s="3215"/>
      <c r="B102" s="3216"/>
      <c r="C102" s="1854"/>
      <c r="D102" s="1854"/>
      <c r="E102" s="3136"/>
      <c r="F102" s="3137"/>
      <c r="G102" s="3124"/>
      <c r="H102" s="3125"/>
      <c r="I102" s="3138">
        <v>0</v>
      </c>
      <c r="J102" s="3139"/>
      <c r="K102" s="1857"/>
      <c r="L102" s="1881"/>
      <c r="M102" s="3237"/>
      <c r="N102" s="3237"/>
      <c r="O102" s="3237"/>
      <c r="P102" s="3237"/>
      <c r="Q102" s="1896"/>
      <c r="R102" s="1896"/>
      <c r="S102" s="1881"/>
      <c r="T102" s="1881"/>
      <c r="U102" s="286"/>
      <c r="V102" s="3189" t="s">
        <v>888</v>
      </c>
      <c r="W102" s="3190"/>
      <c r="X102" s="1817" t="s">
        <v>502</v>
      </c>
      <c r="Y102" s="1806" t="s">
        <v>503</v>
      </c>
      <c r="Z102" s="3130">
        <v>8</v>
      </c>
      <c r="AA102" s="3131"/>
      <c r="AB102" s="3124">
        <v>38202.400000000001</v>
      </c>
      <c r="AC102" s="3125">
        <v>38202.400000000001</v>
      </c>
      <c r="AD102" s="3094">
        <v>305619.20000000001</v>
      </c>
      <c r="AE102" s="3095"/>
      <c r="AF102" s="299"/>
      <c r="AG102" s="166"/>
      <c r="AH102" s="3044"/>
      <c r="AI102" s="3044"/>
      <c r="AJ102" s="3044"/>
      <c r="AK102" s="3044"/>
      <c r="AL102" s="122"/>
      <c r="AM102" s="61"/>
      <c r="AN102" s="166"/>
      <c r="AO102" s="166"/>
    </row>
    <row r="103" spans="1:41" ht="15.95" customHeight="1" x14ac:dyDescent="0.2">
      <c r="A103" s="3148" t="s">
        <v>1020</v>
      </c>
      <c r="B103" s="3149"/>
      <c r="C103" s="1862"/>
      <c r="D103" s="1854"/>
      <c r="E103" s="3136"/>
      <c r="F103" s="3137"/>
      <c r="G103" s="3124"/>
      <c r="H103" s="3125"/>
      <c r="I103" s="3150">
        <v>500000</v>
      </c>
      <c r="J103" s="3151"/>
      <c r="K103" s="1857"/>
      <c r="L103" s="1881"/>
      <c r="M103" s="3237"/>
      <c r="N103" s="3237"/>
      <c r="O103" s="3237"/>
      <c r="P103" s="3237"/>
      <c r="Q103" s="1896"/>
      <c r="R103" s="1896"/>
      <c r="S103" s="1881"/>
      <c r="T103" s="1881"/>
      <c r="U103" s="286"/>
      <c r="V103" s="3152" t="s">
        <v>1020</v>
      </c>
      <c r="W103" s="3153"/>
      <c r="X103" s="1818"/>
      <c r="Y103" s="1806"/>
      <c r="Z103" s="3130"/>
      <c r="AA103" s="3131"/>
      <c r="AB103" s="3130"/>
      <c r="AC103" s="3131"/>
      <c r="AD103" s="3188">
        <v>1025768.148</v>
      </c>
      <c r="AE103" s="3206"/>
      <c r="AF103" s="299"/>
      <c r="AG103" s="166"/>
      <c r="AH103" s="3044"/>
      <c r="AI103" s="3044"/>
      <c r="AJ103" s="3044"/>
      <c r="AK103" s="3044"/>
      <c r="AL103" s="122"/>
      <c r="AM103" s="61"/>
      <c r="AN103" s="166"/>
      <c r="AO103" s="166"/>
    </row>
    <row r="104" spans="1:41" ht="15.95" customHeight="1" x14ac:dyDescent="0.2">
      <c r="A104" s="3215" t="s">
        <v>1041</v>
      </c>
      <c r="B104" s="3216"/>
      <c r="C104" s="1854"/>
      <c r="D104" s="1854"/>
      <c r="E104" s="3136"/>
      <c r="F104" s="3137"/>
      <c r="G104" s="3124"/>
      <c r="H104" s="3125"/>
      <c r="I104" s="3138">
        <v>0</v>
      </c>
      <c r="J104" s="3139"/>
      <c r="K104" s="1857"/>
      <c r="L104" s="1881"/>
      <c r="M104" s="1881"/>
      <c r="N104" s="1881"/>
      <c r="O104" s="1881"/>
      <c r="P104" s="1881"/>
      <c r="Q104" s="1881"/>
      <c r="R104" s="1896"/>
      <c r="S104" s="1881"/>
      <c r="T104" s="1881"/>
      <c r="U104" s="286"/>
      <c r="V104" s="3189" t="s">
        <v>890</v>
      </c>
      <c r="W104" s="3190"/>
      <c r="X104" s="1817" t="s">
        <v>502</v>
      </c>
      <c r="Y104" s="1806" t="s">
        <v>503</v>
      </c>
      <c r="Z104" s="3130">
        <v>12</v>
      </c>
      <c r="AA104" s="3131"/>
      <c r="AB104" s="3124">
        <v>38202.400000000001</v>
      </c>
      <c r="AC104" s="3125">
        <v>38202.400000000001</v>
      </c>
      <c r="AD104" s="3094">
        <v>458428.80000000005</v>
      </c>
      <c r="AE104" s="3095"/>
      <c r="AF104" s="299"/>
      <c r="AG104" s="166"/>
      <c r="AH104" s="3044"/>
      <c r="AI104" s="3044"/>
      <c r="AJ104" s="3044"/>
      <c r="AK104" s="3044"/>
      <c r="AL104" s="292"/>
      <c r="AM104" s="61"/>
      <c r="AN104" s="166"/>
      <c r="AO104" s="166"/>
    </row>
    <row r="105" spans="1:41" ht="15.95" customHeight="1" x14ac:dyDescent="0.2">
      <c r="A105" s="3215" t="s">
        <v>1021</v>
      </c>
      <c r="B105" s="3216"/>
      <c r="C105" s="1869"/>
      <c r="D105" s="1854"/>
      <c r="E105" s="3136"/>
      <c r="F105" s="3137"/>
      <c r="G105" s="3124"/>
      <c r="H105" s="3125"/>
      <c r="I105" s="3138">
        <v>0</v>
      </c>
      <c r="J105" s="3139"/>
      <c r="K105" s="1857"/>
      <c r="L105" s="1897"/>
      <c r="M105" s="1897"/>
      <c r="N105" s="1897"/>
      <c r="O105" s="1897"/>
      <c r="P105" s="1897"/>
      <c r="Q105" s="1897"/>
      <c r="R105" s="1881"/>
      <c r="S105" s="1881"/>
      <c r="T105" s="1881"/>
      <c r="U105" s="286"/>
      <c r="V105" s="3189" t="s">
        <v>1042</v>
      </c>
      <c r="W105" s="3190"/>
      <c r="X105" s="1817" t="s">
        <v>502</v>
      </c>
      <c r="Y105" s="1806" t="s">
        <v>503</v>
      </c>
      <c r="Z105" s="3130">
        <v>8</v>
      </c>
      <c r="AA105" s="3131"/>
      <c r="AB105" s="3124">
        <v>38202.400000000001</v>
      </c>
      <c r="AC105" s="3125">
        <v>38202.400000000001</v>
      </c>
      <c r="AD105" s="3094">
        <v>305619.20000000001</v>
      </c>
      <c r="AE105" s="3095"/>
      <c r="AF105" s="299"/>
      <c r="AG105" s="166"/>
      <c r="AH105" s="166"/>
      <c r="AI105" s="166"/>
      <c r="AJ105" s="166"/>
      <c r="AK105" s="166"/>
      <c r="AL105" s="166"/>
      <c r="AM105" s="166"/>
      <c r="AN105" s="166"/>
      <c r="AO105" s="166"/>
    </row>
    <row r="106" spans="1:41" ht="15.95" customHeight="1" x14ac:dyDescent="0.2">
      <c r="A106" s="3215" t="s">
        <v>899</v>
      </c>
      <c r="B106" s="3216"/>
      <c r="C106" s="1862"/>
      <c r="D106" s="1854"/>
      <c r="E106" s="3136"/>
      <c r="F106" s="3137"/>
      <c r="G106" s="3124"/>
      <c r="H106" s="3125"/>
      <c r="I106" s="3138">
        <v>0</v>
      </c>
      <c r="J106" s="3139"/>
      <c r="K106" s="1857"/>
      <c r="L106" s="1897"/>
      <c r="M106" s="1897"/>
      <c r="N106" s="1897"/>
      <c r="O106" s="1897"/>
      <c r="P106" s="1897"/>
      <c r="Q106" s="1897"/>
      <c r="R106" s="1881"/>
      <c r="S106" s="1881"/>
      <c r="T106" s="1881"/>
      <c r="U106" s="286"/>
      <c r="V106" s="3189" t="s">
        <v>1021</v>
      </c>
      <c r="W106" s="3190"/>
      <c r="X106" s="1817" t="s">
        <v>502</v>
      </c>
      <c r="Y106" s="1806" t="s">
        <v>503</v>
      </c>
      <c r="Z106" s="3130">
        <v>3</v>
      </c>
      <c r="AA106" s="3131"/>
      <c r="AB106" s="3124">
        <v>38202.400000000001</v>
      </c>
      <c r="AC106" s="3125">
        <v>38202.400000000001</v>
      </c>
      <c r="AD106" s="3094">
        <v>114607.20000000001</v>
      </c>
      <c r="AE106" s="3095"/>
      <c r="AF106" s="299"/>
      <c r="AG106" s="53"/>
      <c r="AH106" s="53"/>
      <c r="AI106" s="53"/>
      <c r="AJ106" s="53"/>
      <c r="AK106" s="53"/>
      <c r="AL106" s="53"/>
      <c r="AM106" s="53"/>
      <c r="AN106" s="166"/>
      <c r="AO106" s="166"/>
    </row>
    <row r="107" spans="1:41" ht="15.95" customHeight="1" x14ac:dyDescent="0.2">
      <c r="A107" s="3215" t="s">
        <v>733</v>
      </c>
      <c r="B107" s="3216"/>
      <c r="C107" s="1862"/>
      <c r="D107" s="1854"/>
      <c r="E107" s="3136"/>
      <c r="F107" s="3137"/>
      <c r="G107" s="3124"/>
      <c r="H107" s="3125"/>
      <c r="I107" s="3138">
        <v>0</v>
      </c>
      <c r="J107" s="3139"/>
      <c r="K107" s="1857"/>
      <c r="L107" s="1881"/>
      <c r="M107" s="1881"/>
      <c r="N107" s="1881"/>
      <c r="O107" s="1881"/>
      <c r="P107" s="1881"/>
      <c r="Q107" s="1881"/>
      <c r="R107" s="1881"/>
      <c r="S107" s="1881"/>
      <c r="T107" s="1881"/>
      <c r="U107" s="286"/>
      <c r="V107" s="1815" t="s">
        <v>899</v>
      </c>
      <c r="W107" s="1816"/>
      <c r="X107" s="1817" t="s">
        <v>502</v>
      </c>
      <c r="Y107" s="1806" t="s">
        <v>503</v>
      </c>
      <c r="Z107" s="3130">
        <v>2</v>
      </c>
      <c r="AA107" s="3209"/>
      <c r="AB107" s="3124">
        <v>38202.400000000001</v>
      </c>
      <c r="AC107" s="3125">
        <v>38202.400000000001</v>
      </c>
      <c r="AD107" s="3094">
        <v>76404.800000000003</v>
      </c>
      <c r="AE107" s="3095"/>
      <c r="AF107" s="299"/>
      <c r="AG107" s="53"/>
      <c r="AH107" s="53"/>
      <c r="AI107" s="53"/>
      <c r="AJ107" s="53"/>
      <c r="AK107" s="53"/>
      <c r="AL107" s="53"/>
      <c r="AM107" s="53"/>
      <c r="AN107" s="166"/>
      <c r="AO107" s="166"/>
    </row>
    <row r="108" spans="1:41" ht="15.95" customHeight="1" x14ac:dyDescent="0.2">
      <c r="A108" s="3215" t="s">
        <v>190</v>
      </c>
      <c r="B108" s="3216"/>
      <c r="C108" s="1862"/>
      <c r="D108" s="1854" t="s">
        <v>799</v>
      </c>
      <c r="E108" s="3136"/>
      <c r="F108" s="3137"/>
      <c r="G108" s="3124"/>
      <c r="H108" s="3125"/>
      <c r="I108" s="3138">
        <v>500000</v>
      </c>
      <c r="J108" s="3139"/>
      <c r="K108" s="1857"/>
      <c r="L108" s="1881"/>
      <c r="M108" s="1881"/>
      <c r="N108" s="1881"/>
      <c r="O108" s="1881"/>
      <c r="P108" s="1881"/>
      <c r="Q108" s="1881"/>
      <c r="R108" s="1881"/>
      <c r="S108" s="1881"/>
      <c r="T108" s="1881"/>
      <c r="U108" s="286"/>
      <c r="V108" s="3189" t="s">
        <v>892</v>
      </c>
      <c r="W108" s="3190"/>
      <c r="X108" s="1818"/>
      <c r="Y108" s="1806"/>
      <c r="Z108" s="3130"/>
      <c r="AA108" s="3131"/>
      <c r="AB108" s="3130"/>
      <c r="AC108" s="3131"/>
      <c r="AD108" s="3094"/>
      <c r="AE108" s="3095"/>
      <c r="AF108" s="299"/>
      <c r="AG108" s="53"/>
      <c r="AH108" s="53"/>
      <c r="AI108" s="53"/>
      <c r="AJ108" s="53"/>
      <c r="AK108" s="53"/>
      <c r="AL108" s="53"/>
      <c r="AM108" s="53"/>
      <c r="AN108" s="166"/>
      <c r="AO108" s="166"/>
    </row>
    <row r="109" spans="1:41" ht="15.95" customHeight="1" x14ac:dyDescent="0.2">
      <c r="A109" s="3215"/>
      <c r="B109" s="3216"/>
      <c r="C109" s="1869"/>
      <c r="D109" s="1854"/>
      <c r="E109" s="3136"/>
      <c r="F109" s="3137"/>
      <c r="G109" s="3124"/>
      <c r="H109" s="3125"/>
      <c r="I109" s="3138">
        <v>0</v>
      </c>
      <c r="J109" s="3139"/>
      <c r="K109" s="1857"/>
      <c r="L109" s="1881"/>
      <c r="M109" s="1881"/>
      <c r="N109" s="1881"/>
      <c r="O109" s="1881"/>
      <c r="P109" s="1881"/>
      <c r="Q109" s="1881"/>
      <c r="R109" s="1881"/>
      <c r="S109" s="1881"/>
      <c r="T109" s="1881"/>
      <c r="U109" s="286"/>
      <c r="V109" s="3189" t="s">
        <v>620</v>
      </c>
      <c r="W109" s="3190"/>
      <c r="X109" s="1811"/>
      <c r="Y109" s="2157" t="s">
        <v>561</v>
      </c>
      <c r="Z109" s="3130">
        <v>0.7</v>
      </c>
      <c r="AA109" s="3131"/>
      <c r="AB109" s="3204">
        <v>101011.64</v>
      </c>
      <c r="AC109" s="3205"/>
      <c r="AD109" s="3094">
        <v>70708.148000000001</v>
      </c>
      <c r="AE109" s="3095"/>
      <c r="AF109" s="299"/>
      <c r="AG109" s="53"/>
      <c r="AH109" s="53"/>
      <c r="AI109" s="53"/>
      <c r="AJ109" s="53"/>
      <c r="AK109" s="53"/>
      <c r="AL109" s="53"/>
      <c r="AM109" s="53"/>
      <c r="AN109" s="53"/>
      <c r="AO109" s="53"/>
    </row>
    <row r="110" spans="1:41" ht="15.95" customHeight="1" thickBot="1" x14ac:dyDescent="0.25">
      <c r="A110" s="1898" t="s">
        <v>563</v>
      </c>
      <c r="B110" s="1899"/>
      <c r="C110" s="1900"/>
      <c r="D110" s="1901"/>
      <c r="E110" s="3144">
        <v>193</v>
      </c>
      <c r="F110" s="3145"/>
      <c r="G110" s="3146"/>
      <c r="H110" s="3147"/>
      <c r="I110" s="3144">
        <v>7993007.5000000009</v>
      </c>
      <c r="J110" s="3145"/>
      <c r="K110" s="1857"/>
      <c r="L110" s="1881"/>
      <c r="M110" s="1881"/>
      <c r="N110" s="1881"/>
      <c r="O110" s="1881"/>
      <c r="P110" s="1881"/>
      <c r="Q110" s="1881"/>
      <c r="R110" s="1881"/>
      <c r="S110" s="1881"/>
      <c r="T110" s="1881"/>
      <c r="U110" s="286"/>
      <c r="V110" s="1844" t="s">
        <v>563</v>
      </c>
      <c r="W110" s="1845"/>
      <c r="X110" s="1846"/>
      <c r="Y110" s="1847"/>
      <c r="Z110" s="3142">
        <v>100</v>
      </c>
      <c r="AA110" s="3143"/>
      <c r="AB110" s="3140"/>
      <c r="AC110" s="3141"/>
      <c r="AD110" s="3142">
        <v>4752187.5480000004</v>
      </c>
      <c r="AE110" s="3143"/>
      <c r="AF110" s="299"/>
      <c r="AG110" s="52"/>
      <c r="AH110" s="53"/>
      <c r="AI110" s="53"/>
      <c r="AJ110" s="53"/>
      <c r="AK110" s="53"/>
      <c r="AL110" s="53"/>
      <c r="AM110" s="53"/>
      <c r="AN110" s="166"/>
      <c r="AO110" s="166"/>
    </row>
    <row r="111" spans="1:41" ht="15.95" customHeight="1" x14ac:dyDescent="0.2">
      <c r="A111" s="53"/>
      <c r="B111" s="53"/>
      <c r="C111" s="53"/>
      <c r="D111" s="53"/>
      <c r="E111" s="53"/>
      <c r="F111" s="53"/>
      <c r="G111" s="53"/>
      <c r="H111" s="293"/>
      <c r="I111" s="294"/>
      <c r="J111" s="294"/>
      <c r="K111" s="306"/>
      <c r="L111" s="53"/>
      <c r="M111" s="53"/>
      <c r="N111" s="53"/>
      <c r="O111" s="53"/>
      <c r="P111" s="53"/>
      <c r="Q111" s="53"/>
      <c r="R111" s="53"/>
      <c r="S111" s="295"/>
      <c r="T111" s="295"/>
      <c r="U111" s="295"/>
      <c r="V111" s="53"/>
      <c r="W111" s="53"/>
      <c r="X111" s="53"/>
      <c r="Y111" s="53"/>
      <c r="Z111" s="53"/>
      <c r="AA111" s="53"/>
      <c r="AB111" s="53"/>
      <c r="AC111" s="293"/>
      <c r="AD111" s="294"/>
      <c r="AE111" s="294"/>
      <c r="AF111" s="306"/>
      <c r="AG111" s="53"/>
      <c r="AH111" s="53"/>
      <c r="AI111" s="53"/>
      <c r="AJ111" s="53"/>
      <c r="AK111" s="53"/>
      <c r="AL111" s="53"/>
      <c r="AM111" s="53"/>
      <c r="AN111" s="295"/>
      <c r="AO111" s="295"/>
    </row>
    <row r="112" spans="1:41" ht="15.95" customHeight="1" x14ac:dyDescent="0.2">
      <c r="A112" s="53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3115"/>
      <c r="T112" s="3115"/>
      <c r="U112" s="286"/>
      <c r="V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53"/>
      <c r="AH112" s="53"/>
      <c r="AI112" s="53"/>
      <c r="AJ112" s="53"/>
      <c r="AK112" s="53"/>
      <c r="AL112" s="53"/>
      <c r="AM112" s="53"/>
      <c r="AN112" s="3115"/>
      <c r="AO112" s="3115"/>
    </row>
    <row r="113" spans="1:41" ht="15.95" customHeight="1" x14ac:dyDescent="0.2">
      <c r="A113" s="2854"/>
      <c r="B113" s="2854"/>
      <c r="C113" s="2854"/>
      <c r="D113" s="2854"/>
      <c r="E113" s="2854"/>
      <c r="F113" s="2854"/>
      <c r="G113" s="2854"/>
      <c r="H113" s="2854"/>
      <c r="I113" s="2854"/>
      <c r="J113" s="2854"/>
      <c r="K113" s="2854"/>
      <c r="L113" s="2854"/>
      <c r="M113" s="2854"/>
      <c r="N113" s="2854"/>
      <c r="O113" s="2854"/>
      <c r="P113" s="2854"/>
      <c r="Q113" s="2854"/>
      <c r="R113" s="2854"/>
      <c r="S113" s="2854"/>
      <c r="T113" s="2854"/>
      <c r="U113" s="2854"/>
      <c r="V113" s="2854"/>
      <c r="W113" s="2854"/>
      <c r="X113" s="2854"/>
      <c r="Y113" s="2854"/>
      <c r="Z113" s="2854"/>
      <c r="AA113" s="2854"/>
      <c r="AB113" s="2854"/>
      <c r="AC113" s="2854"/>
      <c r="AD113" s="2854"/>
      <c r="AE113" s="2854"/>
      <c r="AF113" s="2854"/>
      <c r="AG113" s="2854"/>
      <c r="AH113" s="2854"/>
      <c r="AI113" s="2854"/>
      <c r="AJ113" s="2854"/>
      <c r="AK113" s="2854"/>
      <c r="AL113" s="2854"/>
      <c r="AM113" s="2854"/>
      <c r="AN113" s="2854"/>
      <c r="AO113" s="2854"/>
    </row>
    <row r="114" spans="1:41" ht="15.95" customHeight="1" x14ac:dyDescent="0.2">
      <c r="A114" s="296"/>
      <c r="B114" s="296"/>
      <c r="C114" s="296"/>
      <c r="D114" s="297"/>
      <c r="E114" s="294"/>
      <c r="F114" s="294"/>
      <c r="G114" s="293"/>
      <c r="H114" s="293"/>
      <c r="I114" s="294"/>
      <c r="J114" s="294"/>
      <c r="K114" s="295"/>
      <c r="L114" s="295"/>
      <c r="M114" s="295"/>
      <c r="N114" s="295"/>
      <c r="O114" s="295"/>
      <c r="P114" s="295"/>
      <c r="Q114" s="295"/>
      <c r="R114" s="295"/>
      <c r="S114" s="295"/>
      <c r="T114" s="295"/>
      <c r="U114" s="295"/>
      <c r="V114" s="296"/>
      <c r="W114" s="296"/>
      <c r="X114" s="296"/>
      <c r="Y114" s="297"/>
      <c r="Z114" s="294"/>
      <c r="AA114" s="294"/>
      <c r="AB114" s="293"/>
      <c r="AC114" s="293"/>
      <c r="AD114" s="294"/>
      <c r="AE114" s="294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</row>
    <row r="115" spans="1:41" ht="15.95" customHeight="1" x14ac:dyDescent="0.2">
      <c r="A115" s="2811" t="s">
        <v>1937</v>
      </c>
      <c r="B115" s="2811"/>
      <c r="C115" s="2811"/>
      <c r="D115" s="2811"/>
      <c r="E115" s="2811"/>
      <c r="F115" s="2811"/>
      <c r="G115" s="2811"/>
      <c r="H115" s="2811"/>
      <c r="I115" s="2811"/>
      <c r="J115" s="2811"/>
      <c r="K115" s="2811"/>
      <c r="L115" s="2811"/>
      <c r="M115" s="2811"/>
      <c r="N115" s="2811"/>
      <c r="O115" s="2811"/>
      <c r="P115" s="2811"/>
      <c r="Q115" s="2811"/>
      <c r="R115" s="2811"/>
      <c r="S115" s="2811"/>
      <c r="T115" s="2811"/>
      <c r="U115" s="298"/>
      <c r="V115" s="2811" t="s">
        <v>1957</v>
      </c>
      <c r="W115" s="2811"/>
      <c r="X115" s="2811"/>
      <c r="Y115" s="2811"/>
      <c r="Z115" s="2811"/>
      <c r="AA115" s="2811"/>
      <c r="AB115" s="2811"/>
      <c r="AC115" s="2811"/>
      <c r="AD115" s="2811"/>
      <c r="AE115" s="2811"/>
      <c r="AF115" s="2811"/>
      <c r="AG115" s="2811"/>
      <c r="AH115" s="2811"/>
      <c r="AI115" s="2811"/>
      <c r="AJ115" s="2811"/>
      <c r="AK115" s="2811"/>
      <c r="AL115" s="2811"/>
      <c r="AM115" s="2811"/>
      <c r="AN115" s="2811"/>
      <c r="AO115" s="2811"/>
    </row>
    <row r="116" spans="1:41" ht="15.95" customHeight="1" thickBot="1" x14ac:dyDescent="0.25">
      <c r="A116" s="2811"/>
      <c r="B116" s="2811"/>
      <c r="C116" s="2811"/>
      <c r="D116" s="2811"/>
      <c r="E116" s="2811"/>
      <c r="F116" s="2811"/>
      <c r="G116" s="2811"/>
      <c r="H116" s="2811"/>
      <c r="I116" s="2811"/>
      <c r="J116" s="2811"/>
      <c r="K116" s="2811"/>
      <c r="L116" s="2811"/>
      <c r="M116" s="2811"/>
      <c r="N116" s="2811"/>
      <c r="O116" s="2811"/>
      <c r="P116" s="2811"/>
      <c r="Q116" s="2811"/>
      <c r="R116" s="2811"/>
      <c r="S116" s="2811"/>
      <c r="T116" s="2811"/>
      <c r="U116" s="286"/>
      <c r="V116" s="166"/>
      <c r="W116" s="166"/>
      <c r="X116" s="166"/>
      <c r="Y116" s="166"/>
      <c r="Z116" s="166"/>
      <c r="AA116" s="166"/>
      <c r="AB116" s="166"/>
      <c r="AC116" s="166"/>
      <c r="AD116" s="166"/>
      <c r="AE116" s="166"/>
      <c r="AF116" s="299"/>
      <c r="AG116" s="53"/>
      <c r="AH116" s="53"/>
      <c r="AI116" s="53"/>
      <c r="AJ116" s="53"/>
      <c r="AK116" s="53"/>
      <c r="AL116" s="53"/>
      <c r="AM116" s="53"/>
      <c r="AN116" s="53"/>
      <c r="AO116" s="53"/>
    </row>
    <row r="117" spans="1:41" ht="15.95" customHeight="1" x14ac:dyDescent="0.3">
      <c r="A117" s="2818" t="s">
        <v>441</v>
      </c>
      <c r="B117" s="2820"/>
      <c r="C117" s="2818" t="s">
        <v>442</v>
      </c>
      <c r="D117" s="2819"/>
      <c r="E117" s="2819"/>
      <c r="F117" s="2820"/>
      <c r="G117" s="2818" t="s">
        <v>443</v>
      </c>
      <c r="H117" s="2820"/>
      <c r="I117" s="2818" t="s">
        <v>444</v>
      </c>
      <c r="J117" s="2820"/>
      <c r="K117" s="53"/>
      <c r="L117" s="2833" t="s">
        <v>441</v>
      </c>
      <c r="M117" s="2818" t="s">
        <v>442</v>
      </c>
      <c r="N117" s="2819"/>
      <c r="O117" s="2819"/>
      <c r="P117" s="2820"/>
      <c r="Q117" s="2818" t="s">
        <v>443</v>
      </c>
      <c r="R117" s="2820"/>
      <c r="S117" s="2818"/>
      <c r="T117" s="2820"/>
      <c r="U117" s="287"/>
      <c r="V117" s="2818" t="s">
        <v>441</v>
      </c>
      <c r="W117" s="2820"/>
      <c r="X117" s="2818" t="s">
        <v>442</v>
      </c>
      <c r="Y117" s="2819"/>
      <c r="Z117" s="2819"/>
      <c r="AA117" s="2820"/>
      <c r="AB117" s="2818" t="s">
        <v>443</v>
      </c>
      <c r="AC117" s="2820"/>
      <c r="AD117" s="2818" t="s">
        <v>444</v>
      </c>
      <c r="AE117" s="2820"/>
      <c r="AF117" s="53"/>
      <c r="AG117" s="2833" t="s">
        <v>441</v>
      </c>
      <c r="AH117" s="2818" t="s">
        <v>442</v>
      </c>
      <c r="AI117" s="2819"/>
      <c r="AJ117" s="2819"/>
      <c r="AK117" s="2820"/>
      <c r="AL117" s="2818" t="s">
        <v>443</v>
      </c>
      <c r="AM117" s="2820"/>
      <c r="AN117" s="2818"/>
      <c r="AO117" s="3109"/>
    </row>
    <row r="118" spans="1:41" ht="15.95" customHeight="1" thickBot="1" x14ac:dyDescent="0.35">
      <c r="A118" s="2831"/>
      <c r="B118" s="2832"/>
      <c r="C118" s="2821"/>
      <c r="D118" s="2822"/>
      <c r="E118" s="2822"/>
      <c r="F118" s="2823"/>
      <c r="G118" s="2831" t="s">
        <v>446</v>
      </c>
      <c r="H118" s="2832"/>
      <c r="I118" s="2831"/>
      <c r="J118" s="2832"/>
      <c r="K118" s="53"/>
      <c r="L118" s="2873"/>
      <c r="M118" s="2821"/>
      <c r="N118" s="2822"/>
      <c r="O118" s="2822"/>
      <c r="P118" s="2823"/>
      <c r="Q118" s="2831" t="s">
        <v>446</v>
      </c>
      <c r="R118" s="2832"/>
      <c r="S118" s="2831" t="s">
        <v>281</v>
      </c>
      <c r="T118" s="2832"/>
      <c r="U118" s="287"/>
      <c r="V118" s="2831"/>
      <c r="W118" s="2832"/>
      <c r="X118" s="2821"/>
      <c r="Y118" s="2822"/>
      <c r="Z118" s="2822"/>
      <c r="AA118" s="2823"/>
      <c r="AB118" s="2831" t="s">
        <v>446</v>
      </c>
      <c r="AC118" s="2832"/>
      <c r="AD118" s="2831"/>
      <c r="AE118" s="2832"/>
      <c r="AF118" s="53"/>
      <c r="AG118" s="2873"/>
      <c r="AH118" s="2821"/>
      <c r="AI118" s="2822"/>
      <c r="AJ118" s="2822"/>
      <c r="AK118" s="2823"/>
      <c r="AL118" s="2831" t="s">
        <v>446</v>
      </c>
      <c r="AM118" s="2832"/>
      <c r="AN118" s="2831" t="s">
        <v>281</v>
      </c>
      <c r="AO118" s="3091"/>
    </row>
    <row r="119" spans="1:41" ht="15.95" customHeight="1" x14ac:dyDescent="0.3">
      <c r="A119" s="2831"/>
      <c r="B119" s="2832"/>
      <c r="C119" s="66" t="s">
        <v>447</v>
      </c>
      <c r="D119" s="2873" t="s">
        <v>448</v>
      </c>
      <c r="E119" s="2831" t="s">
        <v>449</v>
      </c>
      <c r="F119" s="2832"/>
      <c r="G119" s="2831" t="s">
        <v>450</v>
      </c>
      <c r="H119" s="2832"/>
      <c r="I119" s="2831" t="s">
        <v>354</v>
      </c>
      <c r="J119" s="2832"/>
      <c r="K119" s="53"/>
      <c r="L119" s="2873"/>
      <c r="M119" s="64" t="s">
        <v>447</v>
      </c>
      <c r="N119" s="2833" t="s">
        <v>448</v>
      </c>
      <c r="O119" s="2818" t="s">
        <v>449</v>
      </c>
      <c r="P119" s="2820"/>
      <c r="Q119" s="2831" t="s">
        <v>450</v>
      </c>
      <c r="R119" s="2832"/>
      <c r="S119" s="2831" t="s">
        <v>354</v>
      </c>
      <c r="T119" s="2832"/>
      <c r="U119" s="287"/>
      <c r="V119" s="2831"/>
      <c r="W119" s="2832"/>
      <c r="X119" s="66" t="s">
        <v>447</v>
      </c>
      <c r="Y119" s="2873" t="s">
        <v>448</v>
      </c>
      <c r="Z119" s="2831" t="s">
        <v>449</v>
      </c>
      <c r="AA119" s="2832"/>
      <c r="AB119" s="2831" t="s">
        <v>450</v>
      </c>
      <c r="AC119" s="2832"/>
      <c r="AD119" s="2831" t="s">
        <v>354</v>
      </c>
      <c r="AE119" s="2832"/>
      <c r="AF119" s="53"/>
      <c r="AG119" s="2873"/>
      <c r="AH119" s="64" t="s">
        <v>447</v>
      </c>
      <c r="AI119" s="2873" t="s">
        <v>448</v>
      </c>
      <c r="AJ119" s="2831" t="s">
        <v>449</v>
      </c>
      <c r="AK119" s="2832"/>
      <c r="AL119" s="2831" t="s">
        <v>450</v>
      </c>
      <c r="AM119" s="2832"/>
      <c r="AN119" s="2831" t="s">
        <v>354</v>
      </c>
      <c r="AO119" s="3091"/>
    </row>
    <row r="120" spans="1:41" ht="15.95" customHeight="1" thickBot="1" x14ac:dyDescent="0.35">
      <c r="A120" s="2821"/>
      <c r="B120" s="2823"/>
      <c r="C120" s="67" t="s">
        <v>451</v>
      </c>
      <c r="D120" s="2834"/>
      <c r="E120" s="2821"/>
      <c r="F120" s="2823"/>
      <c r="G120" s="2821"/>
      <c r="H120" s="2823"/>
      <c r="I120" s="2821"/>
      <c r="J120" s="2823"/>
      <c r="K120" s="53"/>
      <c r="L120" s="2834"/>
      <c r="M120" s="63" t="s">
        <v>451</v>
      </c>
      <c r="N120" s="2834"/>
      <c r="O120" s="2821"/>
      <c r="P120" s="2823"/>
      <c r="Q120" s="2821"/>
      <c r="R120" s="2823"/>
      <c r="S120" s="2821"/>
      <c r="T120" s="2823"/>
      <c r="U120" s="287"/>
      <c r="V120" s="2821"/>
      <c r="W120" s="2823"/>
      <c r="X120" s="67" t="s">
        <v>451</v>
      </c>
      <c r="Y120" s="2834"/>
      <c r="Z120" s="2821"/>
      <c r="AA120" s="2823"/>
      <c r="AB120" s="2821"/>
      <c r="AC120" s="2823"/>
      <c r="AD120" s="2821"/>
      <c r="AE120" s="2823"/>
      <c r="AF120" s="53"/>
      <c r="AG120" s="2834"/>
      <c r="AH120" s="63" t="s">
        <v>451</v>
      </c>
      <c r="AI120" s="2834"/>
      <c r="AJ120" s="2821"/>
      <c r="AK120" s="2823"/>
      <c r="AL120" s="2821"/>
      <c r="AM120" s="2823"/>
      <c r="AN120" s="3110"/>
      <c r="AO120" s="3111"/>
    </row>
    <row r="121" spans="1:41" ht="15.95" customHeight="1" x14ac:dyDescent="0.3">
      <c r="A121" s="3118" t="s">
        <v>452</v>
      </c>
      <c r="B121" s="3119"/>
      <c r="C121" s="205"/>
      <c r="D121" s="189"/>
      <c r="E121" s="2776"/>
      <c r="F121" s="3091"/>
      <c r="G121" s="2776"/>
      <c r="H121" s="3091"/>
      <c r="I121" s="2759"/>
      <c r="J121" s="3091"/>
      <c r="K121" s="299"/>
      <c r="L121" s="135" t="s">
        <v>453</v>
      </c>
      <c r="M121" s="206"/>
      <c r="N121" s="207"/>
      <c r="O121" s="2805"/>
      <c r="P121" s="2806"/>
      <c r="Q121" s="2805"/>
      <c r="R121" s="2806"/>
      <c r="S121" s="2805"/>
      <c r="T121" s="2806"/>
      <c r="U121" s="184"/>
      <c r="V121" s="3118" t="s">
        <v>452</v>
      </c>
      <c r="W121" s="3119"/>
      <c r="X121" s="205"/>
      <c r="Y121" s="189"/>
      <c r="Z121" s="2776"/>
      <c r="AA121" s="3091"/>
      <c r="AB121" s="2776"/>
      <c r="AC121" s="3091"/>
      <c r="AD121" s="2776"/>
      <c r="AE121" s="3091"/>
      <c r="AF121" s="299"/>
      <c r="AG121" s="135" t="s">
        <v>453</v>
      </c>
      <c r="AH121" s="206"/>
      <c r="AI121" s="207"/>
      <c r="AJ121" s="2805"/>
      <c r="AK121" s="2806"/>
      <c r="AL121" s="2805"/>
      <c r="AM121" s="2806"/>
      <c r="AN121" s="2805"/>
      <c r="AO121" s="2806"/>
    </row>
    <row r="122" spans="1:41" ht="15.95" customHeight="1" x14ac:dyDescent="0.35">
      <c r="A122" s="3116" t="s">
        <v>976</v>
      </c>
      <c r="B122" s="3117"/>
      <c r="C122" s="208"/>
      <c r="D122" s="189"/>
      <c r="E122" s="2776"/>
      <c r="F122" s="3091"/>
      <c r="G122" s="2776"/>
      <c r="H122" s="3091"/>
      <c r="I122" s="3106">
        <v>0</v>
      </c>
      <c r="J122" s="3103"/>
      <c r="K122" s="299"/>
      <c r="L122" s="138"/>
      <c r="M122" s="209"/>
      <c r="N122" s="189"/>
      <c r="O122" s="2759"/>
      <c r="P122" s="2760"/>
      <c r="Q122" s="2759"/>
      <c r="R122" s="2760"/>
      <c r="S122" s="2759"/>
      <c r="T122" s="2760"/>
      <c r="U122" s="184"/>
      <c r="V122" s="3116" t="s">
        <v>976</v>
      </c>
      <c r="W122" s="3117"/>
      <c r="X122" s="218"/>
      <c r="Y122" s="189"/>
      <c r="Z122" s="2776"/>
      <c r="AA122" s="3091"/>
      <c r="AB122" s="2776"/>
      <c r="AC122" s="3091"/>
      <c r="AD122" s="3106">
        <v>0</v>
      </c>
      <c r="AE122" s="3103"/>
      <c r="AF122" s="299"/>
      <c r="AG122" s="138"/>
      <c r="AH122" s="209"/>
      <c r="AI122" s="189"/>
      <c r="AJ122" s="2759"/>
      <c r="AK122" s="2760"/>
      <c r="AL122" s="2759"/>
      <c r="AM122" s="2760"/>
      <c r="AN122" s="2759"/>
      <c r="AO122" s="2760"/>
    </row>
    <row r="123" spans="1:41" ht="15.95" customHeight="1" x14ac:dyDescent="0.3">
      <c r="A123" s="3120" t="s">
        <v>977</v>
      </c>
      <c r="B123" s="3121"/>
      <c r="C123" s="189"/>
      <c r="D123" s="189"/>
      <c r="E123" s="2776"/>
      <c r="F123" s="3091"/>
      <c r="G123" s="2776"/>
      <c r="H123" s="3091"/>
      <c r="I123" s="2776"/>
      <c r="J123" s="3091"/>
      <c r="K123" s="299"/>
      <c r="L123" s="138" t="s">
        <v>456</v>
      </c>
      <c r="M123" s="189"/>
      <c r="N123" s="189"/>
      <c r="O123" s="2759"/>
      <c r="P123" s="2760"/>
      <c r="Q123" s="2759"/>
      <c r="R123" s="2760"/>
      <c r="S123" s="2759">
        <v>0</v>
      </c>
      <c r="T123" s="2760"/>
      <c r="U123" s="184"/>
      <c r="V123" s="3120" t="s">
        <v>977</v>
      </c>
      <c r="W123" s="3121"/>
      <c r="X123" s="218"/>
      <c r="Y123" s="189"/>
      <c r="Z123" s="2776"/>
      <c r="AA123" s="3091"/>
      <c r="AB123" s="2776"/>
      <c r="AC123" s="3091"/>
      <c r="AD123" s="2776"/>
      <c r="AE123" s="3091"/>
      <c r="AF123" s="299"/>
      <c r="AG123" s="138" t="s">
        <v>456</v>
      </c>
      <c r="AH123" s="189"/>
      <c r="AI123" s="189"/>
      <c r="AJ123" s="2759"/>
      <c r="AK123" s="2760"/>
      <c r="AL123" s="2759"/>
      <c r="AM123" s="2760"/>
      <c r="AN123" s="2759"/>
      <c r="AO123" s="2760"/>
    </row>
    <row r="124" spans="1:41" ht="15.95" customHeight="1" x14ac:dyDescent="0.3">
      <c r="A124" s="3120" t="s">
        <v>978</v>
      </c>
      <c r="B124" s="3121"/>
      <c r="C124" s="189"/>
      <c r="D124" s="189"/>
      <c r="E124" s="2776"/>
      <c r="F124" s="3091"/>
      <c r="G124" s="2776"/>
      <c r="H124" s="3091"/>
      <c r="I124" s="2776"/>
      <c r="J124" s="3091"/>
      <c r="K124" s="299"/>
      <c r="L124" s="138" t="s">
        <v>859</v>
      </c>
      <c r="M124" s="189" t="s">
        <v>1043</v>
      </c>
      <c r="N124" s="189" t="s">
        <v>1026</v>
      </c>
      <c r="O124" s="2759">
        <v>240</v>
      </c>
      <c r="P124" s="2760"/>
      <c r="Q124" s="2759">
        <v>17078.72</v>
      </c>
      <c r="R124" s="2760"/>
      <c r="S124" s="2759">
        <v>4098892.8000000003</v>
      </c>
      <c r="T124" s="2760"/>
      <c r="U124" s="184"/>
      <c r="V124" s="3120" t="s">
        <v>738</v>
      </c>
      <c r="W124" s="3121"/>
      <c r="X124" s="136"/>
      <c r="Y124" s="189"/>
      <c r="Z124" s="2776"/>
      <c r="AA124" s="3091"/>
      <c r="AB124" s="2759"/>
      <c r="AC124" s="3091"/>
      <c r="AD124" s="2759">
        <v>0</v>
      </c>
      <c r="AE124" s="2760"/>
      <c r="AF124" s="299"/>
      <c r="AG124" s="138" t="s">
        <v>859</v>
      </c>
      <c r="AH124" s="189"/>
      <c r="AI124" s="189"/>
      <c r="AJ124" s="2759"/>
      <c r="AK124" s="2760"/>
      <c r="AL124" s="2759"/>
      <c r="AM124" s="2760"/>
      <c r="AN124" s="2759">
        <v>0</v>
      </c>
      <c r="AO124" s="2760"/>
    </row>
    <row r="125" spans="1:41" ht="15.95" customHeight="1" x14ac:dyDescent="0.35">
      <c r="A125" s="3116" t="s">
        <v>987</v>
      </c>
      <c r="B125" s="3117"/>
      <c r="C125" s="208"/>
      <c r="D125" s="189"/>
      <c r="E125" s="2776"/>
      <c r="F125" s="3091"/>
      <c r="G125" s="2776"/>
      <c r="H125" s="3091"/>
      <c r="I125" s="3106">
        <v>0</v>
      </c>
      <c r="J125" s="3103"/>
      <c r="K125" s="299"/>
      <c r="L125" s="138" t="s">
        <v>865</v>
      </c>
      <c r="M125" s="2313" t="s">
        <v>1044</v>
      </c>
      <c r="N125" s="189" t="s">
        <v>479</v>
      </c>
      <c r="O125" s="2759">
        <v>8</v>
      </c>
      <c r="P125" s="2760"/>
      <c r="Q125" s="2759">
        <v>18116.984848484848</v>
      </c>
      <c r="R125" s="2760"/>
      <c r="S125" s="2759">
        <v>144935.87878787878</v>
      </c>
      <c r="T125" s="2760"/>
      <c r="U125" s="184"/>
      <c r="V125" s="3116" t="s">
        <v>987</v>
      </c>
      <c r="W125" s="3117"/>
      <c r="X125" s="218"/>
      <c r="Y125" s="189"/>
      <c r="Z125" s="2776"/>
      <c r="AA125" s="3091"/>
      <c r="AB125" s="2776"/>
      <c r="AC125" s="3091"/>
      <c r="AD125" s="3106">
        <v>0</v>
      </c>
      <c r="AE125" s="3103"/>
      <c r="AF125" s="299"/>
      <c r="AG125" s="138" t="s">
        <v>865</v>
      </c>
      <c r="AH125" s="189" t="s">
        <v>1044</v>
      </c>
      <c r="AI125" s="189" t="s">
        <v>479</v>
      </c>
      <c r="AJ125" s="2759">
        <v>4</v>
      </c>
      <c r="AK125" s="2760"/>
      <c r="AL125" s="2759">
        <v>18117</v>
      </c>
      <c r="AM125" s="2760"/>
      <c r="AN125" s="2759">
        <v>72468</v>
      </c>
      <c r="AO125" s="2760"/>
    </row>
    <row r="126" spans="1:41" ht="15.95" customHeight="1" x14ac:dyDescent="0.3">
      <c r="A126" s="3120" t="s">
        <v>988</v>
      </c>
      <c r="B126" s="3121"/>
      <c r="C126" s="189"/>
      <c r="D126" s="189"/>
      <c r="E126" s="2776"/>
      <c r="F126" s="3091"/>
      <c r="G126" s="2776"/>
      <c r="H126" s="3091"/>
      <c r="I126" s="2776"/>
      <c r="J126" s="3091"/>
      <c r="K126" s="299"/>
      <c r="L126" s="138" t="s">
        <v>867</v>
      </c>
      <c r="M126" s="2313" t="s">
        <v>753</v>
      </c>
      <c r="N126" s="189" t="s">
        <v>479</v>
      </c>
      <c r="O126" s="2759">
        <v>3</v>
      </c>
      <c r="P126" s="2760"/>
      <c r="Q126" s="2759">
        <v>37900.121212121216</v>
      </c>
      <c r="R126" s="2760"/>
      <c r="S126" s="2759">
        <v>113700.36363636365</v>
      </c>
      <c r="T126" s="2760"/>
      <c r="U126" s="184"/>
      <c r="V126" s="3120" t="s">
        <v>988</v>
      </c>
      <c r="W126" s="3121"/>
      <c r="X126" s="218"/>
      <c r="Y126" s="189"/>
      <c r="Z126" s="2776"/>
      <c r="AA126" s="3091"/>
      <c r="AB126" s="2776"/>
      <c r="AC126" s="3091"/>
      <c r="AD126" s="2776"/>
      <c r="AE126" s="3091"/>
      <c r="AF126" s="299"/>
      <c r="AG126" s="138" t="s">
        <v>867</v>
      </c>
      <c r="AH126" s="189" t="s">
        <v>1045</v>
      </c>
      <c r="AI126" s="189"/>
      <c r="AJ126" s="2759"/>
      <c r="AK126" s="2760"/>
      <c r="AL126" s="2759"/>
      <c r="AM126" s="2760"/>
      <c r="AN126" s="2759">
        <v>130000</v>
      </c>
      <c r="AO126" s="2760"/>
    </row>
    <row r="127" spans="1:41" ht="15.95" customHeight="1" x14ac:dyDescent="0.3">
      <c r="A127" s="3120" t="s">
        <v>978</v>
      </c>
      <c r="B127" s="3121"/>
      <c r="C127" s="208"/>
      <c r="D127" s="189"/>
      <c r="E127" s="2776"/>
      <c r="F127" s="3091"/>
      <c r="G127" s="2776"/>
      <c r="H127" s="3091"/>
      <c r="I127" s="2776"/>
      <c r="J127" s="3091"/>
      <c r="K127" s="299"/>
      <c r="L127" s="138" t="s">
        <v>869</v>
      </c>
      <c r="M127" s="2313" t="s">
        <v>721</v>
      </c>
      <c r="N127" s="189" t="s">
        <v>479</v>
      </c>
      <c r="O127" s="2759">
        <v>1</v>
      </c>
      <c r="P127" s="2760"/>
      <c r="Q127" s="2759">
        <v>66966.559999999998</v>
      </c>
      <c r="R127" s="2760"/>
      <c r="S127" s="2759">
        <v>66966.559999999998</v>
      </c>
      <c r="T127" s="2760"/>
      <c r="U127" s="184"/>
      <c r="V127" s="3120" t="s">
        <v>978</v>
      </c>
      <c r="W127" s="3121"/>
      <c r="X127" s="218"/>
      <c r="Y127" s="189"/>
      <c r="Z127" s="2776"/>
      <c r="AA127" s="3091"/>
      <c r="AB127" s="2776"/>
      <c r="AC127" s="3091"/>
      <c r="AD127" s="2776"/>
      <c r="AE127" s="3091"/>
      <c r="AF127" s="299"/>
      <c r="AG127" s="138" t="s">
        <v>869</v>
      </c>
      <c r="AH127" s="189" t="s">
        <v>1045</v>
      </c>
      <c r="AI127" s="189"/>
      <c r="AJ127" s="2759"/>
      <c r="AK127" s="2760"/>
      <c r="AL127" s="2759"/>
      <c r="AM127" s="2760"/>
      <c r="AN127" s="2759">
        <v>90000</v>
      </c>
      <c r="AO127" s="2760"/>
    </row>
    <row r="128" spans="1:41" ht="15.95" customHeight="1" x14ac:dyDescent="0.3">
      <c r="A128" s="3120" t="s">
        <v>989</v>
      </c>
      <c r="B128" s="3121"/>
      <c r="C128" s="208"/>
      <c r="D128" s="189"/>
      <c r="E128" s="2776"/>
      <c r="F128" s="3091"/>
      <c r="G128" s="2776"/>
      <c r="H128" s="3091"/>
      <c r="I128" s="2776"/>
      <c r="J128" s="3091"/>
      <c r="K128" s="299"/>
      <c r="L128" s="138" t="s">
        <v>540</v>
      </c>
      <c r="M128" s="2313" t="s">
        <v>1046</v>
      </c>
      <c r="N128" s="189" t="s">
        <v>466</v>
      </c>
      <c r="O128" s="2759">
        <v>2</v>
      </c>
      <c r="P128" s="2760"/>
      <c r="Q128" s="2759">
        <v>93658.858585858587</v>
      </c>
      <c r="R128" s="2760"/>
      <c r="S128" s="2759">
        <v>187317.71717171717</v>
      </c>
      <c r="T128" s="2760"/>
      <c r="U128" s="184">
        <v>893214.05050505057</v>
      </c>
      <c r="V128" s="3120" t="s">
        <v>989</v>
      </c>
      <c r="W128" s="3121"/>
      <c r="X128" s="218"/>
      <c r="Y128" s="189"/>
      <c r="Z128" s="2776"/>
      <c r="AA128" s="3091"/>
      <c r="AB128" s="2776"/>
      <c r="AC128" s="3091"/>
      <c r="AD128" s="2776"/>
      <c r="AE128" s="3091"/>
      <c r="AF128" s="299"/>
      <c r="AG128" s="138" t="s">
        <v>540</v>
      </c>
      <c r="AH128" s="209"/>
      <c r="AI128" s="189"/>
      <c r="AJ128" s="2759"/>
      <c r="AK128" s="2760"/>
      <c r="AL128" s="2759"/>
      <c r="AM128" s="2760"/>
      <c r="AN128" s="2759">
        <v>0</v>
      </c>
      <c r="AO128" s="2760"/>
    </row>
    <row r="129" spans="1:43" ht="15.95" customHeight="1" x14ac:dyDescent="0.35">
      <c r="A129" s="3238" t="s">
        <v>990</v>
      </c>
      <c r="B129" s="3239"/>
      <c r="C129" s="208"/>
      <c r="D129" s="189"/>
      <c r="E129" s="2776"/>
      <c r="F129" s="3091"/>
      <c r="G129" s="2776"/>
      <c r="H129" s="3091"/>
      <c r="I129" s="2765">
        <v>1680905.6</v>
      </c>
      <c r="J129" s="3103"/>
      <c r="K129" s="299"/>
      <c r="L129" s="138" t="s">
        <v>541</v>
      </c>
      <c r="M129" s="2313" t="s">
        <v>758</v>
      </c>
      <c r="N129" s="189" t="s">
        <v>466</v>
      </c>
      <c r="O129" s="2759">
        <v>6</v>
      </c>
      <c r="P129" s="2760"/>
      <c r="Q129" s="2759">
        <v>117649.38888888889</v>
      </c>
      <c r="R129" s="2760"/>
      <c r="S129" s="2759">
        <v>705896.33333333337</v>
      </c>
      <c r="T129" s="2760"/>
      <c r="U129" s="184"/>
      <c r="V129" s="3238" t="s">
        <v>1032</v>
      </c>
      <c r="W129" s="3239"/>
      <c r="X129" s="218"/>
      <c r="Y129" s="189"/>
      <c r="Z129" s="2776"/>
      <c r="AA129" s="3091"/>
      <c r="AB129" s="2776"/>
      <c r="AC129" s="3091"/>
      <c r="AD129" s="2765">
        <v>0</v>
      </c>
      <c r="AE129" s="3103"/>
      <c r="AF129" s="299"/>
      <c r="AG129" s="138" t="s">
        <v>541</v>
      </c>
      <c r="AH129" s="189" t="s">
        <v>1031</v>
      </c>
      <c r="AI129" s="189" t="s">
        <v>466</v>
      </c>
      <c r="AJ129" s="2759">
        <v>10</v>
      </c>
      <c r="AK129" s="2760"/>
      <c r="AL129" s="2759">
        <v>113517</v>
      </c>
      <c r="AM129" s="2760"/>
      <c r="AN129" s="2759">
        <v>1135170</v>
      </c>
      <c r="AO129" s="2760"/>
    </row>
    <row r="130" spans="1:43" ht="15.95" customHeight="1" x14ac:dyDescent="0.2">
      <c r="A130" s="3050" t="s">
        <v>992</v>
      </c>
      <c r="B130" s="3051"/>
      <c r="C130" s="189" t="s">
        <v>502</v>
      </c>
      <c r="D130" s="189" t="s">
        <v>503</v>
      </c>
      <c r="E130" s="2759">
        <v>15</v>
      </c>
      <c r="F130" s="2760"/>
      <c r="G130" s="2759">
        <v>38202.400000000001</v>
      </c>
      <c r="H130" s="2760">
        <v>38202.400000000001</v>
      </c>
      <c r="I130" s="2759">
        <v>573036</v>
      </c>
      <c r="J130" s="2760"/>
      <c r="K130" s="299"/>
      <c r="L130" s="138" t="s">
        <v>543</v>
      </c>
      <c r="M130" s="189"/>
      <c r="N130" s="189"/>
      <c r="O130" s="2759"/>
      <c r="P130" s="2760"/>
      <c r="Q130" s="2759"/>
      <c r="R130" s="2760"/>
      <c r="S130" s="2759">
        <v>0</v>
      </c>
      <c r="T130" s="2760"/>
      <c r="U130" s="184"/>
      <c r="V130" s="3050" t="s">
        <v>992</v>
      </c>
      <c r="W130" s="3051"/>
      <c r="X130" s="218"/>
      <c r="Y130" s="189"/>
      <c r="Z130" s="2759"/>
      <c r="AA130" s="2760"/>
      <c r="AB130" s="2759"/>
      <c r="AC130" s="2760"/>
      <c r="AD130" s="2759"/>
      <c r="AE130" s="2760"/>
      <c r="AF130" s="299"/>
      <c r="AG130" s="138" t="s">
        <v>543</v>
      </c>
      <c r="AH130" s="189"/>
      <c r="AI130" s="189"/>
      <c r="AJ130" s="2759"/>
      <c r="AK130" s="2760"/>
      <c r="AL130" s="2759"/>
      <c r="AM130" s="2760"/>
      <c r="AN130" s="2759">
        <v>0</v>
      </c>
      <c r="AO130" s="2760"/>
    </row>
    <row r="131" spans="1:43" ht="15.95" customHeight="1" x14ac:dyDescent="0.2">
      <c r="A131" s="3050" t="s">
        <v>993</v>
      </c>
      <c r="B131" s="3051"/>
      <c r="C131" s="189"/>
      <c r="D131" s="189"/>
      <c r="E131" s="2759"/>
      <c r="F131" s="2760"/>
      <c r="G131" s="2759"/>
      <c r="H131" s="2760"/>
      <c r="I131" s="2759">
        <v>0</v>
      </c>
      <c r="J131" s="2760"/>
      <c r="K131" s="299"/>
      <c r="L131" s="138" t="s">
        <v>872</v>
      </c>
      <c r="M131" s="2313" t="s">
        <v>1047</v>
      </c>
      <c r="N131" s="189" t="s">
        <v>561</v>
      </c>
      <c r="O131" s="2759">
        <v>1</v>
      </c>
      <c r="P131" s="2760"/>
      <c r="Q131" s="2759">
        <v>169631.51515151517</v>
      </c>
      <c r="R131" s="2760"/>
      <c r="S131" s="2759">
        <v>169631.51515151517</v>
      </c>
      <c r="T131" s="2760"/>
      <c r="U131" s="184"/>
      <c r="V131" s="3050" t="s">
        <v>993</v>
      </c>
      <c r="W131" s="3051"/>
      <c r="X131" s="136"/>
      <c r="Y131" s="189"/>
      <c r="Z131" s="2759"/>
      <c r="AA131" s="2760"/>
      <c r="AB131" s="2759"/>
      <c r="AC131" s="2760"/>
      <c r="AD131" s="2759">
        <v>0</v>
      </c>
      <c r="AE131" s="2760"/>
      <c r="AF131" s="299"/>
      <c r="AG131" s="138" t="s">
        <v>872</v>
      </c>
      <c r="AH131" s="189"/>
      <c r="AI131" s="189"/>
      <c r="AJ131" s="2759"/>
      <c r="AK131" s="2760"/>
      <c r="AL131" s="2759"/>
      <c r="AM131" s="2760"/>
      <c r="AN131" s="2759"/>
      <c r="AO131" s="2760"/>
    </row>
    <row r="132" spans="1:43" ht="15.95" customHeight="1" x14ac:dyDescent="0.2">
      <c r="A132" s="3050" t="s">
        <v>475</v>
      </c>
      <c r="B132" s="3051"/>
      <c r="C132" s="208"/>
      <c r="D132" s="189"/>
      <c r="E132" s="2759"/>
      <c r="F132" s="2760"/>
      <c r="G132" s="2759"/>
      <c r="H132" s="2760"/>
      <c r="I132" s="2759">
        <v>0</v>
      </c>
      <c r="J132" s="2760"/>
      <c r="K132" s="299"/>
      <c r="L132" s="138" t="s">
        <v>462</v>
      </c>
      <c r="M132" s="2313" t="s">
        <v>715</v>
      </c>
      <c r="N132" s="189" t="s">
        <v>561</v>
      </c>
      <c r="O132" s="2771">
        <v>1.5</v>
      </c>
      <c r="P132" s="2772"/>
      <c r="Q132" s="2759">
        <v>170450.12</v>
      </c>
      <c r="R132" s="2760"/>
      <c r="S132" s="2759">
        <v>255675.18</v>
      </c>
      <c r="T132" s="2760"/>
      <c r="U132" s="184"/>
      <c r="V132" s="3050" t="s">
        <v>475</v>
      </c>
      <c r="W132" s="3051"/>
      <c r="X132" s="218"/>
      <c r="Y132" s="189"/>
      <c r="Z132" s="2759"/>
      <c r="AA132" s="2760"/>
      <c r="AB132" s="2759"/>
      <c r="AC132" s="2760"/>
      <c r="AD132" s="2759"/>
      <c r="AE132" s="2760"/>
      <c r="AF132" s="299"/>
      <c r="AG132" s="138" t="s">
        <v>462</v>
      </c>
      <c r="AH132" s="189"/>
      <c r="AI132" s="189"/>
      <c r="AJ132" s="2759"/>
      <c r="AK132" s="2760"/>
      <c r="AL132" s="2759"/>
      <c r="AM132" s="2760"/>
      <c r="AN132" s="2759">
        <v>0</v>
      </c>
      <c r="AO132" s="2760"/>
    </row>
    <row r="133" spans="1:43" ht="15.95" customHeight="1" x14ac:dyDescent="0.2">
      <c r="A133" s="3050" t="s">
        <v>476</v>
      </c>
      <c r="B133" s="3051"/>
      <c r="C133" s="208"/>
      <c r="D133" s="189"/>
      <c r="E133" s="2759"/>
      <c r="F133" s="2760"/>
      <c r="G133" s="2759"/>
      <c r="H133" s="2760"/>
      <c r="I133" s="2759">
        <v>0</v>
      </c>
      <c r="J133" s="2760"/>
      <c r="K133" s="299"/>
      <c r="L133" s="138" t="s">
        <v>877</v>
      </c>
      <c r="M133" s="209"/>
      <c r="N133" s="189"/>
      <c r="O133" s="2759"/>
      <c r="P133" s="2760"/>
      <c r="Q133" s="2759"/>
      <c r="R133" s="2760"/>
      <c r="S133" s="2759">
        <v>0</v>
      </c>
      <c r="T133" s="2760"/>
      <c r="U133" s="184"/>
      <c r="V133" s="3050" t="s">
        <v>476</v>
      </c>
      <c r="W133" s="3051"/>
      <c r="X133" s="300"/>
      <c r="Y133" s="136"/>
      <c r="Z133" s="2759"/>
      <c r="AA133" s="2760"/>
      <c r="AB133" s="2759"/>
      <c r="AC133" s="2760"/>
      <c r="AD133" s="2759"/>
      <c r="AE133" s="2760"/>
      <c r="AF133" s="299"/>
      <c r="AG133" s="138" t="s">
        <v>877</v>
      </c>
      <c r="AH133" s="209"/>
      <c r="AI133" s="189"/>
      <c r="AJ133" s="2759"/>
      <c r="AK133" s="2760"/>
      <c r="AL133" s="2759"/>
      <c r="AM133" s="2760"/>
      <c r="AN133" s="2759">
        <v>0</v>
      </c>
      <c r="AO133" s="2760"/>
    </row>
    <row r="134" spans="1:43" ht="15.95" customHeight="1" x14ac:dyDescent="0.3">
      <c r="A134" s="3050" t="s">
        <v>908</v>
      </c>
      <c r="B134" s="3051"/>
      <c r="C134" s="189" t="s">
        <v>502</v>
      </c>
      <c r="D134" s="189" t="s">
        <v>503</v>
      </c>
      <c r="E134" s="2759">
        <v>5</v>
      </c>
      <c r="F134" s="2760"/>
      <c r="G134" s="2759">
        <v>38202.400000000001</v>
      </c>
      <c r="H134" s="2760">
        <v>38202.400000000001</v>
      </c>
      <c r="I134" s="2759">
        <v>191012</v>
      </c>
      <c r="J134" s="2760"/>
      <c r="K134" s="299"/>
      <c r="L134" s="138" t="s">
        <v>600</v>
      </c>
      <c r="M134" s="209"/>
      <c r="N134" s="189"/>
      <c r="O134" s="2759"/>
      <c r="P134" s="2760"/>
      <c r="Q134" s="2759"/>
      <c r="R134" s="2760"/>
      <c r="S134" s="2759">
        <v>0</v>
      </c>
      <c r="T134" s="2760"/>
      <c r="U134" s="184"/>
      <c r="V134" s="3050" t="s">
        <v>908</v>
      </c>
      <c r="W134" s="3051"/>
      <c r="X134" s="288"/>
      <c r="Y134" s="136"/>
      <c r="Z134" s="2759"/>
      <c r="AA134" s="2760"/>
      <c r="AB134" s="2759"/>
      <c r="AC134" s="3091"/>
      <c r="AD134" s="2759"/>
      <c r="AE134" s="2760"/>
      <c r="AF134" s="299"/>
      <c r="AG134" s="138" t="s">
        <v>1034</v>
      </c>
      <c r="AH134" s="189"/>
      <c r="AI134" s="189"/>
      <c r="AJ134" s="2759"/>
      <c r="AK134" s="2760"/>
      <c r="AL134" s="2759"/>
      <c r="AM134" s="2760"/>
      <c r="AN134" s="2759">
        <v>0</v>
      </c>
      <c r="AO134" s="2760"/>
    </row>
    <row r="135" spans="1:43" ht="15.95" customHeight="1" x14ac:dyDescent="0.3">
      <c r="A135" s="3050" t="s">
        <v>995</v>
      </c>
      <c r="B135" s="3051"/>
      <c r="C135" s="189" t="s">
        <v>502</v>
      </c>
      <c r="D135" s="189" t="s">
        <v>503</v>
      </c>
      <c r="E135" s="2776">
        <v>15</v>
      </c>
      <c r="F135" s="3091"/>
      <c r="G135" s="2759">
        <v>38202.400000000001</v>
      </c>
      <c r="H135" s="2760">
        <v>38202.400000000001</v>
      </c>
      <c r="I135" s="2759">
        <v>573036</v>
      </c>
      <c r="J135" s="2760"/>
      <c r="K135" s="299"/>
      <c r="L135" s="138" t="s">
        <v>513</v>
      </c>
      <c r="M135" s="189"/>
      <c r="N135" s="189"/>
      <c r="O135" s="2759"/>
      <c r="P135" s="2760"/>
      <c r="Q135" s="2759"/>
      <c r="R135" s="2760"/>
      <c r="S135" s="2759">
        <v>0</v>
      </c>
      <c r="T135" s="2760"/>
      <c r="U135" s="184"/>
      <c r="V135" s="3050" t="s">
        <v>995</v>
      </c>
      <c r="W135" s="3051"/>
      <c r="X135" s="136"/>
      <c r="Y135" s="189"/>
      <c r="Z135" s="2776"/>
      <c r="AA135" s="3091"/>
      <c r="AB135" s="2759"/>
      <c r="AC135" s="3091"/>
      <c r="AD135" s="2759">
        <v>0</v>
      </c>
      <c r="AE135" s="2760"/>
      <c r="AF135" s="299"/>
      <c r="AG135" s="138" t="s">
        <v>513</v>
      </c>
      <c r="AH135" s="189" t="s">
        <v>1115</v>
      </c>
      <c r="AI135" s="189" t="s">
        <v>503</v>
      </c>
      <c r="AJ135" s="2759">
        <v>500</v>
      </c>
      <c r="AK135" s="2760"/>
      <c r="AL135" s="2759">
        <v>4214</v>
      </c>
      <c r="AM135" s="2760"/>
      <c r="AN135" s="2759">
        <v>2107000</v>
      </c>
      <c r="AO135" s="2760"/>
      <c r="AP135" s="2759"/>
      <c r="AQ135" s="2760"/>
    </row>
    <row r="136" spans="1:43" ht="15.95" customHeight="1" x14ac:dyDescent="0.3">
      <c r="A136" s="3050" t="s">
        <v>996</v>
      </c>
      <c r="B136" s="3051"/>
      <c r="C136" s="189" t="s">
        <v>502</v>
      </c>
      <c r="D136" s="189" t="s">
        <v>503</v>
      </c>
      <c r="E136" s="2776">
        <v>3</v>
      </c>
      <c r="F136" s="3091"/>
      <c r="G136" s="2759">
        <v>38202.400000000001</v>
      </c>
      <c r="H136" s="2760">
        <v>38202.400000000001</v>
      </c>
      <c r="I136" s="2759">
        <v>114607.20000000001</v>
      </c>
      <c r="J136" s="2760"/>
      <c r="K136" s="299"/>
      <c r="L136" s="138" t="s">
        <v>806</v>
      </c>
      <c r="M136" s="189"/>
      <c r="N136" s="189"/>
      <c r="O136" s="2759"/>
      <c r="P136" s="2760"/>
      <c r="Q136" s="2759"/>
      <c r="R136" s="2760"/>
      <c r="S136" s="2759">
        <v>0</v>
      </c>
      <c r="T136" s="2760"/>
      <c r="U136" s="184"/>
      <c r="V136" s="3050" t="s">
        <v>996</v>
      </c>
      <c r="W136" s="3051"/>
      <c r="X136" s="46"/>
      <c r="Y136" s="301"/>
      <c r="Z136" s="2776"/>
      <c r="AA136" s="3091"/>
      <c r="AB136" s="2776"/>
      <c r="AC136" s="3091"/>
      <c r="AD136" s="2759"/>
      <c r="AE136" s="2760"/>
      <c r="AF136" s="299"/>
      <c r="AG136" s="138" t="s">
        <v>806</v>
      </c>
      <c r="AH136" s="189" t="s">
        <v>604</v>
      </c>
      <c r="AI136" s="189" t="s">
        <v>503</v>
      </c>
      <c r="AJ136" s="2759">
        <v>1</v>
      </c>
      <c r="AK136" s="2760"/>
      <c r="AL136" s="2759">
        <v>11966</v>
      </c>
      <c r="AM136" s="2760"/>
      <c r="AN136" s="2759">
        <v>11966</v>
      </c>
      <c r="AO136" s="2760"/>
    </row>
    <row r="137" spans="1:43" ht="15.95" customHeight="1" x14ac:dyDescent="0.3">
      <c r="A137" s="3050" t="s">
        <v>879</v>
      </c>
      <c r="B137" s="3051"/>
      <c r="C137" s="189"/>
      <c r="D137" s="189"/>
      <c r="E137" s="2776"/>
      <c r="F137" s="3091"/>
      <c r="G137" s="2759"/>
      <c r="H137" s="2760"/>
      <c r="I137" s="2759">
        <v>0</v>
      </c>
      <c r="J137" s="2760"/>
      <c r="K137" s="299"/>
      <c r="L137" s="138" t="s">
        <v>580</v>
      </c>
      <c r="M137" s="209"/>
      <c r="N137" s="189"/>
      <c r="O137" s="2759"/>
      <c r="P137" s="2760"/>
      <c r="Q137" s="2759"/>
      <c r="R137" s="2760"/>
      <c r="S137" s="2759">
        <v>0</v>
      </c>
      <c r="T137" s="2760"/>
      <c r="U137" s="184"/>
      <c r="V137" s="3050" t="s">
        <v>879</v>
      </c>
      <c r="W137" s="3051"/>
      <c r="X137" s="136"/>
      <c r="Y137" s="189"/>
      <c r="Z137" s="2776"/>
      <c r="AA137" s="3091"/>
      <c r="AB137" s="2759"/>
      <c r="AC137" s="3091"/>
      <c r="AD137" s="2759">
        <v>0</v>
      </c>
      <c r="AE137" s="2760"/>
      <c r="AF137" s="299"/>
      <c r="AG137" s="138" t="s">
        <v>580</v>
      </c>
      <c r="AH137" s="209"/>
      <c r="AI137" s="189"/>
      <c r="AJ137" s="2759"/>
      <c r="AK137" s="2760"/>
      <c r="AL137" s="2759"/>
      <c r="AM137" s="2760"/>
      <c r="AN137" s="2759">
        <v>0</v>
      </c>
      <c r="AO137" s="2760"/>
    </row>
    <row r="138" spans="1:43" ht="15.95" customHeight="1" x14ac:dyDescent="0.3">
      <c r="A138" s="3050" t="s">
        <v>997</v>
      </c>
      <c r="B138" s="3051"/>
      <c r="C138" s="189" t="s">
        <v>502</v>
      </c>
      <c r="D138" s="189" t="s">
        <v>503</v>
      </c>
      <c r="E138" s="2776">
        <v>6</v>
      </c>
      <c r="F138" s="3091"/>
      <c r="G138" s="2759">
        <v>38202.400000000001</v>
      </c>
      <c r="H138" s="2760">
        <v>38202.400000000001</v>
      </c>
      <c r="I138" s="2759">
        <v>229214.40000000002</v>
      </c>
      <c r="J138" s="2760"/>
      <c r="K138" s="299"/>
      <c r="L138" s="138" t="s">
        <v>880</v>
      </c>
      <c r="M138" s="189"/>
      <c r="N138" s="189"/>
      <c r="O138" s="2759"/>
      <c r="P138" s="2760"/>
      <c r="Q138" s="2759"/>
      <c r="R138" s="2760"/>
      <c r="S138" s="2759">
        <v>0</v>
      </c>
      <c r="T138" s="2760"/>
      <c r="U138" s="184"/>
      <c r="V138" s="3050" t="s">
        <v>997</v>
      </c>
      <c r="W138" s="3051"/>
      <c r="X138" s="136"/>
      <c r="Y138" s="189"/>
      <c r="Z138" s="2776"/>
      <c r="AA138" s="3091"/>
      <c r="AB138" s="2759"/>
      <c r="AC138" s="3091"/>
      <c r="AD138" s="2759">
        <v>0</v>
      </c>
      <c r="AE138" s="2760"/>
      <c r="AF138" s="299"/>
      <c r="AG138" s="138" t="s">
        <v>880</v>
      </c>
      <c r="AH138" s="209"/>
      <c r="AI138" s="189"/>
      <c r="AJ138" s="2759"/>
      <c r="AK138" s="2760"/>
      <c r="AL138" s="2759"/>
      <c r="AM138" s="2760"/>
      <c r="AN138" s="2759">
        <v>0</v>
      </c>
      <c r="AO138" s="2760"/>
    </row>
    <row r="139" spans="1:43" ht="15.95" customHeight="1" x14ac:dyDescent="0.3">
      <c r="A139" s="3050" t="s">
        <v>510</v>
      </c>
      <c r="B139" s="3051"/>
      <c r="C139" s="208"/>
      <c r="D139" s="189"/>
      <c r="E139" s="2776"/>
      <c r="F139" s="3091"/>
      <c r="G139" s="2759"/>
      <c r="H139" s="2760"/>
      <c r="I139" s="2759">
        <v>0</v>
      </c>
      <c r="J139" s="2760"/>
      <c r="K139" s="299"/>
      <c r="L139" s="217" t="s">
        <v>521</v>
      </c>
      <c r="M139" s="218"/>
      <c r="N139" s="136"/>
      <c r="O139" s="2843"/>
      <c r="P139" s="2843"/>
      <c r="Q139" s="2843"/>
      <c r="R139" s="2843"/>
      <c r="S139" s="2759">
        <v>0</v>
      </c>
      <c r="T139" s="2760"/>
      <c r="U139" s="184"/>
      <c r="V139" s="3050" t="s">
        <v>510</v>
      </c>
      <c r="W139" s="3051"/>
      <c r="X139" s="218"/>
      <c r="Y139" s="189"/>
      <c r="Z139" s="2776"/>
      <c r="AA139" s="3091"/>
      <c r="AB139" s="2776"/>
      <c r="AC139" s="3091"/>
      <c r="AD139" s="2759"/>
      <c r="AE139" s="2760"/>
      <c r="AF139" s="299"/>
      <c r="AG139" s="217" t="s">
        <v>521</v>
      </c>
      <c r="AH139" s="218"/>
      <c r="AI139" s="136"/>
      <c r="AJ139" s="2843"/>
      <c r="AK139" s="2843"/>
      <c r="AL139" s="2843"/>
      <c r="AM139" s="2843"/>
      <c r="AN139" s="2759">
        <v>0</v>
      </c>
      <c r="AO139" s="2760"/>
    </row>
    <row r="140" spans="1:43" ht="15.95" customHeight="1" x14ac:dyDescent="0.35">
      <c r="A140" s="3116" t="s">
        <v>998</v>
      </c>
      <c r="B140" s="3117"/>
      <c r="C140" s="208"/>
      <c r="D140" s="189"/>
      <c r="E140" s="2776"/>
      <c r="F140" s="3091"/>
      <c r="G140" s="2759"/>
      <c r="H140" s="2760"/>
      <c r="I140" s="2765">
        <v>2253941.6</v>
      </c>
      <c r="J140" s="3103"/>
      <c r="K140" s="299"/>
      <c r="L140" s="217" t="s">
        <v>510</v>
      </c>
      <c r="M140" s="136"/>
      <c r="N140" s="136"/>
      <c r="O140" s="2843"/>
      <c r="P140" s="2843"/>
      <c r="Q140" s="2843"/>
      <c r="R140" s="2843"/>
      <c r="S140" s="2843">
        <v>0</v>
      </c>
      <c r="T140" s="2843"/>
      <c r="U140" s="139"/>
      <c r="V140" s="3116" t="s">
        <v>998</v>
      </c>
      <c r="W140" s="3117"/>
      <c r="X140" s="218"/>
      <c r="Y140" s="189"/>
      <c r="Z140" s="2776"/>
      <c r="AA140" s="3091"/>
      <c r="AB140" s="2776"/>
      <c r="AC140" s="3091"/>
      <c r="AD140" s="2765">
        <v>1451691.2000000002</v>
      </c>
      <c r="AE140" s="3103"/>
      <c r="AF140" s="299"/>
      <c r="AG140" s="217"/>
      <c r="AH140" s="218"/>
      <c r="AI140" s="136"/>
      <c r="AJ140" s="2843"/>
      <c r="AK140" s="2843"/>
      <c r="AL140" s="2843"/>
      <c r="AM140" s="2843"/>
      <c r="AN140" s="2843"/>
      <c r="AO140" s="2843"/>
    </row>
    <row r="141" spans="1:43" ht="15.95" customHeight="1" x14ac:dyDescent="0.2">
      <c r="A141" s="3050" t="s">
        <v>858</v>
      </c>
      <c r="B141" s="3051"/>
      <c r="C141" s="189" t="s">
        <v>502</v>
      </c>
      <c r="D141" s="189" t="s">
        <v>503</v>
      </c>
      <c r="E141" s="2759">
        <v>8</v>
      </c>
      <c r="F141" s="2760"/>
      <c r="G141" s="2759">
        <v>38202.400000000001</v>
      </c>
      <c r="H141" s="2760">
        <v>38202.400000000001</v>
      </c>
      <c r="I141" s="2759">
        <v>305619.20000000001</v>
      </c>
      <c r="J141" s="2760"/>
      <c r="K141" s="299"/>
      <c r="L141" s="220" t="s">
        <v>882</v>
      </c>
      <c r="M141" s="66"/>
      <c r="N141" s="221"/>
      <c r="O141" s="3104"/>
      <c r="P141" s="3104"/>
      <c r="Q141" s="3104"/>
      <c r="R141" s="3104"/>
      <c r="S141" s="3105">
        <v>5743016.3480808074</v>
      </c>
      <c r="T141" s="3105"/>
      <c r="U141" s="141"/>
      <c r="V141" s="3050" t="s">
        <v>858</v>
      </c>
      <c r="W141" s="3051"/>
      <c r="X141" s="218"/>
      <c r="Y141" s="189"/>
      <c r="Z141" s="2759"/>
      <c r="AA141" s="2760"/>
      <c r="AB141" s="2759"/>
      <c r="AC141" s="2760"/>
      <c r="AD141" s="2759"/>
      <c r="AE141" s="2760"/>
      <c r="AF141" s="299"/>
      <c r="AG141" s="220" t="s">
        <v>882</v>
      </c>
      <c r="AH141" s="66"/>
      <c r="AI141" s="221"/>
      <c r="AJ141" s="3104"/>
      <c r="AK141" s="3104"/>
      <c r="AL141" s="3104"/>
      <c r="AM141" s="3104"/>
      <c r="AN141" s="3105">
        <v>3546604</v>
      </c>
      <c r="AO141" s="3105"/>
    </row>
    <row r="142" spans="1:43" ht="15.95" customHeight="1" x14ac:dyDescent="0.2">
      <c r="A142" s="3050" t="s">
        <v>501</v>
      </c>
      <c r="B142" s="3051"/>
      <c r="C142" s="189"/>
      <c r="D142" s="189"/>
      <c r="E142" s="2759"/>
      <c r="F142" s="2760"/>
      <c r="G142" s="2759"/>
      <c r="H142" s="2760"/>
      <c r="I142" s="2759">
        <v>0</v>
      </c>
      <c r="J142" s="2760"/>
      <c r="K142" s="299"/>
      <c r="L142" s="164"/>
      <c r="M142" s="218"/>
      <c r="N142" s="136"/>
      <c r="O142" s="2843"/>
      <c r="P142" s="2843"/>
      <c r="Q142" s="2843"/>
      <c r="R142" s="2843"/>
      <c r="S142" s="2843"/>
      <c r="T142" s="2843"/>
      <c r="U142" s="139"/>
      <c r="V142" s="3050" t="s">
        <v>501</v>
      </c>
      <c r="W142" s="3051"/>
      <c r="X142" s="218"/>
      <c r="Y142" s="189"/>
      <c r="Z142" s="2759"/>
      <c r="AA142" s="2760"/>
      <c r="AB142" s="2759"/>
      <c r="AC142" s="2760"/>
      <c r="AD142" s="2759"/>
      <c r="AE142" s="2760"/>
      <c r="AF142" s="299"/>
      <c r="AG142" s="164"/>
      <c r="AH142" s="218"/>
      <c r="AI142" s="136"/>
      <c r="AJ142" s="2843"/>
      <c r="AK142" s="2843"/>
      <c r="AL142" s="2843"/>
      <c r="AM142" s="2843"/>
      <c r="AN142" s="2843"/>
      <c r="AO142" s="2843"/>
    </row>
    <row r="143" spans="1:43" ht="15.95" customHeight="1" x14ac:dyDescent="0.3">
      <c r="A143" s="3050" t="s">
        <v>1000</v>
      </c>
      <c r="B143" s="3051"/>
      <c r="C143" s="208"/>
      <c r="D143" s="189"/>
      <c r="E143" s="2776"/>
      <c r="F143" s="3091"/>
      <c r="G143" s="2759"/>
      <c r="H143" s="2760"/>
      <c r="I143" s="2759">
        <v>0</v>
      </c>
      <c r="J143" s="2760"/>
      <c r="K143" s="299"/>
      <c r="L143" s="302" t="s">
        <v>811</v>
      </c>
      <c r="M143" s="161"/>
      <c r="N143" s="161"/>
      <c r="O143" s="3101"/>
      <c r="P143" s="3101"/>
      <c r="Q143" s="3101"/>
      <c r="R143" s="3101"/>
      <c r="S143" s="3101"/>
      <c r="T143" s="3102"/>
      <c r="U143" s="184"/>
      <c r="V143" s="3050" t="s">
        <v>1000</v>
      </c>
      <c r="W143" s="3051"/>
      <c r="X143" s="136"/>
      <c r="Y143" s="189"/>
      <c r="Z143" s="2776"/>
      <c r="AA143" s="3091"/>
      <c r="AB143" s="2759"/>
      <c r="AC143" s="3091"/>
      <c r="AD143" s="2759">
        <v>0</v>
      </c>
      <c r="AE143" s="2760"/>
      <c r="AF143" s="299"/>
      <c r="AG143" s="302" t="s">
        <v>811</v>
      </c>
      <c r="AH143" s="161"/>
      <c r="AI143" s="161"/>
      <c r="AJ143" s="3101"/>
      <c r="AK143" s="3101"/>
      <c r="AL143" s="3101"/>
      <c r="AM143" s="3101"/>
      <c r="AN143" s="3101"/>
      <c r="AO143" s="3102"/>
    </row>
    <row r="144" spans="1:43" ht="15.95" customHeight="1" x14ac:dyDescent="0.3">
      <c r="A144" s="3050" t="s">
        <v>1001</v>
      </c>
      <c r="B144" s="3051"/>
      <c r="C144" s="189"/>
      <c r="D144" s="189"/>
      <c r="E144" s="2776"/>
      <c r="F144" s="3091"/>
      <c r="G144" s="2759"/>
      <c r="H144" s="2760"/>
      <c r="I144" s="2759">
        <v>0</v>
      </c>
      <c r="J144" s="2760"/>
      <c r="K144" s="299"/>
      <c r="L144" s="164" t="s">
        <v>1002</v>
      </c>
      <c r="M144" s="289">
        <v>0.03</v>
      </c>
      <c r="N144" s="166"/>
      <c r="O144" s="2775"/>
      <c r="P144" s="2775"/>
      <c r="Q144" s="2775"/>
      <c r="R144" s="2775"/>
      <c r="S144" s="2775">
        <v>503893.17740404041</v>
      </c>
      <c r="T144" s="2760"/>
      <c r="U144" s="184"/>
      <c r="V144" s="3050" t="s">
        <v>1001</v>
      </c>
      <c r="W144" s="3051"/>
      <c r="X144" s="218"/>
      <c r="Y144" s="189"/>
      <c r="Z144" s="2776"/>
      <c r="AA144" s="3091"/>
      <c r="AB144" s="2776"/>
      <c r="AC144" s="3091"/>
      <c r="AD144" s="2759"/>
      <c r="AE144" s="2760"/>
      <c r="AF144" s="299"/>
      <c r="AG144" s="164" t="s">
        <v>1002</v>
      </c>
      <c r="AH144" s="303" t="s">
        <v>1040</v>
      </c>
      <c r="AI144" s="166"/>
      <c r="AJ144" s="2775"/>
      <c r="AK144" s="2775"/>
      <c r="AL144" s="2775"/>
      <c r="AM144" s="2775"/>
      <c r="AN144" s="2775">
        <v>226454.52528000003</v>
      </c>
      <c r="AO144" s="2760"/>
    </row>
    <row r="145" spans="1:41" ht="15.95" customHeight="1" x14ac:dyDescent="0.3">
      <c r="A145" s="3050" t="s">
        <v>1003</v>
      </c>
      <c r="B145" s="3051"/>
      <c r="C145" s="189"/>
      <c r="D145" s="189"/>
      <c r="E145" s="2776"/>
      <c r="F145" s="3091"/>
      <c r="G145" s="2759"/>
      <c r="H145" s="2760"/>
      <c r="I145" s="2759">
        <v>0</v>
      </c>
      <c r="J145" s="2760"/>
      <c r="K145" s="299"/>
      <c r="L145" s="168" t="s">
        <v>533</v>
      </c>
      <c r="M145" s="166"/>
      <c r="N145" s="166"/>
      <c r="O145" s="2775"/>
      <c r="P145" s="2775"/>
      <c r="Q145" s="2775"/>
      <c r="R145" s="2775"/>
      <c r="S145" s="2775">
        <v>150000</v>
      </c>
      <c r="T145" s="2760"/>
      <c r="U145" s="184"/>
      <c r="V145" s="3050" t="s">
        <v>1003</v>
      </c>
      <c r="W145" s="3051"/>
      <c r="X145" s="218"/>
      <c r="Y145" s="189"/>
      <c r="Z145" s="2776"/>
      <c r="AA145" s="3091"/>
      <c r="AB145" s="2776"/>
      <c r="AC145" s="3091"/>
      <c r="AD145" s="2759"/>
      <c r="AE145" s="2760"/>
      <c r="AF145" s="299"/>
      <c r="AG145" s="168" t="s">
        <v>533</v>
      </c>
      <c r="AH145" s="166"/>
      <c r="AI145" s="166"/>
      <c r="AJ145" s="2775"/>
      <c r="AK145" s="2775"/>
      <c r="AL145" s="2775"/>
      <c r="AM145" s="2775"/>
      <c r="AN145" s="2775">
        <v>100000</v>
      </c>
      <c r="AO145" s="2760"/>
    </row>
    <row r="146" spans="1:41" ht="15.95" customHeight="1" x14ac:dyDescent="0.3">
      <c r="A146" s="3050" t="s">
        <v>1004</v>
      </c>
      <c r="B146" s="3051"/>
      <c r="C146" s="189"/>
      <c r="D146" s="189"/>
      <c r="E146" s="2776"/>
      <c r="F146" s="3091"/>
      <c r="G146" s="2759"/>
      <c r="H146" s="2760"/>
      <c r="I146" s="2759">
        <v>0</v>
      </c>
      <c r="J146" s="2760"/>
      <c r="K146" s="299"/>
      <c r="L146" s="169" t="s">
        <v>535</v>
      </c>
      <c r="M146" s="166"/>
      <c r="N146" s="166"/>
      <c r="O146" s="2775"/>
      <c r="P146" s="2775"/>
      <c r="Q146" s="2775"/>
      <c r="R146" s="2775"/>
      <c r="S146" s="2775">
        <v>500000</v>
      </c>
      <c r="T146" s="2760"/>
      <c r="U146" s="184"/>
      <c r="V146" s="3050" t="s">
        <v>1004</v>
      </c>
      <c r="W146" s="3051"/>
      <c r="X146" s="218"/>
      <c r="Y146" s="189"/>
      <c r="Z146" s="2776"/>
      <c r="AA146" s="3091"/>
      <c r="AB146" s="2776"/>
      <c r="AC146" s="3091"/>
      <c r="AD146" s="2759"/>
      <c r="AE146" s="2760"/>
      <c r="AF146" s="299"/>
      <c r="AG146" s="169" t="s">
        <v>535</v>
      </c>
      <c r="AH146" s="166"/>
      <c r="AI146" s="166"/>
      <c r="AJ146" s="2775"/>
      <c r="AK146" s="2775"/>
      <c r="AL146" s="2775"/>
      <c r="AM146" s="2775"/>
      <c r="AN146" s="2775">
        <v>500000</v>
      </c>
      <c r="AO146" s="2760"/>
    </row>
    <row r="147" spans="1:41" ht="15.95" customHeight="1" x14ac:dyDescent="0.3">
      <c r="A147" s="3050" t="s">
        <v>1005</v>
      </c>
      <c r="B147" s="3051"/>
      <c r="C147" s="208"/>
      <c r="D147" s="189"/>
      <c r="E147" s="2776"/>
      <c r="F147" s="3091"/>
      <c r="G147" s="2759"/>
      <c r="H147" s="2760"/>
      <c r="I147" s="2759">
        <v>0</v>
      </c>
      <c r="J147" s="2760"/>
      <c r="K147" s="299"/>
      <c r="L147" s="169" t="s">
        <v>731</v>
      </c>
      <c r="M147" s="166"/>
      <c r="N147" s="166"/>
      <c r="O147" s="2775"/>
      <c r="P147" s="2775"/>
      <c r="Q147" s="2775"/>
      <c r="R147" s="2775"/>
      <c r="S147" s="2775">
        <v>503893.17740404041</v>
      </c>
      <c r="T147" s="2760"/>
      <c r="U147" s="184"/>
      <c r="V147" s="3050" t="s">
        <v>1005</v>
      </c>
      <c r="W147" s="3051"/>
      <c r="X147" s="218"/>
      <c r="Y147" s="189"/>
      <c r="Z147" s="2776"/>
      <c r="AA147" s="3091"/>
      <c r="AB147" s="2776"/>
      <c r="AC147" s="3091"/>
      <c r="AD147" s="2759"/>
      <c r="AE147" s="2760"/>
      <c r="AF147" s="299"/>
      <c r="AG147" s="169" t="s">
        <v>731</v>
      </c>
      <c r="AH147" s="166"/>
      <c r="AI147" s="166"/>
      <c r="AJ147" s="2775"/>
      <c r="AK147" s="2775"/>
      <c r="AL147" s="2775"/>
      <c r="AM147" s="2775"/>
      <c r="AN147" s="2775">
        <v>754848.41760000016</v>
      </c>
      <c r="AO147" s="2760"/>
    </row>
    <row r="148" spans="1:41" ht="15.95" customHeight="1" x14ac:dyDescent="0.3">
      <c r="A148" s="3050" t="s">
        <v>1006</v>
      </c>
      <c r="B148" s="3051"/>
      <c r="C148" s="189" t="s">
        <v>502</v>
      </c>
      <c r="D148" s="189" t="s">
        <v>503</v>
      </c>
      <c r="E148" s="2776">
        <v>17</v>
      </c>
      <c r="F148" s="3091"/>
      <c r="G148" s="2759">
        <v>38202.400000000001</v>
      </c>
      <c r="H148" s="2760">
        <v>38202.400000000001</v>
      </c>
      <c r="I148" s="2759">
        <v>649440.80000000005</v>
      </c>
      <c r="J148" s="2760"/>
      <c r="K148" s="299"/>
      <c r="L148" s="185" t="s">
        <v>510</v>
      </c>
      <c r="M148" s="173"/>
      <c r="N148" s="173"/>
      <c r="O148" s="2757"/>
      <c r="P148" s="2757"/>
      <c r="Q148" s="2757"/>
      <c r="R148" s="2757"/>
      <c r="S148" s="2757">
        <v>200000</v>
      </c>
      <c r="T148" s="2758"/>
      <c r="U148" s="184"/>
      <c r="V148" s="3050" t="s">
        <v>1006</v>
      </c>
      <c r="W148" s="3051"/>
      <c r="X148" s="136" t="s">
        <v>502</v>
      </c>
      <c r="Y148" s="189" t="s">
        <v>503</v>
      </c>
      <c r="Z148" s="2776">
        <v>16</v>
      </c>
      <c r="AA148" s="3091"/>
      <c r="AB148" s="3124">
        <v>38202.400000000001</v>
      </c>
      <c r="AC148" s="3125">
        <v>38202.400000000001</v>
      </c>
      <c r="AD148" s="2759">
        <v>611238.40000000002</v>
      </c>
      <c r="AE148" s="2760"/>
      <c r="AF148" s="299"/>
      <c r="AG148" s="185" t="s">
        <v>510</v>
      </c>
      <c r="AH148" s="173"/>
      <c r="AI148" s="173"/>
      <c r="AJ148" s="2757"/>
      <c r="AK148" s="2757"/>
      <c r="AL148" s="2757"/>
      <c r="AM148" s="2757"/>
      <c r="AN148" s="3099">
        <v>160000</v>
      </c>
      <c r="AO148" s="3100"/>
    </row>
    <row r="149" spans="1:41" ht="15.95" customHeight="1" x14ac:dyDescent="0.3">
      <c r="A149" s="3050" t="s">
        <v>1007</v>
      </c>
      <c r="B149" s="3051"/>
      <c r="C149" s="189" t="s">
        <v>502</v>
      </c>
      <c r="D149" s="189" t="s">
        <v>503</v>
      </c>
      <c r="E149" s="2776">
        <v>6</v>
      </c>
      <c r="F149" s="3091"/>
      <c r="G149" s="2759">
        <v>38202.400000000001</v>
      </c>
      <c r="H149" s="2760">
        <v>38202.400000000001</v>
      </c>
      <c r="I149" s="2759">
        <v>229214.40000000002</v>
      </c>
      <c r="J149" s="2760"/>
      <c r="K149" s="299"/>
      <c r="L149" s="174" t="s">
        <v>539</v>
      </c>
      <c r="M149" s="222"/>
      <c r="N149" s="222"/>
      <c r="O149" s="3096"/>
      <c r="P149" s="3096"/>
      <c r="Q149" s="3097"/>
      <c r="R149" s="3097"/>
      <c r="S149" s="3098">
        <v>1857786.3548080809</v>
      </c>
      <c r="T149" s="3098"/>
      <c r="U149" s="290"/>
      <c r="V149" s="3050" t="s">
        <v>1007</v>
      </c>
      <c r="W149" s="3051"/>
      <c r="X149" s="136" t="s">
        <v>502</v>
      </c>
      <c r="Y149" s="189" t="s">
        <v>503</v>
      </c>
      <c r="Z149" s="2776">
        <v>10</v>
      </c>
      <c r="AA149" s="3091"/>
      <c r="AB149" s="3124">
        <v>38202.400000000001</v>
      </c>
      <c r="AC149" s="3125">
        <v>38202.400000000001</v>
      </c>
      <c r="AD149" s="2759">
        <v>382024</v>
      </c>
      <c r="AE149" s="2760"/>
      <c r="AF149" s="299"/>
      <c r="AG149" s="174" t="s">
        <v>539</v>
      </c>
      <c r="AH149" s="222"/>
      <c r="AI149" s="222"/>
      <c r="AJ149" s="3096"/>
      <c r="AK149" s="3096"/>
      <c r="AL149" s="3097"/>
      <c r="AM149" s="3097"/>
      <c r="AN149" s="3098">
        <v>1741302.9428800002</v>
      </c>
      <c r="AO149" s="3098"/>
    </row>
    <row r="150" spans="1:41" ht="15.95" customHeight="1" x14ac:dyDescent="0.3">
      <c r="A150" s="3050" t="s">
        <v>1008</v>
      </c>
      <c r="B150" s="3051"/>
      <c r="C150" s="189"/>
      <c r="D150" s="189"/>
      <c r="E150" s="2776"/>
      <c r="F150" s="3091"/>
      <c r="G150" s="2759"/>
      <c r="H150" s="2760"/>
      <c r="I150" s="2759">
        <v>0</v>
      </c>
      <c r="J150" s="2760"/>
      <c r="K150" s="299"/>
      <c r="L150" s="177"/>
      <c r="M150" s="166"/>
      <c r="N150" s="166"/>
      <c r="O150" s="2775"/>
      <c r="P150" s="2775"/>
      <c r="Q150" s="2775"/>
      <c r="R150" s="2775"/>
      <c r="S150" s="2775"/>
      <c r="T150" s="2760"/>
      <c r="U150" s="184"/>
      <c r="V150" s="3050" t="s">
        <v>1008</v>
      </c>
      <c r="W150" s="3051"/>
      <c r="X150" s="218"/>
      <c r="Y150" s="189"/>
      <c r="Z150" s="2776"/>
      <c r="AA150" s="3091"/>
      <c r="AB150" s="2776"/>
      <c r="AC150" s="3091"/>
      <c r="AD150" s="2759"/>
      <c r="AE150" s="2760"/>
      <c r="AF150" s="299"/>
      <c r="AG150" s="177"/>
      <c r="AH150" s="166"/>
      <c r="AI150" s="166"/>
      <c r="AJ150" s="2775"/>
      <c r="AK150" s="2775"/>
      <c r="AL150" s="2775"/>
      <c r="AM150" s="2775"/>
      <c r="AN150" s="2775"/>
      <c r="AO150" s="2760"/>
    </row>
    <row r="151" spans="1:41" ht="15.95" customHeight="1" thickBot="1" x14ac:dyDescent="0.35">
      <c r="A151" s="3050" t="s">
        <v>1048</v>
      </c>
      <c r="B151" s="3051"/>
      <c r="C151" s="189" t="s">
        <v>502</v>
      </c>
      <c r="D151" s="189" t="s">
        <v>503</v>
      </c>
      <c r="E151" s="2776">
        <v>9</v>
      </c>
      <c r="F151" s="3091"/>
      <c r="G151" s="2759">
        <v>38202.400000000001</v>
      </c>
      <c r="H151" s="2760">
        <v>38202.400000000001</v>
      </c>
      <c r="I151" s="2759">
        <v>343821.60000000003</v>
      </c>
      <c r="J151" s="2760"/>
      <c r="K151" s="299"/>
      <c r="L151" s="178" t="s">
        <v>588</v>
      </c>
      <c r="M151" s="226"/>
      <c r="N151" s="226"/>
      <c r="O151" s="226"/>
      <c r="P151" s="226"/>
      <c r="Q151" s="179"/>
      <c r="R151" s="179"/>
      <c r="S151" s="2780">
        <v>11935649.902888888</v>
      </c>
      <c r="T151" s="2781"/>
      <c r="U151" s="290"/>
      <c r="V151" s="3050" t="s">
        <v>1009</v>
      </c>
      <c r="W151" s="3051"/>
      <c r="X151" s="218"/>
      <c r="Y151" s="189"/>
      <c r="Z151" s="2776"/>
      <c r="AA151" s="3091"/>
      <c r="AB151" s="2776"/>
      <c r="AC151" s="3091"/>
      <c r="AD151" s="2759"/>
      <c r="AE151" s="2760"/>
      <c r="AF151" s="299"/>
      <c r="AG151" s="178" t="s">
        <v>588</v>
      </c>
      <c r="AH151" s="226"/>
      <c r="AI151" s="226"/>
      <c r="AJ151" s="226"/>
      <c r="AK151" s="226"/>
      <c r="AL151" s="179"/>
      <c r="AM151" s="179"/>
      <c r="AN151" s="2780">
        <v>9289787.11888</v>
      </c>
      <c r="AO151" s="2781"/>
    </row>
    <row r="152" spans="1:41" ht="15.95" customHeight="1" x14ac:dyDescent="0.2">
      <c r="A152" s="3050" t="s">
        <v>1015</v>
      </c>
      <c r="B152" s="3051"/>
      <c r="C152" s="189"/>
      <c r="D152" s="189"/>
      <c r="E152" s="2759"/>
      <c r="F152" s="2760"/>
      <c r="G152" s="2759"/>
      <c r="H152" s="2760"/>
      <c r="I152" s="2759">
        <v>0</v>
      </c>
      <c r="J152" s="2760"/>
      <c r="K152" s="304"/>
      <c r="L152" s="166"/>
      <c r="M152" s="166"/>
      <c r="N152" s="166"/>
      <c r="O152" s="166"/>
      <c r="P152" s="166"/>
      <c r="Q152" s="166"/>
      <c r="R152" s="166"/>
      <c r="S152" s="166"/>
      <c r="T152" s="166"/>
      <c r="U152" s="286"/>
      <c r="V152" s="3050" t="s">
        <v>1049</v>
      </c>
      <c r="W152" s="3051"/>
      <c r="X152" s="136" t="s">
        <v>502</v>
      </c>
      <c r="Y152" s="189" t="s">
        <v>503</v>
      </c>
      <c r="Z152" s="2759">
        <v>6</v>
      </c>
      <c r="AA152" s="2760"/>
      <c r="AB152" s="3124">
        <v>38202.400000000001</v>
      </c>
      <c r="AC152" s="3125">
        <v>38202.400000000001</v>
      </c>
      <c r="AD152" s="2759">
        <v>229214.40000000002</v>
      </c>
      <c r="AE152" s="2760"/>
      <c r="AF152" s="304"/>
      <c r="AG152" s="166"/>
      <c r="AH152" s="166"/>
      <c r="AI152" s="166"/>
      <c r="AJ152" s="166"/>
      <c r="AK152" s="166"/>
      <c r="AL152" s="166"/>
      <c r="AM152" s="166"/>
      <c r="AN152" s="166"/>
      <c r="AO152" s="166"/>
    </row>
    <row r="153" spans="1:41" ht="15.95" customHeight="1" x14ac:dyDescent="0.3">
      <c r="A153" s="3050" t="s">
        <v>1016</v>
      </c>
      <c r="B153" s="3051"/>
      <c r="C153" s="189" t="s">
        <v>502</v>
      </c>
      <c r="D153" s="189" t="s">
        <v>503</v>
      </c>
      <c r="E153" s="2776">
        <v>8</v>
      </c>
      <c r="F153" s="3091"/>
      <c r="G153" s="2759">
        <v>38202.400000000001</v>
      </c>
      <c r="H153" s="2760">
        <v>38202.400000000001</v>
      </c>
      <c r="I153" s="2759">
        <v>305619.20000000001</v>
      </c>
      <c r="J153" s="2760"/>
      <c r="K153" s="299"/>
      <c r="L153" s="7" t="s">
        <v>1530</v>
      </c>
      <c r="M153" s="8"/>
      <c r="N153" s="8"/>
      <c r="O153" s="8"/>
      <c r="P153" s="9"/>
      <c r="Q153" s="10"/>
      <c r="R153" s="11"/>
      <c r="S153" s="166"/>
      <c r="T153" s="166"/>
      <c r="U153" s="286"/>
      <c r="V153" s="3050" t="s">
        <v>1016</v>
      </c>
      <c r="W153" s="3051"/>
      <c r="X153" s="218"/>
      <c r="Y153" s="189"/>
      <c r="Z153" s="2776"/>
      <c r="AA153" s="3091"/>
      <c r="AB153" s="2776"/>
      <c r="AC153" s="3091"/>
      <c r="AD153" s="2759">
        <v>0</v>
      </c>
      <c r="AE153" s="2760"/>
      <c r="AF153" s="299"/>
      <c r="AG153" s="7" t="s">
        <v>1530</v>
      </c>
      <c r="AH153" s="166"/>
      <c r="AI153" s="166"/>
      <c r="AJ153" s="166"/>
      <c r="AK153" s="166"/>
      <c r="AL153" s="166"/>
      <c r="AM153" s="166"/>
      <c r="AN153" s="166"/>
      <c r="AO153" s="166"/>
    </row>
    <row r="154" spans="1:41" ht="15.95" customHeight="1" x14ac:dyDescent="0.3">
      <c r="A154" s="3050" t="s">
        <v>1017</v>
      </c>
      <c r="B154" s="3051"/>
      <c r="C154" s="208"/>
      <c r="D154" s="189"/>
      <c r="E154" s="2776"/>
      <c r="F154" s="3091"/>
      <c r="G154" s="2759"/>
      <c r="H154" s="2760"/>
      <c r="I154" s="2759">
        <v>0</v>
      </c>
      <c r="J154" s="2760"/>
      <c r="K154" s="299"/>
      <c r="L154" s="2155" t="s">
        <v>1585</v>
      </c>
      <c r="M154" s="1881"/>
      <c r="N154" s="1881"/>
      <c r="O154" s="1881"/>
      <c r="P154" s="1881"/>
      <c r="Q154" s="1896"/>
      <c r="R154" s="1881"/>
      <c r="S154" s="1881"/>
      <c r="T154" s="166"/>
      <c r="U154" s="286"/>
      <c r="V154" s="3050" t="s">
        <v>1017</v>
      </c>
      <c r="W154" s="3051"/>
      <c r="X154" s="218"/>
      <c r="Y154" s="189"/>
      <c r="Z154" s="2776"/>
      <c r="AA154" s="3091"/>
      <c r="AB154" s="2776"/>
      <c r="AC154" s="3091"/>
      <c r="AD154" s="2759">
        <v>0</v>
      </c>
      <c r="AE154" s="2760"/>
      <c r="AF154" s="299"/>
      <c r="AG154" s="2155" t="s">
        <v>1586</v>
      </c>
      <c r="AH154" s="1881"/>
      <c r="AI154" s="1881"/>
      <c r="AJ154" s="1881"/>
      <c r="AK154" s="1881"/>
      <c r="AL154" s="1896"/>
      <c r="AM154" s="1881"/>
      <c r="AN154" s="1881"/>
      <c r="AO154" s="166"/>
    </row>
    <row r="155" spans="1:41" ht="15.95" customHeight="1" x14ac:dyDescent="0.3">
      <c r="A155" s="3050" t="s">
        <v>1018</v>
      </c>
      <c r="B155" s="3051"/>
      <c r="C155" s="208"/>
      <c r="D155" s="189"/>
      <c r="E155" s="2776"/>
      <c r="F155" s="3091"/>
      <c r="G155" s="2759"/>
      <c r="H155" s="2760"/>
      <c r="I155" s="2759">
        <v>0</v>
      </c>
      <c r="J155" s="2760"/>
      <c r="K155" s="299"/>
      <c r="L155" s="166"/>
      <c r="M155" s="227"/>
      <c r="N155" s="227"/>
      <c r="O155" s="227"/>
      <c r="P155" s="227"/>
      <c r="Q155" s="122"/>
      <c r="R155" s="61"/>
      <c r="S155" s="166"/>
      <c r="T155" s="166"/>
      <c r="U155" s="286"/>
      <c r="V155" s="3050" t="s">
        <v>1018</v>
      </c>
      <c r="W155" s="3051"/>
      <c r="X155" s="218"/>
      <c r="Y155" s="189"/>
      <c r="Z155" s="2776"/>
      <c r="AA155" s="3091"/>
      <c r="AB155" s="2776"/>
      <c r="AC155" s="3091"/>
      <c r="AD155" s="2759">
        <v>0</v>
      </c>
      <c r="AE155" s="2760"/>
      <c r="AF155" s="299"/>
      <c r="AG155" s="166"/>
      <c r="AH155" s="3044"/>
      <c r="AI155" s="3044"/>
      <c r="AJ155" s="3044"/>
      <c r="AK155" s="3044"/>
      <c r="AL155" s="291"/>
      <c r="AM155" s="61"/>
      <c r="AN155" s="166"/>
      <c r="AO155" s="166"/>
    </row>
    <row r="156" spans="1:41" ht="15.95" customHeight="1" x14ac:dyDescent="0.2">
      <c r="A156" s="3050" t="s">
        <v>1019</v>
      </c>
      <c r="B156" s="3051"/>
      <c r="C156" s="189" t="s">
        <v>502</v>
      </c>
      <c r="D156" s="189" t="s">
        <v>503</v>
      </c>
      <c r="E156" s="2759">
        <v>6</v>
      </c>
      <c r="F156" s="2760"/>
      <c r="G156" s="2759">
        <v>38202.400000000001</v>
      </c>
      <c r="H156" s="2760">
        <v>38202.400000000001</v>
      </c>
      <c r="I156" s="2759">
        <v>229214.40000000002</v>
      </c>
      <c r="J156" s="2760"/>
      <c r="K156" s="299"/>
      <c r="L156" s="166"/>
      <c r="M156" s="227"/>
      <c r="N156" s="227"/>
      <c r="O156" s="227"/>
      <c r="P156" s="227"/>
      <c r="Q156" s="122"/>
      <c r="R156" s="61"/>
      <c r="S156" s="166"/>
      <c r="T156" s="166"/>
      <c r="U156" s="286"/>
      <c r="V156" s="3050" t="s">
        <v>1019</v>
      </c>
      <c r="W156" s="3051"/>
      <c r="X156" s="136" t="s">
        <v>502</v>
      </c>
      <c r="Y156" s="189" t="s">
        <v>503</v>
      </c>
      <c r="Z156" s="2759">
        <v>6</v>
      </c>
      <c r="AA156" s="2760"/>
      <c r="AB156" s="3124">
        <v>38202.400000000001</v>
      </c>
      <c r="AC156" s="3125">
        <v>38202.400000000001</v>
      </c>
      <c r="AD156" s="2759">
        <v>229214.40000000002</v>
      </c>
      <c r="AE156" s="2760"/>
      <c r="AF156" s="299"/>
      <c r="AG156" s="166"/>
      <c r="AH156" s="227"/>
      <c r="AI156" s="227"/>
      <c r="AJ156" s="227"/>
      <c r="AK156" s="227"/>
      <c r="AL156" s="122"/>
      <c r="AM156" s="61"/>
      <c r="AN156" s="166"/>
      <c r="AO156" s="166"/>
    </row>
    <row r="157" spans="1:41" ht="15.95" customHeight="1" x14ac:dyDescent="0.3">
      <c r="A157" s="3050" t="s">
        <v>887</v>
      </c>
      <c r="B157" s="3051"/>
      <c r="C157" s="189" t="s">
        <v>502</v>
      </c>
      <c r="D157" s="189" t="s">
        <v>503</v>
      </c>
      <c r="E157" s="2759">
        <v>5</v>
      </c>
      <c r="F157" s="2760"/>
      <c r="G157" s="2759">
        <v>38202.400000000001</v>
      </c>
      <c r="H157" s="2760">
        <v>38202.400000000001</v>
      </c>
      <c r="I157" s="2759">
        <v>191012</v>
      </c>
      <c r="J157" s="2760"/>
      <c r="K157" s="299"/>
      <c r="L157" s="166"/>
      <c r="M157" s="3044"/>
      <c r="N157" s="3044"/>
      <c r="O157" s="3044"/>
      <c r="P157" s="3044"/>
      <c r="Q157" s="122"/>
      <c r="R157" s="166"/>
      <c r="S157" s="61"/>
      <c r="T157" s="166"/>
      <c r="U157" s="286"/>
      <c r="V157" s="3050" t="s">
        <v>887</v>
      </c>
      <c r="W157" s="3051"/>
      <c r="X157" s="136"/>
      <c r="Y157" s="189"/>
      <c r="Z157" s="2759"/>
      <c r="AA157" s="2760"/>
      <c r="AB157" s="2759"/>
      <c r="AC157" s="3091"/>
      <c r="AD157" s="2759">
        <v>0</v>
      </c>
      <c r="AE157" s="2760"/>
      <c r="AF157" s="299"/>
      <c r="AG157" s="166"/>
      <c r="AH157" s="227"/>
      <c r="AI157" s="227"/>
      <c r="AJ157" s="227"/>
      <c r="AK157" s="227"/>
      <c r="AL157" s="122"/>
      <c r="AM157" s="166"/>
      <c r="AN157" s="61"/>
      <c r="AO157" s="166"/>
    </row>
    <row r="158" spans="1:41" ht="15.95" customHeight="1" x14ac:dyDescent="0.3">
      <c r="A158" s="3050" t="s">
        <v>888</v>
      </c>
      <c r="B158" s="3051"/>
      <c r="C158" s="189"/>
      <c r="D158" s="189"/>
      <c r="E158" s="2776"/>
      <c r="F158" s="3091"/>
      <c r="G158" s="2776"/>
      <c r="H158" s="3091"/>
      <c r="I158" s="2759">
        <v>0</v>
      </c>
      <c r="J158" s="2760"/>
      <c r="K158" s="299"/>
      <c r="L158" s="166"/>
      <c r="M158" s="3044"/>
      <c r="N158" s="3044"/>
      <c r="O158" s="3044"/>
      <c r="P158" s="3044"/>
      <c r="Q158" s="122"/>
      <c r="R158" s="61"/>
      <c r="S158" s="166"/>
      <c r="T158" s="166"/>
      <c r="U158" s="286"/>
      <c r="V158" s="3050" t="s">
        <v>888</v>
      </c>
      <c r="W158" s="3051"/>
      <c r="X158" s="136"/>
      <c r="Y158" s="189"/>
      <c r="Z158" s="2776"/>
      <c r="AA158" s="3091"/>
      <c r="AB158" s="2759"/>
      <c r="AC158" s="3091"/>
      <c r="AD158" s="2759">
        <v>0</v>
      </c>
      <c r="AE158" s="2760"/>
      <c r="AF158" s="299"/>
      <c r="AG158" s="166"/>
      <c r="AH158" s="3044"/>
      <c r="AI158" s="3044"/>
      <c r="AJ158" s="3044"/>
      <c r="AK158" s="3044"/>
      <c r="AL158" s="122"/>
      <c r="AM158" s="61"/>
      <c r="AN158" s="166"/>
      <c r="AO158" s="166"/>
    </row>
    <row r="159" spans="1:41" ht="15.95" customHeight="1" x14ac:dyDescent="0.3">
      <c r="A159" s="3116" t="s">
        <v>1020</v>
      </c>
      <c r="B159" s="3117"/>
      <c r="C159" s="208"/>
      <c r="D159" s="189"/>
      <c r="E159" s="2776"/>
      <c r="F159" s="3091"/>
      <c r="G159" s="2776"/>
      <c r="H159" s="3091"/>
      <c r="I159" s="2765">
        <v>400000</v>
      </c>
      <c r="J159" s="2766"/>
      <c r="K159" s="299"/>
      <c r="L159" s="166"/>
      <c r="M159" s="3044"/>
      <c r="N159" s="3044"/>
      <c r="O159" s="3044"/>
      <c r="P159" s="3044"/>
      <c r="Q159" s="292"/>
      <c r="R159" s="61"/>
      <c r="S159" s="166"/>
      <c r="T159" s="166"/>
      <c r="U159" s="286"/>
      <c r="V159" s="3116" t="s">
        <v>1020</v>
      </c>
      <c r="W159" s="3117"/>
      <c r="X159" s="218"/>
      <c r="Y159" s="189"/>
      <c r="Z159" s="2776"/>
      <c r="AA159" s="3091"/>
      <c r="AB159" s="2776"/>
      <c r="AC159" s="3091"/>
      <c r="AD159" s="2765">
        <v>2550188.9760000003</v>
      </c>
      <c r="AE159" s="2766"/>
      <c r="AF159" s="299"/>
      <c r="AG159" s="166"/>
      <c r="AH159" s="3044"/>
      <c r="AI159" s="3044"/>
      <c r="AJ159" s="3044"/>
      <c r="AK159" s="3044"/>
      <c r="AL159" s="122"/>
      <c r="AM159" s="61"/>
      <c r="AN159" s="166"/>
      <c r="AO159" s="166"/>
    </row>
    <row r="160" spans="1:41" ht="15.95" customHeight="1" x14ac:dyDescent="0.3">
      <c r="A160" s="3050" t="s">
        <v>890</v>
      </c>
      <c r="B160" s="3051"/>
      <c r="C160" s="189"/>
      <c r="D160" s="189"/>
      <c r="E160" s="2776"/>
      <c r="F160" s="3091"/>
      <c r="G160" s="2776"/>
      <c r="H160" s="3091"/>
      <c r="I160" s="2759">
        <v>0</v>
      </c>
      <c r="J160" s="2760"/>
      <c r="K160" s="299"/>
      <c r="L160" s="166"/>
      <c r="M160" s="166"/>
      <c r="N160" s="166"/>
      <c r="O160" s="166"/>
      <c r="P160" s="166"/>
      <c r="Q160" s="166"/>
      <c r="R160" s="61"/>
      <c r="S160" s="166"/>
      <c r="T160" s="166"/>
      <c r="U160" s="286"/>
      <c r="V160" s="3050" t="s">
        <v>890</v>
      </c>
      <c r="W160" s="3051"/>
      <c r="X160" s="136" t="s">
        <v>502</v>
      </c>
      <c r="Y160" s="189" t="s">
        <v>503</v>
      </c>
      <c r="Z160" s="2776">
        <v>25</v>
      </c>
      <c r="AA160" s="3091"/>
      <c r="AB160" s="3124">
        <v>38202.400000000001</v>
      </c>
      <c r="AC160" s="3125">
        <v>38202.400000000001</v>
      </c>
      <c r="AD160" s="2759">
        <v>955060</v>
      </c>
      <c r="AE160" s="2760"/>
      <c r="AF160" s="299"/>
      <c r="AG160" s="166"/>
      <c r="AH160" s="3044"/>
      <c r="AI160" s="3044"/>
      <c r="AJ160" s="3044"/>
      <c r="AK160" s="3044"/>
      <c r="AL160" s="292"/>
      <c r="AM160" s="61"/>
      <c r="AN160" s="166"/>
      <c r="AO160" s="166"/>
    </row>
    <row r="161" spans="1:41" ht="15.95" customHeight="1" x14ac:dyDescent="0.3">
      <c r="A161" s="3050" t="s">
        <v>1021</v>
      </c>
      <c r="B161" s="3051"/>
      <c r="C161" s="208"/>
      <c r="D161" s="189"/>
      <c r="E161" s="2776"/>
      <c r="F161" s="3091"/>
      <c r="G161" s="2776"/>
      <c r="H161" s="3091"/>
      <c r="I161" s="2759">
        <v>0</v>
      </c>
      <c r="J161" s="2760"/>
      <c r="K161" s="299"/>
      <c r="L161" s="53"/>
      <c r="M161" s="52"/>
      <c r="N161" s="53"/>
      <c r="O161" s="53"/>
      <c r="P161" s="53"/>
      <c r="Q161" s="53"/>
      <c r="R161" s="166"/>
      <c r="S161" s="166"/>
      <c r="T161" s="166"/>
      <c r="U161" s="286"/>
      <c r="V161" s="3050" t="s">
        <v>1021</v>
      </c>
      <c r="W161" s="3051"/>
      <c r="X161" s="136" t="s">
        <v>502</v>
      </c>
      <c r="Y161" s="189" t="s">
        <v>503</v>
      </c>
      <c r="Z161" s="2776">
        <v>4</v>
      </c>
      <c r="AA161" s="3091"/>
      <c r="AB161" s="3124">
        <v>38202.400000000001</v>
      </c>
      <c r="AC161" s="3125">
        <v>38202.400000000001</v>
      </c>
      <c r="AD161" s="2759">
        <v>152809.60000000001</v>
      </c>
      <c r="AE161" s="2760"/>
      <c r="AF161" s="299"/>
      <c r="AG161" s="166"/>
      <c r="AH161" s="166"/>
      <c r="AI161" s="166"/>
      <c r="AJ161" s="166"/>
      <c r="AK161" s="166"/>
      <c r="AL161" s="166"/>
      <c r="AM161" s="166"/>
      <c r="AN161" s="166"/>
      <c r="AO161" s="166"/>
    </row>
    <row r="162" spans="1:41" ht="15.95" customHeight="1" x14ac:dyDescent="0.3">
      <c r="A162" s="3050" t="s">
        <v>899</v>
      </c>
      <c r="B162" s="3051"/>
      <c r="C162" s="208"/>
      <c r="D162" s="189"/>
      <c r="E162" s="2776"/>
      <c r="F162" s="3091"/>
      <c r="G162" s="2776"/>
      <c r="H162" s="3091"/>
      <c r="I162" s="2759">
        <v>0</v>
      </c>
      <c r="J162" s="2760"/>
      <c r="K162" s="299"/>
      <c r="L162" s="53"/>
      <c r="M162" s="53"/>
      <c r="N162" s="53"/>
      <c r="O162" s="53"/>
      <c r="P162" s="53"/>
      <c r="Q162" s="53"/>
      <c r="R162" s="53"/>
      <c r="S162" s="166"/>
      <c r="T162" s="166"/>
      <c r="U162" s="286"/>
      <c r="V162" s="3050" t="s">
        <v>899</v>
      </c>
      <c r="W162" s="3051"/>
      <c r="X162" s="136" t="s">
        <v>502</v>
      </c>
      <c r="Y162" s="189" t="s">
        <v>503</v>
      </c>
      <c r="Z162" s="2776">
        <v>5</v>
      </c>
      <c r="AA162" s="3091"/>
      <c r="AB162" s="3124">
        <v>38202.400000000001</v>
      </c>
      <c r="AC162" s="3125">
        <v>38202.400000000001</v>
      </c>
      <c r="AD162" s="2759">
        <v>191012</v>
      </c>
      <c r="AE162" s="2760"/>
      <c r="AF162" s="299"/>
      <c r="AG162" s="53"/>
      <c r="AH162" s="53"/>
      <c r="AI162" s="53"/>
      <c r="AJ162" s="53"/>
      <c r="AK162" s="53"/>
      <c r="AL162" s="53"/>
      <c r="AM162" s="53"/>
      <c r="AN162" s="166"/>
      <c r="AO162" s="166"/>
    </row>
    <row r="163" spans="1:41" ht="15.95" customHeight="1" x14ac:dyDescent="0.3">
      <c r="A163" s="3050" t="s">
        <v>733</v>
      </c>
      <c r="B163" s="3051"/>
      <c r="C163" s="208"/>
      <c r="D163" s="189"/>
      <c r="E163" s="2776"/>
      <c r="F163" s="3091"/>
      <c r="G163" s="2776"/>
      <c r="H163" s="3091"/>
      <c r="I163" s="2759">
        <v>0</v>
      </c>
      <c r="J163" s="2760"/>
      <c r="K163" s="299"/>
      <c r="L163" s="53"/>
      <c r="M163" s="53"/>
      <c r="N163" s="53"/>
      <c r="O163" s="53"/>
      <c r="P163" s="53"/>
      <c r="Q163" s="53"/>
      <c r="R163" s="53"/>
      <c r="S163" s="166"/>
      <c r="T163" s="166"/>
      <c r="U163" s="286"/>
      <c r="V163" s="217" t="s">
        <v>733</v>
      </c>
      <c r="W163" s="219"/>
      <c r="X163" s="136" t="s">
        <v>502</v>
      </c>
      <c r="Y163" s="189" t="s">
        <v>503</v>
      </c>
      <c r="Z163" s="2776">
        <v>4</v>
      </c>
      <c r="AA163" s="2777"/>
      <c r="AB163" s="3124">
        <v>38202.400000000001</v>
      </c>
      <c r="AC163" s="3125">
        <v>38202.400000000001</v>
      </c>
      <c r="AD163" s="2759">
        <v>152809.60000000001</v>
      </c>
      <c r="AE163" s="2760"/>
      <c r="AF163" s="299"/>
      <c r="AG163" s="53"/>
      <c r="AH163" s="53"/>
      <c r="AI163" s="53"/>
      <c r="AJ163" s="53"/>
      <c r="AK163" s="53"/>
      <c r="AL163" s="53"/>
      <c r="AM163" s="53"/>
      <c r="AN163" s="166"/>
      <c r="AO163" s="166"/>
    </row>
    <row r="164" spans="1:41" ht="15.95" customHeight="1" x14ac:dyDescent="0.3">
      <c r="A164" s="3050" t="s">
        <v>770</v>
      </c>
      <c r="B164" s="3051"/>
      <c r="C164" s="208"/>
      <c r="D164" s="189" t="s">
        <v>799</v>
      </c>
      <c r="E164" s="2776"/>
      <c r="F164" s="3091"/>
      <c r="G164" s="2776"/>
      <c r="H164" s="3091"/>
      <c r="I164" s="2759">
        <v>400000</v>
      </c>
      <c r="J164" s="2760"/>
      <c r="K164" s="299"/>
      <c r="L164" s="53"/>
      <c r="M164" s="53"/>
      <c r="N164" s="53"/>
      <c r="O164" s="53"/>
      <c r="P164" s="53"/>
      <c r="Q164" s="53"/>
      <c r="R164" s="53"/>
      <c r="S164" s="166"/>
      <c r="T164" s="166"/>
      <c r="U164" s="286"/>
      <c r="V164" s="3050" t="s">
        <v>770</v>
      </c>
      <c r="W164" s="3051"/>
      <c r="X164" s="218"/>
      <c r="Y164" s="189" t="s">
        <v>799</v>
      </c>
      <c r="Z164" s="2776"/>
      <c r="AA164" s="3091"/>
      <c r="AB164" s="2776"/>
      <c r="AC164" s="3091"/>
      <c r="AD164" s="2759">
        <v>250000</v>
      </c>
      <c r="AE164" s="2760"/>
      <c r="AF164" s="299"/>
      <c r="AG164" s="53"/>
      <c r="AH164" s="53"/>
      <c r="AI164" s="53"/>
      <c r="AJ164" s="53"/>
      <c r="AK164" s="53"/>
      <c r="AL164" s="53"/>
      <c r="AM164" s="53"/>
      <c r="AN164" s="166"/>
      <c r="AO164" s="166"/>
    </row>
    <row r="165" spans="1:41" ht="15.95" customHeight="1" x14ac:dyDescent="0.3">
      <c r="A165" s="3050" t="s">
        <v>620</v>
      </c>
      <c r="B165" s="3051"/>
      <c r="C165" s="208"/>
      <c r="D165" s="189"/>
      <c r="E165" s="2776"/>
      <c r="F165" s="3091"/>
      <c r="G165" s="2776"/>
      <c r="H165" s="3091"/>
      <c r="I165" s="2759">
        <v>0</v>
      </c>
      <c r="J165" s="2760"/>
      <c r="K165" s="299"/>
      <c r="L165" s="53"/>
      <c r="M165" s="53"/>
      <c r="N165" s="53"/>
      <c r="O165" s="53"/>
      <c r="P165" s="53"/>
      <c r="Q165" s="53"/>
      <c r="R165" s="53"/>
      <c r="S165" s="53"/>
      <c r="T165" s="53"/>
      <c r="U165" s="286"/>
      <c r="V165" s="3050" t="s">
        <v>620</v>
      </c>
      <c r="W165" s="3051"/>
      <c r="X165" s="136" t="s">
        <v>768</v>
      </c>
      <c r="Y165" s="189" t="s">
        <v>561</v>
      </c>
      <c r="Z165" s="2776">
        <v>8.4</v>
      </c>
      <c r="AA165" s="3091"/>
      <c r="AB165" s="2759">
        <v>101011.64</v>
      </c>
      <c r="AC165" s="3123"/>
      <c r="AD165" s="2759">
        <v>848497.77600000007</v>
      </c>
      <c r="AE165" s="2760"/>
      <c r="AF165" s="299"/>
      <c r="AG165" s="53"/>
      <c r="AH165" s="53"/>
      <c r="AI165" s="53"/>
      <c r="AJ165" s="53"/>
      <c r="AK165" s="53"/>
      <c r="AL165" s="53"/>
      <c r="AM165" s="53"/>
      <c r="AN165" s="53"/>
      <c r="AO165" s="53"/>
    </row>
    <row r="166" spans="1:41" ht="15.95" customHeight="1" thickBot="1" x14ac:dyDescent="0.25">
      <c r="A166" s="229" t="s">
        <v>563</v>
      </c>
      <c r="B166" s="230"/>
      <c r="C166" s="231"/>
      <c r="D166" s="232"/>
      <c r="E166" s="2761">
        <v>103</v>
      </c>
      <c r="F166" s="2762"/>
      <c r="G166" s="2763"/>
      <c r="H166" s="2764"/>
      <c r="I166" s="2761">
        <v>4334847.2</v>
      </c>
      <c r="J166" s="2762"/>
      <c r="K166" s="299"/>
      <c r="L166" s="53"/>
      <c r="M166" s="53"/>
      <c r="N166" s="53"/>
      <c r="O166" s="53"/>
      <c r="P166" s="53"/>
      <c r="Q166" s="53"/>
      <c r="R166" s="53"/>
      <c r="S166" s="166"/>
      <c r="T166" s="166"/>
      <c r="U166" s="286"/>
      <c r="V166" s="229" t="s">
        <v>563</v>
      </c>
      <c r="W166" s="230"/>
      <c r="X166" s="231"/>
      <c r="Y166" s="232"/>
      <c r="Z166" s="2761">
        <v>76</v>
      </c>
      <c r="AA166" s="2762"/>
      <c r="AB166" s="2763"/>
      <c r="AC166" s="2764"/>
      <c r="AD166" s="2761">
        <v>4001880.1760000004</v>
      </c>
      <c r="AE166" s="2762"/>
      <c r="AF166" s="299"/>
      <c r="AG166" s="53"/>
      <c r="AH166" s="53"/>
      <c r="AI166" s="53"/>
      <c r="AJ166" s="53"/>
      <c r="AK166" s="53"/>
      <c r="AL166" s="53"/>
      <c r="AM166" s="53"/>
      <c r="AN166" s="166"/>
      <c r="AO166" s="166"/>
    </row>
    <row r="167" spans="1:41" ht="15.95" customHeight="1" x14ac:dyDescent="0.2">
      <c r="A167" s="53"/>
      <c r="B167" s="53"/>
      <c r="C167" s="53"/>
      <c r="D167" s="53"/>
      <c r="E167" s="2569"/>
      <c r="F167" s="2569"/>
      <c r="G167" s="2569"/>
      <c r="H167" s="184"/>
      <c r="I167" s="2570"/>
      <c r="J167" s="2570"/>
      <c r="K167" s="307"/>
      <c r="L167" s="2569"/>
      <c r="M167" s="53"/>
      <c r="N167" s="53"/>
      <c r="O167" s="53"/>
      <c r="P167" s="53"/>
      <c r="Q167" s="53"/>
      <c r="R167" s="53"/>
      <c r="S167" s="295"/>
      <c r="T167" s="295"/>
      <c r="U167" s="295"/>
      <c r="V167" s="53"/>
      <c r="W167" s="53"/>
      <c r="X167" s="53"/>
      <c r="Y167" s="53"/>
      <c r="Z167" s="53"/>
      <c r="AA167" s="53"/>
      <c r="AB167" s="53"/>
      <c r="AC167" s="293"/>
      <c r="AD167" s="294"/>
      <c r="AE167" s="294"/>
      <c r="AF167" s="306"/>
      <c r="AG167" s="53"/>
      <c r="AH167" s="53"/>
      <c r="AI167" s="53"/>
      <c r="AJ167" s="53"/>
      <c r="AK167" s="53"/>
      <c r="AL167" s="53"/>
      <c r="AM167" s="53"/>
      <c r="AN167" s="295"/>
      <c r="AO167" s="295"/>
    </row>
    <row r="168" spans="1:41" ht="15.95" customHeight="1" x14ac:dyDescent="0.2">
      <c r="A168" s="53"/>
      <c r="B168" s="53"/>
      <c r="C168" s="53"/>
      <c r="D168" s="53"/>
      <c r="E168" s="2569"/>
      <c r="F168" s="2569"/>
      <c r="G168" s="2569"/>
      <c r="H168" s="2569"/>
      <c r="I168" s="2569"/>
      <c r="J168" s="2569"/>
      <c r="K168" s="2569"/>
      <c r="L168" s="2569"/>
      <c r="M168" s="53"/>
      <c r="N168" s="53"/>
      <c r="O168" s="53"/>
      <c r="P168" s="53"/>
      <c r="Q168" s="53"/>
      <c r="R168" s="53"/>
      <c r="S168" s="3115"/>
      <c r="T168" s="3115"/>
      <c r="U168" s="286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  <c r="AJ168" s="53"/>
      <c r="AK168" s="53"/>
      <c r="AL168" s="53"/>
      <c r="AM168" s="53"/>
      <c r="AN168" s="3115"/>
      <c r="AO168" s="3115"/>
    </row>
    <row r="169" spans="1:41" ht="15.95" customHeight="1" x14ac:dyDescent="0.2">
      <c r="A169" s="2854"/>
      <c r="B169" s="2854"/>
      <c r="C169" s="2854"/>
      <c r="D169" s="2854"/>
      <c r="E169" s="2854"/>
      <c r="F169" s="2854"/>
      <c r="G169" s="2854"/>
      <c r="H169" s="2854"/>
      <c r="I169" s="2854"/>
      <c r="J169" s="2854"/>
      <c r="K169" s="2854"/>
      <c r="L169" s="2854"/>
      <c r="M169" s="2854"/>
      <c r="N169" s="2854"/>
      <c r="O169" s="2854"/>
      <c r="P169" s="2854"/>
      <c r="Q169" s="2854"/>
      <c r="R169" s="2854"/>
      <c r="S169" s="2854"/>
      <c r="T169" s="2854"/>
      <c r="U169" s="2854"/>
      <c r="V169" s="2854"/>
      <c r="W169" s="2854"/>
      <c r="X169" s="2854"/>
      <c r="Y169" s="2854"/>
      <c r="Z169" s="2854"/>
      <c r="AA169" s="2854"/>
      <c r="AB169" s="2854"/>
      <c r="AC169" s="2854"/>
      <c r="AD169" s="2854"/>
      <c r="AE169" s="2854"/>
      <c r="AF169" s="2854"/>
      <c r="AG169" s="2854"/>
      <c r="AH169" s="2854"/>
      <c r="AI169" s="2854"/>
      <c r="AJ169" s="2854"/>
      <c r="AK169" s="2854"/>
      <c r="AL169" s="2854"/>
      <c r="AM169" s="2854"/>
      <c r="AN169" s="2854"/>
      <c r="AO169" s="2854"/>
    </row>
    <row r="170" spans="1:41" ht="15.95" customHeight="1" x14ac:dyDescent="0.2">
      <c r="A170" s="296"/>
      <c r="B170" s="296"/>
      <c r="C170" s="296"/>
      <c r="D170" s="297"/>
      <c r="E170" s="294"/>
      <c r="F170" s="294"/>
      <c r="G170" s="293"/>
      <c r="H170" s="293"/>
      <c r="I170" s="294"/>
      <c r="J170" s="294"/>
      <c r="K170" s="306"/>
      <c r="L170" s="295"/>
      <c r="M170" s="295"/>
      <c r="N170" s="295"/>
      <c r="O170" s="295"/>
      <c r="P170" s="295"/>
      <c r="Q170" s="295"/>
      <c r="R170" s="295"/>
      <c r="S170" s="295"/>
      <c r="T170" s="295"/>
      <c r="U170" s="295"/>
      <c r="V170" s="296"/>
      <c r="W170" s="296"/>
      <c r="X170" s="296"/>
      <c r="Y170" s="297"/>
      <c r="Z170" s="294"/>
      <c r="AA170" s="294"/>
      <c r="AB170" s="293"/>
      <c r="AC170" s="293"/>
      <c r="AD170" s="294"/>
      <c r="AE170" s="294"/>
      <c r="AF170" s="306"/>
      <c r="AG170" s="295"/>
      <c r="AH170" s="295"/>
      <c r="AI170" s="295"/>
      <c r="AJ170" s="295"/>
      <c r="AK170" s="295"/>
      <c r="AL170" s="295"/>
      <c r="AM170" s="295"/>
      <c r="AN170" s="295"/>
      <c r="AO170" s="295"/>
    </row>
    <row r="171" spans="1:41" ht="15.95" customHeight="1" x14ac:dyDescent="0.2">
      <c r="A171" s="2811" t="s">
        <v>1938</v>
      </c>
      <c r="B171" s="2811"/>
      <c r="C171" s="2811"/>
      <c r="D171" s="2811"/>
      <c r="E171" s="2811"/>
      <c r="F171" s="2811"/>
      <c r="G171" s="2811"/>
      <c r="H171" s="2811"/>
      <c r="I171" s="2811"/>
      <c r="J171" s="2811"/>
      <c r="K171" s="2811"/>
      <c r="L171" s="2811"/>
      <c r="M171" s="2811"/>
      <c r="N171" s="2811"/>
      <c r="O171" s="2811"/>
      <c r="P171" s="2811"/>
      <c r="Q171" s="2811"/>
      <c r="R171" s="2811"/>
      <c r="S171" s="2811"/>
      <c r="T171" s="2811"/>
      <c r="U171" s="298"/>
      <c r="V171" s="2811" t="s">
        <v>1958</v>
      </c>
      <c r="W171" s="2811"/>
      <c r="X171" s="2811"/>
      <c r="Y171" s="2811"/>
      <c r="Z171" s="2811"/>
      <c r="AA171" s="2811"/>
      <c r="AB171" s="2811"/>
      <c r="AC171" s="2811"/>
      <c r="AD171" s="2811"/>
      <c r="AE171" s="2811"/>
      <c r="AF171" s="2811"/>
      <c r="AG171" s="2811"/>
      <c r="AH171" s="2811"/>
      <c r="AI171" s="2811"/>
      <c r="AJ171" s="2811"/>
      <c r="AK171" s="2811"/>
      <c r="AL171" s="2811"/>
      <c r="AM171" s="2811"/>
      <c r="AN171" s="2811"/>
      <c r="AO171" s="2811"/>
    </row>
    <row r="172" spans="1:41" ht="15.95" customHeight="1" thickBot="1" x14ac:dyDescent="0.25">
      <c r="A172" s="2811"/>
      <c r="B172" s="2811"/>
      <c r="C172" s="2811"/>
      <c r="D172" s="2811"/>
      <c r="E172" s="2811"/>
      <c r="F172" s="2811"/>
      <c r="G172" s="2811"/>
      <c r="H172" s="2811"/>
      <c r="I172" s="2811"/>
      <c r="J172" s="2811"/>
      <c r="K172" s="2811"/>
      <c r="L172" s="2811"/>
      <c r="M172" s="2811"/>
      <c r="N172" s="2811"/>
      <c r="O172" s="2811"/>
      <c r="P172" s="2811"/>
      <c r="Q172" s="2811"/>
      <c r="R172" s="2811"/>
      <c r="S172" s="2811"/>
      <c r="T172" s="2811"/>
      <c r="U172" s="307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299"/>
      <c r="AG172" s="299"/>
      <c r="AH172" s="299"/>
      <c r="AI172" s="299"/>
      <c r="AJ172" s="299"/>
      <c r="AK172" s="299"/>
      <c r="AL172" s="299"/>
      <c r="AM172" s="299"/>
      <c r="AN172" s="299"/>
      <c r="AO172" s="299"/>
    </row>
    <row r="173" spans="1:41" ht="15.95" customHeight="1" x14ac:dyDescent="0.3">
      <c r="A173" s="2818" t="s">
        <v>441</v>
      </c>
      <c r="B173" s="2820"/>
      <c r="C173" s="2818" t="s">
        <v>442</v>
      </c>
      <c r="D173" s="2819"/>
      <c r="E173" s="2819"/>
      <c r="F173" s="2820"/>
      <c r="G173" s="2818" t="s">
        <v>443</v>
      </c>
      <c r="H173" s="2820"/>
      <c r="I173" s="2818" t="s">
        <v>444</v>
      </c>
      <c r="J173" s="2820"/>
      <c r="K173" s="53"/>
      <c r="L173" s="2833" t="s">
        <v>441</v>
      </c>
      <c r="M173" s="2818" t="s">
        <v>442</v>
      </c>
      <c r="N173" s="2819"/>
      <c r="O173" s="2819"/>
      <c r="P173" s="2820"/>
      <c r="Q173" s="2818" t="s">
        <v>443</v>
      </c>
      <c r="R173" s="2820"/>
      <c r="S173" s="2818"/>
      <c r="T173" s="2820"/>
      <c r="U173" s="287"/>
      <c r="V173" s="2818" t="s">
        <v>441</v>
      </c>
      <c r="W173" s="2820"/>
      <c r="X173" s="2818" t="s">
        <v>442</v>
      </c>
      <c r="Y173" s="2819"/>
      <c r="Z173" s="2819"/>
      <c r="AA173" s="2820"/>
      <c r="AB173" s="2818" t="s">
        <v>443</v>
      </c>
      <c r="AC173" s="2820"/>
      <c r="AD173" s="2818" t="s">
        <v>444</v>
      </c>
      <c r="AE173" s="2820"/>
      <c r="AF173" s="53"/>
      <c r="AG173" s="2833" t="s">
        <v>441</v>
      </c>
      <c r="AH173" s="2818" t="s">
        <v>442</v>
      </c>
      <c r="AI173" s="2819"/>
      <c r="AJ173" s="2819"/>
      <c r="AK173" s="2820"/>
      <c r="AL173" s="2818" t="s">
        <v>443</v>
      </c>
      <c r="AM173" s="2820"/>
      <c r="AN173" s="2818"/>
      <c r="AO173" s="3109"/>
    </row>
    <row r="174" spans="1:41" ht="15.95" customHeight="1" thickBot="1" x14ac:dyDescent="0.35">
      <c r="A174" s="2831"/>
      <c r="B174" s="2832"/>
      <c r="C174" s="2821"/>
      <c r="D174" s="2822"/>
      <c r="E174" s="2822"/>
      <c r="F174" s="2823"/>
      <c r="G174" s="2831" t="s">
        <v>446</v>
      </c>
      <c r="H174" s="2832"/>
      <c r="I174" s="2831"/>
      <c r="J174" s="2832"/>
      <c r="K174" s="53"/>
      <c r="L174" s="2873"/>
      <c r="M174" s="2821"/>
      <c r="N174" s="2822"/>
      <c r="O174" s="2822"/>
      <c r="P174" s="2823"/>
      <c r="Q174" s="2831" t="s">
        <v>446</v>
      </c>
      <c r="R174" s="2832"/>
      <c r="S174" s="2831" t="s">
        <v>281</v>
      </c>
      <c r="T174" s="2832"/>
      <c r="U174" s="287"/>
      <c r="V174" s="2831"/>
      <c r="W174" s="2832"/>
      <c r="X174" s="2821"/>
      <c r="Y174" s="2822"/>
      <c r="Z174" s="2822"/>
      <c r="AA174" s="2823"/>
      <c r="AB174" s="2831" t="s">
        <v>446</v>
      </c>
      <c r="AC174" s="2832"/>
      <c r="AD174" s="2831"/>
      <c r="AE174" s="2832"/>
      <c r="AF174" s="53"/>
      <c r="AG174" s="2873"/>
      <c r="AH174" s="2821"/>
      <c r="AI174" s="2822"/>
      <c r="AJ174" s="2822"/>
      <c r="AK174" s="2823"/>
      <c r="AL174" s="2831" t="s">
        <v>446</v>
      </c>
      <c r="AM174" s="2832"/>
      <c r="AN174" s="2831" t="s">
        <v>281</v>
      </c>
      <c r="AO174" s="3091"/>
    </row>
    <row r="175" spans="1:41" ht="15.95" customHeight="1" x14ac:dyDescent="0.3">
      <c r="A175" s="2831"/>
      <c r="B175" s="2832"/>
      <c r="C175" s="66" t="s">
        <v>447</v>
      </c>
      <c r="D175" s="2873" t="s">
        <v>448</v>
      </c>
      <c r="E175" s="2831" t="s">
        <v>449</v>
      </c>
      <c r="F175" s="2832"/>
      <c r="G175" s="2831" t="s">
        <v>450</v>
      </c>
      <c r="H175" s="2832"/>
      <c r="I175" s="2831" t="s">
        <v>354</v>
      </c>
      <c r="J175" s="2832"/>
      <c r="K175" s="53"/>
      <c r="L175" s="2873"/>
      <c r="M175" s="64" t="s">
        <v>447</v>
      </c>
      <c r="N175" s="2833" t="s">
        <v>448</v>
      </c>
      <c r="O175" s="2818" t="s">
        <v>449</v>
      </c>
      <c r="P175" s="2820"/>
      <c r="Q175" s="2831" t="s">
        <v>450</v>
      </c>
      <c r="R175" s="2832"/>
      <c r="S175" s="2831" t="s">
        <v>354</v>
      </c>
      <c r="T175" s="2832"/>
      <c r="U175" s="287"/>
      <c r="V175" s="2831"/>
      <c r="W175" s="2832"/>
      <c r="X175" s="66" t="s">
        <v>447</v>
      </c>
      <c r="Y175" s="2873" t="s">
        <v>448</v>
      </c>
      <c r="Z175" s="2831" t="s">
        <v>449</v>
      </c>
      <c r="AA175" s="2832"/>
      <c r="AB175" s="2831" t="s">
        <v>450</v>
      </c>
      <c r="AC175" s="2832"/>
      <c r="AD175" s="2831" t="s">
        <v>354</v>
      </c>
      <c r="AE175" s="2832"/>
      <c r="AF175" s="53"/>
      <c r="AG175" s="2873"/>
      <c r="AH175" s="64" t="s">
        <v>447</v>
      </c>
      <c r="AI175" s="2873" t="s">
        <v>448</v>
      </c>
      <c r="AJ175" s="2831" t="s">
        <v>449</v>
      </c>
      <c r="AK175" s="2832"/>
      <c r="AL175" s="2831" t="s">
        <v>450</v>
      </c>
      <c r="AM175" s="2832"/>
      <c r="AN175" s="2831" t="s">
        <v>354</v>
      </c>
      <c r="AO175" s="3091"/>
    </row>
    <row r="176" spans="1:41" ht="15.95" customHeight="1" thickBot="1" x14ac:dyDescent="0.35">
      <c r="A176" s="2821"/>
      <c r="B176" s="2823"/>
      <c r="C176" s="67" t="s">
        <v>451</v>
      </c>
      <c r="D176" s="2834"/>
      <c r="E176" s="2821"/>
      <c r="F176" s="2823"/>
      <c r="G176" s="2821"/>
      <c r="H176" s="2823"/>
      <c r="I176" s="2821"/>
      <c r="J176" s="2823"/>
      <c r="K176" s="53"/>
      <c r="L176" s="2834"/>
      <c r="M176" s="63" t="s">
        <v>451</v>
      </c>
      <c r="N176" s="2834"/>
      <c r="O176" s="2821"/>
      <c r="P176" s="2823"/>
      <c r="Q176" s="2821"/>
      <c r="R176" s="2823"/>
      <c r="S176" s="2821"/>
      <c r="T176" s="2823"/>
      <c r="U176" s="287"/>
      <c r="V176" s="2821"/>
      <c r="W176" s="2823"/>
      <c r="X176" s="67" t="s">
        <v>451</v>
      </c>
      <c r="Y176" s="2834"/>
      <c r="Z176" s="2821"/>
      <c r="AA176" s="2823"/>
      <c r="AB176" s="2821"/>
      <c r="AC176" s="2823"/>
      <c r="AD176" s="2821"/>
      <c r="AE176" s="2823"/>
      <c r="AF176" s="53"/>
      <c r="AG176" s="2834"/>
      <c r="AH176" s="63" t="s">
        <v>451</v>
      </c>
      <c r="AI176" s="2834"/>
      <c r="AJ176" s="2821"/>
      <c r="AK176" s="2823"/>
      <c r="AL176" s="2821"/>
      <c r="AM176" s="2823"/>
      <c r="AN176" s="3110"/>
      <c r="AO176" s="3111"/>
    </row>
    <row r="177" spans="1:41" ht="15.95" customHeight="1" x14ac:dyDescent="0.3">
      <c r="A177" s="3118" t="s">
        <v>452</v>
      </c>
      <c r="B177" s="3119"/>
      <c r="C177" s="205"/>
      <c r="D177" s="189"/>
      <c r="E177" s="2776"/>
      <c r="F177" s="3091"/>
      <c r="G177" s="2776"/>
      <c r="H177" s="3091"/>
      <c r="I177" s="2776"/>
      <c r="J177" s="3091"/>
      <c r="K177" s="299"/>
      <c r="L177" s="135" t="s">
        <v>453</v>
      </c>
      <c r="M177" s="206"/>
      <c r="N177" s="207"/>
      <c r="O177" s="2805"/>
      <c r="P177" s="2806"/>
      <c r="Q177" s="2805"/>
      <c r="R177" s="2806"/>
      <c r="S177" s="2805"/>
      <c r="T177" s="2806"/>
      <c r="U177" s="308"/>
      <c r="V177" s="3118" t="s">
        <v>452</v>
      </c>
      <c r="W177" s="3119"/>
      <c r="X177" s="205"/>
      <c r="Y177" s="189"/>
      <c r="Z177" s="2776"/>
      <c r="AA177" s="3091"/>
      <c r="AB177" s="2776"/>
      <c r="AC177" s="3091"/>
      <c r="AD177" s="2776"/>
      <c r="AE177" s="3091"/>
      <c r="AF177" s="299"/>
      <c r="AG177" s="135" t="s">
        <v>453</v>
      </c>
      <c r="AH177" s="206"/>
      <c r="AI177" s="207"/>
      <c r="AJ177" s="2805"/>
      <c r="AK177" s="2806"/>
      <c r="AL177" s="2805"/>
      <c r="AM177" s="2806"/>
      <c r="AN177" s="2805"/>
      <c r="AO177" s="2806"/>
    </row>
    <row r="178" spans="1:41" ht="15.95" customHeight="1" x14ac:dyDescent="0.35">
      <c r="A178" s="3116" t="s">
        <v>976</v>
      </c>
      <c r="B178" s="3117"/>
      <c r="C178" s="208"/>
      <c r="D178" s="189"/>
      <c r="E178" s="2776"/>
      <c r="F178" s="3091"/>
      <c r="G178" s="2776"/>
      <c r="H178" s="3091"/>
      <c r="I178" s="3106">
        <v>0</v>
      </c>
      <c r="J178" s="3103"/>
      <c r="K178" s="299"/>
      <c r="L178" s="138"/>
      <c r="M178" s="209"/>
      <c r="N178" s="189"/>
      <c r="O178" s="2759"/>
      <c r="P178" s="2760"/>
      <c r="Q178" s="2759"/>
      <c r="R178" s="2760"/>
      <c r="S178" s="2759"/>
      <c r="T178" s="2760"/>
      <c r="U178" s="308"/>
      <c r="V178" s="3116" t="s">
        <v>976</v>
      </c>
      <c r="W178" s="3117"/>
      <c r="X178" s="208"/>
      <c r="Y178" s="189"/>
      <c r="Z178" s="2776"/>
      <c r="AA178" s="3091"/>
      <c r="AB178" s="2776"/>
      <c r="AC178" s="3091"/>
      <c r="AD178" s="3106">
        <v>0</v>
      </c>
      <c r="AE178" s="3103"/>
      <c r="AF178" s="299"/>
      <c r="AG178" s="138"/>
      <c r="AH178" s="209"/>
      <c r="AI178" s="189"/>
      <c r="AJ178" s="2759"/>
      <c r="AK178" s="2760"/>
      <c r="AL178" s="2759"/>
      <c r="AM178" s="2760"/>
      <c r="AN178" s="2759"/>
      <c r="AO178" s="2760"/>
    </row>
    <row r="179" spans="1:41" ht="15.95" customHeight="1" x14ac:dyDescent="0.3">
      <c r="A179" s="3120" t="s">
        <v>977</v>
      </c>
      <c r="B179" s="3121"/>
      <c r="C179" s="208"/>
      <c r="D179" s="189"/>
      <c r="E179" s="2776"/>
      <c r="F179" s="3091"/>
      <c r="G179" s="2776"/>
      <c r="H179" s="3091"/>
      <c r="I179" s="2776"/>
      <c r="J179" s="3091"/>
      <c r="K179" s="299"/>
      <c r="L179" s="138" t="s">
        <v>859</v>
      </c>
      <c r="M179" s="189" t="s">
        <v>772</v>
      </c>
      <c r="N179" s="189" t="s">
        <v>772</v>
      </c>
      <c r="O179" s="2759">
        <v>400</v>
      </c>
      <c r="P179" s="2760"/>
      <c r="Q179" s="2759">
        <v>1460.68</v>
      </c>
      <c r="R179" s="2760"/>
      <c r="S179" s="2759">
        <v>584272</v>
      </c>
      <c r="T179" s="2760"/>
      <c r="U179" s="308"/>
      <c r="V179" s="3120" t="s">
        <v>977</v>
      </c>
      <c r="W179" s="3121"/>
      <c r="X179" s="208"/>
      <c r="Y179" s="189"/>
      <c r="Z179" s="2776"/>
      <c r="AA179" s="3091"/>
      <c r="AB179" s="2776"/>
      <c r="AC179" s="3091"/>
      <c r="AD179" s="2759">
        <v>0</v>
      </c>
      <c r="AE179" s="2760"/>
      <c r="AF179" s="299"/>
      <c r="AG179" s="138" t="s">
        <v>456</v>
      </c>
      <c r="AH179" s="189"/>
      <c r="AI179" s="189"/>
      <c r="AJ179" s="2759"/>
      <c r="AK179" s="2760"/>
      <c r="AL179" s="2759"/>
      <c r="AM179" s="2760"/>
      <c r="AN179" s="2759">
        <v>0</v>
      </c>
      <c r="AO179" s="2760"/>
    </row>
    <row r="180" spans="1:41" ht="15.95" customHeight="1" x14ac:dyDescent="0.3">
      <c r="A180" s="3120" t="s">
        <v>978</v>
      </c>
      <c r="B180" s="3121"/>
      <c r="C180" s="208"/>
      <c r="D180" s="189"/>
      <c r="E180" s="2776"/>
      <c r="F180" s="3091"/>
      <c r="G180" s="2776"/>
      <c r="H180" s="3091"/>
      <c r="I180" s="2776"/>
      <c r="J180" s="3091"/>
      <c r="K180" s="299"/>
      <c r="L180" s="138" t="s">
        <v>865</v>
      </c>
      <c r="M180" s="2313" t="s">
        <v>1050</v>
      </c>
      <c r="N180" s="189" t="s">
        <v>765</v>
      </c>
      <c r="O180" s="2759">
        <v>4</v>
      </c>
      <c r="P180" s="2760"/>
      <c r="Q180" s="2759">
        <v>37865.32</v>
      </c>
      <c r="R180" s="2760"/>
      <c r="S180" s="2759">
        <v>151461.28</v>
      </c>
      <c r="T180" s="2760"/>
      <c r="U180" s="308"/>
      <c r="V180" s="3120" t="s">
        <v>978</v>
      </c>
      <c r="W180" s="3121"/>
      <c r="X180" s="208"/>
      <c r="Y180" s="189"/>
      <c r="Z180" s="2776"/>
      <c r="AA180" s="3091"/>
      <c r="AB180" s="2776"/>
      <c r="AC180" s="3091"/>
      <c r="AD180" s="2759">
        <v>0</v>
      </c>
      <c r="AE180" s="2760"/>
      <c r="AF180" s="299"/>
      <c r="AG180" s="138" t="s">
        <v>859</v>
      </c>
      <c r="AH180" s="301"/>
      <c r="AI180" s="189"/>
      <c r="AJ180" s="2759"/>
      <c r="AK180" s="2760"/>
      <c r="AL180" s="2759"/>
      <c r="AM180" s="2760"/>
      <c r="AN180" s="2759">
        <v>0</v>
      </c>
      <c r="AO180" s="2760"/>
    </row>
    <row r="181" spans="1:41" ht="15.95" customHeight="1" x14ac:dyDescent="0.35">
      <c r="A181" s="3116" t="s">
        <v>987</v>
      </c>
      <c r="B181" s="3117"/>
      <c r="C181" s="218"/>
      <c r="D181" s="189"/>
      <c r="E181" s="2776"/>
      <c r="F181" s="3091"/>
      <c r="G181" s="2776"/>
      <c r="H181" s="3091"/>
      <c r="I181" s="2765">
        <v>114607.20000000001</v>
      </c>
      <c r="J181" s="3103"/>
      <c r="K181" s="299"/>
      <c r="L181" s="138" t="s">
        <v>867</v>
      </c>
      <c r="M181" s="189" t="s">
        <v>1052</v>
      </c>
      <c r="N181" s="189" t="s">
        <v>765</v>
      </c>
      <c r="O181" s="2759">
        <v>2</v>
      </c>
      <c r="P181" s="2760"/>
      <c r="Q181" s="2759">
        <v>31281</v>
      </c>
      <c r="R181" s="2760"/>
      <c r="S181" s="2759">
        <v>62562</v>
      </c>
      <c r="T181" s="2760"/>
      <c r="U181" s="308"/>
      <c r="V181" s="3116" t="s">
        <v>987</v>
      </c>
      <c r="W181" s="3117"/>
      <c r="X181" s="208"/>
      <c r="Y181" s="189"/>
      <c r="Z181" s="2776"/>
      <c r="AA181" s="3091"/>
      <c r="AB181" s="2776"/>
      <c r="AC181" s="3091"/>
      <c r="AD181" s="3106">
        <v>0</v>
      </c>
      <c r="AE181" s="3103"/>
      <c r="AF181" s="299"/>
      <c r="AG181" s="138" t="s">
        <v>1051</v>
      </c>
      <c r="AH181" s="189" t="s">
        <v>1050</v>
      </c>
      <c r="AI181" s="189" t="s">
        <v>479</v>
      </c>
      <c r="AJ181" s="2759">
        <v>6</v>
      </c>
      <c r="AK181" s="2760"/>
      <c r="AL181" s="2759">
        <v>37865.32</v>
      </c>
      <c r="AM181" s="2760">
        <v>37865.32</v>
      </c>
      <c r="AN181" s="2759">
        <v>227191.91999999998</v>
      </c>
      <c r="AO181" s="2760"/>
    </row>
    <row r="182" spans="1:41" ht="15.95" customHeight="1" x14ac:dyDescent="0.4">
      <c r="A182" s="3120" t="s">
        <v>988</v>
      </c>
      <c r="B182" s="3121"/>
      <c r="C182" s="2190" t="s">
        <v>502</v>
      </c>
      <c r="D182" s="2189" t="s">
        <v>503</v>
      </c>
      <c r="E182" s="2776">
        <v>1</v>
      </c>
      <c r="F182" s="2850"/>
      <c r="G182" s="2841">
        <v>38202.400000000001</v>
      </c>
      <c r="H182" s="2842">
        <v>38202.400000000001</v>
      </c>
      <c r="I182" s="2759">
        <v>38202.400000000001</v>
      </c>
      <c r="J182" s="2760"/>
      <c r="K182" s="299"/>
      <c r="L182" s="138" t="s">
        <v>869</v>
      </c>
      <c r="M182" s="189" t="s">
        <v>721</v>
      </c>
      <c r="N182" s="189" t="s">
        <v>765</v>
      </c>
      <c r="O182" s="2759">
        <v>1</v>
      </c>
      <c r="P182" s="2760"/>
      <c r="Q182" s="2759">
        <v>66966.559999999998</v>
      </c>
      <c r="R182" s="2760"/>
      <c r="S182" s="2759">
        <v>66966.559999999998</v>
      </c>
      <c r="T182" s="2760"/>
      <c r="U182" s="308"/>
      <c r="V182" s="3120" t="s">
        <v>988</v>
      </c>
      <c r="W182" s="3121"/>
      <c r="X182" s="208"/>
      <c r="Y182" s="189"/>
      <c r="Z182" s="2776"/>
      <c r="AA182" s="3091"/>
      <c r="AB182" s="2776"/>
      <c r="AC182" s="3091"/>
      <c r="AD182" s="2759">
        <v>0</v>
      </c>
      <c r="AE182" s="2760"/>
      <c r="AF182" s="299"/>
      <c r="AG182" s="138" t="s">
        <v>867</v>
      </c>
      <c r="AH182" s="189" t="s">
        <v>766</v>
      </c>
      <c r="AI182" s="189" t="s">
        <v>479</v>
      </c>
      <c r="AJ182" s="2759">
        <v>4</v>
      </c>
      <c r="AK182" s="2760"/>
      <c r="AL182" s="2759">
        <v>31281</v>
      </c>
      <c r="AM182" s="2760"/>
      <c r="AN182" s="2759">
        <v>125124</v>
      </c>
      <c r="AO182" s="2760"/>
    </row>
    <row r="183" spans="1:41" ht="15.95" customHeight="1" x14ac:dyDescent="0.4">
      <c r="A183" s="3120" t="s">
        <v>978</v>
      </c>
      <c r="B183" s="3121"/>
      <c r="C183" s="2190" t="s">
        <v>502</v>
      </c>
      <c r="D183" s="2189" t="s">
        <v>503</v>
      </c>
      <c r="E183" s="2776">
        <v>1</v>
      </c>
      <c r="F183" s="2850"/>
      <c r="G183" s="2841">
        <v>38202.400000000001</v>
      </c>
      <c r="H183" s="2842">
        <v>38202.400000000001</v>
      </c>
      <c r="I183" s="2759">
        <v>38202.400000000001</v>
      </c>
      <c r="J183" s="2760"/>
      <c r="K183" s="299"/>
      <c r="L183" s="138" t="s">
        <v>540</v>
      </c>
      <c r="M183" s="2313" t="s">
        <v>1706</v>
      </c>
      <c r="N183" s="189" t="s">
        <v>1053</v>
      </c>
      <c r="O183" s="2759">
        <v>3</v>
      </c>
      <c r="P183" s="2760"/>
      <c r="Q183" s="2759">
        <v>136883.04999999999</v>
      </c>
      <c r="R183" s="2760"/>
      <c r="S183" s="2759">
        <v>410649.14999999997</v>
      </c>
      <c r="T183" s="2760"/>
      <c r="U183" s="308"/>
      <c r="V183" s="3120" t="s">
        <v>978</v>
      </c>
      <c r="W183" s="3121"/>
      <c r="X183" s="208"/>
      <c r="Y183" s="189"/>
      <c r="Z183" s="2776"/>
      <c r="AA183" s="3091"/>
      <c r="AB183" s="2776"/>
      <c r="AC183" s="3091"/>
      <c r="AD183" s="2759">
        <v>0</v>
      </c>
      <c r="AE183" s="2760"/>
      <c r="AF183" s="299"/>
      <c r="AG183" s="138" t="s">
        <v>869</v>
      </c>
      <c r="AH183" s="189" t="s">
        <v>831</v>
      </c>
      <c r="AI183" s="189" t="s">
        <v>458</v>
      </c>
      <c r="AJ183" s="2759">
        <v>4</v>
      </c>
      <c r="AK183" s="2760"/>
      <c r="AL183" s="2759">
        <v>15603</v>
      </c>
      <c r="AM183" s="2760"/>
      <c r="AN183" s="2759">
        <v>62412</v>
      </c>
      <c r="AO183" s="2760"/>
    </row>
    <row r="184" spans="1:41" ht="15.95" customHeight="1" x14ac:dyDescent="0.4">
      <c r="A184" s="3120" t="s">
        <v>989</v>
      </c>
      <c r="B184" s="3121"/>
      <c r="C184" s="2190" t="s">
        <v>502</v>
      </c>
      <c r="D184" s="2189" t="s">
        <v>503</v>
      </c>
      <c r="E184" s="2776">
        <v>1</v>
      </c>
      <c r="F184" s="2850"/>
      <c r="G184" s="2841">
        <v>38202.400000000001</v>
      </c>
      <c r="H184" s="2842">
        <v>38202.400000000001</v>
      </c>
      <c r="I184" s="2759">
        <v>38202.400000000001</v>
      </c>
      <c r="J184" s="2760"/>
      <c r="K184" s="299"/>
      <c r="L184" s="138" t="s">
        <v>541</v>
      </c>
      <c r="M184" s="189" t="s">
        <v>1031</v>
      </c>
      <c r="N184" s="189" t="s">
        <v>1053</v>
      </c>
      <c r="O184" s="2759">
        <v>3</v>
      </c>
      <c r="P184" s="2760"/>
      <c r="Q184" s="2759">
        <v>113517</v>
      </c>
      <c r="R184" s="2760"/>
      <c r="S184" s="2759">
        <v>340551</v>
      </c>
      <c r="T184" s="2760"/>
      <c r="U184" s="308"/>
      <c r="V184" s="3120" t="s">
        <v>989</v>
      </c>
      <c r="W184" s="3121"/>
      <c r="X184" s="208"/>
      <c r="Y184" s="189"/>
      <c r="Z184" s="2776"/>
      <c r="AA184" s="3091"/>
      <c r="AB184" s="2776"/>
      <c r="AC184" s="3091"/>
      <c r="AD184" s="2759">
        <v>0</v>
      </c>
      <c r="AE184" s="2760"/>
      <c r="AF184" s="299"/>
      <c r="AG184" s="138" t="s">
        <v>540</v>
      </c>
      <c r="AH184" s="2313" t="s">
        <v>1589</v>
      </c>
      <c r="AI184" s="189" t="s">
        <v>466</v>
      </c>
      <c r="AJ184" s="2759">
        <v>5</v>
      </c>
      <c r="AK184" s="2760"/>
      <c r="AL184" s="2759">
        <v>136883</v>
      </c>
      <c r="AM184" s="2760"/>
      <c r="AN184" s="2759">
        <v>684415</v>
      </c>
      <c r="AO184" s="2760"/>
    </row>
    <row r="185" spans="1:41" ht="15.95" customHeight="1" x14ac:dyDescent="0.35">
      <c r="A185" s="3238" t="s">
        <v>990</v>
      </c>
      <c r="B185" s="3239"/>
      <c r="C185" s="208"/>
      <c r="D185" s="189"/>
      <c r="E185" s="2776"/>
      <c r="F185" s="3091"/>
      <c r="G185" s="2759"/>
      <c r="H185" s="2760"/>
      <c r="I185" s="2765">
        <v>840452.8</v>
      </c>
      <c r="J185" s="3103"/>
      <c r="K185" s="299"/>
      <c r="L185" s="138" t="s">
        <v>543</v>
      </c>
      <c r="M185" s="2313" t="s">
        <v>1054</v>
      </c>
      <c r="N185" s="189" t="s">
        <v>765</v>
      </c>
      <c r="O185" s="2759">
        <v>5</v>
      </c>
      <c r="P185" s="2760"/>
      <c r="Q185" s="2759">
        <v>18943.939393939396</v>
      </c>
      <c r="R185" s="2760"/>
      <c r="S185" s="2759">
        <v>94719.696969696975</v>
      </c>
      <c r="T185" s="2760"/>
      <c r="U185" s="308"/>
      <c r="V185" s="3238" t="s">
        <v>1032</v>
      </c>
      <c r="W185" s="3239"/>
      <c r="X185" s="309"/>
      <c r="Y185" s="189"/>
      <c r="Z185" s="2776"/>
      <c r="AA185" s="3091"/>
      <c r="AB185" s="2776"/>
      <c r="AC185" s="3091"/>
      <c r="AD185" s="2765">
        <v>0</v>
      </c>
      <c r="AE185" s="3103"/>
      <c r="AF185" s="299"/>
      <c r="AG185" s="138" t="s">
        <v>541</v>
      </c>
      <c r="AH185" s="189" t="s">
        <v>1031</v>
      </c>
      <c r="AI185" s="189" t="s">
        <v>466</v>
      </c>
      <c r="AJ185" s="2759">
        <v>10</v>
      </c>
      <c r="AK185" s="2760"/>
      <c r="AL185" s="2759">
        <v>113517</v>
      </c>
      <c r="AM185" s="2760"/>
      <c r="AN185" s="2759">
        <v>1135170</v>
      </c>
      <c r="AO185" s="2760"/>
    </row>
    <row r="186" spans="1:41" ht="15.95" customHeight="1" x14ac:dyDescent="0.4">
      <c r="A186" s="3050" t="s">
        <v>992</v>
      </c>
      <c r="B186" s="3051"/>
      <c r="C186" s="136" t="s">
        <v>502</v>
      </c>
      <c r="D186" s="189" t="s">
        <v>503</v>
      </c>
      <c r="E186" s="2759">
        <v>5</v>
      </c>
      <c r="F186" s="2760"/>
      <c r="G186" s="2841">
        <v>38202.400000000001</v>
      </c>
      <c r="H186" s="2842">
        <v>38202.400000000001</v>
      </c>
      <c r="I186" s="2759">
        <v>191012</v>
      </c>
      <c r="J186" s="2760"/>
      <c r="K186" s="299"/>
      <c r="L186" s="138" t="s">
        <v>872</v>
      </c>
      <c r="M186" s="189" t="s">
        <v>1056</v>
      </c>
      <c r="N186" s="189" t="s">
        <v>1053</v>
      </c>
      <c r="O186" s="2759">
        <v>2</v>
      </c>
      <c r="P186" s="2760"/>
      <c r="Q186" s="2759">
        <v>8481.575757575758</v>
      </c>
      <c r="R186" s="2760"/>
      <c r="S186" s="2759">
        <v>16963.151515151516</v>
      </c>
      <c r="T186" s="2760"/>
      <c r="U186" s="308"/>
      <c r="V186" s="3050" t="s">
        <v>988</v>
      </c>
      <c r="W186" s="3051"/>
      <c r="X186" s="309"/>
      <c r="Y186" s="189"/>
      <c r="Z186" s="2759"/>
      <c r="AA186" s="2760"/>
      <c r="AB186" s="2759"/>
      <c r="AC186" s="2760"/>
      <c r="AD186" s="2759">
        <v>0</v>
      </c>
      <c r="AE186" s="2760"/>
      <c r="AF186" s="299"/>
      <c r="AG186" s="138" t="s">
        <v>543</v>
      </c>
      <c r="AH186" s="189" t="s">
        <v>1055</v>
      </c>
      <c r="AI186" s="189" t="s">
        <v>458</v>
      </c>
      <c r="AJ186" s="2759">
        <v>6</v>
      </c>
      <c r="AK186" s="2760"/>
      <c r="AL186" s="2759">
        <v>20280.98</v>
      </c>
      <c r="AM186" s="2760">
        <v>20280.98</v>
      </c>
      <c r="AN186" s="2759">
        <v>121685.88</v>
      </c>
      <c r="AO186" s="2760"/>
    </row>
    <row r="187" spans="1:41" ht="15.95" customHeight="1" x14ac:dyDescent="0.4">
      <c r="A187" s="3050" t="s">
        <v>993</v>
      </c>
      <c r="B187" s="3051"/>
      <c r="C187" s="136" t="s">
        <v>502</v>
      </c>
      <c r="D187" s="189" t="s">
        <v>503</v>
      </c>
      <c r="E187" s="2759">
        <v>7</v>
      </c>
      <c r="F187" s="2760"/>
      <c r="G187" s="2841">
        <v>38202.400000000001</v>
      </c>
      <c r="H187" s="2842">
        <v>38202.400000000001</v>
      </c>
      <c r="I187" s="2759">
        <v>267416.8</v>
      </c>
      <c r="J187" s="2760"/>
      <c r="K187" s="299"/>
      <c r="L187" s="138" t="s">
        <v>462</v>
      </c>
      <c r="M187" s="2313" t="s">
        <v>1058</v>
      </c>
      <c r="N187" s="189" t="s">
        <v>1053</v>
      </c>
      <c r="O187" s="2759">
        <v>20</v>
      </c>
      <c r="P187" s="2760"/>
      <c r="Q187" s="2759">
        <v>20280.98</v>
      </c>
      <c r="R187" s="2760"/>
      <c r="S187" s="2759">
        <v>405619.6</v>
      </c>
      <c r="T187" s="2760"/>
      <c r="U187" s="308"/>
      <c r="V187" s="3050" t="s">
        <v>993</v>
      </c>
      <c r="W187" s="3051"/>
      <c r="X187" s="208"/>
      <c r="Y187" s="189"/>
      <c r="Z187" s="2759"/>
      <c r="AA187" s="2760"/>
      <c r="AB187" s="2759"/>
      <c r="AC187" s="2760"/>
      <c r="AD187" s="2759">
        <v>0</v>
      </c>
      <c r="AE187" s="2760"/>
      <c r="AF187" s="299"/>
      <c r="AG187" s="138" t="s">
        <v>872</v>
      </c>
      <c r="AH187" s="189" t="s">
        <v>1057</v>
      </c>
      <c r="AI187" s="189" t="s">
        <v>466</v>
      </c>
      <c r="AJ187" s="2759">
        <v>2</v>
      </c>
      <c r="AK187" s="2760"/>
      <c r="AL187" s="2759">
        <v>8482</v>
      </c>
      <c r="AM187" s="2760"/>
      <c r="AN187" s="2759">
        <v>16964</v>
      </c>
      <c r="AO187" s="2760"/>
    </row>
    <row r="188" spans="1:41" ht="15.95" customHeight="1" x14ac:dyDescent="0.2">
      <c r="A188" s="3050" t="s">
        <v>475</v>
      </c>
      <c r="B188" s="3051"/>
      <c r="C188" s="208"/>
      <c r="D188" s="189"/>
      <c r="E188" s="2759"/>
      <c r="F188" s="2760"/>
      <c r="G188" s="2759"/>
      <c r="H188" s="2760"/>
      <c r="I188" s="2759">
        <v>0</v>
      </c>
      <c r="J188" s="2760"/>
      <c r="K188" s="299"/>
      <c r="L188" s="138" t="s">
        <v>877</v>
      </c>
      <c r="M188" s="2313" t="s">
        <v>1059</v>
      </c>
      <c r="N188" s="189" t="s">
        <v>1060</v>
      </c>
      <c r="O188" s="2759">
        <v>400</v>
      </c>
      <c r="P188" s="2760"/>
      <c r="Q188" s="2759">
        <v>786.52</v>
      </c>
      <c r="R188" s="2760"/>
      <c r="S188" s="2759">
        <v>314608</v>
      </c>
      <c r="T188" s="2760"/>
      <c r="U188" s="308"/>
      <c r="V188" s="3050" t="s">
        <v>475</v>
      </c>
      <c r="W188" s="3051"/>
      <c r="X188" s="208"/>
      <c r="Y188" s="189"/>
      <c r="Z188" s="2759"/>
      <c r="AA188" s="2760"/>
      <c r="AB188" s="2759"/>
      <c r="AC188" s="2760"/>
      <c r="AD188" s="2759">
        <v>0</v>
      </c>
      <c r="AE188" s="2760"/>
      <c r="AF188" s="299"/>
      <c r="AG188" s="138" t="s">
        <v>462</v>
      </c>
      <c r="AH188" s="189" t="s">
        <v>1058</v>
      </c>
      <c r="AI188" s="189" t="s">
        <v>466</v>
      </c>
      <c r="AJ188" s="2759">
        <v>12</v>
      </c>
      <c r="AK188" s="2760"/>
      <c r="AL188" s="2759">
        <v>20280.98</v>
      </c>
      <c r="AM188" s="2760">
        <v>20280.98</v>
      </c>
      <c r="AN188" s="2759">
        <v>243371.76</v>
      </c>
      <c r="AO188" s="2760"/>
    </row>
    <row r="189" spans="1:41" ht="15.95" customHeight="1" x14ac:dyDescent="0.2">
      <c r="A189" s="3050" t="s">
        <v>476</v>
      </c>
      <c r="B189" s="3051"/>
      <c r="C189" s="11"/>
      <c r="D189" s="189"/>
      <c r="E189" s="2759"/>
      <c r="F189" s="2760"/>
      <c r="G189" s="2759"/>
      <c r="H189" s="2760"/>
      <c r="I189" s="2759">
        <v>0</v>
      </c>
      <c r="J189" s="2760"/>
      <c r="K189" s="299"/>
      <c r="L189" s="138" t="s">
        <v>600</v>
      </c>
      <c r="M189" s="2313" t="s">
        <v>1063</v>
      </c>
      <c r="N189" s="189" t="s">
        <v>1064</v>
      </c>
      <c r="O189" s="2759">
        <v>4</v>
      </c>
      <c r="P189" s="2760"/>
      <c r="Q189" s="2759">
        <v>10730.38</v>
      </c>
      <c r="R189" s="2760"/>
      <c r="S189" s="2759">
        <v>42921.52</v>
      </c>
      <c r="T189" s="2760"/>
      <c r="U189" s="308"/>
      <c r="V189" s="3050" t="s">
        <v>476</v>
      </c>
      <c r="W189" s="3051"/>
      <c r="X189" s="208"/>
      <c r="Y189" s="189"/>
      <c r="Z189" s="2759"/>
      <c r="AA189" s="2760"/>
      <c r="AB189" s="2759"/>
      <c r="AC189" s="2760"/>
      <c r="AD189" s="2759">
        <v>0</v>
      </c>
      <c r="AE189" s="2760"/>
      <c r="AF189" s="299"/>
      <c r="AG189" s="138" t="s">
        <v>1061</v>
      </c>
      <c r="AH189" s="189" t="s">
        <v>1062</v>
      </c>
      <c r="AI189" s="189" t="s">
        <v>1060</v>
      </c>
      <c r="AJ189" s="2759">
        <v>400</v>
      </c>
      <c r="AK189" s="2760"/>
      <c r="AL189" s="2759">
        <v>786.52</v>
      </c>
      <c r="AM189" s="2760"/>
      <c r="AN189" s="2759">
        <v>314608</v>
      </c>
      <c r="AO189" s="2760"/>
    </row>
    <row r="190" spans="1:41" ht="15.95" customHeight="1" x14ac:dyDescent="0.4">
      <c r="A190" s="3050" t="s">
        <v>908</v>
      </c>
      <c r="B190" s="3051"/>
      <c r="C190" s="136" t="s">
        <v>502</v>
      </c>
      <c r="D190" s="189" t="s">
        <v>503</v>
      </c>
      <c r="E190" s="2759">
        <v>4</v>
      </c>
      <c r="F190" s="2760"/>
      <c r="G190" s="2841">
        <v>38202.400000000001</v>
      </c>
      <c r="H190" s="2842">
        <v>38202.400000000001</v>
      </c>
      <c r="I190" s="2759">
        <v>152809.60000000001</v>
      </c>
      <c r="J190" s="2760"/>
      <c r="K190" s="299"/>
      <c r="L190" s="138" t="s">
        <v>513</v>
      </c>
      <c r="M190" s="189" t="s">
        <v>1066</v>
      </c>
      <c r="N190" s="189" t="s">
        <v>1067</v>
      </c>
      <c r="O190" s="2759">
        <v>350</v>
      </c>
      <c r="P190" s="2760"/>
      <c r="Q190" s="2759">
        <v>2415.7399999999998</v>
      </c>
      <c r="R190" s="2760"/>
      <c r="S190" s="2759">
        <v>845508.99999999988</v>
      </c>
      <c r="T190" s="2760"/>
      <c r="U190" s="308"/>
      <c r="V190" s="3050" t="s">
        <v>1065</v>
      </c>
      <c r="W190" s="3051"/>
      <c r="X190" s="309"/>
      <c r="Y190" s="189"/>
      <c r="Z190" s="2759"/>
      <c r="AA190" s="2760"/>
      <c r="AB190" s="2759"/>
      <c r="AC190" s="3091"/>
      <c r="AD190" s="2759">
        <v>0</v>
      </c>
      <c r="AE190" s="2760"/>
      <c r="AF190" s="299"/>
      <c r="AG190" s="310" t="s">
        <v>600</v>
      </c>
      <c r="AH190" s="189" t="s">
        <v>1063</v>
      </c>
      <c r="AI190" s="189" t="s">
        <v>1064</v>
      </c>
      <c r="AJ190" s="2759">
        <v>1.5</v>
      </c>
      <c r="AK190" s="2760"/>
      <c r="AL190" s="2759">
        <v>10730.38</v>
      </c>
      <c r="AM190" s="2760"/>
      <c r="AN190" s="2759">
        <v>16095.57</v>
      </c>
      <c r="AO190" s="2760"/>
    </row>
    <row r="191" spans="1:41" ht="15.95" customHeight="1" x14ac:dyDescent="0.4">
      <c r="A191" s="3050" t="s">
        <v>995</v>
      </c>
      <c r="B191" s="3051"/>
      <c r="C191" s="136" t="s">
        <v>502</v>
      </c>
      <c r="D191" s="189" t="s">
        <v>503</v>
      </c>
      <c r="E191" s="2776">
        <v>6</v>
      </c>
      <c r="F191" s="3091"/>
      <c r="G191" s="2841">
        <v>38202.400000000001</v>
      </c>
      <c r="H191" s="2842">
        <v>38202.400000000001</v>
      </c>
      <c r="I191" s="2759">
        <v>229214.40000000002</v>
      </c>
      <c r="J191" s="2760"/>
      <c r="K191" s="299"/>
      <c r="L191" s="138" t="s">
        <v>638</v>
      </c>
      <c r="M191" s="189" t="s">
        <v>1068</v>
      </c>
      <c r="N191" s="189" t="s">
        <v>739</v>
      </c>
      <c r="O191" s="2759">
        <v>5</v>
      </c>
      <c r="P191" s="2760"/>
      <c r="Q191" s="2759">
        <v>97247.58</v>
      </c>
      <c r="R191" s="2760"/>
      <c r="S191" s="2759">
        <v>486237.9</v>
      </c>
      <c r="T191" s="2760"/>
      <c r="U191" s="308"/>
      <c r="V191" s="3050" t="s">
        <v>995</v>
      </c>
      <c r="W191" s="3051"/>
      <c r="X191" s="208"/>
      <c r="Y191" s="189"/>
      <c r="Z191" s="2776"/>
      <c r="AA191" s="3091"/>
      <c r="AB191" s="2776"/>
      <c r="AC191" s="3091"/>
      <c r="AD191" s="2759">
        <v>0</v>
      </c>
      <c r="AE191" s="2760"/>
      <c r="AF191" s="299"/>
      <c r="AG191" s="138" t="s">
        <v>513</v>
      </c>
      <c r="AH191" s="189" t="s">
        <v>1066</v>
      </c>
      <c r="AI191" s="189" t="s">
        <v>1066</v>
      </c>
      <c r="AJ191" s="2759">
        <v>900</v>
      </c>
      <c r="AK191" s="2760"/>
      <c r="AL191" s="2759">
        <v>2415.7399999999998</v>
      </c>
      <c r="AM191" s="2760"/>
      <c r="AN191" s="2759">
        <v>2174166</v>
      </c>
      <c r="AO191" s="2760"/>
    </row>
    <row r="192" spans="1:41" ht="15.95" customHeight="1" x14ac:dyDescent="0.3">
      <c r="A192" s="3050" t="s">
        <v>996</v>
      </c>
      <c r="B192" s="3051"/>
      <c r="C192" s="208"/>
      <c r="D192" s="189"/>
      <c r="E192" s="2776"/>
      <c r="F192" s="3091"/>
      <c r="G192" s="2776"/>
      <c r="H192" s="3091"/>
      <c r="I192" s="2759">
        <v>0</v>
      </c>
      <c r="J192" s="2760"/>
      <c r="K192" s="299"/>
      <c r="L192" s="138" t="s">
        <v>638</v>
      </c>
      <c r="M192" s="189" t="s">
        <v>1069</v>
      </c>
      <c r="N192" s="189" t="s">
        <v>745</v>
      </c>
      <c r="O192" s="2759">
        <v>1100</v>
      </c>
      <c r="P192" s="2760"/>
      <c r="Q192" s="2759">
        <v>5618</v>
      </c>
      <c r="R192" s="2760"/>
      <c r="S192" s="2759">
        <v>6179800</v>
      </c>
      <c r="T192" s="2760"/>
      <c r="U192" s="308"/>
      <c r="V192" s="3050" t="s">
        <v>996</v>
      </c>
      <c r="W192" s="3051"/>
      <c r="X192" s="208"/>
      <c r="Y192" s="189"/>
      <c r="Z192" s="2776"/>
      <c r="AA192" s="3091"/>
      <c r="AB192" s="2776"/>
      <c r="AC192" s="3091"/>
      <c r="AD192" s="2759">
        <v>0</v>
      </c>
      <c r="AE192" s="2760"/>
      <c r="AF192" s="299"/>
      <c r="AG192" s="138" t="s">
        <v>806</v>
      </c>
      <c r="AH192" s="189"/>
      <c r="AI192" s="189"/>
      <c r="AJ192" s="2759"/>
      <c r="AK192" s="2760"/>
      <c r="AL192" s="2759"/>
      <c r="AM192" s="2760"/>
      <c r="AN192" s="2759">
        <v>0</v>
      </c>
      <c r="AO192" s="2760"/>
    </row>
    <row r="193" spans="1:41" ht="15.95" customHeight="1" x14ac:dyDescent="0.3">
      <c r="A193" s="3050" t="s">
        <v>879</v>
      </c>
      <c r="B193" s="3051"/>
      <c r="C193" s="208"/>
      <c r="D193" s="189"/>
      <c r="E193" s="2776"/>
      <c r="F193" s="3091"/>
      <c r="G193" s="2776"/>
      <c r="H193" s="3091"/>
      <c r="I193" s="2759">
        <v>0</v>
      </c>
      <c r="J193" s="2760"/>
      <c r="K193" s="299"/>
      <c r="L193" s="138" t="s">
        <v>880</v>
      </c>
      <c r="M193" s="189" t="s">
        <v>1070</v>
      </c>
      <c r="N193" s="189" t="s">
        <v>1071</v>
      </c>
      <c r="O193" s="2759">
        <v>400</v>
      </c>
      <c r="P193" s="2760"/>
      <c r="Q193" s="2759">
        <v>9494.42</v>
      </c>
      <c r="R193" s="2760"/>
      <c r="S193" s="2759">
        <v>3797768</v>
      </c>
      <c r="T193" s="2760"/>
      <c r="U193" s="308"/>
      <c r="V193" s="3050" t="s">
        <v>879</v>
      </c>
      <c r="W193" s="3051"/>
      <c r="X193" s="208"/>
      <c r="Y193" s="189"/>
      <c r="Z193" s="2776"/>
      <c r="AA193" s="3091"/>
      <c r="AB193" s="2776"/>
      <c r="AC193" s="3091"/>
      <c r="AD193" s="2759">
        <v>0</v>
      </c>
      <c r="AE193" s="2760"/>
      <c r="AF193" s="299"/>
      <c r="AG193" s="138" t="s">
        <v>638</v>
      </c>
      <c r="AH193" s="189"/>
      <c r="AI193" s="189"/>
      <c r="AJ193" s="2759"/>
      <c r="AK193" s="2760"/>
      <c r="AL193" s="2759"/>
      <c r="AM193" s="2760"/>
      <c r="AN193" s="2759">
        <v>0</v>
      </c>
      <c r="AO193" s="2760"/>
    </row>
    <row r="194" spans="1:41" ht="15.95" customHeight="1" x14ac:dyDescent="0.3">
      <c r="A194" s="3050" t="s">
        <v>997</v>
      </c>
      <c r="B194" s="3051"/>
      <c r="C194" s="208"/>
      <c r="D194" s="189"/>
      <c r="E194" s="2776"/>
      <c r="F194" s="3091"/>
      <c r="G194" s="2776"/>
      <c r="H194" s="3091"/>
      <c r="I194" s="2759">
        <v>0</v>
      </c>
      <c r="J194" s="2760"/>
      <c r="K194" s="299"/>
      <c r="L194" s="217" t="s">
        <v>521</v>
      </c>
      <c r="M194" s="136" t="s">
        <v>579</v>
      </c>
      <c r="N194" s="136" t="s">
        <v>579</v>
      </c>
      <c r="O194" s="2759">
        <v>200</v>
      </c>
      <c r="P194" s="2760"/>
      <c r="Q194" s="2759">
        <v>4269.68</v>
      </c>
      <c r="R194" s="2760"/>
      <c r="S194" s="2759">
        <v>853936</v>
      </c>
      <c r="T194" s="2760"/>
      <c r="U194" s="308"/>
      <c r="V194" s="3050" t="s">
        <v>997</v>
      </c>
      <c r="W194" s="3051"/>
      <c r="X194" s="208"/>
      <c r="Y194" s="189"/>
      <c r="Z194" s="2776"/>
      <c r="AA194" s="3091"/>
      <c r="AB194" s="2776"/>
      <c r="AC194" s="3091"/>
      <c r="AD194" s="2759">
        <v>0</v>
      </c>
      <c r="AE194" s="2760"/>
      <c r="AF194" s="299"/>
      <c r="AG194" s="138" t="s">
        <v>880</v>
      </c>
      <c r="AH194" s="189"/>
      <c r="AI194" s="189"/>
      <c r="AJ194" s="2759"/>
      <c r="AK194" s="2760"/>
      <c r="AL194" s="2759"/>
      <c r="AM194" s="2760"/>
      <c r="AN194" s="2759">
        <v>0</v>
      </c>
      <c r="AO194" s="2760"/>
    </row>
    <row r="195" spans="1:41" ht="15.95" customHeight="1" x14ac:dyDescent="0.3">
      <c r="A195" s="3050" t="s">
        <v>510</v>
      </c>
      <c r="B195" s="3051"/>
      <c r="C195" s="208"/>
      <c r="D195" s="189"/>
      <c r="E195" s="2776"/>
      <c r="F195" s="3091"/>
      <c r="G195" s="2776"/>
      <c r="H195" s="3091"/>
      <c r="I195" s="2759">
        <v>0</v>
      </c>
      <c r="J195" s="2760"/>
      <c r="K195" s="299"/>
      <c r="L195" s="217" t="s">
        <v>1072</v>
      </c>
      <c r="M195" s="218"/>
      <c r="N195" s="136" t="s">
        <v>1067</v>
      </c>
      <c r="O195" s="2843">
        <v>3</v>
      </c>
      <c r="P195" s="2843"/>
      <c r="Q195" s="2843">
        <v>31573.16</v>
      </c>
      <c r="R195" s="2843"/>
      <c r="S195" s="2759">
        <v>94719.48</v>
      </c>
      <c r="T195" s="2760"/>
      <c r="U195" s="308"/>
      <c r="V195" s="3050" t="s">
        <v>510</v>
      </c>
      <c r="W195" s="3051"/>
      <c r="X195" s="208"/>
      <c r="Y195" s="189"/>
      <c r="Z195" s="2776"/>
      <c r="AA195" s="3091"/>
      <c r="AB195" s="2776"/>
      <c r="AC195" s="3091"/>
      <c r="AD195" s="2759">
        <v>0</v>
      </c>
      <c r="AE195" s="2760"/>
      <c r="AF195" s="299"/>
      <c r="AG195" s="217" t="s">
        <v>521</v>
      </c>
      <c r="AH195" s="136"/>
      <c r="AI195" s="136"/>
      <c r="AJ195" s="2843"/>
      <c r="AK195" s="2843"/>
      <c r="AL195" s="2843"/>
      <c r="AM195" s="2843"/>
      <c r="AN195" s="2759">
        <v>0</v>
      </c>
      <c r="AO195" s="2760"/>
    </row>
    <row r="196" spans="1:41" ht="15.95" customHeight="1" x14ac:dyDescent="0.35">
      <c r="A196" s="3116" t="s">
        <v>998</v>
      </c>
      <c r="B196" s="3117"/>
      <c r="C196" s="208"/>
      <c r="D196" s="189"/>
      <c r="E196" s="2776"/>
      <c r="F196" s="3091"/>
      <c r="G196" s="2776"/>
      <c r="H196" s="3091"/>
      <c r="I196" s="2765">
        <v>2292941.6</v>
      </c>
      <c r="J196" s="3103"/>
      <c r="K196" s="299"/>
      <c r="L196" s="217" t="s">
        <v>810</v>
      </c>
      <c r="M196" s="218"/>
      <c r="N196" s="136" t="s">
        <v>799</v>
      </c>
      <c r="O196" s="2843"/>
      <c r="P196" s="2843"/>
      <c r="Q196" s="2843"/>
      <c r="R196" s="2843"/>
      <c r="S196" s="2759">
        <v>350000</v>
      </c>
      <c r="T196" s="2760"/>
      <c r="U196" s="311"/>
      <c r="V196" s="3116" t="s">
        <v>998</v>
      </c>
      <c r="W196" s="3117"/>
      <c r="X196" s="208"/>
      <c r="Y196" s="189"/>
      <c r="Z196" s="2776"/>
      <c r="AA196" s="3091"/>
      <c r="AB196" s="2776"/>
      <c r="AC196" s="3091"/>
      <c r="AD196" s="2765">
        <v>2865180</v>
      </c>
      <c r="AE196" s="3103"/>
      <c r="AF196" s="299"/>
      <c r="AG196" s="217" t="s">
        <v>1073</v>
      </c>
      <c r="AH196" s="136" t="s">
        <v>1074</v>
      </c>
      <c r="AI196" s="136" t="s">
        <v>745</v>
      </c>
      <c r="AJ196" s="2843">
        <v>40</v>
      </c>
      <c r="AK196" s="2843"/>
      <c r="AL196" s="2843">
        <v>337.08</v>
      </c>
      <c r="AM196" s="2843"/>
      <c r="AN196" s="2759">
        <v>13483.199999999999</v>
      </c>
      <c r="AO196" s="2760"/>
    </row>
    <row r="197" spans="1:41" ht="15.95" customHeight="1" x14ac:dyDescent="0.4">
      <c r="A197" s="3050" t="s">
        <v>858</v>
      </c>
      <c r="B197" s="3051"/>
      <c r="C197" s="136" t="s">
        <v>502</v>
      </c>
      <c r="D197" s="189" t="s">
        <v>503</v>
      </c>
      <c r="E197" s="2759">
        <v>4</v>
      </c>
      <c r="F197" s="2760"/>
      <c r="G197" s="2841">
        <v>38202.400000000001</v>
      </c>
      <c r="H197" s="2842">
        <v>38202.400000000001</v>
      </c>
      <c r="I197" s="2759">
        <v>152809.60000000001</v>
      </c>
      <c r="J197" s="2760"/>
      <c r="K197" s="299"/>
      <c r="L197" s="220" t="s">
        <v>882</v>
      </c>
      <c r="M197" s="66"/>
      <c r="N197" s="221"/>
      <c r="O197" s="3104"/>
      <c r="P197" s="3104"/>
      <c r="Q197" s="3104"/>
      <c r="R197" s="3104"/>
      <c r="S197" s="3105">
        <v>15099264.33848485</v>
      </c>
      <c r="T197" s="3105"/>
      <c r="U197" s="312"/>
      <c r="V197" s="3050" t="s">
        <v>858</v>
      </c>
      <c r="W197" s="3051"/>
      <c r="X197" s="208"/>
      <c r="Y197" s="189"/>
      <c r="Z197" s="2759"/>
      <c r="AA197" s="2760"/>
      <c r="AB197" s="2759"/>
      <c r="AC197" s="2760"/>
      <c r="AD197" s="2759">
        <v>0</v>
      </c>
      <c r="AE197" s="2760"/>
      <c r="AF197" s="299"/>
      <c r="AG197" s="220" t="s">
        <v>882</v>
      </c>
      <c r="AH197" s="66"/>
      <c r="AI197" s="221"/>
      <c r="AJ197" s="3104"/>
      <c r="AK197" s="3104"/>
      <c r="AL197" s="3104"/>
      <c r="AM197" s="3104"/>
      <c r="AN197" s="3105">
        <v>5134687.3299999991</v>
      </c>
      <c r="AO197" s="3105"/>
    </row>
    <row r="198" spans="1:41" ht="15.95" customHeight="1" x14ac:dyDescent="0.4">
      <c r="A198" s="3050" t="s">
        <v>501</v>
      </c>
      <c r="B198" s="3051"/>
      <c r="C198" s="136" t="s">
        <v>502</v>
      </c>
      <c r="D198" s="189" t="s">
        <v>503</v>
      </c>
      <c r="E198" s="2759">
        <v>1</v>
      </c>
      <c r="F198" s="2760"/>
      <c r="G198" s="2841">
        <v>38202.400000000001</v>
      </c>
      <c r="H198" s="2842">
        <v>38202.400000000001</v>
      </c>
      <c r="I198" s="2759">
        <v>38202.400000000001</v>
      </c>
      <c r="J198" s="2760"/>
      <c r="K198" s="299"/>
      <c r="L198" s="164"/>
      <c r="M198" s="218"/>
      <c r="N198" s="136"/>
      <c r="O198" s="2843"/>
      <c r="P198" s="2843"/>
      <c r="Q198" s="2843"/>
      <c r="R198" s="2843"/>
      <c r="S198" s="2843"/>
      <c r="T198" s="2843"/>
      <c r="U198" s="311"/>
      <c r="V198" s="3050" t="s">
        <v>501</v>
      </c>
      <c r="W198" s="3051"/>
      <c r="X198" s="208"/>
      <c r="Y198" s="189"/>
      <c r="Z198" s="2759"/>
      <c r="AA198" s="2760"/>
      <c r="AB198" s="2759"/>
      <c r="AC198" s="2760"/>
      <c r="AD198" s="2759">
        <v>0</v>
      </c>
      <c r="AE198" s="2760"/>
      <c r="AF198" s="299"/>
      <c r="AG198" s="164"/>
      <c r="AH198" s="218"/>
      <c r="AI198" s="136"/>
      <c r="AJ198" s="2843"/>
      <c r="AK198" s="2843"/>
      <c r="AL198" s="2843"/>
      <c r="AM198" s="2843"/>
      <c r="AN198" s="2843"/>
      <c r="AO198" s="2843"/>
    </row>
    <row r="199" spans="1:41" ht="15.95" customHeight="1" x14ac:dyDescent="0.4">
      <c r="A199" s="3050" t="s">
        <v>1000</v>
      </c>
      <c r="B199" s="3051"/>
      <c r="C199" s="136" t="s">
        <v>502</v>
      </c>
      <c r="D199" s="189" t="s">
        <v>503</v>
      </c>
      <c r="E199" s="2776">
        <v>15</v>
      </c>
      <c r="F199" s="3091"/>
      <c r="G199" s="2841">
        <v>38202.400000000001</v>
      </c>
      <c r="H199" s="2842">
        <v>38202.400000000001</v>
      </c>
      <c r="I199" s="2759">
        <v>573036</v>
      </c>
      <c r="J199" s="2760"/>
      <c r="K199" s="299"/>
      <c r="L199" s="160" t="s">
        <v>582</v>
      </c>
      <c r="M199" s="161"/>
      <c r="N199" s="161"/>
      <c r="O199" s="3101"/>
      <c r="P199" s="3101"/>
      <c r="Q199" s="3101"/>
      <c r="R199" s="3101"/>
      <c r="S199" s="3101"/>
      <c r="T199" s="3102"/>
      <c r="U199" s="308"/>
      <c r="V199" s="3050" t="s">
        <v>1000</v>
      </c>
      <c r="W199" s="3051"/>
      <c r="X199" s="208"/>
      <c r="Y199" s="189"/>
      <c r="Z199" s="2776"/>
      <c r="AA199" s="3091"/>
      <c r="AB199" s="2776"/>
      <c r="AC199" s="3091"/>
      <c r="AD199" s="2759">
        <v>0</v>
      </c>
      <c r="AE199" s="2760"/>
      <c r="AF199" s="299"/>
      <c r="AG199" s="160" t="s">
        <v>582</v>
      </c>
      <c r="AH199" s="161"/>
      <c r="AI199" s="161"/>
      <c r="AJ199" s="3101"/>
      <c r="AK199" s="3101"/>
      <c r="AL199" s="3101"/>
      <c r="AM199" s="3101"/>
      <c r="AN199" s="3101"/>
      <c r="AO199" s="3102"/>
    </row>
    <row r="200" spans="1:41" ht="15.95" customHeight="1" x14ac:dyDescent="0.3">
      <c r="A200" s="3050" t="s">
        <v>1001</v>
      </c>
      <c r="B200" s="3051"/>
      <c r="C200" s="208"/>
      <c r="D200" s="189"/>
      <c r="E200" s="2776"/>
      <c r="F200" s="3091"/>
      <c r="G200" s="2776"/>
      <c r="H200" s="3091"/>
      <c r="I200" s="2759">
        <v>0</v>
      </c>
      <c r="J200" s="2760"/>
      <c r="K200" s="299"/>
      <c r="L200" s="164" t="s">
        <v>1002</v>
      </c>
      <c r="M200" s="303" t="s">
        <v>1039</v>
      </c>
      <c r="N200" s="166"/>
      <c r="O200" s="2775"/>
      <c r="P200" s="2775"/>
      <c r="Q200" s="2775"/>
      <c r="R200" s="2775"/>
      <c r="S200" s="2775">
        <v>1001464.6769242425</v>
      </c>
      <c r="T200" s="2760"/>
      <c r="U200" s="308"/>
      <c r="V200" s="3050" t="s">
        <v>1001</v>
      </c>
      <c r="W200" s="3051"/>
      <c r="X200" s="208"/>
      <c r="Y200" s="189"/>
      <c r="Z200" s="2776"/>
      <c r="AA200" s="3091"/>
      <c r="AB200" s="2776"/>
      <c r="AC200" s="3091"/>
      <c r="AD200" s="2759">
        <v>0</v>
      </c>
      <c r="AE200" s="2760"/>
      <c r="AF200" s="299"/>
      <c r="AG200" s="164" t="s">
        <v>1002</v>
      </c>
      <c r="AH200" s="165" t="s">
        <v>1039</v>
      </c>
      <c r="AI200" s="166"/>
      <c r="AJ200" s="2775"/>
      <c r="AK200" s="2775"/>
      <c r="AL200" s="2775"/>
      <c r="AM200" s="2775"/>
      <c r="AN200" s="2775">
        <v>598027.81649999996</v>
      </c>
      <c r="AO200" s="2760"/>
    </row>
    <row r="201" spans="1:41" ht="15.95" customHeight="1" x14ac:dyDescent="0.3">
      <c r="A201" s="3050" t="s">
        <v>1003</v>
      </c>
      <c r="B201" s="3051"/>
      <c r="C201" s="208"/>
      <c r="D201" s="189"/>
      <c r="E201" s="2776"/>
      <c r="F201" s="3091"/>
      <c r="G201" s="2776"/>
      <c r="H201" s="3091"/>
      <c r="I201" s="2759">
        <v>0</v>
      </c>
      <c r="J201" s="2760"/>
      <c r="K201" s="299"/>
      <c r="L201" s="168" t="s">
        <v>533</v>
      </c>
      <c r="M201" s="166"/>
      <c r="N201" s="166"/>
      <c r="O201" s="2775"/>
      <c r="P201" s="2775"/>
      <c r="Q201" s="2775"/>
      <c r="R201" s="2775"/>
      <c r="S201" s="2775">
        <v>200000</v>
      </c>
      <c r="T201" s="2760"/>
      <c r="U201" s="308"/>
      <c r="V201" s="3050" t="s">
        <v>1003</v>
      </c>
      <c r="W201" s="3051"/>
      <c r="X201" s="208"/>
      <c r="Y201" s="189"/>
      <c r="Z201" s="2776"/>
      <c r="AA201" s="3091"/>
      <c r="AB201" s="2776"/>
      <c r="AC201" s="3091"/>
      <c r="AD201" s="2759">
        <v>0</v>
      </c>
      <c r="AE201" s="2760"/>
      <c r="AF201" s="299"/>
      <c r="AG201" s="168" t="s">
        <v>533</v>
      </c>
      <c r="AH201" s="166"/>
      <c r="AI201" s="166"/>
      <c r="AJ201" s="2775"/>
      <c r="AK201" s="2775"/>
      <c r="AL201" s="2775"/>
      <c r="AM201" s="2775"/>
      <c r="AN201" s="2775">
        <v>200000</v>
      </c>
      <c r="AO201" s="2760"/>
    </row>
    <row r="202" spans="1:41" ht="15.95" customHeight="1" x14ac:dyDescent="0.3">
      <c r="A202" s="3050" t="s">
        <v>1004</v>
      </c>
      <c r="B202" s="3051"/>
      <c r="C202" s="208"/>
      <c r="D202" s="189"/>
      <c r="E202" s="2776"/>
      <c r="F202" s="3091"/>
      <c r="G202" s="2776"/>
      <c r="H202" s="3091"/>
      <c r="I202" s="2759">
        <v>0</v>
      </c>
      <c r="J202" s="2760"/>
      <c r="K202" s="299"/>
      <c r="L202" s="169" t="s">
        <v>535</v>
      </c>
      <c r="M202" s="166"/>
      <c r="N202" s="166"/>
      <c r="O202" s="2775"/>
      <c r="P202" s="2775"/>
      <c r="Q202" s="2775"/>
      <c r="R202" s="2775"/>
      <c r="S202" s="2775">
        <v>600000</v>
      </c>
      <c r="T202" s="2760"/>
      <c r="U202" s="308"/>
      <c r="V202" s="3050" t="s">
        <v>1004</v>
      </c>
      <c r="W202" s="3051"/>
      <c r="X202" s="208"/>
      <c r="Y202" s="189"/>
      <c r="Z202" s="2776"/>
      <c r="AA202" s="3091"/>
      <c r="AB202" s="2776"/>
      <c r="AC202" s="3091"/>
      <c r="AD202" s="2759">
        <v>0</v>
      </c>
      <c r="AE202" s="2760"/>
      <c r="AF202" s="299"/>
      <c r="AG202" s="169" t="s">
        <v>535</v>
      </c>
      <c r="AH202" s="166"/>
      <c r="AI202" s="166"/>
      <c r="AJ202" s="2775"/>
      <c r="AK202" s="2775"/>
      <c r="AL202" s="2775"/>
      <c r="AM202" s="2775"/>
      <c r="AN202" s="2775">
        <v>600000</v>
      </c>
      <c r="AO202" s="2760"/>
    </row>
    <row r="203" spans="1:41" ht="15.95" customHeight="1" x14ac:dyDescent="0.4">
      <c r="A203" s="3050" t="s">
        <v>1005</v>
      </c>
      <c r="B203" s="3051"/>
      <c r="C203" s="136" t="s">
        <v>502</v>
      </c>
      <c r="D203" s="189" t="s">
        <v>503</v>
      </c>
      <c r="E203" s="2776">
        <v>3</v>
      </c>
      <c r="F203" s="3091"/>
      <c r="G203" s="2841">
        <v>38202.400000000001</v>
      </c>
      <c r="H203" s="2842">
        <v>38202.400000000001</v>
      </c>
      <c r="I203" s="2759">
        <v>39000</v>
      </c>
      <c r="J203" s="2760"/>
      <c r="K203" s="299"/>
      <c r="L203" s="169" t="s">
        <v>585</v>
      </c>
      <c r="M203" s="166"/>
      <c r="N203" s="166"/>
      <c r="O203" s="2775"/>
      <c r="P203" s="2775"/>
      <c r="Q203" s="2775"/>
      <c r="R203" s="2775"/>
      <c r="S203" s="2775">
        <v>1001464.6769242425</v>
      </c>
      <c r="T203" s="2760"/>
      <c r="U203" s="308"/>
      <c r="V203" s="3050" t="s">
        <v>1005</v>
      </c>
      <c r="W203" s="3051"/>
      <c r="X203" s="208"/>
      <c r="Y203" s="189"/>
      <c r="Z203" s="2776"/>
      <c r="AA203" s="3091"/>
      <c r="AB203" s="2776"/>
      <c r="AC203" s="3091"/>
      <c r="AD203" s="2759">
        <v>0</v>
      </c>
      <c r="AE203" s="2760"/>
      <c r="AF203" s="299"/>
      <c r="AG203" s="169" t="s">
        <v>537</v>
      </c>
      <c r="AH203" s="166"/>
      <c r="AI203" s="166"/>
      <c r="AJ203" s="2775"/>
      <c r="AK203" s="2775"/>
      <c r="AL203" s="2775"/>
      <c r="AM203" s="2775"/>
      <c r="AN203" s="2775">
        <v>598027.81649999996</v>
      </c>
      <c r="AO203" s="2760"/>
    </row>
    <row r="204" spans="1:41" ht="15.95" customHeight="1" x14ac:dyDescent="0.4">
      <c r="A204" s="3050" t="s">
        <v>1006</v>
      </c>
      <c r="B204" s="3051"/>
      <c r="C204" s="136" t="s">
        <v>502</v>
      </c>
      <c r="D204" s="189" t="s">
        <v>503</v>
      </c>
      <c r="E204" s="2776">
        <v>3</v>
      </c>
      <c r="F204" s="3091"/>
      <c r="G204" s="2841">
        <v>38202.400000000001</v>
      </c>
      <c r="H204" s="2842">
        <v>38202.400000000001</v>
      </c>
      <c r="I204" s="2759">
        <v>114607.20000000001</v>
      </c>
      <c r="J204" s="2760"/>
      <c r="K204" s="299"/>
      <c r="L204" s="185" t="s">
        <v>510</v>
      </c>
      <c r="M204" s="173"/>
      <c r="N204" s="173"/>
      <c r="O204" s="2757"/>
      <c r="P204" s="2757"/>
      <c r="Q204" s="2757"/>
      <c r="R204" s="2757"/>
      <c r="S204" s="2757">
        <v>200000</v>
      </c>
      <c r="T204" s="2758"/>
      <c r="U204" s="308"/>
      <c r="V204" s="3050" t="s">
        <v>1006</v>
      </c>
      <c r="W204" s="3051"/>
      <c r="X204" s="309" t="s">
        <v>502</v>
      </c>
      <c r="Y204" s="189" t="s">
        <v>503</v>
      </c>
      <c r="Z204" s="2776">
        <v>18</v>
      </c>
      <c r="AA204" s="3091"/>
      <c r="AB204" s="3124">
        <v>38202.400000000001</v>
      </c>
      <c r="AC204" s="3125">
        <v>38202.400000000001</v>
      </c>
      <c r="AD204" s="2759">
        <v>687643.20000000007</v>
      </c>
      <c r="AE204" s="2760"/>
      <c r="AF204" s="299"/>
      <c r="AG204" s="185" t="s">
        <v>510</v>
      </c>
      <c r="AH204" s="173"/>
      <c r="AI204" s="173"/>
      <c r="AJ204" s="2757"/>
      <c r="AK204" s="2757"/>
      <c r="AL204" s="2757"/>
      <c r="AM204" s="2757"/>
      <c r="AN204" s="2757">
        <v>150000</v>
      </c>
      <c r="AO204" s="2758"/>
    </row>
    <row r="205" spans="1:41" ht="15.95" customHeight="1" x14ac:dyDescent="0.4">
      <c r="A205" s="3050" t="s">
        <v>1007</v>
      </c>
      <c r="B205" s="3051"/>
      <c r="C205" s="136" t="s">
        <v>502</v>
      </c>
      <c r="D205" s="189" t="s">
        <v>503</v>
      </c>
      <c r="E205" s="2776">
        <v>5</v>
      </c>
      <c r="F205" s="3091"/>
      <c r="G205" s="2841">
        <v>38202.400000000001</v>
      </c>
      <c r="H205" s="2842">
        <v>38202.400000000001</v>
      </c>
      <c r="I205" s="2759">
        <v>191012</v>
      </c>
      <c r="J205" s="2760"/>
      <c r="K205" s="299"/>
      <c r="L205" s="174" t="s">
        <v>539</v>
      </c>
      <c r="M205" s="222"/>
      <c r="N205" s="222"/>
      <c r="O205" s="3096"/>
      <c r="P205" s="3096"/>
      <c r="Q205" s="3097"/>
      <c r="R205" s="3097"/>
      <c r="S205" s="3098">
        <v>3002929.3538484853</v>
      </c>
      <c r="T205" s="3098"/>
      <c r="U205" s="313"/>
      <c r="V205" s="3050" t="s">
        <v>1075</v>
      </c>
      <c r="W205" s="3051"/>
      <c r="X205" s="309" t="s">
        <v>502</v>
      </c>
      <c r="Y205" s="189" t="s">
        <v>503</v>
      </c>
      <c r="Z205" s="2776">
        <v>6</v>
      </c>
      <c r="AA205" s="3091"/>
      <c r="AB205" s="3124">
        <v>38202.400000000001</v>
      </c>
      <c r="AC205" s="3125">
        <v>38202.400000000001</v>
      </c>
      <c r="AD205" s="2759">
        <v>229214.40000000002</v>
      </c>
      <c r="AE205" s="2760"/>
      <c r="AF205" s="299"/>
      <c r="AG205" s="174" t="s">
        <v>539</v>
      </c>
      <c r="AH205" s="222"/>
      <c r="AI205" s="222"/>
      <c r="AJ205" s="3096"/>
      <c r="AK205" s="3096"/>
      <c r="AL205" s="3097"/>
      <c r="AM205" s="3097"/>
      <c r="AN205" s="3098">
        <v>2146055.6329999999</v>
      </c>
      <c r="AO205" s="3098"/>
    </row>
    <row r="206" spans="1:41" ht="15.95" customHeight="1" x14ac:dyDescent="0.3">
      <c r="A206" s="3050" t="s">
        <v>1008</v>
      </c>
      <c r="B206" s="3051"/>
      <c r="C206" s="208"/>
      <c r="D206" s="189"/>
      <c r="E206" s="2776"/>
      <c r="F206" s="3091"/>
      <c r="G206" s="2776"/>
      <c r="H206" s="3091"/>
      <c r="I206" s="2759">
        <v>0</v>
      </c>
      <c r="J206" s="2760"/>
      <c r="K206" s="299"/>
      <c r="L206" s="177"/>
      <c r="M206" s="166"/>
      <c r="N206" s="166"/>
      <c r="O206" s="2775"/>
      <c r="P206" s="2775"/>
      <c r="Q206" s="2775"/>
      <c r="R206" s="2775"/>
      <c r="S206" s="2775"/>
      <c r="T206" s="2760"/>
      <c r="U206" s="308"/>
      <c r="V206" s="3050" t="s">
        <v>1008</v>
      </c>
      <c r="W206" s="3051"/>
      <c r="X206" s="208"/>
      <c r="Y206" s="189"/>
      <c r="Z206" s="2776"/>
      <c r="AA206" s="3091"/>
      <c r="AB206" s="2776"/>
      <c r="AC206" s="3091"/>
      <c r="AD206" s="2759">
        <v>0</v>
      </c>
      <c r="AE206" s="2760"/>
      <c r="AF206" s="299"/>
      <c r="AG206" s="177"/>
      <c r="AH206" s="166"/>
      <c r="AI206" s="166"/>
      <c r="AJ206" s="2775"/>
      <c r="AK206" s="2775"/>
      <c r="AL206" s="2775"/>
      <c r="AM206" s="2775"/>
      <c r="AN206" s="2775"/>
      <c r="AO206" s="2760"/>
    </row>
    <row r="207" spans="1:41" ht="15.95" customHeight="1" thickBot="1" x14ac:dyDescent="0.45">
      <c r="A207" s="3050" t="s">
        <v>1009</v>
      </c>
      <c r="B207" s="3051"/>
      <c r="C207" s="136" t="s">
        <v>502</v>
      </c>
      <c r="D207" s="189" t="s">
        <v>503</v>
      </c>
      <c r="E207" s="2776">
        <v>5</v>
      </c>
      <c r="F207" s="3091"/>
      <c r="G207" s="2841">
        <v>38202.400000000001</v>
      </c>
      <c r="H207" s="2842">
        <v>38202.400000000001</v>
      </c>
      <c r="I207" s="2759">
        <v>191012</v>
      </c>
      <c r="J207" s="2760"/>
      <c r="K207" s="299"/>
      <c r="L207" s="178" t="s">
        <v>588</v>
      </c>
      <c r="M207" s="226"/>
      <c r="N207" s="226"/>
      <c r="O207" s="226"/>
      <c r="P207" s="226"/>
      <c r="Q207" s="179"/>
      <c r="R207" s="179"/>
      <c r="S207" s="2780">
        <v>23032222.892333332</v>
      </c>
      <c r="T207" s="2781"/>
      <c r="U207" s="313"/>
      <c r="V207" s="3050" t="s">
        <v>1009</v>
      </c>
      <c r="W207" s="3051"/>
      <c r="X207" s="309" t="s">
        <v>502</v>
      </c>
      <c r="Y207" s="189" t="s">
        <v>503</v>
      </c>
      <c r="Z207" s="2776">
        <v>10</v>
      </c>
      <c r="AA207" s="3091"/>
      <c r="AB207" s="3124">
        <v>38202.400000000001</v>
      </c>
      <c r="AC207" s="3125">
        <v>38202.400000000001</v>
      </c>
      <c r="AD207" s="2759">
        <v>382024</v>
      </c>
      <c r="AE207" s="2760"/>
      <c r="AF207" s="299"/>
      <c r="AG207" s="178" t="s">
        <v>588</v>
      </c>
      <c r="AH207" s="226"/>
      <c r="AI207" s="226"/>
      <c r="AJ207" s="226"/>
      <c r="AK207" s="226"/>
      <c r="AL207" s="179"/>
      <c r="AM207" s="179"/>
      <c r="AN207" s="2780">
        <v>14106611.963</v>
      </c>
      <c r="AO207" s="2781"/>
    </row>
    <row r="208" spans="1:41" ht="15.95" customHeight="1" x14ac:dyDescent="0.4">
      <c r="A208" s="3050" t="s">
        <v>1015</v>
      </c>
      <c r="B208" s="3051"/>
      <c r="C208" s="136" t="s">
        <v>502</v>
      </c>
      <c r="D208" s="189" t="s">
        <v>503</v>
      </c>
      <c r="E208" s="2759">
        <v>6</v>
      </c>
      <c r="F208" s="2760"/>
      <c r="G208" s="2841">
        <v>38202.400000000001</v>
      </c>
      <c r="H208" s="2842">
        <v>38202.400000000001</v>
      </c>
      <c r="I208" s="2759">
        <v>229214.40000000002</v>
      </c>
      <c r="J208" s="2760"/>
      <c r="K208" s="304"/>
      <c r="L208" s="166"/>
      <c r="M208" s="166"/>
      <c r="N208" s="166"/>
      <c r="O208" s="166"/>
      <c r="P208" s="166"/>
      <c r="Q208" s="166"/>
      <c r="R208" s="166"/>
      <c r="S208" s="166"/>
      <c r="T208" s="166"/>
      <c r="U208" s="307"/>
      <c r="V208" s="3050" t="s">
        <v>1049</v>
      </c>
      <c r="W208" s="3051"/>
      <c r="X208" s="309" t="s">
        <v>502</v>
      </c>
      <c r="Y208" s="189" t="s">
        <v>503</v>
      </c>
      <c r="Z208" s="2759">
        <v>10</v>
      </c>
      <c r="AA208" s="2760"/>
      <c r="AB208" s="3124">
        <v>38202.400000000001</v>
      </c>
      <c r="AC208" s="3125">
        <v>38202.400000000001</v>
      </c>
      <c r="AD208" s="2759">
        <v>382024</v>
      </c>
      <c r="AE208" s="2760"/>
      <c r="AF208" s="304"/>
      <c r="AG208" s="166"/>
      <c r="AH208" s="166"/>
      <c r="AI208" s="166"/>
      <c r="AJ208" s="166"/>
      <c r="AK208" s="166"/>
      <c r="AL208" s="166"/>
      <c r="AM208" s="166"/>
      <c r="AN208" s="166"/>
      <c r="AO208" s="166"/>
    </row>
    <row r="209" spans="1:41" ht="15.95" customHeight="1" x14ac:dyDescent="0.4">
      <c r="A209" s="3050" t="s">
        <v>1016</v>
      </c>
      <c r="B209" s="3051"/>
      <c r="C209" s="136" t="s">
        <v>502</v>
      </c>
      <c r="D209" s="189" t="s">
        <v>503</v>
      </c>
      <c r="E209" s="2776">
        <v>2</v>
      </c>
      <c r="F209" s="3091"/>
      <c r="G209" s="2841">
        <v>38202.400000000001</v>
      </c>
      <c r="H209" s="2842">
        <v>38202.400000000001</v>
      </c>
      <c r="I209" s="2759">
        <v>76404.800000000003</v>
      </c>
      <c r="J209" s="2760"/>
      <c r="K209" s="299"/>
      <c r="L209" s="7" t="s">
        <v>1530</v>
      </c>
      <c r="M209" s="166"/>
      <c r="N209" s="166"/>
      <c r="O209" s="166"/>
      <c r="P209" s="166"/>
      <c r="Q209" s="166"/>
      <c r="R209" s="166"/>
      <c r="S209" s="166"/>
      <c r="T209" s="166"/>
      <c r="U209" s="307"/>
      <c r="V209" s="3050" t="s">
        <v>1016</v>
      </c>
      <c r="W209" s="3051"/>
      <c r="X209" s="309" t="s">
        <v>502</v>
      </c>
      <c r="Y209" s="189" t="s">
        <v>503</v>
      </c>
      <c r="Z209" s="2776">
        <v>6</v>
      </c>
      <c r="AA209" s="3091"/>
      <c r="AB209" s="3124">
        <v>38202.400000000001</v>
      </c>
      <c r="AC209" s="3125">
        <v>38202.400000000001</v>
      </c>
      <c r="AD209" s="2759">
        <v>229214.40000000002</v>
      </c>
      <c r="AE209" s="2760"/>
      <c r="AF209" s="299"/>
      <c r="AG209" s="7" t="s">
        <v>1530</v>
      </c>
      <c r="AH209" s="166"/>
      <c r="AI209" s="166"/>
      <c r="AJ209" s="166"/>
      <c r="AK209" s="166"/>
      <c r="AL209" s="166"/>
      <c r="AM209" s="166"/>
      <c r="AN209" s="166"/>
      <c r="AO209" s="166"/>
    </row>
    <row r="210" spans="1:41" ht="15.95" customHeight="1" x14ac:dyDescent="0.3">
      <c r="A210" s="3050" t="s">
        <v>1017</v>
      </c>
      <c r="B210" s="3051"/>
      <c r="C210" s="208"/>
      <c r="D210" s="189"/>
      <c r="E210" s="2776"/>
      <c r="F210" s="3091"/>
      <c r="G210" s="2776"/>
      <c r="H210" s="3091"/>
      <c r="I210" s="2759">
        <v>0</v>
      </c>
      <c r="J210" s="2760"/>
      <c r="K210" s="299"/>
      <c r="L210" s="2155" t="s">
        <v>1585</v>
      </c>
      <c r="M210" s="1881"/>
      <c r="N210" s="1881"/>
      <c r="O210" s="1881"/>
      <c r="P210" s="1881"/>
      <c r="Q210" s="1896"/>
      <c r="R210" s="1881"/>
      <c r="S210" s="1881"/>
      <c r="T210" s="166"/>
      <c r="U210" s="307"/>
      <c r="V210" s="3050" t="s">
        <v>1017</v>
      </c>
      <c r="W210" s="3051"/>
      <c r="X210" s="208"/>
      <c r="Y210" s="189"/>
      <c r="Z210" s="2776"/>
      <c r="AA210" s="3091"/>
      <c r="AB210" s="2776"/>
      <c r="AC210" s="3091"/>
      <c r="AD210" s="2759">
        <v>0</v>
      </c>
      <c r="AE210" s="2760"/>
      <c r="AF210" s="299"/>
      <c r="AG210" s="2155" t="s">
        <v>1586</v>
      </c>
      <c r="AH210" s="1881"/>
      <c r="AI210" s="1881"/>
      <c r="AJ210" s="1881"/>
      <c r="AK210" s="1881"/>
      <c r="AL210" s="1896"/>
      <c r="AM210" s="1881"/>
      <c r="AN210" s="1881"/>
      <c r="AO210" s="166"/>
    </row>
    <row r="211" spans="1:41" ht="15.95" customHeight="1" x14ac:dyDescent="0.3">
      <c r="A211" s="3050" t="s">
        <v>1018</v>
      </c>
      <c r="B211" s="3051"/>
      <c r="C211" s="208"/>
      <c r="D211" s="189"/>
      <c r="E211" s="2776"/>
      <c r="F211" s="3091"/>
      <c r="G211" s="2776"/>
      <c r="H211" s="3091"/>
      <c r="I211" s="2759">
        <v>0</v>
      </c>
      <c r="J211" s="2760"/>
      <c r="K211" s="299"/>
      <c r="L211" s="166"/>
      <c r="M211" s="227"/>
      <c r="N211" s="227"/>
      <c r="O211" s="227"/>
      <c r="P211" s="227"/>
      <c r="Q211" s="122"/>
      <c r="R211" s="61"/>
      <c r="S211" s="166"/>
      <c r="T211" s="166"/>
      <c r="U211" s="307"/>
      <c r="V211" s="3050" t="s">
        <v>1018</v>
      </c>
      <c r="W211" s="3051"/>
      <c r="X211" s="208"/>
      <c r="Y211" s="189"/>
      <c r="Z211" s="2776"/>
      <c r="AA211" s="3091"/>
      <c r="AB211" s="2776"/>
      <c r="AC211" s="3091"/>
      <c r="AD211" s="2759">
        <v>0</v>
      </c>
      <c r="AE211" s="2760"/>
      <c r="AF211" s="299"/>
      <c r="AG211" s="166"/>
      <c r="AH211" s="3044"/>
      <c r="AI211" s="3044"/>
      <c r="AJ211" s="3044"/>
      <c r="AK211" s="3044"/>
      <c r="AL211" s="291"/>
      <c r="AM211" s="61"/>
      <c r="AN211" s="166"/>
      <c r="AO211" s="166"/>
    </row>
    <row r="212" spans="1:41" ht="15.95" customHeight="1" x14ac:dyDescent="0.4">
      <c r="A212" s="3050" t="s">
        <v>1019</v>
      </c>
      <c r="B212" s="3051"/>
      <c r="C212" s="136" t="s">
        <v>502</v>
      </c>
      <c r="D212" s="189" t="s">
        <v>503</v>
      </c>
      <c r="E212" s="2759">
        <v>8</v>
      </c>
      <c r="F212" s="2760"/>
      <c r="G212" s="2841">
        <v>38202.400000000001</v>
      </c>
      <c r="H212" s="2842">
        <v>38202.400000000001</v>
      </c>
      <c r="I212" s="2759">
        <v>305619.20000000001</v>
      </c>
      <c r="J212" s="2760"/>
      <c r="K212" s="299"/>
      <c r="L212" s="166"/>
      <c r="M212" s="3044"/>
      <c r="N212" s="3044"/>
      <c r="O212" s="3044"/>
      <c r="P212" s="3044"/>
      <c r="Q212" s="122"/>
      <c r="R212" s="61"/>
      <c r="S212" s="166"/>
      <c r="T212" s="166"/>
      <c r="U212" s="307"/>
      <c r="V212" s="3050" t="s">
        <v>1019</v>
      </c>
      <c r="W212" s="3051"/>
      <c r="X212" s="309" t="s">
        <v>502</v>
      </c>
      <c r="Y212" s="189" t="s">
        <v>503</v>
      </c>
      <c r="Z212" s="2759">
        <v>15</v>
      </c>
      <c r="AA212" s="2760"/>
      <c r="AB212" s="3124">
        <v>38202.400000000001</v>
      </c>
      <c r="AC212" s="3125">
        <v>38202.400000000001</v>
      </c>
      <c r="AD212" s="2759">
        <v>573036</v>
      </c>
      <c r="AE212" s="2760"/>
      <c r="AF212" s="299"/>
      <c r="AG212" s="166"/>
      <c r="AH212" s="227"/>
      <c r="AI212" s="227"/>
      <c r="AJ212" s="227"/>
      <c r="AK212" s="227"/>
      <c r="AL212" s="122"/>
      <c r="AM212" s="61"/>
      <c r="AN212" s="166"/>
      <c r="AO212" s="166"/>
    </row>
    <row r="213" spans="1:41" ht="15.95" customHeight="1" x14ac:dyDescent="0.4">
      <c r="A213" s="3050" t="s">
        <v>887</v>
      </c>
      <c r="B213" s="3051"/>
      <c r="C213" s="136" t="s">
        <v>502</v>
      </c>
      <c r="D213" s="189" t="s">
        <v>503</v>
      </c>
      <c r="E213" s="2759">
        <v>5</v>
      </c>
      <c r="F213" s="2760"/>
      <c r="G213" s="2841">
        <v>38202.400000000001</v>
      </c>
      <c r="H213" s="2842">
        <v>38202.400000000001</v>
      </c>
      <c r="I213" s="2759">
        <v>191012</v>
      </c>
      <c r="J213" s="2760"/>
      <c r="K213" s="299"/>
      <c r="L213" s="166"/>
      <c r="M213" s="3044"/>
      <c r="N213" s="3044"/>
      <c r="O213" s="3044"/>
      <c r="P213" s="3044"/>
      <c r="Q213" s="122"/>
      <c r="R213" s="166"/>
      <c r="S213" s="61"/>
      <c r="T213" s="166"/>
      <c r="U213" s="307"/>
      <c r="V213" s="3050" t="s">
        <v>887</v>
      </c>
      <c r="W213" s="3051"/>
      <c r="X213" s="309" t="s">
        <v>502</v>
      </c>
      <c r="Y213" s="189" t="s">
        <v>503</v>
      </c>
      <c r="Z213" s="2759">
        <v>5</v>
      </c>
      <c r="AA213" s="2760"/>
      <c r="AB213" s="3124">
        <v>38202.400000000001</v>
      </c>
      <c r="AC213" s="3125">
        <v>38202.400000000001</v>
      </c>
      <c r="AD213" s="2759">
        <v>191012</v>
      </c>
      <c r="AE213" s="2760"/>
      <c r="AF213" s="299"/>
      <c r="AG213" s="166"/>
      <c r="AH213" s="227"/>
      <c r="AI213" s="227"/>
      <c r="AJ213" s="227"/>
      <c r="AK213" s="227"/>
      <c r="AL213" s="122"/>
      <c r="AM213" s="166"/>
      <c r="AN213" s="166"/>
      <c r="AO213" s="166"/>
    </row>
    <row r="214" spans="1:41" ht="15.95" customHeight="1" x14ac:dyDescent="0.4">
      <c r="A214" s="3050" t="s">
        <v>888</v>
      </c>
      <c r="B214" s="3051"/>
      <c r="C214" s="136" t="s">
        <v>502</v>
      </c>
      <c r="D214" s="189" t="s">
        <v>503</v>
      </c>
      <c r="E214" s="2776">
        <v>5</v>
      </c>
      <c r="F214" s="3091"/>
      <c r="G214" s="2841">
        <v>38202.400000000001</v>
      </c>
      <c r="H214" s="2842">
        <v>38202.400000000001</v>
      </c>
      <c r="I214" s="2759">
        <v>191012</v>
      </c>
      <c r="J214" s="2760"/>
      <c r="K214" s="299"/>
      <c r="L214" s="166"/>
      <c r="M214" s="3044"/>
      <c r="N214" s="3044"/>
      <c r="O214" s="3044"/>
      <c r="P214" s="3044"/>
      <c r="Q214" s="292"/>
      <c r="R214" s="61"/>
      <c r="S214" s="166"/>
      <c r="T214" s="166"/>
      <c r="U214" s="307"/>
      <c r="V214" s="3050" t="s">
        <v>888</v>
      </c>
      <c r="W214" s="3051"/>
      <c r="X214" s="309" t="s">
        <v>502</v>
      </c>
      <c r="Y214" s="189" t="s">
        <v>503</v>
      </c>
      <c r="Z214" s="2776">
        <v>5</v>
      </c>
      <c r="AA214" s="3091"/>
      <c r="AB214" s="3124">
        <v>38202.400000000001</v>
      </c>
      <c r="AC214" s="3125">
        <v>38202.400000000001</v>
      </c>
      <c r="AD214" s="2759">
        <v>191012</v>
      </c>
      <c r="AE214" s="2760"/>
      <c r="AF214" s="299"/>
      <c r="AG214" s="166"/>
      <c r="AH214" s="3044"/>
      <c r="AI214" s="3044"/>
      <c r="AJ214" s="3044"/>
      <c r="AK214" s="3044"/>
      <c r="AL214" s="122"/>
      <c r="AM214" s="61"/>
      <c r="AN214" s="61"/>
      <c r="AO214" s="166"/>
    </row>
    <row r="215" spans="1:41" ht="15.95" customHeight="1" x14ac:dyDescent="0.3">
      <c r="A215" s="3116" t="s">
        <v>1020</v>
      </c>
      <c r="B215" s="3117"/>
      <c r="C215" s="208"/>
      <c r="D215" s="189"/>
      <c r="E215" s="2776"/>
      <c r="F215" s="3091"/>
      <c r="G215" s="2776"/>
      <c r="H215" s="3091"/>
      <c r="I215" s="2765">
        <v>1682027.6</v>
      </c>
      <c r="J215" s="2766"/>
      <c r="K215" s="299"/>
      <c r="L215" s="166"/>
      <c r="M215" s="166"/>
      <c r="N215" s="166"/>
      <c r="O215" s="166"/>
      <c r="P215" s="166"/>
      <c r="Q215" s="166"/>
      <c r="R215" s="61"/>
      <c r="S215" s="166"/>
      <c r="T215" s="166"/>
      <c r="U215" s="307"/>
      <c r="V215" s="3116" t="s">
        <v>1020</v>
      </c>
      <c r="W215" s="3117"/>
      <c r="X215" s="208"/>
      <c r="Y215" s="189"/>
      <c r="Z215" s="2776"/>
      <c r="AA215" s="3091"/>
      <c r="AB215" s="2776"/>
      <c r="AC215" s="3091"/>
      <c r="AD215" s="2765">
        <v>3960689</v>
      </c>
      <c r="AE215" s="2766"/>
      <c r="AF215" s="299"/>
      <c r="AG215" s="166"/>
      <c r="AH215" s="3044"/>
      <c r="AI215" s="3044"/>
      <c r="AJ215" s="3044"/>
      <c r="AK215" s="3044"/>
      <c r="AL215" s="122"/>
      <c r="AM215" s="61"/>
      <c r="AN215" s="166"/>
      <c r="AO215" s="166"/>
    </row>
    <row r="216" spans="1:41" ht="15.95" customHeight="1" x14ac:dyDescent="0.4">
      <c r="A216" s="3050" t="s">
        <v>890</v>
      </c>
      <c r="B216" s="3051"/>
      <c r="C216" s="136" t="s">
        <v>502</v>
      </c>
      <c r="D216" s="189" t="s">
        <v>503</v>
      </c>
      <c r="E216" s="2776">
        <v>10</v>
      </c>
      <c r="F216" s="3091"/>
      <c r="G216" s="2841">
        <v>38202.400000000001</v>
      </c>
      <c r="H216" s="2842">
        <v>38202.400000000001</v>
      </c>
      <c r="I216" s="2759">
        <v>382024</v>
      </c>
      <c r="J216" s="2760"/>
      <c r="K216" s="299"/>
      <c r="L216" s="53"/>
      <c r="M216" s="53"/>
      <c r="N216" s="53"/>
      <c r="O216" s="53"/>
      <c r="P216" s="53"/>
      <c r="Q216" s="53"/>
      <c r="R216" s="61"/>
      <c r="S216" s="166"/>
      <c r="T216" s="166"/>
      <c r="U216" s="307"/>
      <c r="V216" s="3050" t="s">
        <v>890</v>
      </c>
      <c r="W216" s="3051"/>
      <c r="X216" s="309" t="s">
        <v>502</v>
      </c>
      <c r="Y216" s="189" t="s">
        <v>503</v>
      </c>
      <c r="Z216" s="2776">
        <v>30</v>
      </c>
      <c r="AA216" s="3091"/>
      <c r="AB216" s="3124">
        <v>38202.400000000001</v>
      </c>
      <c r="AC216" s="3125">
        <v>38202.400000000001</v>
      </c>
      <c r="AD216" s="2759">
        <v>1146072</v>
      </c>
      <c r="AE216" s="2760"/>
      <c r="AF216" s="299"/>
      <c r="AG216" s="166"/>
      <c r="AH216" s="3044"/>
      <c r="AI216" s="3044"/>
      <c r="AJ216" s="3044"/>
      <c r="AK216" s="3044"/>
      <c r="AL216" s="122"/>
      <c r="AM216" s="61"/>
      <c r="AN216" s="166"/>
      <c r="AO216" s="166"/>
    </row>
    <row r="217" spans="1:41" ht="15.95" customHeight="1" x14ac:dyDescent="0.4">
      <c r="A217" s="3050" t="s">
        <v>1021</v>
      </c>
      <c r="B217" s="3051"/>
      <c r="C217" s="136" t="s">
        <v>502</v>
      </c>
      <c r="D217" s="189" t="s">
        <v>503</v>
      </c>
      <c r="E217" s="2776">
        <v>1</v>
      </c>
      <c r="F217" s="3091"/>
      <c r="G217" s="2841">
        <v>38202.400000000001</v>
      </c>
      <c r="H217" s="2842">
        <v>38202.400000000001</v>
      </c>
      <c r="I217" s="2759">
        <v>38202.400000000001</v>
      </c>
      <c r="J217" s="2760"/>
      <c r="K217" s="299"/>
      <c r="L217" s="53"/>
      <c r="M217" s="53"/>
      <c r="N217" s="53"/>
      <c r="O217" s="53"/>
      <c r="P217" s="53"/>
      <c r="Q217" s="53"/>
      <c r="R217" s="166"/>
      <c r="S217" s="166"/>
      <c r="T217" s="166"/>
      <c r="U217" s="307"/>
      <c r="V217" s="3050" t="s">
        <v>1021</v>
      </c>
      <c r="W217" s="3051"/>
      <c r="X217" s="309"/>
      <c r="Y217" s="189"/>
      <c r="Z217" s="2776"/>
      <c r="AA217" s="3091"/>
      <c r="AB217" s="2776"/>
      <c r="AC217" s="3091"/>
      <c r="AD217" s="2759">
        <v>0</v>
      </c>
      <c r="AE217" s="2760"/>
      <c r="AF217" s="299"/>
      <c r="AG217" s="166"/>
      <c r="AH217" s="166"/>
      <c r="AI217" s="166"/>
      <c r="AJ217" s="166"/>
      <c r="AK217" s="166"/>
      <c r="AL217" s="166"/>
      <c r="AM217" s="166"/>
      <c r="AN217" s="166"/>
      <c r="AO217" s="166"/>
    </row>
    <row r="218" spans="1:41" ht="15.95" customHeight="1" x14ac:dyDescent="0.4">
      <c r="A218" s="3050" t="s">
        <v>899</v>
      </c>
      <c r="B218" s="3051"/>
      <c r="C218" s="136" t="s">
        <v>502</v>
      </c>
      <c r="D218" s="189" t="s">
        <v>503</v>
      </c>
      <c r="E218" s="2776">
        <v>2</v>
      </c>
      <c r="F218" s="3091"/>
      <c r="G218" s="2841">
        <v>38202.400000000001</v>
      </c>
      <c r="H218" s="2842">
        <v>38202.400000000001</v>
      </c>
      <c r="I218" s="2759">
        <v>76404.800000000003</v>
      </c>
      <c r="J218" s="2760"/>
      <c r="K218" s="299"/>
      <c r="L218" s="53"/>
      <c r="M218" s="53"/>
      <c r="N218" s="53"/>
      <c r="O218" s="53"/>
      <c r="P218" s="53"/>
      <c r="Q218" s="53"/>
      <c r="R218" s="53"/>
      <c r="S218" s="166"/>
      <c r="T218" s="166"/>
      <c r="U218" s="307"/>
      <c r="V218" s="3050" t="s">
        <v>899</v>
      </c>
      <c r="W218" s="3051"/>
      <c r="X218" s="309" t="s">
        <v>502</v>
      </c>
      <c r="Y218" s="189" t="s">
        <v>503</v>
      </c>
      <c r="Z218" s="2776">
        <v>25</v>
      </c>
      <c r="AA218" s="3091"/>
      <c r="AB218" s="3124">
        <v>38202.400000000001</v>
      </c>
      <c r="AC218" s="3125">
        <v>38202.400000000001</v>
      </c>
      <c r="AD218" s="2759">
        <v>955060</v>
      </c>
      <c r="AE218" s="2760"/>
      <c r="AF218" s="299"/>
      <c r="AG218" s="53"/>
      <c r="AH218" s="53"/>
      <c r="AI218" s="53"/>
      <c r="AJ218" s="53"/>
      <c r="AK218" s="53"/>
      <c r="AL218" s="53"/>
      <c r="AM218" s="53"/>
      <c r="AN218" s="166"/>
      <c r="AO218" s="166"/>
    </row>
    <row r="219" spans="1:41" ht="15.95" customHeight="1" x14ac:dyDescent="0.4">
      <c r="A219" s="3050" t="s">
        <v>733</v>
      </c>
      <c r="B219" s="3051"/>
      <c r="C219" s="136" t="s">
        <v>502</v>
      </c>
      <c r="D219" s="189" t="s">
        <v>503</v>
      </c>
      <c r="E219" s="2776">
        <v>1</v>
      </c>
      <c r="F219" s="3091"/>
      <c r="G219" s="2841">
        <v>38202.400000000001</v>
      </c>
      <c r="H219" s="2842">
        <v>38202.400000000001</v>
      </c>
      <c r="I219" s="2759">
        <v>38202.400000000001</v>
      </c>
      <c r="J219" s="2760"/>
      <c r="K219" s="299"/>
      <c r="L219" s="53"/>
      <c r="M219" s="53"/>
      <c r="N219" s="53"/>
      <c r="O219" s="53"/>
      <c r="P219" s="53"/>
      <c r="Q219" s="53"/>
      <c r="R219" s="53"/>
      <c r="S219" s="166"/>
      <c r="T219" s="166"/>
      <c r="U219" s="307"/>
      <c r="V219" s="3050" t="s">
        <v>733</v>
      </c>
      <c r="W219" s="3051"/>
      <c r="X219" s="309"/>
      <c r="Y219" s="189"/>
      <c r="Z219" s="2776"/>
      <c r="AA219" s="3091"/>
      <c r="AB219" s="2776"/>
      <c r="AC219" s="3091"/>
      <c r="AD219" s="2759">
        <v>0</v>
      </c>
      <c r="AE219" s="2760"/>
      <c r="AF219" s="299"/>
      <c r="AG219" s="53"/>
      <c r="AH219" s="53"/>
      <c r="AI219" s="53"/>
      <c r="AJ219" s="53"/>
      <c r="AK219" s="53"/>
      <c r="AL219" s="53"/>
      <c r="AM219" s="53"/>
      <c r="AN219" s="166"/>
      <c r="AO219" s="166"/>
    </row>
    <row r="220" spans="1:41" ht="15.95" customHeight="1" x14ac:dyDescent="0.3">
      <c r="A220" s="3050" t="s">
        <v>770</v>
      </c>
      <c r="B220" s="3051"/>
      <c r="C220" s="208"/>
      <c r="D220" s="189" t="s">
        <v>799</v>
      </c>
      <c r="E220" s="2776"/>
      <c r="F220" s="3091"/>
      <c r="G220" s="2776"/>
      <c r="H220" s="3091"/>
      <c r="I220" s="2759">
        <v>400000</v>
      </c>
      <c r="J220" s="2760"/>
      <c r="K220" s="299"/>
      <c r="L220" s="53"/>
      <c r="M220" s="53"/>
      <c r="N220" s="53"/>
      <c r="O220" s="53"/>
      <c r="P220" s="53"/>
      <c r="Q220" s="53"/>
      <c r="R220" s="53"/>
      <c r="S220" s="166"/>
      <c r="T220" s="166"/>
      <c r="U220" s="307"/>
      <c r="V220" s="3050" t="s">
        <v>770</v>
      </c>
      <c r="W220" s="3051"/>
      <c r="X220" s="208"/>
      <c r="Y220" s="189" t="s">
        <v>799</v>
      </c>
      <c r="Z220" s="2776"/>
      <c r="AA220" s="3091"/>
      <c r="AB220" s="2776"/>
      <c r="AC220" s="3091"/>
      <c r="AD220" s="2759">
        <v>250000</v>
      </c>
      <c r="AE220" s="2760"/>
      <c r="AF220" s="299"/>
      <c r="AG220" s="53"/>
      <c r="AH220" s="53"/>
      <c r="AI220" s="53"/>
      <c r="AJ220" s="53"/>
      <c r="AK220" s="53"/>
      <c r="AL220" s="53"/>
      <c r="AM220" s="53"/>
      <c r="AN220" s="166"/>
      <c r="AO220" s="166"/>
    </row>
    <row r="221" spans="1:41" ht="15.95" customHeight="1" x14ac:dyDescent="0.3">
      <c r="A221" s="3050" t="s">
        <v>620</v>
      </c>
      <c r="B221" s="3051"/>
      <c r="C221" s="136" t="s">
        <v>1076</v>
      </c>
      <c r="D221" s="189" t="s">
        <v>503</v>
      </c>
      <c r="E221" s="2776">
        <v>350</v>
      </c>
      <c r="F221" s="3091"/>
      <c r="G221" s="2776">
        <v>2134.84</v>
      </c>
      <c r="H221" s="3091">
        <v>2134.84</v>
      </c>
      <c r="I221" s="2759">
        <v>747194</v>
      </c>
      <c r="J221" s="2760"/>
      <c r="K221" s="299"/>
      <c r="L221" s="53"/>
      <c r="M221" s="53"/>
      <c r="N221" s="53"/>
      <c r="O221" s="53"/>
      <c r="P221" s="53"/>
      <c r="Q221" s="53"/>
      <c r="R221" s="53"/>
      <c r="S221" s="53"/>
      <c r="T221" s="53"/>
      <c r="U221" s="307"/>
      <c r="V221" s="3050" t="s">
        <v>620</v>
      </c>
      <c r="W221" s="3051"/>
      <c r="X221" s="208"/>
      <c r="Y221" s="189" t="s">
        <v>561</v>
      </c>
      <c r="Z221" s="2776">
        <v>15</v>
      </c>
      <c r="AA221" s="3091"/>
      <c r="AB221" s="2759">
        <v>107303.8</v>
      </c>
      <c r="AC221" s="3123"/>
      <c r="AD221" s="2759">
        <v>1609557</v>
      </c>
      <c r="AE221" s="2760"/>
      <c r="AF221" s="299"/>
      <c r="AG221" s="53"/>
      <c r="AH221" s="53"/>
      <c r="AI221" s="53"/>
      <c r="AJ221" s="53"/>
      <c r="AK221" s="53"/>
      <c r="AL221" s="53"/>
      <c r="AM221" s="53"/>
      <c r="AN221" s="53"/>
      <c r="AO221" s="53"/>
    </row>
    <row r="222" spans="1:41" ht="15.95" customHeight="1" thickBot="1" x14ac:dyDescent="0.25">
      <c r="A222" s="229" t="s">
        <v>563</v>
      </c>
      <c r="B222" s="230"/>
      <c r="C222" s="231"/>
      <c r="D222" s="232"/>
      <c r="E222" s="2761">
        <v>101</v>
      </c>
      <c r="F222" s="2762"/>
      <c r="G222" s="2763"/>
      <c r="H222" s="2764"/>
      <c r="I222" s="2761">
        <v>4930029.2</v>
      </c>
      <c r="J222" s="2762"/>
      <c r="K222" s="299"/>
      <c r="L222" s="53"/>
      <c r="M222" s="53"/>
      <c r="N222" s="53"/>
      <c r="O222" s="53"/>
      <c r="P222" s="53"/>
      <c r="Q222" s="53"/>
      <c r="R222" s="53"/>
      <c r="S222" s="166"/>
      <c r="T222" s="166"/>
      <c r="U222" s="307"/>
      <c r="V222" s="229" t="s">
        <v>563</v>
      </c>
      <c r="W222" s="230"/>
      <c r="X222" s="231"/>
      <c r="Y222" s="230"/>
      <c r="Z222" s="2761">
        <v>130</v>
      </c>
      <c r="AA222" s="2762"/>
      <c r="AB222" s="2761"/>
      <c r="AC222" s="2762"/>
      <c r="AD222" s="2761">
        <v>6825869</v>
      </c>
      <c r="AE222" s="2762"/>
      <c r="AF222" s="314"/>
      <c r="AG222" s="53"/>
      <c r="AH222" s="53"/>
      <c r="AI222" s="53"/>
      <c r="AJ222" s="53"/>
      <c r="AK222" s="53"/>
      <c r="AL222" s="53"/>
      <c r="AM222" s="53"/>
      <c r="AN222" s="166"/>
      <c r="AO222" s="166"/>
    </row>
    <row r="223" spans="1:41" ht="15.95" customHeight="1" x14ac:dyDescent="0.2">
      <c r="A223" s="53"/>
      <c r="B223" s="53"/>
      <c r="C223" s="53"/>
      <c r="D223" s="53"/>
      <c r="E223" s="53"/>
      <c r="F223" s="53"/>
      <c r="G223" s="53"/>
      <c r="H223" s="293"/>
      <c r="I223" s="294"/>
      <c r="J223" s="294"/>
      <c r="K223" s="306"/>
      <c r="L223" s="53"/>
      <c r="M223" s="53"/>
      <c r="N223" s="53"/>
      <c r="O223" s="53"/>
      <c r="P223" s="53"/>
      <c r="Q223" s="53"/>
      <c r="R223" s="53"/>
      <c r="S223" s="295"/>
      <c r="T223" s="295"/>
      <c r="U223" s="306"/>
      <c r="V223" s="296"/>
      <c r="W223" s="296"/>
      <c r="X223" s="296"/>
      <c r="Y223" s="296"/>
      <c r="Z223" s="294"/>
      <c r="AA223" s="294"/>
      <c r="AB223" s="294"/>
      <c r="AC223" s="294"/>
      <c r="AD223" s="294"/>
      <c r="AE223" s="294"/>
      <c r="AF223" s="315"/>
      <c r="AG223" s="295"/>
      <c r="AH223" s="295"/>
      <c r="AI223" s="295"/>
      <c r="AJ223" s="295"/>
      <c r="AK223" s="295"/>
      <c r="AL223" s="295"/>
      <c r="AM223" s="295"/>
      <c r="AN223" s="295"/>
      <c r="AO223" s="295"/>
    </row>
    <row r="224" spans="1:41" ht="15.95" customHeight="1" x14ac:dyDescent="0.2">
      <c r="A224" s="53"/>
      <c r="B224" s="53"/>
      <c r="C224" s="53"/>
      <c r="D224" s="53"/>
      <c r="E224" s="2569"/>
      <c r="F224" s="53"/>
      <c r="G224" s="53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3115"/>
      <c r="T224" s="3115"/>
      <c r="U224" s="286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3115"/>
      <c r="AO224" s="3115"/>
    </row>
    <row r="225" spans="1:41" ht="15.95" customHeight="1" x14ac:dyDescent="0.2">
      <c r="A225" s="2854"/>
      <c r="B225" s="2854"/>
      <c r="C225" s="2854"/>
      <c r="D225" s="2854"/>
      <c r="E225" s="2854"/>
      <c r="F225" s="2854"/>
      <c r="G225" s="2854"/>
      <c r="H225" s="2854"/>
      <c r="I225" s="2854"/>
      <c r="J225" s="2854"/>
      <c r="K225" s="2854"/>
      <c r="L225" s="2854"/>
      <c r="M225" s="2854"/>
      <c r="N225" s="2854"/>
      <c r="O225" s="2854"/>
      <c r="P225" s="2854"/>
      <c r="Q225" s="2854"/>
      <c r="R225" s="2854"/>
      <c r="S225" s="2854"/>
      <c r="T225" s="2854"/>
      <c r="U225" s="2854"/>
      <c r="V225" s="2854"/>
      <c r="W225" s="2854"/>
      <c r="X225" s="2854"/>
      <c r="Y225" s="2854"/>
      <c r="Z225" s="2854"/>
      <c r="AA225" s="2854"/>
      <c r="AB225" s="2854"/>
      <c r="AC225" s="2854"/>
      <c r="AD225" s="2854"/>
      <c r="AE225" s="2854"/>
      <c r="AF225" s="2854"/>
      <c r="AG225" s="2854"/>
      <c r="AH225" s="2854"/>
      <c r="AI225" s="2854"/>
      <c r="AJ225" s="2854"/>
      <c r="AK225" s="2854"/>
      <c r="AL225" s="2854"/>
      <c r="AM225" s="2854"/>
      <c r="AN225" s="2854"/>
      <c r="AO225" s="2854"/>
    </row>
    <row r="226" spans="1:41" ht="15.95" customHeight="1" x14ac:dyDescent="0.2">
      <c r="A226" s="296"/>
      <c r="B226" s="296"/>
      <c r="C226" s="296"/>
      <c r="D226" s="297"/>
      <c r="E226" s="294"/>
      <c r="F226" s="294"/>
      <c r="G226" s="293"/>
      <c r="H226" s="293"/>
      <c r="I226" s="294"/>
      <c r="J226" s="294"/>
      <c r="K226" s="306"/>
      <c r="L226" s="295"/>
      <c r="M226" s="295"/>
      <c r="N226" s="295"/>
      <c r="O226" s="295"/>
      <c r="P226" s="295"/>
      <c r="Q226" s="295"/>
      <c r="R226" s="295"/>
      <c r="S226" s="295"/>
      <c r="T226" s="295"/>
      <c r="U226" s="295"/>
      <c r="V226" s="296"/>
      <c r="W226" s="296"/>
      <c r="X226" s="296"/>
      <c r="Y226" s="297"/>
      <c r="Z226" s="294"/>
      <c r="AA226" s="294"/>
      <c r="AB226" s="293"/>
      <c r="AC226" s="293"/>
      <c r="AD226" s="294"/>
      <c r="AE226" s="294"/>
      <c r="AF226" s="306"/>
      <c r="AG226" s="295"/>
      <c r="AH226" s="295"/>
      <c r="AI226" s="295"/>
      <c r="AJ226" s="295"/>
      <c r="AK226" s="295"/>
      <c r="AL226" s="295"/>
      <c r="AM226" s="295"/>
      <c r="AN226" s="295"/>
      <c r="AO226" s="295"/>
    </row>
    <row r="227" spans="1:41" ht="15.95" customHeight="1" x14ac:dyDescent="0.2">
      <c r="A227" s="2811" t="s">
        <v>1939</v>
      </c>
      <c r="B227" s="2811"/>
      <c r="C227" s="2811"/>
      <c r="D227" s="2811"/>
      <c r="E227" s="2811"/>
      <c r="F227" s="2811"/>
      <c r="G227" s="2811"/>
      <c r="H227" s="2811"/>
      <c r="I227" s="2811"/>
      <c r="J227" s="2811"/>
      <c r="K227" s="2811"/>
      <c r="L227" s="2811"/>
      <c r="M227" s="2811"/>
      <c r="N227" s="2811"/>
      <c r="O227" s="2811"/>
      <c r="P227" s="2811"/>
      <c r="Q227" s="2811"/>
      <c r="R227" s="2811"/>
      <c r="S227" s="2811"/>
      <c r="T227" s="2811"/>
      <c r="U227" s="298"/>
      <c r="V227" s="2811" t="s">
        <v>1959</v>
      </c>
      <c r="W227" s="2811"/>
      <c r="X227" s="2811"/>
      <c r="Y227" s="2811"/>
      <c r="Z227" s="2811"/>
      <c r="AA227" s="2811"/>
      <c r="AB227" s="2811"/>
      <c r="AC227" s="2811"/>
      <c r="AD227" s="2811"/>
      <c r="AE227" s="2811"/>
      <c r="AF227" s="2811"/>
      <c r="AG227" s="2811"/>
      <c r="AH227" s="2811"/>
      <c r="AI227" s="2811"/>
      <c r="AJ227" s="2811"/>
      <c r="AK227" s="2811"/>
      <c r="AL227" s="2811"/>
      <c r="AM227" s="2811"/>
      <c r="AN227" s="2811"/>
      <c r="AO227" s="2811"/>
    </row>
    <row r="228" spans="1:41" ht="15.95" customHeight="1" thickBot="1" x14ac:dyDescent="0.25">
      <c r="A228" s="2811"/>
      <c r="B228" s="2811"/>
      <c r="C228" s="2811"/>
      <c r="D228" s="2811"/>
      <c r="E228" s="2811"/>
      <c r="F228" s="2811"/>
      <c r="G228" s="2811"/>
      <c r="H228" s="2811"/>
      <c r="I228" s="2811"/>
      <c r="J228" s="2811"/>
      <c r="K228" s="2811"/>
      <c r="L228" s="2811"/>
      <c r="M228" s="2811"/>
      <c r="N228" s="2811"/>
      <c r="O228" s="2811"/>
      <c r="P228" s="2811"/>
      <c r="Q228" s="2811"/>
      <c r="R228" s="2811"/>
      <c r="S228" s="2811"/>
      <c r="T228" s="2811"/>
      <c r="U228" s="307"/>
      <c r="V228" s="166"/>
      <c r="W228" s="166"/>
      <c r="X228" s="166"/>
      <c r="Y228" s="166"/>
      <c r="Z228" s="166"/>
      <c r="AA228" s="166"/>
      <c r="AB228" s="166"/>
      <c r="AC228" s="166"/>
      <c r="AD228" s="166"/>
      <c r="AE228" s="166"/>
      <c r="AF228" s="299"/>
      <c r="AG228" s="299"/>
      <c r="AH228" s="299"/>
      <c r="AI228" s="299"/>
      <c r="AJ228" s="299"/>
      <c r="AK228" s="299"/>
      <c r="AL228" s="299"/>
      <c r="AM228" s="299"/>
      <c r="AN228" s="299"/>
      <c r="AO228" s="299"/>
    </row>
    <row r="229" spans="1:41" ht="15.95" customHeight="1" x14ac:dyDescent="0.3">
      <c r="A229" s="2818" t="s">
        <v>441</v>
      </c>
      <c r="B229" s="2820"/>
      <c r="C229" s="2818" t="s">
        <v>442</v>
      </c>
      <c r="D229" s="2819"/>
      <c r="E229" s="2819"/>
      <c r="F229" s="2820"/>
      <c r="G229" s="2818" t="s">
        <v>443</v>
      </c>
      <c r="H229" s="2820"/>
      <c r="I229" s="2818" t="s">
        <v>444</v>
      </c>
      <c r="J229" s="2820"/>
      <c r="K229" s="53"/>
      <c r="L229" s="2833" t="s">
        <v>441</v>
      </c>
      <c r="M229" s="2818" t="s">
        <v>442</v>
      </c>
      <c r="N229" s="2819"/>
      <c r="O229" s="2819"/>
      <c r="P229" s="2820"/>
      <c r="Q229" s="2818" t="s">
        <v>443</v>
      </c>
      <c r="R229" s="2820"/>
      <c r="S229" s="2818"/>
      <c r="T229" s="2820"/>
      <c r="U229" s="287"/>
      <c r="V229" s="2818" t="s">
        <v>441</v>
      </c>
      <c r="W229" s="2820"/>
      <c r="X229" s="2818" t="s">
        <v>442</v>
      </c>
      <c r="Y229" s="2819"/>
      <c r="Z229" s="2819"/>
      <c r="AA229" s="2820"/>
      <c r="AB229" s="2818" t="s">
        <v>443</v>
      </c>
      <c r="AC229" s="2820"/>
      <c r="AD229" s="2818" t="s">
        <v>444</v>
      </c>
      <c r="AE229" s="2820"/>
      <c r="AF229" s="53"/>
      <c r="AG229" s="2833" t="s">
        <v>441</v>
      </c>
      <c r="AH229" s="2818" t="s">
        <v>442</v>
      </c>
      <c r="AI229" s="2819"/>
      <c r="AJ229" s="2819"/>
      <c r="AK229" s="2820"/>
      <c r="AL229" s="2818" t="s">
        <v>443</v>
      </c>
      <c r="AM229" s="2820"/>
      <c r="AN229" s="2818"/>
      <c r="AO229" s="3109"/>
    </row>
    <row r="230" spans="1:41" ht="15.95" customHeight="1" thickBot="1" x14ac:dyDescent="0.35">
      <c r="A230" s="2831"/>
      <c r="B230" s="2832"/>
      <c r="C230" s="2821"/>
      <c r="D230" s="2822"/>
      <c r="E230" s="2822"/>
      <c r="F230" s="2823"/>
      <c r="G230" s="2831" t="s">
        <v>446</v>
      </c>
      <c r="H230" s="2832"/>
      <c r="I230" s="2831"/>
      <c r="J230" s="2832"/>
      <c r="K230" s="53"/>
      <c r="L230" s="2873"/>
      <c r="M230" s="2821"/>
      <c r="N230" s="2822"/>
      <c r="O230" s="2822"/>
      <c r="P230" s="2823"/>
      <c r="Q230" s="2831" t="s">
        <v>446</v>
      </c>
      <c r="R230" s="2832"/>
      <c r="S230" s="2831" t="s">
        <v>281</v>
      </c>
      <c r="T230" s="2832"/>
      <c r="U230" s="287"/>
      <c r="V230" s="2831"/>
      <c r="W230" s="2832"/>
      <c r="X230" s="2821"/>
      <c r="Y230" s="2822"/>
      <c r="Z230" s="2822"/>
      <c r="AA230" s="2823"/>
      <c r="AB230" s="2831" t="s">
        <v>446</v>
      </c>
      <c r="AC230" s="2832"/>
      <c r="AD230" s="2831"/>
      <c r="AE230" s="2832"/>
      <c r="AF230" s="53"/>
      <c r="AG230" s="2873"/>
      <c r="AH230" s="2821"/>
      <c r="AI230" s="2822"/>
      <c r="AJ230" s="2822"/>
      <c r="AK230" s="2823"/>
      <c r="AL230" s="2831" t="s">
        <v>446</v>
      </c>
      <c r="AM230" s="2832"/>
      <c r="AN230" s="2831" t="s">
        <v>281</v>
      </c>
      <c r="AO230" s="3091"/>
    </row>
    <row r="231" spans="1:41" ht="15.95" customHeight="1" x14ac:dyDescent="0.3">
      <c r="A231" s="2831"/>
      <c r="B231" s="2832"/>
      <c r="C231" s="66" t="s">
        <v>447</v>
      </c>
      <c r="D231" s="2873" t="s">
        <v>448</v>
      </c>
      <c r="E231" s="2831" t="s">
        <v>449</v>
      </c>
      <c r="F231" s="2832"/>
      <c r="G231" s="2831" t="s">
        <v>450</v>
      </c>
      <c r="H231" s="2832"/>
      <c r="I231" s="2831" t="s">
        <v>354</v>
      </c>
      <c r="J231" s="2832"/>
      <c r="K231" s="53"/>
      <c r="L231" s="2873"/>
      <c r="M231" s="64" t="s">
        <v>447</v>
      </c>
      <c r="N231" s="2833" t="s">
        <v>448</v>
      </c>
      <c r="O231" s="2818" t="s">
        <v>449</v>
      </c>
      <c r="P231" s="2820"/>
      <c r="Q231" s="2831" t="s">
        <v>450</v>
      </c>
      <c r="R231" s="2832"/>
      <c r="S231" s="2831" t="s">
        <v>354</v>
      </c>
      <c r="T231" s="2832"/>
      <c r="U231" s="287"/>
      <c r="V231" s="2831"/>
      <c r="W231" s="2832"/>
      <c r="X231" s="66" t="s">
        <v>447</v>
      </c>
      <c r="Y231" s="2873" t="s">
        <v>448</v>
      </c>
      <c r="Z231" s="2831" t="s">
        <v>449</v>
      </c>
      <c r="AA231" s="2832"/>
      <c r="AB231" s="2831" t="s">
        <v>450</v>
      </c>
      <c r="AC231" s="2832"/>
      <c r="AD231" s="2831" t="s">
        <v>354</v>
      </c>
      <c r="AE231" s="2832"/>
      <c r="AF231" s="53"/>
      <c r="AG231" s="2873"/>
      <c r="AH231" s="64" t="s">
        <v>447</v>
      </c>
      <c r="AI231" s="2873" t="s">
        <v>448</v>
      </c>
      <c r="AJ231" s="2831" t="s">
        <v>449</v>
      </c>
      <c r="AK231" s="2832"/>
      <c r="AL231" s="2831" t="s">
        <v>450</v>
      </c>
      <c r="AM231" s="2832"/>
      <c r="AN231" s="2831" t="s">
        <v>354</v>
      </c>
      <c r="AO231" s="3091"/>
    </row>
    <row r="232" spans="1:41" ht="15.95" customHeight="1" thickBot="1" x14ac:dyDescent="0.35">
      <c r="A232" s="2821"/>
      <c r="B232" s="2823"/>
      <c r="C232" s="67" t="s">
        <v>451</v>
      </c>
      <c r="D232" s="2834"/>
      <c r="E232" s="2821"/>
      <c r="F232" s="2823"/>
      <c r="G232" s="2821"/>
      <c r="H232" s="2823"/>
      <c r="I232" s="2821"/>
      <c r="J232" s="2823"/>
      <c r="K232" s="53"/>
      <c r="L232" s="2834"/>
      <c r="M232" s="63" t="s">
        <v>451</v>
      </c>
      <c r="N232" s="2834"/>
      <c r="O232" s="2821"/>
      <c r="P232" s="2823"/>
      <c r="Q232" s="2821"/>
      <c r="R232" s="2823"/>
      <c r="S232" s="2821"/>
      <c r="T232" s="2823"/>
      <c r="U232" s="287"/>
      <c r="V232" s="2821"/>
      <c r="W232" s="2823"/>
      <c r="X232" s="67" t="s">
        <v>451</v>
      </c>
      <c r="Y232" s="2834"/>
      <c r="Z232" s="2821"/>
      <c r="AA232" s="2823"/>
      <c r="AB232" s="2821"/>
      <c r="AC232" s="2823"/>
      <c r="AD232" s="2821"/>
      <c r="AE232" s="2823"/>
      <c r="AF232" s="53"/>
      <c r="AG232" s="2834"/>
      <c r="AH232" s="63" t="s">
        <v>451</v>
      </c>
      <c r="AI232" s="2834"/>
      <c r="AJ232" s="2821"/>
      <c r="AK232" s="2823"/>
      <c r="AL232" s="2821"/>
      <c r="AM232" s="2823"/>
      <c r="AN232" s="3110"/>
      <c r="AO232" s="3111"/>
    </row>
    <row r="233" spans="1:41" ht="15.95" customHeight="1" x14ac:dyDescent="0.3">
      <c r="A233" s="3118" t="s">
        <v>452</v>
      </c>
      <c r="B233" s="3119"/>
      <c r="C233" s="205"/>
      <c r="D233" s="189"/>
      <c r="E233" s="2776"/>
      <c r="F233" s="3091"/>
      <c r="G233" s="2776"/>
      <c r="H233" s="3091"/>
      <c r="I233" s="2776"/>
      <c r="J233" s="3091"/>
      <c r="K233" s="299"/>
      <c r="L233" s="135" t="s">
        <v>453</v>
      </c>
      <c r="M233" s="206"/>
      <c r="N233" s="207"/>
      <c r="O233" s="2805"/>
      <c r="P233" s="2806"/>
      <c r="Q233" s="2805"/>
      <c r="R233" s="2806"/>
      <c r="S233" s="2805"/>
      <c r="T233" s="2806"/>
      <c r="U233" s="308"/>
      <c r="V233" s="3118" t="s">
        <v>452</v>
      </c>
      <c r="W233" s="3119"/>
      <c r="X233" s="205"/>
      <c r="Y233" s="189"/>
      <c r="Z233" s="2776"/>
      <c r="AA233" s="3091"/>
      <c r="AB233" s="2776"/>
      <c r="AC233" s="3091"/>
      <c r="AD233" s="2776"/>
      <c r="AE233" s="3091"/>
      <c r="AF233" s="299"/>
      <c r="AG233" s="135" t="s">
        <v>453</v>
      </c>
      <c r="AH233" s="206"/>
      <c r="AI233" s="207"/>
      <c r="AJ233" s="2805"/>
      <c r="AK233" s="2806"/>
      <c r="AL233" s="2805"/>
      <c r="AM233" s="2806"/>
      <c r="AN233" s="2805"/>
      <c r="AO233" s="2806"/>
    </row>
    <row r="234" spans="1:41" ht="15.95" customHeight="1" x14ac:dyDescent="0.35">
      <c r="A234" s="3116" t="s">
        <v>976</v>
      </c>
      <c r="B234" s="3117"/>
      <c r="C234" s="208"/>
      <c r="D234" s="189"/>
      <c r="E234" s="2776"/>
      <c r="F234" s="3091"/>
      <c r="G234" s="2776"/>
      <c r="H234" s="3091"/>
      <c r="I234" s="3106">
        <v>0</v>
      </c>
      <c r="J234" s="3103"/>
      <c r="K234" s="299"/>
      <c r="L234" s="138"/>
      <c r="M234" s="209"/>
      <c r="N234" s="189"/>
      <c r="O234" s="2759"/>
      <c r="P234" s="2760"/>
      <c r="Q234" s="2759"/>
      <c r="R234" s="2760"/>
      <c r="S234" s="2759"/>
      <c r="T234" s="2760"/>
      <c r="U234" s="308"/>
      <c r="V234" s="3116" t="s">
        <v>976</v>
      </c>
      <c r="W234" s="3117"/>
      <c r="X234" s="208"/>
      <c r="Y234" s="189"/>
      <c r="Z234" s="2776"/>
      <c r="AA234" s="3091"/>
      <c r="AB234" s="2776"/>
      <c r="AC234" s="3091"/>
      <c r="AD234" s="3106">
        <v>0</v>
      </c>
      <c r="AE234" s="3103"/>
      <c r="AF234" s="299"/>
      <c r="AG234" s="138"/>
      <c r="AH234" s="209"/>
      <c r="AI234" s="189"/>
      <c r="AJ234" s="2759"/>
      <c r="AK234" s="2760"/>
      <c r="AL234" s="2759"/>
      <c r="AM234" s="2760"/>
      <c r="AN234" s="2759"/>
      <c r="AO234" s="2760"/>
    </row>
    <row r="235" spans="1:41" ht="15.95" customHeight="1" x14ac:dyDescent="0.3">
      <c r="A235" s="3120" t="s">
        <v>977</v>
      </c>
      <c r="B235" s="3121"/>
      <c r="C235" s="208"/>
      <c r="D235" s="189"/>
      <c r="E235" s="2776"/>
      <c r="F235" s="3091"/>
      <c r="G235" s="2776"/>
      <c r="H235" s="3091"/>
      <c r="I235" s="2759">
        <v>0</v>
      </c>
      <c r="J235" s="2760"/>
      <c r="K235" s="299"/>
      <c r="L235" s="138" t="s">
        <v>456</v>
      </c>
      <c r="M235" s="189"/>
      <c r="N235" s="189"/>
      <c r="O235" s="2759"/>
      <c r="P235" s="2760"/>
      <c r="Q235" s="2759"/>
      <c r="R235" s="2760"/>
      <c r="S235" s="2759">
        <v>0</v>
      </c>
      <c r="T235" s="2760"/>
      <c r="U235" s="308"/>
      <c r="V235" s="3120" t="s">
        <v>977</v>
      </c>
      <c r="W235" s="3121"/>
      <c r="X235" s="208"/>
      <c r="Y235" s="189"/>
      <c r="Z235" s="2776"/>
      <c r="AA235" s="3091"/>
      <c r="AB235" s="2776"/>
      <c r="AC235" s="3091"/>
      <c r="AD235" s="2759">
        <v>0</v>
      </c>
      <c r="AE235" s="2760"/>
      <c r="AF235" s="299"/>
      <c r="AG235" s="138" t="s">
        <v>456</v>
      </c>
      <c r="AH235" s="189"/>
      <c r="AI235" s="189"/>
      <c r="AJ235" s="2759"/>
      <c r="AK235" s="2760"/>
      <c r="AL235" s="2759"/>
      <c r="AM235" s="2760"/>
      <c r="AN235" s="2759">
        <v>0</v>
      </c>
      <c r="AO235" s="2760"/>
    </row>
    <row r="236" spans="1:41" ht="15.95" customHeight="1" x14ac:dyDescent="0.3">
      <c r="A236" s="3120" t="s">
        <v>978</v>
      </c>
      <c r="B236" s="3121"/>
      <c r="C236" s="208"/>
      <c r="D236" s="189"/>
      <c r="E236" s="2776"/>
      <c r="F236" s="3091"/>
      <c r="G236" s="2776"/>
      <c r="H236" s="3091"/>
      <c r="I236" s="2759">
        <v>0</v>
      </c>
      <c r="J236" s="2760"/>
      <c r="K236" s="299"/>
      <c r="L236" s="138" t="s">
        <v>859</v>
      </c>
      <c r="M236" s="45"/>
      <c r="N236" s="136" t="s">
        <v>1077</v>
      </c>
      <c r="O236" s="2759">
        <v>625</v>
      </c>
      <c r="P236" s="2760"/>
      <c r="Q236" s="2759">
        <v>1067.42</v>
      </c>
      <c r="R236" s="2760"/>
      <c r="S236" s="2759">
        <v>667137.5</v>
      </c>
      <c r="T236" s="2760"/>
      <c r="U236" s="308"/>
      <c r="V236" s="3120" t="s">
        <v>978</v>
      </c>
      <c r="W236" s="3121"/>
      <c r="X236" s="208"/>
      <c r="Y236" s="189"/>
      <c r="Z236" s="2776"/>
      <c r="AA236" s="3091"/>
      <c r="AB236" s="2776"/>
      <c r="AC236" s="3091"/>
      <c r="AD236" s="2759">
        <v>0</v>
      </c>
      <c r="AE236" s="2760"/>
      <c r="AF236" s="299"/>
      <c r="AG236" s="138" t="s">
        <v>859</v>
      </c>
      <c r="AH236" s="301"/>
      <c r="AI236" s="189"/>
      <c r="AJ236" s="2759"/>
      <c r="AK236" s="2760"/>
      <c r="AL236" s="2759"/>
      <c r="AM236" s="2760"/>
      <c r="AN236" s="2759">
        <v>0</v>
      </c>
      <c r="AO236" s="2760"/>
    </row>
    <row r="237" spans="1:41" ht="15.95" customHeight="1" x14ac:dyDescent="0.35">
      <c r="A237" s="3116" t="s">
        <v>987</v>
      </c>
      <c r="B237" s="3117"/>
      <c r="C237" s="208"/>
      <c r="D237" s="189"/>
      <c r="E237" s="2776"/>
      <c r="F237" s="3091"/>
      <c r="G237" s="2776"/>
      <c r="H237" s="3091"/>
      <c r="I237" s="3106">
        <v>0</v>
      </c>
      <c r="J237" s="3103"/>
      <c r="K237" s="299"/>
      <c r="L237" s="138" t="s">
        <v>1078</v>
      </c>
      <c r="M237" s="2313" t="s">
        <v>831</v>
      </c>
      <c r="N237" s="189" t="s">
        <v>458</v>
      </c>
      <c r="O237" s="2759">
        <v>2</v>
      </c>
      <c r="P237" s="2760"/>
      <c r="Q237" s="2759">
        <v>15603.080808080807</v>
      </c>
      <c r="R237" s="2760"/>
      <c r="S237" s="2759">
        <v>31206.161616161615</v>
      </c>
      <c r="T237" s="2760"/>
      <c r="U237" s="308"/>
      <c r="V237" s="3116" t="s">
        <v>987</v>
      </c>
      <c r="W237" s="3117"/>
      <c r="X237" s="208"/>
      <c r="Y237" s="189"/>
      <c r="Z237" s="2776"/>
      <c r="AA237" s="3091"/>
      <c r="AB237" s="2776"/>
      <c r="AC237" s="3091"/>
      <c r="AD237" s="3106">
        <v>0</v>
      </c>
      <c r="AE237" s="3103"/>
      <c r="AF237" s="299"/>
      <c r="AG237" s="138" t="s">
        <v>1051</v>
      </c>
      <c r="AH237" s="189"/>
      <c r="AI237" s="189"/>
      <c r="AJ237" s="2759"/>
      <c r="AK237" s="2760"/>
      <c r="AL237" s="2759"/>
      <c r="AM237" s="2760"/>
      <c r="AN237" s="2759">
        <v>0</v>
      </c>
      <c r="AO237" s="2760"/>
    </row>
    <row r="238" spans="1:41" ht="15.95" customHeight="1" x14ac:dyDescent="0.3">
      <c r="A238" s="3120" t="s">
        <v>988</v>
      </c>
      <c r="B238" s="3121"/>
      <c r="C238" s="208"/>
      <c r="D238" s="189"/>
      <c r="E238" s="2776"/>
      <c r="F238" s="3091"/>
      <c r="G238" s="2776"/>
      <c r="H238" s="3091"/>
      <c r="I238" s="2759">
        <v>0</v>
      </c>
      <c r="J238" s="2760"/>
      <c r="K238" s="299"/>
      <c r="L238" s="138" t="s">
        <v>867</v>
      </c>
      <c r="M238" s="2313" t="s">
        <v>1079</v>
      </c>
      <c r="N238" s="189" t="s">
        <v>479</v>
      </c>
      <c r="O238" s="2771">
        <v>1</v>
      </c>
      <c r="P238" s="2772"/>
      <c r="Q238" s="2759">
        <v>44213.66</v>
      </c>
      <c r="R238" s="2760"/>
      <c r="S238" s="2759">
        <v>44213.66</v>
      </c>
      <c r="T238" s="2760"/>
      <c r="U238" s="308"/>
      <c r="V238" s="3120" t="s">
        <v>988</v>
      </c>
      <c r="W238" s="3121"/>
      <c r="X238" s="208"/>
      <c r="Y238" s="189"/>
      <c r="Z238" s="2776"/>
      <c r="AA238" s="3091"/>
      <c r="AB238" s="2776"/>
      <c r="AC238" s="3091"/>
      <c r="AD238" s="2759">
        <v>0</v>
      </c>
      <c r="AE238" s="2760"/>
      <c r="AF238" s="299"/>
      <c r="AG238" s="138" t="s">
        <v>867</v>
      </c>
      <c r="AH238" s="189"/>
      <c r="AI238" s="189"/>
      <c r="AJ238" s="2759"/>
      <c r="AK238" s="2760"/>
      <c r="AL238" s="2759"/>
      <c r="AM238" s="2760"/>
      <c r="AN238" s="2759">
        <v>0</v>
      </c>
      <c r="AO238" s="2760"/>
    </row>
    <row r="239" spans="1:41" ht="15.95" customHeight="1" x14ac:dyDescent="0.3">
      <c r="A239" s="3120" t="s">
        <v>978</v>
      </c>
      <c r="B239" s="3121"/>
      <c r="C239" s="208"/>
      <c r="D239" s="189"/>
      <c r="E239" s="2776"/>
      <c r="F239" s="3091"/>
      <c r="G239" s="2776"/>
      <c r="H239" s="3091"/>
      <c r="I239" s="2759">
        <v>0</v>
      </c>
      <c r="J239" s="2760"/>
      <c r="K239" s="299"/>
      <c r="L239" s="138" t="s">
        <v>869</v>
      </c>
      <c r="M239" s="189" t="s">
        <v>1080</v>
      </c>
      <c r="N239" s="189" t="s">
        <v>458</v>
      </c>
      <c r="O239" s="2759">
        <v>2</v>
      </c>
      <c r="P239" s="2760"/>
      <c r="Q239" s="2759">
        <v>4438.22</v>
      </c>
      <c r="R239" s="2760"/>
      <c r="S239" s="2759">
        <v>8876.44</v>
      </c>
      <c r="T239" s="2760"/>
      <c r="U239" s="308"/>
      <c r="V239" s="3120" t="s">
        <v>978</v>
      </c>
      <c r="W239" s="3121"/>
      <c r="X239" s="208"/>
      <c r="Y239" s="189"/>
      <c r="Z239" s="2776"/>
      <c r="AA239" s="3091"/>
      <c r="AB239" s="2776"/>
      <c r="AC239" s="3091"/>
      <c r="AD239" s="2759">
        <v>0</v>
      </c>
      <c r="AE239" s="2760"/>
      <c r="AF239" s="299"/>
      <c r="AG239" s="138" t="s">
        <v>869</v>
      </c>
      <c r="AH239" s="189"/>
      <c r="AI239" s="189"/>
      <c r="AJ239" s="2759"/>
      <c r="AK239" s="2760"/>
      <c r="AL239" s="2759"/>
      <c r="AM239" s="2760"/>
      <c r="AN239" s="2759">
        <v>0</v>
      </c>
      <c r="AO239" s="2760"/>
    </row>
    <row r="240" spans="1:41" ht="15.95" customHeight="1" x14ac:dyDescent="0.3">
      <c r="A240" s="3120" t="s">
        <v>989</v>
      </c>
      <c r="B240" s="3121"/>
      <c r="C240" s="208"/>
      <c r="D240" s="189"/>
      <c r="E240" s="2776"/>
      <c r="F240" s="3091"/>
      <c r="G240" s="2776"/>
      <c r="H240" s="3091"/>
      <c r="I240" s="2759">
        <v>0</v>
      </c>
      <c r="J240" s="2760"/>
      <c r="K240" s="299"/>
      <c r="L240" s="138" t="s">
        <v>540</v>
      </c>
      <c r="M240" s="209"/>
      <c r="N240" s="189"/>
      <c r="O240" s="2759"/>
      <c r="P240" s="2760"/>
      <c r="Q240" s="2759"/>
      <c r="R240" s="2760"/>
      <c r="S240" s="2759">
        <v>0</v>
      </c>
      <c r="T240" s="2760"/>
      <c r="U240" s="308"/>
      <c r="V240" s="3120" t="s">
        <v>989</v>
      </c>
      <c r="W240" s="3121"/>
      <c r="X240" s="208"/>
      <c r="Y240" s="189"/>
      <c r="Z240" s="2776"/>
      <c r="AA240" s="3091"/>
      <c r="AB240" s="2776"/>
      <c r="AC240" s="3091"/>
      <c r="AD240" s="2759">
        <v>0</v>
      </c>
      <c r="AE240" s="2760"/>
      <c r="AF240" s="299"/>
      <c r="AG240" s="138" t="s">
        <v>540</v>
      </c>
      <c r="AH240" s="189"/>
      <c r="AI240" s="189"/>
      <c r="AJ240" s="2759"/>
      <c r="AK240" s="2760"/>
      <c r="AL240" s="2759"/>
      <c r="AM240" s="2760"/>
      <c r="AN240" s="2759">
        <v>0</v>
      </c>
      <c r="AO240" s="2760"/>
    </row>
    <row r="241" spans="1:41" ht="15.95" customHeight="1" x14ac:dyDescent="0.35">
      <c r="A241" s="3238" t="s">
        <v>990</v>
      </c>
      <c r="B241" s="3239"/>
      <c r="C241" s="309"/>
      <c r="D241" s="189"/>
      <c r="E241" s="2776"/>
      <c r="F241" s="3091"/>
      <c r="G241" s="2776"/>
      <c r="H241" s="3091"/>
      <c r="I241" s="2765">
        <v>1146072</v>
      </c>
      <c r="J241" s="3103"/>
      <c r="K241" s="299"/>
      <c r="L241" s="138" t="s">
        <v>541</v>
      </c>
      <c r="M241" s="189" t="s">
        <v>758</v>
      </c>
      <c r="N241" s="189" t="s">
        <v>857</v>
      </c>
      <c r="O241" s="2759">
        <v>2</v>
      </c>
      <c r="P241" s="2760"/>
      <c r="Q241" s="2759">
        <v>117649.38888888889</v>
      </c>
      <c r="R241" s="2760"/>
      <c r="S241" s="2759">
        <v>235298.77777777778</v>
      </c>
      <c r="T241" s="2760"/>
      <c r="U241" s="308"/>
      <c r="V241" s="3238" t="s">
        <v>1032</v>
      </c>
      <c r="W241" s="3239"/>
      <c r="X241" s="309"/>
      <c r="Y241" s="189"/>
      <c r="Z241" s="2776"/>
      <c r="AA241" s="3091"/>
      <c r="AB241" s="2776"/>
      <c r="AC241" s="3091"/>
      <c r="AD241" s="2765">
        <v>0</v>
      </c>
      <c r="AE241" s="3103"/>
      <c r="AF241" s="299"/>
      <c r="AG241" s="138" t="s">
        <v>541</v>
      </c>
      <c r="AH241" s="189"/>
      <c r="AI241" s="189"/>
      <c r="AJ241" s="2759"/>
      <c r="AK241" s="2760"/>
      <c r="AL241" s="2759"/>
      <c r="AM241" s="2760"/>
      <c r="AN241" s="2759">
        <v>0</v>
      </c>
      <c r="AO241" s="2760"/>
    </row>
    <row r="242" spans="1:41" ht="15.95" customHeight="1" x14ac:dyDescent="0.2">
      <c r="A242" s="3050" t="s">
        <v>988</v>
      </c>
      <c r="B242" s="3051"/>
      <c r="C242" s="136" t="s">
        <v>502</v>
      </c>
      <c r="D242" s="189" t="s">
        <v>503</v>
      </c>
      <c r="E242" s="2759">
        <v>15</v>
      </c>
      <c r="F242" s="2760"/>
      <c r="G242" s="3094">
        <v>38202.400000000001</v>
      </c>
      <c r="H242" s="3095">
        <v>38202.400000000001</v>
      </c>
      <c r="I242" s="2759">
        <v>573036</v>
      </c>
      <c r="J242" s="2760"/>
      <c r="K242" s="299"/>
      <c r="L242" s="138" t="s">
        <v>543</v>
      </c>
      <c r="M242" s="189"/>
      <c r="N242" s="189"/>
      <c r="O242" s="2759"/>
      <c r="P242" s="2760"/>
      <c r="Q242" s="2759"/>
      <c r="R242" s="2760"/>
      <c r="S242" s="2759">
        <v>0</v>
      </c>
      <c r="T242" s="2760"/>
      <c r="U242" s="308"/>
      <c r="V242" s="3050" t="s">
        <v>988</v>
      </c>
      <c r="W242" s="3051"/>
      <c r="X242" s="309"/>
      <c r="Y242" s="189"/>
      <c r="Z242" s="2759"/>
      <c r="AA242" s="2760"/>
      <c r="AB242" s="2759"/>
      <c r="AC242" s="2760"/>
      <c r="AD242" s="2759">
        <v>0</v>
      </c>
      <c r="AE242" s="2760"/>
      <c r="AF242" s="299"/>
      <c r="AG242" s="138" t="s">
        <v>543</v>
      </c>
      <c r="AH242" s="189"/>
      <c r="AI242" s="189"/>
      <c r="AJ242" s="2759"/>
      <c r="AK242" s="2760"/>
      <c r="AL242" s="2759"/>
      <c r="AM242" s="2760"/>
      <c r="AN242" s="2759">
        <v>0</v>
      </c>
      <c r="AO242" s="2760"/>
    </row>
    <row r="243" spans="1:41" ht="15.95" customHeight="1" x14ac:dyDescent="0.3">
      <c r="A243" s="3050" t="s">
        <v>993</v>
      </c>
      <c r="B243" s="3051"/>
      <c r="C243" s="208"/>
      <c r="D243" s="189"/>
      <c r="E243" s="2759"/>
      <c r="F243" s="2760"/>
      <c r="G243" s="2776"/>
      <c r="H243" s="3091"/>
      <c r="I243" s="2759">
        <v>0</v>
      </c>
      <c r="J243" s="2760"/>
      <c r="K243" s="299"/>
      <c r="L243" s="138" t="s">
        <v>872</v>
      </c>
      <c r="M243" s="189" t="s">
        <v>618</v>
      </c>
      <c r="N243" s="189" t="s">
        <v>857</v>
      </c>
      <c r="O243" s="2759">
        <v>4</v>
      </c>
      <c r="P243" s="2760"/>
      <c r="Q243" s="2759">
        <v>8481.575757575758</v>
      </c>
      <c r="R243" s="2760"/>
      <c r="S243" s="2759">
        <v>33926.303030303032</v>
      </c>
      <c r="T243" s="2760"/>
      <c r="U243" s="308"/>
      <c r="V243" s="3050" t="s">
        <v>993</v>
      </c>
      <c r="W243" s="3051"/>
      <c r="X243" s="208"/>
      <c r="Y243" s="189"/>
      <c r="Z243" s="2759"/>
      <c r="AA243" s="2760"/>
      <c r="AB243" s="2759"/>
      <c r="AC243" s="2760"/>
      <c r="AD243" s="2759">
        <v>0</v>
      </c>
      <c r="AE243" s="2760"/>
      <c r="AF243" s="299"/>
      <c r="AG243" s="138" t="s">
        <v>872</v>
      </c>
      <c r="AH243" s="189"/>
      <c r="AI243" s="189"/>
      <c r="AJ243" s="2759"/>
      <c r="AK243" s="2760"/>
      <c r="AL243" s="2759"/>
      <c r="AM243" s="2760"/>
      <c r="AN243" s="2759">
        <v>0</v>
      </c>
      <c r="AO243" s="2760"/>
    </row>
    <row r="244" spans="1:41" ht="15.95" customHeight="1" x14ac:dyDescent="0.2">
      <c r="A244" s="3050" t="s">
        <v>475</v>
      </c>
      <c r="B244" s="3051"/>
      <c r="C244" s="208"/>
      <c r="D244" s="189"/>
      <c r="E244" s="2759"/>
      <c r="F244" s="2760"/>
      <c r="G244" s="2759"/>
      <c r="H244" s="2760"/>
      <c r="I244" s="2759">
        <v>0</v>
      </c>
      <c r="J244" s="2760"/>
      <c r="K244" s="299"/>
      <c r="L244" s="138" t="s">
        <v>462</v>
      </c>
      <c r="M244" s="189" t="s">
        <v>715</v>
      </c>
      <c r="N244" s="189" t="s">
        <v>561</v>
      </c>
      <c r="O244" s="2759">
        <v>1</v>
      </c>
      <c r="P244" s="2760"/>
      <c r="Q244" s="2759">
        <v>170450.12</v>
      </c>
      <c r="R244" s="2760"/>
      <c r="S244" s="2759">
        <v>170450.12</v>
      </c>
      <c r="T244" s="2760"/>
      <c r="U244" s="308"/>
      <c r="V244" s="3050" t="s">
        <v>475</v>
      </c>
      <c r="W244" s="3051"/>
      <c r="X244" s="208"/>
      <c r="Y244" s="189"/>
      <c r="Z244" s="2759"/>
      <c r="AA244" s="2760"/>
      <c r="AB244" s="2759"/>
      <c r="AC244" s="2760"/>
      <c r="AD244" s="2759">
        <v>0</v>
      </c>
      <c r="AE244" s="2760"/>
      <c r="AF244" s="299"/>
      <c r="AG244" s="138" t="s">
        <v>462</v>
      </c>
      <c r="AH244" s="2258" t="s">
        <v>715</v>
      </c>
      <c r="AI244" s="189" t="s">
        <v>458</v>
      </c>
      <c r="AJ244" s="2759">
        <v>750</v>
      </c>
      <c r="AK244" s="2760"/>
      <c r="AL244" s="2759">
        <v>224.72</v>
      </c>
      <c r="AM244" s="2760"/>
      <c r="AN244" s="2759">
        <v>168540</v>
      </c>
      <c r="AO244" s="2760"/>
    </row>
    <row r="245" spans="1:41" ht="15.95" customHeight="1" x14ac:dyDescent="0.2">
      <c r="A245" s="3050" t="s">
        <v>476</v>
      </c>
      <c r="B245" s="3051"/>
      <c r="C245" s="208"/>
      <c r="D245" s="189"/>
      <c r="E245" s="2759"/>
      <c r="F245" s="2760"/>
      <c r="G245" s="2759"/>
      <c r="H245" s="2760"/>
      <c r="I245" s="2759">
        <v>0</v>
      </c>
      <c r="J245" s="2760"/>
      <c r="K245" s="299"/>
      <c r="L245" s="138" t="s">
        <v>575</v>
      </c>
      <c r="M245" s="189" t="s">
        <v>1081</v>
      </c>
      <c r="N245" s="189" t="s">
        <v>1082</v>
      </c>
      <c r="O245" s="2771">
        <v>0.5</v>
      </c>
      <c r="P245" s="2772"/>
      <c r="Q245" s="2759">
        <v>157809.62</v>
      </c>
      <c r="R245" s="2760"/>
      <c r="S245" s="2759">
        <v>78904.81</v>
      </c>
      <c r="T245" s="2760"/>
      <c r="U245" s="308"/>
      <c r="V245" s="3050" t="s">
        <v>476</v>
      </c>
      <c r="W245" s="3051"/>
      <c r="X245" s="208"/>
      <c r="Y245" s="189"/>
      <c r="Z245" s="2759"/>
      <c r="AA245" s="2760"/>
      <c r="AB245" s="2759"/>
      <c r="AC245" s="2760"/>
      <c r="AD245" s="2759">
        <v>0</v>
      </c>
      <c r="AE245" s="2760"/>
      <c r="AF245" s="299"/>
      <c r="AG245" s="138" t="s">
        <v>575</v>
      </c>
      <c r="AH245" s="189" t="s">
        <v>191</v>
      </c>
      <c r="AI245" s="189" t="s">
        <v>737</v>
      </c>
      <c r="AJ245" s="2771">
        <v>0.3</v>
      </c>
      <c r="AK245" s="2772"/>
      <c r="AL245" s="2759">
        <v>157809.62</v>
      </c>
      <c r="AM245" s="2760"/>
      <c r="AN245" s="2759">
        <v>47342.885999999999</v>
      </c>
      <c r="AO245" s="2760"/>
    </row>
    <row r="246" spans="1:41" ht="15.95" customHeight="1" x14ac:dyDescent="0.4">
      <c r="A246" s="3050" t="s">
        <v>1065</v>
      </c>
      <c r="B246" s="3051"/>
      <c r="C246" s="136" t="s">
        <v>502</v>
      </c>
      <c r="D246" s="189" t="s">
        <v>503</v>
      </c>
      <c r="E246" s="2759">
        <v>15</v>
      </c>
      <c r="F246" s="2760"/>
      <c r="G246" s="2841">
        <v>38202.400000000001</v>
      </c>
      <c r="H246" s="2842">
        <v>38202.400000000001</v>
      </c>
      <c r="I246" s="2759">
        <v>573036</v>
      </c>
      <c r="J246" s="2760"/>
      <c r="K246" s="299"/>
      <c r="L246" s="138" t="s">
        <v>600</v>
      </c>
      <c r="M246" s="189"/>
      <c r="N246" s="189"/>
      <c r="O246" s="2759"/>
      <c r="P246" s="2760"/>
      <c r="Q246" s="2759"/>
      <c r="R246" s="2760"/>
      <c r="S246" s="2759">
        <v>0</v>
      </c>
      <c r="T246" s="2760"/>
      <c r="U246" s="308"/>
      <c r="V246" s="3050" t="s">
        <v>1065</v>
      </c>
      <c r="W246" s="3051"/>
      <c r="X246" s="309"/>
      <c r="Y246" s="189"/>
      <c r="Z246" s="2759"/>
      <c r="AA246" s="2760"/>
      <c r="AB246" s="2759"/>
      <c r="AC246" s="3091"/>
      <c r="AD246" s="2759">
        <v>0</v>
      </c>
      <c r="AE246" s="2760"/>
      <c r="AF246" s="299"/>
      <c r="AG246" s="310" t="s">
        <v>600</v>
      </c>
      <c r="AH246" s="189"/>
      <c r="AI246" s="189"/>
      <c r="AJ246" s="2759"/>
      <c r="AK246" s="2760"/>
      <c r="AL246" s="2759"/>
      <c r="AM246" s="2760"/>
      <c r="AN246" s="2759">
        <v>0</v>
      </c>
      <c r="AO246" s="2760"/>
    </row>
    <row r="247" spans="1:41" ht="15.95" customHeight="1" x14ac:dyDescent="0.3">
      <c r="A247" s="3050" t="s">
        <v>995</v>
      </c>
      <c r="B247" s="3051"/>
      <c r="C247" s="208"/>
      <c r="D247" s="189"/>
      <c r="E247" s="2776"/>
      <c r="F247" s="3091"/>
      <c r="G247" s="2776"/>
      <c r="H247" s="3091"/>
      <c r="I247" s="2759">
        <v>0</v>
      </c>
      <c r="J247" s="2760"/>
      <c r="K247" s="299"/>
      <c r="L247" s="138" t="s">
        <v>513</v>
      </c>
      <c r="M247" s="189"/>
      <c r="N247" s="189"/>
      <c r="O247" s="2759"/>
      <c r="P247" s="2760"/>
      <c r="Q247" s="2759"/>
      <c r="R247" s="2760"/>
      <c r="S247" s="2759">
        <v>0</v>
      </c>
      <c r="T247" s="2760"/>
      <c r="U247" s="308"/>
      <c r="V247" s="3050" t="s">
        <v>995</v>
      </c>
      <c r="W247" s="3051"/>
      <c r="X247" s="208"/>
      <c r="Y247" s="189"/>
      <c r="Z247" s="2776"/>
      <c r="AA247" s="3091"/>
      <c r="AB247" s="2776"/>
      <c r="AC247" s="3091"/>
      <c r="AD247" s="2759">
        <v>0</v>
      </c>
      <c r="AE247" s="2760"/>
      <c r="AF247" s="299"/>
      <c r="AG247" s="138" t="s">
        <v>513</v>
      </c>
      <c r="AH247" s="2313" t="s">
        <v>1030</v>
      </c>
      <c r="AI247" s="189" t="s">
        <v>503</v>
      </c>
      <c r="AJ247" s="2759">
        <v>1400</v>
      </c>
      <c r="AK247" s="2760"/>
      <c r="AL247" s="2759">
        <v>337.08</v>
      </c>
      <c r="AM247" s="2760"/>
      <c r="AN247" s="2759">
        <v>471912</v>
      </c>
      <c r="AO247" s="2760"/>
    </row>
    <row r="248" spans="1:41" ht="15.95" customHeight="1" x14ac:dyDescent="0.3">
      <c r="A248" s="3050" t="s">
        <v>996</v>
      </c>
      <c r="B248" s="3051"/>
      <c r="C248" s="208"/>
      <c r="D248" s="189"/>
      <c r="E248" s="2776"/>
      <c r="F248" s="3091"/>
      <c r="G248" s="2776"/>
      <c r="H248" s="3091"/>
      <c r="I248" s="2759">
        <v>0</v>
      </c>
      <c r="J248" s="2760"/>
      <c r="K248" s="299"/>
      <c r="L248" s="138" t="s">
        <v>806</v>
      </c>
      <c r="M248" s="189" t="s">
        <v>744</v>
      </c>
      <c r="N248" s="189" t="s">
        <v>744</v>
      </c>
      <c r="O248" s="2759">
        <v>1</v>
      </c>
      <c r="P248" s="2760"/>
      <c r="Q248" s="2759">
        <v>12022.52</v>
      </c>
      <c r="R248" s="2760"/>
      <c r="S248" s="2759">
        <v>12022.52</v>
      </c>
      <c r="T248" s="2760"/>
      <c r="U248" s="308"/>
      <c r="V248" s="3050" t="s">
        <v>996</v>
      </c>
      <c r="W248" s="3051"/>
      <c r="X248" s="208"/>
      <c r="Y248" s="189"/>
      <c r="Z248" s="2776"/>
      <c r="AA248" s="3091"/>
      <c r="AB248" s="2776"/>
      <c r="AC248" s="3091"/>
      <c r="AD248" s="2759">
        <v>0</v>
      </c>
      <c r="AE248" s="2760"/>
      <c r="AF248" s="299"/>
      <c r="AG248" s="138" t="s">
        <v>806</v>
      </c>
      <c r="AH248" s="189"/>
      <c r="AI248" s="189"/>
      <c r="AJ248" s="2759"/>
      <c r="AK248" s="2760"/>
      <c r="AL248" s="2759"/>
      <c r="AM248" s="2760"/>
      <c r="AN248" s="2759">
        <v>0</v>
      </c>
      <c r="AO248" s="2760"/>
    </row>
    <row r="249" spans="1:41" ht="15.95" customHeight="1" x14ac:dyDescent="0.3">
      <c r="A249" s="3050" t="s">
        <v>879</v>
      </c>
      <c r="B249" s="3051"/>
      <c r="C249" s="208"/>
      <c r="D249" s="189"/>
      <c r="E249" s="2776"/>
      <c r="F249" s="3091"/>
      <c r="G249" s="2776"/>
      <c r="H249" s="3091"/>
      <c r="I249" s="2759">
        <v>0</v>
      </c>
      <c r="J249" s="2760"/>
      <c r="K249" s="299"/>
      <c r="L249" s="138" t="s">
        <v>580</v>
      </c>
      <c r="M249" s="189" t="s">
        <v>1083</v>
      </c>
      <c r="N249" s="189" t="s">
        <v>458</v>
      </c>
      <c r="O249" s="2759">
        <v>230</v>
      </c>
      <c r="P249" s="2760"/>
      <c r="Q249" s="2759">
        <v>5618</v>
      </c>
      <c r="R249" s="2760"/>
      <c r="S249" s="2759">
        <v>1292140</v>
      </c>
      <c r="T249" s="2760"/>
      <c r="U249" s="308"/>
      <c r="V249" s="3050" t="s">
        <v>879</v>
      </c>
      <c r="W249" s="3051"/>
      <c r="X249" s="208"/>
      <c r="Y249" s="189"/>
      <c r="Z249" s="2776"/>
      <c r="AA249" s="3091"/>
      <c r="AB249" s="2776"/>
      <c r="AC249" s="3091"/>
      <c r="AD249" s="2759">
        <v>0</v>
      </c>
      <c r="AE249" s="2760"/>
      <c r="AF249" s="299"/>
      <c r="AG249" s="138" t="s">
        <v>580</v>
      </c>
      <c r="AH249" s="189"/>
      <c r="AI249" s="189"/>
      <c r="AJ249" s="2759"/>
      <c r="AK249" s="2760"/>
      <c r="AL249" s="2759"/>
      <c r="AM249" s="2760"/>
      <c r="AN249" s="2759">
        <v>0</v>
      </c>
      <c r="AO249" s="2760"/>
    </row>
    <row r="250" spans="1:41" ht="15.95" customHeight="1" x14ac:dyDescent="0.3">
      <c r="A250" s="3050" t="s">
        <v>997</v>
      </c>
      <c r="B250" s="3051"/>
      <c r="C250" s="208"/>
      <c r="D250" s="189"/>
      <c r="E250" s="2776"/>
      <c r="F250" s="3091"/>
      <c r="G250" s="2776"/>
      <c r="H250" s="3091"/>
      <c r="I250" s="2759">
        <v>0</v>
      </c>
      <c r="J250" s="2760"/>
      <c r="K250" s="299"/>
      <c r="L250" s="138" t="s">
        <v>880</v>
      </c>
      <c r="M250" s="189" t="s">
        <v>724</v>
      </c>
      <c r="N250" s="189" t="s">
        <v>1084</v>
      </c>
      <c r="O250" s="2759">
        <v>320</v>
      </c>
      <c r="P250" s="2760"/>
      <c r="Q250" s="2759">
        <v>9494.42</v>
      </c>
      <c r="R250" s="2760"/>
      <c r="S250" s="2759">
        <v>3038214.4</v>
      </c>
      <c r="T250" s="2760"/>
      <c r="U250" s="308"/>
      <c r="V250" s="3050" t="s">
        <v>997</v>
      </c>
      <c r="W250" s="3051"/>
      <c r="X250" s="208"/>
      <c r="Y250" s="189"/>
      <c r="Z250" s="2776"/>
      <c r="AA250" s="3091"/>
      <c r="AB250" s="2776"/>
      <c r="AC250" s="3091"/>
      <c r="AD250" s="2759">
        <v>0</v>
      </c>
      <c r="AE250" s="2760"/>
      <c r="AF250" s="299"/>
      <c r="AG250" s="138" t="s">
        <v>880</v>
      </c>
      <c r="AH250" s="189"/>
      <c r="AI250" s="189"/>
      <c r="AJ250" s="2759"/>
      <c r="AK250" s="2760"/>
      <c r="AL250" s="2759"/>
      <c r="AM250" s="2760"/>
      <c r="AN250" s="2759">
        <v>0</v>
      </c>
      <c r="AO250" s="2760"/>
    </row>
    <row r="251" spans="1:41" ht="15.95" customHeight="1" x14ac:dyDescent="0.3">
      <c r="A251" s="3050" t="s">
        <v>510</v>
      </c>
      <c r="B251" s="3051"/>
      <c r="C251" s="208"/>
      <c r="D251" s="189"/>
      <c r="E251" s="2776"/>
      <c r="F251" s="3091"/>
      <c r="G251" s="2776"/>
      <c r="H251" s="3091"/>
      <c r="I251" s="2759">
        <v>0</v>
      </c>
      <c r="J251" s="2760"/>
      <c r="K251" s="53"/>
      <c r="L251" s="217" t="s">
        <v>521</v>
      </c>
      <c r="M251" s="136" t="s">
        <v>1085</v>
      </c>
      <c r="N251" s="136" t="s">
        <v>1084</v>
      </c>
      <c r="O251" s="2843">
        <v>700</v>
      </c>
      <c r="P251" s="2843"/>
      <c r="Q251" s="2843">
        <v>3146.08</v>
      </c>
      <c r="R251" s="2843"/>
      <c r="S251" s="2759">
        <v>2202256</v>
      </c>
      <c r="T251" s="2760"/>
      <c r="U251" s="308"/>
      <c r="V251" s="3050" t="s">
        <v>510</v>
      </c>
      <c r="W251" s="3051"/>
      <c r="X251" s="208"/>
      <c r="Y251" s="189"/>
      <c r="Z251" s="2776"/>
      <c r="AA251" s="3091"/>
      <c r="AB251" s="2776"/>
      <c r="AC251" s="3091"/>
      <c r="AD251" s="2759">
        <v>0</v>
      </c>
      <c r="AE251" s="2760"/>
      <c r="AF251" s="299"/>
      <c r="AG251" s="217" t="s">
        <v>521</v>
      </c>
      <c r="AH251" s="136"/>
      <c r="AI251" s="136"/>
      <c r="AJ251" s="2843"/>
      <c r="AK251" s="2843"/>
      <c r="AL251" s="2843"/>
      <c r="AM251" s="2843"/>
      <c r="AN251" s="2759">
        <v>0</v>
      </c>
      <c r="AO251" s="2760"/>
    </row>
    <row r="252" spans="1:41" ht="15.95" customHeight="1" x14ac:dyDescent="0.35">
      <c r="A252" s="3116" t="s">
        <v>998</v>
      </c>
      <c r="B252" s="3117"/>
      <c r="C252" s="208"/>
      <c r="D252" s="189"/>
      <c r="E252" s="2776"/>
      <c r="F252" s="3091"/>
      <c r="G252" s="2776"/>
      <c r="H252" s="3091"/>
      <c r="I252" s="2765">
        <v>5348336</v>
      </c>
      <c r="J252" s="3103"/>
      <c r="K252" s="53"/>
      <c r="L252" s="217" t="s">
        <v>1086</v>
      </c>
      <c r="M252" s="136"/>
      <c r="N252" s="136" t="s">
        <v>799</v>
      </c>
      <c r="O252" s="2843"/>
      <c r="P252" s="2843"/>
      <c r="Q252" s="2843"/>
      <c r="R252" s="2843"/>
      <c r="S252" s="2843">
        <v>350000</v>
      </c>
      <c r="T252" s="2843"/>
      <c r="U252" s="311"/>
      <c r="V252" s="3116" t="s">
        <v>998</v>
      </c>
      <c r="W252" s="3117"/>
      <c r="X252" s="208"/>
      <c r="Y252" s="189"/>
      <c r="Z252" s="2776"/>
      <c r="AA252" s="3091"/>
      <c r="AB252" s="2776"/>
      <c r="AC252" s="3091"/>
      <c r="AD252" s="2765">
        <v>1489893.6</v>
      </c>
      <c r="AE252" s="3103"/>
      <c r="AF252" s="299"/>
      <c r="AG252" s="217" t="s">
        <v>1073</v>
      </c>
      <c r="AH252" s="136"/>
      <c r="AI252" s="136"/>
      <c r="AJ252" s="2843"/>
      <c r="AK252" s="2843"/>
      <c r="AL252" s="2843"/>
      <c r="AM252" s="2843"/>
      <c r="AN252" s="2759">
        <v>0</v>
      </c>
      <c r="AO252" s="2760"/>
    </row>
    <row r="253" spans="1:41" ht="15.95" customHeight="1" x14ac:dyDescent="0.4">
      <c r="A253" s="3050" t="s">
        <v>858</v>
      </c>
      <c r="B253" s="3051"/>
      <c r="C253" s="136" t="s">
        <v>502</v>
      </c>
      <c r="D253" s="189" t="s">
        <v>503</v>
      </c>
      <c r="E253" s="2759">
        <v>5</v>
      </c>
      <c r="F253" s="2760"/>
      <c r="G253" s="2841">
        <v>38202.400000000001</v>
      </c>
      <c r="H253" s="2842">
        <v>38202.400000000001</v>
      </c>
      <c r="I253" s="2759">
        <v>191012</v>
      </c>
      <c r="J253" s="2760"/>
      <c r="K253" s="53"/>
      <c r="L253" s="220" t="s">
        <v>882</v>
      </c>
      <c r="M253" s="66"/>
      <c r="N253" s="221"/>
      <c r="O253" s="3104"/>
      <c r="P253" s="3104"/>
      <c r="Q253" s="3104"/>
      <c r="R253" s="3104"/>
      <c r="S253" s="3105">
        <v>8164646.6924242424</v>
      </c>
      <c r="T253" s="3105"/>
      <c r="U253" s="312"/>
      <c r="V253" s="3050" t="s">
        <v>858</v>
      </c>
      <c r="W253" s="3051"/>
      <c r="X253" s="208"/>
      <c r="Y253" s="189"/>
      <c r="Z253" s="2759"/>
      <c r="AA253" s="2760"/>
      <c r="AB253" s="2759"/>
      <c r="AC253" s="2760"/>
      <c r="AD253" s="2759">
        <v>0</v>
      </c>
      <c r="AE253" s="2760"/>
      <c r="AF253" s="299"/>
      <c r="AG253" s="220" t="s">
        <v>882</v>
      </c>
      <c r="AH253" s="66"/>
      <c r="AI253" s="221"/>
      <c r="AJ253" s="3104"/>
      <c r="AK253" s="3104"/>
      <c r="AL253" s="3104"/>
      <c r="AM253" s="3104"/>
      <c r="AN253" s="3105">
        <v>687794.88599999994</v>
      </c>
      <c r="AO253" s="3105"/>
    </row>
    <row r="254" spans="1:41" ht="15.95" customHeight="1" x14ac:dyDescent="0.2">
      <c r="A254" s="3050" t="s">
        <v>501</v>
      </c>
      <c r="B254" s="3051"/>
      <c r="C254" s="208"/>
      <c r="D254" s="189"/>
      <c r="E254" s="2759"/>
      <c r="F254" s="2760"/>
      <c r="G254" s="2759"/>
      <c r="H254" s="2760"/>
      <c r="I254" s="2759">
        <v>0</v>
      </c>
      <c r="J254" s="2760"/>
      <c r="K254" s="53"/>
      <c r="L254" s="164"/>
      <c r="M254" s="218"/>
      <c r="N254" s="136"/>
      <c r="O254" s="2843"/>
      <c r="P254" s="2843"/>
      <c r="Q254" s="2843"/>
      <c r="R254" s="2843"/>
      <c r="S254" s="2843"/>
      <c r="T254" s="2843"/>
      <c r="U254" s="311"/>
      <c r="V254" s="3050" t="s">
        <v>501</v>
      </c>
      <c r="W254" s="3051"/>
      <c r="X254" s="208"/>
      <c r="Y254" s="189"/>
      <c r="Z254" s="2759"/>
      <c r="AA254" s="2760"/>
      <c r="AB254" s="2759"/>
      <c r="AC254" s="2760"/>
      <c r="AD254" s="2759">
        <v>0</v>
      </c>
      <c r="AE254" s="2760"/>
      <c r="AF254" s="299"/>
      <c r="AG254" s="164"/>
      <c r="AH254" s="218"/>
      <c r="AI254" s="136"/>
      <c r="AJ254" s="2843"/>
      <c r="AK254" s="2843"/>
      <c r="AL254" s="2843"/>
      <c r="AM254" s="2843"/>
      <c r="AN254" s="2843"/>
      <c r="AO254" s="2843"/>
    </row>
    <row r="255" spans="1:41" ht="15.95" customHeight="1" x14ac:dyDescent="0.3">
      <c r="A255" s="3050" t="s">
        <v>1000</v>
      </c>
      <c r="B255" s="3051"/>
      <c r="C255" s="208"/>
      <c r="D255" s="189"/>
      <c r="E255" s="2776"/>
      <c r="F255" s="3091"/>
      <c r="G255" s="2776"/>
      <c r="H255" s="3091"/>
      <c r="I255" s="2759">
        <v>0</v>
      </c>
      <c r="J255" s="2760"/>
      <c r="K255" s="53"/>
      <c r="L255" s="160" t="s">
        <v>582</v>
      </c>
      <c r="M255" s="161"/>
      <c r="N255" s="161"/>
      <c r="O255" s="3101"/>
      <c r="P255" s="3101"/>
      <c r="Q255" s="3101"/>
      <c r="R255" s="3101"/>
      <c r="S255" s="3101"/>
      <c r="T255" s="3102"/>
      <c r="U255" s="308"/>
      <c r="V255" s="3050" t="s">
        <v>1000</v>
      </c>
      <c r="W255" s="3051"/>
      <c r="X255" s="208"/>
      <c r="Y255" s="189"/>
      <c r="Z255" s="2776"/>
      <c r="AA255" s="3091"/>
      <c r="AB255" s="2776"/>
      <c r="AC255" s="3091"/>
      <c r="AD255" s="2759">
        <v>0</v>
      </c>
      <c r="AE255" s="2760"/>
      <c r="AF255" s="299"/>
      <c r="AG255" s="160" t="s">
        <v>582</v>
      </c>
      <c r="AH255" s="161"/>
      <c r="AI255" s="161"/>
      <c r="AJ255" s="3101"/>
      <c r="AK255" s="3101"/>
      <c r="AL255" s="3101"/>
      <c r="AM255" s="3101"/>
      <c r="AN255" s="3101"/>
      <c r="AO255" s="3102"/>
    </row>
    <row r="256" spans="1:41" ht="15.95" customHeight="1" x14ac:dyDescent="0.3">
      <c r="A256" s="3050" t="s">
        <v>1001</v>
      </c>
      <c r="B256" s="3051"/>
      <c r="C256" s="208"/>
      <c r="D256" s="189"/>
      <c r="E256" s="2776"/>
      <c r="F256" s="3091"/>
      <c r="G256" s="2776"/>
      <c r="H256" s="3091"/>
      <c r="I256" s="2759">
        <v>0</v>
      </c>
      <c r="J256" s="2760"/>
      <c r="K256" s="53"/>
      <c r="L256" s="164" t="s">
        <v>1002</v>
      </c>
      <c r="M256" s="165" t="s">
        <v>1039</v>
      </c>
      <c r="N256" s="166"/>
      <c r="O256" s="2775"/>
      <c r="P256" s="2775"/>
      <c r="Q256" s="2775"/>
      <c r="R256" s="2775"/>
      <c r="S256" s="2775">
        <v>752952.73462121212</v>
      </c>
      <c r="T256" s="2760"/>
      <c r="U256" s="308"/>
      <c r="V256" s="3050" t="s">
        <v>1001</v>
      </c>
      <c r="W256" s="3051"/>
      <c r="X256" s="208"/>
      <c r="Y256" s="189"/>
      <c r="Z256" s="2776"/>
      <c r="AA256" s="3091"/>
      <c r="AB256" s="2776"/>
      <c r="AC256" s="3091"/>
      <c r="AD256" s="2759">
        <v>0</v>
      </c>
      <c r="AE256" s="2760"/>
      <c r="AF256" s="299"/>
      <c r="AG256" s="164" t="s">
        <v>1002</v>
      </c>
      <c r="AH256" s="165" t="s">
        <v>1039</v>
      </c>
      <c r="AI256" s="166"/>
      <c r="AJ256" s="2775"/>
      <c r="AK256" s="2775"/>
      <c r="AL256" s="2775"/>
      <c r="AM256" s="2775"/>
      <c r="AN256" s="2775">
        <v>349096.02930000005</v>
      </c>
      <c r="AO256" s="2760"/>
    </row>
    <row r="257" spans="1:41" ht="15.95" customHeight="1" x14ac:dyDescent="0.3">
      <c r="A257" s="3050" t="s">
        <v>1003</v>
      </c>
      <c r="B257" s="3051"/>
      <c r="C257" s="208"/>
      <c r="D257" s="189"/>
      <c r="E257" s="2776"/>
      <c r="F257" s="3091"/>
      <c r="G257" s="2776"/>
      <c r="H257" s="3091"/>
      <c r="I257" s="2759">
        <v>0</v>
      </c>
      <c r="J257" s="2760"/>
      <c r="K257" s="53"/>
      <c r="L257" s="168" t="s">
        <v>533</v>
      </c>
      <c r="M257" s="166"/>
      <c r="N257" s="166"/>
      <c r="O257" s="2775"/>
      <c r="P257" s="2775"/>
      <c r="Q257" s="2775"/>
      <c r="R257" s="2775"/>
      <c r="S257" s="2775">
        <v>150000</v>
      </c>
      <c r="T257" s="2760"/>
      <c r="U257" s="308"/>
      <c r="V257" s="3050" t="s">
        <v>1003</v>
      </c>
      <c r="W257" s="3051"/>
      <c r="X257" s="208"/>
      <c r="Y257" s="189"/>
      <c r="Z257" s="2776"/>
      <c r="AA257" s="3091"/>
      <c r="AB257" s="2776"/>
      <c r="AC257" s="3091"/>
      <c r="AD257" s="2759">
        <v>0</v>
      </c>
      <c r="AE257" s="2760"/>
      <c r="AF257" s="299"/>
      <c r="AG257" s="168" t="s">
        <v>533</v>
      </c>
      <c r="AH257" s="166"/>
      <c r="AI257" s="166"/>
      <c r="AJ257" s="2775"/>
      <c r="AK257" s="2775"/>
      <c r="AL257" s="2775"/>
      <c r="AM257" s="2775"/>
      <c r="AN257" s="2775"/>
      <c r="AO257" s="2760"/>
    </row>
    <row r="258" spans="1:41" ht="15.95" customHeight="1" x14ac:dyDescent="0.3">
      <c r="A258" s="3050" t="s">
        <v>1004</v>
      </c>
      <c r="B258" s="3051"/>
      <c r="C258" s="208"/>
      <c r="D258" s="189"/>
      <c r="E258" s="2776"/>
      <c r="F258" s="3091"/>
      <c r="G258" s="2776"/>
      <c r="H258" s="3091"/>
      <c r="I258" s="2759">
        <v>0</v>
      </c>
      <c r="J258" s="2760"/>
      <c r="K258" s="53"/>
      <c r="L258" s="169" t="s">
        <v>535</v>
      </c>
      <c r="M258" s="166"/>
      <c r="N258" s="166"/>
      <c r="O258" s="2775"/>
      <c r="P258" s="2775"/>
      <c r="Q258" s="2775"/>
      <c r="R258" s="2775"/>
      <c r="S258" s="2775">
        <v>550000</v>
      </c>
      <c r="T258" s="2760"/>
      <c r="U258" s="308"/>
      <c r="V258" s="3050" t="s">
        <v>1004</v>
      </c>
      <c r="W258" s="3051"/>
      <c r="X258" s="208"/>
      <c r="Y258" s="189"/>
      <c r="Z258" s="2776"/>
      <c r="AA258" s="3091"/>
      <c r="AB258" s="2776"/>
      <c r="AC258" s="3091"/>
      <c r="AD258" s="2759">
        <v>0</v>
      </c>
      <c r="AE258" s="2760"/>
      <c r="AF258" s="299"/>
      <c r="AG258" s="169" t="s">
        <v>535</v>
      </c>
      <c r="AH258" s="166"/>
      <c r="AI258" s="166"/>
      <c r="AJ258" s="2775"/>
      <c r="AK258" s="2775"/>
      <c r="AL258" s="2775"/>
      <c r="AM258" s="2775"/>
      <c r="AN258" s="2775">
        <v>550000</v>
      </c>
      <c r="AO258" s="2760"/>
    </row>
    <row r="259" spans="1:41" ht="15.95" customHeight="1" x14ac:dyDescent="0.3">
      <c r="A259" s="3050" t="s">
        <v>1005</v>
      </c>
      <c r="B259" s="3051"/>
      <c r="C259" s="208"/>
      <c r="D259" s="189"/>
      <c r="E259" s="2776"/>
      <c r="F259" s="3091"/>
      <c r="G259" s="2776"/>
      <c r="H259" s="3091"/>
      <c r="I259" s="2759">
        <v>0</v>
      </c>
      <c r="J259" s="2760"/>
      <c r="K259" s="53"/>
      <c r="L259" s="169" t="s">
        <v>537</v>
      </c>
      <c r="M259" s="166"/>
      <c r="N259" s="166"/>
      <c r="O259" s="2775"/>
      <c r="P259" s="2775"/>
      <c r="Q259" s="2775"/>
      <c r="R259" s="2775"/>
      <c r="S259" s="2775">
        <v>752952.73462121212</v>
      </c>
      <c r="T259" s="2760"/>
      <c r="U259" s="308"/>
      <c r="V259" s="3050" t="s">
        <v>1005</v>
      </c>
      <c r="W259" s="3051"/>
      <c r="X259" s="208"/>
      <c r="Y259" s="189"/>
      <c r="Z259" s="2776"/>
      <c r="AA259" s="3091"/>
      <c r="AB259" s="2776"/>
      <c r="AC259" s="3091"/>
      <c r="AD259" s="2759">
        <v>0</v>
      </c>
      <c r="AE259" s="2760"/>
      <c r="AF259" s="299"/>
      <c r="AG259" s="169" t="s">
        <v>731</v>
      </c>
      <c r="AH259" s="166"/>
      <c r="AI259" s="166"/>
      <c r="AJ259" s="2775"/>
      <c r="AK259" s="2775"/>
      <c r="AL259" s="2775"/>
      <c r="AM259" s="2775"/>
      <c r="AN259" s="2775">
        <v>349096.02930000005</v>
      </c>
      <c r="AO259" s="2760"/>
    </row>
    <row r="260" spans="1:41" ht="15.95" customHeight="1" x14ac:dyDescent="0.3">
      <c r="A260" s="3050" t="s">
        <v>1006</v>
      </c>
      <c r="B260" s="3051"/>
      <c r="C260" s="208"/>
      <c r="D260" s="189"/>
      <c r="E260" s="2776"/>
      <c r="F260" s="3091"/>
      <c r="G260" s="2776"/>
      <c r="H260" s="3091"/>
      <c r="I260" s="2759">
        <v>0</v>
      </c>
      <c r="J260" s="2760"/>
      <c r="K260" s="53"/>
      <c r="L260" s="185" t="s">
        <v>510</v>
      </c>
      <c r="M260" s="173"/>
      <c r="N260" s="173"/>
      <c r="O260" s="2757"/>
      <c r="P260" s="2757"/>
      <c r="Q260" s="2757"/>
      <c r="R260" s="2757"/>
      <c r="S260" s="2757">
        <v>150000</v>
      </c>
      <c r="T260" s="2758"/>
      <c r="U260" s="308"/>
      <c r="V260" s="3050" t="s">
        <v>1006</v>
      </c>
      <c r="W260" s="3051"/>
      <c r="X260" s="309"/>
      <c r="Y260" s="189"/>
      <c r="Z260" s="2776"/>
      <c r="AA260" s="3091"/>
      <c r="AB260" s="2776"/>
      <c r="AC260" s="3091"/>
      <c r="AD260" s="2759">
        <v>0</v>
      </c>
      <c r="AE260" s="2760"/>
      <c r="AF260" s="299"/>
      <c r="AG260" s="185" t="s">
        <v>510</v>
      </c>
      <c r="AH260" s="173"/>
      <c r="AI260" s="173"/>
      <c r="AJ260" s="2757"/>
      <c r="AK260" s="2757"/>
      <c r="AL260" s="2757"/>
      <c r="AM260" s="2757"/>
      <c r="AN260" s="2757">
        <v>100000</v>
      </c>
      <c r="AO260" s="2758"/>
    </row>
    <row r="261" spans="1:41" ht="15.95" customHeight="1" x14ac:dyDescent="0.4">
      <c r="A261" s="3050" t="s">
        <v>1087</v>
      </c>
      <c r="B261" s="3051"/>
      <c r="C261" s="136" t="s">
        <v>502</v>
      </c>
      <c r="D261" s="189" t="s">
        <v>503</v>
      </c>
      <c r="E261" s="2776">
        <v>30</v>
      </c>
      <c r="F261" s="3091"/>
      <c r="G261" s="2841">
        <v>38202.400000000001</v>
      </c>
      <c r="H261" s="2842">
        <v>38202.400000000001</v>
      </c>
      <c r="I261" s="2759">
        <v>1146072</v>
      </c>
      <c r="J261" s="2760"/>
      <c r="K261" s="53"/>
      <c r="L261" s="174" t="s">
        <v>539</v>
      </c>
      <c r="M261" s="222"/>
      <c r="N261" s="222"/>
      <c r="O261" s="3096"/>
      <c r="P261" s="3096"/>
      <c r="Q261" s="3097"/>
      <c r="R261" s="3097"/>
      <c r="S261" s="3098">
        <v>2355905.4692424242</v>
      </c>
      <c r="T261" s="3098"/>
      <c r="U261" s="313"/>
      <c r="V261" s="3050" t="s">
        <v>1075</v>
      </c>
      <c r="W261" s="3051"/>
      <c r="X261" s="309"/>
      <c r="Y261" s="189"/>
      <c r="Z261" s="2776"/>
      <c r="AA261" s="3091"/>
      <c r="AB261" s="2776"/>
      <c r="AC261" s="3091"/>
      <c r="AD261" s="2759">
        <v>0</v>
      </c>
      <c r="AE261" s="2760"/>
      <c r="AF261" s="299"/>
      <c r="AG261" s="174" t="s">
        <v>539</v>
      </c>
      <c r="AH261" s="222"/>
      <c r="AI261" s="222"/>
      <c r="AJ261" s="3096"/>
      <c r="AK261" s="3096"/>
      <c r="AL261" s="3097"/>
      <c r="AM261" s="3097"/>
      <c r="AN261" s="3098">
        <v>1348192.0586000001</v>
      </c>
      <c r="AO261" s="3098"/>
    </row>
    <row r="262" spans="1:41" ht="15.95" customHeight="1" x14ac:dyDescent="0.3">
      <c r="A262" s="3050" t="s">
        <v>1008</v>
      </c>
      <c r="B262" s="3051"/>
      <c r="C262" s="208"/>
      <c r="D262" s="189"/>
      <c r="E262" s="2776"/>
      <c r="F262" s="3091"/>
      <c r="G262" s="2776"/>
      <c r="H262" s="2777"/>
      <c r="I262" s="2759">
        <v>0</v>
      </c>
      <c r="J262" s="2760"/>
      <c r="K262" s="53"/>
      <c r="L262" s="177"/>
      <c r="M262" s="166"/>
      <c r="N262" s="166"/>
      <c r="O262" s="2775"/>
      <c r="P262" s="2775"/>
      <c r="Q262" s="2775"/>
      <c r="R262" s="2775"/>
      <c r="S262" s="2775"/>
      <c r="T262" s="2760"/>
      <c r="U262" s="308"/>
      <c r="V262" s="3050" t="s">
        <v>1008</v>
      </c>
      <c r="W262" s="3051"/>
      <c r="X262" s="208"/>
      <c r="Y262" s="189"/>
      <c r="Z262" s="2776"/>
      <c r="AA262" s="3091"/>
      <c r="AB262" s="2776"/>
      <c r="AC262" s="3091"/>
      <c r="AD262" s="2759">
        <v>0</v>
      </c>
      <c r="AE262" s="2760"/>
      <c r="AF262" s="299"/>
      <c r="AG262" s="177"/>
      <c r="AH262" s="166"/>
      <c r="AI262" s="166"/>
      <c r="AJ262" s="2775"/>
      <c r="AK262" s="2775"/>
      <c r="AL262" s="2775"/>
      <c r="AM262" s="2775"/>
      <c r="AN262" s="2775"/>
      <c r="AO262" s="2760"/>
    </row>
    <row r="263" spans="1:41" ht="15.95" customHeight="1" thickBot="1" x14ac:dyDescent="0.45">
      <c r="A263" s="3050" t="s">
        <v>520</v>
      </c>
      <c r="B263" s="3051"/>
      <c r="C263" s="136" t="s">
        <v>502</v>
      </c>
      <c r="D263" s="189" t="s">
        <v>503</v>
      </c>
      <c r="E263" s="2776">
        <v>36</v>
      </c>
      <c r="F263" s="3091"/>
      <c r="G263" s="2841">
        <v>38202.400000000001</v>
      </c>
      <c r="H263" s="2842">
        <v>38202.400000000001</v>
      </c>
      <c r="I263" s="2759">
        <v>1375286.4000000001</v>
      </c>
      <c r="J263" s="2760"/>
      <c r="K263" s="53"/>
      <c r="L263" s="178" t="s">
        <v>588</v>
      </c>
      <c r="M263" s="226"/>
      <c r="N263" s="226"/>
      <c r="O263" s="226"/>
      <c r="P263" s="226"/>
      <c r="Q263" s="179"/>
      <c r="R263" s="179"/>
      <c r="S263" s="2780">
        <v>17414960.161666669</v>
      </c>
      <c r="T263" s="2781"/>
      <c r="U263" s="313"/>
      <c r="V263" s="3050" t="s">
        <v>520</v>
      </c>
      <c r="W263" s="3051"/>
      <c r="X263" s="136" t="s">
        <v>502</v>
      </c>
      <c r="Y263" s="189" t="s">
        <v>503</v>
      </c>
      <c r="Z263" s="2776">
        <v>10</v>
      </c>
      <c r="AA263" s="3091"/>
      <c r="AB263" s="3124">
        <v>38202.400000000001</v>
      </c>
      <c r="AC263" s="3125">
        <v>38202.400000000001</v>
      </c>
      <c r="AD263" s="2759">
        <v>382024</v>
      </c>
      <c r="AE263" s="2760"/>
      <c r="AF263" s="299"/>
      <c r="AG263" s="178" t="s">
        <v>588</v>
      </c>
      <c r="AH263" s="226"/>
      <c r="AI263" s="226"/>
      <c r="AJ263" s="226"/>
      <c r="AK263" s="226"/>
      <c r="AL263" s="179"/>
      <c r="AM263" s="179"/>
      <c r="AN263" s="2780">
        <v>8330112.6446000012</v>
      </c>
      <c r="AO263" s="2781"/>
    </row>
    <row r="264" spans="1:41" ht="15.95" customHeight="1" x14ac:dyDescent="0.4">
      <c r="A264" s="3050" t="s">
        <v>1015</v>
      </c>
      <c r="B264" s="3051"/>
      <c r="C264" s="136" t="s">
        <v>502</v>
      </c>
      <c r="D264" s="189" t="s">
        <v>503</v>
      </c>
      <c r="E264" s="2759">
        <v>35</v>
      </c>
      <c r="F264" s="2760"/>
      <c r="G264" s="2841">
        <v>38202.400000000001</v>
      </c>
      <c r="H264" s="2842">
        <v>38202.400000000001</v>
      </c>
      <c r="I264" s="2759">
        <v>1337084</v>
      </c>
      <c r="J264" s="2760"/>
      <c r="K264" s="53"/>
      <c r="L264" s="166"/>
      <c r="M264" s="166"/>
      <c r="N264" s="166"/>
      <c r="O264" s="166"/>
      <c r="P264" s="166"/>
      <c r="Q264" s="166"/>
      <c r="R264" s="166"/>
      <c r="S264" s="166"/>
      <c r="T264" s="166"/>
      <c r="U264" s="307"/>
      <c r="V264" s="3050" t="s">
        <v>1049</v>
      </c>
      <c r="W264" s="3051"/>
      <c r="X264" s="136" t="s">
        <v>502</v>
      </c>
      <c r="Y264" s="189" t="s">
        <v>503</v>
      </c>
      <c r="Z264" s="2759">
        <v>11</v>
      </c>
      <c r="AA264" s="2760"/>
      <c r="AB264" s="3124">
        <v>38202.400000000001</v>
      </c>
      <c r="AC264" s="3125">
        <v>38202.400000000001</v>
      </c>
      <c r="AD264" s="2759">
        <v>420226.4</v>
      </c>
      <c r="AE264" s="2760"/>
      <c r="AF264" s="304"/>
      <c r="AG264" s="166"/>
      <c r="AH264" s="166"/>
      <c r="AI264" s="166"/>
      <c r="AJ264" s="166"/>
      <c r="AK264" s="166"/>
      <c r="AL264" s="166"/>
      <c r="AM264" s="166"/>
      <c r="AN264" s="166"/>
      <c r="AO264" s="166"/>
    </row>
    <row r="265" spans="1:41" ht="15.95" customHeight="1" x14ac:dyDescent="0.3">
      <c r="A265" s="3050" t="s">
        <v>1016</v>
      </c>
      <c r="B265" s="3051"/>
      <c r="C265" s="208"/>
      <c r="D265" s="189"/>
      <c r="E265" s="2776"/>
      <c r="F265" s="3091"/>
      <c r="G265" s="2776"/>
      <c r="H265" s="3091"/>
      <c r="I265" s="2759">
        <v>0</v>
      </c>
      <c r="J265" s="2760"/>
      <c r="K265" s="53"/>
      <c r="L265" s="7" t="s">
        <v>1530</v>
      </c>
      <c r="M265" s="166"/>
      <c r="N265" s="166"/>
      <c r="O265" s="166"/>
      <c r="P265" s="166"/>
      <c r="Q265" s="166"/>
      <c r="R265" s="166"/>
      <c r="S265" s="166"/>
      <c r="T265" s="166"/>
      <c r="U265" s="307"/>
      <c r="V265" s="3050" t="s">
        <v>1016</v>
      </c>
      <c r="W265" s="3051"/>
      <c r="X265" s="309"/>
      <c r="Y265" s="189"/>
      <c r="Z265" s="2776"/>
      <c r="AA265" s="3091"/>
      <c r="AB265" s="2776"/>
      <c r="AC265" s="3091"/>
      <c r="AD265" s="2759">
        <v>0</v>
      </c>
      <c r="AE265" s="2760"/>
      <c r="AF265" s="299"/>
      <c r="AG265" s="7" t="s">
        <v>1530</v>
      </c>
      <c r="AH265" s="166"/>
      <c r="AI265" s="166"/>
      <c r="AJ265" s="166"/>
      <c r="AK265" s="166"/>
      <c r="AL265" s="166"/>
      <c r="AM265" s="166"/>
      <c r="AN265" s="166"/>
      <c r="AO265" s="166"/>
    </row>
    <row r="266" spans="1:41" ht="15.95" customHeight="1" x14ac:dyDescent="0.3">
      <c r="A266" s="3050" t="s">
        <v>1017</v>
      </c>
      <c r="B266" s="3051"/>
      <c r="C266" s="208"/>
      <c r="D266" s="189"/>
      <c r="E266" s="2776"/>
      <c r="F266" s="3091"/>
      <c r="G266" s="2776"/>
      <c r="H266" s="3091"/>
      <c r="I266" s="2759">
        <v>0</v>
      </c>
      <c r="J266" s="2760"/>
      <c r="K266" s="53"/>
      <c r="L266" s="2155" t="s">
        <v>1585</v>
      </c>
      <c r="M266" s="1881"/>
      <c r="N266" s="1881"/>
      <c r="O266" s="1881"/>
      <c r="P266" s="1881"/>
      <c r="Q266" s="1896"/>
      <c r="R266" s="1881"/>
      <c r="S266" s="1881"/>
      <c r="T266" s="166"/>
      <c r="U266" s="307"/>
      <c r="V266" s="3050" t="s">
        <v>1017</v>
      </c>
      <c r="W266" s="3051"/>
      <c r="X266" s="208"/>
      <c r="Y266" s="189"/>
      <c r="Z266" s="2776"/>
      <c r="AA266" s="3091"/>
      <c r="AB266" s="2776"/>
      <c r="AC266" s="3091"/>
      <c r="AD266" s="2759">
        <v>0</v>
      </c>
      <c r="AE266" s="2760"/>
      <c r="AF266" s="299"/>
      <c r="AG266" s="2155" t="s">
        <v>1586</v>
      </c>
      <c r="AH266" s="1881"/>
      <c r="AI266" s="1881"/>
      <c r="AJ266" s="1881"/>
      <c r="AK266" s="1881"/>
      <c r="AL266" s="1896"/>
      <c r="AM266" s="1881"/>
      <c r="AN266" s="1881"/>
      <c r="AO266" s="166"/>
    </row>
    <row r="267" spans="1:41" ht="15.95" customHeight="1" x14ac:dyDescent="0.3">
      <c r="A267" s="3050" t="s">
        <v>1018</v>
      </c>
      <c r="B267" s="3051"/>
      <c r="C267" s="208"/>
      <c r="D267" s="189"/>
      <c r="E267" s="2776"/>
      <c r="F267" s="3091"/>
      <c r="G267" s="2776"/>
      <c r="H267" s="3091"/>
      <c r="I267" s="2759">
        <v>0</v>
      </c>
      <c r="J267" s="2760"/>
      <c r="K267" s="53"/>
      <c r="L267" s="166"/>
      <c r="M267" s="227"/>
      <c r="N267" s="227"/>
      <c r="O267" s="227"/>
      <c r="P267" s="227"/>
      <c r="Q267" s="122"/>
      <c r="R267" s="61"/>
      <c r="S267" s="166"/>
      <c r="T267" s="166"/>
      <c r="U267" s="307"/>
      <c r="V267" s="3050" t="s">
        <v>1018</v>
      </c>
      <c r="W267" s="3051"/>
      <c r="X267" s="208"/>
      <c r="Y267" s="189"/>
      <c r="Z267" s="2776"/>
      <c r="AA267" s="3091"/>
      <c r="AB267" s="2776"/>
      <c r="AC267" s="3091"/>
      <c r="AD267" s="2759">
        <v>0</v>
      </c>
      <c r="AE267" s="2760"/>
      <c r="AF267" s="299"/>
      <c r="AG267" s="166"/>
      <c r="AH267" s="3044"/>
      <c r="AI267" s="3044"/>
      <c r="AJ267" s="3044"/>
      <c r="AK267" s="3044"/>
      <c r="AL267" s="291"/>
      <c r="AM267" s="61"/>
      <c r="AN267" s="166"/>
      <c r="AO267" s="166"/>
    </row>
    <row r="268" spans="1:41" ht="15.95" customHeight="1" x14ac:dyDescent="0.4">
      <c r="A268" s="3050" t="s">
        <v>1019</v>
      </c>
      <c r="B268" s="3051"/>
      <c r="C268" s="136" t="s">
        <v>502</v>
      </c>
      <c r="D268" s="189" t="s">
        <v>503</v>
      </c>
      <c r="E268" s="2759">
        <v>10</v>
      </c>
      <c r="F268" s="2760"/>
      <c r="G268" s="2841">
        <v>38202.400000000001</v>
      </c>
      <c r="H268" s="2842">
        <v>38202.400000000001</v>
      </c>
      <c r="I268" s="2759">
        <v>382024</v>
      </c>
      <c r="J268" s="2760"/>
      <c r="K268" s="53"/>
      <c r="L268" s="166"/>
      <c r="M268" s="3044"/>
      <c r="N268" s="3044"/>
      <c r="O268" s="3044"/>
      <c r="P268" s="3044"/>
      <c r="Q268" s="122"/>
      <c r="R268" s="61"/>
      <c r="S268" s="166"/>
      <c r="T268" s="166"/>
      <c r="U268" s="307"/>
      <c r="V268" s="3050" t="s">
        <v>1019</v>
      </c>
      <c r="W268" s="3051"/>
      <c r="X268" s="136" t="s">
        <v>502</v>
      </c>
      <c r="Y268" s="189" t="s">
        <v>503</v>
      </c>
      <c r="Z268" s="2759">
        <v>4</v>
      </c>
      <c r="AA268" s="2760"/>
      <c r="AB268" s="3124">
        <v>38202.400000000001</v>
      </c>
      <c r="AC268" s="3125">
        <v>38202.400000000001</v>
      </c>
      <c r="AD268" s="2759">
        <v>152809.60000000001</v>
      </c>
      <c r="AE268" s="2760"/>
      <c r="AF268" s="299"/>
      <c r="AG268" s="166"/>
      <c r="AH268" s="227"/>
      <c r="AI268" s="227"/>
      <c r="AJ268" s="227"/>
      <c r="AK268" s="227"/>
      <c r="AL268" s="122"/>
      <c r="AM268" s="61"/>
      <c r="AN268" s="61"/>
      <c r="AO268" s="166"/>
    </row>
    <row r="269" spans="1:41" ht="15.95" customHeight="1" x14ac:dyDescent="0.4">
      <c r="A269" s="3050" t="s">
        <v>887</v>
      </c>
      <c r="B269" s="3051"/>
      <c r="C269" s="136" t="s">
        <v>502</v>
      </c>
      <c r="D269" s="189" t="s">
        <v>503</v>
      </c>
      <c r="E269" s="2759">
        <v>14</v>
      </c>
      <c r="F269" s="2760"/>
      <c r="G269" s="2841">
        <v>38202.400000000001</v>
      </c>
      <c r="H269" s="2842">
        <v>38202.400000000001</v>
      </c>
      <c r="I269" s="2759">
        <v>534833.6</v>
      </c>
      <c r="J269" s="2760"/>
      <c r="K269" s="53"/>
      <c r="L269" s="166"/>
      <c r="M269" s="3044"/>
      <c r="N269" s="3044"/>
      <c r="O269" s="3044"/>
      <c r="P269" s="3044"/>
      <c r="Q269" s="122"/>
      <c r="R269" s="166"/>
      <c r="S269" s="166"/>
      <c r="T269" s="166"/>
      <c r="U269" s="307"/>
      <c r="V269" s="3050" t="s">
        <v>887</v>
      </c>
      <c r="W269" s="3051"/>
      <c r="X269" s="136" t="s">
        <v>502</v>
      </c>
      <c r="Y269" s="189" t="s">
        <v>503</v>
      </c>
      <c r="Z269" s="2759">
        <v>10</v>
      </c>
      <c r="AA269" s="2760"/>
      <c r="AB269" s="3124">
        <v>38202.400000000001</v>
      </c>
      <c r="AC269" s="3125">
        <v>38202.400000000001</v>
      </c>
      <c r="AD269" s="2759">
        <v>382024</v>
      </c>
      <c r="AE269" s="2760"/>
      <c r="AF269" s="299"/>
      <c r="AG269" s="166"/>
      <c r="AH269" s="227"/>
      <c r="AI269" s="227"/>
      <c r="AJ269" s="227"/>
      <c r="AK269" s="227"/>
      <c r="AL269" s="122"/>
      <c r="AM269" s="166"/>
      <c r="AN269" s="166"/>
      <c r="AO269" s="166"/>
    </row>
    <row r="270" spans="1:41" ht="15.95" customHeight="1" x14ac:dyDescent="0.4">
      <c r="A270" s="3050" t="s">
        <v>888</v>
      </c>
      <c r="B270" s="3051"/>
      <c r="C270" s="136" t="s">
        <v>502</v>
      </c>
      <c r="D270" s="189" t="s">
        <v>503</v>
      </c>
      <c r="E270" s="2776">
        <v>10</v>
      </c>
      <c r="F270" s="3091"/>
      <c r="G270" s="2841">
        <v>38202.400000000001</v>
      </c>
      <c r="H270" s="2842">
        <v>38202.400000000001</v>
      </c>
      <c r="I270" s="2759">
        <v>382024</v>
      </c>
      <c r="J270" s="2760"/>
      <c r="K270" s="53"/>
      <c r="L270" s="166"/>
      <c r="M270" s="3044"/>
      <c r="N270" s="3044"/>
      <c r="O270" s="3044"/>
      <c r="P270" s="3044"/>
      <c r="Q270" s="292"/>
      <c r="R270" s="61"/>
      <c r="S270" s="166"/>
      <c r="T270" s="166"/>
      <c r="U270" s="307"/>
      <c r="V270" s="3050" t="s">
        <v>888</v>
      </c>
      <c r="W270" s="3051"/>
      <c r="X270" s="136" t="s">
        <v>502</v>
      </c>
      <c r="Y270" s="189" t="s">
        <v>503</v>
      </c>
      <c r="Z270" s="2776">
        <v>4</v>
      </c>
      <c r="AA270" s="3091"/>
      <c r="AB270" s="3124">
        <v>38202.400000000001</v>
      </c>
      <c r="AC270" s="3125">
        <v>38202.400000000001</v>
      </c>
      <c r="AD270" s="2759">
        <v>152809.60000000001</v>
      </c>
      <c r="AE270" s="2760"/>
      <c r="AF270" s="299"/>
      <c r="AG270" s="166"/>
      <c r="AH270" s="3044"/>
      <c r="AI270" s="3044"/>
      <c r="AJ270" s="3044"/>
      <c r="AK270" s="3044"/>
      <c r="AL270" s="122"/>
      <c r="AM270" s="61"/>
      <c r="AN270" s="166"/>
      <c r="AO270" s="166"/>
    </row>
    <row r="271" spans="1:41" ht="15.95" customHeight="1" x14ac:dyDescent="0.3">
      <c r="A271" s="3116" t="s">
        <v>1020</v>
      </c>
      <c r="B271" s="3117"/>
      <c r="C271" s="208"/>
      <c r="D271" s="189"/>
      <c r="E271" s="2776"/>
      <c r="F271" s="3091"/>
      <c r="G271" s="2776"/>
      <c r="H271" s="3091"/>
      <c r="I271" s="2765">
        <v>400000</v>
      </c>
      <c r="J271" s="2766"/>
      <c r="K271" s="53"/>
      <c r="L271" s="166"/>
      <c r="M271" s="166"/>
      <c r="N271" s="166"/>
      <c r="O271" s="166"/>
      <c r="P271" s="166"/>
      <c r="Q271" s="166"/>
      <c r="R271" s="61"/>
      <c r="S271" s="61"/>
      <c r="T271" s="166"/>
      <c r="U271" s="307"/>
      <c r="V271" s="3116" t="s">
        <v>1020</v>
      </c>
      <c r="W271" s="3117"/>
      <c r="X271" s="208"/>
      <c r="Y271" s="189"/>
      <c r="Z271" s="2776"/>
      <c r="AA271" s="3091"/>
      <c r="AB271" s="2776"/>
      <c r="AC271" s="3091"/>
      <c r="AD271" s="2765">
        <v>4804232.1000000006</v>
      </c>
      <c r="AE271" s="2766"/>
      <c r="AF271" s="299"/>
      <c r="AG271" s="166"/>
      <c r="AH271" s="3044"/>
      <c r="AI271" s="3044"/>
      <c r="AJ271" s="3044"/>
      <c r="AK271" s="3044"/>
      <c r="AL271" s="122"/>
      <c r="AM271" s="61"/>
      <c r="AN271" s="166"/>
      <c r="AO271" s="166"/>
    </row>
    <row r="272" spans="1:41" ht="15.95" customHeight="1" x14ac:dyDescent="0.3">
      <c r="A272" s="3050" t="s">
        <v>890</v>
      </c>
      <c r="B272" s="3051"/>
      <c r="C272" s="136"/>
      <c r="D272" s="189"/>
      <c r="E272" s="2776"/>
      <c r="F272" s="3091"/>
      <c r="G272" s="2776"/>
      <c r="H272" s="3091"/>
      <c r="I272" s="2759">
        <v>0</v>
      </c>
      <c r="J272" s="2760"/>
      <c r="K272" s="53"/>
      <c r="L272" s="53"/>
      <c r="M272" s="53"/>
      <c r="N272" s="53"/>
      <c r="O272" s="53"/>
      <c r="P272" s="53"/>
      <c r="Q272" s="53"/>
      <c r="R272" s="61"/>
      <c r="S272" s="166"/>
      <c r="T272" s="166"/>
      <c r="U272" s="307"/>
      <c r="V272" s="3050" t="s">
        <v>890</v>
      </c>
      <c r="W272" s="3051"/>
      <c r="X272" s="136" t="s">
        <v>502</v>
      </c>
      <c r="Y272" s="189" t="s">
        <v>503</v>
      </c>
      <c r="Z272" s="2776">
        <v>77</v>
      </c>
      <c r="AA272" s="3091"/>
      <c r="AB272" s="3124">
        <v>38202.400000000001</v>
      </c>
      <c r="AC272" s="3125">
        <v>38202.400000000001</v>
      </c>
      <c r="AD272" s="2759">
        <v>2941584.8000000003</v>
      </c>
      <c r="AE272" s="2760"/>
      <c r="AF272" s="299"/>
      <c r="AG272" s="166"/>
      <c r="AH272" s="3044"/>
      <c r="AI272" s="3044"/>
      <c r="AJ272" s="3044"/>
      <c r="AK272" s="3044"/>
      <c r="AL272" s="122"/>
      <c r="AM272" s="61"/>
      <c r="AN272" s="166"/>
      <c r="AO272" s="166"/>
    </row>
    <row r="273" spans="1:41" ht="15.95" customHeight="1" x14ac:dyDescent="0.3">
      <c r="A273" s="3050" t="s">
        <v>1021</v>
      </c>
      <c r="B273" s="3051"/>
      <c r="C273" s="309"/>
      <c r="D273" s="189"/>
      <c r="E273" s="2776"/>
      <c r="F273" s="3091"/>
      <c r="G273" s="2776"/>
      <c r="H273" s="3091"/>
      <c r="I273" s="2759"/>
      <c r="J273" s="2760"/>
      <c r="K273" s="53"/>
      <c r="L273" s="53"/>
      <c r="M273" s="53"/>
      <c r="N273" s="53"/>
      <c r="O273" s="53"/>
      <c r="P273" s="53"/>
      <c r="Q273" s="53"/>
      <c r="R273" s="166"/>
      <c r="S273" s="166"/>
      <c r="T273" s="166"/>
      <c r="U273" s="307"/>
      <c r="V273" s="3050" t="s">
        <v>1021</v>
      </c>
      <c r="W273" s="3051"/>
      <c r="X273" s="309"/>
      <c r="Y273" s="189"/>
      <c r="Z273" s="2776"/>
      <c r="AA273" s="3091"/>
      <c r="AB273" s="2776"/>
      <c r="AC273" s="3091"/>
      <c r="AD273" s="2759">
        <v>0</v>
      </c>
      <c r="AE273" s="2760"/>
      <c r="AF273" s="299"/>
      <c r="AG273" s="166"/>
      <c r="AH273" s="166"/>
      <c r="AI273" s="166"/>
      <c r="AJ273" s="166"/>
      <c r="AK273" s="166"/>
      <c r="AL273" s="166"/>
      <c r="AM273" s="166"/>
      <c r="AN273" s="166"/>
      <c r="AO273" s="166"/>
    </row>
    <row r="274" spans="1:41" ht="15.95" customHeight="1" x14ac:dyDescent="0.3">
      <c r="A274" s="3050" t="s">
        <v>899</v>
      </c>
      <c r="B274" s="3051"/>
      <c r="C274" s="136"/>
      <c r="D274" s="189"/>
      <c r="E274" s="2776"/>
      <c r="F274" s="3091"/>
      <c r="G274" s="2776"/>
      <c r="H274" s="3091"/>
      <c r="I274" s="2759">
        <v>0</v>
      </c>
      <c r="J274" s="2760"/>
      <c r="K274" s="53"/>
      <c r="L274" s="53"/>
      <c r="M274" s="53"/>
      <c r="N274" s="53"/>
      <c r="O274" s="53"/>
      <c r="P274" s="53"/>
      <c r="Q274" s="53"/>
      <c r="R274" s="53"/>
      <c r="S274" s="166"/>
      <c r="T274" s="166"/>
      <c r="U274" s="307"/>
      <c r="V274" s="3050" t="s">
        <v>899</v>
      </c>
      <c r="W274" s="3051"/>
      <c r="X274" s="136" t="s">
        <v>502</v>
      </c>
      <c r="Y274" s="189" t="s">
        <v>503</v>
      </c>
      <c r="Z274" s="2776">
        <v>15</v>
      </c>
      <c r="AA274" s="3091"/>
      <c r="AB274" s="3124">
        <v>38202.400000000001</v>
      </c>
      <c r="AC274" s="3125">
        <v>38202.400000000001</v>
      </c>
      <c r="AD274" s="2759">
        <v>573036</v>
      </c>
      <c r="AE274" s="2760"/>
      <c r="AF274" s="299"/>
      <c r="AG274" s="53"/>
      <c r="AH274" s="53"/>
      <c r="AI274" s="53"/>
      <c r="AJ274" s="53"/>
      <c r="AK274" s="53"/>
      <c r="AL274" s="53"/>
      <c r="AM274" s="53"/>
      <c r="AN274" s="166"/>
      <c r="AO274" s="166"/>
    </row>
    <row r="275" spans="1:41" ht="15.95" customHeight="1" x14ac:dyDescent="0.3">
      <c r="A275" s="3050" t="s">
        <v>733</v>
      </c>
      <c r="B275" s="3051"/>
      <c r="C275" s="136"/>
      <c r="D275" s="189"/>
      <c r="E275" s="2776"/>
      <c r="F275" s="3091"/>
      <c r="G275" s="2776"/>
      <c r="H275" s="3091"/>
      <c r="I275" s="2759">
        <v>0</v>
      </c>
      <c r="J275" s="2760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307"/>
      <c r="V275" s="3050" t="s">
        <v>733</v>
      </c>
      <c r="W275" s="3051"/>
      <c r="X275" s="136" t="s">
        <v>502</v>
      </c>
      <c r="Y275" s="189" t="s">
        <v>503</v>
      </c>
      <c r="Z275" s="2776">
        <v>10</v>
      </c>
      <c r="AA275" s="3091"/>
      <c r="AB275" s="3124">
        <v>38202.400000000001</v>
      </c>
      <c r="AC275" s="3125">
        <v>38202.400000000001</v>
      </c>
      <c r="AD275" s="2759">
        <v>382024</v>
      </c>
      <c r="AE275" s="2760"/>
      <c r="AF275" s="299"/>
      <c r="AG275" s="53"/>
      <c r="AH275" s="53"/>
      <c r="AI275" s="53"/>
      <c r="AJ275" s="53"/>
      <c r="AK275" s="53"/>
      <c r="AL275" s="53"/>
      <c r="AM275" s="53"/>
      <c r="AN275" s="166"/>
      <c r="AO275" s="166"/>
    </row>
    <row r="276" spans="1:41" ht="15.95" customHeight="1" x14ac:dyDescent="0.3">
      <c r="A276" s="3050" t="s">
        <v>770</v>
      </c>
      <c r="B276" s="3051"/>
      <c r="C276" s="208"/>
      <c r="D276" s="2107" t="s">
        <v>799</v>
      </c>
      <c r="E276" s="2776"/>
      <c r="F276" s="3091"/>
      <c r="G276" s="2776"/>
      <c r="H276" s="3091"/>
      <c r="I276" s="2759">
        <v>400000</v>
      </c>
      <c r="J276" s="2760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307"/>
      <c r="V276" s="3050" t="s">
        <v>770</v>
      </c>
      <c r="W276" s="3051"/>
      <c r="X276" s="208"/>
      <c r="Y276" s="189" t="s">
        <v>799</v>
      </c>
      <c r="Z276" s="2776"/>
      <c r="AA276" s="3091"/>
      <c r="AB276" s="2776"/>
      <c r="AC276" s="3091"/>
      <c r="AD276" s="2759">
        <v>150000</v>
      </c>
      <c r="AE276" s="2760"/>
      <c r="AF276" s="299"/>
      <c r="AG276" s="53"/>
      <c r="AH276" s="53"/>
      <c r="AI276" s="53"/>
      <c r="AJ276" s="53"/>
      <c r="AK276" s="53"/>
      <c r="AL276" s="53"/>
      <c r="AM276" s="53"/>
      <c r="AN276" s="166"/>
      <c r="AO276" s="166"/>
    </row>
    <row r="277" spans="1:41" ht="15.95" customHeight="1" x14ac:dyDescent="0.3">
      <c r="A277" s="3050" t="s">
        <v>620</v>
      </c>
      <c r="B277" s="3051"/>
      <c r="C277" s="208"/>
      <c r="D277" s="189"/>
      <c r="E277" s="2776"/>
      <c r="F277" s="3091"/>
      <c r="G277" s="2776"/>
      <c r="H277" s="3091"/>
      <c r="I277" s="2759">
        <v>0</v>
      </c>
      <c r="J277" s="2760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307"/>
      <c r="V277" s="3050" t="s">
        <v>620</v>
      </c>
      <c r="W277" s="3051"/>
      <c r="X277" s="136" t="s">
        <v>768</v>
      </c>
      <c r="Y277" s="189" t="s">
        <v>561</v>
      </c>
      <c r="Z277" s="2776">
        <v>7.5</v>
      </c>
      <c r="AA277" s="3091"/>
      <c r="AB277" s="3240">
        <v>101011.64</v>
      </c>
      <c r="AC277" s="3241"/>
      <c r="AD277" s="2759">
        <v>757587.3</v>
      </c>
      <c r="AE277" s="2760"/>
      <c r="AF277" s="299"/>
      <c r="AG277" s="53"/>
      <c r="AH277" s="53"/>
      <c r="AI277" s="53"/>
      <c r="AJ277" s="53"/>
      <c r="AK277" s="53"/>
      <c r="AL277" s="53"/>
      <c r="AM277" s="53"/>
      <c r="AN277" s="53"/>
      <c r="AO277" s="53"/>
    </row>
    <row r="278" spans="1:41" ht="15.95" customHeight="1" thickBot="1" x14ac:dyDescent="0.25">
      <c r="A278" s="229" t="s">
        <v>563</v>
      </c>
      <c r="B278" s="230"/>
      <c r="C278" s="231"/>
      <c r="D278" s="230"/>
      <c r="E278" s="2761">
        <v>170</v>
      </c>
      <c r="F278" s="2762"/>
      <c r="G278" s="2761"/>
      <c r="H278" s="2762"/>
      <c r="I278" s="2761">
        <v>6894408</v>
      </c>
      <c r="J278" s="2762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307"/>
      <c r="V278" s="229" t="s">
        <v>563</v>
      </c>
      <c r="W278" s="230"/>
      <c r="X278" s="231"/>
      <c r="Y278" s="230"/>
      <c r="Z278" s="2761">
        <v>141</v>
      </c>
      <c r="AA278" s="2762"/>
      <c r="AB278" s="2761"/>
      <c r="AC278" s="2762"/>
      <c r="AD278" s="2761">
        <v>6294125.7000000011</v>
      </c>
      <c r="AE278" s="2762"/>
      <c r="AF278" s="314"/>
      <c r="AG278" s="53"/>
      <c r="AH278" s="53"/>
      <c r="AI278" s="53"/>
      <c r="AJ278" s="53"/>
      <c r="AK278" s="53"/>
      <c r="AL278" s="53"/>
      <c r="AM278" s="53"/>
      <c r="AN278" s="166"/>
      <c r="AO278" s="166"/>
    </row>
    <row r="279" spans="1:41" ht="15.95" customHeight="1" x14ac:dyDescent="0.2">
      <c r="A279" s="53"/>
      <c r="B279" s="53"/>
      <c r="C279" s="53"/>
      <c r="D279" s="53"/>
      <c r="E279" s="53"/>
      <c r="F279" s="53"/>
      <c r="G279" s="53"/>
      <c r="H279" s="294"/>
      <c r="I279" s="294"/>
      <c r="J279" s="294"/>
      <c r="K279" s="295"/>
      <c r="L279" s="53"/>
      <c r="M279" s="53"/>
      <c r="N279" s="53"/>
      <c r="O279" s="53"/>
      <c r="P279" s="53"/>
      <c r="Q279" s="53"/>
      <c r="R279" s="53"/>
      <c r="S279" s="295"/>
      <c r="T279" s="295"/>
      <c r="U279" s="306"/>
      <c r="V279" s="296"/>
      <c r="W279" s="296"/>
      <c r="X279" s="296"/>
      <c r="Y279" s="296"/>
      <c r="Z279" s="294"/>
      <c r="AA279" s="294"/>
      <c r="AB279" s="294"/>
      <c r="AC279" s="294"/>
      <c r="AD279" s="294"/>
      <c r="AE279" s="294"/>
      <c r="AF279" s="315"/>
      <c r="AG279" s="295"/>
      <c r="AH279" s="295"/>
      <c r="AI279" s="295"/>
      <c r="AJ279" s="295"/>
      <c r="AK279" s="295"/>
      <c r="AL279" s="295"/>
      <c r="AM279" s="295"/>
      <c r="AN279" s="295"/>
      <c r="AO279" s="295"/>
    </row>
    <row r="280" spans="1:41" ht="15.95" customHeight="1" x14ac:dyDescent="0.2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3115"/>
      <c r="T280" s="3115"/>
      <c r="U280" s="286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3115"/>
      <c r="AO280" s="3115"/>
    </row>
    <row r="281" spans="1:41" ht="15.95" customHeight="1" x14ac:dyDescent="0.2">
      <c r="A281" s="2854"/>
      <c r="B281" s="2854"/>
      <c r="C281" s="2854"/>
      <c r="D281" s="2854"/>
      <c r="E281" s="2854"/>
      <c r="F281" s="2854"/>
      <c r="G281" s="2854"/>
      <c r="H281" s="2854"/>
      <c r="I281" s="2854"/>
      <c r="J281" s="2854"/>
      <c r="K281" s="2854"/>
      <c r="L281" s="2854"/>
      <c r="M281" s="2854"/>
      <c r="N281" s="2854"/>
      <c r="O281" s="2854"/>
      <c r="P281" s="2854"/>
      <c r="Q281" s="2854"/>
      <c r="R281" s="2854"/>
      <c r="S281" s="2854"/>
      <c r="T281" s="2854"/>
      <c r="U281" s="2854"/>
      <c r="V281" s="2854"/>
      <c r="W281" s="2854"/>
      <c r="X281" s="2854"/>
      <c r="Y281" s="2854"/>
      <c r="Z281" s="2854"/>
      <c r="AA281" s="2854"/>
      <c r="AB281" s="2854"/>
      <c r="AC281" s="2854"/>
      <c r="AD281" s="2854"/>
      <c r="AE281" s="2854"/>
      <c r="AF281" s="2854"/>
      <c r="AG281" s="2854"/>
      <c r="AH281" s="2854"/>
      <c r="AI281" s="2854"/>
      <c r="AJ281" s="2854"/>
      <c r="AK281" s="2854"/>
      <c r="AL281" s="2854"/>
      <c r="AM281" s="2854"/>
      <c r="AN281" s="2854"/>
      <c r="AO281" s="2854"/>
    </row>
    <row r="282" spans="1:41" ht="15.95" customHeight="1" x14ac:dyDescent="0.2">
      <c r="A282" s="296"/>
      <c r="B282" s="296"/>
      <c r="C282" s="296"/>
      <c r="D282" s="296"/>
      <c r="E282" s="294"/>
      <c r="F282" s="294"/>
      <c r="G282" s="294"/>
      <c r="H282" s="294"/>
      <c r="I282" s="294"/>
      <c r="J282" s="294"/>
      <c r="K282" s="295"/>
      <c r="L282" s="295"/>
      <c r="M282" s="295"/>
      <c r="N282" s="295"/>
      <c r="O282" s="295"/>
      <c r="P282" s="295"/>
      <c r="Q282" s="295"/>
      <c r="R282" s="295"/>
      <c r="S282" s="295"/>
      <c r="T282" s="295"/>
      <c r="U282" s="295"/>
      <c r="V282" s="316"/>
      <c r="W282" s="316"/>
      <c r="X282" s="316"/>
      <c r="Y282" s="316"/>
      <c r="Z282" s="316"/>
      <c r="AA282" s="316"/>
      <c r="AB282" s="316"/>
      <c r="AC282" s="316"/>
      <c r="AD282" s="316"/>
      <c r="AE282" s="316"/>
      <c r="AF282" s="316"/>
      <c r="AG282" s="316"/>
      <c r="AH282" s="316"/>
      <c r="AI282" s="316"/>
      <c r="AJ282" s="316"/>
      <c r="AK282" s="316"/>
      <c r="AL282" s="316"/>
      <c r="AM282" s="316"/>
      <c r="AN282" s="316"/>
      <c r="AO282" s="316"/>
    </row>
    <row r="283" spans="1:41" ht="15.95" customHeight="1" x14ac:dyDescent="0.2">
      <c r="A283" s="3114" t="s">
        <v>1940</v>
      </c>
      <c r="B283" s="3114"/>
      <c r="C283" s="3114"/>
      <c r="D283" s="3114"/>
      <c r="E283" s="3114"/>
      <c r="F283" s="3114"/>
      <c r="G283" s="3114"/>
      <c r="H283" s="3114"/>
      <c r="I283" s="3114"/>
      <c r="J283" s="3114"/>
      <c r="K283" s="3114"/>
      <c r="L283" s="3114"/>
      <c r="M283" s="3114"/>
      <c r="N283" s="3114"/>
      <c r="O283" s="3114"/>
      <c r="P283" s="3114"/>
      <c r="Q283" s="3114"/>
      <c r="R283" s="3114"/>
      <c r="S283" s="3114"/>
      <c r="T283" s="3114"/>
      <c r="U283" s="298"/>
      <c r="V283" s="2811" t="s">
        <v>1960</v>
      </c>
      <c r="W283" s="2811"/>
      <c r="X283" s="2811"/>
      <c r="Y283" s="2811"/>
      <c r="Z283" s="2811"/>
      <c r="AA283" s="2811"/>
      <c r="AB283" s="2811"/>
      <c r="AC283" s="2811"/>
      <c r="AD283" s="2811"/>
      <c r="AE283" s="2811"/>
      <c r="AF283" s="2811"/>
      <c r="AG283" s="2811"/>
      <c r="AH283" s="2811"/>
      <c r="AI283" s="2811"/>
      <c r="AJ283" s="2811"/>
      <c r="AK283" s="2811"/>
      <c r="AL283" s="2811"/>
      <c r="AM283" s="2811"/>
      <c r="AN283" s="2811"/>
      <c r="AO283" s="2811"/>
    </row>
    <row r="284" spans="1:41" ht="15.95" customHeight="1" thickBot="1" x14ac:dyDescent="0.25">
      <c r="A284" s="2811"/>
      <c r="B284" s="2811"/>
      <c r="C284" s="2811"/>
      <c r="D284" s="2811"/>
      <c r="E284" s="2811"/>
      <c r="F284" s="2811"/>
      <c r="G284" s="2811"/>
      <c r="H284" s="2811"/>
      <c r="I284" s="2811"/>
      <c r="J284" s="2811"/>
      <c r="K284" s="2811"/>
      <c r="L284" s="2811"/>
      <c r="M284" s="2811"/>
      <c r="N284" s="2811"/>
      <c r="O284" s="2811"/>
      <c r="P284" s="2811"/>
      <c r="Q284" s="2811"/>
      <c r="R284" s="2811"/>
      <c r="S284" s="2811"/>
      <c r="T284" s="2811"/>
      <c r="U284" s="286"/>
      <c r="V284" s="166"/>
      <c r="W284" s="166"/>
      <c r="X284" s="166"/>
      <c r="Y284" s="166"/>
      <c r="Z284" s="166"/>
      <c r="AA284" s="166"/>
      <c r="AB284" s="166"/>
      <c r="AC284" s="166"/>
      <c r="AD284" s="166"/>
      <c r="AE284" s="166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</row>
    <row r="285" spans="1:41" ht="15.95" customHeight="1" x14ac:dyDescent="0.3">
      <c r="A285" s="2818" t="s">
        <v>441</v>
      </c>
      <c r="B285" s="2820"/>
      <c r="C285" s="2818" t="s">
        <v>442</v>
      </c>
      <c r="D285" s="2819"/>
      <c r="E285" s="2819"/>
      <c r="F285" s="2820"/>
      <c r="G285" s="2818" t="s">
        <v>443</v>
      </c>
      <c r="H285" s="2820"/>
      <c r="I285" s="2818" t="s">
        <v>444</v>
      </c>
      <c r="J285" s="2820"/>
      <c r="K285" s="53"/>
      <c r="L285" s="2833" t="s">
        <v>441</v>
      </c>
      <c r="M285" s="2818" t="s">
        <v>442</v>
      </c>
      <c r="N285" s="2819"/>
      <c r="O285" s="2819"/>
      <c r="P285" s="2820"/>
      <c r="Q285" s="2818" t="s">
        <v>443</v>
      </c>
      <c r="R285" s="2820"/>
      <c r="S285" s="2818"/>
      <c r="T285" s="2820"/>
      <c r="U285" s="287"/>
      <c r="V285" s="2818" t="s">
        <v>441</v>
      </c>
      <c r="W285" s="2820"/>
      <c r="X285" s="2818" t="s">
        <v>442</v>
      </c>
      <c r="Y285" s="2819"/>
      <c r="Z285" s="2819"/>
      <c r="AA285" s="2820"/>
      <c r="AB285" s="2818" t="s">
        <v>443</v>
      </c>
      <c r="AC285" s="2820"/>
      <c r="AD285" s="2818" t="s">
        <v>444</v>
      </c>
      <c r="AE285" s="2820"/>
      <c r="AF285" s="53"/>
      <c r="AG285" s="2833" t="s">
        <v>441</v>
      </c>
      <c r="AH285" s="2818" t="s">
        <v>442</v>
      </c>
      <c r="AI285" s="2819"/>
      <c r="AJ285" s="2819"/>
      <c r="AK285" s="2820"/>
      <c r="AL285" s="2818" t="s">
        <v>443</v>
      </c>
      <c r="AM285" s="2820"/>
      <c r="AN285" s="2818"/>
      <c r="AO285" s="3109"/>
    </row>
    <row r="286" spans="1:41" ht="15.95" customHeight="1" thickBot="1" x14ac:dyDescent="0.35">
      <c r="A286" s="2831"/>
      <c r="B286" s="2832"/>
      <c r="C286" s="2821"/>
      <c r="D286" s="2822"/>
      <c r="E286" s="2822"/>
      <c r="F286" s="2823"/>
      <c r="G286" s="2831" t="s">
        <v>446</v>
      </c>
      <c r="H286" s="2832"/>
      <c r="I286" s="2831"/>
      <c r="J286" s="2832"/>
      <c r="K286" s="53"/>
      <c r="L286" s="2873"/>
      <c r="M286" s="2821"/>
      <c r="N286" s="2822"/>
      <c r="O286" s="2822"/>
      <c r="P286" s="2823"/>
      <c r="Q286" s="2831" t="s">
        <v>446</v>
      </c>
      <c r="R286" s="2832"/>
      <c r="S286" s="2831" t="s">
        <v>281</v>
      </c>
      <c r="T286" s="2832"/>
      <c r="U286" s="287"/>
      <c r="V286" s="2831"/>
      <c r="W286" s="2832"/>
      <c r="X286" s="2821"/>
      <c r="Y286" s="2822"/>
      <c r="Z286" s="2822"/>
      <c r="AA286" s="2823"/>
      <c r="AB286" s="2831" t="s">
        <v>446</v>
      </c>
      <c r="AC286" s="2832"/>
      <c r="AD286" s="2831"/>
      <c r="AE286" s="2832"/>
      <c r="AF286" s="53"/>
      <c r="AG286" s="2873"/>
      <c r="AH286" s="2821"/>
      <c r="AI286" s="2822"/>
      <c r="AJ286" s="2822"/>
      <c r="AK286" s="2823"/>
      <c r="AL286" s="2831" t="s">
        <v>446</v>
      </c>
      <c r="AM286" s="2832"/>
      <c r="AN286" s="2831" t="s">
        <v>281</v>
      </c>
      <c r="AO286" s="3091"/>
    </row>
    <row r="287" spans="1:41" ht="15.95" customHeight="1" x14ac:dyDescent="0.3">
      <c r="A287" s="2831"/>
      <c r="B287" s="2832"/>
      <c r="C287" s="66" t="s">
        <v>447</v>
      </c>
      <c r="D287" s="2873" t="s">
        <v>448</v>
      </c>
      <c r="E287" s="2831" t="s">
        <v>449</v>
      </c>
      <c r="F287" s="2832"/>
      <c r="G287" s="2831" t="s">
        <v>450</v>
      </c>
      <c r="H287" s="2832"/>
      <c r="I287" s="2831" t="s">
        <v>354</v>
      </c>
      <c r="J287" s="2832"/>
      <c r="K287" s="53"/>
      <c r="L287" s="2873"/>
      <c r="M287" s="64" t="s">
        <v>447</v>
      </c>
      <c r="N287" s="2833" t="s">
        <v>448</v>
      </c>
      <c r="O287" s="2818" t="s">
        <v>449</v>
      </c>
      <c r="P287" s="2820"/>
      <c r="Q287" s="2831" t="s">
        <v>450</v>
      </c>
      <c r="R287" s="2832"/>
      <c r="S287" s="2831" t="s">
        <v>354</v>
      </c>
      <c r="T287" s="2832"/>
      <c r="U287" s="287"/>
      <c r="V287" s="2831"/>
      <c r="W287" s="2832"/>
      <c r="X287" s="66" t="s">
        <v>447</v>
      </c>
      <c r="Y287" s="2873" t="s">
        <v>448</v>
      </c>
      <c r="Z287" s="2831" t="s">
        <v>449</v>
      </c>
      <c r="AA287" s="2832"/>
      <c r="AB287" s="2831" t="s">
        <v>450</v>
      </c>
      <c r="AC287" s="2832"/>
      <c r="AD287" s="2831" t="s">
        <v>354</v>
      </c>
      <c r="AE287" s="2832"/>
      <c r="AF287" s="53"/>
      <c r="AG287" s="2873"/>
      <c r="AH287" s="64" t="s">
        <v>447</v>
      </c>
      <c r="AI287" s="2873" t="s">
        <v>448</v>
      </c>
      <c r="AJ287" s="2831" t="s">
        <v>449</v>
      </c>
      <c r="AK287" s="2832"/>
      <c r="AL287" s="2831" t="s">
        <v>450</v>
      </c>
      <c r="AM287" s="2832"/>
      <c r="AN287" s="2831" t="s">
        <v>354</v>
      </c>
      <c r="AO287" s="3091"/>
    </row>
    <row r="288" spans="1:41" ht="15.95" customHeight="1" thickBot="1" x14ac:dyDescent="0.35">
      <c r="A288" s="2821"/>
      <c r="B288" s="2823"/>
      <c r="C288" s="67" t="s">
        <v>451</v>
      </c>
      <c r="D288" s="2834"/>
      <c r="E288" s="2821"/>
      <c r="F288" s="2823"/>
      <c r="G288" s="2821"/>
      <c r="H288" s="2823"/>
      <c r="I288" s="2821"/>
      <c r="J288" s="2823"/>
      <c r="K288" s="53"/>
      <c r="L288" s="2834"/>
      <c r="M288" s="63" t="s">
        <v>451</v>
      </c>
      <c r="N288" s="2834"/>
      <c r="O288" s="2821"/>
      <c r="P288" s="2823"/>
      <c r="Q288" s="2821"/>
      <c r="R288" s="2823"/>
      <c r="S288" s="2821"/>
      <c r="T288" s="2823"/>
      <c r="U288" s="287"/>
      <c r="V288" s="2821"/>
      <c r="W288" s="2823"/>
      <c r="X288" s="67" t="s">
        <v>451</v>
      </c>
      <c r="Y288" s="2834"/>
      <c r="Z288" s="2821"/>
      <c r="AA288" s="2823"/>
      <c r="AB288" s="2821"/>
      <c r="AC288" s="2823"/>
      <c r="AD288" s="2821"/>
      <c r="AE288" s="2823"/>
      <c r="AF288" s="53"/>
      <c r="AG288" s="2834"/>
      <c r="AH288" s="63" t="s">
        <v>451</v>
      </c>
      <c r="AI288" s="2834"/>
      <c r="AJ288" s="2821"/>
      <c r="AK288" s="2823"/>
      <c r="AL288" s="2821"/>
      <c r="AM288" s="2823"/>
      <c r="AN288" s="3110"/>
      <c r="AO288" s="3111"/>
    </row>
    <row r="289" spans="1:41" ht="15.95" customHeight="1" x14ac:dyDescent="0.3">
      <c r="A289" s="3118" t="s">
        <v>452</v>
      </c>
      <c r="B289" s="3119"/>
      <c r="C289" s="205"/>
      <c r="D289" s="189"/>
      <c r="E289" s="2776"/>
      <c r="F289" s="3091"/>
      <c r="G289" s="2776"/>
      <c r="H289" s="3091"/>
      <c r="I289" s="2776"/>
      <c r="J289" s="3091"/>
      <c r="K289" s="299"/>
      <c r="L289" s="135" t="s">
        <v>453</v>
      </c>
      <c r="M289" s="206"/>
      <c r="N289" s="207"/>
      <c r="O289" s="2805"/>
      <c r="P289" s="2806"/>
      <c r="Q289" s="2805"/>
      <c r="R289" s="2806"/>
      <c r="S289" s="2805"/>
      <c r="T289" s="2806"/>
      <c r="U289" s="286"/>
      <c r="V289" s="3118" t="s">
        <v>452</v>
      </c>
      <c r="W289" s="3119"/>
      <c r="X289" s="205"/>
      <c r="Y289" s="189"/>
      <c r="Z289" s="2776"/>
      <c r="AA289" s="3091"/>
      <c r="AB289" s="2776"/>
      <c r="AC289" s="3091"/>
      <c r="AD289" s="2776"/>
      <c r="AE289" s="3091"/>
      <c r="AF289" s="53"/>
      <c r="AG289" s="135" t="s">
        <v>453</v>
      </c>
      <c r="AH289" s="206"/>
      <c r="AI289" s="207"/>
      <c r="AJ289" s="2805"/>
      <c r="AK289" s="2806"/>
      <c r="AL289" s="2805"/>
      <c r="AM289" s="2806"/>
      <c r="AN289" s="2805"/>
      <c r="AO289" s="2806"/>
    </row>
    <row r="290" spans="1:41" ht="15.95" customHeight="1" x14ac:dyDescent="0.35">
      <c r="A290" s="3116" t="s">
        <v>976</v>
      </c>
      <c r="B290" s="3117"/>
      <c r="C290" s="53"/>
      <c r="D290" s="309"/>
      <c r="E290" s="2776"/>
      <c r="F290" s="3091"/>
      <c r="G290" s="2776"/>
      <c r="H290" s="3091"/>
      <c r="I290" s="2765">
        <v>76404.800000000003</v>
      </c>
      <c r="J290" s="3103"/>
      <c r="K290" s="299"/>
      <c r="L290" s="138"/>
      <c r="M290" s="209"/>
      <c r="N290" s="189"/>
      <c r="O290" s="2759"/>
      <c r="P290" s="2760"/>
      <c r="Q290" s="2759"/>
      <c r="R290" s="2760"/>
      <c r="S290" s="2759"/>
      <c r="T290" s="2760"/>
      <c r="U290" s="286"/>
      <c r="V290" s="3116" t="s">
        <v>976</v>
      </c>
      <c r="W290" s="3117"/>
      <c r="X290" s="208"/>
      <c r="Y290" s="189"/>
      <c r="Z290" s="2776"/>
      <c r="AA290" s="3091"/>
      <c r="AB290" s="2776"/>
      <c r="AC290" s="3091"/>
      <c r="AD290" s="3106">
        <v>0</v>
      </c>
      <c r="AE290" s="3103"/>
      <c r="AF290" s="53"/>
      <c r="AG290" s="138"/>
      <c r="AH290" s="209"/>
      <c r="AI290" s="189"/>
      <c r="AJ290" s="2759"/>
      <c r="AK290" s="2760"/>
      <c r="AL290" s="2759"/>
      <c r="AM290" s="2760"/>
      <c r="AN290" s="2759"/>
      <c r="AO290" s="2760"/>
    </row>
    <row r="291" spans="1:41" ht="15.95" customHeight="1" x14ac:dyDescent="0.4">
      <c r="A291" s="3120" t="s">
        <v>977</v>
      </c>
      <c r="B291" s="3121"/>
      <c r="C291" s="136" t="s">
        <v>502</v>
      </c>
      <c r="D291" s="189" t="s">
        <v>503</v>
      </c>
      <c r="E291" s="2776">
        <v>1</v>
      </c>
      <c r="F291" s="3091"/>
      <c r="G291" s="2841">
        <v>38202.400000000001</v>
      </c>
      <c r="H291" s="2842">
        <v>38202.400000000001</v>
      </c>
      <c r="I291" s="2759">
        <v>38202.400000000001</v>
      </c>
      <c r="J291" s="2760"/>
      <c r="K291" s="299"/>
      <c r="L291" s="138" t="s">
        <v>456</v>
      </c>
      <c r="M291" s="189"/>
      <c r="N291" s="189"/>
      <c r="O291" s="2759"/>
      <c r="P291" s="2760"/>
      <c r="Q291" s="2759"/>
      <c r="R291" s="2760"/>
      <c r="S291" s="2759"/>
      <c r="T291" s="2760"/>
      <c r="U291" s="286"/>
      <c r="V291" s="3120" t="s">
        <v>977</v>
      </c>
      <c r="W291" s="3121"/>
      <c r="X291" s="208"/>
      <c r="Y291" s="189"/>
      <c r="Z291" s="2776"/>
      <c r="AA291" s="3091"/>
      <c r="AB291" s="2776"/>
      <c r="AC291" s="3091"/>
      <c r="AD291" s="2759">
        <v>0</v>
      </c>
      <c r="AE291" s="2760"/>
      <c r="AF291" s="53"/>
      <c r="AG291" s="138" t="s">
        <v>456</v>
      </c>
      <c r="AH291" s="189"/>
      <c r="AI291" s="189"/>
      <c r="AJ291" s="2759"/>
      <c r="AK291" s="2760"/>
      <c r="AL291" s="2759"/>
      <c r="AM291" s="2760"/>
      <c r="AN291" s="2759"/>
      <c r="AO291" s="2760"/>
    </row>
    <row r="292" spans="1:41" ht="15.95" customHeight="1" x14ac:dyDescent="0.4">
      <c r="A292" s="3120" t="s">
        <v>978</v>
      </c>
      <c r="B292" s="3121"/>
      <c r="C292" s="136" t="s">
        <v>502</v>
      </c>
      <c r="D292" s="189" t="s">
        <v>503</v>
      </c>
      <c r="E292" s="2776">
        <v>1</v>
      </c>
      <c r="F292" s="3091"/>
      <c r="G292" s="2841">
        <v>38202.400000000001</v>
      </c>
      <c r="H292" s="2842">
        <v>38202.400000000001</v>
      </c>
      <c r="I292" s="2759">
        <v>38202.400000000001</v>
      </c>
      <c r="J292" s="2760"/>
      <c r="K292" s="299"/>
      <c r="L292" s="138" t="s">
        <v>859</v>
      </c>
      <c r="M292" s="189"/>
      <c r="N292" s="189" t="s">
        <v>772</v>
      </c>
      <c r="O292" s="2759">
        <v>1500</v>
      </c>
      <c r="P292" s="2760"/>
      <c r="Q292" s="2759">
        <v>1348.32</v>
      </c>
      <c r="R292" s="2760"/>
      <c r="S292" s="2759">
        <v>2022480</v>
      </c>
      <c r="T292" s="2760"/>
      <c r="U292" s="286"/>
      <c r="V292" s="3120" t="s">
        <v>978</v>
      </c>
      <c r="W292" s="3121"/>
      <c r="X292" s="208"/>
      <c r="Y292" s="189"/>
      <c r="Z292" s="2776"/>
      <c r="AA292" s="3091"/>
      <c r="AB292" s="2776"/>
      <c r="AC292" s="3091"/>
      <c r="AD292" s="2759">
        <v>0</v>
      </c>
      <c r="AE292" s="2760"/>
      <c r="AF292" s="53"/>
      <c r="AG292" s="138" t="s">
        <v>859</v>
      </c>
      <c r="AH292" s="189"/>
      <c r="AI292" s="189"/>
      <c r="AJ292" s="2759"/>
      <c r="AK292" s="2760"/>
      <c r="AL292" s="2759"/>
      <c r="AM292" s="2760"/>
      <c r="AN292" s="2759">
        <v>0</v>
      </c>
      <c r="AO292" s="2760"/>
    </row>
    <row r="293" spans="1:41" ht="15.95" customHeight="1" x14ac:dyDescent="0.35">
      <c r="A293" s="3116" t="s">
        <v>987</v>
      </c>
      <c r="B293" s="3117"/>
      <c r="C293" s="218"/>
      <c r="D293" s="189"/>
      <c r="E293" s="2776"/>
      <c r="F293" s="3091"/>
      <c r="G293" s="2776"/>
      <c r="H293" s="3091"/>
      <c r="I293" s="2765">
        <v>95506</v>
      </c>
      <c r="J293" s="3103"/>
      <c r="K293" s="299"/>
      <c r="L293" s="138" t="s">
        <v>865</v>
      </c>
      <c r="M293" s="2313" t="s">
        <v>615</v>
      </c>
      <c r="N293" s="189" t="s">
        <v>765</v>
      </c>
      <c r="O293" s="2759">
        <v>4</v>
      </c>
      <c r="P293" s="2760"/>
      <c r="Q293" s="2759">
        <v>19793.666666666668</v>
      </c>
      <c r="R293" s="2760"/>
      <c r="S293" s="2759">
        <v>79174.666666666672</v>
      </c>
      <c r="T293" s="2760"/>
      <c r="U293" s="286"/>
      <c r="V293" s="3116" t="s">
        <v>987</v>
      </c>
      <c r="W293" s="3117"/>
      <c r="X293" s="208"/>
      <c r="Y293" s="189"/>
      <c r="Z293" s="2776"/>
      <c r="AA293" s="3091"/>
      <c r="AB293" s="2776"/>
      <c r="AC293" s="3091"/>
      <c r="AD293" s="3106">
        <v>0</v>
      </c>
      <c r="AE293" s="3103"/>
      <c r="AF293" s="53"/>
      <c r="AG293" s="138" t="s">
        <v>865</v>
      </c>
      <c r="AH293" s="189"/>
      <c r="AI293" s="189"/>
      <c r="AJ293" s="2759"/>
      <c r="AK293" s="2760"/>
      <c r="AL293" s="2759"/>
      <c r="AM293" s="2760"/>
      <c r="AN293" s="2759">
        <v>0</v>
      </c>
      <c r="AO293" s="2760"/>
    </row>
    <row r="294" spans="1:41" ht="15.95" customHeight="1" x14ac:dyDescent="0.4">
      <c r="A294" s="3120" t="s">
        <v>988</v>
      </c>
      <c r="B294" s="3121"/>
      <c r="C294" s="136" t="s">
        <v>502</v>
      </c>
      <c r="D294" s="189" t="s">
        <v>503</v>
      </c>
      <c r="E294" s="2776">
        <v>2.5</v>
      </c>
      <c r="F294" s="3091"/>
      <c r="G294" s="2841">
        <v>38202.400000000001</v>
      </c>
      <c r="H294" s="2842">
        <v>38202.400000000001</v>
      </c>
      <c r="I294" s="2759">
        <v>95506</v>
      </c>
      <c r="J294" s="2760"/>
      <c r="K294" s="299"/>
      <c r="L294" s="138" t="s">
        <v>867</v>
      </c>
      <c r="M294" s="2313" t="s">
        <v>1088</v>
      </c>
      <c r="N294" s="189" t="s">
        <v>765</v>
      </c>
      <c r="O294" s="2759">
        <v>5</v>
      </c>
      <c r="P294" s="2760"/>
      <c r="Q294" s="2759">
        <v>35393.4</v>
      </c>
      <c r="R294" s="2760"/>
      <c r="S294" s="2759">
        <v>176967</v>
      </c>
      <c r="T294" s="2760"/>
      <c r="U294" s="286"/>
      <c r="V294" s="3120" t="s">
        <v>988</v>
      </c>
      <c r="W294" s="3121"/>
      <c r="X294" s="208"/>
      <c r="Y294" s="189"/>
      <c r="Z294" s="2776"/>
      <c r="AA294" s="3091"/>
      <c r="AB294" s="2776"/>
      <c r="AC294" s="3091"/>
      <c r="AD294" s="2759">
        <v>0</v>
      </c>
      <c r="AE294" s="2760"/>
      <c r="AF294" s="53"/>
      <c r="AG294" s="138" t="s">
        <v>867</v>
      </c>
      <c r="AH294" s="189" t="s">
        <v>1088</v>
      </c>
      <c r="AI294" s="189" t="s">
        <v>765</v>
      </c>
      <c r="AJ294" s="2759">
        <v>4</v>
      </c>
      <c r="AK294" s="2760"/>
      <c r="AL294" s="3126">
        <v>33390</v>
      </c>
      <c r="AM294" s="3127"/>
      <c r="AN294" s="2759">
        <v>133560</v>
      </c>
      <c r="AO294" s="2760"/>
    </row>
    <row r="295" spans="1:41" ht="15.95" customHeight="1" x14ac:dyDescent="0.3">
      <c r="A295" s="3120" t="s">
        <v>978</v>
      </c>
      <c r="B295" s="3121"/>
      <c r="C295" s="208"/>
      <c r="D295" s="189"/>
      <c r="E295" s="2776"/>
      <c r="F295" s="3091"/>
      <c r="G295" s="2759"/>
      <c r="H295" s="3091"/>
      <c r="I295" s="2759">
        <v>0</v>
      </c>
      <c r="J295" s="2760"/>
      <c r="K295" s="299"/>
      <c r="L295" s="138" t="s">
        <v>869</v>
      </c>
      <c r="M295" s="189" t="s">
        <v>767</v>
      </c>
      <c r="N295" s="189" t="s">
        <v>458</v>
      </c>
      <c r="O295" s="2759">
        <v>4</v>
      </c>
      <c r="P295" s="2760"/>
      <c r="Q295" s="2759">
        <v>61672.3569023569</v>
      </c>
      <c r="R295" s="2760"/>
      <c r="S295" s="2759">
        <v>246689.4276094276</v>
      </c>
      <c r="T295" s="2760"/>
      <c r="U295" s="286"/>
      <c r="V295" s="3120" t="s">
        <v>978</v>
      </c>
      <c r="W295" s="3121"/>
      <c r="X295" s="208"/>
      <c r="Y295" s="189"/>
      <c r="Z295" s="2776"/>
      <c r="AA295" s="3091"/>
      <c r="AB295" s="2776"/>
      <c r="AC295" s="3091"/>
      <c r="AD295" s="2759">
        <v>0</v>
      </c>
      <c r="AE295" s="2760"/>
      <c r="AF295" s="53"/>
      <c r="AG295" s="138" t="s">
        <v>869</v>
      </c>
      <c r="AH295" s="2313" t="s">
        <v>796</v>
      </c>
      <c r="AI295" s="189" t="s">
        <v>458</v>
      </c>
      <c r="AJ295" s="2759">
        <v>10</v>
      </c>
      <c r="AK295" s="2760"/>
      <c r="AL295" s="2759">
        <v>17786</v>
      </c>
      <c r="AM295" s="2760"/>
      <c r="AN295" s="2759">
        <v>177860</v>
      </c>
      <c r="AO295" s="2760"/>
    </row>
    <row r="296" spans="1:41" ht="15.95" customHeight="1" x14ac:dyDescent="0.3">
      <c r="A296" s="3120" t="s">
        <v>989</v>
      </c>
      <c r="B296" s="3121"/>
      <c r="C296" s="208"/>
      <c r="D296" s="189"/>
      <c r="E296" s="2776"/>
      <c r="F296" s="3091"/>
      <c r="G296" s="2759"/>
      <c r="H296" s="3091"/>
      <c r="I296" s="2759">
        <v>0</v>
      </c>
      <c r="J296" s="2760"/>
      <c r="K296" s="299"/>
      <c r="L296" s="138" t="s">
        <v>540</v>
      </c>
      <c r="M296" s="189" t="s">
        <v>465</v>
      </c>
      <c r="N296" s="189" t="s">
        <v>1053</v>
      </c>
      <c r="O296" s="2759">
        <v>4</v>
      </c>
      <c r="P296" s="2760"/>
      <c r="Q296" s="2759">
        <v>108084.19408369409</v>
      </c>
      <c r="R296" s="2760"/>
      <c r="S296" s="2759">
        <v>432336.77633477637</v>
      </c>
      <c r="T296" s="2760"/>
      <c r="U296" s="286"/>
      <c r="V296" s="3120" t="s">
        <v>989</v>
      </c>
      <c r="W296" s="3121"/>
      <c r="X296" s="208"/>
      <c r="Y296" s="189"/>
      <c r="Z296" s="2776"/>
      <c r="AA296" s="3091"/>
      <c r="AB296" s="2776"/>
      <c r="AC296" s="3091"/>
      <c r="AD296" s="2759">
        <v>0</v>
      </c>
      <c r="AE296" s="2760"/>
      <c r="AF296" s="53"/>
      <c r="AG296" s="138" t="s">
        <v>540</v>
      </c>
      <c r="AH296" s="189"/>
      <c r="AI296" s="189"/>
      <c r="AJ296" s="2759"/>
      <c r="AK296" s="2760"/>
      <c r="AL296" s="2759"/>
      <c r="AM296" s="2760"/>
      <c r="AN296" s="2759">
        <v>0</v>
      </c>
      <c r="AO296" s="2760"/>
    </row>
    <row r="297" spans="1:41" ht="15.95" customHeight="1" x14ac:dyDescent="0.35">
      <c r="A297" s="3238" t="s">
        <v>990</v>
      </c>
      <c r="B297" s="3239"/>
      <c r="C297" s="208"/>
      <c r="D297" s="189"/>
      <c r="E297" s="2776"/>
      <c r="F297" s="3091"/>
      <c r="G297" s="2759"/>
      <c r="H297" s="2760"/>
      <c r="I297" s="2765">
        <v>687643.2</v>
      </c>
      <c r="J297" s="3103"/>
      <c r="K297" s="299"/>
      <c r="L297" s="309" t="s">
        <v>541</v>
      </c>
      <c r="M297" s="189" t="s">
        <v>758</v>
      </c>
      <c r="N297" s="189" t="s">
        <v>1053</v>
      </c>
      <c r="O297" s="2759">
        <v>11</v>
      </c>
      <c r="P297" s="2760"/>
      <c r="Q297" s="2759">
        <v>117649.38888888889</v>
      </c>
      <c r="R297" s="2760"/>
      <c r="S297" s="2759">
        <v>1294143.2777777778</v>
      </c>
      <c r="T297" s="2760"/>
      <c r="U297" s="286"/>
      <c r="V297" s="3238" t="s">
        <v>1032</v>
      </c>
      <c r="W297" s="3239"/>
      <c r="X297" s="309"/>
      <c r="Y297" s="189"/>
      <c r="Z297" s="2776"/>
      <c r="AA297" s="3091"/>
      <c r="AB297" s="2776"/>
      <c r="AC297" s="3091"/>
      <c r="AD297" s="2765">
        <v>0</v>
      </c>
      <c r="AE297" s="3103"/>
      <c r="AF297" s="53"/>
      <c r="AG297" s="309" t="s">
        <v>541</v>
      </c>
      <c r="AH297" s="189" t="s">
        <v>758</v>
      </c>
      <c r="AI297" s="189" t="s">
        <v>857</v>
      </c>
      <c r="AJ297" s="2759">
        <v>8</v>
      </c>
      <c r="AK297" s="2760"/>
      <c r="AL297" s="2759">
        <v>117649</v>
      </c>
      <c r="AM297" s="2760"/>
      <c r="AN297" s="2759">
        <v>941192</v>
      </c>
      <c r="AO297" s="2760"/>
    </row>
    <row r="298" spans="1:41" ht="15.95" customHeight="1" x14ac:dyDescent="0.2">
      <c r="A298" s="3050" t="s">
        <v>992</v>
      </c>
      <c r="B298" s="3051"/>
      <c r="C298" s="189"/>
      <c r="D298" s="189"/>
      <c r="E298" s="2759"/>
      <c r="F298" s="2760"/>
      <c r="G298" s="2759"/>
      <c r="H298" s="2760"/>
      <c r="I298" s="2759">
        <v>0</v>
      </c>
      <c r="J298" s="2760"/>
      <c r="K298" s="299"/>
      <c r="L298" s="138" t="s">
        <v>543</v>
      </c>
      <c r="M298" s="189" t="s">
        <v>192</v>
      </c>
      <c r="N298" s="189" t="s">
        <v>765</v>
      </c>
      <c r="O298" s="2759">
        <v>15</v>
      </c>
      <c r="P298" s="2760"/>
      <c r="Q298" s="2759">
        <v>22165.626262626261</v>
      </c>
      <c r="R298" s="2760"/>
      <c r="S298" s="2759">
        <v>332484.39393939392</v>
      </c>
      <c r="T298" s="2760"/>
      <c r="U298" s="286"/>
      <c r="V298" s="3050" t="s">
        <v>988</v>
      </c>
      <c r="W298" s="3051"/>
      <c r="X298" s="309"/>
      <c r="Y298" s="189"/>
      <c r="Z298" s="2759"/>
      <c r="AA298" s="2760"/>
      <c r="AB298" s="2759"/>
      <c r="AC298" s="2760"/>
      <c r="AD298" s="2759">
        <v>0</v>
      </c>
      <c r="AE298" s="2760"/>
      <c r="AF298" s="53"/>
      <c r="AG298" s="138" t="s">
        <v>543</v>
      </c>
      <c r="AH298" s="189" t="s">
        <v>571</v>
      </c>
      <c r="AI298" s="189" t="s">
        <v>863</v>
      </c>
      <c r="AJ298" s="2759">
        <v>3</v>
      </c>
      <c r="AK298" s="2760"/>
      <c r="AL298" s="2759">
        <v>22166</v>
      </c>
      <c r="AM298" s="2760"/>
      <c r="AN298" s="2759">
        <v>66498</v>
      </c>
      <c r="AO298" s="2760"/>
    </row>
    <row r="299" spans="1:41" ht="15.95" customHeight="1" x14ac:dyDescent="0.4">
      <c r="A299" s="3050" t="s">
        <v>993</v>
      </c>
      <c r="B299" s="3051"/>
      <c r="C299" s="136" t="s">
        <v>502</v>
      </c>
      <c r="D299" s="189" t="s">
        <v>503</v>
      </c>
      <c r="E299" s="2759">
        <v>6</v>
      </c>
      <c r="F299" s="2760"/>
      <c r="G299" s="2841">
        <v>38202.400000000001</v>
      </c>
      <c r="H299" s="2842">
        <v>38202.400000000001</v>
      </c>
      <c r="I299" s="2759">
        <v>229214.40000000002</v>
      </c>
      <c r="J299" s="2760"/>
      <c r="K299" s="299"/>
      <c r="L299" s="138" t="s">
        <v>872</v>
      </c>
      <c r="M299" s="189" t="s">
        <v>1056</v>
      </c>
      <c r="N299" s="189" t="s">
        <v>458</v>
      </c>
      <c r="O299" s="2759">
        <v>300</v>
      </c>
      <c r="P299" s="2760"/>
      <c r="Q299" s="2759">
        <v>170</v>
      </c>
      <c r="R299" s="2760"/>
      <c r="S299" s="2759">
        <v>51000</v>
      </c>
      <c r="T299" s="2760"/>
      <c r="U299" s="286"/>
      <c r="V299" s="3050" t="s">
        <v>993</v>
      </c>
      <c r="W299" s="3051"/>
      <c r="X299" s="208"/>
      <c r="Y299" s="189"/>
      <c r="Z299" s="2759"/>
      <c r="AA299" s="2760"/>
      <c r="AB299" s="2759"/>
      <c r="AC299" s="2760"/>
      <c r="AD299" s="2759">
        <v>0</v>
      </c>
      <c r="AE299" s="2760"/>
      <c r="AF299" s="53"/>
      <c r="AG299" s="138" t="s">
        <v>872</v>
      </c>
      <c r="AH299" s="189"/>
      <c r="AI299" s="189"/>
      <c r="AJ299" s="2759"/>
      <c r="AK299" s="2760"/>
      <c r="AL299" s="2759"/>
      <c r="AM299" s="2760"/>
      <c r="AN299" s="2759">
        <v>0</v>
      </c>
      <c r="AO299" s="2760"/>
    </row>
    <row r="300" spans="1:41" ht="15.95" customHeight="1" x14ac:dyDescent="0.2">
      <c r="A300" s="3050" t="s">
        <v>475</v>
      </c>
      <c r="B300" s="3051"/>
      <c r="C300" s="208"/>
      <c r="D300" s="189"/>
      <c r="E300" s="2759"/>
      <c r="F300" s="2760"/>
      <c r="G300" s="2759"/>
      <c r="H300" s="2760"/>
      <c r="I300" s="2759">
        <v>0</v>
      </c>
      <c r="J300" s="2760"/>
      <c r="K300" s="299"/>
      <c r="L300" s="138" t="s">
        <v>462</v>
      </c>
      <c r="M300" s="2313" t="s">
        <v>1089</v>
      </c>
      <c r="N300" s="189" t="s">
        <v>1053</v>
      </c>
      <c r="O300" s="2759">
        <v>10</v>
      </c>
      <c r="P300" s="2760"/>
      <c r="Q300" s="2759">
        <v>40505.78</v>
      </c>
      <c r="R300" s="2760"/>
      <c r="S300" s="2759">
        <v>405057.8</v>
      </c>
      <c r="T300" s="2760"/>
      <c r="U300" s="286"/>
      <c r="V300" s="3050" t="s">
        <v>475</v>
      </c>
      <c r="W300" s="3051"/>
      <c r="X300" s="208"/>
      <c r="Y300" s="189"/>
      <c r="Z300" s="2759"/>
      <c r="AA300" s="2760"/>
      <c r="AB300" s="2759"/>
      <c r="AC300" s="2760"/>
      <c r="AD300" s="2759">
        <v>0</v>
      </c>
      <c r="AE300" s="2760"/>
      <c r="AF300" s="53"/>
      <c r="AG300" s="138" t="s">
        <v>462</v>
      </c>
      <c r="AH300" s="189"/>
      <c r="AI300" s="189"/>
      <c r="AJ300" s="2759"/>
      <c r="AK300" s="2760"/>
      <c r="AL300" s="2759"/>
      <c r="AM300" s="2760"/>
      <c r="AN300" s="2759">
        <v>0</v>
      </c>
      <c r="AO300" s="2760"/>
    </row>
    <row r="301" spans="1:41" ht="15.95" customHeight="1" x14ac:dyDescent="0.2">
      <c r="A301" s="3050" t="s">
        <v>476</v>
      </c>
      <c r="B301" s="3051"/>
      <c r="C301" s="11"/>
      <c r="D301" s="136"/>
      <c r="E301" s="2759"/>
      <c r="F301" s="2760"/>
      <c r="G301" s="2759"/>
      <c r="H301" s="2760"/>
      <c r="I301" s="2759">
        <v>0</v>
      </c>
      <c r="J301" s="2760"/>
      <c r="K301" s="299"/>
      <c r="L301" s="138" t="s">
        <v>877</v>
      </c>
      <c r="M301" s="189"/>
      <c r="N301" s="189"/>
      <c r="O301" s="2759"/>
      <c r="P301" s="2760"/>
      <c r="Q301" s="2759"/>
      <c r="R301" s="2760"/>
      <c r="S301" s="2759">
        <v>0</v>
      </c>
      <c r="T301" s="2760"/>
      <c r="U301" s="286"/>
      <c r="V301" s="3050" t="s">
        <v>476</v>
      </c>
      <c r="W301" s="3051"/>
      <c r="X301" s="208"/>
      <c r="Y301" s="189"/>
      <c r="Z301" s="2759"/>
      <c r="AA301" s="2760"/>
      <c r="AB301" s="2759"/>
      <c r="AC301" s="2760"/>
      <c r="AD301" s="2759">
        <v>0</v>
      </c>
      <c r="AE301" s="2760"/>
      <c r="AF301" s="53"/>
      <c r="AG301" s="138" t="s">
        <v>877</v>
      </c>
      <c r="AH301" s="189"/>
      <c r="AI301" s="189"/>
      <c r="AJ301" s="2759"/>
      <c r="AK301" s="2760"/>
      <c r="AL301" s="2759"/>
      <c r="AM301" s="2760"/>
      <c r="AN301" s="2759">
        <v>0</v>
      </c>
      <c r="AO301" s="2760"/>
    </row>
    <row r="302" spans="1:41" ht="15.95" customHeight="1" x14ac:dyDescent="0.4">
      <c r="A302" s="3050" t="s">
        <v>908</v>
      </c>
      <c r="B302" s="3051"/>
      <c r="C302" s="136" t="s">
        <v>502</v>
      </c>
      <c r="D302" s="189" t="s">
        <v>503</v>
      </c>
      <c r="E302" s="2759">
        <v>4</v>
      </c>
      <c r="F302" s="2760"/>
      <c r="G302" s="2841">
        <v>38202.400000000001</v>
      </c>
      <c r="H302" s="2842">
        <v>38202.400000000001</v>
      </c>
      <c r="I302" s="2759">
        <v>152809.60000000001</v>
      </c>
      <c r="J302" s="2760"/>
      <c r="K302" s="299"/>
      <c r="L302" s="138" t="s">
        <v>600</v>
      </c>
      <c r="M302" s="189"/>
      <c r="N302" s="189"/>
      <c r="O302" s="2759"/>
      <c r="P302" s="2760"/>
      <c r="Q302" s="2759"/>
      <c r="R302" s="2760"/>
      <c r="S302" s="2759">
        <v>0</v>
      </c>
      <c r="T302" s="2760"/>
      <c r="U302" s="286"/>
      <c r="V302" s="3050" t="s">
        <v>1065</v>
      </c>
      <c r="W302" s="3051"/>
      <c r="X302" s="309"/>
      <c r="Y302" s="189"/>
      <c r="Z302" s="2759"/>
      <c r="AA302" s="2760"/>
      <c r="AB302" s="2759"/>
      <c r="AC302" s="3091"/>
      <c r="AD302" s="2759">
        <v>0</v>
      </c>
      <c r="AE302" s="2760"/>
      <c r="AF302" s="53"/>
      <c r="AG302" s="138" t="s">
        <v>600</v>
      </c>
      <c r="AH302" s="189"/>
      <c r="AI302" s="189"/>
      <c r="AJ302" s="2759"/>
      <c r="AK302" s="2760"/>
      <c r="AL302" s="2759"/>
      <c r="AM302" s="2760"/>
      <c r="AN302" s="2759">
        <v>0</v>
      </c>
      <c r="AO302" s="2760"/>
    </row>
    <row r="303" spans="1:41" ht="15.95" customHeight="1" x14ac:dyDescent="0.4">
      <c r="A303" s="3050" t="s">
        <v>995</v>
      </c>
      <c r="B303" s="3051"/>
      <c r="C303" s="136" t="s">
        <v>502</v>
      </c>
      <c r="D303" s="189" t="s">
        <v>503</v>
      </c>
      <c r="E303" s="2776">
        <v>8</v>
      </c>
      <c r="F303" s="3091"/>
      <c r="G303" s="2841">
        <v>38202.400000000001</v>
      </c>
      <c r="H303" s="2842">
        <v>38202.400000000001</v>
      </c>
      <c r="I303" s="2759">
        <v>305619.20000000001</v>
      </c>
      <c r="J303" s="2760"/>
      <c r="K303" s="299"/>
      <c r="L303" s="138" t="s">
        <v>513</v>
      </c>
      <c r="M303" s="235" t="s">
        <v>1066</v>
      </c>
      <c r="N303" s="136" t="s">
        <v>602</v>
      </c>
      <c r="O303" s="2759">
        <v>156</v>
      </c>
      <c r="P303" s="2760"/>
      <c r="Q303" s="2759">
        <v>2809</v>
      </c>
      <c r="R303" s="2760"/>
      <c r="S303" s="2759">
        <v>438204</v>
      </c>
      <c r="T303" s="2760"/>
      <c r="U303" s="286"/>
      <c r="V303" s="3050" t="s">
        <v>995</v>
      </c>
      <c r="W303" s="3051"/>
      <c r="X303" s="208"/>
      <c r="Y303" s="189"/>
      <c r="Z303" s="2776"/>
      <c r="AA303" s="3091"/>
      <c r="AB303" s="2776"/>
      <c r="AC303" s="3091"/>
      <c r="AD303" s="2759">
        <v>0</v>
      </c>
      <c r="AE303" s="2760"/>
      <c r="AF303" s="53"/>
      <c r="AG303" s="138" t="s">
        <v>513</v>
      </c>
      <c r="AH303" s="235" t="s">
        <v>1066</v>
      </c>
      <c r="AI303" s="136" t="s">
        <v>602</v>
      </c>
      <c r="AJ303" s="2759">
        <v>500</v>
      </c>
      <c r="AK303" s="2760"/>
      <c r="AL303" s="2759">
        <v>2809</v>
      </c>
      <c r="AM303" s="2760"/>
      <c r="AN303" s="2759">
        <v>1404500</v>
      </c>
      <c r="AO303" s="2760"/>
    </row>
    <row r="304" spans="1:41" ht="15.95" customHeight="1" x14ac:dyDescent="0.3">
      <c r="A304" s="3050" t="s">
        <v>996</v>
      </c>
      <c r="B304" s="3051"/>
      <c r="C304" s="208"/>
      <c r="D304" s="189"/>
      <c r="E304" s="2776"/>
      <c r="F304" s="3091"/>
      <c r="G304" s="2776"/>
      <c r="H304" s="3091"/>
      <c r="I304" s="2759">
        <v>0</v>
      </c>
      <c r="J304" s="2760"/>
      <c r="K304" s="299"/>
      <c r="L304" s="138" t="s">
        <v>810</v>
      </c>
      <c r="M304" s="189"/>
      <c r="N304" s="189" t="s">
        <v>799</v>
      </c>
      <c r="O304" s="2759"/>
      <c r="P304" s="2760"/>
      <c r="Q304" s="2759"/>
      <c r="R304" s="2760"/>
      <c r="S304" s="2759">
        <v>300000</v>
      </c>
      <c r="T304" s="2760"/>
      <c r="U304" s="286"/>
      <c r="V304" s="3050" t="s">
        <v>996</v>
      </c>
      <c r="W304" s="3051"/>
      <c r="X304" s="208"/>
      <c r="Y304" s="189"/>
      <c r="Z304" s="2776"/>
      <c r="AA304" s="3091"/>
      <c r="AB304" s="2776"/>
      <c r="AC304" s="3091"/>
      <c r="AD304" s="2759">
        <v>0</v>
      </c>
      <c r="AE304" s="2760"/>
      <c r="AF304" s="53"/>
      <c r="AG304" s="138" t="s">
        <v>806</v>
      </c>
      <c r="AH304" s="189"/>
      <c r="AI304" s="189"/>
      <c r="AJ304" s="2759"/>
      <c r="AK304" s="2760"/>
      <c r="AL304" s="2759"/>
      <c r="AM304" s="2760"/>
      <c r="AN304" s="2759">
        <v>0</v>
      </c>
      <c r="AO304" s="2760"/>
    </row>
    <row r="305" spans="1:41" ht="15.95" customHeight="1" x14ac:dyDescent="0.3">
      <c r="A305" s="3050" t="s">
        <v>879</v>
      </c>
      <c r="B305" s="3051"/>
      <c r="C305" s="208"/>
      <c r="D305" s="189"/>
      <c r="E305" s="2776"/>
      <c r="F305" s="3091"/>
      <c r="G305" s="2776"/>
      <c r="H305" s="3091"/>
      <c r="I305" s="2759">
        <v>0</v>
      </c>
      <c r="J305" s="2760"/>
      <c r="K305" s="299"/>
      <c r="L305" s="138" t="s">
        <v>580</v>
      </c>
      <c r="M305" s="189"/>
      <c r="N305" s="189"/>
      <c r="O305" s="2759"/>
      <c r="P305" s="2760"/>
      <c r="Q305" s="2759"/>
      <c r="R305" s="2760"/>
      <c r="S305" s="2759"/>
      <c r="T305" s="2760"/>
      <c r="U305" s="286"/>
      <c r="V305" s="3050" t="s">
        <v>879</v>
      </c>
      <c r="W305" s="3051"/>
      <c r="X305" s="208"/>
      <c r="Y305" s="189"/>
      <c r="Z305" s="2776"/>
      <c r="AA305" s="3091"/>
      <c r="AB305" s="2776"/>
      <c r="AC305" s="3091"/>
      <c r="AD305" s="2759">
        <v>0</v>
      </c>
      <c r="AE305" s="2760"/>
      <c r="AF305" s="53"/>
      <c r="AG305" s="138" t="s">
        <v>580</v>
      </c>
      <c r="AH305" s="189"/>
      <c r="AI305" s="189"/>
      <c r="AJ305" s="2759"/>
      <c r="AK305" s="2760"/>
      <c r="AL305" s="2759"/>
      <c r="AM305" s="2760"/>
      <c r="AN305" s="2759">
        <v>0</v>
      </c>
      <c r="AO305" s="2760"/>
    </row>
    <row r="306" spans="1:41" ht="15.95" customHeight="1" x14ac:dyDescent="0.3">
      <c r="A306" s="3050" t="s">
        <v>997</v>
      </c>
      <c r="B306" s="3051"/>
      <c r="C306" s="208"/>
      <c r="D306" s="189"/>
      <c r="E306" s="2776"/>
      <c r="F306" s="3091"/>
      <c r="G306" s="2776"/>
      <c r="H306" s="3091"/>
      <c r="I306" s="2759">
        <v>0</v>
      </c>
      <c r="J306" s="2760"/>
      <c r="K306" s="299"/>
      <c r="L306" s="138" t="s">
        <v>880</v>
      </c>
      <c r="M306" s="189"/>
      <c r="N306" s="189"/>
      <c r="O306" s="2759"/>
      <c r="P306" s="2760"/>
      <c r="Q306" s="2759"/>
      <c r="R306" s="2760"/>
      <c r="S306" s="2759"/>
      <c r="T306" s="2760"/>
      <c r="U306" s="286"/>
      <c r="V306" s="3050" t="s">
        <v>997</v>
      </c>
      <c r="W306" s="3051"/>
      <c r="X306" s="208"/>
      <c r="Y306" s="189"/>
      <c r="Z306" s="2776"/>
      <c r="AA306" s="3091"/>
      <c r="AB306" s="2776"/>
      <c r="AC306" s="3091"/>
      <c r="AD306" s="2759">
        <v>0</v>
      </c>
      <c r="AE306" s="2760"/>
      <c r="AF306" s="53"/>
      <c r="AG306" s="138" t="s">
        <v>880</v>
      </c>
      <c r="AH306" s="189"/>
      <c r="AI306" s="189"/>
      <c r="AJ306" s="2759"/>
      <c r="AK306" s="2760"/>
      <c r="AL306" s="2759"/>
      <c r="AM306" s="2760"/>
      <c r="AN306" s="2759">
        <v>0</v>
      </c>
      <c r="AO306" s="2760"/>
    </row>
    <row r="307" spans="1:41" ht="15.95" customHeight="1" x14ac:dyDescent="0.3">
      <c r="A307" s="3050" t="s">
        <v>510</v>
      </c>
      <c r="B307" s="3051"/>
      <c r="C307" s="208"/>
      <c r="D307" s="189"/>
      <c r="E307" s="2776"/>
      <c r="F307" s="3091"/>
      <c r="G307" s="2776"/>
      <c r="H307" s="3091"/>
      <c r="I307" s="2759">
        <v>0</v>
      </c>
      <c r="J307" s="2760"/>
      <c r="K307" s="299"/>
      <c r="L307" s="217" t="s">
        <v>521</v>
      </c>
      <c r="M307" s="136"/>
      <c r="N307" s="136"/>
      <c r="O307" s="2843"/>
      <c r="P307" s="2843"/>
      <c r="Q307" s="2843"/>
      <c r="R307" s="2843"/>
      <c r="S307" s="2759"/>
      <c r="T307" s="2760"/>
      <c r="U307" s="286"/>
      <c r="V307" s="3050" t="s">
        <v>510</v>
      </c>
      <c r="W307" s="3051"/>
      <c r="X307" s="208"/>
      <c r="Y307" s="189"/>
      <c r="Z307" s="2776"/>
      <c r="AA307" s="3091"/>
      <c r="AB307" s="2776"/>
      <c r="AC307" s="3091"/>
      <c r="AD307" s="2759">
        <v>0</v>
      </c>
      <c r="AE307" s="2760"/>
      <c r="AF307" s="53"/>
      <c r="AG307" s="217" t="s">
        <v>521</v>
      </c>
      <c r="AH307" s="136"/>
      <c r="AI307" s="136"/>
      <c r="AJ307" s="2843"/>
      <c r="AK307" s="2843"/>
      <c r="AL307" s="2843"/>
      <c r="AM307" s="2843"/>
      <c r="AN307" s="2759">
        <v>0</v>
      </c>
      <c r="AO307" s="2760"/>
    </row>
    <row r="308" spans="1:41" ht="15.95" customHeight="1" x14ac:dyDescent="0.35">
      <c r="A308" s="3116" t="s">
        <v>998</v>
      </c>
      <c r="B308" s="3117"/>
      <c r="C308" s="208"/>
      <c r="D308" s="189"/>
      <c r="E308" s="2776"/>
      <c r="F308" s="3091"/>
      <c r="G308" s="2776"/>
      <c r="H308" s="3091"/>
      <c r="I308" s="2765">
        <v>2406751.2000000002</v>
      </c>
      <c r="J308" s="3103"/>
      <c r="K308" s="299"/>
      <c r="L308" s="217"/>
      <c r="M308" s="218"/>
      <c r="N308" s="136"/>
      <c r="O308" s="2843"/>
      <c r="P308" s="2843"/>
      <c r="Q308" s="2843"/>
      <c r="R308" s="2843"/>
      <c r="S308" s="2759"/>
      <c r="T308" s="2760"/>
      <c r="U308" s="286"/>
      <c r="V308" s="3116" t="s">
        <v>998</v>
      </c>
      <c r="W308" s="3117"/>
      <c r="X308" s="208"/>
      <c r="Y308" s="189"/>
      <c r="Z308" s="2776"/>
      <c r="AA308" s="3091"/>
      <c r="AB308" s="2776"/>
      <c r="AC308" s="3091"/>
      <c r="AD308" s="2765">
        <v>2635965.6</v>
      </c>
      <c r="AE308" s="3103"/>
      <c r="AF308" s="53"/>
      <c r="AG308" s="217" t="s">
        <v>1090</v>
      </c>
      <c r="AH308" s="136"/>
      <c r="AI308" s="136"/>
      <c r="AJ308" s="2843"/>
      <c r="AK308" s="2843"/>
      <c r="AL308" s="2843"/>
      <c r="AM308" s="2843"/>
      <c r="AN308" s="2759">
        <v>0</v>
      </c>
      <c r="AO308" s="2760"/>
    </row>
    <row r="309" spans="1:41" ht="15.95" customHeight="1" x14ac:dyDescent="0.4">
      <c r="A309" s="3050" t="s">
        <v>858</v>
      </c>
      <c r="B309" s="3051"/>
      <c r="C309" s="136" t="s">
        <v>502</v>
      </c>
      <c r="D309" s="189" t="s">
        <v>503</v>
      </c>
      <c r="E309" s="2759">
        <v>5</v>
      </c>
      <c r="F309" s="2760"/>
      <c r="G309" s="2841">
        <v>38202.400000000001</v>
      </c>
      <c r="H309" s="2842">
        <v>38202.400000000001</v>
      </c>
      <c r="I309" s="2759">
        <v>191012</v>
      </c>
      <c r="J309" s="2760"/>
      <c r="K309" s="299"/>
      <c r="L309" s="220" t="s">
        <v>882</v>
      </c>
      <c r="M309" s="66"/>
      <c r="N309" s="221"/>
      <c r="O309" s="3104"/>
      <c r="P309" s="3104"/>
      <c r="Q309" s="3104"/>
      <c r="R309" s="3104"/>
      <c r="S309" s="3105">
        <v>5778537.3423280418</v>
      </c>
      <c r="T309" s="3105"/>
      <c r="U309" s="286"/>
      <c r="V309" s="3050" t="s">
        <v>858</v>
      </c>
      <c r="W309" s="3051"/>
      <c r="X309" s="208"/>
      <c r="Y309" s="189"/>
      <c r="Z309" s="2759"/>
      <c r="AA309" s="2760"/>
      <c r="AB309" s="2759"/>
      <c r="AC309" s="2760"/>
      <c r="AD309" s="2759">
        <v>0</v>
      </c>
      <c r="AE309" s="2760"/>
      <c r="AF309" s="53"/>
      <c r="AG309" s="220" t="s">
        <v>882</v>
      </c>
      <c r="AH309" s="66"/>
      <c r="AI309" s="221"/>
      <c r="AJ309" s="3104"/>
      <c r="AK309" s="3104"/>
      <c r="AL309" s="3104"/>
      <c r="AM309" s="3104"/>
      <c r="AN309" s="3105">
        <v>2723610</v>
      </c>
      <c r="AO309" s="3105"/>
    </row>
    <row r="310" spans="1:41" ht="15.95" customHeight="1" x14ac:dyDescent="0.2">
      <c r="A310" s="3050" t="s">
        <v>501</v>
      </c>
      <c r="B310" s="3051"/>
      <c r="C310" s="189"/>
      <c r="D310" s="189"/>
      <c r="E310" s="2759"/>
      <c r="F310" s="2760"/>
      <c r="G310" s="2759"/>
      <c r="H310" s="2760"/>
      <c r="I310" s="2759">
        <v>0</v>
      </c>
      <c r="J310" s="2760"/>
      <c r="K310" s="299"/>
      <c r="L310" s="164"/>
      <c r="M310" s="218"/>
      <c r="N310" s="136"/>
      <c r="O310" s="2843"/>
      <c r="P310" s="2843"/>
      <c r="Q310" s="2843"/>
      <c r="R310" s="2843"/>
      <c r="S310" s="2843"/>
      <c r="T310" s="2843"/>
      <c r="U310" s="286"/>
      <c r="V310" s="3050" t="s">
        <v>501</v>
      </c>
      <c r="W310" s="3051"/>
      <c r="X310" s="208"/>
      <c r="Y310" s="189"/>
      <c r="Z310" s="2759"/>
      <c r="AA310" s="2760"/>
      <c r="AB310" s="2759"/>
      <c r="AC310" s="2760"/>
      <c r="AD310" s="2759">
        <v>0</v>
      </c>
      <c r="AE310" s="2760"/>
      <c r="AF310" s="53"/>
      <c r="AG310" s="164"/>
      <c r="AH310" s="218"/>
      <c r="AI310" s="136"/>
      <c r="AJ310" s="2843"/>
      <c r="AK310" s="2843"/>
      <c r="AL310" s="2843"/>
      <c r="AM310" s="2843"/>
      <c r="AN310" s="2843"/>
      <c r="AO310" s="2843"/>
    </row>
    <row r="311" spans="1:41" ht="15.95" customHeight="1" x14ac:dyDescent="0.3">
      <c r="A311" s="3050" t="s">
        <v>1000</v>
      </c>
      <c r="B311" s="3051"/>
      <c r="C311" s="189"/>
      <c r="D311" s="189"/>
      <c r="E311" s="2776"/>
      <c r="F311" s="3091"/>
      <c r="G311" s="2759"/>
      <c r="H311" s="3091"/>
      <c r="I311" s="2759">
        <v>0</v>
      </c>
      <c r="J311" s="2760"/>
      <c r="K311" s="299"/>
      <c r="L311" s="160" t="s">
        <v>582</v>
      </c>
      <c r="M311" s="161"/>
      <c r="N311" s="161"/>
      <c r="O311" s="3101"/>
      <c r="P311" s="3101"/>
      <c r="Q311" s="3101"/>
      <c r="R311" s="3101"/>
      <c r="S311" s="3101"/>
      <c r="T311" s="3102"/>
      <c r="U311" s="286"/>
      <c r="V311" s="3050" t="s">
        <v>1000</v>
      </c>
      <c r="W311" s="3051"/>
      <c r="X311" s="208"/>
      <c r="Y311" s="189"/>
      <c r="Z311" s="2776"/>
      <c r="AA311" s="3091"/>
      <c r="AB311" s="2776"/>
      <c r="AC311" s="3091"/>
      <c r="AD311" s="2759">
        <v>0</v>
      </c>
      <c r="AE311" s="2760"/>
      <c r="AF311" s="53"/>
      <c r="AG311" s="160" t="s">
        <v>582</v>
      </c>
      <c r="AH311" s="161"/>
      <c r="AI311" s="161"/>
      <c r="AJ311" s="3101"/>
      <c r="AK311" s="3101"/>
      <c r="AL311" s="3101"/>
      <c r="AM311" s="3101"/>
      <c r="AN311" s="3101"/>
      <c r="AO311" s="3102"/>
    </row>
    <row r="312" spans="1:41" ht="15.95" customHeight="1" x14ac:dyDescent="0.3">
      <c r="A312" s="3050" t="s">
        <v>1001</v>
      </c>
      <c r="B312" s="3051"/>
      <c r="C312" s="208"/>
      <c r="D312" s="189"/>
      <c r="E312" s="2776"/>
      <c r="F312" s="3091"/>
      <c r="G312" s="2776"/>
      <c r="H312" s="3091"/>
      <c r="I312" s="2759">
        <v>0</v>
      </c>
      <c r="J312" s="2760"/>
      <c r="K312" s="299"/>
      <c r="L312" s="164" t="s">
        <v>1002</v>
      </c>
      <c r="M312" s="317">
        <v>0.05</v>
      </c>
      <c r="N312" s="166"/>
      <c r="O312" s="2775"/>
      <c r="P312" s="2775"/>
      <c r="Q312" s="2775"/>
      <c r="R312" s="2775"/>
      <c r="S312" s="2775">
        <v>516160.86211640213</v>
      </c>
      <c r="T312" s="2760"/>
      <c r="U312" s="286"/>
      <c r="V312" s="3050" t="s">
        <v>1001</v>
      </c>
      <c r="W312" s="3051"/>
      <c r="X312" s="208"/>
      <c r="Y312" s="189"/>
      <c r="Z312" s="2776"/>
      <c r="AA312" s="3091"/>
      <c r="AB312" s="2776"/>
      <c r="AC312" s="3091"/>
      <c r="AD312" s="2759">
        <v>0</v>
      </c>
      <c r="AE312" s="2760"/>
      <c r="AF312" s="53"/>
      <c r="AG312" s="164" t="s">
        <v>1002</v>
      </c>
      <c r="AH312" s="317">
        <v>0.05</v>
      </c>
      <c r="AI312" s="166"/>
      <c r="AJ312" s="2775"/>
      <c r="AK312" s="2775"/>
      <c r="AL312" s="2775"/>
      <c r="AM312" s="2775"/>
      <c r="AN312" s="2775">
        <v>397968.01400000002</v>
      </c>
      <c r="AO312" s="2760"/>
    </row>
    <row r="313" spans="1:41" ht="15.95" customHeight="1" x14ac:dyDescent="0.3">
      <c r="A313" s="3050" t="s">
        <v>1003</v>
      </c>
      <c r="B313" s="3051"/>
      <c r="C313" s="208"/>
      <c r="D313" s="189"/>
      <c r="E313" s="2776"/>
      <c r="F313" s="3091"/>
      <c r="G313" s="2776"/>
      <c r="H313" s="3091"/>
      <c r="I313" s="2759">
        <v>0</v>
      </c>
      <c r="J313" s="2760"/>
      <c r="K313" s="299"/>
      <c r="L313" s="168" t="s">
        <v>533</v>
      </c>
      <c r="M313" s="166"/>
      <c r="N313" s="166"/>
      <c r="O313" s="2775"/>
      <c r="P313" s="2775"/>
      <c r="Q313" s="2775"/>
      <c r="R313" s="2775"/>
      <c r="S313" s="2775">
        <v>250000</v>
      </c>
      <c r="T313" s="2760"/>
      <c r="U313" s="286"/>
      <c r="V313" s="3050" t="s">
        <v>1003</v>
      </c>
      <c r="W313" s="3051"/>
      <c r="X313" s="208"/>
      <c r="Y313" s="189"/>
      <c r="Z313" s="2776"/>
      <c r="AA313" s="3091"/>
      <c r="AB313" s="2776"/>
      <c r="AC313" s="3091"/>
      <c r="AD313" s="2759">
        <v>0</v>
      </c>
      <c r="AE313" s="2760"/>
      <c r="AF313" s="53"/>
      <c r="AG313" s="168" t="s">
        <v>533</v>
      </c>
      <c r="AH313" s="166"/>
      <c r="AI313" s="166"/>
      <c r="AJ313" s="2775"/>
      <c r="AK313" s="2775"/>
      <c r="AL313" s="2775"/>
      <c r="AM313" s="2775"/>
      <c r="AN313" s="2775">
        <v>200000</v>
      </c>
      <c r="AO313" s="2760"/>
    </row>
    <row r="314" spans="1:41" ht="15.95" customHeight="1" x14ac:dyDescent="0.3">
      <c r="A314" s="3050" t="s">
        <v>1004</v>
      </c>
      <c r="B314" s="3051"/>
      <c r="C314" s="208"/>
      <c r="D314" s="189"/>
      <c r="E314" s="2776"/>
      <c r="F314" s="3091"/>
      <c r="G314" s="2776"/>
      <c r="H314" s="3091"/>
      <c r="I314" s="2759">
        <v>0</v>
      </c>
      <c r="J314" s="2760"/>
      <c r="K314" s="299"/>
      <c r="L314" s="169" t="s">
        <v>535</v>
      </c>
      <c r="M314" s="166"/>
      <c r="N314" s="166"/>
      <c r="O314" s="2775"/>
      <c r="P314" s="2775"/>
      <c r="Q314" s="2775"/>
      <c r="R314" s="2775"/>
      <c r="S314" s="2775">
        <v>500000</v>
      </c>
      <c r="T314" s="2760"/>
      <c r="U314" s="286"/>
      <c r="V314" s="3050" t="s">
        <v>1004</v>
      </c>
      <c r="W314" s="3051"/>
      <c r="X314" s="208"/>
      <c r="Y314" s="189"/>
      <c r="Z314" s="2776"/>
      <c r="AA314" s="3091"/>
      <c r="AB314" s="2776"/>
      <c r="AC314" s="3091"/>
      <c r="AD314" s="2759">
        <v>0</v>
      </c>
      <c r="AE314" s="2760"/>
      <c r="AF314" s="53"/>
      <c r="AG314" s="169" t="s">
        <v>535</v>
      </c>
      <c r="AH314" s="166"/>
      <c r="AI314" s="166"/>
      <c r="AJ314" s="2775"/>
      <c r="AK314" s="2775"/>
      <c r="AL314" s="2775"/>
      <c r="AM314" s="2775"/>
      <c r="AN314" s="2775">
        <v>500000</v>
      </c>
      <c r="AO314" s="2760"/>
    </row>
    <row r="315" spans="1:41" ht="15.95" customHeight="1" x14ac:dyDescent="0.4">
      <c r="A315" s="3050" t="s">
        <v>1005</v>
      </c>
      <c r="B315" s="3051"/>
      <c r="C315" s="136" t="s">
        <v>502</v>
      </c>
      <c r="D315" s="189" t="s">
        <v>503</v>
      </c>
      <c r="E315" s="2776">
        <v>10</v>
      </c>
      <c r="F315" s="3091"/>
      <c r="G315" s="2841">
        <v>38202.400000000001</v>
      </c>
      <c r="H315" s="2842">
        <v>38202.400000000001</v>
      </c>
      <c r="I315" s="2759">
        <v>382024</v>
      </c>
      <c r="J315" s="2760"/>
      <c r="K315" s="299"/>
      <c r="L315" s="169" t="s">
        <v>537</v>
      </c>
      <c r="M315" s="166"/>
      <c r="N315" s="166"/>
      <c r="O315" s="2775"/>
      <c r="P315" s="2775"/>
      <c r="Q315" s="2775"/>
      <c r="R315" s="2775"/>
      <c r="S315" s="2775">
        <v>516160.86211640213</v>
      </c>
      <c r="T315" s="2760"/>
      <c r="U315" s="286"/>
      <c r="V315" s="3050" t="s">
        <v>1005</v>
      </c>
      <c r="W315" s="3051"/>
      <c r="X315" s="208"/>
      <c r="Y315" s="189"/>
      <c r="Z315" s="2776"/>
      <c r="AA315" s="3091"/>
      <c r="AB315" s="2776"/>
      <c r="AC315" s="3091"/>
      <c r="AD315" s="2759">
        <v>0</v>
      </c>
      <c r="AE315" s="2760"/>
      <c r="AF315" s="53"/>
      <c r="AG315" s="169" t="s">
        <v>585</v>
      </c>
      <c r="AH315" s="166"/>
      <c r="AI315" s="166"/>
      <c r="AJ315" s="2775"/>
      <c r="AK315" s="2775"/>
      <c r="AL315" s="2775"/>
      <c r="AM315" s="2775"/>
      <c r="AN315" s="2775">
        <v>397968.01400000002</v>
      </c>
      <c r="AO315" s="2760"/>
    </row>
    <row r="316" spans="1:41" ht="15.95" customHeight="1" x14ac:dyDescent="0.4">
      <c r="A316" s="3050" t="s">
        <v>1006</v>
      </c>
      <c r="B316" s="3051"/>
      <c r="C316" s="136" t="s">
        <v>502</v>
      </c>
      <c r="D316" s="189" t="s">
        <v>503</v>
      </c>
      <c r="E316" s="2776">
        <v>5</v>
      </c>
      <c r="F316" s="3091"/>
      <c r="G316" s="2841">
        <v>38202.400000000001</v>
      </c>
      <c r="H316" s="2842">
        <v>38202.400000000001</v>
      </c>
      <c r="I316" s="2759">
        <v>191012</v>
      </c>
      <c r="J316" s="2760"/>
      <c r="K316" s="299"/>
      <c r="L316" s="185" t="s">
        <v>510</v>
      </c>
      <c r="M316" s="173"/>
      <c r="N316" s="173"/>
      <c r="O316" s="2757"/>
      <c r="P316" s="2757"/>
      <c r="Q316" s="2757"/>
      <c r="R316" s="2757"/>
      <c r="S316" s="2757">
        <v>150000</v>
      </c>
      <c r="T316" s="2758"/>
      <c r="U316" s="286"/>
      <c r="V316" s="3050" t="s">
        <v>1006</v>
      </c>
      <c r="W316" s="3051"/>
      <c r="X316" s="208"/>
      <c r="Y316" s="189" t="s">
        <v>502</v>
      </c>
      <c r="Z316" s="2776">
        <v>10</v>
      </c>
      <c r="AA316" s="3091"/>
      <c r="AB316" s="3124">
        <v>38202.400000000001</v>
      </c>
      <c r="AC316" s="3125">
        <v>38202.400000000001</v>
      </c>
      <c r="AD316" s="2759">
        <v>382024</v>
      </c>
      <c r="AE316" s="2760"/>
      <c r="AF316" s="53"/>
      <c r="AG316" s="185" t="s">
        <v>510</v>
      </c>
      <c r="AH316" s="173"/>
      <c r="AI316" s="173"/>
      <c r="AJ316" s="2757"/>
      <c r="AK316" s="2757"/>
      <c r="AL316" s="2757"/>
      <c r="AM316" s="2757"/>
      <c r="AN316" s="2757">
        <v>100000</v>
      </c>
      <c r="AO316" s="2758"/>
    </row>
    <row r="317" spans="1:41" ht="15.95" customHeight="1" x14ac:dyDescent="0.3">
      <c r="A317" s="3050" t="s">
        <v>1007</v>
      </c>
      <c r="B317" s="3051"/>
      <c r="C317" s="189"/>
      <c r="D317" s="189"/>
      <c r="E317" s="2776"/>
      <c r="F317" s="3091"/>
      <c r="G317" s="2759"/>
      <c r="H317" s="3123"/>
      <c r="I317" s="2759">
        <v>0</v>
      </c>
      <c r="J317" s="2760"/>
      <c r="K317" s="299"/>
      <c r="L317" s="174" t="s">
        <v>539</v>
      </c>
      <c r="M317" s="222"/>
      <c r="N317" s="222"/>
      <c r="O317" s="3096"/>
      <c r="P317" s="3096"/>
      <c r="Q317" s="3097"/>
      <c r="R317" s="3097"/>
      <c r="S317" s="3098">
        <v>1932321.724232804</v>
      </c>
      <c r="T317" s="3098"/>
      <c r="U317" s="286"/>
      <c r="V317" s="3050" t="s">
        <v>1087</v>
      </c>
      <c r="W317" s="3051"/>
      <c r="X317" s="309"/>
      <c r="Y317" s="189"/>
      <c r="Z317" s="2776"/>
      <c r="AA317" s="3091"/>
      <c r="AB317" s="2776"/>
      <c r="AC317" s="3091"/>
      <c r="AD317" s="2759">
        <v>0</v>
      </c>
      <c r="AE317" s="2760"/>
      <c r="AF317" s="53"/>
      <c r="AG317" s="174" t="s">
        <v>539</v>
      </c>
      <c r="AH317" s="222"/>
      <c r="AI317" s="222"/>
      <c r="AJ317" s="3096"/>
      <c r="AK317" s="3096"/>
      <c r="AL317" s="3097"/>
      <c r="AM317" s="3097"/>
      <c r="AN317" s="3098">
        <v>1595936.0279999999</v>
      </c>
      <c r="AO317" s="3098"/>
    </row>
    <row r="318" spans="1:41" ht="15.95" customHeight="1" x14ac:dyDescent="0.3">
      <c r="A318" s="3050" t="s">
        <v>1008</v>
      </c>
      <c r="B318" s="3051"/>
      <c r="C318" s="208"/>
      <c r="D318" s="189"/>
      <c r="E318" s="2776"/>
      <c r="F318" s="3091"/>
      <c r="G318" s="2776"/>
      <c r="H318" s="3091"/>
      <c r="I318" s="2759">
        <v>0</v>
      </c>
      <c r="J318" s="2760"/>
      <c r="K318" s="299"/>
      <c r="L318" s="177"/>
      <c r="M318" s="166"/>
      <c r="N318" s="166"/>
      <c r="O318" s="2775"/>
      <c r="P318" s="2775"/>
      <c r="Q318" s="2775"/>
      <c r="R318" s="2775"/>
      <c r="S318" s="2775"/>
      <c r="T318" s="2760"/>
      <c r="U318" s="286"/>
      <c r="V318" s="3050" t="s">
        <v>1008</v>
      </c>
      <c r="W318" s="3051"/>
      <c r="X318" s="208"/>
      <c r="Y318" s="189" t="s">
        <v>502</v>
      </c>
      <c r="Z318" s="2776">
        <v>1</v>
      </c>
      <c r="AA318" s="3091"/>
      <c r="AB318" s="3124">
        <v>38202.400000000001</v>
      </c>
      <c r="AC318" s="3125">
        <v>38202.400000000001</v>
      </c>
      <c r="AD318" s="2759">
        <v>38202.400000000001</v>
      </c>
      <c r="AE318" s="2760"/>
      <c r="AF318" s="53"/>
      <c r="AG318" s="177"/>
      <c r="AH318" s="166"/>
      <c r="AI318" s="166"/>
      <c r="AJ318" s="2775"/>
      <c r="AK318" s="2775"/>
      <c r="AL318" s="2775"/>
      <c r="AM318" s="2775"/>
      <c r="AN318" s="2775"/>
      <c r="AO318" s="2760"/>
    </row>
    <row r="319" spans="1:41" ht="15.95" customHeight="1" thickBot="1" x14ac:dyDescent="0.35">
      <c r="A319" s="3050" t="s">
        <v>1009</v>
      </c>
      <c r="B319" s="3051"/>
      <c r="C319" s="136"/>
      <c r="D319" s="136"/>
      <c r="E319" s="2776"/>
      <c r="F319" s="3091"/>
      <c r="G319" s="2776"/>
      <c r="H319" s="3091"/>
      <c r="I319" s="2759">
        <v>0</v>
      </c>
      <c r="J319" s="2760"/>
      <c r="K319" s="299"/>
      <c r="L319" s="178" t="s">
        <v>588</v>
      </c>
      <c r="M319" s="226"/>
      <c r="N319" s="226"/>
      <c r="O319" s="226"/>
      <c r="P319" s="226"/>
      <c r="Q319" s="179"/>
      <c r="R319" s="179"/>
      <c r="S319" s="2780">
        <v>12255538.966560846</v>
      </c>
      <c r="T319" s="2781"/>
      <c r="U319" s="286"/>
      <c r="V319" s="3050" t="s">
        <v>1091</v>
      </c>
      <c r="W319" s="3051"/>
      <c r="X319" s="309"/>
      <c r="Y319" s="189"/>
      <c r="Z319" s="2776"/>
      <c r="AA319" s="3091"/>
      <c r="AB319" s="2776"/>
      <c r="AC319" s="3091"/>
      <c r="AD319" s="2759">
        <v>0</v>
      </c>
      <c r="AE319" s="2760"/>
      <c r="AF319" s="53"/>
      <c r="AG319" s="178" t="s">
        <v>588</v>
      </c>
      <c r="AH319" s="226"/>
      <c r="AI319" s="226"/>
      <c r="AJ319" s="226"/>
      <c r="AK319" s="226"/>
      <c r="AL319" s="179"/>
      <c r="AM319" s="179"/>
      <c r="AN319" s="2780">
        <v>9555296.3080000002</v>
      </c>
      <c r="AO319" s="2781"/>
    </row>
    <row r="320" spans="1:41" ht="15.95" customHeight="1" x14ac:dyDescent="0.4">
      <c r="A320" s="3050" t="s">
        <v>1015</v>
      </c>
      <c r="B320" s="3051"/>
      <c r="C320" s="136" t="s">
        <v>502</v>
      </c>
      <c r="D320" s="189" t="s">
        <v>503</v>
      </c>
      <c r="E320" s="2759">
        <v>15</v>
      </c>
      <c r="F320" s="2760"/>
      <c r="G320" s="2841">
        <v>38202.400000000001</v>
      </c>
      <c r="H320" s="2842">
        <v>38202.400000000001</v>
      </c>
      <c r="I320" s="2759">
        <v>573036</v>
      </c>
      <c r="J320" s="2760"/>
      <c r="K320" s="304"/>
      <c r="L320" s="166"/>
      <c r="M320" s="166"/>
      <c r="N320" s="166"/>
      <c r="O320" s="166"/>
      <c r="P320" s="166"/>
      <c r="Q320" s="166"/>
      <c r="R320" s="166"/>
      <c r="S320" s="166"/>
      <c r="T320" s="166"/>
      <c r="U320" s="286"/>
      <c r="V320" s="3050" t="s">
        <v>1015</v>
      </c>
      <c r="W320" s="3051"/>
      <c r="X320" s="309"/>
      <c r="Y320" s="189" t="s">
        <v>502</v>
      </c>
      <c r="Z320" s="2759">
        <v>12</v>
      </c>
      <c r="AA320" s="2760"/>
      <c r="AB320" s="3124">
        <v>38202.400000000001</v>
      </c>
      <c r="AC320" s="3125">
        <v>38202.400000000001</v>
      </c>
      <c r="AD320" s="2759">
        <v>458428.80000000005</v>
      </c>
      <c r="AE320" s="2760"/>
      <c r="AF320" s="53"/>
      <c r="AG320" s="166"/>
      <c r="AH320" s="166"/>
      <c r="AI320" s="166"/>
      <c r="AJ320" s="166"/>
      <c r="AK320" s="166"/>
      <c r="AL320" s="166"/>
      <c r="AM320" s="166"/>
      <c r="AN320" s="166"/>
      <c r="AO320" s="166"/>
    </row>
    <row r="321" spans="1:41" ht="15.95" customHeight="1" x14ac:dyDescent="0.4">
      <c r="A321" s="3050" t="s">
        <v>1016</v>
      </c>
      <c r="B321" s="3051"/>
      <c r="C321" s="136" t="s">
        <v>502</v>
      </c>
      <c r="D321" s="189" t="s">
        <v>503</v>
      </c>
      <c r="E321" s="2776">
        <v>1</v>
      </c>
      <c r="F321" s="3091"/>
      <c r="G321" s="2841">
        <v>38202.400000000001</v>
      </c>
      <c r="H321" s="2842">
        <v>38202.400000000001</v>
      </c>
      <c r="I321" s="2759">
        <v>38202.400000000001</v>
      </c>
      <c r="J321" s="2760"/>
      <c r="K321" s="299"/>
      <c r="L321" s="7" t="s">
        <v>1530</v>
      </c>
      <c r="M321" s="166"/>
      <c r="N321" s="166"/>
      <c r="O321" s="166"/>
      <c r="P321" s="166"/>
      <c r="Q321" s="166"/>
      <c r="R321" s="166"/>
      <c r="S321" s="166"/>
      <c r="T321" s="166"/>
      <c r="U321" s="286"/>
      <c r="V321" s="3050" t="s">
        <v>1016</v>
      </c>
      <c r="W321" s="3051"/>
      <c r="X321" s="208"/>
      <c r="Y321" s="189"/>
      <c r="Z321" s="2776"/>
      <c r="AA321" s="3091"/>
      <c r="AB321" s="2776"/>
      <c r="AC321" s="3091"/>
      <c r="AD321" s="2759">
        <v>0</v>
      </c>
      <c r="AE321" s="2760"/>
      <c r="AF321" s="53"/>
      <c r="AG321" s="7" t="s">
        <v>1530</v>
      </c>
      <c r="AH321" s="166"/>
      <c r="AI321" s="166"/>
      <c r="AJ321" s="166"/>
      <c r="AK321" s="166"/>
      <c r="AL321" s="166"/>
      <c r="AM321" s="166"/>
      <c r="AN321" s="166"/>
      <c r="AO321" s="166"/>
    </row>
    <row r="322" spans="1:41" ht="15.95" customHeight="1" x14ac:dyDescent="0.3">
      <c r="A322" s="3050" t="s">
        <v>1017</v>
      </c>
      <c r="B322" s="3051"/>
      <c r="C322" s="208"/>
      <c r="D322" s="189"/>
      <c r="E322" s="2776"/>
      <c r="F322" s="3091"/>
      <c r="G322" s="2776"/>
      <c r="H322" s="3091"/>
      <c r="I322" s="2759">
        <v>0</v>
      </c>
      <c r="J322" s="2760"/>
      <c r="K322" s="299"/>
      <c r="L322" s="2155" t="s">
        <v>1585</v>
      </c>
      <c r="M322" s="1881"/>
      <c r="N322" s="1881"/>
      <c r="O322" s="1881"/>
      <c r="P322" s="1881"/>
      <c r="Q322" s="1896"/>
      <c r="R322" s="1881"/>
      <c r="S322" s="1881"/>
      <c r="T322" s="166"/>
      <c r="U322" s="286"/>
      <c r="V322" s="3050" t="s">
        <v>1017</v>
      </c>
      <c r="W322" s="3051"/>
      <c r="X322" s="208"/>
      <c r="Y322" s="189"/>
      <c r="Z322" s="2776"/>
      <c r="AA322" s="3091"/>
      <c r="AB322" s="2776"/>
      <c r="AC322" s="3091"/>
      <c r="AD322" s="2759">
        <v>0</v>
      </c>
      <c r="AE322" s="2760"/>
      <c r="AF322" s="53"/>
      <c r="AG322" s="2155" t="s">
        <v>1586</v>
      </c>
      <c r="AH322" s="1881"/>
      <c r="AI322" s="1881"/>
      <c r="AJ322" s="1881"/>
      <c r="AK322" s="1881"/>
      <c r="AL322" s="1896"/>
      <c r="AM322" s="1881"/>
      <c r="AN322" s="1881"/>
      <c r="AO322" s="166"/>
    </row>
    <row r="323" spans="1:41" ht="15.95" customHeight="1" x14ac:dyDescent="0.3">
      <c r="A323" s="3050" t="s">
        <v>1018</v>
      </c>
      <c r="B323" s="3051"/>
      <c r="C323" s="208"/>
      <c r="D323" s="189"/>
      <c r="E323" s="2776"/>
      <c r="F323" s="3091"/>
      <c r="G323" s="2776"/>
      <c r="H323" s="3091"/>
      <c r="I323" s="2759">
        <v>0</v>
      </c>
      <c r="J323" s="2760"/>
      <c r="K323" s="299"/>
      <c r="L323" s="166"/>
      <c r="M323" s="227"/>
      <c r="N323" s="227"/>
      <c r="O323" s="227"/>
      <c r="P323" s="227"/>
      <c r="Q323" s="122"/>
      <c r="R323" s="61"/>
      <c r="S323" s="166"/>
      <c r="T323" s="166"/>
      <c r="U323" s="286"/>
      <c r="V323" s="3050" t="s">
        <v>1018</v>
      </c>
      <c r="W323" s="3051"/>
      <c r="X323" s="208"/>
      <c r="Y323" s="189"/>
      <c r="Z323" s="2776"/>
      <c r="AA323" s="3091"/>
      <c r="AB323" s="2776"/>
      <c r="AC323" s="3091"/>
      <c r="AD323" s="2759">
        <v>0</v>
      </c>
      <c r="AE323" s="2760"/>
      <c r="AF323" s="53"/>
      <c r="AG323" s="166"/>
      <c r="AH323" s="3044"/>
      <c r="AI323" s="3044"/>
      <c r="AJ323" s="3044"/>
      <c r="AK323" s="3044"/>
      <c r="AL323" s="318"/>
      <c r="AM323" s="61"/>
      <c r="AN323" s="61"/>
      <c r="AO323" s="166"/>
    </row>
    <row r="324" spans="1:41" ht="15.95" customHeight="1" x14ac:dyDescent="0.4">
      <c r="A324" s="3050" t="s">
        <v>1019</v>
      </c>
      <c r="B324" s="3051"/>
      <c r="C324" s="136" t="s">
        <v>502</v>
      </c>
      <c r="D324" s="189" t="s">
        <v>503</v>
      </c>
      <c r="E324" s="2759">
        <v>5</v>
      </c>
      <c r="F324" s="2760"/>
      <c r="G324" s="2841">
        <v>38202.400000000001</v>
      </c>
      <c r="H324" s="2842">
        <v>38202.400000000001</v>
      </c>
      <c r="I324" s="2759">
        <v>191012</v>
      </c>
      <c r="J324" s="2760"/>
      <c r="K324" s="299"/>
      <c r="L324" s="166"/>
      <c r="M324" s="3044"/>
      <c r="N324" s="3044"/>
      <c r="O324" s="3044"/>
      <c r="P324" s="3044"/>
      <c r="Q324" s="122"/>
      <c r="R324" s="61"/>
      <c r="S324" s="166"/>
      <c r="T324" s="166"/>
      <c r="U324" s="286"/>
      <c r="V324" s="3050" t="s">
        <v>1019</v>
      </c>
      <c r="W324" s="3051"/>
      <c r="X324" s="309"/>
      <c r="Y324" s="189" t="s">
        <v>502</v>
      </c>
      <c r="Z324" s="2759">
        <v>6</v>
      </c>
      <c r="AA324" s="2760"/>
      <c r="AB324" s="3124">
        <v>38202.400000000001</v>
      </c>
      <c r="AC324" s="3125">
        <v>38202.400000000001</v>
      </c>
      <c r="AD324" s="2759">
        <v>229214.40000000002</v>
      </c>
      <c r="AE324" s="2760"/>
      <c r="AF324" s="53"/>
      <c r="AG324" s="166"/>
      <c r="AH324" s="227"/>
      <c r="AI324" s="227"/>
      <c r="AJ324" s="227"/>
      <c r="AK324" s="227"/>
      <c r="AL324" s="319"/>
      <c r="AM324" s="61"/>
      <c r="AN324" s="166"/>
      <c r="AO324" s="166"/>
    </row>
    <row r="325" spans="1:41" ht="15.95" customHeight="1" x14ac:dyDescent="0.4">
      <c r="A325" s="3050" t="s">
        <v>887</v>
      </c>
      <c r="B325" s="3051"/>
      <c r="C325" s="136" t="s">
        <v>502</v>
      </c>
      <c r="D325" s="189" t="s">
        <v>503</v>
      </c>
      <c r="E325" s="2759">
        <v>10</v>
      </c>
      <c r="F325" s="2760"/>
      <c r="G325" s="2841">
        <v>38202.400000000001</v>
      </c>
      <c r="H325" s="2842">
        <v>38202.400000000001</v>
      </c>
      <c r="I325" s="2759">
        <v>382024</v>
      </c>
      <c r="J325" s="2760"/>
      <c r="K325" s="299"/>
      <c r="L325" s="166"/>
      <c r="M325" s="3044"/>
      <c r="N325" s="3044"/>
      <c r="O325" s="3044"/>
      <c r="P325" s="3044"/>
      <c r="Q325" s="122"/>
      <c r="R325" s="166"/>
      <c r="S325" s="61"/>
      <c r="T325" s="166"/>
      <c r="U325" s="286"/>
      <c r="V325" s="3050" t="s">
        <v>887</v>
      </c>
      <c r="W325" s="3051"/>
      <c r="X325" s="309"/>
      <c r="Y325" s="189" t="s">
        <v>502</v>
      </c>
      <c r="Z325" s="2759">
        <v>20</v>
      </c>
      <c r="AA325" s="2760"/>
      <c r="AB325" s="3124">
        <v>38202.400000000001</v>
      </c>
      <c r="AC325" s="3125">
        <v>38202.400000000001</v>
      </c>
      <c r="AD325" s="2759">
        <v>764048</v>
      </c>
      <c r="AE325" s="2760"/>
      <c r="AF325" s="53"/>
      <c r="AG325" s="166"/>
      <c r="AH325" s="227"/>
      <c r="AI325" s="227"/>
      <c r="AJ325" s="227"/>
      <c r="AK325" s="227"/>
      <c r="AL325" s="319"/>
      <c r="AM325" s="166"/>
      <c r="AN325" s="166"/>
      <c r="AO325" s="166"/>
    </row>
    <row r="326" spans="1:41" ht="15.95" customHeight="1" x14ac:dyDescent="0.4">
      <c r="A326" s="3050" t="s">
        <v>888</v>
      </c>
      <c r="B326" s="3051"/>
      <c r="C326" s="136" t="s">
        <v>502</v>
      </c>
      <c r="D326" s="189" t="s">
        <v>503</v>
      </c>
      <c r="E326" s="2776">
        <v>12</v>
      </c>
      <c r="F326" s="3091"/>
      <c r="G326" s="2841">
        <v>38202.400000000001</v>
      </c>
      <c r="H326" s="2842">
        <v>38202.400000000001</v>
      </c>
      <c r="I326" s="2759">
        <v>458428.80000000005</v>
      </c>
      <c r="J326" s="2760"/>
      <c r="K326" s="299"/>
      <c r="L326" s="166"/>
      <c r="M326" s="3044"/>
      <c r="N326" s="3044"/>
      <c r="O326" s="3044"/>
      <c r="P326" s="3044"/>
      <c r="Q326" s="292"/>
      <c r="R326" s="61"/>
      <c r="S326" s="166"/>
      <c r="T326" s="166"/>
      <c r="U326" s="286"/>
      <c r="V326" s="3050" t="s">
        <v>888</v>
      </c>
      <c r="W326" s="3051"/>
      <c r="X326" s="309"/>
      <c r="Y326" s="189" t="s">
        <v>502</v>
      </c>
      <c r="Z326" s="2776">
        <v>20</v>
      </c>
      <c r="AA326" s="3091"/>
      <c r="AB326" s="3124">
        <v>38202.400000000001</v>
      </c>
      <c r="AC326" s="3125">
        <v>38202.400000000001</v>
      </c>
      <c r="AD326" s="2759">
        <v>764048</v>
      </c>
      <c r="AE326" s="2760"/>
      <c r="AF326" s="53"/>
      <c r="AG326" s="166"/>
      <c r="AH326" s="3044"/>
      <c r="AI326" s="3044"/>
      <c r="AJ326" s="3044"/>
      <c r="AK326" s="3044"/>
      <c r="AL326" s="319"/>
      <c r="AM326" s="61"/>
      <c r="AN326" s="166"/>
      <c r="AO326" s="166"/>
    </row>
    <row r="327" spans="1:41" ht="15.95" customHeight="1" x14ac:dyDescent="0.3">
      <c r="A327" s="3116" t="s">
        <v>1020</v>
      </c>
      <c r="B327" s="3117"/>
      <c r="C327" s="208"/>
      <c r="D327" s="189"/>
      <c r="E327" s="2776"/>
      <c r="F327" s="3091"/>
      <c r="G327" s="2776"/>
      <c r="H327" s="3091"/>
      <c r="I327" s="2765">
        <v>1278374.7000000002</v>
      </c>
      <c r="J327" s="2766"/>
      <c r="K327" s="299"/>
      <c r="L327" s="166"/>
      <c r="M327" s="166"/>
      <c r="N327" s="166"/>
      <c r="O327" s="166"/>
      <c r="P327" s="166"/>
      <c r="Q327" s="166"/>
      <c r="R327" s="61"/>
      <c r="S327" s="166"/>
      <c r="T327" s="166"/>
      <c r="U327" s="286"/>
      <c r="V327" s="3116" t="s">
        <v>1020</v>
      </c>
      <c r="W327" s="3117"/>
      <c r="X327" s="208"/>
      <c r="Y327" s="189"/>
      <c r="Z327" s="2776"/>
      <c r="AA327" s="3091"/>
      <c r="AB327" s="2776"/>
      <c r="AC327" s="3091"/>
      <c r="AD327" s="2765">
        <v>2599784.6800000002</v>
      </c>
      <c r="AE327" s="2766"/>
      <c r="AF327" s="53"/>
      <c r="AG327" s="166"/>
      <c r="AH327" s="3044"/>
      <c r="AI327" s="3044"/>
      <c r="AJ327" s="3044"/>
      <c r="AK327" s="3044"/>
      <c r="AL327" s="122"/>
      <c r="AM327" s="61"/>
      <c r="AN327" s="166"/>
      <c r="AO327" s="166"/>
    </row>
    <row r="328" spans="1:41" ht="15.95" customHeight="1" x14ac:dyDescent="0.4">
      <c r="A328" s="3050" t="s">
        <v>890</v>
      </c>
      <c r="B328" s="3051"/>
      <c r="C328" s="136" t="s">
        <v>502</v>
      </c>
      <c r="D328" s="189" t="s">
        <v>503</v>
      </c>
      <c r="E328" s="2776">
        <v>12</v>
      </c>
      <c r="F328" s="3091"/>
      <c r="G328" s="2841">
        <v>38202.400000000001</v>
      </c>
      <c r="H328" s="2842">
        <v>38202.400000000001</v>
      </c>
      <c r="I328" s="2759">
        <v>458428.80000000005</v>
      </c>
      <c r="J328" s="2760"/>
      <c r="K328" s="299"/>
      <c r="L328" s="53"/>
      <c r="M328" s="53"/>
      <c r="N328" s="53"/>
      <c r="O328" s="53"/>
      <c r="P328" s="53"/>
      <c r="Q328" s="53"/>
      <c r="R328" s="61"/>
      <c r="S328" s="166"/>
      <c r="T328" s="166"/>
      <c r="U328" s="286"/>
      <c r="V328" s="3050" t="s">
        <v>890</v>
      </c>
      <c r="W328" s="3051"/>
      <c r="X328" s="309"/>
      <c r="Y328" s="189" t="s">
        <v>502</v>
      </c>
      <c r="Z328" s="2776">
        <v>30</v>
      </c>
      <c r="AA328" s="3091"/>
      <c r="AB328" s="3124">
        <v>38202.400000000001</v>
      </c>
      <c r="AC328" s="3125">
        <v>38202.400000000001</v>
      </c>
      <c r="AD328" s="2759">
        <v>1146072</v>
      </c>
      <c r="AE328" s="2760"/>
      <c r="AF328" s="53"/>
      <c r="AG328" s="166"/>
      <c r="AH328" s="3044"/>
      <c r="AI328" s="3044"/>
      <c r="AJ328" s="3044"/>
      <c r="AK328" s="3044"/>
      <c r="AL328" s="292"/>
      <c r="AM328" s="61"/>
      <c r="AN328" s="166"/>
      <c r="AO328" s="166"/>
    </row>
    <row r="329" spans="1:41" ht="15.95" customHeight="1" x14ac:dyDescent="0.3">
      <c r="A329" s="3050" t="s">
        <v>1021</v>
      </c>
      <c r="B329" s="3051"/>
      <c r="C329" s="136"/>
      <c r="D329" s="136"/>
      <c r="E329" s="2776"/>
      <c r="F329" s="3091"/>
      <c r="G329" s="2759"/>
      <c r="H329" s="3091"/>
      <c r="I329" s="2759">
        <v>0</v>
      </c>
      <c r="J329" s="2760"/>
      <c r="K329" s="299"/>
      <c r="L329" s="53"/>
      <c r="M329" s="53"/>
      <c r="N329" s="53"/>
      <c r="O329" s="53"/>
      <c r="P329" s="53"/>
      <c r="Q329" s="53"/>
      <c r="R329" s="166"/>
      <c r="S329" s="166"/>
      <c r="T329" s="166"/>
      <c r="U329" s="286"/>
      <c r="V329" s="3050" t="s">
        <v>1021</v>
      </c>
      <c r="W329" s="3051"/>
      <c r="X329" s="309"/>
      <c r="Y329" s="189"/>
      <c r="Z329" s="2776"/>
      <c r="AA329" s="3091"/>
      <c r="AB329" s="2759"/>
      <c r="AC329" s="3123"/>
      <c r="AD329" s="2759">
        <v>0</v>
      </c>
      <c r="AE329" s="2760"/>
      <c r="AF329" s="53"/>
      <c r="AG329" s="166"/>
      <c r="AH329" s="166"/>
      <c r="AI329" s="166"/>
      <c r="AJ329" s="166"/>
      <c r="AK329" s="166"/>
      <c r="AL329" s="166"/>
      <c r="AM329" s="166"/>
      <c r="AN329" s="166"/>
      <c r="AO329" s="166"/>
    </row>
    <row r="330" spans="1:41" ht="15.95" customHeight="1" x14ac:dyDescent="0.4">
      <c r="A330" s="3050" t="s">
        <v>899</v>
      </c>
      <c r="B330" s="3051"/>
      <c r="C330" s="136" t="s">
        <v>502</v>
      </c>
      <c r="D330" s="189" t="s">
        <v>503</v>
      </c>
      <c r="E330" s="2776">
        <v>4</v>
      </c>
      <c r="F330" s="3091"/>
      <c r="G330" s="2841">
        <v>38202.400000000001</v>
      </c>
      <c r="H330" s="2842">
        <v>38202.400000000001</v>
      </c>
      <c r="I330" s="2759">
        <v>152809.60000000001</v>
      </c>
      <c r="J330" s="2760"/>
      <c r="K330" s="299"/>
      <c r="L330" s="53"/>
      <c r="M330" s="53"/>
      <c r="N330" s="53"/>
      <c r="O330" s="53"/>
      <c r="P330" s="53"/>
      <c r="Q330" s="53"/>
      <c r="R330" s="53"/>
      <c r="S330" s="166"/>
      <c r="T330" s="166"/>
      <c r="U330" s="286"/>
      <c r="V330" s="3050" t="s">
        <v>899</v>
      </c>
      <c r="W330" s="3051"/>
      <c r="X330" s="309"/>
      <c r="Y330" s="189" t="s">
        <v>502</v>
      </c>
      <c r="Z330" s="2776">
        <v>7</v>
      </c>
      <c r="AA330" s="3091"/>
      <c r="AB330" s="3124">
        <v>38202.400000000001</v>
      </c>
      <c r="AC330" s="3125">
        <v>38202.400000000001</v>
      </c>
      <c r="AD330" s="2759">
        <v>267416.8</v>
      </c>
      <c r="AE330" s="2760"/>
      <c r="AF330" s="53"/>
      <c r="AG330" s="53"/>
      <c r="AH330" s="53"/>
      <c r="AI330" s="53"/>
      <c r="AJ330" s="53"/>
      <c r="AK330" s="53"/>
      <c r="AL330" s="53"/>
      <c r="AM330" s="53"/>
      <c r="AN330" s="166"/>
      <c r="AO330" s="166"/>
    </row>
    <row r="331" spans="1:41" ht="15.95" customHeight="1" x14ac:dyDescent="0.4">
      <c r="A331" s="3050" t="s">
        <v>733</v>
      </c>
      <c r="B331" s="3051"/>
      <c r="C331" s="136" t="s">
        <v>502</v>
      </c>
      <c r="D331" s="189" t="s">
        <v>503</v>
      </c>
      <c r="E331" s="2776">
        <v>3</v>
      </c>
      <c r="F331" s="3091"/>
      <c r="G331" s="2841">
        <v>38202.400000000001</v>
      </c>
      <c r="H331" s="2842">
        <v>38202.400000000001</v>
      </c>
      <c r="I331" s="2759">
        <v>114607.20000000001</v>
      </c>
      <c r="J331" s="2760"/>
      <c r="L331" s="53"/>
      <c r="M331" s="53"/>
      <c r="N331" s="53"/>
      <c r="O331" s="53"/>
      <c r="P331" s="53"/>
      <c r="Q331" s="53"/>
      <c r="U331" s="286"/>
      <c r="V331" s="3050" t="s">
        <v>733</v>
      </c>
      <c r="W331" s="3051"/>
      <c r="X331" s="309"/>
      <c r="Y331" s="189" t="s">
        <v>502</v>
      </c>
      <c r="Z331" s="2776">
        <v>6</v>
      </c>
      <c r="AA331" s="3091"/>
      <c r="AB331" s="3124">
        <v>38202.400000000001</v>
      </c>
      <c r="AC331" s="3125">
        <v>38202.400000000001</v>
      </c>
      <c r="AD331" s="2759">
        <v>229214.40000000002</v>
      </c>
      <c r="AE331" s="2760"/>
      <c r="AF331" s="53"/>
      <c r="AG331" s="53"/>
      <c r="AH331" s="53"/>
      <c r="AI331" s="53"/>
      <c r="AJ331" s="53"/>
      <c r="AK331" s="53"/>
      <c r="AL331" s="53"/>
    </row>
    <row r="332" spans="1:41" ht="15.95" customHeight="1" x14ac:dyDescent="0.3">
      <c r="A332" s="3050" t="s">
        <v>770</v>
      </c>
      <c r="B332" s="3051"/>
      <c r="C332" s="208"/>
      <c r="D332" s="189" t="s">
        <v>799</v>
      </c>
      <c r="E332" s="2776"/>
      <c r="F332" s="3091"/>
      <c r="G332" s="2776"/>
      <c r="H332" s="2777"/>
      <c r="I332" s="2759">
        <v>300000</v>
      </c>
      <c r="J332" s="2760"/>
      <c r="L332" s="53"/>
      <c r="M332" s="53"/>
      <c r="N332" s="53"/>
      <c r="O332" s="53"/>
      <c r="P332" s="53"/>
      <c r="Q332" s="53"/>
      <c r="U332" s="286"/>
      <c r="V332" s="3050" t="s">
        <v>770</v>
      </c>
      <c r="W332" s="3051"/>
      <c r="X332" s="208"/>
      <c r="Y332" s="189" t="s">
        <v>799</v>
      </c>
      <c r="Z332" s="2776"/>
      <c r="AA332" s="3091"/>
      <c r="AB332" s="2759"/>
      <c r="AC332" s="3123"/>
      <c r="AD332" s="2759">
        <v>250000</v>
      </c>
      <c r="AE332" s="2760"/>
      <c r="AF332" s="53"/>
      <c r="AG332" s="53"/>
      <c r="AH332" s="53"/>
      <c r="AI332" s="53"/>
      <c r="AJ332" s="53"/>
      <c r="AK332" s="53"/>
      <c r="AL332" s="53"/>
    </row>
    <row r="333" spans="1:41" ht="15.95" customHeight="1" x14ac:dyDescent="0.3">
      <c r="A333" s="3050" t="s">
        <v>620</v>
      </c>
      <c r="B333" s="3051"/>
      <c r="C333" s="136" t="s">
        <v>768</v>
      </c>
      <c r="D333" s="189" t="s">
        <v>561</v>
      </c>
      <c r="E333" s="2776">
        <v>2.5</v>
      </c>
      <c r="F333" s="3091"/>
      <c r="G333" s="2776">
        <v>101011.64</v>
      </c>
      <c r="H333" s="3091">
        <v>101011.64</v>
      </c>
      <c r="I333" s="2759">
        <v>252529.1</v>
      </c>
      <c r="J333" s="2760"/>
      <c r="U333" s="286"/>
      <c r="V333" s="3050" t="s">
        <v>620</v>
      </c>
      <c r="W333" s="3051"/>
      <c r="X333" s="136" t="s">
        <v>768</v>
      </c>
      <c r="Y333" s="189" t="s">
        <v>561</v>
      </c>
      <c r="Z333" s="2776">
        <v>7</v>
      </c>
      <c r="AA333" s="3091"/>
      <c r="AB333" s="2759">
        <v>101011.64</v>
      </c>
      <c r="AC333" s="3123"/>
      <c r="AD333" s="2759">
        <v>707081.48</v>
      </c>
      <c r="AE333" s="2760"/>
      <c r="AF333" s="53"/>
    </row>
    <row r="334" spans="1:41" ht="15.95" customHeight="1" thickBot="1" x14ac:dyDescent="0.25">
      <c r="A334" s="229" t="s">
        <v>563</v>
      </c>
      <c r="B334" s="230"/>
      <c r="C334" s="231"/>
      <c r="D334" s="230"/>
      <c r="E334" s="2761">
        <v>104.5</v>
      </c>
      <c r="F334" s="2762"/>
      <c r="G334" s="2761"/>
      <c r="H334" s="2762"/>
      <c r="I334" s="2761">
        <v>4544679.9000000004</v>
      </c>
      <c r="J334" s="2762"/>
      <c r="U334" s="286"/>
      <c r="V334" s="229" t="s">
        <v>563</v>
      </c>
      <c r="W334" s="230"/>
      <c r="X334" s="231"/>
      <c r="Y334" s="230"/>
      <c r="Z334" s="2761">
        <v>119</v>
      </c>
      <c r="AA334" s="2762"/>
      <c r="AB334" s="2761"/>
      <c r="AC334" s="2762"/>
      <c r="AD334" s="2761">
        <v>5235750.28</v>
      </c>
      <c r="AE334" s="2762"/>
      <c r="AF334" s="53"/>
      <c r="AG334" s="53"/>
      <c r="AH334" s="53"/>
      <c r="AI334" s="53"/>
      <c r="AJ334" s="53"/>
      <c r="AK334" s="53"/>
      <c r="AL334" s="53"/>
      <c r="AM334" s="53"/>
      <c r="AN334" s="53"/>
      <c r="AO334" s="53"/>
    </row>
    <row r="335" spans="1:41" ht="15.95" customHeight="1" x14ac:dyDescent="0.2">
      <c r="A335" s="53"/>
      <c r="B335" s="53"/>
      <c r="C335" s="53"/>
      <c r="D335" s="53"/>
      <c r="E335" s="53"/>
      <c r="F335" s="53"/>
      <c r="G335" s="53"/>
      <c r="H335" s="294"/>
      <c r="I335" s="294"/>
      <c r="J335" s="294"/>
      <c r="K335" s="316"/>
      <c r="L335" s="53"/>
      <c r="M335" s="53"/>
      <c r="N335" s="53"/>
      <c r="O335" s="53"/>
      <c r="P335" s="53"/>
      <c r="Q335" s="53"/>
      <c r="R335" s="53"/>
      <c r="S335" s="316"/>
      <c r="T335" s="316"/>
      <c r="U335" s="295"/>
      <c r="V335" s="53"/>
      <c r="W335" s="53"/>
      <c r="X335" s="53"/>
      <c r="Y335" s="53"/>
      <c r="Z335" s="53"/>
      <c r="AA335" s="53"/>
      <c r="AB335" s="53"/>
      <c r="AC335" s="294"/>
      <c r="AD335" s="294"/>
      <c r="AE335" s="294"/>
      <c r="AF335" s="295"/>
      <c r="AG335" s="53"/>
      <c r="AH335" s="53"/>
      <c r="AI335" s="53"/>
      <c r="AJ335" s="53"/>
      <c r="AK335" s="53"/>
      <c r="AL335" s="53"/>
      <c r="AM335" s="53"/>
      <c r="AN335" s="295"/>
      <c r="AO335" s="295"/>
    </row>
    <row r="336" spans="1:41" ht="15.95" customHeight="1" x14ac:dyDescent="0.2">
      <c r="A336" s="53"/>
      <c r="B336" s="53"/>
      <c r="C336" s="53"/>
      <c r="D336" s="53"/>
      <c r="E336" s="2568"/>
      <c r="F336" s="2568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3115"/>
      <c r="T336" s="3115"/>
      <c r="U336" s="286"/>
      <c r="V336" s="53"/>
      <c r="W336" s="53"/>
      <c r="X336" s="53"/>
      <c r="Y336" s="53"/>
      <c r="Z336" s="53"/>
      <c r="AA336" s="53"/>
      <c r="AB336" s="53"/>
      <c r="AC336" s="53"/>
      <c r="AD336" s="53"/>
      <c r="AE336" s="53"/>
      <c r="AF336" s="53"/>
      <c r="AG336" s="53"/>
      <c r="AH336" s="53"/>
      <c r="AI336" s="53"/>
      <c r="AJ336" s="53"/>
      <c r="AK336" s="53"/>
      <c r="AL336" s="53"/>
      <c r="AM336" s="53"/>
      <c r="AN336" s="3115"/>
      <c r="AO336" s="3115"/>
    </row>
    <row r="337" spans="1:42" ht="15.95" customHeight="1" x14ac:dyDescent="0.2">
      <c r="A337" s="2854"/>
      <c r="B337" s="2854"/>
      <c r="C337" s="2854"/>
      <c r="D337" s="2854"/>
      <c r="E337" s="2854"/>
      <c r="F337" s="2854"/>
      <c r="G337" s="2854"/>
      <c r="H337" s="2854"/>
      <c r="I337" s="2854"/>
      <c r="J337" s="2854"/>
      <c r="K337" s="2854"/>
      <c r="L337" s="2854"/>
      <c r="M337" s="2854"/>
      <c r="N337" s="2854"/>
      <c r="O337" s="2854"/>
      <c r="P337" s="2854"/>
      <c r="Q337" s="2854"/>
      <c r="R337" s="2854"/>
      <c r="S337" s="2854"/>
      <c r="T337" s="2854"/>
      <c r="U337" s="2854"/>
      <c r="V337" s="2854"/>
      <c r="W337" s="2854"/>
      <c r="X337" s="2854"/>
      <c r="Y337" s="2854"/>
      <c r="Z337" s="2854"/>
      <c r="AA337" s="2854"/>
      <c r="AB337" s="2854"/>
      <c r="AC337" s="2854"/>
      <c r="AD337" s="2854"/>
      <c r="AE337" s="2854"/>
      <c r="AF337" s="2854"/>
      <c r="AG337" s="2854"/>
      <c r="AH337" s="2854"/>
      <c r="AI337" s="2854"/>
      <c r="AJ337" s="2854"/>
      <c r="AK337" s="2854"/>
      <c r="AL337" s="2854"/>
      <c r="AM337" s="2854"/>
      <c r="AN337" s="2854"/>
      <c r="AO337" s="2854"/>
    </row>
    <row r="338" spans="1:42" ht="15.95" customHeight="1" x14ac:dyDescent="0.2">
      <c r="A338" s="296"/>
      <c r="B338" s="296"/>
      <c r="C338" s="296"/>
      <c r="D338" s="296"/>
      <c r="E338" s="294"/>
      <c r="F338" s="294"/>
      <c r="G338" s="294"/>
      <c r="H338" s="294"/>
      <c r="I338" s="294"/>
      <c r="J338" s="294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316"/>
      <c r="W338" s="316"/>
      <c r="X338" s="316"/>
      <c r="Y338" s="316"/>
      <c r="Z338" s="316"/>
      <c r="AA338" s="316"/>
      <c r="AB338" s="316"/>
      <c r="AC338" s="316"/>
      <c r="AD338" s="316"/>
      <c r="AE338" s="316"/>
      <c r="AF338" s="316"/>
      <c r="AG338" s="316"/>
      <c r="AH338" s="316"/>
      <c r="AI338" s="316"/>
      <c r="AJ338" s="316"/>
      <c r="AK338" s="316"/>
      <c r="AL338" s="316"/>
      <c r="AM338" s="316"/>
      <c r="AN338" s="316"/>
      <c r="AO338" s="316"/>
    </row>
    <row r="339" spans="1:42" ht="15.95" customHeight="1" x14ac:dyDescent="0.2">
      <c r="A339" s="2811" t="s">
        <v>1941</v>
      </c>
      <c r="B339" s="2811"/>
      <c r="C339" s="2811"/>
      <c r="D339" s="2811"/>
      <c r="E339" s="2811"/>
      <c r="F339" s="2811"/>
      <c r="G339" s="2811"/>
      <c r="H339" s="2811"/>
      <c r="I339" s="2811"/>
      <c r="J339" s="2811"/>
      <c r="K339" s="2811"/>
      <c r="L339" s="2811"/>
      <c r="M339" s="2811"/>
      <c r="N339" s="2811"/>
      <c r="O339" s="2811"/>
      <c r="P339" s="2811"/>
      <c r="Q339" s="2811"/>
      <c r="R339" s="2811"/>
      <c r="S339" s="2811"/>
      <c r="T339" s="2811"/>
      <c r="U339" s="298"/>
      <c r="V339" s="2811" t="s">
        <v>1961</v>
      </c>
      <c r="W339" s="2811"/>
      <c r="X339" s="2811"/>
      <c r="Y339" s="2811"/>
      <c r="Z339" s="2811"/>
      <c r="AA339" s="2811"/>
      <c r="AB339" s="2811"/>
      <c r="AC339" s="2811"/>
      <c r="AD339" s="2811"/>
      <c r="AE339" s="2811"/>
      <c r="AF339" s="2811"/>
      <c r="AG339" s="2811"/>
      <c r="AH339" s="2811"/>
      <c r="AI339" s="2811"/>
      <c r="AJ339" s="2811"/>
      <c r="AK339" s="2811"/>
      <c r="AL339" s="2811"/>
      <c r="AM339" s="2811"/>
      <c r="AN339" s="2811"/>
      <c r="AO339" s="2811"/>
    </row>
    <row r="340" spans="1:42" ht="15.95" customHeight="1" thickBot="1" x14ac:dyDescent="0.25">
      <c r="A340" s="2811"/>
      <c r="B340" s="2811"/>
      <c r="C340" s="2811"/>
      <c r="D340" s="2811"/>
      <c r="E340" s="2811"/>
      <c r="F340" s="2811"/>
      <c r="G340" s="2811"/>
      <c r="H340" s="2811"/>
      <c r="I340" s="2811"/>
      <c r="J340" s="2811"/>
      <c r="K340" s="2811"/>
      <c r="L340" s="2811"/>
      <c r="M340" s="2811"/>
      <c r="N340" s="2811"/>
      <c r="O340" s="2811"/>
      <c r="P340" s="2811"/>
      <c r="Q340" s="2811"/>
      <c r="R340" s="2811"/>
      <c r="S340" s="2811"/>
      <c r="T340" s="2811"/>
      <c r="U340" s="286"/>
      <c r="V340" s="166"/>
      <c r="W340" s="166"/>
      <c r="X340" s="166"/>
      <c r="Y340" s="166"/>
      <c r="Z340" s="166"/>
      <c r="AA340" s="166"/>
      <c r="AB340" s="166"/>
      <c r="AC340" s="166"/>
      <c r="AD340" s="166"/>
      <c r="AE340" s="166"/>
      <c r="AF340" s="53"/>
      <c r="AG340" s="53"/>
      <c r="AH340" s="53"/>
      <c r="AI340" s="53"/>
      <c r="AJ340" s="53"/>
      <c r="AK340" s="53"/>
      <c r="AL340" s="53"/>
      <c r="AM340" s="53"/>
      <c r="AN340" s="53"/>
      <c r="AO340" s="53"/>
    </row>
    <row r="341" spans="1:42" ht="15.95" customHeight="1" x14ac:dyDescent="0.3">
      <c r="A341" s="2818" t="s">
        <v>441</v>
      </c>
      <c r="B341" s="2820"/>
      <c r="C341" s="2818" t="s">
        <v>442</v>
      </c>
      <c r="D341" s="2819"/>
      <c r="E341" s="2819"/>
      <c r="F341" s="2820"/>
      <c r="G341" s="2818" t="s">
        <v>443</v>
      </c>
      <c r="H341" s="2820"/>
      <c r="I341" s="2818" t="s">
        <v>444</v>
      </c>
      <c r="J341" s="2820"/>
      <c r="K341" s="53"/>
      <c r="L341" s="2833" t="s">
        <v>441</v>
      </c>
      <c r="M341" s="2818" t="s">
        <v>442</v>
      </c>
      <c r="N341" s="2819"/>
      <c r="O341" s="2819"/>
      <c r="P341" s="2820"/>
      <c r="Q341" s="2818" t="s">
        <v>443</v>
      </c>
      <c r="R341" s="2820"/>
      <c r="S341" s="2818"/>
      <c r="T341" s="2820"/>
      <c r="U341" s="287"/>
      <c r="V341" s="2818" t="s">
        <v>441</v>
      </c>
      <c r="W341" s="2820"/>
      <c r="X341" s="2818" t="s">
        <v>442</v>
      </c>
      <c r="Y341" s="2819"/>
      <c r="Z341" s="2819"/>
      <c r="AA341" s="2820"/>
      <c r="AB341" s="2818" t="s">
        <v>443</v>
      </c>
      <c r="AC341" s="2820"/>
      <c r="AD341" s="2818" t="s">
        <v>444</v>
      </c>
      <c r="AE341" s="2820"/>
      <c r="AF341" s="53"/>
      <c r="AG341" s="2833" t="s">
        <v>441</v>
      </c>
      <c r="AH341" s="2818" t="s">
        <v>442</v>
      </c>
      <c r="AI341" s="2819"/>
      <c r="AJ341" s="2819"/>
      <c r="AK341" s="2820"/>
      <c r="AL341" s="2818" t="s">
        <v>443</v>
      </c>
      <c r="AM341" s="2820"/>
      <c r="AN341" s="2818"/>
      <c r="AO341" s="3109"/>
    </row>
    <row r="342" spans="1:42" ht="15.95" customHeight="1" thickBot="1" x14ac:dyDescent="0.35">
      <c r="A342" s="2831"/>
      <c r="B342" s="2832"/>
      <c r="C342" s="2821"/>
      <c r="D342" s="2822"/>
      <c r="E342" s="2822"/>
      <c r="F342" s="2823"/>
      <c r="G342" s="2831" t="s">
        <v>446</v>
      </c>
      <c r="H342" s="2832"/>
      <c r="I342" s="2831"/>
      <c r="J342" s="2832"/>
      <c r="K342" s="53"/>
      <c r="L342" s="2873"/>
      <c r="M342" s="2821"/>
      <c r="N342" s="2822"/>
      <c r="O342" s="2822"/>
      <c r="P342" s="2823"/>
      <c r="Q342" s="2831" t="s">
        <v>446</v>
      </c>
      <c r="R342" s="2832"/>
      <c r="S342" s="2831" t="s">
        <v>281</v>
      </c>
      <c r="T342" s="2832"/>
      <c r="U342" s="287"/>
      <c r="V342" s="2831"/>
      <c r="W342" s="2832"/>
      <c r="X342" s="2821"/>
      <c r="Y342" s="2822"/>
      <c r="Z342" s="2822"/>
      <c r="AA342" s="2823"/>
      <c r="AB342" s="2831" t="s">
        <v>446</v>
      </c>
      <c r="AC342" s="2832"/>
      <c r="AD342" s="2831"/>
      <c r="AE342" s="2832"/>
      <c r="AF342" s="53"/>
      <c r="AG342" s="2873"/>
      <c r="AH342" s="2821"/>
      <c r="AI342" s="2822"/>
      <c r="AJ342" s="2822"/>
      <c r="AK342" s="2823"/>
      <c r="AL342" s="2831" t="s">
        <v>446</v>
      </c>
      <c r="AM342" s="2832"/>
      <c r="AN342" s="2831" t="s">
        <v>281</v>
      </c>
      <c r="AO342" s="3091"/>
    </row>
    <row r="343" spans="1:42" ht="15.95" customHeight="1" x14ac:dyDescent="0.3">
      <c r="A343" s="2831"/>
      <c r="B343" s="2832"/>
      <c r="C343" s="66" t="s">
        <v>447</v>
      </c>
      <c r="D343" s="2873" t="s">
        <v>448</v>
      </c>
      <c r="E343" s="2831" t="s">
        <v>449</v>
      </c>
      <c r="F343" s="2832"/>
      <c r="G343" s="2831" t="s">
        <v>450</v>
      </c>
      <c r="H343" s="2832"/>
      <c r="I343" s="2831" t="s">
        <v>354</v>
      </c>
      <c r="J343" s="2832"/>
      <c r="K343" s="53"/>
      <c r="L343" s="2873"/>
      <c r="M343" s="64" t="s">
        <v>447</v>
      </c>
      <c r="N343" s="2833" t="s">
        <v>448</v>
      </c>
      <c r="O343" s="2818" t="s">
        <v>449</v>
      </c>
      <c r="P343" s="2820"/>
      <c r="Q343" s="2831" t="s">
        <v>450</v>
      </c>
      <c r="R343" s="2832"/>
      <c r="S343" s="2831" t="s">
        <v>354</v>
      </c>
      <c r="T343" s="2832"/>
      <c r="U343" s="287"/>
      <c r="V343" s="2831"/>
      <c r="W343" s="2832"/>
      <c r="X343" s="66" t="s">
        <v>447</v>
      </c>
      <c r="Y343" s="2873" t="s">
        <v>448</v>
      </c>
      <c r="Z343" s="2831" t="s">
        <v>449</v>
      </c>
      <c r="AA343" s="2832"/>
      <c r="AB343" s="2831" t="s">
        <v>450</v>
      </c>
      <c r="AC343" s="2832"/>
      <c r="AD343" s="2831" t="s">
        <v>354</v>
      </c>
      <c r="AE343" s="2832"/>
      <c r="AF343" s="53"/>
      <c r="AG343" s="2873"/>
      <c r="AH343" s="64" t="s">
        <v>447</v>
      </c>
      <c r="AI343" s="2873" t="s">
        <v>448</v>
      </c>
      <c r="AJ343" s="2831" t="s">
        <v>449</v>
      </c>
      <c r="AK343" s="2832"/>
      <c r="AL343" s="2831" t="s">
        <v>450</v>
      </c>
      <c r="AM343" s="2832"/>
      <c r="AN343" s="2831" t="s">
        <v>354</v>
      </c>
      <c r="AO343" s="3091"/>
    </row>
    <row r="344" spans="1:42" ht="15.95" customHeight="1" thickBot="1" x14ac:dyDescent="0.35">
      <c r="A344" s="2821"/>
      <c r="B344" s="2823"/>
      <c r="C344" s="67" t="s">
        <v>451</v>
      </c>
      <c r="D344" s="2834"/>
      <c r="E344" s="2821"/>
      <c r="F344" s="2823"/>
      <c r="G344" s="2821"/>
      <c r="H344" s="2823"/>
      <c r="I344" s="2821"/>
      <c r="J344" s="2823"/>
      <c r="K344" s="53"/>
      <c r="L344" s="2834"/>
      <c r="M344" s="63" t="s">
        <v>451</v>
      </c>
      <c r="N344" s="2834"/>
      <c r="O344" s="2821"/>
      <c r="P344" s="2823"/>
      <c r="Q344" s="2821"/>
      <c r="R344" s="2823"/>
      <c r="S344" s="2821"/>
      <c r="T344" s="2823"/>
      <c r="U344" s="287"/>
      <c r="V344" s="2821"/>
      <c r="W344" s="2823"/>
      <c r="X344" s="67" t="s">
        <v>451</v>
      </c>
      <c r="Y344" s="2834"/>
      <c r="Z344" s="2821"/>
      <c r="AA344" s="2823"/>
      <c r="AB344" s="2821"/>
      <c r="AC344" s="2823"/>
      <c r="AD344" s="2821"/>
      <c r="AE344" s="2823"/>
      <c r="AF344" s="53"/>
      <c r="AG344" s="2834"/>
      <c r="AH344" s="63" t="s">
        <v>451</v>
      </c>
      <c r="AI344" s="2834"/>
      <c r="AJ344" s="2821"/>
      <c r="AK344" s="2823"/>
      <c r="AL344" s="2821"/>
      <c r="AM344" s="2823"/>
      <c r="AN344" s="3110"/>
      <c r="AO344" s="3111"/>
    </row>
    <row r="345" spans="1:42" ht="15.95" customHeight="1" x14ac:dyDescent="0.3">
      <c r="A345" s="3118" t="s">
        <v>452</v>
      </c>
      <c r="B345" s="3119"/>
      <c r="C345" s="205"/>
      <c r="D345" s="189"/>
      <c r="E345" s="2776"/>
      <c r="F345" s="3091"/>
      <c r="G345" s="2776"/>
      <c r="H345" s="3091"/>
      <c r="I345" s="2776"/>
      <c r="J345" s="3091"/>
      <c r="K345" s="299"/>
      <c r="L345" s="135" t="s">
        <v>453</v>
      </c>
      <c r="M345" s="206"/>
      <c r="N345" s="207"/>
      <c r="O345" s="2805"/>
      <c r="P345" s="2806"/>
      <c r="Q345" s="2805"/>
      <c r="R345" s="2806"/>
      <c r="S345" s="2805"/>
      <c r="T345" s="2806"/>
      <c r="U345" s="286"/>
      <c r="V345" s="3118" t="s">
        <v>452</v>
      </c>
      <c r="W345" s="3119"/>
      <c r="X345" s="205"/>
      <c r="Y345" s="189"/>
      <c r="Z345" s="2776"/>
      <c r="AA345" s="3091"/>
      <c r="AB345" s="2776"/>
      <c r="AC345" s="3091"/>
      <c r="AD345" s="2776"/>
      <c r="AE345" s="3091"/>
      <c r="AF345" s="53"/>
      <c r="AG345" s="135" t="s">
        <v>453</v>
      </c>
      <c r="AH345" s="206"/>
      <c r="AI345" s="207"/>
      <c r="AJ345" s="2805"/>
      <c r="AK345" s="2806"/>
      <c r="AL345" s="2805"/>
      <c r="AM345" s="2806"/>
      <c r="AN345" s="2805"/>
      <c r="AO345" s="2806"/>
    </row>
    <row r="346" spans="1:42" ht="15.95" customHeight="1" x14ac:dyDescent="0.35">
      <c r="A346" s="3116" t="s">
        <v>976</v>
      </c>
      <c r="B346" s="3117"/>
      <c r="C346" s="53"/>
      <c r="D346" s="309"/>
      <c r="E346" s="2776"/>
      <c r="F346" s="3091"/>
      <c r="G346" s="2776"/>
      <c r="H346" s="3091"/>
      <c r="I346" s="2765">
        <v>0</v>
      </c>
      <c r="J346" s="3103"/>
      <c r="K346" s="299"/>
      <c r="L346" s="138"/>
      <c r="M346" s="209"/>
      <c r="N346" s="189"/>
      <c r="O346" s="2759"/>
      <c r="P346" s="2760"/>
      <c r="Q346" s="2759"/>
      <c r="R346" s="2760"/>
      <c r="S346" s="2759"/>
      <c r="T346" s="2760"/>
      <c r="U346" s="286"/>
      <c r="V346" s="3116" t="s">
        <v>976</v>
      </c>
      <c r="W346" s="3117"/>
      <c r="X346" s="208"/>
      <c r="Y346" s="189"/>
      <c r="Z346" s="2776"/>
      <c r="AA346" s="3091"/>
      <c r="AB346" s="2776"/>
      <c r="AC346" s="3091"/>
      <c r="AD346" s="3106">
        <v>0</v>
      </c>
      <c r="AE346" s="3103"/>
      <c r="AF346" s="53"/>
      <c r="AG346" s="138"/>
      <c r="AH346" s="209"/>
      <c r="AI346" s="189"/>
      <c r="AJ346" s="2759"/>
      <c r="AK346" s="2760"/>
      <c r="AL346" s="2759"/>
      <c r="AM346" s="2760"/>
      <c r="AN346" s="2759"/>
      <c r="AO346" s="2760"/>
    </row>
    <row r="347" spans="1:42" ht="15.95" customHeight="1" x14ac:dyDescent="0.3">
      <c r="A347" s="3120" t="s">
        <v>977</v>
      </c>
      <c r="B347" s="3121"/>
      <c r="C347" s="136"/>
      <c r="D347" s="189"/>
      <c r="E347" s="2776"/>
      <c r="F347" s="3091"/>
      <c r="G347" s="2776"/>
      <c r="H347" s="3091"/>
      <c r="I347" s="2759">
        <v>0</v>
      </c>
      <c r="J347" s="2760"/>
      <c r="K347" s="299"/>
      <c r="L347" s="138" t="s">
        <v>456</v>
      </c>
      <c r="M347" s="189"/>
      <c r="N347" s="189"/>
      <c r="O347" s="2759"/>
      <c r="P347" s="2760"/>
      <c r="Q347" s="2759"/>
      <c r="R347" s="2760"/>
      <c r="S347" s="2759"/>
      <c r="T347" s="2760"/>
      <c r="U347" s="286"/>
      <c r="V347" s="3120" t="s">
        <v>977</v>
      </c>
      <c r="W347" s="3121"/>
      <c r="X347" s="208"/>
      <c r="Y347" s="189"/>
      <c r="Z347" s="2776"/>
      <c r="AA347" s="3091"/>
      <c r="AB347" s="2776"/>
      <c r="AC347" s="3091"/>
      <c r="AD347" s="2759">
        <v>0</v>
      </c>
      <c r="AE347" s="2760"/>
      <c r="AF347" s="53"/>
      <c r="AG347" s="138" t="s">
        <v>456</v>
      </c>
      <c r="AH347" s="189"/>
      <c r="AI347" s="189"/>
      <c r="AJ347" s="2759"/>
      <c r="AK347" s="2760"/>
      <c r="AL347" s="2759"/>
      <c r="AM347" s="2760"/>
      <c r="AN347" s="2759"/>
      <c r="AO347" s="2760"/>
    </row>
    <row r="348" spans="1:42" ht="15.95" customHeight="1" x14ac:dyDescent="0.3">
      <c r="A348" s="3120" t="s">
        <v>978</v>
      </c>
      <c r="B348" s="3121"/>
      <c r="C348" s="136"/>
      <c r="D348" s="189"/>
      <c r="E348" s="2776"/>
      <c r="F348" s="3091"/>
      <c r="G348" s="2776"/>
      <c r="H348" s="3091"/>
      <c r="I348" s="2759">
        <v>0</v>
      </c>
      <c r="J348" s="2760"/>
      <c r="K348" s="299"/>
      <c r="L348" s="138" t="s">
        <v>859</v>
      </c>
      <c r="M348" s="189" t="s">
        <v>1092</v>
      </c>
      <c r="N348" s="189" t="s">
        <v>1026</v>
      </c>
      <c r="O348" s="2759">
        <v>280</v>
      </c>
      <c r="P348" s="2760"/>
      <c r="Q348" s="2759">
        <v>17078.72</v>
      </c>
      <c r="R348" s="2760"/>
      <c r="S348" s="2759">
        <v>4782041.6000000006</v>
      </c>
      <c r="T348" s="2760"/>
      <c r="U348" s="286"/>
      <c r="V348" s="3120" t="s">
        <v>978</v>
      </c>
      <c r="W348" s="3121"/>
      <c r="X348" s="208"/>
      <c r="Y348" s="189"/>
      <c r="Z348" s="2776"/>
      <c r="AA348" s="3091"/>
      <c r="AB348" s="2776"/>
      <c r="AC348" s="3091"/>
      <c r="AD348" s="2759">
        <v>0</v>
      </c>
      <c r="AE348" s="2760"/>
      <c r="AF348" s="53"/>
      <c r="AG348" s="138" t="s">
        <v>859</v>
      </c>
      <c r="AH348" s="189"/>
      <c r="AI348" s="189"/>
      <c r="AJ348" s="2759"/>
      <c r="AK348" s="2760"/>
      <c r="AL348" s="2759"/>
      <c r="AM348" s="2760"/>
      <c r="AN348" s="2759">
        <v>0</v>
      </c>
      <c r="AO348" s="2760"/>
    </row>
    <row r="349" spans="1:42" ht="15.95" customHeight="1" x14ac:dyDescent="0.35">
      <c r="A349" s="3116" t="s">
        <v>987</v>
      </c>
      <c r="B349" s="3117"/>
      <c r="C349" s="218"/>
      <c r="D349" s="189"/>
      <c r="E349" s="2776"/>
      <c r="F349" s="3091"/>
      <c r="G349" s="2776"/>
      <c r="H349" s="3091"/>
      <c r="I349" s="2765">
        <v>0</v>
      </c>
      <c r="J349" s="3103"/>
      <c r="K349" s="299"/>
      <c r="L349" s="138" t="s">
        <v>865</v>
      </c>
      <c r="M349" s="189" t="s">
        <v>581</v>
      </c>
      <c r="N349" s="2109" t="s">
        <v>479</v>
      </c>
      <c r="O349" s="2759">
        <v>8</v>
      </c>
      <c r="P349" s="2760"/>
      <c r="Q349" s="2759">
        <v>16632.46</v>
      </c>
      <c r="R349" s="2760"/>
      <c r="S349" s="2759">
        <v>133059.68</v>
      </c>
      <c r="T349" s="2760"/>
      <c r="U349" s="286"/>
      <c r="V349" s="3116" t="s">
        <v>987</v>
      </c>
      <c r="W349" s="3117"/>
      <c r="X349" s="208"/>
      <c r="Y349" s="189"/>
      <c r="Z349" s="2776"/>
      <c r="AA349" s="3091"/>
      <c r="AB349" s="2776"/>
      <c r="AC349" s="3091"/>
      <c r="AD349" s="3106">
        <v>0</v>
      </c>
      <c r="AE349" s="3103"/>
      <c r="AF349" s="53"/>
      <c r="AG349" s="138" t="s">
        <v>865</v>
      </c>
      <c r="AH349" s="189" t="s">
        <v>581</v>
      </c>
      <c r="AI349" s="189" t="s">
        <v>572</v>
      </c>
      <c r="AJ349" s="2759">
        <v>8</v>
      </c>
      <c r="AK349" s="2760"/>
      <c r="AL349" s="2759">
        <v>116632.46</v>
      </c>
      <c r="AM349" s="2760"/>
      <c r="AN349" s="2759">
        <v>933059.68</v>
      </c>
      <c r="AO349" s="2760"/>
    </row>
    <row r="350" spans="1:42" ht="15.95" customHeight="1" x14ac:dyDescent="0.3">
      <c r="A350" s="3120" t="s">
        <v>988</v>
      </c>
      <c r="B350" s="3121"/>
      <c r="C350" s="136"/>
      <c r="D350" s="189"/>
      <c r="E350" s="2776"/>
      <c r="F350" s="3091"/>
      <c r="G350" s="2776"/>
      <c r="H350" s="3091"/>
      <c r="I350" s="2759">
        <v>0</v>
      </c>
      <c r="J350" s="2760"/>
      <c r="K350" s="299"/>
      <c r="L350" s="138" t="s">
        <v>1093</v>
      </c>
      <c r="M350" s="2313" t="s">
        <v>577</v>
      </c>
      <c r="N350" s="189" t="s">
        <v>479</v>
      </c>
      <c r="O350" s="2759">
        <v>1</v>
      </c>
      <c r="P350" s="2760"/>
      <c r="Q350" s="2759">
        <v>163505</v>
      </c>
      <c r="R350" s="2760"/>
      <c r="S350" s="2759">
        <v>163505</v>
      </c>
      <c r="T350" s="2760"/>
      <c r="U350" s="286"/>
      <c r="V350" s="3120" t="s">
        <v>988</v>
      </c>
      <c r="W350" s="3121"/>
      <c r="X350" s="208"/>
      <c r="Y350" s="189"/>
      <c r="Z350" s="2776"/>
      <c r="AA350" s="3091"/>
      <c r="AB350" s="2776"/>
      <c r="AC350" s="3091"/>
      <c r="AD350" s="2759">
        <v>0</v>
      </c>
      <c r="AE350" s="2760"/>
      <c r="AF350" s="53"/>
      <c r="AG350" s="138" t="s">
        <v>1093</v>
      </c>
      <c r="AH350" s="189" t="s">
        <v>577</v>
      </c>
      <c r="AI350" s="189" t="s">
        <v>479</v>
      </c>
      <c r="AJ350" s="2759">
        <v>1</v>
      </c>
      <c r="AK350" s="2760"/>
      <c r="AL350" s="3126">
        <v>154250</v>
      </c>
      <c r="AM350" s="3127"/>
      <c r="AN350" s="2759">
        <v>154250</v>
      </c>
      <c r="AO350" s="2760"/>
    </row>
    <row r="351" spans="1:42" ht="15.95" customHeight="1" x14ac:dyDescent="0.3">
      <c r="A351" s="3120" t="s">
        <v>978</v>
      </c>
      <c r="B351" s="3121"/>
      <c r="C351" s="208"/>
      <c r="D351" s="189"/>
      <c r="E351" s="2776"/>
      <c r="F351" s="3091"/>
      <c r="G351" s="2759"/>
      <c r="H351" s="3091"/>
      <c r="I351" s="2759">
        <v>0</v>
      </c>
      <c r="J351" s="2760"/>
      <c r="K351" s="299"/>
      <c r="L351" s="138" t="s">
        <v>1094</v>
      </c>
      <c r="M351" s="189" t="s">
        <v>754</v>
      </c>
      <c r="N351" s="189" t="s">
        <v>1095</v>
      </c>
      <c r="O351" s="2759">
        <v>400</v>
      </c>
      <c r="P351" s="2760"/>
      <c r="Q351" s="2759">
        <v>280.89999999999998</v>
      </c>
      <c r="R351" s="2760"/>
      <c r="S351" s="2759">
        <v>112359.99999999999</v>
      </c>
      <c r="T351" s="2760"/>
      <c r="U351" s="286"/>
      <c r="V351" s="3120" t="s">
        <v>978</v>
      </c>
      <c r="W351" s="3121"/>
      <c r="X351" s="208"/>
      <c r="Y351" s="189"/>
      <c r="Z351" s="2776"/>
      <c r="AA351" s="3091"/>
      <c r="AB351" s="2776"/>
      <c r="AC351" s="3091"/>
      <c r="AD351" s="2759">
        <v>0</v>
      </c>
      <c r="AE351" s="2760"/>
      <c r="AF351" s="53"/>
      <c r="AG351" s="138" t="s">
        <v>1094</v>
      </c>
      <c r="AH351" s="189" t="s">
        <v>754</v>
      </c>
      <c r="AI351" s="189" t="s">
        <v>1095</v>
      </c>
      <c r="AJ351" s="2759">
        <v>400</v>
      </c>
      <c r="AK351" s="2760"/>
      <c r="AL351" s="2759">
        <v>280.89999999999998</v>
      </c>
      <c r="AM351" s="2760">
        <v>280.89999999999998</v>
      </c>
      <c r="AN351" s="2759">
        <v>112359.99999999999</v>
      </c>
      <c r="AO351" s="2760"/>
      <c r="AP351">
        <f>(23850*6%)+23850</f>
        <v>25281</v>
      </c>
    </row>
    <row r="352" spans="1:42" ht="15.95" customHeight="1" x14ac:dyDescent="0.3">
      <c r="A352" s="3120" t="s">
        <v>989</v>
      </c>
      <c r="B352" s="3121"/>
      <c r="C352" s="208"/>
      <c r="D352" s="189"/>
      <c r="E352" s="2776"/>
      <c r="F352" s="3091"/>
      <c r="G352" s="2759"/>
      <c r="H352" s="3091"/>
      <c r="I352" s="2759">
        <v>0</v>
      </c>
      <c r="J352" s="2760"/>
      <c r="K352" s="299"/>
      <c r="L352" s="138" t="s">
        <v>1096</v>
      </c>
      <c r="M352" s="2313" t="s">
        <v>1097</v>
      </c>
      <c r="N352" s="189" t="s">
        <v>1098</v>
      </c>
      <c r="O352" s="2759">
        <v>6</v>
      </c>
      <c r="P352" s="2760"/>
      <c r="Q352" s="2759">
        <v>17785.679292929297</v>
      </c>
      <c r="R352" s="2760"/>
      <c r="S352" s="2759">
        <v>106714.07575757577</v>
      </c>
      <c r="T352" s="2760"/>
      <c r="U352" s="286"/>
      <c r="V352" s="3120" t="s">
        <v>989</v>
      </c>
      <c r="W352" s="3121"/>
      <c r="X352" s="208"/>
      <c r="Y352" s="189"/>
      <c r="Z352" s="2776"/>
      <c r="AA352" s="3091"/>
      <c r="AB352" s="2776"/>
      <c r="AC352" s="3091"/>
      <c r="AD352" s="2759">
        <v>0</v>
      </c>
      <c r="AE352" s="2760"/>
      <c r="AF352" s="53"/>
      <c r="AG352" s="138" t="s">
        <v>1096</v>
      </c>
      <c r="AH352" s="189" t="s">
        <v>1097</v>
      </c>
      <c r="AI352" s="189" t="s">
        <v>1098</v>
      </c>
      <c r="AJ352" s="2759">
        <v>6</v>
      </c>
      <c r="AK352" s="2760"/>
      <c r="AL352" s="2759">
        <v>17314.04</v>
      </c>
      <c r="AM352" s="2760">
        <v>17314.04</v>
      </c>
      <c r="AN352" s="2759">
        <v>103884.24</v>
      </c>
      <c r="AO352" s="2760"/>
    </row>
    <row r="353" spans="1:41" ht="15.95" customHeight="1" x14ac:dyDescent="0.35">
      <c r="A353" s="3238" t="s">
        <v>990</v>
      </c>
      <c r="B353" s="3239"/>
      <c r="C353" s="208"/>
      <c r="D353" s="189"/>
      <c r="E353" s="2776"/>
      <c r="F353" s="3091"/>
      <c r="G353" s="2759"/>
      <c r="H353" s="2760"/>
      <c r="I353" s="2765">
        <v>1270454.52</v>
      </c>
      <c r="J353" s="3103"/>
      <c r="K353" s="299"/>
      <c r="L353" s="138" t="s">
        <v>1099</v>
      </c>
      <c r="M353" s="2313" t="s">
        <v>1607</v>
      </c>
      <c r="N353" s="2191" t="s">
        <v>1608</v>
      </c>
      <c r="O353" s="2759">
        <v>6</v>
      </c>
      <c r="P353" s="2760"/>
      <c r="Q353" s="2759">
        <v>11404.54</v>
      </c>
      <c r="R353" s="2760"/>
      <c r="S353" s="2759">
        <v>68427.240000000005</v>
      </c>
      <c r="T353" s="2760"/>
      <c r="U353" s="286"/>
      <c r="V353" s="3238" t="s">
        <v>1032</v>
      </c>
      <c r="W353" s="3239"/>
      <c r="X353" s="309"/>
      <c r="Y353" s="189"/>
      <c r="Z353" s="2776"/>
      <c r="AA353" s="3091"/>
      <c r="AB353" s="2776"/>
      <c r="AC353" s="3091"/>
      <c r="AD353" s="2765">
        <v>0</v>
      </c>
      <c r="AE353" s="3103"/>
      <c r="AF353" s="53"/>
      <c r="AG353" s="138" t="s">
        <v>1099</v>
      </c>
      <c r="AH353" s="2191" t="s">
        <v>1607</v>
      </c>
      <c r="AI353" s="2191" t="s">
        <v>1609</v>
      </c>
      <c r="AJ353" s="2759">
        <v>6</v>
      </c>
      <c r="AK353" s="2760"/>
      <c r="AL353" s="2759">
        <v>11404.54</v>
      </c>
      <c r="AM353" s="2760">
        <v>11404.54</v>
      </c>
      <c r="AN353" s="2759">
        <v>68427.240000000005</v>
      </c>
      <c r="AO353" s="2760"/>
    </row>
    <row r="354" spans="1:41" ht="15.95" customHeight="1" x14ac:dyDescent="0.2">
      <c r="A354" s="3050" t="s">
        <v>992</v>
      </c>
      <c r="B354" s="3051"/>
      <c r="C354" s="189"/>
      <c r="D354" s="189"/>
      <c r="E354" s="2759"/>
      <c r="F354" s="2760"/>
      <c r="G354" s="2759"/>
      <c r="H354" s="2760"/>
      <c r="I354" s="2759">
        <v>0</v>
      </c>
      <c r="J354" s="2760"/>
      <c r="K354" s="299"/>
      <c r="L354" s="309" t="s">
        <v>541</v>
      </c>
      <c r="M354" s="189" t="s">
        <v>758</v>
      </c>
      <c r="N354" s="189" t="s">
        <v>466</v>
      </c>
      <c r="O354" s="2759">
        <v>4</v>
      </c>
      <c r="P354" s="2760"/>
      <c r="Q354" s="2759">
        <v>117649.38888888889</v>
      </c>
      <c r="R354" s="2760"/>
      <c r="S354" s="2759">
        <v>470597.55555555556</v>
      </c>
      <c r="T354" s="2760"/>
      <c r="U354" s="286"/>
      <c r="V354" s="3050" t="s">
        <v>988</v>
      </c>
      <c r="W354" s="3051"/>
      <c r="X354" s="309"/>
      <c r="Y354" s="189"/>
      <c r="Z354" s="2759"/>
      <c r="AA354" s="2760"/>
      <c r="AB354" s="2759"/>
      <c r="AC354" s="2760"/>
      <c r="AD354" s="2759">
        <v>0</v>
      </c>
      <c r="AE354" s="2760"/>
      <c r="AF354" s="53"/>
      <c r="AG354" s="309" t="s">
        <v>541</v>
      </c>
      <c r="AH354" s="189" t="s">
        <v>758</v>
      </c>
      <c r="AI354" s="189" t="s">
        <v>466</v>
      </c>
      <c r="AJ354" s="2759">
        <v>6</v>
      </c>
      <c r="AK354" s="2760"/>
      <c r="AL354" s="3112">
        <v>117649</v>
      </c>
      <c r="AM354" s="3113"/>
      <c r="AN354" s="2759">
        <v>705894</v>
      </c>
      <c r="AO354" s="2760"/>
    </row>
    <row r="355" spans="1:41" ht="15.95" customHeight="1" x14ac:dyDescent="0.3">
      <c r="A355" s="3050" t="s">
        <v>993</v>
      </c>
      <c r="B355" s="3051"/>
      <c r="C355" s="136"/>
      <c r="D355" s="189"/>
      <c r="E355" s="2759"/>
      <c r="F355" s="2760"/>
      <c r="G355" s="2776"/>
      <c r="H355" s="3091"/>
      <c r="I355" s="2759">
        <v>0</v>
      </c>
      <c r="J355" s="2760"/>
      <c r="K355" s="299"/>
      <c r="L355" s="138" t="s">
        <v>543</v>
      </c>
      <c r="M355" s="189" t="s">
        <v>1100</v>
      </c>
      <c r="N355" s="189" t="s">
        <v>479</v>
      </c>
      <c r="O355" s="2759">
        <v>7</v>
      </c>
      <c r="P355" s="2760"/>
      <c r="Q355" s="2759">
        <v>25281</v>
      </c>
      <c r="R355" s="2760"/>
      <c r="S355" s="2759">
        <v>176967</v>
      </c>
      <c r="T355" s="2760"/>
      <c r="U355" s="286"/>
      <c r="V355" s="3050" t="s">
        <v>993</v>
      </c>
      <c r="W355" s="3051"/>
      <c r="X355" s="208"/>
      <c r="Y355" s="189"/>
      <c r="Z355" s="2759"/>
      <c r="AA355" s="2760"/>
      <c r="AB355" s="2759"/>
      <c r="AC355" s="2760"/>
      <c r="AD355" s="2759">
        <v>0</v>
      </c>
      <c r="AE355" s="2760"/>
      <c r="AF355" s="53"/>
      <c r="AG355" s="138" t="s">
        <v>543</v>
      </c>
      <c r="AH355" s="189" t="s">
        <v>1100</v>
      </c>
      <c r="AI355" s="189" t="s">
        <v>479</v>
      </c>
      <c r="AJ355" s="2759">
        <v>8</v>
      </c>
      <c r="AK355" s="2760"/>
      <c r="AL355" s="2759">
        <v>25281</v>
      </c>
      <c r="AM355" s="2760">
        <v>25281</v>
      </c>
      <c r="AN355" s="2759">
        <v>202248</v>
      </c>
      <c r="AO355" s="2760"/>
    </row>
    <row r="356" spans="1:41" ht="15.95" customHeight="1" x14ac:dyDescent="0.2">
      <c r="A356" s="3050" t="s">
        <v>475</v>
      </c>
      <c r="B356" s="3051"/>
      <c r="C356" s="136" t="s">
        <v>778</v>
      </c>
      <c r="D356" s="189" t="s">
        <v>1101</v>
      </c>
      <c r="E356" s="2759">
        <v>1</v>
      </c>
      <c r="F356" s="2760"/>
      <c r="G356" s="2759">
        <v>164157.96</v>
      </c>
      <c r="H356" s="2760">
        <v>164157.96</v>
      </c>
      <c r="I356" s="2759">
        <v>164157.96</v>
      </c>
      <c r="J356" s="2760"/>
      <c r="K356" s="299"/>
      <c r="L356" s="138" t="s">
        <v>462</v>
      </c>
      <c r="M356" s="189"/>
      <c r="N356" s="189"/>
      <c r="O356" s="2759"/>
      <c r="P356" s="2760"/>
      <c r="Q356" s="2759"/>
      <c r="R356" s="2760"/>
      <c r="S356" s="2759">
        <v>0</v>
      </c>
      <c r="T356" s="2760"/>
      <c r="U356" s="286"/>
      <c r="V356" s="3050" t="s">
        <v>475</v>
      </c>
      <c r="W356" s="3051"/>
      <c r="X356" s="208"/>
      <c r="Y356" s="189"/>
      <c r="Z356" s="2759"/>
      <c r="AA356" s="2760"/>
      <c r="AB356" s="2759"/>
      <c r="AC356" s="2760"/>
      <c r="AD356" s="2759">
        <v>0</v>
      </c>
      <c r="AE356" s="2760"/>
      <c r="AF356" s="53"/>
      <c r="AG356" s="138" t="s">
        <v>462</v>
      </c>
      <c r="AH356" s="189"/>
      <c r="AI356" s="189"/>
      <c r="AJ356" s="2759"/>
      <c r="AK356" s="2760"/>
      <c r="AL356" s="2759"/>
      <c r="AM356" s="2760"/>
      <c r="AN356" s="2759">
        <v>0</v>
      </c>
      <c r="AO356" s="2760"/>
    </row>
    <row r="357" spans="1:41" ht="15.95" customHeight="1" x14ac:dyDescent="0.2">
      <c r="A357" s="3050" t="s">
        <v>476</v>
      </c>
      <c r="B357" s="3051"/>
      <c r="C357" s="136" t="s">
        <v>778</v>
      </c>
      <c r="D357" s="189" t="s">
        <v>1101</v>
      </c>
      <c r="E357" s="2759">
        <v>2</v>
      </c>
      <c r="F357" s="2760"/>
      <c r="G357" s="2759">
        <v>94719.48</v>
      </c>
      <c r="H357" s="2760">
        <v>94719.48</v>
      </c>
      <c r="I357" s="2759">
        <v>189438.96</v>
      </c>
      <c r="J357" s="2760"/>
      <c r="K357" s="299"/>
      <c r="L357" s="138" t="s">
        <v>877</v>
      </c>
      <c r="M357" s="189"/>
      <c r="N357" s="189"/>
      <c r="O357" s="2759"/>
      <c r="P357" s="2760"/>
      <c r="Q357" s="2759"/>
      <c r="R357" s="2760"/>
      <c r="S357" s="2759">
        <v>0</v>
      </c>
      <c r="T357" s="2760"/>
      <c r="U357" s="286"/>
      <c r="V357" s="3050" t="s">
        <v>476</v>
      </c>
      <c r="W357" s="3051"/>
      <c r="X357" s="208"/>
      <c r="Y357" s="189"/>
      <c r="Z357" s="2759"/>
      <c r="AA357" s="2760"/>
      <c r="AB357" s="2759"/>
      <c r="AC357" s="2760"/>
      <c r="AD357" s="2759">
        <v>0</v>
      </c>
      <c r="AE357" s="2760"/>
      <c r="AF357" s="53"/>
      <c r="AG357" s="138" t="s">
        <v>877</v>
      </c>
      <c r="AH357" s="189"/>
      <c r="AI357" s="189"/>
      <c r="AJ357" s="2759"/>
      <c r="AK357" s="2760"/>
      <c r="AL357" s="2759"/>
      <c r="AM357" s="2760"/>
      <c r="AN357" s="2759">
        <v>0</v>
      </c>
      <c r="AO357" s="2760"/>
    </row>
    <row r="358" spans="1:41" ht="15.95" customHeight="1" x14ac:dyDescent="0.3">
      <c r="A358" s="3050" t="s">
        <v>908</v>
      </c>
      <c r="B358" s="3051"/>
      <c r="C358" s="136"/>
      <c r="D358" s="189"/>
      <c r="E358" s="2759"/>
      <c r="F358" s="2760"/>
      <c r="G358" s="2776"/>
      <c r="H358" s="3091"/>
      <c r="I358" s="2759">
        <v>0</v>
      </c>
      <c r="J358" s="2760"/>
      <c r="K358" s="299"/>
      <c r="L358" s="138" t="s">
        <v>600</v>
      </c>
      <c r="M358" s="189"/>
      <c r="N358" s="189"/>
      <c r="O358" s="2759"/>
      <c r="P358" s="2760"/>
      <c r="Q358" s="2759"/>
      <c r="R358" s="2760"/>
      <c r="S358" s="2759">
        <v>0</v>
      </c>
      <c r="T358" s="2760"/>
      <c r="U358" s="286"/>
      <c r="V358" s="3050" t="s">
        <v>1065</v>
      </c>
      <c r="W358" s="3051"/>
      <c r="X358" s="309"/>
      <c r="Y358" s="189"/>
      <c r="Z358" s="2759"/>
      <c r="AA358" s="2760"/>
      <c r="AB358" s="2759"/>
      <c r="AC358" s="3091"/>
      <c r="AD358" s="2759">
        <v>0</v>
      </c>
      <c r="AE358" s="2760"/>
      <c r="AF358" s="53"/>
      <c r="AG358" s="138" t="s">
        <v>600</v>
      </c>
      <c r="AH358" s="189"/>
      <c r="AI358" s="189"/>
      <c r="AJ358" s="2759"/>
      <c r="AK358" s="2760"/>
      <c r="AL358" s="2759"/>
      <c r="AM358" s="2760"/>
      <c r="AN358" s="2759">
        <v>0</v>
      </c>
      <c r="AO358" s="2760"/>
    </row>
    <row r="359" spans="1:41" ht="15.95" customHeight="1" x14ac:dyDescent="0.4">
      <c r="A359" s="3050" t="s">
        <v>995</v>
      </c>
      <c r="B359" s="3051"/>
      <c r="C359" s="136" t="s">
        <v>502</v>
      </c>
      <c r="D359" s="189" t="s">
        <v>503</v>
      </c>
      <c r="E359" s="2776">
        <v>4</v>
      </c>
      <c r="F359" s="3091"/>
      <c r="G359" s="2841">
        <v>38202.400000000001</v>
      </c>
      <c r="H359" s="2842">
        <v>38202.400000000001</v>
      </c>
      <c r="I359" s="2759">
        <v>152809.60000000001</v>
      </c>
      <c r="J359" s="2760"/>
      <c r="K359" s="299"/>
      <c r="L359" s="138" t="s">
        <v>513</v>
      </c>
      <c r="M359" s="235"/>
      <c r="N359" s="136"/>
      <c r="O359" s="2759"/>
      <c r="P359" s="2760"/>
      <c r="Q359" s="2759"/>
      <c r="R359" s="2760"/>
      <c r="S359" s="2759">
        <v>0</v>
      </c>
      <c r="T359" s="2760"/>
      <c r="U359" s="286"/>
      <c r="V359" s="3050" t="s">
        <v>995</v>
      </c>
      <c r="W359" s="3051"/>
      <c r="X359" s="208"/>
      <c r="Y359" s="189"/>
      <c r="Z359" s="2776"/>
      <c r="AA359" s="3091"/>
      <c r="AB359" s="2776"/>
      <c r="AC359" s="3091"/>
      <c r="AD359" s="2759">
        <v>0</v>
      </c>
      <c r="AE359" s="2760"/>
      <c r="AF359" s="53"/>
      <c r="AG359" s="138" t="s">
        <v>513</v>
      </c>
      <c r="AH359" s="235" t="s">
        <v>1066</v>
      </c>
      <c r="AI359" s="136" t="s">
        <v>503</v>
      </c>
      <c r="AJ359" s="2759">
        <v>630</v>
      </c>
      <c r="AK359" s="2760"/>
      <c r="AL359" s="2759">
        <v>3146.08</v>
      </c>
      <c r="AM359" s="2760"/>
      <c r="AN359" s="2759">
        <v>1982030.4</v>
      </c>
      <c r="AO359" s="2760"/>
    </row>
    <row r="360" spans="1:41" ht="15.95" customHeight="1" x14ac:dyDescent="0.3">
      <c r="A360" s="3050" t="s">
        <v>996</v>
      </c>
      <c r="B360" s="3051"/>
      <c r="C360" s="208"/>
      <c r="D360" s="189"/>
      <c r="E360" s="2776"/>
      <c r="F360" s="3091"/>
      <c r="G360" s="2776"/>
      <c r="H360" s="3091"/>
      <c r="I360" s="2759">
        <v>0</v>
      </c>
      <c r="J360" s="2760"/>
      <c r="K360" s="299"/>
      <c r="L360" s="138" t="s">
        <v>806</v>
      </c>
      <c r="M360" s="189"/>
      <c r="N360" s="189"/>
      <c r="O360" s="2759"/>
      <c r="P360" s="2760"/>
      <c r="Q360" s="2759"/>
      <c r="R360" s="2760"/>
      <c r="S360" s="2759"/>
      <c r="T360" s="2760"/>
      <c r="U360" s="286"/>
      <c r="V360" s="3050" t="s">
        <v>996</v>
      </c>
      <c r="W360" s="3051"/>
      <c r="X360" s="208"/>
      <c r="Y360" s="189"/>
      <c r="Z360" s="2776"/>
      <c r="AA360" s="3091"/>
      <c r="AB360" s="2776"/>
      <c r="AC360" s="3091"/>
      <c r="AD360" s="2759">
        <v>0</v>
      </c>
      <c r="AE360" s="2760"/>
      <c r="AF360" s="53"/>
      <c r="AG360" s="138" t="s">
        <v>806</v>
      </c>
      <c r="AH360" s="189"/>
      <c r="AI360" s="189"/>
      <c r="AJ360" s="2759"/>
      <c r="AK360" s="2760"/>
      <c r="AL360" s="2759"/>
      <c r="AM360" s="2760"/>
      <c r="AN360" s="2759">
        <v>0</v>
      </c>
      <c r="AO360" s="2760"/>
    </row>
    <row r="361" spans="1:41" ht="15.95" customHeight="1" x14ac:dyDescent="0.4">
      <c r="A361" s="3050" t="s">
        <v>879</v>
      </c>
      <c r="B361" s="3051"/>
      <c r="C361" s="136" t="s">
        <v>502</v>
      </c>
      <c r="D361" s="189" t="s">
        <v>503</v>
      </c>
      <c r="E361" s="2776">
        <v>20</v>
      </c>
      <c r="F361" s="3091"/>
      <c r="G361" s="2841">
        <v>38202.400000000001</v>
      </c>
      <c r="H361" s="2842">
        <v>38202.400000000001</v>
      </c>
      <c r="I361" s="2759">
        <v>764048</v>
      </c>
      <c r="J361" s="2760"/>
      <c r="K361" s="299"/>
      <c r="L361" s="138" t="s">
        <v>580</v>
      </c>
      <c r="M361" s="189"/>
      <c r="N361" s="189"/>
      <c r="O361" s="2759"/>
      <c r="P361" s="2760"/>
      <c r="Q361" s="2759"/>
      <c r="R361" s="2760"/>
      <c r="S361" s="2759"/>
      <c r="T361" s="2760"/>
      <c r="U361" s="286"/>
      <c r="V361" s="3050" t="s">
        <v>879</v>
      </c>
      <c r="W361" s="3051"/>
      <c r="X361" s="208"/>
      <c r="Y361" s="189"/>
      <c r="Z361" s="2776"/>
      <c r="AA361" s="3091"/>
      <c r="AB361" s="2776"/>
      <c r="AC361" s="3091"/>
      <c r="AD361" s="2759">
        <v>0</v>
      </c>
      <c r="AE361" s="2760"/>
      <c r="AF361" s="53"/>
      <c r="AG361" s="138" t="s">
        <v>580</v>
      </c>
      <c r="AH361" s="189"/>
      <c r="AI361" s="189"/>
      <c r="AJ361" s="2759"/>
      <c r="AK361" s="2760"/>
      <c r="AL361" s="2759"/>
      <c r="AM361" s="2760"/>
      <c r="AN361" s="2759">
        <v>0</v>
      </c>
      <c r="AO361" s="2760"/>
    </row>
    <row r="362" spans="1:41" ht="15.95" customHeight="1" x14ac:dyDescent="0.3">
      <c r="A362" s="3050" t="s">
        <v>997</v>
      </c>
      <c r="B362" s="3051"/>
      <c r="C362" s="208"/>
      <c r="D362" s="189"/>
      <c r="E362" s="2776"/>
      <c r="F362" s="3091"/>
      <c r="G362" s="2776"/>
      <c r="H362" s="3091"/>
      <c r="I362" s="2759">
        <v>0</v>
      </c>
      <c r="J362" s="2760"/>
      <c r="K362" s="299"/>
      <c r="L362" s="138" t="s">
        <v>880</v>
      </c>
      <c r="M362" s="189"/>
      <c r="N362" s="189"/>
      <c r="O362" s="2759"/>
      <c r="P362" s="2760"/>
      <c r="Q362" s="2759"/>
      <c r="R362" s="2760"/>
      <c r="S362" s="2759"/>
      <c r="T362" s="2760"/>
      <c r="U362" s="286"/>
      <c r="V362" s="3050" t="s">
        <v>997</v>
      </c>
      <c r="W362" s="3051"/>
      <c r="X362" s="208"/>
      <c r="Y362" s="189"/>
      <c r="Z362" s="2776"/>
      <c r="AA362" s="3091"/>
      <c r="AB362" s="2776"/>
      <c r="AC362" s="3091"/>
      <c r="AD362" s="2759">
        <v>0</v>
      </c>
      <c r="AE362" s="2760"/>
      <c r="AF362" s="53"/>
      <c r="AG362" s="138" t="s">
        <v>880</v>
      </c>
      <c r="AH362" s="189"/>
      <c r="AI362" s="189"/>
      <c r="AJ362" s="2759"/>
      <c r="AK362" s="2760"/>
      <c r="AL362" s="2759"/>
      <c r="AM362" s="2760"/>
      <c r="AN362" s="2759">
        <v>0</v>
      </c>
      <c r="AO362" s="2760"/>
    </row>
    <row r="363" spans="1:41" ht="15.95" customHeight="1" x14ac:dyDescent="0.3">
      <c r="A363" s="3050" t="s">
        <v>510</v>
      </c>
      <c r="B363" s="3051"/>
      <c r="C363" s="208"/>
      <c r="D363" s="189"/>
      <c r="E363" s="2776"/>
      <c r="F363" s="3091"/>
      <c r="G363" s="2776"/>
      <c r="H363" s="3091"/>
      <c r="I363" s="2759">
        <v>0</v>
      </c>
      <c r="J363" s="2760"/>
      <c r="K363" s="299"/>
      <c r="L363" s="217" t="s">
        <v>521</v>
      </c>
      <c r="M363" s="136"/>
      <c r="N363" s="136"/>
      <c r="O363" s="2843"/>
      <c r="P363" s="2843"/>
      <c r="Q363" s="2843"/>
      <c r="R363" s="2843"/>
      <c r="S363" s="2759"/>
      <c r="T363" s="2760"/>
      <c r="U363" s="286"/>
      <c r="V363" s="3050" t="s">
        <v>510</v>
      </c>
      <c r="W363" s="3051"/>
      <c r="X363" s="208"/>
      <c r="Y363" s="189"/>
      <c r="Z363" s="2776"/>
      <c r="AA363" s="3091"/>
      <c r="AB363" s="2776"/>
      <c r="AC363" s="3091"/>
      <c r="AD363" s="2759">
        <v>0</v>
      </c>
      <c r="AE363" s="2760"/>
      <c r="AF363" s="53"/>
      <c r="AG363" s="217" t="s">
        <v>521</v>
      </c>
      <c r="AH363" s="136"/>
      <c r="AI363" s="136"/>
      <c r="AJ363" s="2843"/>
      <c r="AK363" s="2843"/>
      <c r="AL363" s="2843"/>
      <c r="AM363" s="2843"/>
      <c r="AN363" s="2759">
        <v>0</v>
      </c>
      <c r="AO363" s="2760"/>
    </row>
    <row r="364" spans="1:41" ht="15.95" customHeight="1" x14ac:dyDescent="0.35">
      <c r="A364" s="3116" t="s">
        <v>998</v>
      </c>
      <c r="B364" s="3117"/>
      <c r="C364" s="208"/>
      <c r="D364" s="189"/>
      <c r="E364" s="2776"/>
      <c r="F364" s="3091"/>
      <c r="G364" s="2776"/>
      <c r="H364" s="3091"/>
      <c r="I364" s="2765">
        <v>1222476.8</v>
      </c>
      <c r="J364" s="3103"/>
      <c r="K364" s="299"/>
      <c r="L364" s="2111" t="s">
        <v>810</v>
      </c>
      <c r="M364" s="2108" t="s">
        <v>1241</v>
      </c>
      <c r="N364" s="136"/>
      <c r="O364" s="2843"/>
      <c r="P364" s="2843"/>
      <c r="Q364" s="2843"/>
      <c r="R364" s="2843"/>
      <c r="S364" s="2759">
        <v>350000</v>
      </c>
      <c r="T364" s="2760"/>
      <c r="U364" s="286"/>
      <c r="V364" s="3116" t="s">
        <v>998</v>
      </c>
      <c r="W364" s="3117"/>
      <c r="X364" s="208"/>
      <c r="Y364" s="189"/>
      <c r="Z364" s="2776"/>
      <c r="AA364" s="3091"/>
      <c r="AB364" s="2776"/>
      <c r="AC364" s="3091"/>
      <c r="AD364" s="2765">
        <v>1375286.4</v>
      </c>
      <c r="AE364" s="3103"/>
      <c r="AF364" s="53"/>
      <c r="AG364" s="217" t="s">
        <v>1090</v>
      </c>
      <c r="AH364" s="136"/>
      <c r="AI364" s="136"/>
      <c r="AJ364" s="2843"/>
      <c r="AK364" s="2843"/>
      <c r="AL364" s="2843"/>
      <c r="AM364" s="2843"/>
      <c r="AN364" s="2759">
        <v>0</v>
      </c>
      <c r="AO364" s="2760"/>
    </row>
    <row r="365" spans="1:41" ht="15.95" customHeight="1" x14ac:dyDescent="0.4">
      <c r="A365" s="3050" t="s">
        <v>858</v>
      </c>
      <c r="B365" s="3051"/>
      <c r="C365" s="136" t="s">
        <v>502</v>
      </c>
      <c r="D365" s="189" t="s">
        <v>503</v>
      </c>
      <c r="E365" s="2759">
        <v>4</v>
      </c>
      <c r="F365" s="2760"/>
      <c r="G365" s="2841">
        <v>38202.400000000001</v>
      </c>
      <c r="H365" s="2842">
        <v>38202.400000000001</v>
      </c>
      <c r="I365" s="2759">
        <v>152809.60000000001</v>
      </c>
      <c r="J365" s="2760"/>
      <c r="K365" s="299"/>
      <c r="L365" s="220" t="s">
        <v>882</v>
      </c>
      <c r="M365" s="66"/>
      <c r="N365" s="221"/>
      <c r="O365" s="3104"/>
      <c r="P365" s="3104"/>
      <c r="Q365" s="3104"/>
      <c r="R365" s="3104"/>
      <c r="S365" s="3105">
        <v>6363672.1513131326</v>
      </c>
      <c r="T365" s="3105"/>
      <c r="U365" s="286"/>
      <c r="V365" s="3050" t="s">
        <v>858</v>
      </c>
      <c r="W365" s="3051"/>
      <c r="X365" s="208"/>
      <c r="Y365" s="189"/>
      <c r="Z365" s="2759"/>
      <c r="AA365" s="2760"/>
      <c r="AB365" s="2759"/>
      <c r="AC365" s="2760"/>
      <c r="AD365" s="2759">
        <v>0</v>
      </c>
      <c r="AE365" s="2760"/>
      <c r="AF365" s="53"/>
      <c r="AG365" s="220" t="s">
        <v>882</v>
      </c>
      <c r="AH365" s="66"/>
      <c r="AI365" s="221"/>
      <c r="AJ365" s="3104"/>
      <c r="AK365" s="3104"/>
      <c r="AL365" s="3104"/>
      <c r="AM365" s="3104"/>
      <c r="AN365" s="3105">
        <v>4262153.5600000005</v>
      </c>
      <c r="AO365" s="3105"/>
    </row>
    <row r="366" spans="1:41" ht="15.95" customHeight="1" x14ac:dyDescent="0.2">
      <c r="A366" s="3050" t="s">
        <v>501</v>
      </c>
      <c r="B366" s="3051"/>
      <c r="C366" s="189"/>
      <c r="D366" s="189"/>
      <c r="E366" s="2759"/>
      <c r="F366" s="2760"/>
      <c r="G366" s="2759"/>
      <c r="H366" s="2760"/>
      <c r="I366" s="2759">
        <v>0</v>
      </c>
      <c r="J366" s="2760"/>
      <c r="K366" s="299"/>
      <c r="L366" s="164"/>
      <c r="M366" s="218"/>
      <c r="N366" s="136"/>
      <c r="O366" s="2843"/>
      <c r="P366" s="2843"/>
      <c r="Q366" s="2843"/>
      <c r="R366" s="2843"/>
      <c r="S366" s="2843"/>
      <c r="T366" s="2843"/>
      <c r="U366" s="286"/>
      <c r="V366" s="3050" t="s">
        <v>501</v>
      </c>
      <c r="W366" s="3051"/>
      <c r="X366" s="208"/>
      <c r="Y366" s="189"/>
      <c r="Z366" s="2759"/>
      <c r="AA366" s="2760"/>
      <c r="AB366" s="2759"/>
      <c r="AC366" s="2760"/>
      <c r="AD366" s="2759">
        <v>0</v>
      </c>
      <c r="AE366" s="2760"/>
      <c r="AF366" s="53"/>
      <c r="AG366" s="164"/>
      <c r="AH366" s="218"/>
      <c r="AI366" s="136"/>
      <c r="AJ366" s="2843"/>
      <c r="AK366" s="2843"/>
      <c r="AL366" s="2843"/>
      <c r="AM366" s="2843"/>
      <c r="AN366" s="2843"/>
      <c r="AO366" s="2843"/>
    </row>
    <row r="367" spans="1:41" ht="15.95" customHeight="1" x14ac:dyDescent="0.3">
      <c r="A367" s="3050" t="s">
        <v>1000</v>
      </c>
      <c r="B367" s="3051"/>
      <c r="C367" s="189"/>
      <c r="D367" s="189"/>
      <c r="E367" s="2776"/>
      <c r="F367" s="3091"/>
      <c r="G367" s="2759"/>
      <c r="H367" s="3091"/>
      <c r="I367" s="2759">
        <v>0</v>
      </c>
      <c r="J367" s="2760"/>
      <c r="K367" s="299"/>
      <c r="L367" s="160" t="s">
        <v>582</v>
      </c>
      <c r="M367" s="161"/>
      <c r="N367" s="161"/>
      <c r="O367" s="3101"/>
      <c r="P367" s="3101"/>
      <c r="Q367" s="3101"/>
      <c r="R367" s="3101"/>
      <c r="S367" s="3101"/>
      <c r="T367" s="3102"/>
      <c r="U367" s="286"/>
      <c r="V367" s="3050" t="s">
        <v>1000</v>
      </c>
      <c r="W367" s="3051"/>
      <c r="X367" s="208"/>
      <c r="Y367" s="189"/>
      <c r="Z367" s="2776"/>
      <c r="AA367" s="3091"/>
      <c r="AB367" s="2776"/>
      <c r="AC367" s="3091"/>
      <c r="AD367" s="2759">
        <v>0</v>
      </c>
      <c r="AE367" s="2760"/>
      <c r="AF367" s="53"/>
      <c r="AG367" s="160" t="s">
        <v>582</v>
      </c>
      <c r="AH367" s="161"/>
      <c r="AI367" s="161"/>
      <c r="AJ367" s="3101"/>
      <c r="AK367" s="3101"/>
      <c r="AL367" s="3101"/>
      <c r="AM367" s="3101"/>
      <c r="AN367" s="3101"/>
      <c r="AO367" s="3102"/>
    </row>
    <row r="368" spans="1:41" ht="15.95" customHeight="1" x14ac:dyDescent="0.3">
      <c r="A368" s="3050" t="s">
        <v>1001</v>
      </c>
      <c r="B368" s="3051"/>
      <c r="C368" s="208"/>
      <c r="D368" s="189"/>
      <c r="E368" s="2776"/>
      <c r="F368" s="3091"/>
      <c r="G368" s="2776"/>
      <c r="H368" s="3091"/>
      <c r="I368" s="2759">
        <v>0</v>
      </c>
      <c r="J368" s="2760"/>
      <c r="K368" s="299"/>
      <c r="L368" s="164" t="s">
        <v>1002</v>
      </c>
      <c r="M368" s="317">
        <v>0.05</v>
      </c>
      <c r="N368" s="166"/>
      <c r="O368" s="2775"/>
      <c r="P368" s="2775"/>
      <c r="Q368" s="2775"/>
      <c r="R368" s="2775"/>
      <c r="S368" s="2775">
        <v>465330.1735656567</v>
      </c>
      <c r="T368" s="2760"/>
      <c r="U368" s="286"/>
      <c r="V368" s="3050" t="s">
        <v>1001</v>
      </c>
      <c r="W368" s="3051"/>
      <c r="X368" s="208"/>
      <c r="Y368" s="189"/>
      <c r="Z368" s="2776"/>
      <c r="AA368" s="3091"/>
      <c r="AB368" s="2776"/>
      <c r="AC368" s="3091"/>
      <c r="AD368" s="2759">
        <v>0</v>
      </c>
      <c r="AE368" s="2760"/>
      <c r="AF368" s="53"/>
      <c r="AG368" s="164" t="s">
        <v>1002</v>
      </c>
      <c r="AH368" s="317">
        <v>0.05</v>
      </c>
      <c r="AI368" s="166"/>
      <c r="AJ368" s="2775"/>
      <c r="AK368" s="2775"/>
      <c r="AL368" s="2775"/>
      <c r="AM368" s="2775"/>
      <c r="AN368" s="2775">
        <v>412372.48000000004</v>
      </c>
      <c r="AO368" s="2760"/>
    </row>
    <row r="369" spans="1:41" ht="15.95" customHeight="1" x14ac:dyDescent="0.3">
      <c r="A369" s="3050" t="s">
        <v>1003</v>
      </c>
      <c r="B369" s="3051"/>
      <c r="C369" s="208"/>
      <c r="D369" s="189"/>
      <c r="E369" s="2776"/>
      <c r="F369" s="3091"/>
      <c r="G369" s="2776"/>
      <c r="H369" s="3091"/>
      <c r="I369" s="2759">
        <v>0</v>
      </c>
      <c r="J369" s="2760"/>
      <c r="K369" s="299"/>
      <c r="L369" s="168" t="s">
        <v>533</v>
      </c>
      <c r="M369" s="166"/>
      <c r="N369" s="166"/>
      <c r="O369" s="2775"/>
      <c r="P369" s="2775"/>
      <c r="Q369" s="2775"/>
      <c r="R369" s="2775"/>
      <c r="S369" s="2775">
        <v>150000</v>
      </c>
      <c r="T369" s="2760"/>
      <c r="U369" s="286"/>
      <c r="V369" s="3050" t="s">
        <v>1003</v>
      </c>
      <c r="W369" s="3051"/>
      <c r="X369" s="208"/>
      <c r="Y369" s="189"/>
      <c r="Z369" s="2776"/>
      <c r="AA369" s="3091"/>
      <c r="AB369" s="2776"/>
      <c r="AC369" s="3091"/>
      <c r="AD369" s="2759">
        <v>0</v>
      </c>
      <c r="AE369" s="2760"/>
      <c r="AF369" s="53"/>
      <c r="AG369" s="168" t="s">
        <v>533</v>
      </c>
      <c r="AH369" s="166"/>
      <c r="AI369" s="166"/>
      <c r="AJ369" s="2775"/>
      <c r="AK369" s="2775"/>
      <c r="AL369" s="2775"/>
      <c r="AM369" s="2775"/>
      <c r="AN369" s="2775">
        <v>150000</v>
      </c>
      <c r="AO369" s="2760"/>
    </row>
    <row r="370" spans="1:41" ht="15.95" customHeight="1" x14ac:dyDescent="0.3">
      <c r="A370" s="3050" t="s">
        <v>1004</v>
      </c>
      <c r="B370" s="3051"/>
      <c r="C370" s="208"/>
      <c r="D370" s="189"/>
      <c r="E370" s="2776"/>
      <c r="F370" s="3091"/>
      <c r="G370" s="2776"/>
      <c r="H370" s="3091"/>
      <c r="I370" s="2759">
        <v>0</v>
      </c>
      <c r="J370" s="2760"/>
      <c r="K370" s="299"/>
      <c r="L370" s="169" t="s">
        <v>535</v>
      </c>
      <c r="M370" s="166"/>
      <c r="N370" s="166"/>
      <c r="O370" s="2775"/>
      <c r="P370" s="2775"/>
      <c r="Q370" s="2775"/>
      <c r="R370" s="2775"/>
      <c r="S370" s="2775">
        <v>500000</v>
      </c>
      <c r="T370" s="2760"/>
      <c r="U370" s="286"/>
      <c r="V370" s="3050" t="s">
        <v>1004</v>
      </c>
      <c r="W370" s="3051"/>
      <c r="X370" s="208"/>
      <c r="Y370" s="189"/>
      <c r="Z370" s="2776"/>
      <c r="AA370" s="3091"/>
      <c r="AB370" s="2776"/>
      <c r="AC370" s="3091"/>
      <c r="AD370" s="2759">
        <v>0</v>
      </c>
      <c r="AE370" s="2760"/>
      <c r="AF370" s="53"/>
      <c r="AG370" s="169" t="s">
        <v>535</v>
      </c>
      <c r="AH370" s="166"/>
      <c r="AI370" s="166"/>
      <c r="AJ370" s="2775"/>
      <c r="AK370" s="2775"/>
      <c r="AL370" s="2775"/>
      <c r="AM370" s="2775"/>
      <c r="AN370" s="2775">
        <v>500000</v>
      </c>
      <c r="AO370" s="2760"/>
    </row>
    <row r="371" spans="1:41" ht="15.95" customHeight="1" x14ac:dyDescent="0.3">
      <c r="A371" s="3050" t="s">
        <v>1005</v>
      </c>
      <c r="B371" s="3051"/>
      <c r="C371" s="136"/>
      <c r="D371" s="189"/>
      <c r="E371" s="2776"/>
      <c r="F371" s="3091"/>
      <c r="G371" s="2776"/>
      <c r="H371" s="3091"/>
      <c r="I371" s="2759">
        <v>0</v>
      </c>
      <c r="J371" s="2760"/>
      <c r="K371" s="299"/>
      <c r="L371" s="169" t="s">
        <v>731</v>
      </c>
      <c r="M371" s="166"/>
      <c r="N371" s="166"/>
      <c r="O371" s="2775"/>
      <c r="P371" s="2775"/>
      <c r="Q371" s="2775"/>
      <c r="R371" s="2775"/>
      <c r="S371" s="2775">
        <v>465330.1735656567</v>
      </c>
      <c r="T371" s="2760"/>
      <c r="U371" s="286"/>
      <c r="V371" s="3050" t="s">
        <v>1005</v>
      </c>
      <c r="W371" s="3051"/>
      <c r="X371" s="208"/>
      <c r="Y371" s="189"/>
      <c r="Z371" s="2776"/>
      <c r="AA371" s="3091"/>
      <c r="AB371" s="2776"/>
      <c r="AC371" s="3091"/>
      <c r="AD371" s="2759">
        <v>0</v>
      </c>
      <c r="AE371" s="2760"/>
      <c r="AF371" s="53"/>
      <c r="AG371" s="169" t="s">
        <v>731</v>
      </c>
      <c r="AH371" s="166"/>
      <c r="AI371" s="166"/>
      <c r="AJ371" s="2775"/>
      <c r="AK371" s="2775"/>
      <c r="AL371" s="2775"/>
      <c r="AM371" s="2775"/>
      <c r="AN371" s="2775">
        <v>412372.48000000004</v>
      </c>
      <c r="AO371" s="2760"/>
    </row>
    <row r="372" spans="1:41" ht="15.95" customHeight="1" x14ac:dyDescent="0.3">
      <c r="A372" s="3050" t="s">
        <v>1006</v>
      </c>
      <c r="B372" s="3051"/>
      <c r="C372" s="136"/>
      <c r="D372" s="189"/>
      <c r="E372" s="2776"/>
      <c r="F372" s="3091"/>
      <c r="G372" s="2776"/>
      <c r="H372" s="3091"/>
      <c r="I372" s="2759">
        <v>0</v>
      </c>
      <c r="J372" s="2760"/>
      <c r="K372" s="299"/>
      <c r="L372" s="185" t="s">
        <v>510</v>
      </c>
      <c r="M372" s="173"/>
      <c r="N372" s="173"/>
      <c r="O372" s="2757"/>
      <c r="P372" s="2757"/>
      <c r="Q372" s="2757"/>
      <c r="R372" s="2757"/>
      <c r="S372" s="2757">
        <v>200000</v>
      </c>
      <c r="T372" s="2758"/>
      <c r="U372" s="286"/>
      <c r="V372" s="3050" t="s">
        <v>1006</v>
      </c>
      <c r="W372" s="3051"/>
      <c r="X372" s="208"/>
      <c r="Y372" s="189"/>
      <c r="Z372" s="2776"/>
      <c r="AA372" s="3091"/>
      <c r="AB372" s="2776"/>
      <c r="AC372" s="3091"/>
      <c r="AD372" s="2759">
        <v>0</v>
      </c>
      <c r="AE372" s="2760"/>
      <c r="AF372" s="53"/>
      <c r="AG372" s="185" t="s">
        <v>510</v>
      </c>
      <c r="AH372" s="173"/>
      <c r="AI372" s="173"/>
      <c r="AJ372" s="2757"/>
      <c r="AK372" s="2757"/>
      <c r="AL372" s="2757"/>
      <c r="AM372" s="2757"/>
      <c r="AN372" s="2757">
        <v>150000</v>
      </c>
      <c r="AO372" s="2758"/>
    </row>
    <row r="373" spans="1:41" ht="15.95" customHeight="1" x14ac:dyDescent="0.3">
      <c r="A373" s="3050" t="s">
        <v>1007</v>
      </c>
      <c r="B373" s="3051"/>
      <c r="C373" s="189"/>
      <c r="D373" s="189"/>
      <c r="E373" s="2776"/>
      <c r="F373" s="3091"/>
      <c r="G373" s="2759"/>
      <c r="H373" s="3123"/>
      <c r="I373" s="2759">
        <v>0</v>
      </c>
      <c r="J373" s="2760"/>
      <c r="K373" s="299"/>
      <c r="L373" s="174" t="s">
        <v>539</v>
      </c>
      <c r="M373" s="222"/>
      <c r="N373" s="222"/>
      <c r="O373" s="3096"/>
      <c r="P373" s="3096"/>
      <c r="Q373" s="3097"/>
      <c r="R373" s="3097"/>
      <c r="S373" s="3098">
        <v>1780660.3471313133</v>
      </c>
      <c r="T373" s="3098"/>
      <c r="U373" s="286"/>
      <c r="V373" s="3050" t="s">
        <v>1087</v>
      </c>
      <c r="W373" s="3051"/>
      <c r="X373" s="309"/>
      <c r="Y373" s="189"/>
      <c r="Z373" s="2776"/>
      <c r="AA373" s="3091"/>
      <c r="AB373" s="2776"/>
      <c r="AC373" s="3091"/>
      <c r="AD373" s="2759">
        <v>0</v>
      </c>
      <c r="AE373" s="2760"/>
      <c r="AF373" s="53"/>
      <c r="AG373" s="174" t="s">
        <v>539</v>
      </c>
      <c r="AH373" s="222"/>
      <c r="AI373" s="222"/>
      <c r="AJ373" s="3096"/>
      <c r="AK373" s="3096"/>
      <c r="AL373" s="3097"/>
      <c r="AM373" s="3097"/>
      <c r="AN373" s="3098">
        <v>1624744.96</v>
      </c>
      <c r="AO373" s="3098"/>
    </row>
    <row r="374" spans="1:41" ht="15.95" customHeight="1" x14ac:dyDescent="0.3">
      <c r="A374" s="3050" t="s">
        <v>1008</v>
      </c>
      <c r="B374" s="3051"/>
      <c r="C374" s="208"/>
      <c r="D374" s="189"/>
      <c r="E374" s="2776"/>
      <c r="F374" s="3091"/>
      <c r="G374" s="2776"/>
      <c r="H374" s="3091"/>
      <c r="I374" s="2759">
        <v>0</v>
      </c>
      <c r="J374" s="2760"/>
      <c r="K374" s="299"/>
      <c r="L374" s="177"/>
      <c r="M374" s="166"/>
      <c r="N374" s="166"/>
      <c r="O374" s="2775"/>
      <c r="P374" s="2775"/>
      <c r="Q374" s="2775"/>
      <c r="R374" s="2775"/>
      <c r="S374" s="2775"/>
      <c r="T374" s="2760"/>
      <c r="U374" s="286"/>
      <c r="V374" s="3050" t="s">
        <v>1008</v>
      </c>
      <c r="W374" s="3051"/>
      <c r="X374" s="208"/>
      <c r="Y374" s="189"/>
      <c r="Z374" s="2776"/>
      <c r="AA374" s="3091"/>
      <c r="AB374" s="2776"/>
      <c r="AC374" s="3091"/>
      <c r="AD374" s="2759">
        <v>0</v>
      </c>
      <c r="AE374" s="2760"/>
      <c r="AF374" s="53"/>
      <c r="AG374" s="177"/>
      <c r="AH374" s="166"/>
      <c r="AI374" s="166"/>
      <c r="AJ374" s="2775"/>
      <c r="AK374" s="2775"/>
      <c r="AL374" s="2775"/>
      <c r="AM374" s="2775"/>
      <c r="AN374" s="2775"/>
      <c r="AO374" s="2760"/>
    </row>
    <row r="375" spans="1:41" ht="15.95" customHeight="1" thickBot="1" x14ac:dyDescent="0.35">
      <c r="A375" s="3050" t="s">
        <v>1009</v>
      </c>
      <c r="B375" s="3051"/>
      <c r="C375" s="136"/>
      <c r="D375" s="136"/>
      <c r="E375" s="2776"/>
      <c r="F375" s="3091"/>
      <c r="G375" s="2776"/>
      <c r="H375" s="3091"/>
      <c r="I375" s="2759">
        <v>0</v>
      </c>
      <c r="J375" s="2760"/>
      <c r="K375" s="299"/>
      <c r="L375" s="178" t="s">
        <v>588</v>
      </c>
      <c r="M375" s="226"/>
      <c r="N375" s="226"/>
      <c r="O375" s="226"/>
      <c r="P375" s="226"/>
      <c r="Q375" s="179"/>
      <c r="R375" s="179"/>
      <c r="S375" s="2780">
        <v>11087263.818444446</v>
      </c>
      <c r="T375" s="2781"/>
      <c r="U375" s="286"/>
      <c r="V375" s="3050" t="s">
        <v>1091</v>
      </c>
      <c r="W375" s="3051"/>
      <c r="X375" s="309"/>
      <c r="Y375" s="189"/>
      <c r="Z375" s="2776"/>
      <c r="AA375" s="3091"/>
      <c r="AB375" s="2776"/>
      <c r="AC375" s="3091"/>
      <c r="AD375" s="2759">
        <v>0</v>
      </c>
      <c r="AE375" s="2760"/>
      <c r="AF375" s="53"/>
      <c r="AG375" s="178" t="s">
        <v>588</v>
      </c>
      <c r="AH375" s="226"/>
      <c r="AI375" s="226"/>
      <c r="AJ375" s="226"/>
      <c r="AK375" s="226"/>
      <c r="AL375" s="179"/>
      <c r="AM375" s="179"/>
      <c r="AN375" s="2780">
        <v>9872194.5600000005</v>
      </c>
      <c r="AO375" s="2781"/>
    </row>
    <row r="376" spans="1:41" ht="15.95" customHeight="1" x14ac:dyDescent="0.4">
      <c r="A376" s="3050" t="s">
        <v>1015</v>
      </c>
      <c r="B376" s="3051"/>
      <c r="C376" s="136" t="s">
        <v>502</v>
      </c>
      <c r="D376" s="189" t="s">
        <v>503</v>
      </c>
      <c r="E376" s="2759">
        <v>6</v>
      </c>
      <c r="F376" s="2760"/>
      <c r="G376" s="2841">
        <v>38202.400000000001</v>
      </c>
      <c r="H376" s="2842">
        <v>38202.400000000001</v>
      </c>
      <c r="I376" s="2759">
        <v>229214.40000000002</v>
      </c>
      <c r="J376" s="2760"/>
      <c r="K376" s="304"/>
      <c r="L376" s="166"/>
      <c r="M376" s="166"/>
      <c r="N376" s="166"/>
      <c r="O376" s="166"/>
      <c r="P376" s="166"/>
      <c r="Q376" s="166"/>
      <c r="R376" s="166"/>
      <c r="S376" s="166"/>
      <c r="T376" s="166"/>
      <c r="U376" s="286"/>
      <c r="V376" s="3050" t="s">
        <v>1049</v>
      </c>
      <c r="W376" s="3051"/>
      <c r="X376" s="136" t="s">
        <v>502</v>
      </c>
      <c r="Y376" s="189" t="s">
        <v>503</v>
      </c>
      <c r="Z376" s="2759">
        <v>14</v>
      </c>
      <c r="AA376" s="2760"/>
      <c r="AB376" s="3124">
        <v>38202.400000000001</v>
      </c>
      <c r="AC376" s="3125">
        <v>38202.400000000001</v>
      </c>
      <c r="AD376" s="2759">
        <v>534833.6</v>
      </c>
      <c r="AE376" s="2760"/>
      <c r="AF376" s="53"/>
      <c r="AG376" s="166"/>
      <c r="AH376" s="166"/>
      <c r="AI376" s="166"/>
      <c r="AJ376" s="166"/>
      <c r="AK376" s="166"/>
      <c r="AL376" s="166"/>
      <c r="AM376" s="166"/>
      <c r="AN376" s="166"/>
      <c r="AO376" s="166"/>
    </row>
    <row r="377" spans="1:41" ht="15.95" customHeight="1" x14ac:dyDescent="0.4">
      <c r="A377" s="3050" t="s">
        <v>1016</v>
      </c>
      <c r="B377" s="3051"/>
      <c r="C377" s="136" t="s">
        <v>502</v>
      </c>
      <c r="D377" s="189" t="s">
        <v>503</v>
      </c>
      <c r="E377" s="2776">
        <v>6</v>
      </c>
      <c r="F377" s="3091"/>
      <c r="G377" s="2841">
        <v>38202.400000000001</v>
      </c>
      <c r="H377" s="2842">
        <v>38202.400000000001</v>
      </c>
      <c r="I377" s="2759">
        <v>229214.40000000002</v>
      </c>
      <c r="J377" s="2760"/>
      <c r="K377" s="299"/>
      <c r="L377" s="7" t="s">
        <v>1530</v>
      </c>
      <c r="M377" s="166"/>
      <c r="N377" s="166"/>
      <c r="O377" s="166"/>
      <c r="P377" s="166"/>
      <c r="Q377" s="166"/>
      <c r="R377" s="166"/>
      <c r="S377" s="166"/>
      <c r="T377" s="166"/>
      <c r="U377" s="286"/>
      <c r="V377" s="3050" t="s">
        <v>1016</v>
      </c>
      <c r="W377" s="3051"/>
      <c r="X377" s="136" t="s">
        <v>502</v>
      </c>
      <c r="Y377" s="189" t="s">
        <v>503</v>
      </c>
      <c r="Z377" s="2776">
        <v>6</v>
      </c>
      <c r="AA377" s="3091"/>
      <c r="AB377" s="3124">
        <v>38202.400000000001</v>
      </c>
      <c r="AC377" s="3125">
        <v>38202.400000000001</v>
      </c>
      <c r="AD377" s="2759">
        <v>229214.40000000002</v>
      </c>
      <c r="AE377" s="2760"/>
      <c r="AF377" s="53"/>
      <c r="AG377" s="7" t="s">
        <v>1530</v>
      </c>
      <c r="AH377" s="166"/>
      <c r="AI377" s="166"/>
      <c r="AJ377" s="166"/>
      <c r="AK377" s="166"/>
      <c r="AL377" s="166"/>
      <c r="AM377" s="166"/>
      <c r="AN377" s="166"/>
      <c r="AO377" s="166"/>
    </row>
    <row r="378" spans="1:41" ht="15.95" customHeight="1" x14ac:dyDescent="0.3">
      <c r="A378" s="3050" t="s">
        <v>1017</v>
      </c>
      <c r="B378" s="3051"/>
      <c r="C378" s="208"/>
      <c r="D378" s="189"/>
      <c r="E378" s="2776"/>
      <c r="F378" s="3091"/>
      <c r="G378" s="2776"/>
      <c r="H378" s="3091"/>
      <c r="I378" s="2759">
        <v>0</v>
      </c>
      <c r="J378" s="2760"/>
      <c r="K378" s="299"/>
      <c r="L378" s="2155" t="s">
        <v>1585</v>
      </c>
      <c r="M378" s="1881"/>
      <c r="N378" s="1881"/>
      <c r="O378" s="1881"/>
      <c r="P378" s="1881"/>
      <c r="Q378" s="1896"/>
      <c r="R378" s="1881"/>
      <c r="S378" s="1881"/>
      <c r="T378" s="166"/>
      <c r="U378" s="286"/>
      <c r="V378" s="3050" t="s">
        <v>1017</v>
      </c>
      <c r="W378" s="3051"/>
      <c r="X378" s="208"/>
      <c r="Y378" s="189"/>
      <c r="Z378" s="2776"/>
      <c r="AA378" s="3091"/>
      <c r="AB378" s="2776"/>
      <c r="AC378" s="3091"/>
      <c r="AD378" s="2759">
        <v>0</v>
      </c>
      <c r="AE378" s="2760"/>
      <c r="AF378" s="53"/>
      <c r="AG378" s="2155" t="s">
        <v>1586</v>
      </c>
      <c r="AH378" s="1881"/>
      <c r="AI378" s="1881"/>
      <c r="AJ378" s="1881"/>
      <c r="AK378" s="1881"/>
      <c r="AL378" s="1896"/>
      <c r="AM378" s="1881"/>
      <c r="AN378" s="1881"/>
      <c r="AO378" s="166"/>
    </row>
    <row r="379" spans="1:41" ht="15.95" customHeight="1" x14ac:dyDescent="0.3">
      <c r="A379" s="3050" t="s">
        <v>1018</v>
      </c>
      <c r="B379" s="3051"/>
      <c r="C379" s="208"/>
      <c r="D379" s="189"/>
      <c r="E379" s="2776"/>
      <c r="F379" s="3091"/>
      <c r="G379" s="2776"/>
      <c r="H379" s="3091"/>
      <c r="I379" s="2759">
        <v>0</v>
      </c>
      <c r="J379" s="2760"/>
      <c r="K379" s="299"/>
      <c r="L379" s="166"/>
      <c r="M379" s="227"/>
      <c r="N379" s="227"/>
      <c r="O379" s="227"/>
      <c r="P379" s="227"/>
      <c r="Q379" s="122"/>
      <c r="R379" s="61"/>
      <c r="S379" s="166"/>
      <c r="T379" s="166"/>
      <c r="U379" s="286"/>
      <c r="V379" s="3050" t="s">
        <v>1018</v>
      </c>
      <c r="W379" s="3051"/>
      <c r="X379" s="208"/>
      <c r="Y379" s="189"/>
      <c r="Z379" s="2776"/>
      <c r="AA379" s="3091"/>
      <c r="AB379" s="2776"/>
      <c r="AC379" s="3091"/>
      <c r="AD379" s="2759">
        <v>0</v>
      </c>
      <c r="AE379" s="2760"/>
      <c r="AF379" s="53"/>
      <c r="AG379" s="166"/>
      <c r="AH379" s="3044"/>
      <c r="AI379" s="3044"/>
      <c r="AJ379" s="3044"/>
      <c r="AK379" s="3044"/>
      <c r="AL379" s="318"/>
      <c r="AM379" s="61"/>
      <c r="AN379" s="166"/>
      <c r="AO379" s="166"/>
    </row>
    <row r="380" spans="1:41" ht="15.95" customHeight="1" x14ac:dyDescent="0.4">
      <c r="A380" s="3050" t="s">
        <v>1019</v>
      </c>
      <c r="B380" s="3051"/>
      <c r="C380" s="136" t="s">
        <v>502</v>
      </c>
      <c r="D380" s="189" t="s">
        <v>503</v>
      </c>
      <c r="E380" s="2776">
        <v>6</v>
      </c>
      <c r="F380" s="3091"/>
      <c r="G380" s="2841">
        <v>38202.400000000001</v>
      </c>
      <c r="H380" s="2842">
        <v>38202.400000000001</v>
      </c>
      <c r="I380" s="2759">
        <v>229214.40000000002</v>
      </c>
      <c r="J380" s="2760"/>
      <c r="K380" s="299"/>
      <c r="L380" s="166"/>
      <c r="M380" s="3044"/>
      <c r="N380" s="3044"/>
      <c r="O380" s="3044"/>
      <c r="P380" s="3044"/>
      <c r="Q380" s="122"/>
      <c r="R380" s="61"/>
      <c r="S380" s="166"/>
      <c r="T380" s="166"/>
      <c r="U380" s="286"/>
      <c r="V380" s="3050" t="s">
        <v>1019</v>
      </c>
      <c r="W380" s="3051"/>
      <c r="X380" s="136" t="s">
        <v>502</v>
      </c>
      <c r="Y380" s="189" t="s">
        <v>503</v>
      </c>
      <c r="Z380" s="2759">
        <v>6</v>
      </c>
      <c r="AA380" s="2760"/>
      <c r="AB380" s="3124">
        <v>38202.400000000001</v>
      </c>
      <c r="AC380" s="3125">
        <v>38202.400000000001</v>
      </c>
      <c r="AD380" s="2759">
        <v>229214.40000000002</v>
      </c>
      <c r="AE380" s="2760"/>
      <c r="AF380" s="53"/>
      <c r="AG380" s="166"/>
      <c r="AH380" s="227"/>
      <c r="AI380" s="227"/>
      <c r="AJ380" s="227"/>
      <c r="AK380" s="227"/>
      <c r="AL380" s="319"/>
      <c r="AM380" s="61"/>
      <c r="AN380" s="61"/>
      <c r="AO380" s="166"/>
    </row>
    <row r="381" spans="1:41" ht="15.95" customHeight="1" x14ac:dyDescent="0.4">
      <c r="A381" s="3050" t="s">
        <v>887</v>
      </c>
      <c r="B381" s="3051"/>
      <c r="C381" s="136" t="s">
        <v>502</v>
      </c>
      <c r="D381" s="189" t="s">
        <v>503</v>
      </c>
      <c r="E381" s="2776">
        <v>5</v>
      </c>
      <c r="F381" s="3091"/>
      <c r="G381" s="2841">
        <v>38202.400000000001</v>
      </c>
      <c r="H381" s="2842">
        <v>38202.400000000001</v>
      </c>
      <c r="I381" s="2759">
        <v>191012</v>
      </c>
      <c r="J381" s="2760"/>
      <c r="K381" s="299"/>
      <c r="L381" s="166"/>
      <c r="M381" s="3044"/>
      <c r="N381" s="3044"/>
      <c r="O381" s="3044"/>
      <c r="P381" s="3044"/>
      <c r="Q381" s="122"/>
      <c r="R381" s="166"/>
      <c r="S381" s="61"/>
      <c r="T381" s="166"/>
      <c r="U381" s="286"/>
      <c r="V381" s="3050" t="s">
        <v>887</v>
      </c>
      <c r="W381" s="3051"/>
      <c r="X381" s="136" t="s">
        <v>502</v>
      </c>
      <c r="Y381" s="189" t="s">
        <v>503</v>
      </c>
      <c r="Z381" s="2759">
        <v>5</v>
      </c>
      <c r="AA381" s="2760"/>
      <c r="AB381" s="3124">
        <v>38202.400000000001</v>
      </c>
      <c r="AC381" s="3125">
        <v>38202.400000000001</v>
      </c>
      <c r="AD381" s="2759">
        <v>191012</v>
      </c>
      <c r="AE381" s="2760"/>
      <c r="AF381" s="53"/>
      <c r="AG381" s="166"/>
      <c r="AH381" s="227"/>
      <c r="AI381" s="227"/>
      <c r="AJ381" s="227"/>
      <c r="AK381" s="227"/>
      <c r="AL381" s="319"/>
      <c r="AM381" s="166"/>
      <c r="AN381" s="166"/>
      <c r="AO381" s="166"/>
    </row>
    <row r="382" spans="1:41" ht="15.95" customHeight="1" x14ac:dyDescent="0.4">
      <c r="A382" s="3050" t="s">
        <v>888</v>
      </c>
      <c r="B382" s="3051"/>
      <c r="C382" s="136" t="s">
        <v>502</v>
      </c>
      <c r="D382" s="189" t="s">
        <v>503</v>
      </c>
      <c r="E382" s="2776">
        <v>5</v>
      </c>
      <c r="F382" s="3091"/>
      <c r="G382" s="2841">
        <v>38202.400000000001</v>
      </c>
      <c r="H382" s="2842">
        <v>38202.400000000001</v>
      </c>
      <c r="I382" s="2759">
        <v>191012</v>
      </c>
      <c r="J382" s="2760"/>
      <c r="K382" s="299"/>
      <c r="L382" s="166"/>
      <c r="M382" s="3044"/>
      <c r="N382" s="3044"/>
      <c r="O382" s="3044"/>
      <c r="P382" s="3044"/>
      <c r="Q382" s="292"/>
      <c r="R382" s="61"/>
      <c r="S382" s="166"/>
      <c r="T382" s="166"/>
      <c r="U382" s="286"/>
      <c r="V382" s="3050" t="s">
        <v>888</v>
      </c>
      <c r="W382" s="3051"/>
      <c r="X382" s="136" t="s">
        <v>502</v>
      </c>
      <c r="Y382" s="189" t="s">
        <v>503</v>
      </c>
      <c r="Z382" s="2759">
        <v>5</v>
      </c>
      <c r="AA382" s="2760"/>
      <c r="AB382" s="3124">
        <v>38202.400000000001</v>
      </c>
      <c r="AC382" s="3125">
        <v>38202.400000000001</v>
      </c>
      <c r="AD382" s="2759">
        <v>191012</v>
      </c>
      <c r="AE382" s="2760"/>
      <c r="AF382" s="53"/>
      <c r="AG382" s="166"/>
      <c r="AH382" s="3044"/>
      <c r="AI382" s="3044"/>
      <c r="AJ382" s="3044"/>
      <c r="AK382" s="3044"/>
      <c r="AL382" s="319"/>
      <c r="AM382" s="61"/>
      <c r="AN382" s="166"/>
      <c r="AO382" s="166"/>
    </row>
    <row r="383" spans="1:41" ht="15.95" customHeight="1" x14ac:dyDescent="0.3">
      <c r="A383" s="3116" t="s">
        <v>1020</v>
      </c>
      <c r="B383" s="3117"/>
      <c r="C383" s="208"/>
      <c r="D383" s="189"/>
      <c r="E383" s="2776"/>
      <c r="F383" s="3091"/>
      <c r="G383" s="2776"/>
      <c r="H383" s="3091"/>
      <c r="I383" s="2765">
        <v>450000</v>
      </c>
      <c r="J383" s="2766"/>
      <c r="K383" s="299"/>
      <c r="L383" s="166"/>
      <c r="M383" s="166"/>
      <c r="N383" s="166"/>
      <c r="O383" s="166"/>
      <c r="P383" s="166"/>
      <c r="Q383" s="166"/>
      <c r="R383" s="61"/>
      <c r="S383" s="166"/>
      <c r="T383" s="166"/>
      <c r="U383" s="286"/>
      <c r="V383" s="3116" t="s">
        <v>1020</v>
      </c>
      <c r="W383" s="3117"/>
      <c r="X383" s="208"/>
      <c r="Y383" s="189"/>
      <c r="Z383" s="2776"/>
      <c r="AA383" s="3091"/>
      <c r="AB383" s="2776"/>
      <c r="AC383" s="3091"/>
      <c r="AD383" s="2765">
        <v>2610009.64</v>
      </c>
      <c r="AE383" s="2766"/>
      <c r="AF383" s="53"/>
      <c r="AG383" s="166"/>
      <c r="AH383" s="3044"/>
      <c r="AI383" s="3044"/>
      <c r="AJ383" s="3044"/>
      <c r="AK383" s="3044"/>
      <c r="AL383" s="122"/>
      <c r="AM383" s="61"/>
      <c r="AN383" s="166"/>
      <c r="AO383" s="166"/>
    </row>
    <row r="384" spans="1:41" ht="15.95" customHeight="1" x14ac:dyDescent="0.3">
      <c r="A384" s="3050" t="s">
        <v>890</v>
      </c>
      <c r="B384" s="3051"/>
      <c r="C384" s="136"/>
      <c r="D384" s="189"/>
      <c r="E384" s="2776"/>
      <c r="F384" s="3091"/>
      <c r="G384" s="2776"/>
      <c r="H384" s="3091"/>
      <c r="I384" s="2759">
        <v>0</v>
      </c>
      <c r="J384" s="2760"/>
      <c r="K384" s="299"/>
      <c r="L384" s="53"/>
      <c r="M384" s="53"/>
      <c r="N384" s="53"/>
      <c r="O384" s="53"/>
      <c r="P384" s="53"/>
      <c r="Q384" s="53"/>
      <c r="R384" s="61"/>
      <c r="S384" s="166"/>
      <c r="T384" s="166"/>
      <c r="U384" s="286"/>
      <c r="V384" s="3050" t="s">
        <v>890</v>
      </c>
      <c r="W384" s="3051"/>
      <c r="X384" s="136" t="s">
        <v>502</v>
      </c>
      <c r="Y384" s="189" t="s">
        <v>503</v>
      </c>
      <c r="Z384" s="2759">
        <v>25</v>
      </c>
      <c r="AA384" s="2760"/>
      <c r="AB384" s="3124">
        <v>38202.400000000001</v>
      </c>
      <c r="AC384" s="3125">
        <v>38202.400000000001</v>
      </c>
      <c r="AD384" s="2759">
        <v>955060</v>
      </c>
      <c r="AE384" s="2760"/>
      <c r="AF384" s="53"/>
      <c r="AG384" s="166"/>
      <c r="AH384" s="3044"/>
      <c r="AI384" s="3044"/>
      <c r="AJ384" s="3044"/>
      <c r="AK384" s="3044"/>
      <c r="AL384" s="292"/>
      <c r="AM384" s="61"/>
      <c r="AN384" s="166"/>
      <c r="AO384" s="166"/>
    </row>
    <row r="385" spans="1:41" ht="15.95" customHeight="1" x14ac:dyDescent="0.3">
      <c r="A385" s="3050" t="s">
        <v>1021</v>
      </c>
      <c r="B385" s="3051"/>
      <c r="C385" s="136"/>
      <c r="D385" s="136"/>
      <c r="E385" s="2776"/>
      <c r="F385" s="3091"/>
      <c r="G385" s="2759"/>
      <c r="H385" s="3091"/>
      <c r="I385" s="2759">
        <v>0</v>
      </c>
      <c r="J385" s="2760"/>
      <c r="K385" s="299"/>
      <c r="L385" s="53"/>
      <c r="M385" s="53"/>
      <c r="N385" s="53"/>
      <c r="O385" s="53"/>
      <c r="P385" s="53"/>
      <c r="Q385" s="53"/>
      <c r="R385" s="166"/>
      <c r="S385" s="166"/>
      <c r="T385" s="166"/>
      <c r="U385" s="286"/>
      <c r="V385" s="3050" t="s">
        <v>1021</v>
      </c>
      <c r="W385" s="3051"/>
      <c r="X385" s="309"/>
      <c r="Y385" s="189"/>
      <c r="Z385" s="2776"/>
      <c r="AA385" s="3091"/>
      <c r="AB385" s="2759"/>
      <c r="AC385" s="2760"/>
      <c r="AD385" s="2759">
        <v>0</v>
      </c>
      <c r="AE385" s="2760"/>
      <c r="AF385" s="53"/>
      <c r="AG385" s="166"/>
      <c r="AH385" s="166"/>
      <c r="AI385" s="166"/>
      <c r="AJ385" s="166"/>
      <c r="AK385" s="166"/>
      <c r="AL385" s="166"/>
      <c r="AM385" s="166"/>
      <c r="AN385" s="166"/>
      <c r="AO385" s="166"/>
    </row>
    <row r="386" spans="1:41" ht="15.95" customHeight="1" x14ac:dyDescent="0.3">
      <c r="A386" s="3050" t="s">
        <v>899</v>
      </c>
      <c r="B386" s="3051"/>
      <c r="C386" s="136"/>
      <c r="D386" s="189"/>
      <c r="E386" s="2776"/>
      <c r="F386" s="3091"/>
      <c r="G386" s="2776"/>
      <c r="H386" s="3091"/>
      <c r="I386" s="2759">
        <v>0</v>
      </c>
      <c r="J386" s="2760"/>
      <c r="K386" s="299"/>
      <c r="L386" s="53"/>
      <c r="M386" s="53"/>
      <c r="N386" s="53"/>
      <c r="O386" s="53"/>
      <c r="P386" s="53"/>
      <c r="Q386" s="53"/>
      <c r="R386" s="53"/>
      <c r="S386" s="166"/>
      <c r="T386" s="166"/>
      <c r="U386" s="286"/>
      <c r="V386" s="3050" t="s">
        <v>899</v>
      </c>
      <c r="W386" s="3051"/>
      <c r="X386" s="136" t="s">
        <v>502</v>
      </c>
      <c r="Y386" s="189" t="s">
        <v>503</v>
      </c>
      <c r="Z386" s="2776">
        <v>5</v>
      </c>
      <c r="AA386" s="3091"/>
      <c r="AB386" s="3124">
        <v>38202.400000000001</v>
      </c>
      <c r="AC386" s="3125">
        <v>38202.400000000001</v>
      </c>
      <c r="AD386" s="2759">
        <v>191012</v>
      </c>
      <c r="AE386" s="2760"/>
      <c r="AF386" s="53"/>
      <c r="AG386" s="53"/>
      <c r="AH386" s="53"/>
      <c r="AI386" s="53"/>
      <c r="AJ386" s="53"/>
      <c r="AK386" s="53"/>
      <c r="AL386" s="53"/>
      <c r="AM386" s="53"/>
      <c r="AN386" s="166"/>
      <c r="AO386" s="166"/>
    </row>
    <row r="387" spans="1:41" ht="15.95" customHeight="1" x14ac:dyDescent="0.3">
      <c r="A387" s="3050" t="s">
        <v>733</v>
      </c>
      <c r="B387" s="3051"/>
      <c r="C387" s="136"/>
      <c r="D387" s="189"/>
      <c r="E387" s="2776"/>
      <c r="F387" s="3091"/>
      <c r="G387" s="2776"/>
      <c r="H387" s="3091"/>
      <c r="I387" s="2759">
        <v>0</v>
      </c>
      <c r="J387" s="2760"/>
      <c r="L387" s="53"/>
      <c r="M387" s="53"/>
      <c r="N387" s="53"/>
      <c r="O387" s="53"/>
      <c r="P387" s="53"/>
      <c r="Q387" s="53"/>
      <c r="U387" s="286"/>
      <c r="V387" s="3050" t="s">
        <v>733</v>
      </c>
      <c r="W387" s="3051"/>
      <c r="X387" s="136" t="s">
        <v>502</v>
      </c>
      <c r="Y387" s="189" t="s">
        <v>503</v>
      </c>
      <c r="Z387" s="2776">
        <v>4</v>
      </c>
      <c r="AA387" s="3091"/>
      <c r="AB387" s="3124">
        <v>38202.400000000001</v>
      </c>
      <c r="AC387" s="3125">
        <v>38202.400000000001</v>
      </c>
      <c r="AD387" s="2759">
        <v>152809.60000000001</v>
      </c>
      <c r="AE387" s="2760"/>
      <c r="AF387" s="53"/>
      <c r="AG387" s="53"/>
      <c r="AH387" s="53"/>
      <c r="AI387" s="53"/>
      <c r="AJ387" s="53"/>
      <c r="AK387" s="53"/>
      <c r="AL387" s="53"/>
    </row>
    <row r="388" spans="1:41" ht="15.95" customHeight="1" x14ac:dyDescent="0.3">
      <c r="A388" s="3050" t="s">
        <v>770</v>
      </c>
      <c r="B388" s="3051"/>
      <c r="C388" s="208"/>
      <c r="D388" s="189" t="s">
        <v>799</v>
      </c>
      <c r="E388" s="2776"/>
      <c r="F388" s="3091"/>
      <c r="G388" s="2776"/>
      <c r="H388" s="3091"/>
      <c r="I388" s="2759">
        <v>450000</v>
      </c>
      <c r="J388" s="2760"/>
      <c r="L388" s="53"/>
      <c r="M388" s="53"/>
      <c r="N388" s="53"/>
      <c r="O388" s="53"/>
      <c r="P388" s="53"/>
      <c r="Q388" s="53"/>
      <c r="U388" s="286"/>
      <c r="V388" s="3050" t="s">
        <v>770</v>
      </c>
      <c r="W388" s="3051"/>
      <c r="X388" s="208"/>
      <c r="Y388" s="189"/>
      <c r="Z388" s="2776"/>
      <c r="AA388" s="3091"/>
      <c r="AB388" s="2759"/>
      <c r="AC388" s="3123"/>
      <c r="AD388" s="2759">
        <v>200000</v>
      </c>
      <c r="AE388" s="2760"/>
      <c r="AF388" s="53"/>
      <c r="AG388" s="53"/>
      <c r="AH388" s="53"/>
      <c r="AI388" s="53"/>
      <c r="AJ388" s="53"/>
      <c r="AK388" s="53"/>
      <c r="AL388" s="53"/>
    </row>
    <row r="389" spans="1:41" ht="15.95" customHeight="1" x14ac:dyDescent="0.3">
      <c r="A389" s="3050" t="s">
        <v>620</v>
      </c>
      <c r="B389" s="3051"/>
      <c r="C389" s="136"/>
      <c r="D389" s="189"/>
      <c r="E389" s="2776"/>
      <c r="F389" s="3091"/>
      <c r="G389" s="2776"/>
      <c r="H389" s="3091"/>
      <c r="I389" s="2759">
        <v>0</v>
      </c>
      <c r="J389" s="2760"/>
      <c r="U389" s="286"/>
      <c r="V389" s="3050" t="s">
        <v>620</v>
      </c>
      <c r="W389" s="3051"/>
      <c r="X389" s="136" t="s">
        <v>592</v>
      </c>
      <c r="Y389" s="189" t="s">
        <v>561</v>
      </c>
      <c r="Z389" s="2776">
        <v>11</v>
      </c>
      <c r="AA389" s="3091"/>
      <c r="AB389" s="2759">
        <v>101011.64</v>
      </c>
      <c r="AC389" s="3123"/>
      <c r="AD389" s="2759">
        <v>1111128.04</v>
      </c>
      <c r="AE389" s="2760"/>
      <c r="AF389" s="53"/>
    </row>
    <row r="390" spans="1:41" ht="15.95" customHeight="1" thickBot="1" x14ac:dyDescent="0.25">
      <c r="A390" s="229" t="s">
        <v>563</v>
      </c>
      <c r="B390" s="230"/>
      <c r="C390" s="231"/>
      <c r="D390" s="230"/>
      <c r="E390" s="2761">
        <v>56</v>
      </c>
      <c r="F390" s="2762"/>
      <c r="G390" s="2761"/>
      <c r="H390" s="2762"/>
      <c r="I390" s="2761">
        <v>2942931.3200000003</v>
      </c>
      <c r="J390" s="2762"/>
      <c r="U390" s="286"/>
      <c r="V390" s="229" t="s">
        <v>563</v>
      </c>
      <c r="W390" s="230"/>
      <c r="X390" s="231"/>
      <c r="Y390" s="230"/>
      <c r="Z390" s="2761">
        <v>81</v>
      </c>
      <c r="AA390" s="2762"/>
      <c r="AB390" s="2761"/>
      <c r="AC390" s="2762"/>
      <c r="AD390" s="2761">
        <v>3985296.04</v>
      </c>
      <c r="AE390" s="2762"/>
      <c r="AF390" s="53"/>
      <c r="AG390" s="53"/>
      <c r="AH390" s="53"/>
      <c r="AI390" s="53"/>
      <c r="AJ390" s="53"/>
      <c r="AK390" s="53"/>
      <c r="AL390" s="53"/>
      <c r="AM390" s="53"/>
      <c r="AN390" s="53"/>
      <c r="AO390" s="53"/>
    </row>
    <row r="391" spans="1:41" ht="15.95" customHeight="1" x14ac:dyDescent="0.2">
      <c r="A391" s="53"/>
      <c r="B391" s="53"/>
      <c r="C391" s="53"/>
      <c r="D391" s="53"/>
      <c r="E391" s="53"/>
      <c r="F391" s="53"/>
      <c r="G391" s="53"/>
      <c r="H391" s="294"/>
      <c r="I391" s="294"/>
      <c r="J391" s="294"/>
      <c r="K391" s="316"/>
      <c r="L391" s="53"/>
      <c r="M391" s="53"/>
      <c r="N391" s="53"/>
      <c r="O391" s="53"/>
      <c r="P391" s="53"/>
      <c r="Q391" s="53"/>
      <c r="R391" s="53"/>
      <c r="S391" s="316"/>
      <c r="T391" s="316"/>
      <c r="U391" s="295"/>
      <c r="V391" s="53"/>
      <c r="W391" s="53"/>
      <c r="X391" s="53"/>
      <c r="Y391" s="53"/>
      <c r="Z391" s="53"/>
      <c r="AA391" s="53"/>
      <c r="AB391" s="53"/>
      <c r="AC391" s="294"/>
      <c r="AD391" s="294"/>
      <c r="AE391" s="294"/>
      <c r="AF391" s="295"/>
      <c r="AG391" s="53"/>
      <c r="AH391" s="53"/>
      <c r="AI391" s="53"/>
      <c r="AJ391" s="53"/>
      <c r="AK391" s="53"/>
      <c r="AL391" s="53"/>
      <c r="AM391" s="53"/>
      <c r="AN391" s="295"/>
      <c r="AO391" s="295"/>
    </row>
    <row r="392" spans="1:41" ht="15.95" customHeight="1" x14ac:dyDescent="0.2">
      <c r="A392" s="53"/>
      <c r="B392" s="53"/>
      <c r="C392" s="53"/>
      <c r="D392" s="53"/>
      <c r="E392" s="2568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3115"/>
      <c r="T392" s="3115"/>
      <c r="U392" s="286"/>
      <c r="V392" s="53"/>
      <c r="W392" s="53"/>
      <c r="X392" s="53"/>
      <c r="Y392" s="53"/>
      <c r="Z392" s="53"/>
      <c r="AA392" s="53"/>
      <c r="AB392" s="53"/>
      <c r="AC392" s="53"/>
      <c r="AD392" s="53"/>
      <c r="AE392" s="53"/>
      <c r="AF392" s="53"/>
      <c r="AG392" s="53"/>
      <c r="AH392" s="53"/>
      <c r="AI392" s="53"/>
      <c r="AJ392" s="53"/>
      <c r="AK392" s="53"/>
      <c r="AL392" s="53"/>
      <c r="AM392" s="53"/>
      <c r="AN392" s="3115"/>
      <c r="AO392" s="3115"/>
    </row>
    <row r="393" spans="1:41" ht="15.95" customHeight="1" x14ac:dyDescent="0.2">
      <c r="A393" s="2854"/>
      <c r="B393" s="2854"/>
      <c r="C393" s="2854"/>
      <c r="D393" s="2854"/>
      <c r="E393" s="2854"/>
      <c r="F393" s="2854"/>
      <c r="G393" s="2854"/>
      <c r="H393" s="2854"/>
      <c r="I393" s="2854"/>
      <c r="J393" s="2854"/>
      <c r="K393" s="2854"/>
      <c r="L393" s="2854"/>
      <c r="M393" s="2854"/>
      <c r="N393" s="2854"/>
      <c r="O393" s="2854"/>
      <c r="P393" s="2854"/>
      <c r="Q393" s="2854"/>
      <c r="R393" s="2854"/>
      <c r="S393" s="2854"/>
      <c r="T393" s="2854"/>
      <c r="U393" s="2854"/>
      <c r="V393" s="2854"/>
      <c r="W393" s="2854"/>
      <c r="X393" s="2854"/>
      <c r="Y393" s="2854"/>
      <c r="Z393" s="2854"/>
      <c r="AA393" s="2854"/>
      <c r="AB393" s="2854"/>
      <c r="AC393" s="2854"/>
      <c r="AD393" s="2854"/>
      <c r="AE393" s="2854"/>
      <c r="AF393" s="2854"/>
      <c r="AG393" s="2854"/>
      <c r="AH393" s="2854"/>
      <c r="AI393" s="2854"/>
      <c r="AJ393" s="2854"/>
      <c r="AK393" s="2854"/>
      <c r="AL393" s="2854"/>
      <c r="AM393" s="2854"/>
      <c r="AN393" s="2854"/>
      <c r="AO393" s="2854"/>
    </row>
    <row r="394" spans="1:41" ht="15.95" customHeight="1" x14ac:dyDescent="0.2">
      <c r="A394" s="296"/>
      <c r="B394" s="296"/>
      <c r="C394" s="296"/>
      <c r="D394" s="296"/>
      <c r="E394" s="294"/>
      <c r="F394" s="294"/>
      <c r="G394" s="294"/>
      <c r="H394" s="294"/>
      <c r="I394" s="294"/>
      <c r="J394" s="294"/>
      <c r="K394" s="316"/>
      <c r="L394" s="316"/>
      <c r="M394" s="316"/>
      <c r="N394" s="316"/>
      <c r="O394" s="316"/>
      <c r="P394" s="316"/>
      <c r="Q394" s="316"/>
      <c r="R394" s="316"/>
      <c r="S394" s="316"/>
      <c r="T394" s="316"/>
      <c r="U394" s="295"/>
      <c r="V394" s="296"/>
      <c r="W394" s="296"/>
      <c r="X394" s="296"/>
      <c r="Y394" s="296"/>
      <c r="Z394" s="294"/>
      <c r="AA394" s="294"/>
      <c r="AB394" s="294"/>
      <c r="AC394" s="294"/>
      <c r="AD394" s="294"/>
      <c r="AE394" s="294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</row>
    <row r="395" spans="1:41" ht="15.95" customHeight="1" x14ac:dyDescent="0.2">
      <c r="A395" s="2811" t="s">
        <v>1942</v>
      </c>
      <c r="B395" s="2811"/>
      <c r="C395" s="2811"/>
      <c r="D395" s="2811"/>
      <c r="E395" s="2811"/>
      <c r="F395" s="2811"/>
      <c r="G395" s="2811"/>
      <c r="H395" s="2811"/>
      <c r="I395" s="2811"/>
      <c r="J395" s="2811"/>
      <c r="K395" s="2811"/>
      <c r="L395" s="2811"/>
      <c r="M395" s="2811"/>
      <c r="N395" s="2811"/>
      <c r="O395" s="2811"/>
      <c r="P395" s="2811"/>
      <c r="Q395" s="2811"/>
      <c r="R395" s="2811"/>
      <c r="S395" s="2811"/>
      <c r="T395" s="2811"/>
      <c r="U395" s="298"/>
      <c r="V395" s="2811" t="s">
        <v>1962</v>
      </c>
      <c r="W395" s="2811"/>
      <c r="X395" s="2811"/>
      <c r="Y395" s="2811"/>
      <c r="Z395" s="2811"/>
      <c r="AA395" s="2811"/>
      <c r="AB395" s="2811"/>
      <c r="AC395" s="2811"/>
      <c r="AD395" s="2811"/>
      <c r="AE395" s="2811"/>
      <c r="AF395" s="2811"/>
      <c r="AG395" s="2811"/>
      <c r="AH395" s="2811"/>
      <c r="AI395" s="2811"/>
      <c r="AJ395" s="2811"/>
      <c r="AK395" s="2811"/>
      <c r="AL395" s="2811"/>
      <c r="AM395" s="2811"/>
      <c r="AN395" s="2811"/>
      <c r="AO395" s="2811"/>
    </row>
    <row r="396" spans="1:41" ht="15.95" customHeight="1" thickBot="1" x14ac:dyDescent="0.25">
      <c r="A396" s="2811"/>
      <c r="B396" s="2811"/>
      <c r="C396" s="2811"/>
      <c r="D396" s="2811"/>
      <c r="E396" s="2811"/>
      <c r="F396" s="2811"/>
      <c r="G396" s="2811"/>
      <c r="H396" s="2811"/>
      <c r="I396" s="2811"/>
      <c r="J396" s="2811"/>
      <c r="K396" s="2811"/>
      <c r="L396" s="2811"/>
      <c r="M396" s="2811"/>
      <c r="N396" s="2811"/>
      <c r="O396" s="2811"/>
      <c r="P396" s="2811"/>
      <c r="Q396" s="2811"/>
      <c r="R396" s="2811"/>
      <c r="S396" s="2811"/>
      <c r="T396" s="2811"/>
      <c r="U396" s="286"/>
      <c r="V396" s="166"/>
      <c r="W396" s="166"/>
      <c r="X396" s="166"/>
      <c r="Y396" s="166"/>
      <c r="Z396" s="166"/>
      <c r="AA396" s="166"/>
      <c r="AB396" s="166"/>
      <c r="AC396" s="166"/>
      <c r="AD396" s="166"/>
      <c r="AE396" s="166"/>
      <c r="AF396" s="53"/>
      <c r="AG396" s="53"/>
      <c r="AH396" s="53"/>
      <c r="AI396" s="53"/>
      <c r="AJ396" s="53"/>
      <c r="AK396" s="53"/>
      <c r="AL396" s="53"/>
      <c r="AM396" s="53"/>
      <c r="AN396" s="53"/>
      <c r="AO396" s="53"/>
    </row>
    <row r="397" spans="1:41" ht="15.95" customHeight="1" x14ac:dyDescent="0.3">
      <c r="A397" s="2818" t="s">
        <v>441</v>
      </c>
      <c r="B397" s="2820"/>
      <c r="C397" s="2818" t="s">
        <v>442</v>
      </c>
      <c r="D397" s="2819"/>
      <c r="E397" s="2819"/>
      <c r="F397" s="2820"/>
      <c r="G397" s="2818" t="s">
        <v>443</v>
      </c>
      <c r="H397" s="2820"/>
      <c r="I397" s="2818" t="s">
        <v>444</v>
      </c>
      <c r="J397" s="2820"/>
      <c r="K397" s="53"/>
      <c r="L397" s="2833" t="s">
        <v>441</v>
      </c>
      <c r="M397" s="2818" t="s">
        <v>442</v>
      </c>
      <c r="N397" s="2819"/>
      <c r="O397" s="2819"/>
      <c r="P397" s="2820"/>
      <c r="Q397" s="2818" t="s">
        <v>443</v>
      </c>
      <c r="R397" s="2820"/>
      <c r="S397" s="2818"/>
      <c r="T397" s="2820"/>
      <c r="U397" s="287"/>
      <c r="V397" s="2818" t="s">
        <v>441</v>
      </c>
      <c r="W397" s="2820"/>
      <c r="X397" s="2818" t="s">
        <v>442</v>
      </c>
      <c r="Y397" s="2819"/>
      <c r="Z397" s="2819"/>
      <c r="AA397" s="2820"/>
      <c r="AB397" s="2818" t="s">
        <v>443</v>
      </c>
      <c r="AC397" s="2820"/>
      <c r="AD397" s="2818" t="s">
        <v>444</v>
      </c>
      <c r="AE397" s="2820"/>
      <c r="AF397" s="53"/>
      <c r="AG397" s="2833" t="s">
        <v>441</v>
      </c>
      <c r="AH397" s="2818" t="s">
        <v>442</v>
      </c>
      <c r="AI397" s="2819"/>
      <c r="AJ397" s="2819"/>
      <c r="AK397" s="2820"/>
      <c r="AL397" s="2818" t="s">
        <v>443</v>
      </c>
      <c r="AM397" s="2820"/>
      <c r="AN397" s="2818"/>
      <c r="AO397" s="3109"/>
    </row>
    <row r="398" spans="1:41" ht="15.95" customHeight="1" thickBot="1" x14ac:dyDescent="0.35">
      <c r="A398" s="2831"/>
      <c r="B398" s="2832"/>
      <c r="C398" s="2821"/>
      <c r="D398" s="2822"/>
      <c r="E398" s="2822"/>
      <c r="F398" s="2823"/>
      <c r="G398" s="2831" t="s">
        <v>446</v>
      </c>
      <c r="H398" s="2832"/>
      <c r="I398" s="2831"/>
      <c r="J398" s="2832"/>
      <c r="K398" s="53"/>
      <c r="L398" s="2873"/>
      <c r="M398" s="2821"/>
      <c r="N398" s="2822"/>
      <c r="O398" s="2822"/>
      <c r="P398" s="2823"/>
      <c r="Q398" s="2831" t="s">
        <v>446</v>
      </c>
      <c r="R398" s="2832"/>
      <c r="S398" s="2831" t="s">
        <v>281</v>
      </c>
      <c r="T398" s="2832"/>
      <c r="U398" s="287"/>
      <c r="V398" s="2831"/>
      <c r="W398" s="2832"/>
      <c r="X398" s="2821"/>
      <c r="Y398" s="2822"/>
      <c r="Z398" s="2822"/>
      <c r="AA398" s="2823"/>
      <c r="AB398" s="2831" t="s">
        <v>446</v>
      </c>
      <c r="AC398" s="2832"/>
      <c r="AD398" s="2831"/>
      <c r="AE398" s="2832"/>
      <c r="AF398" s="53"/>
      <c r="AG398" s="2873"/>
      <c r="AH398" s="2821"/>
      <c r="AI398" s="2822"/>
      <c r="AJ398" s="2822"/>
      <c r="AK398" s="2823"/>
      <c r="AL398" s="2831" t="s">
        <v>446</v>
      </c>
      <c r="AM398" s="2832"/>
      <c r="AN398" s="2831" t="s">
        <v>281</v>
      </c>
      <c r="AO398" s="3091"/>
    </row>
    <row r="399" spans="1:41" ht="15.95" customHeight="1" x14ac:dyDescent="0.3">
      <c r="A399" s="2831"/>
      <c r="B399" s="2832"/>
      <c r="C399" s="66" t="s">
        <v>447</v>
      </c>
      <c r="D399" s="2873" t="s">
        <v>448</v>
      </c>
      <c r="E399" s="2831" t="s">
        <v>449</v>
      </c>
      <c r="F399" s="2832"/>
      <c r="G399" s="2831" t="s">
        <v>450</v>
      </c>
      <c r="H399" s="2832"/>
      <c r="I399" s="2831" t="s">
        <v>354</v>
      </c>
      <c r="J399" s="2832"/>
      <c r="K399" s="53"/>
      <c r="L399" s="2873"/>
      <c r="M399" s="64" t="s">
        <v>447</v>
      </c>
      <c r="N399" s="2833" t="s">
        <v>448</v>
      </c>
      <c r="O399" s="2818" t="s">
        <v>449</v>
      </c>
      <c r="P399" s="2820"/>
      <c r="Q399" s="2831" t="s">
        <v>450</v>
      </c>
      <c r="R399" s="2832"/>
      <c r="S399" s="2831" t="s">
        <v>354</v>
      </c>
      <c r="T399" s="2832"/>
      <c r="U399" s="287"/>
      <c r="V399" s="2831"/>
      <c r="W399" s="2832"/>
      <c r="X399" s="66" t="s">
        <v>447</v>
      </c>
      <c r="Y399" s="2873" t="s">
        <v>448</v>
      </c>
      <c r="Z399" s="2831" t="s">
        <v>449</v>
      </c>
      <c r="AA399" s="2832"/>
      <c r="AB399" s="2831" t="s">
        <v>450</v>
      </c>
      <c r="AC399" s="2832"/>
      <c r="AD399" s="2831" t="s">
        <v>354</v>
      </c>
      <c r="AE399" s="2832"/>
      <c r="AF399" s="53"/>
      <c r="AG399" s="2873"/>
      <c r="AH399" s="64" t="s">
        <v>447</v>
      </c>
      <c r="AI399" s="2873" t="s">
        <v>448</v>
      </c>
      <c r="AJ399" s="2831" t="s">
        <v>449</v>
      </c>
      <c r="AK399" s="2832"/>
      <c r="AL399" s="2831" t="s">
        <v>450</v>
      </c>
      <c r="AM399" s="2832"/>
      <c r="AN399" s="2831" t="s">
        <v>354</v>
      </c>
      <c r="AO399" s="3091"/>
    </row>
    <row r="400" spans="1:41" ht="15.95" customHeight="1" thickBot="1" x14ac:dyDescent="0.35">
      <c r="A400" s="2821"/>
      <c r="B400" s="2823"/>
      <c r="C400" s="67" t="s">
        <v>451</v>
      </c>
      <c r="D400" s="2834"/>
      <c r="E400" s="2821"/>
      <c r="F400" s="2823"/>
      <c r="G400" s="2821"/>
      <c r="H400" s="2823"/>
      <c r="I400" s="2821"/>
      <c r="J400" s="2823"/>
      <c r="K400" s="53"/>
      <c r="L400" s="2834"/>
      <c r="M400" s="63" t="s">
        <v>451</v>
      </c>
      <c r="N400" s="2834"/>
      <c r="O400" s="2821"/>
      <c r="P400" s="2823"/>
      <c r="Q400" s="2821"/>
      <c r="R400" s="2823"/>
      <c r="S400" s="2821"/>
      <c r="T400" s="2823"/>
      <c r="U400" s="287"/>
      <c r="V400" s="2821"/>
      <c r="W400" s="2823"/>
      <c r="X400" s="67" t="s">
        <v>451</v>
      </c>
      <c r="Y400" s="2834"/>
      <c r="Z400" s="2821"/>
      <c r="AA400" s="2823"/>
      <c r="AB400" s="2821"/>
      <c r="AC400" s="2823"/>
      <c r="AD400" s="2821"/>
      <c r="AE400" s="2823"/>
      <c r="AF400" s="53"/>
      <c r="AG400" s="2834"/>
      <c r="AH400" s="63" t="s">
        <v>451</v>
      </c>
      <c r="AI400" s="2834"/>
      <c r="AJ400" s="2821"/>
      <c r="AK400" s="2823"/>
      <c r="AL400" s="2821"/>
      <c r="AM400" s="2823"/>
      <c r="AN400" s="3110"/>
      <c r="AO400" s="3111"/>
    </row>
    <row r="401" spans="1:41" ht="15.95" customHeight="1" x14ac:dyDescent="0.3">
      <c r="A401" s="3118" t="s">
        <v>452</v>
      </c>
      <c r="B401" s="3119"/>
      <c r="C401" s="205"/>
      <c r="D401" s="189"/>
      <c r="E401" s="2776"/>
      <c r="F401" s="3091"/>
      <c r="G401" s="2776"/>
      <c r="H401" s="3091"/>
      <c r="I401" s="2776"/>
      <c r="J401" s="3091"/>
      <c r="K401" s="299"/>
      <c r="L401" s="135" t="s">
        <v>453</v>
      </c>
      <c r="M401" s="206"/>
      <c r="N401" s="207"/>
      <c r="O401" s="2805"/>
      <c r="P401" s="2806"/>
      <c r="Q401" s="2805"/>
      <c r="R401" s="2806"/>
      <c r="S401" s="2805"/>
      <c r="T401" s="2806"/>
      <c r="U401" s="286"/>
      <c r="V401" s="3118" t="s">
        <v>452</v>
      </c>
      <c r="W401" s="3119"/>
      <c r="X401" s="205"/>
      <c r="Y401" s="189"/>
      <c r="Z401" s="2776"/>
      <c r="AA401" s="3091"/>
      <c r="AB401" s="2776"/>
      <c r="AC401" s="3091"/>
      <c r="AD401" s="2776"/>
      <c r="AE401" s="3091"/>
      <c r="AF401" s="53"/>
      <c r="AG401" s="135" t="s">
        <v>453</v>
      </c>
      <c r="AH401" s="206"/>
      <c r="AI401" s="207"/>
      <c r="AJ401" s="2805"/>
      <c r="AK401" s="2806"/>
      <c r="AL401" s="2805"/>
      <c r="AM401" s="2806"/>
      <c r="AN401" s="2805"/>
      <c r="AO401" s="2806"/>
    </row>
    <row r="402" spans="1:41" ht="15.95" customHeight="1" x14ac:dyDescent="0.35">
      <c r="A402" s="3116" t="s">
        <v>976</v>
      </c>
      <c r="B402" s="3117"/>
      <c r="C402" s="53"/>
      <c r="D402" s="309"/>
      <c r="E402" s="2776"/>
      <c r="F402" s="3091"/>
      <c r="G402" s="2776"/>
      <c r="H402" s="3091"/>
      <c r="I402" s="2765">
        <v>76404.800000000003</v>
      </c>
      <c r="J402" s="3103"/>
      <c r="K402" s="299"/>
      <c r="L402" s="138"/>
      <c r="M402" s="209"/>
      <c r="N402" s="189"/>
      <c r="O402" s="2759"/>
      <c r="P402" s="2760"/>
      <c r="Q402" s="2759"/>
      <c r="R402" s="2760"/>
      <c r="S402" s="2759"/>
      <c r="T402" s="2760"/>
      <c r="U402" s="286"/>
      <c r="V402" s="3116" t="s">
        <v>976</v>
      </c>
      <c r="W402" s="3117"/>
      <c r="X402" s="208"/>
      <c r="Y402" s="189"/>
      <c r="Z402" s="2776"/>
      <c r="AA402" s="3091"/>
      <c r="AB402" s="2776"/>
      <c r="AC402" s="3091"/>
      <c r="AD402" s="3106">
        <v>0</v>
      </c>
      <c r="AE402" s="3103"/>
      <c r="AF402" s="53"/>
      <c r="AG402" s="138"/>
      <c r="AH402" s="209"/>
      <c r="AI402" s="189"/>
      <c r="AJ402" s="2759"/>
      <c r="AK402" s="2760"/>
      <c r="AL402" s="2759"/>
      <c r="AM402" s="2760"/>
      <c r="AN402" s="2759"/>
      <c r="AO402" s="2760"/>
    </row>
    <row r="403" spans="1:41" ht="15.95" customHeight="1" x14ac:dyDescent="0.3">
      <c r="A403" s="3120" t="s">
        <v>977</v>
      </c>
      <c r="B403" s="3121"/>
      <c r="C403" s="136" t="s">
        <v>502</v>
      </c>
      <c r="D403" s="189" t="s">
        <v>503</v>
      </c>
      <c r="E403" s="2776">
        <v>1</v>
      </c>
      <c r="F403" s="3091"/>
      <c r="G403" s="2767">
        <v>38202.400000000001</v>
      </c>
      <c r="H403" s="2768">
        <v>38202.400000000001</v>
      </c>
      <c r="I403" s="2759">
        <v>38202.400000000001</v>
      </c>
      <c r="J403" s="2760"/>
      <c r="K403" s="299"/>
      <c r="L403" s="138" t="s">
        <v>456</v>
      </c>
      <c r="M403" s="189"/>
      <c r="N403" s="189"/>
      <c r="O403" s="2759"/>
      <c r="P403" s="2760"/>
      <c r="Q403" s="2759"/>
      <c r="R403" s="2760"/>
      <c r="S403" s="2759"/>
      <c r="T403" s="2760"/>
      <c r="U403" s="286"/>
      <c r="V403" s="3120" t="s">
        <v>977</v>
      </c>
      <c r="W403" s="3121"/>
      <c r="X403" s="208"/>
      <c r="Y403" s="189"/>
      <c r="Z403" s="2776"/>
      <c r="AA403" s="3091"/>
      <c r="AB403" s="2776"/>
      <c r="AC403" s="3091"/>
      <c r="AD403" s="2759">
        <v>0</v>
      </c>
      <c r="AE403" s="2760"/>
      <c r="AF403" s="53"/>
      <c r="AG403" s="138" t="s">
        <v>456</v>
      </c>
      <c r="AH403" s="189"/>
      <c r="AI403" s="189"/>
      <c r="AJ403" s="2759"/>
      <c r="AK403" s="2760"/>
      <c r="AL403" s="2759"/>
      <c r="AM403" s="2760"/>
      <c r="AN403" s="2759"/>
      <c r="AO403" s="2760"/>
    </row>
    <row r="404" spans="1:41" ht="15.95" customHeight="1" x14ac:dyDescent="0.4">
      <c r="A404" s="3120" t="s">
        <v>978</v>
      </c>
      <c r="B404" s="3121"/>
      <c r="C404" s="136" t="s">
        <v>502</v>
      </c>
      <c r="D404" s="189" t="s">
        <v>503</v>
      </c>
      <c r="E404" s="2776">
        <v>1</v>
      </c>
      <c r="F404" s="3091"/>
      <c r="G404" s="2841">
        <v>38202.400000000001</v>
      </c>
      <c r="H404" s="2842">
        <v>38202.400000000001</v>
      </c>
      <c r="I404" s="2759">
        <v>38202.400000000001</v>
      </c>
      <c r="J404" s="2760"/>
      <c r="K404" s="299"/>
      <c r="L404" s="138" t="s">
        <v>859</v>
      </c>
      <c r="M404" s="189" t="s">
        <v>772</v>
      </c>
      <c r="N404" s="189" t="s">
        <v>602</v>
      </c>
      <c r="O404" s="2759">
        <v>1100</v>
      </c>
      <c r="P404" s="2760"/>
      <c r="Q404" s="2759">
        <v>1191.44</v>
      </c>
      <c r="R404" s="2760"/>
      <c r="S404" s="2759">
        <v>1310584</v>
      </c>
      <c r="T404" s="2760"/>
      <c r="U404" s="286"/>
      <c r="V404" s="3120" t="s">
        <v>978</v>
      </c>
      <c r="W404" s="3121"/>
      <c r="X404" s="208"/>
      <c r="Y404" s="189"/>
      <c r="Z404" s="2776"/>
      <c r="AA404" s="3091"/>
      <c r="AB404" s="2776"/>
      <c r="AC404" s="3091"/>
      <c r="AD404" s="2759">
        <v>0</v>
      </c>
      <c r="AE404" s="2760"/>
      <c r="AF404" s="53"/>
      <c r="AG404" s="138" t="s">
        <v>859</v>
      </c>
      <c r="AH404" s="189"/>
      <c r="AI404" s="189"/>
      <c r="AJ404" s="2759"/>
      <c r="AK404" s="2760"/>
      <c r="AL404" s="2759"/>
      <c r="AM404" s="2760"/>
      <c r="AN404" s="2759">
        <v>0</v>
      </c>
      <c r="AO404" s="2760"/>
    </row>
    <row r="405" spans="1:41" ht="15.95" customHeight="1" x14ac:dyDescent="0.35">
      <c r="A405" s="3116" t="s">
        <v>987</v>
      </c>
      <c r="B405" s="3117"/>
      <c r="C405" s="218"/>
      <c r="D405" s="189"/>
      <c r="E405" s="2776"/>
      <c r="F405" s="3091"/>
      <c r="G405" s="2776"/>
      <c r="H405" s="2777"/>
      <c r="I405" s="2765">
        <v>114607.20000000001</v>
      </c>
      <c r="J405" s="3103"/>
      <c r="K405" s="299"/>
      <c r="L405" s="138" t="s">
        <v>865</v>
      </c>
      <c r="M405" s="189"/>
      <c r="N405" s="2605" t="s">
        <v>479</v>
      </c>
      <c r="O405" s="3242">
        <v>3</v>
      </c>
      <c r="P405" s="3243"/>
      <c r="Q405" s="3242">
        <v>39350</v>
      </c>
      <c r="R405" s="3243"/>
      <c r="S405" s="3242">
        <v>118050</v>
      </c>
      <c r="T405" s="3243"/>
      <c r="U405" s="286"/>
      <c r="V405" s="3116" t="s">
        <v>987</v>
      </c>
      <c r="W405" s="3117"/>
      <c r="X405" s="208"/>
      <c r="Y405" s="189"/>
      <c r="Z405" s="2776"/>
      <c r="AA405" s="3091"/>
      <c r="AB405" s="2776"/>
      <c r="AC405" s="3091"/>
      <c r="AD405" s="2765">
        <v>0</v>
      </c>
      <c r="AE405" s="3103"/>
      <c r="AF405" s="53"/>
      <c r="AG405" s="138" t="s">
        <v>865</v>
      </c>
      <c r="AH405" s="2571"/>
      <c r="AI405" s="189" t="s">
        <v>479</v>
      </c>
      <c r="AJ405" s="2759">
        <v>2</v>
      </c>
      <c r="AK405" s="2760"/>
      <c r="AL405" s="3126">
        <v>37100</v>
      </c>
      <c r="AM405" s="3127"/>
      <c r="AN405" s="2759">
        <v>74200</v>
      </c>
      <c r="AO405" s="2760"/>
    </row>
    <row r="406" spans="1:41" ht="15.95" customHeight="1" x14ac:dyDescent="0.4">
      <c r="A406" s="3120" t="s">
        <v>988</v>
      </c>
      <c r="B406" s="3121"/>
      <c r="C406" s="136" t="s">
        <v>502</v>
      </c>
      <c r="D406" s="189" t="s">
        <v>503</v>
      </c>
      <c r="E406" s="2776">
        <v>1</v>
      </c>
      <c r="F406" s="3091"/>
      <c r="G406" s="2841">
        <v>38202.400000000001</v>
      </c>
      <c r="H406" s="2842">
        <v>38202.400000000001</v>
      </c>
      <c r="I406" s="2759">
        <v>38202.400000000001</v>
      </c>
      <c r="J406" s="2760"/>
      <c r="K406" s="299"/>
      <c r="L406" s="138" t="s">
        <v>867</v>
      </c>
      <c r="M406" s="2313" t="s">
        <v>753</v>
      </c>
      <c r="N406" s="189" t="s">
        <v>479</v>
      </c>
      <c r="O406" s="2759">
        <v>5</v>
      </c>
      <c r="P406" s="2760"/>
      <c r="Q406" s="2759">
        <v>37900.121212121216</v>
      </c>
      <c r="R406" s="2760"/>
      <c r="S406" s="2759">
        <v>189500.60606060608</v>
      </c>
      <c r="T406" s="2760"/>
      <c r="U406" s="286"/>
      <c r="V406" s="3120" t="s">
        <v>988</v>
      </c>
      <c r="W406" s="3121"/>
      <c r="X406" s="208"/>
      <c r="Y406" s="189"/>
      <c r="Z406" s="2776"/>
      <c r="AA406" s="3091"/>
      <c r="AB406" s="2776"/>
      <c r="AC406" s="3091"/>
      <c r="AD406" s="2759">
        <v>0</v>
      </c>
      <c r="AE406" s="2760"/>
      <c r="AF406" s="53"/>
      <c r="AG406" s="138" t="s">
        <v>867</v>
      </c>
      <c r="AH406" s="189" t="s">
        <v>1102</v>
      </c>
      <c r="AI406" s="189" t="s">
        <v>479</v>
      </c>
      <c r="AJ406" s="2759">
        <v>3</v>
      </c>
      <c r="AK406" s="2760"/>
      <c r="AL406" s="2759">
        <v>37900</v>
      </c>
      <c r="AM406" s="2760"/>
      <c r="AN406" s="2759">
        <v>113700</v>
      </c>
      <c r="AO406" s="2760"/>
    </row>
    <row r="407" spans="1:41" ht="15.95" customHeight="1" x14ac:dyDescent="0.4">
      <c r="A407" s="3120" t="s">
        <v>978</v>
      </c>
      <c r="B407" s="3121"/>
      <c r="C407" s="136" t="s">
        <v>502</v>
      </c>
      <c r="D407" s="189" t="s">
        <v>503</v>
      </c>
      <c r="E407" s="2776">
        <v>1</v>
      </c>
      <c r="F407" s="3091"/>
      <c r="G407" s="2841">
        <v>38202.400000000001</v>
      </c>
      <c r="H407" s="2842">
        <v>38202.400000000001</v>
      </c>
      <c r="I407" s="2759">
        <v>38202.400000000001</v>
      </c>
      <c r="J407" s="2760"/>
      <c r="K407" s="299"/>
      <c r="L407" s="138" t="s">
        <v>869</v>
      </c>
      <c r="M407" s="189" t="s">
        <v>721</v>
      </c>
      <c r="N407" s="189" t="s">
        <v>479</v>
      </c>
      <c r="O407" s="2759">
        <v>5</v>
      </c>
      <c r="P407" s="2760"/>
      <c r="Q407" s="2759">
        <v>66966.559999999998</v>
      </c>
      <c r="R407" s="2760"/>
      <c r="S407" s="2759">
        <v>334832.8</v>
      </c>
      <c r="T407" s="2760"/>
      <c r="U407" s="286"/>
      <c r="V407" s="3120" t="s">
        <v>978</v>
      </c>
      <c r="W407" s="3121"/>
      <c r="X407" s="208"/>
      <c r="Y407" s="189"/>
      <c r="Z407" s="2776"/>
      <c r="AA407" s="3091"/>
      <c r="AB407" s="2776"/>
      <c r="AC407" s="3091"/>
      <c r="AD407" s="2759">
        <v>0</v>
      </c>
      <c r="AE407" s="2760"/>
      <c r="AF407" s="53"/>
      <c r="AG407" s="138" t="s">
        <v>869</v>
      </c>
      <c r="AH407" s="189" t="s">
        <v>721</v>
      </c>
      <c r="AI407" s="189" t="s">
        <v>479</v>
      </c>
      <c r="AJ407" s="2759">
        <v>3</v>
      </c>
      <c r="AK407" s="2760"/>
      <c r="AL407" s="2759">
        <v>66966.559999999998</v>
      </c>
      <c r="AM407" s="2760">
        <v>66966.559999999998</v>
      </c>
      <c r="AN407" s="2759">
        <v>200899.68</v>
      </c>
      <c r="AO407" s="2760"/>
    </row>
    <row r="408" spans="1:41" ht="15.95" customHeight="1" x14ac:dyDescent="0.4">
      <c r="A408" s="3120" t="s">
        <v>989</v>
      </c>
      <c r="B408" s="3121"/>
      <c r="C408" s="136" t="s">
        <v>502</v>
      </c>
      <c r="D408" s="189" t="s">
        <v>503</v>
      </c>
      <c r="E408" s="2776">
        <v>1</v>
      </c>
      <c r="F408" s="3091"/>
      <c r="G408" s="2841">
        <v>38202.400000000001</v>
      </c>
      <c r="H408" s="2842">
        <v>38202.400000000001</v>
      </c>
      <c r="I408" s="2759">
        <v>38202.400000000001</v>
      </c>
      <c r="J408" s="2760"/>
      <c r="K408" s="299"/>
      <c r="L408" s="138" t="s">
        <v>540</v>
      </c>
      <c r="M408" s="189" t="s">
        <v>465</v>
      </c>
      <c r="N408" s="189" t="s">
        <v>857</v>
      </c>
      <c r="O408" s="2759">
        <v>5</v>
      </c>
      <c r="P408" s="2760"/>
      <c r="Q408" s="2759">
        <v>108084.19408369409</v>
      </c>
      <c r="R408" s="2760"/>
      <c r="S408" s="2759">
        <v>540420.97041847045</v>
      </c>
      <c r="T408" s="2760"/>
      <c r="U408" s="286"/>
      <c r="V408" s="3120" t="s">
        <v>989</v>
      </c>
      <c r="W408" s="3121"/>
      <c r="X408" s="208"/>
      <c r="Y408" s="189"/>
      <c r="Z408" s="2776"/>
      <c r="AA408" s="3091"/>
      <c r="AB408" s="2776"/>
      <c r="AC408" s="3091"/>
      <c r="AD408" s="2759">
        <v>0</v>
      </c>
      <c r="AE408" s="2760"/>
      <c r="AF408" s="53"/>
      <c r="AG408" s="138" t="s">
        <v>540</v>
      </c>
      <c r="AH408" s="189"/>
      <c r="AI408" s="189"/>
      <c r="AJ408" s="2759"/>
      <c r="AK408" s="2760"/>
      <c r="AL408" s="2759"/>
      <c r="AM408" s="2760"/>
      <c r="AN408" s="2759">
        <v>0</v>
      </c>
      <c r="AO408" s="2760"/>
    </row>
    <row r="409" spans="1:41" ht="15.95" customHeight="1" x14ac:dyDescent="0.35">
      <c r="A409" s="3238" t="s">
        <v>990</v>
      </c>
      <c r="B409" s="3239"/>
      <c r="C409" s="208"/>
      <c r="D409" s="189"/>
      <c r="E409" s="2776"/>
      <c r="F409" s="3091"/>
      <c r="G409" s="2759"/>
      <c r="H409" s="2760"/>
      <c r="I409" s="2765">
        <v>1332252.52</v>
      </c>
      <c r="J409" s="3103"/>
      <c r="K409" s="299"/>
      <c r="L409" s="309" t="s">
        <v>541</v>
      </c>
      <c r="M409" s="189" t="s">
        <v>758</v>
      </c>
      <c r="N409" s="189" t="s">
        <v>857</v>
      </c>
      <c r="O409" s="2759">
        <v>15</v>
      </c>
      <c r="P409" s="2760"/>
      <c r="Q409" s="2759">
        <v>117649.38888888889</v>
      </c>
      <c r="R409" s="2760"/>
      <c r="S409" s="2759">
        <v>1764740.8333333333</v>
      </c>
      <c r="T409" s="2760"/>
      <c r="U409" s="286"/>
      <c r="V409" s="3238" t="s">
        <v>1032</v>
      </c>
      <c r="W409" s="3239"/>
      <c r="X409" s="309"/>
      <c r="Y409" s="189"/>
      <c r="Z409" s="2776"/>
      <c r="AA409" s="3091"/>
      <c r="AB409" s="2776"/>
      <c r="AC409" s="3091"/>
      <c r="AD409" s="2765">
        <v>0</v>
      </c>
      <c r="AE409" s="3103"/>
      <c r="AF409" s="53"/>
      <c r="AG409" s="309" t="s">
        <v>541</v>
      </c>
      <c r="AH409" s="189" t="s">
        <v>758</v>
      </c>
      <c r="AI409" s="189" t="s">
        <v>466</v>
      </c>
      <c r="AJ409" s="2759">
        <v>15</v>
      </c>
      <c r="AK409" s="2760"/>
      <c r="AL409" s="2759">
        <v>117649</v>
      </c>
      <c r="AM409" s="2760"/>
      <c r="AN409" s="2759">
        <v>1764735</v>
      </c>
      <c r="AO409" s="2760"/>
    </row>
    <row r="410" spans="1:41" ht="15.95" customHeight="1" x14ac:dyDescent="0.2">
      <c r="A410" s="3050" t="s">
        <v>992</v>
      </c>
      <c r="B410" s="3051"/>
      <c r="C410" s="189"/>
      <c r="D410" s="189"/>
      <c r="E410" s="2759"/>
      <c r="F410" s="2760"/>
      <c r="G410" s="2759"/>
      <c r="H410" s="2760"/>
      <c r="I410" s="2759">
        <v>0</v>
      </c>
      <c r="J410" s="2760"/>
      <c r="K410" s="299"/>
      <c r="L410" s="138" t="s">
        <v>543</v>
      </c>
      <c r="M410" s="189" t="s">
        <v>571</v>
      </c>
      <c r="N410" s="189" t="s">
        <v>479</v>
      </c>
      <c r="O410" s="2759">
        <v>4</v>
      </c>
      <c r="P410" s="2760"/>
      <c r="Q410" s="2759">
        <v>22165.626262626261</v>
      </c>
      <c r="R410" s="2760"/>
      <c r="S410" s="2759">
        <v>88662.505050505046</v>
      </c>
      <c r="T410" s="2760"/>
      <c r="U410" s="286"/>
      <c r="V410" s="3050" t="s">
        <v>988</v>
      </c>
      <c r="W410" s="3051"/>
      <c r="X410" s="309"/>
      <c r="Y410" s="189"/>
      <c r="Z410" s="2759"/>
      <c r="AA410" s="2760"/>
      <c r="AB410" s="2759"/>
      <c r="AC410" s="2760"/>
      <c r="AD410" s="2759">
        <v>0</v>
      </c>
      <c r="AE410" s="2760"/>
      <c r="AF410" s="53"/>
      <c r="AG410" s="138" t="s">
        <v>543</v>
      </c>
      <c r="AH410" s="189" t="s">
        <v>571</v>
      </c>
      <c r="AI410" s="189" t="s">
        <v>479</v>
      </c>
      <c r="AJ410" s="2759">
        <v>2</v>
      </c>
      <c r="AK410" s="2760"/>
      <c r="AL410" s="2759">
        <v>22166</v>
      </c>
      <c r="AM410" s="2760"/>
      <c r="AN410" s="2759">
        <v>44332</v>
      </c>
      <c r="AO410" s="2760"/>
    </row>
    <row r="411" spans="1:41" ht="15.95" customHeight="1" x14ac:dyDescent="0.2">
      <c r="A411" s="3050" t="s">
        <v>993</v>
      </c>
      <c r="B411" s="3051"/>
      <c r="C411" s="189" t="s">
        <v>472</v>
      </c>
      <c r="D411" s="189" t="s">
        <v>1103</v>
      </c>
      <c r="E411" s="2759">
        <v>2</v>
      </c>
      <c r="F411" s="2760"/>
      <c r="G411" s="2759">
        <v>119944.3</v>
      </c>
      <c r="H411" s="2760">
        <v>119944.3</v>
      </c>
      <c r="I411" s="2759">
        <v>239888.6</v>
      </c>
      <c r="J411" s="2760"/>
      <c r="K411" s="299"/>
      <c r="L411" s="138" t="s">
        <v>872</v>
      </c>
      <c r="M411" s="189"/>
      <c r="N411" s="189"/>
      <c r="O411" s="2759"/>
      <c r="P411" s="2760"/>
      <c r="Q411" s="2759"/>
      <c r="R411" s="2760"/>
      <c r="S411" s="2759">
        <v>0</v>
      </c>
      <c r="T411" s="2760"/>
      <c r="U411" s="286"/>
      <c r="V411" s="3050" t="s">
        <v>993</v>
      </c>
      <c r="W411" s="3051"/>
      <c r="X411" s="208"/>
      <c r="Y411" s="189"/>
      <c r="Z411" s="2759"/>
      <c r="AA411" s="2760"/>
      <c r="AB411" s="2759"/>
      <c r="AC411" s="2760"/>
      <c r="AD411" s="2759">
        <v>0</v>
      </c>
      <c r="AE411" s="2760"/>
      <c r="AF411" s="53"/>
      <c r="AG411" s="138" t="s">
        <v>872</v>
      </c>
      <c r="AH411" s="189"/>
      <c r="AI411" s="189"/>
      <c r="AJ411" s="2759"/>
      <c r="AK411" s="2760"/>
      <c r="AL411" s="2759"/>
      <c r="AM411" s="2760"/>
      <c r="AN411" s="2759">
        <v>0</v>
      </c>
      <c r="AO411" s="2760"/>
    </row>
    <row r="412" spans="1:41" ht="15.95" customHeight="1" x14ac:dyDescent="0.2">
      <c r="A412" s="3050" t="s">
        <v>475</v>
      </c>
      <c r="B412" s="3051"/>
      <c r="C412" s="136" t="s">
        <v>472</v>
      </c>
      <c r="D412" s="189" t="s">
        <v>1103</v>
      </c>
      <c r="E412" s="2759">
        <v>2</v>
      </c>
      <c r="F412" s="2760"/>
      <c r="G412" s="2759">
        <v>164157.96</v>
      </c>
      <c r="H412" s="2760">
        <v>164157.96</v>
      </c>
      <c r="I412" s="2759">
        <v>328315.92</v>
      </c>
      <c r="J412" s="2760"/>
      <c r="K412" s="299"/>
      <c r="L412" s="138" t="s">
        <v>462</v>
      </c>
      <c r="M412" s="189" t="s">
        <v>715</v>
      </c>
      <c r="N412" s="189" t="s">
        <v>561</v>
      </c>
      <c r="O412" s="2759">
        <v>2</v>
      </c>
      <c r="P412" s="2760"/>
      <c r="Q412" s="2759">
        <v>170450.12</v>
      </c>
      <c r="R412" s="2760"/>
      <c r="S412" s="2759">
        <v>340900.24</v>
      </c>
      <c r="T412" s="2760"/>
      <c r="U412" s="286"/>
      <c r="V412" s="3050" t="s">
        <v>475</v>
      </c>
      <c r="W412" s="3051"/>
      <c r="X412" s="208"/>
      <c r="Y412" s="189"/>
      <c r="Z412" s="2759"/>
      <c r="AA412" s="2760"/>
      <c r="AB412" s="2759"/>
      <c r="AC412" s="2760"/>
      <c r="AD412" s="2759">
        <v>0</v>
      </c>
      <c r="AE412" s="2760"/>
      <c r="AF412" s="53"/>
      <c r="AG412" s="138" t="s">
        <v>462</v>
      </c>
      <c r="AH412" s="189"/>
      <c r="AI412" s="189"/>
      <c r="AJ412" s="2759"/>
      <c r="AK412" s="2760"/>
      <c r="AL412" s="2759"/>
      <c r="AM412" s="2760"/>
      <c r="AN412" s="2759">
        <v>0</v>
      </c>
      <c r="AO412" s="2760"/>
    </row>
    <row r="413" spans="1:41" ht="15.95" customHeight="1" x14ac:dyDescent="0.3">
      <c r="A413" s="3050" t="s">
        <v>476</v>
      </c>
      <c r="B413" s="3051"/>
      <c r="C413" s="320"/>
      <c r="D413" s="136"/>
      <c r="E413" s="2759"/>
      <c r="F413" s="2760"/>
      <c r="G413" s="2759"/>
      <c r="H413" s="2760"/>
      <c r="I413" s="2759">
        <v>0</v>
      </c>
      <c r="J413" s="2760"/>
      <c r="K413" s="299"/>
      <c r="L413" s="138" t="s">
        <v>877</v>
      </c>
      <c r="M413" s="189"/>
      <c r="N413" s="189"/>
      <c r="O413" s="2759"/>
      <c r="P413" s="2760"/>
      <c r="Q413" s="2759"/>
      <c r="R413" s="2760"/>
      <c r="S413" s="2759">
        <v>0</v>
      </c>
      <c r="T413" s="2760"/>
      <c r="U413" s="286"/>
      <c r="V413" s="3050" t="s">
        <v>476</v>
      </c>
      <c r="W413" s="3051"/>
      <c r="X413" s="208"/>
      <c r="Y413" s="189"/>
      <c r="Z413" s="2759"/>
      <c r="AA413" s="2760"/>
      <c r="AB413" s="2759"/>
      <c r="AC413" s="2760"/>
      <c r="AD413" s="2759">
        <v>0</v>
      </c>
      <c r="AE413" s="2760"/>
      <c r="AF413" s="53"/>
      <c r="AG413" s="138" t="s">
        <v>877</v>
      </c>
      <c r="AH413" s="189"/>
      <c r="AI413" s="189"/>
      <c r="AJ413" s="2759"/>
      <c r="AK413" s="2760"/>
      <c r="AL413" s="2759"/>
      <c r="AM413" s="2760"/>
      <c r="AN413" s="2759">
        <v>0</v>
      </c>
      <c r="AO413" s="2760"/>
    </row>
    <row r="414" spans="1:41" ht="15.95" customHeight="1" x14ac:dyDescent="0.4">
      <c r="A414" s="3050" t="s">
        <v>908</v>
      </c>
      <c r="B414" s="3051"/>
      <c r="C414" s="136" t="s">
        <v>502</v>
      </c>
      <c r="D414" s="189" t="s">
        <v>503</v>
      </c>
      <c r="E414" s="2759">
        <v>3</v>
      </c>
      <c r="F414" s="2760"/>
      <c r="G414" s="2841">
        <v>38202.400000000001</v>
      </c>
      <c r="H414" s="2842">
        <v>38202.400000000001</v>
      </c>
      <c r="I414" s="2759">
        <v>114607.20000000001</v>
      </c>
      <c r="J414" s="2760"/>
      <c r="K414" s="299"/>
      <c r="L414" s="138" t="s">
        <v>513</v>
      </c>
      <c r="M414" s="2322" t="s">
        <v>1076</v>
      </c>
      <c r="N414" s="2321" t="s">
        <v>503</v>
      </c>
      <c r="O414" s="2759">
        <v>133</v>
      </c>
      <c r="P414" s="2760"/>
      <c r="Q414" s="2759">
        <v>2809</v>
      </c>
      <c r="R414" s="2760"/>
      <c r="S414" s="2759">
        <v>373597</v>
      </c>
      <c r="T414" s="2760"/>
      <c r="U414" s="286"/>
      <c r="V414" s="3050" t="s">
        <v>1065</v>
      </c>
      <c r="W414" s="3051"/>
      <c r="X414" s="309"/>
      <c r="Y414" s="189"/>
      <c r="Z414" s="2759"/>
      <c r="AA414" s="2760"/>
      <c r="AB414" s="2759"/>
      <c r="AC414" s="3091"/>
      <c r="AD414" s="2759">
        <v>0</v>
      </c>
      <c r="AE414" s="2760"/>
      <c r="AF414" s="53"/>
      <c r="AG414" s="138" t="s">
        <v>513</v>
      </c>
      <c r="AH414" s="2109" t="s">
        <v>1076</v>
      </c>
      <c r="AI414" s="2109" t="s">
        <v>503</v>
      </c>
      <c r="AJ414" s="2759">
        <v>800</v>
      </c>
      <c r="AK414" s="2760"/>
      <c r="AL414" s="2759">
        <v>2809</v>
      </c>
      <c r="AM414" s="2760">
        <v>2809</v>
      </c>
      <c r="AN414" s="2759">
        <v>2247200</v>
      </c>
      <c r="AO414" s="2760"/>
    </row>
    <row r="415" spans="1:41" ht="15.95" customHeight="1" x14ac:dyDescent="0.4">
      <c r="A415" s="3050" t="s">
        <v>995</v>
      </c>
      <c r="B415" s="3051"/>
      <c r="C415" s="136" t="s">
        <v>502</v>
      </c>
      <c r="D415" s="189" t="s">
        <v>503</v>
      </c>
      <c r="E415" s="2776">
        <v>15</v>
      </c>
      <c r="F415" s="3091"/>
      <c r="G415" s="2841">
        <v>38202.400000000001</v>
      </c>
      <c r="H415" s="2842">
        <v>38202.400000000001</v>
      </c>
      <c r="I415" s="2759">
        <v>573036</v>
      </c>
      <c r="J415" s="2760"/>
      <c r="K415" s="299"/>
      <c r="L415" s="138" t="s">
        <v>806</v>
      </c>
      <c r="M415" s="2320" t="s">
        <v>604</v>
      </c>
      <c r="N415" s="2320" t="s">
        <v>503</v>
      </c>
      <c r="O415" s="2759">
        <v>2</v>
      </c>
      <c r="P415" s="2760"/>
      <c r="Q415" s="2759">
        <v>12022.52</v>
      </c>
      <c r="R415" s="2760"/>
      <c r="S415" s="2759">
        <v>24045.040000000001</v>
      </c>
      <c r="T415" s="2760"/>
      <c r="U415" s="286"/>
      <c r="V415" s="3050" t="s">
        <v>995</v>
      </c>
      <c r="W415" s="3051"/>
      <c r="X415" s="208"/>
      <c r="Y415" s="189"/>
      <c r="Z415" s="2776"/>
      <c r="AA415" s="3091"/>
      <c r="AB415" s="2776"/>
      <c r="AC415" s="3091"/>
      <c r="AD415" s="2759">
        <v>0</v>
      </c>
      <c r="AE415" s="2760"/>
      <c r="AF415" s="53"/>
      <c r="AG415" s="138" t="s">
        <v>513</v>
      </c>
      <c r="AH415" s="2110" t="s">
        <v>1030</v>
      </c>
      <c r="AI415" s="136" t="s">
        <v>503</v>
      </c>
      <c r="AJ415" s="2759">
        <v>1600</v>
      </c>
      <c r="AK415" s="2760"/>
      <c r="AL415" s="2759">
        <v>168.54</v>
      </c>
      <c r="AM415" s="2760">
        <v>168.54</v>
      </c>
      <c r="AN415" s="2759">
        <v>269664</v>
      </c>
      <c r="AO415" s="2760"/>
    </row>
    <row r="416" spans="1:41" ht="15.95" customHeight="1" x14ac:dyDescent="0.3">
      <c r="A416" s="3050" t="s">
        <v>996</v>
      </c>
      <c r="B416" s="3051"/>
      <c r="C416" s="208"/>
      <c r="D416" s="189"/>
      <c r="E416" s="2776"/>
      <c r="F416" s="3091"/>
      <c r="G416" s="2776"/>
      <c r="H416" s="3091"/>
      <c r="I416" s="2759">
        <v>0</v>
      </c>
      <c r="J416" s="2760"/>
      <c r="K416" s="299"/>
      <c r="L416" s="138" t="s">
        <v>580</v>
      </c>
      <c r="M416" s="2320" t="s">
        <v>1068</v>
      </c>
      <c r="N416" s="2320" t="s">
        <v>739</v>
      </c>
      <c r="O416" s="2759">
        <v>5</v>
      </c>
      <c r="P416" s="2760"/>
      <c r="Q416" s="2759">
        <v>97247.58</v>
      </c>
      <c r="R416" s="2760"/>
      <c r="S416" s="2759">
        <v>486237.9</v>
      </c>
      <c r="T416" s="2760"/>
      <c r="U416" s="286"/>
      <c r="V416" s="3050" t="s">
        <v>996</v>
      </c>
      <c r="W416" s="3051"/>
      <c r="X416" s="208"/>
      <c r="Y416" s="189"/>
      <c r="Z416" s="2776"/>
      <c r="AA416" s="3091"/>
      <c r="AB416" s="2776"/>
      <c r="AC416" s="3091"/>
      <c r="AD416" s="2759">
        <v>0</v>
      </c>
      <c r="AE416" s="2760"/>
      <c r="AF416" s="53"/>
      <c r="AG416" s="138" t="s">
        <v>806</v>
      </c>
      <c r="AH416" s="189" t="s">
        <v>604</v>
      </c>
      <c r="AI416" s="189" t="s">
        <v>604</v>
      </c>
      <c r="AJ416" s="2759">
        <v>2</v>
      </c>
      <c r="AK416" s="2760"/>
      <c r="AL416" s="2759">
        <v>12022.52</v>
      </c>
      <c r="AM416" s="2760">
        <v>12022.52</v>
      </c>
      <c r="AN416" s="2759">
        <v>24045.040000000001</v>
      </c>
      <c r="AO416" s="2760"/>
    </row>
    <row r="417" spans="1:41" ht="15.95" customHeight="1" x14ac:dyDescent="0.4">
      <c r="A417" s="3050" t="s">
        <v>879</v>
      </c>
      <c r="B417" s="3051"/>
      <c r="C417" s="136" t="s">
        <v>502</v>
      </c>
      <c r="D417" s="189" t="s">
        <v>503</v>
      </c>
      <c r="E417" s="2776">
        <v>2</v>
      </c>
      <c r="F417" s="3091"/>
      <c r="G417" s="2841">
        <v>38202.400000000001</v>
      </c>
      <c r="H417" s="2842">
        <v>38202.400000000001</v>
      </c>
      <c r="I417" s="2759">
        <v>76404.800000000003</v>
      </c>
      <c r="J417" s="2760"/>
      <c r="K417" s="299"/>
      <c r="L417" s="138" t="s">
        <v>580</v>
      </c>
      <c r="M417" s="2320" t="s">
        <v>1709</v>
      </c>
      <c r="N417" s="189" t="s">
        <v>458</v>
      </c>
      <c r="O417" s="2759">
        <v>800</v>
      </c>
      <c r="P417" s="2760"/>
      <c r="Q417" s="2759">
        <v>5618</v>
      </c>
      <c r="R417" s="2760"/>
      <c r="S417" s="2759">
        <v>4494400</v>
      </c>
      <c r="T417" s="2760"/>
      <c r="U417" s="286"/>
      <c r="V417" s="3050" t="s">
        <v>879</v>
      </c>
      <c r="W417" s="3051"/>
      <c r="X417" s="208"/>
      <c r="Y417" s="189"/>
      <c r="Z417" s="2776"/>
      <c r="AA417" s="3091"/>
      <c r="AB417" s="2776"/>
      <c r="AC417" s="3091"/>
      <c r="AD417" s="2759">
        <v>0</v>
      </c>
      <c r="AE417" s="2760"/>
      <c r="AF417" s="53"/>
      <c r="AG417" s="138" t="s">
        <v>580</v>
      </c>
      <c r="AH417" s="189"/>
      <c r="AI417" s="189"/>
      <c r="AJ417" s="2759"/>
      <c r="AK417" s="2760"/>
      <c r="AL417" s="2759"/>
      <c r="AM417" s="2760"/>
      <c r="AN417" s="2759">
        <v>0</v>
      </c>
      <c r="AO417" s="2760"/>
    </row>
    <row r="418" spans="1:41" ht="15.95" customHeight="1" x14ac:dyDescent="0.3">
      <c r="A418" s="3050" t="s">
        <v>997</v>
      </c>
      <c r="B418" s="3051"/>
      <c r="C418" s="208"/>
      <c r="D418" s="189"/>
      <c r="E418" s="2776"/>
      <c r="F418" s="3091"/>
      <c r="G418" s="2776"/>
      <c r="H418" s="3091"/>
      <c r="I418" s="2759">
        <v>0</v>
      </c>
      <c r="J418" s="2760"/>
      <c r="K418" s="299"/>
      <c r="L418" s="138" t="s">
        <v>880</v>
      </c>
      <c r="M418" s="189" t="s">
        <v>1104</v>
      </c>
      <c r="N418" s="189" t="s">
        <v>1085</v>
      </c>
      <c r="O418" s="2759">
        <v>400</v>
      </c>
      <c r="P418" s="2760"/>
      <c r="Q418" s="2759">
        <v>4044.96</v>
      </c>
      <c r="R418" s="2760"/>
      <c r="S418" s="2759">
        <v>1617984</v>
      </c>
      <c r="T418" s="2760"/>
      <c r="U418" s="286"/>
      <c r="V418" s="3050" t="s">
        <v>997</v>
      </c>
      <c r="W418" s="3051"/>
      <c r="X418" s="208"/>
      <c r="Y418" s="189"/>
      <c r="Z418" s="2776"/>
      <c r="AA418" s="3091"/>
      <c r="AB418" s="2776"/>
      <c r="AC418" s="3091"/>
      <c r="AD418" s="2759">
        <v>0</v>
      </c>
      <c r="AE418" s="2760"/>
      <c r="AF418" s="53"/>
      <c r="AG418" s="138" t="s">
        <v>880</v>
      </c>
      <c r="AH418" s="189"/>
      <c r="AI418" s="189"/>
      <c r="AJ418" s="2759"/>
      <c r="AK418" s="2760"/>
      <c r="AL418" s="2759"/>
      <c r="AM418" s="2760"/>
      <c r="AN418" s="2759">
        <v>0</v>
      </c>
      <c r="AO418" s="2760"/>
    </row>
    <row r="419" spans="1:41" ht="15.95" customHeight="1" x14ac:dyDescent="0.3">
      <c r="A419" s="3050" t="s">
        <v>510</v>
      </c>
      <c r="B419" s="3051"/>
      <c r="C419" s="208"/>
      <c r="D419" s="189"/>
      <c r="E419" s="2776"/>
      <c r="F419" s="3091"/>
      <c r="G419" s="2776"/>
      <c r="H419" s="3091"/>
      <c r="I419" s="2759">
        <v>0</v>
      </c>
      <c r="J419" s="2760"/>
      <c r="K419" s="299"/>
      <c r="L419" s="217" t="s">
        <v>521</v>
      </c>
      <c r="M419" s="136" t="s">
        <v>724</v>
      </c>
      <c r="N419" s="136" t="s">
        <v>724</v>
      </c>
      <c r="O419" s="2843">
        <v>400</v>
      </c>
      <c r="P419" s="2843"/>
      <c r="Q419" s="2843">
        <v>9494.42</v>
      </c>
      <c r="R419" s="2843"/>
      <c r="S419" s="2759">
        <v>3797768</v>
      </c>
      <c r="T419" s="2760"/>
      <c r="U419" s="286"/>
      <c r="V419" s="3050" t="s">
        <v>510</v>
      </c>
      <c r="W419" s="3051"/>
      <c r="X419" s="208"/>
      <c r="Y419" s="189"/>
      <c r="Z419" s="2776"/>
      <c r="AA419" s="3091"/>
      <c r="AB419" s="2776"/>
      <c r="AC419" s="3091"/>
      <c r="AD419" s="2759">
        <v>0</v>
      </c>
      <c r="AE419" s="2760"/>
      <c r="AF419" s="53"/>
      <c r="AG419" s="217" t="s">
        <v>521</v>
      </c>
      <c r="AH419" s="136"/>
      <c r="AI419" s="136"/>
      <c r="AJ419" s="2843"/>
      <c r="AK419" s="2843"/>
      <c r="AL419" s="2843"/>
      <c r="AM419" s="2843"/>
      <c r="AN419" s="2759">
        <v>0</v>
      </c>
      <c r="AO419" s="2760"/>
    </row>
    <row r="420" spans="1:41" ht="15.95" customHeight="1" x14ac:dyDescent="0.35">
      <c r="A420" s="3116" t="s">
        <v>998</v>
      </c>
      <c r="B420" s="3117"/>
      <c r="C420" s="208"/>
      <c r="D420" s="189"/>
      <c r="E420" s="2776"/>
      <c r="F420" s="3091"/>
      <c r="G420" s="2776"/>
      <c r="H420" s="3091"/>
      <c r="I420" s="2765">
        <v>3400013.6</v>
      </c>
      <c r="J420" s="3103"/>
      <c r="K420" s="299"/>
      <c r="L420" s="217" t="s">
        <v>810</v>
      </c>
      <c r="M420" s="218"/>
      <c r="N420" s="136" t="s">
        <v>799</v>
      </c>
      <c r="O420" s="2843"/>
      <c r="P420" s="2843"/>
      <c r="Q420" s="2843"/>
      <c r="R420" s="2843"/>
      <c r="S420" s="2759">
        <v>350000</v>
      </c>
      <c r="T420" s="2760"/>
      <c r="U420" s="286"/>
      <c r="V420" s="3116" t="s">
        <v>998</v>
      </c>
      <c r="W420" s="3117"/>
      <c r="X420" s="208"/>
      <c r="Y420" s="189"/>
      <c r="Z420" s="2776"/>
      <c r="AA420" s="3091"/>
      <c r="AB420" s="2776"/>
      <c r="AC420" s="3091"/>
      <c r="AD420" s="2765">
        <v>2062929.6</v>
      </c>
      <c r="AE420" s="3103"/>
      <c r="AF420" s="53"/>
      <c r="AG420" s="217" t="s">
        <v>1090</v>
      </c>
      <c r="AH420" s="136"/>
      <c r="AI420" s="136"/>
      <c r="AJ420" s="2843"/>
      <c r="AK420" s="2843"/>
      <c r="AL420" s="2843"/>
      <c r="AM420" s="2843"/>
      <c r="AN420" s="2759">
        <v>0</v>
      </c>
      <c r="AO420" s="2760"/>
    </row>
    <row r="421" spans="1:41" ht="15.95" customHeight="1" x14ac:dyDescent="0.4">
      <c r="A421" s="3050" t="s">
        <v>858</v>
      </c>
      <c r="B421" s="3051"/>
      <c r="C421" s="136" t="s">
        <v>502</v>
      </c>
      <c r="D421" s="189" t="s">
        <v>503</v>
      </c>
      <c r="E421" s="2759">
        <v>8</v>
      </c>
      <c r="F421" s="2760"/>
      <c r="G421" s="2841">
        <v>38202.400000000001</v>
      </c>
      <c r="H421" s="2842">
        <v>38202.400000000001</v>
      </c>
      <c r="I421" s="2759">
        <v>305619.20000000001</v>
      </c>
      <c r="J421" s="2760"/>
      <c r="K421" s="299"/>
      <c r="L421" s="220" t="s">
        <v>882</v>
      </c>
      <c r="M421" s="66"/>
      <c r="N421" s="221"/>
      <c r="O421" s="3104"/>
      <c r="P421" s="3104"/>
      <c r="Q421" s="3104"/>
      <c r="R421" s="3104"/>
      <c r="S421" s="3105">
        <v>15831723.894862916</v>
      </c>
      <c r="T421" s="3105"/>
      <c r="U421" s="286"/>
      <c r="V421" s="3050" t="s">
        <v>858</v>
      </c>
      <c r="W421" s="3051"/>
      <c r="X421" s="208"/>
      <c r="Y421" s="189"/>
      <c r="Z421" s="2759"/>
      <c r="AA421" s="2760"/>
      <c r="AB421" s="2759"/>
      <c r="AC421" s="2760"/>
      <c r="AD421" s="2759">
        <v>0</v>
      </c>
      <c r="AE421" s="2760"/>
      <c r="AF421" s="53"/>
      <c r="AG421" s="220" t="s">
        <v>882</v>
      </c>
      <c r="AH421" s="66"/>
      <c r="AI421" s="221"/>
      <c r="AJ421" s="3104"/>
      <c r="AK421" s="3104"/>
      <c r="AL421" s="3104"/>
      <c r="AM421" s="3104"/>
      <c r="AN421" s="3105">
        <v>4738775.72</v>
      </c>
      <c r="AO421" s="3105"/>
    </row>
    <row r="422" spans="1:41" ht="15.95" customHeight="1" x14ac:dyDescent="0.4">
      <c r="A422" s="3050" t="s">
        <v>501</v>
      </c>
      <c r="B422" s="3051"/>
      <c r="C422" s="136" t="s">
        <v>502</v>
      </c>
      <c r="D422" s="189" t="s">
        <v>503</v>
      </c>
      <c r="E422" s="2759">
        <v>2</v>
      </c>
      <c r="F422" s="2760"/>
      <c r="G422" s="2841">
        <v>38202.400000000001</v>
      </c>
      <c r="H422" s="2842">
        <v>38202.400000000001</v>
      </c>
      <c r="I422" s="2759">
        <v>76404.800000000003</v>
      </c>
      <c r="J422" s="2760"/>
      <c r="K422" s="299"/>
      <c r="L422" s="164"/>
      <c r="M422" s="218"/>
      <c r="N422" s="136"/>
      <c r="O422" s="2843"/>
      <c r="P422" s="2843"/>
      <c r="Q422" s="2843"/>
      <c r="R422" s="2843"/>
      <c r="S422" s="2843"/>
      <c r="T422" s="2843"/>
      <c r="U422" s="286"/>
      <c r="V422" s="3050" t="s">
        <v>501</v>
      </c>
      <c r="W422" s="3051"/>
      <c r="X422" s="208"/>
      <c r="Y422" s="189"/>
      <c r="Z422" s="2759"/>
      <c r="AA422" s="2760"/>
      <c r="AB422" s="2759"/>
      <c r="AC422" s="2760"/>
      <c r="AD422" s="2759">
        <v>0</v>
      </c>
      <c r="AE422" s="2760"/>
      <c r="AF422" s="53"/>
      <c r="AG422" s="164"/>
      <c r="AH422" s="218"/>
      <c r="AI422" s="136"/>
      <c r="AJ422" s="2843"/>
      <c r="AK422" s="2843"/>
      <c r="AL422" s="2843"/>
      <c r="AM422" s="2843"/>
      <c r="AN422" s="2843"/>
      <c r="AO422" s="2843"/>
    </row>
    <row r="423" spans="1:41" ht="15.95" customHeight="1" x14ac:dyDescent="0.4">
      <c r="A423" s="3050" t="s">
        <v>1000</v>
      </c>
      <c r="B423" s="3051"/>
      <c r="C423" s="136" t="s">
        <v>502</v>
      </c>
      <c r="D423" s="189" t="s">
        <v>503</v>
      </c>
      <c r="E423" s="2776">
        <v>20</v>
      </c>
      <c r="F423" s="3091"/>
      <c r="G423" s="2841">
        <v>38202.400000000001</v>
      </c>
      <c r="H423" s="2842">
        <v>38202.400000000001</v>
      </c>
      <c r="I423" s="2759">
        <v>764048</v>
      </c>
      <c r="J423" s="2760"/>
      <c r="K423" s="299"/>
      <c r="L423" s="160" t="s">
        <v>582</v>
      </c>
      <c r="M423" s="161"/>
      <c r="N423" s="161"/>
      <c r="O423" s="3101"/>
      <c r="P423" s="3101"/>
      <c r="Q423" s="3101"/>
      <c r="R423" s="3101"/>
      <c r="S423" s="3101"/>
      <c r="T423" s="3102"/>
      <c r="U423" s="286"/>
      <c r="V423" s="3050" t="s">
        <v>1000</v>
      </c>
      <c r="W423" s="3051"/>
      <c r="X423" s="208"/>
      <c r="Y423" s="189"/>
      <c r="Z423" s="2776"/>
      <c r="AA423" s="3091"/>
      <c r="AB423" s="2776"/>
      <c r="AC423" s="3091"/>
      <c r="AD423" s="2759">
        <v>0</v>
      </c>
      <c r="AE423" s="2760"/>
      <c r="AF423" s="53"/>
      <c r="AG423" s="160" t="s">
        <v>582</v>
      </c>
      <c r="AH423" s="161"/>
      <c r="AI423" s="161"/>
      <c r="AJ423" s="3101"/>
      <c r="AK423" s="3101"/>
      <c r="AL423" s="3101"/>
      <c r="AM423" s="3101"/>
      <c r="AN423" s="3101"/>
      <c r="AO423" s="3102"/>
    </row>
    <row r="424" spans="1:41" ht="15.95" customHeight="1" x14ac:dyDescent="0.3">
      <c r="A424" s="3050" t="s">
        <v>1001</v>
      </c>
      <c r="B424" s="3051"/>
      <c r="C424" s="208"/>
      <c r="D424" s="189"/>
      <c r="E424" s="2776"/>
      <c r="F424" s="3091"/>
      <c r="G424" s="2776"/>
      <c r="H424" s="3091"/>
      <c r="I424" s="2759">
        <v>0</v>
      </c>
      <c r="J424" s="2760"/>
      <c r="K424" s="299"/>
      <c r="L424" s="164" t="s">
        <v>1002</v>
      </c>
      <c r="M424" s="317">
        <v>0.05</v>
      </c>
      <c r="N424" s="166"/>
      <c r="O424" s="2775"/>
      <c r="P424" s="2775"/>
      <c r="Q424" s="2775"/>
      <c r="R424" s="2775"/>
      <c r="S424" s="2775">
        <v>1092643.5087431457</v>
      </c>
      <c r="T424" s="2760"/>
      <c r="U424" s="286"/>
      <c r="V424" s="3050" t="s">
        <v>1001</v>
      </c>
      <c r="W424" s="3051"/>
      <c r="X424" s="208"/>
      <c r="Y424" s="189"/>
      <c r="Z424" s="2776"/>
      <c r="AA424" s="3091"/>
      <c r="AB424" s="2776"/>
      <c r="AC424" s="3091"/>
      <c r="AD424" s="2759">
        <v>0</v>
      </c>
      <c r="AE424" s="2760"/>
      <c r="AF424" s="53"/>
      <c r="AG424" s="164" t="s">
        <v>1002</v>
      </c>
      <c r="AH424" s="317">
        <v>0.05</v>
      </c>
      <c r="AI424" s="166"/>
      <c r="AJ424" s="2775"/>
      <c r="AK424" s="2775"/>
      <c r="AL424" s="2775"/>
      <c r="AM424" s="2775"/>
      <c r="AN424" s="2775">
        <v>552951.19599999988</v>
      </c>
      <c r="AO424" s="2760"/>
    </row>
    <row r="425" spans="1:41" ht="15.95" customHeight="1" x14ac:dyDescent="0.3">
      <c r="A425" s="3050" t="s">
        <v>1003</v>
      </c>
      <c r="B425" s="3051"/>
      <c r="C425" s="208"/>
      <c r="D425" s="189"/>
      <c r="E425" s="2776"/>
      <c r="F425" s="3091"/>
      <c r="G425" s="2776"/>
      <c r="H425" s="3091"/>
      <c r="I425" s="2759">
        <v>0</v>
      </c>
      <c r="J425" s="2760"/>
      <c r="K425" s="299"/>
      <c r="L425" s="168" t="s">
        <v>533</v>
      </c>
      <c r="M425" s="166"/>
      <c r="N425" s="166"/>
      <c r="O425" s="2775"/>
      <c r="P425" s="2775"/>
      <c r="Q425" s="2775"/>
      <c r="R425" s="2775"/>
      <c r="S425" s="2775">
        <v>300000</v>
      </c>
      <c r="T425" s="2760"/>
      <c r="U425" s="286"/>
      <c r="V425" s="3050" t="s">
        <v>1003</v>
      </c>
      <c r="W425" s="3051"/>
      <c r="X425" s="208"/>
      <c r="Y425" s="189"/>
      <c r="Z425" s="2776"/>
      <c r="AA425" s="3091"/>
      <c r="AB425" s="2776"/>
      <c r="AC425" s="3091"/>
      <c r="AD425" s="2759">
        <v>0</v>
      </c>
      <c r="AE425" s="2760"/>
      <c r="AF425" s="53"/>
      <c r="AG425" s="168" t="s">
        <v>533</v>
      </c>
      <c r="AH425" s="166"/>
      <c r="AI425" s="166"/>
      <c r="AJ425" s="2775"/>
      <c r="AK425" s="2775"/>
      <c r="AL425" s="2775"/>
      <c r="AM425" s="2775"/>
      <c r="AN425" s="2775">
        <v>300000</v>
      </c>
      <c r="AO425" s="2760"/>
    </row>
    <row r="426" spans="1:41" ht="15.95" customHeight="1" x14ac:dyDescent="0.3">
      <c r="A426" s="3050" t="s">
        <v>1004</v>
      </c>
      <c r="B426" s="3051"/>
      <c r="C426" s="208"/>
      <c r="D426" s="189"/>
      <c r="E426" s="2776"/>
      <c r="F426" s="3091"/>
      <c r="G426" s="2776"/>
      <c r="H426" s="3091"/>
      <c r="I426" s="2759">
        <v>0</v>
      </c>
      <c r="J426" s="2760"/>
      <c r="K426" s="299"/>
      <c r="L426" s="169" t="s">
        <v>535</v>
      </c>
      <c r="M426" s="166"/>
      <c r="N426" s="166"/>
      <c r="O426" s="2775"/>
      <c r="P426" s="2775"/>
      <c r="Q426" s="2775"/>
      <c r="R426" s="2775"/>
      <c r="S426" s="2775">
        <v>600000</v>
      </c>
      <c r="T426" s="2760"/>
      <c r="U426" s="286"/>
      <c r="V426" s="3050" t="s">
        <v>1004</v>
      </c>
      <c r="W426" s="3051"/>
      <c r="X426" s="208"/>
      <c r="Y426" s="189"/>
      <c r="Z426" s="2776"/>
      <c r="AA426" s="3091"/>
      <c r="AB426" s="2776"/>
      <c r="AC426" s="3091"/>
      <c r="AD426" s="2759">
        <v>0</v>
      </c>
      <c r="AE426" s="2760"/>
      <c r="AF426" s="53"/>
      <c r="AG426" s="169" t="s">
        <v>535</v>
      </c>
      <c r="AH426" s="166"/>
      <c r="AI426" s="166"/>
      <c r="AJ426" s="2775"/>
      <c r="AK426" s="2775"/>
      <c r="AL426" s="2775"/>
      <c r="AM426" s="2775"/>
      <c r="AN426" s="2775">
        <v>600000</v>
      </c>
      <c r="AO426" s="2760"/>
    </row>
    <row r="427" spans="1:41" ht="15.95" customHeight="1" x14ac:dyDescent="0.4">
      <c r="A427" s="3050" t="s">
        <v>1005</v>
      </c>
      <c r="B427" s="3051"/>
      <c r="C427" s="136" t="s">
        <v>502</v>
      </c>
      <c r="D427" s="189" t="s">
        <v>503</v>
      </c>
      <c r="E427" s="2776">
        <v>8</v>
      </c>
      <c r="F427" s="3091"/>
      <c r="G427" s="2841">
        <v>38202.400000000001</v>
      </c>
      <c r="H427" s="2842">
        <v>38202.400000000001</v>
      </c>
      <c r="I427" s="2759">
        <v>305619.20000000001</v>
      </c>
      <c r="J427" s="2760"/>
      <c r="K427" s="299"/>
      <c r="L427" s="169" t="s">
        <v>731</v>
      </c>
      <c r="M427" s="166"/>
      <c r="N427" s="166"/>
      <c r="O427" s="2775"/>
      <c r="P427" s="2775"/>
      <c r="Q427" s="2775"/>
      <c r="R427" s="2775"/>
      <c r="S427" s="2775">
        <v>1092643.5087431457</v>
      </c>
      <c r="T427" s="2760"/>
      <c r="U427" s="286"/>
      <c r="V427" s="3050" t="s">
        <v>1005</v>
      </c>
      <c r="W427" s="3051"/>
      <c r="X427" s="136" t="s">
        <v>502</v>
      </c>
      <c r="Y427" s="189" t="s">
        <v>503</v>
      </c>
      <c r="Z427" s="2776">
        <v>10</v>
      </c>
      <c r="AA427" s="3091"/>
      <c r="AB427" s="3124">
        <v>38202.400000000001</v>
      </c>
      <c r="AC427" s="3125">
        <v>38202.400000000001</v>
      </c>
      <c r="AD427" s="2759">
        <v>382024</v>
      </c>
      <c r="AE427" s="2760"/>
      <c r="AF427" s="53"/>
      <c r="AG427" s="169" t="s">
        <v>537</v>
      </c>
      <c r="AH427" s="166"/>
      <c r="AI427" s="166"/>
      <c r="AJ427" s="2775"/>
      <c r="AK427" s="2775"/>
      <c r="AL427" s="2775"/>
      <c r="AM427" s="2775"/>
      <c r="AN427" s="2775">
        <v>552951.19599999988</v>
      </c>
      <c r="AO427" s="2760"/>
    </row>
    <row r="428" spans="1:41" ht="15.95" customHeight="1" x14ac:dyDescent="0.4">
      <c r="A428" s="3050" t="s">
        <v>1006</v>
      </c>
      <c r="B428" s="3051"/>
      <c r="C428" s="136" t="s">
        <v>502</v>
      </c>
      <c r="D428" s="189" t="s">
        <v>503</v>
      </c>
      <c r="E428" s="2776">
        <v>5</v>
      </c>
      <c r="F428" s="3091"/>
      <c r="G428" s="2841">
        <v>38202.400000000001</v>
      </c>
      <c r="H428" s="2842">
        <v>38202.400000000001</v>
      </c>
      <c r="I428" s="2759">
        <v>191012</v>
      </c>
      <c r="J428" s="2760"/>
      <c r="K428" s="299"/>
      <c r="L428" s="185" t="s">
        <v>510</v>
      </c>
      <c r="M428" s="173"/>
      <c r="N428" s="173"/>
      <c r="O428" s="2757"/>
      <c r="P428" s="2757"/>
      <c r="Q428" s="2757"/>
      <c r="R428" s="2757"/>
      <c r="S428" s="2757">
        <v>200000</v>
      </c>
      <c r="T428" s="2758"/>
      <c r="U428" s="286"/>
      <c r="V428" s="3050" t="s">
        <v>1006</v>
      </c>
      <c r="W428" s="3051"/>
      <c r="X428" s="208"/>
      <c r="Y428" s="189"/>
      <c r="Z428" s="2776"/>
      <c r="AA428" s="3091"/>
      <c r="AB428" s="2776"/>
      <c r="AC428" s="3091"/>
      <c r="AD428" s="2759">
        <v>0</v>
      </c>
      <c r="AE428" s="2760"/>
      <c r="AF428" s="53"/>
      <c r="AG428" s="185" t="s">
        <v>510</v>
      </c>
      <c r="AH428" s="173"/>
      <c r="AI428" s="173"/>
      <c r="AJ428" s="2757"/>
      <c r="AK428" s="2757"/>
      <c r="AL428" s="2757"/>
      <c r="AM428" s="2757"/>
      <c r="AN428" s="2757">
        <v>130000</v>
      </c>
      <c r="AO428" s="2758"/>
    </row>
    <row r="429" spans="1:41" ht="15.95" customHeight="1" x14ac:dyDescent="0.4">
      <c r="A429" s="3050" t="s">
        <v>1007</v>
      </c>
      <c r="B429" s="3051"/>
      <c r="C429" s="136" t="s">
        <v>502</v>
      </c>
      <c r="D429" s="189" t="s">
        <v>503</v>
      </c>
      <c r="E429" s="2776">
        <v>3</v>
      </c>
      <c r="F429" s="3091"/>
      <c r="G429" s="2841">
        <v>38202.400000000001</v>
      </c>
      <c r="H429" s="2842">
        <v>38202.400000000001</v>
      </c>
      <c r="I429" s="2759">
        <v>114607.20000000001</v>
      </c>
      <c r="J429" s="2760"/>
      <c r="K429" s="299"/>
      <c r="L429" s="174" t="s">
        <v>539</v>
      </c>
      <c r="M429" s="222"/>
      <c r="N429" s="222"/>
      <c r="O429" s="3096"/>
      <c r="P429" s="3096"/>
      <c r="Q429" s="3097"/>
      <c r="R429" s="3097"/>
      <c r="S429" s="3098">
        <v>3285287.0174862915</v>
      </c>
      <c r="T429" s="3098"/>
      <c r="U429" s="286"/>
      <c r="V429" s="3050" t="s">
        <v>1087</v>
      </c>
      <c r="W429" s="3051"/>
      <c r="X429" s="309"/>
      <c r="Y429" s="189"/>
      <c r="Z429" s="2776"/>
      <c r="AA429" s="3091"/>
      <c r="AB429" s="2776"/>
      <c r="AC429" s="3091"/>
      <c r="AD429" s="2759">
        <v>0</v>
      </c>
      <c r="AE429" s="2760"/>
      <c r="AF429" s="53"/>
      <c r="AG429" s="174" t="s">
        <v>539</v>
      </c>
      <c r="AH429" s="222"/>
      <c r="AI429" s="222"/>
      <c r="AJ429" s="3096"/>
      <c r="AK429" s="3096"/>
      <c r="AL429" s="3097"/>
      <c r="AM429" s="3097"/>
      <c r="AN429" s="3098">
        <v>2135902.392</v>
      </c>
      <c r="AO429" s="3098"/>
    </row>
    <row r="430" spans="1:41" ht="15.95" customHeight="1" x14ac:dyDescent="0.4">
      <c r="A430" s="3050" t="s">
        <v>1008</v>
      </c>
      <c r="B430" s="3051"/>
      <c r="C430" s="136" t="s">
        <v>502</v>
      </c>
      <c r="D430" s="189" t="s">
        <v>503</v>
      </c>
      <c r="E430" s="2776">
        <v>5</v>
      </c>
      <c r="F430" s="3091"/>
      <c r="G430" s="2841">
        <v>38202.400000000001</v>
      </c>
      <c r="H430" s="2842">
        <v>38202.400000000001</v>
      </c>
      <c r="I430" s="2759">
        <v>191012</v>
      </c>
      <c r="J430" s="2760"/>
      <c r="K430" s="299"/>
      <c r="L430" s="177"/>
      <c r="M430" s="166"/>
      <c r="N430" s="166"/>
      <c r="O430" s="2775"/>
      <c r="P430" s="2775"/>
      <c r="Q430" s="2775"/>
      <c r="R430" s="2775"/>
      <c r="S430" s="2775"/>
      <c r="T430" s="2760"/>
      <c r="U430" s="286"/>
      <c r="V430" s="3050" t="s">
        <v>1008</v>
      </c>
      <c r="W430" s="3051"/>
      <c r="X430" s="208"/>
      <c r="Y430" s="189"/>
      <c r="Z430" s="2776"/>
      <c r="AA430" s="3091"/>
      <c r="AB430" s="2776"/>
      <c r="AC430" s="3091"/>
      <c r="AD430" s="2759">
        <v>0</v>
      </c>
      <c r="AE430" s="2760"/>
      <c r="AF430" s="53"/>
      <c r="AG430" s="177"/>
      <c r="AH430" s="166"/>
      <c r="AI430" s="166"/>
      <c r="AJ430" s="2775"/>
      <c r="AK430" s="2775"/>
      <c r="AL430" s="2775"/>
      <c r="AM430" s="2775"/>
      <c r="AN430" s="2775"/>
      <c r="AO430" s="2760"/>
    </row>
    <row r="431" spans="1:41" ht="15.95" customHeight="1" thickBot="1" x14ac:dyDescent="0.45">
      <c r="A431" s="3050" t="s">
        <v>1009</v>
      </c>
      <c r="B431" s="3051"/>
      <c r="C431" s="136" t="s">
        <v>502</v>
      </c>
      <c r="D431" s="189" t="s">
        <v>503</v>
      </c>
      <c r="E431" s="2776">
        <v>10</v>
      </c>
      <c r="F431" s="3091"/>
      <c r="G431" s="2841">
        <v>38202.400000000001</v>
      </c>
      <c r="H431" s="2842">
        <v>38202.400000000001</v>
      </c>
      <c r="I431" s="2759">
        <v>382024</v>
      </c>
      <c r="J431" s="2760"/>
      <c r="K431" s="299"/>
      <c r="L431" s="178" t="s">
        <v>588</v>
      </c>
      <c r="M431" s="226"/>
      <c r="N431" s="226"/>
      <c r="O431" s="226"/>
      <c r="P431" s="226"/>
      <c r="Q431" s="179"/>
      <c r="R431" s="179"/>
      <c r="S431" s="2780">
        <v>25138157.19234921</v>
      </c>
      <c r="T431" s="2781"/>
      <c r="U431" s="286"/>
      <c r="V431" s="3050" t="s">
        <v>1009</v>
      </c>
      <c r="W431" s="3051"/>
      <c r="X431" s="136" t="s">
        <v>502</v>
      </c>
      <c r="Y431" s="189" t="s">
        <v>503</v>
      </c>
      <c r="Z431" s="2776">
        <v>5</v>
      </c>
      <c r="AA431" s="3091"/>
      <c r="AB431" s="3124">
        <v>38202.400000000001</v>
      </c>
      <c r="AC431" s="3125">
        <v>38202.400000000001</v>
      </c>
      <c r="AD431" s="2759">
        <v>191012</v>
      </c>
      <c r="AE431" s="2760"/>
      <c r="AF431" s="53"/>
      <c r="AG431" s="178" t="s">
        <v>588</v>
      </c>
      <c r="AH431" s="226"/>
      <c r="AI431" s="226"/>
      <c r="AJ431" s="226"/>
      <c r="AK431" s="226"/>
      <c r="AL431" s="179"/>
      <c r="AM431" s="179"/>
      <c r="AN431" s="2780">
        <v>13194926.311999999</v>
      </c>
      <c r="AO431" s="2781"/>
    </row>
    <row r="432" spans="1:41" ht="15.95" customHeight="1" x14ac:dyDescent="0.4">
      <c r="A432" s="3050" t="s">
        <v>1015</v>
      </c>
      <c r="B432" s="3051"/>
      <c r="C432" s="136" t="s">
        <v>502</v>
      </c>
      <c r="D432" s="189" t="s">
        <v>503</v>
      </c>
      <c r="E432" s="2759">
        <v>5</v>
      </c>
      <c r="F432" s="2760"/>
      <c r="G432" s="2841">
        <v>38202.400000000001</v>
      </c>
      <c r="H432" s="2842">
        <v>38202.400000000001</v>
      </c>
      <c r="I432" s="2759">
        <v>191012</v>
      </c>
      <c r="J432" s="2760"/>
      <c r="K432" s="304"/>
      <c r="L432" s="166"/>
      <c r="M432" s="166"/>
      <c r="N432" s="166"/>
      <c r="O432" s="166"/>
      <c r="P432" s="166"/>
      <c r="Q432" s="166"/>
      <c r="R432" s="166"/>
      <c r="S432" s="166"/>
      <c r="T432" s="166"/>
      <c r="U432" s="286"/>
      <c r="V432" s="3050" t="s">
        <v>1015</v>
      </c>
      <c r="W432" s="3051"/>
      <c r="X432" s="136" t="s">
        <v>502</v>
      </c>
      <c r="Y432" s="189" t="s">
        <v>503</v>
      </c>
      <c r="Z432" s="2759">
        <v>10</v>
      </c>
      <c r="AA432" s="2760"/>
      <c r="AB432" s="3124">
        <v>38202.400000000001</v>
      </c>
      <c r="AC432" s="3125">
        <v>38202.400000000001</v>
      </c>
      <c r="AD432" s="2759">
        <v>382024</v>
      </c>
      <c r="AE432" s="2760"/>
      <c r="AF432" s="53"/>
      <c r="AG432" s="166"/>
      <c r="AH432" s="166"/>
      <c r="AI432" s="166"/>
      <c r="AJ432" s="166"/>
      <c r="AK432" s="166"/>
      <c r="AL432" s="166"/>
      <c r="AM432" s="166"/>
      <c r="AN432" s="166"/>
      <c r="AO432" s="166"/>
    </row>
    <row r="433" spans="1:41" ht="15.95" customHeight="1" x14ac:dyDescent="0.4">
      <c r="A433" s="3050" t="s">
        <v>1016</v>
      </c>
      <c r="B433" s="3051"/>
      <c r="C433" s="136" t="s">
        <v>502</v>
      </c>
      <c r="D433" s="189" t="s">
        <v>503</v>
      </c>
      <c r="E433" s="2776">
        <v>3</v>
      </c>
      <c r="F433" s="3091"/>
      <c r="G433" s="2841">
        <v>38202.400000000001</v>
      </c>
      <c r="H433" s="2842">
        <v>38202.400000000001</v>
      </c>
      <c r="I433" s="2759">
        <v>114607.20000000001</v>
      </c>
      <c r="J433" s="2760"/>
      <c r="K433" s="299"/>
      <c r="L433" s="7" t="s">
        <v>1530</v>
      </c>
      <c r="M433" s="166"/>
      <c r="N433" s="166"/>
      <c r="O433" s="166"/>
      <c r="P433" s="166"/>
      <c r="Q433" s="166"/>
      <c r="R433" s="166"/>
      <c r="S433" s="166"/>
      <c r="T433" s="166"/>
      <c r="U433" s="286"/>
      <c r="V433" s="3050" t="s">
        <v>1016</v>
      </c>
      <c r="W433" s="3051"/>
      <c r="X433" s="136" t="s">
        <v>502</v>
      </c>
      <c r="Y433" s="189" t="s">
        <v>503</v>
      </c>
      <c r="Z433" s="2776">
        <v>2</v>
      </c>
      <c r="AA433" s="3091"/>
      <c r="AB433" s="3124">
        <v>38202.400000000001</v>
      </c>
      <c r="AC433" s="3125">
        <v>38202.400000000001</v>
      </c>
      <c r="AD433" s="2759">
        <v>76404.800000000003</v>
      </c>
      <c r="AE433" s="2760"/>
      <c r="AF433" s="53"/>
      <c r="AG433" s="7" t="s">
        <v>1530</v>
      </c>
      <c r="AH433" s="166"/>
      <c r="AI433" s="166"/>
      <c r="AJ433" s="166"/>
      <c r="AK433" s="166"/>
      <c r="AL433" s="166"/>
      <c r="AM433" s="166"/>
      <c r="AN433" s="166"/>
      <c r="AO433" s="166"/>
    </row>
    <row r="434" spans="1:41" ht="15.95" customHeight="1" x14ac:dyDescent="0.3">
      <c r="A434" s="3050" t="s">
        <v>1017</v>
      </c>
      <c r="B434" s="3051"/>
      <c r="C434" s="208"/>
      <c r="D434" s="189"/>
      <c r="E434" s="2776"/>
      <c r="F434" s="3091"/>
      <c r="G434" s="2776"/>
      <c r="H434" s="3091"/>
      <c r="I434" s="2759">
        <v>0</v>
      </c>
      <c r="J434" s="2760"/>
      <c r="K434" s="299"/>
      <c r="L434" s="2155" t="s">
        <v>1586</v>
      </c>
      <c r="M434" s="1881"/>
      <c r="N434" s="1881"/>
      <c r="O434" s="1881"/>
      <c r="P434" s="1881"/>
      <c r="Q434" s="1896"/>
      <c r="R434" s="1881"/>
      <c r="S434" s="1881"/>
      <c r="T434" s="166"/>
      <c r="U434" s="286"/>
      <c r="V434" s="3050" t="s">
        <v>1017</v>
      </c>
      <c r="W434" s="3051"/>
      <c r="X434" s="208"/>
      <c r="Y434" s="189"/>
      <c r="Z434" s="2776"/>
      <c r="AA434" s="3091"/>
      <c r="AB434" s="2776"/>
      <c r="AC434" s="3091"/>
      <c r="AD434" s="2759">
        <v>0</v>
      </c>
      <c r="AE434" s="2760"/>
      <c r="AF434" s="53"/>
      <c r="AG434" s="2155" t="s">
        <v>1586</v>
      </c>
      <c r="AH434" s="1881"/>
      <c r="AI434" s="1881"/>
      <c r="AJ434" s="1881"/>
      <c r="AK434" s="1881"/>
      <c r="AL434" s="1896"/>
      <c r="AM434" s="1881"/>
      <c r="AN434" s="1881"/>
      <c r="AO434" s="166"/>
    </row>
    <row r="435" spans="1:41" ht="15.95" customHeight="1" x14ac:dyDescent="0.3">
      <c r="A435" s="3050" t="s">
        <v>1018</v>
      </c>
      <c r="B435" s="3051"/>
      <c r="C435" s="208"/>
      <c r="D435" s="189"/>
      <c r="E435" s="2776"/>
      <c r="F435" s="3091"/>
      <c r="G435" s="2776"/>
      <c r="H435" s="3091"/>
      <c r="I435" s="2759">
        <v>0</v>
      </c>
      <c r="J435" s="2760"/>
      <c r="K435" s="299"/>
      <c r="L435" s="166"/>
      <c r="M435" s="227"/>
      <c r="N435" s="227"/>
      <c r="O435" s="227"/>
      <c r="P435" s="227"/>
      <c r="Q435" s="122"/>
      <c r="R435" s="61"/>
      <c r="S435" s="61"/>
      <c r="T435" s="166"/>
      <c r="U435" s="286"/>
      <c r="V435" s="3050" t="s">
        <v>1018</v>
      </c>
      <c r="W435" s="3051"/>
      <c r="X435" s="208"/>
      <c r="Y435" s="189"/>
      <c r="Z435" s="2776"/>
      <c r="AA435" s="3091"/>
      <c r="AB435" s="2776"/>
      <c r="AC435" s="3091"/>
      <c r="AD435" s="2759">
        <v>0</v>
      </c>
      <c r="AE435" s="2760"/>
      <c r="AF435" s="53"/>
      <c r="AG435" s="166"/>
      <c r="AH435" s="3044"/>
      <c r="AI435" s="3044"/>
      <c r="AJ435" s="3044"/>
      <c r="AK435" s="3044"/>
      <c r="AL435" s="321"/>
      <c r="AM435" s="61"/>
      <c r="AN435" s="61"/>
      <c r="AO435" s="166"/>
    </row>
    <row r="436" spans="1:41" ht="15.95" customHeight="1" x14ac:dyDescent="0.4">
      <c r="A436" s="3050" t="s">
        <v>1019</v>
      </c>
      <c r="B436" s="3051"/>
      <c r="C436" s="136" t="s">
        <v>502</v>
      </c>
      <c r="D436" s="189" t="s">
        <v>503</v>
      </c>
      <c r="E436" s="2759">
        <v>10</v>
      </c>
      <c r="F436" s="2760"/>
      <c r="G436" s="2841">
        <v>38202.400000000001</v>
      </c>
      <c r="H436" s="2842">
        <v>38202.400000000001</v>
      </c>
      <c r="I436" s="2759">
        <v>382024</v>
      </c>
      <c r="J436" s="2760"/>
      <c r="K436" s="299"/>
      <c r="L436" s="166"/>
      <c r="M436" s="3044"/>
      <c r="N436" s="3044"/>
      <c r="O436" s="3044"/>
      <c r="P436" s="3044"/>
      <c r="Q436" s="122"/>
      <c r="R436" s="61"/>
      <c r="S436" s="166"/>
      <c r="T436" s="166"/>
      <c r="U436" s="286"/>
      <c r="V436" s="3050" t="s">
        <v>1019</v>
      </c>
      <c r="W436" s="3051"/>
      <c r="X436" s="136" t="s">
        <v>502</v>
      </c>
      <c r="Y436" s="189" t="s">
        <v>503</v>
      </c>
      <c r="Z436" s="2759">
        <v>12</v>
      </c>
      <c r="AA436" s="2760"/>
      <c r="AB436" s="3124">
        <v>38202.400000000001</v>
      </c>
      <c r="AC436" s="3125">
        <v>38202.400000000001</v>
      </c>
      <c r="AD436" s="2759">
        <v>458428.80000000005</v>
      </c>
      <c r="AE436" s="2760"/>
      <c r="AF436" s="53"/>
      <c r="AG436" s="166"/>
      <c r="AH436" s="227"/>
      <c r="AI436" s="227"/>
      <c r="AJ436" s="227"/>
      <c r="AK436" s="227"/>
      <c r="AL436" s="122"/>
      <c r="AM436" s="61"/>
      <c r="AN436" s="166"/>
      <c r="AO436" s="166"/>
    </row>
    <row r="437" spans="1:41" ht="15.95" customHeight="1" x14ac:dyDescent="0.4">
      <c r="A437" s="3050" t="s">
        <v>887</v>
      </c>
      <c r="B437" s="3051"/>
      <c r="C437" s="136" t="s">
        <v>502</v>
      </c>
      <c r="D437" s="189" t="s">
        <v>503</v>
      </c>
      <c r="E437" s="2759">
        <v>8</v>
      </c>
      <c r="F437" s="2760"/>
      <c r="G437" s="2841">
        <v>38202.400000000001</v>
      </c>
      <c r="H437" s="2842">
        <v>38202.400000000001</v>
      </c>
      <c r="I437" s="2759">
        <v>305619.20000000001</v>
      </c>
      <c r="J437" s="2760"/>
      <c r="K437" s="299"/>
      <c r="L437" s="166"/>
      <c r="M437" s="3044"/>
      <c r="N437" s="3044"/>
      <c r="O437" s="3044"/>
      <c r="P437" s="3044"/>
      <c r="Q437" s="122"/>
      <c r="R437" s="166"/>
      <c r="S437" s="166"/>
      <c r="T437" s="166"/>
      <c r="U437" s="286"/>
      <c r="V437" s="3050" t="s">
        <v>887</v>
      </c>
      <c r="W437" s="3051"/>
      <c r="X437" s="136" t="s">
        <v>502</v>
      </c>
      <c r="Y437" s="189" t="s">
        <v>503</v>
      </c>
      <c r="Z437" s="2759">
        <v>10</v>
      </c>
      <c r="AA437" s="2760"/>
      <c r="AB437" s="3124">
        <v>38202.400000000001</v>
      </c>
      <c r="AC437" s="3125">
        <v>38202.400000000001</v>
      </c>
      <c r="AD437" s="2759">
        <v>382024</v>
      </c>
      <c r="AE437" s="2760"/>
      <c r="AF437" s="53"/>
      <c r="AG437" s="166"/>
      <c r="AH437" s="227"/>
      <c r="AI437" s="227"/>
      <c r="AJ437" s="227"/>
      <c r="AK437" s="227"/>
      <c r="AL437" s="122"/>
      <c r="AM437" s="166"/>
      <c r="AN437" s="166"/>
      <c r="AO437" s="166"/>
    </row>
    <row r="438" spans="1:41" ht="15.95" customHeight="1" x14ac:dyDescent="0.4">
      <c r="A438" s="3050" t="s">
        <v>888</v>
      </c>
      <c r="B438" s="3051"/>
      <c r="C438" s="136" t="s">
        <v>502</v>
      </c>
      <c r="D438" s="189" t="s">
        <v>503</v>
      </c>
      <c r="E438" s="2776">
        <v>2</v>
      </c>
      <c r="F438" s="3091"/>
      <c r="G438" s="2841">
        <v>38202.400000000001</v>
      </c>
      <c r="H438" s="2842">
        <v>38202.400000000001</v>
      </c>
      <c r="I438" s="2759">
        <v>76404.800000000003</v>
      </c>
      <c r="J438" s="2760"/>
      <c r="K438" s="299"/>
      <c r="L438" s="166"/>
      <c r="M438" s="3044"/>
      <c r="N438" s="3044"/>
      <c r="O438" s="3044"/>
      <c r="P438" s="3044"/>
      <c r="Q438" s="292"/>
      <c r="R438" s="61"/>
      <c r="S438" s="166"/>
      <c r="T438" s="166"/>
      <c r="U438" s="286"/>
      <c r="V438" s="3050" t="s">
        <v>888</v>
      </c>
      <c r="W438" s="3051"/>
      <c r="X438" s="136" t="s">
        <v>502</v>
      </c>
      <c r="Y438" s="189" t="s">
        <v>503</v>
      </c>
      <c r="Z438" s="2776">
        <v>5</v>
      </c>
      <c r="AA438" s="3091"/>
      <c r="AB438" s="3124">
        <v>38202.400000000001</v>
      </c>
      <c r="AC438" s="3125">
        <v>38202.400000000001</v>
      </c>
      <c r="AD438" s="2759">
        <v>191012</v>
      </c>
      <c r="AE438" s="2760"/>
      <c r="AF438" s="53"/>
      <c r="AG438" s="166"/>
      <c r="AH438" s="3044"/>
      <c r="AI438" s="3044"/>
      <c r="AJ438" s="3044"/>
      <c r="AK438" s="3044"/>
      <c r="AL438" s="122"/>
      <c r="AM438" s="61"/>
      <c r="AN438" s="166"/>
      <c r="AO438" s="166"/>
    </row>
    <row r="439" spans="1:41" ht="15.95" customHeight="1" x14ac:dyDescent="0.3">
      <c r="A439" s="3116" t="s">
        <v>1020</v>
      </c>
      <c r="B439" s="3117"/>
      <c r="C439" s="208"/>
      <c r="D439" s="189"/>
      <c r="E439" s="2776"/>
      <c r="F439" s="3091"/>
      <c r="G439" s="2776"/>
      <c r="H439" s="3091"/>
      <c r="I439" s="2765">
        <v>1097868.1600000001</v>
      </c>
      <c r="J439" s="2766"/>
      <c r="K439" s="299"/>
      <c r="L439" s="166"/>
      <c r="M439" s="166"/>
      <c r="N439" s="166"/>
      <c r="O439" s="166"/>
      <c r="P439" s="166"/>
      <c r="Q439" s="166"/>
      <c r="R439" s="61"/>
      <c r="S439" s="166"/>
      <c r="T439" s="166"/>
      <c r="U439" s="286"/>
      <c r="V439" s="3116" t="s">
        <v>1020</v>
      </c>
      <c r="W439" s="3117"/>
      <c r="X439" s="218"/>
      <c r="Y439" s="189"/>
      <c r="Z439" s="2776"/>
      <c r="AA439" s="3091"/>
      <c r="AB439" s="2776"/>
      <c r="AC439" s="3091"/>
      <c r="AD439" s="2765">
        <v>4257318.5999999996</v>
      </c>
      <c r="AE439" s="2766"/>
      <c r="AF439" s="53"/>
      <c r="AG439" s="166"/>
      <c r="AH439" s="3044"/>
      <c r="AI439" s="3044"/>
      <c r="AJ439" s="3044"/>
      <c r="AK439" s="3044"/>
      <c r="AL439" s="122"/>
      <c r="AM439" s="61"/>
      <c r="AN439" s="166"/>
      <c r="AO439" s="166"/>
    </row>
    <row r="440" spans="1:41" ht="15.95" customHeight="1" x14ac:dyDescent="0.4">
      <c r="A440" s="3050" t="s">
        <v>890</v>
      </c>
      <c r="B440" s="3051"/>
      <c r="C440" s="136" t="s">
        <v>502</v>
      </c>
      <c r="D440" s="189" t="s">
        <v>503</v>
      </c>
      <c r="E440" s="2776">
        <v>5</v>
      </c>
      <c r="F440" s="3091"/>
      <c r="G440" s="2841">
        <v>38202.400000000001</v>
      </c>
      <c r="H440" s="2842">
        <v>38202.400000000001</v>
      </c>
      <c r="I440" s="2759">
        <v>191012</v>
      </c>
      <c r="J440" s="2760"/>
      <c r="K440" s="299"/>
      <c r="L440" s="53"/>
      <c r="M440" s="53"/>
      <c r="N440" s="53"/>
      <c r="O440" s="53"/>
      <c r="P440" s="53"/>
      <c r="Q440" s="53"/>
      <c r="R440" s="61"/>
      <c r="S440" s="166"/>
      <c r="T440" s="166"/>
      <c r="U440" s="286"/>
      <c r="V440" s="3050" t="s">
        <v>890</v>
      </c>
      <c r="W440" s="3051"/>
      <c r="X440" s="136" t="s">
        <v>502</v>
      </c>
      <c r="Y440" s="189" t="s">
        <v>503</v>
      </c>
      <c r="Z440" s="2776">
        <v>40</v>
      </c>
      <c r="AA440" s="3091"/>
      <c r="AB440" s="3124">
        <v>38202.400000000001</v>
      </c>
      <c r="AC440" s="3125">
        <v>38202.400000000001</v>
      </c>
      <c r="AD440" s="2759">
        <v>1528096</v>
      </c>
      <c r="AE440" s="2760"/>
      <c r="AF440" s="53"/>
      <c r="AG440" s="166"/>
      <c r="AH440" s="3044"/>
      <c r="AI440" s="3044"/>
      <c r="AJ440" s="3044"/>
      <c r="AK440" s="3044"/>
      <c r="AL440" s="292"/>
      <c r="AM440" s="61"/>
      <c r="AN440" s="166"/>
      <c r="AO440" s="166"/>
    </row>
    <row r="441" spans="1:41" ht="15.95" customHeight="1" x14ac:dyDescent="0.4">
      <c r="A441" s="3050" t="s">
        <v>1021</v>
      </c>
      <c r="B441" s="3051"/>
      <c r="C441" s="136" t="s">
        <v>502</v>
      </c>
      <c r="D441" s="189" t="s">
        <v>503</v>
      </c>
      <c r="E441" s="2776">
        <v>1</v>
      </c>
      <c r="F441" s="3091"/>
      <c r="G441" s="2841">
        <v>38202.400000000001</v>
      </c>
      <c r="H441" s="2842">
        <v>38202.400000000001</v>
      </c>
      <c r="I441" s="2759">
        <v>38202.400000000001</v>
      </c>
      <c r="J441" s="2760"/>
      <c r="K441" s="299"/>
      <c r="L441" s="53"/>
      <c r="M441" s="53"/>
      <c r="N441" s="53"/>
      <c r="O441" s="53"/>
      <c r="P441" s="53"/>
      <c r="Q441" s="53"/>
      <c r="R441" s="166"/>
      <c r="S441" s="166"/>
      <c r="T441" s="166"/>
      <c r="U441" s="286"/>
      <c r="V441" s="3050" t="s">
        <v>1021</v>
      </c>
      <c r="W441" s="3051"/>
      <c r="X441" s="136" t="s">
        <v>502</v>
      </c>
      <c r="Y441" s="189" t="s">
        <v>503</v>
      </c>
      <c r="Z441" s="2776">
        <v>5</v>
      </c>
      <c r="AA441" s="3091"/>
      <c r="AB441" s="3124">
        <v>38202.400000000001</v>
      </c>
      <c r="AC441" s="3125">
        <v>38202.400000000001</v>
      </c>
      <c r="AD441" s="2759">
        <v>191012</v>
      </c>
      <c r="AE441" s="2760"/>
      <c r="AF441" s="53"/>
      <c r="AG441" s="166"/>
      <c r="AH441" s="166"/>
      <c r="AI441" s="166"/>
      <c r="AJ441" s="166"/>
      <c r="AK441" s="166"/>
      <c r="AL441" s="166"/>
      <c r="AM441" s="166"/>
      <c r="AN441" s="166"/>
      <c r="AO441" s="166"/>
    </row>
    <row r="442" spans="1:41" ht="15.95" customHeight="1" x14ac:dyDescent="0.4">
      <c r="A442" s="3050" t="s">
        <v>899</v>
      </c>
      <c r="B442" s="3051"/>
      <c r="C442" s="136" t="s">
        <v>502</v>
      </c>
      <c r="D442" s="189" t="s">
        <v>503</v>
      </c>
      <c r="E442" s="2776">
        <v>2</v>
      </c>
      <c r="F442" s="3091"/>
      <c r="G442" s="2841">
        <v>38202.400000000001</v>
      </c>
      <c r="H442" s="2842">
        <v>38202.400000000001</v>
      </c>
      <c r="I442" s="2759">
        <v>76404.800000000003</v>
      </c>
      <c r="J442" s="2760"/>
      <c r="K442" s="299"/>
      <c r="L442" s="53"/>
      <c r="M442" s="53"/>
      <c r="N442" s="53"/>
      <c r="O442" s="53"/>
      <c r="P442" s="53"/>
      <c r="Q442" s="53"/>
      <c r="R442" s="53"/>
      <c r="S442" s="166"/>
      <c r="T442" s="166"/>
      <c r="U442" s="286"/>
      <c r="V442" s="3050" t="s">
        <v>899</v>
      </c>
      <c r="W442" s="3051"/>
      <c r="X442" s="136" t="s">
        <v>502</v>
      </c>
      <c r="Y442" s="189" t="s">
        <v>503</v>
      </c>
      <c r="Z442" s="2776">
        <v>10</v>
      </c>
      <c r="AA442" s="3091"/>
      <c r="AB442" s="3124">
        <v>38202.400000000001</v>
      </c>
      <c r="AC442" s="3125">
        <v>38202.400000000001</v>
      </c>
      <c r="AD442" s="2759">
        <v>382024</v>
      </c>
      <c r="AE442" s="2760"/>
      <c r="AF442" s="53"/>
      <c r="AG442" s="53"/>
      <c r="AH442" s="53"/>
      <c r="AI442" s="53"/>
      <c r="AJ442" s="53"/>
      <c r="AK442" s="53"/>
      <c r="AL442" s="53"/>
      <c r="AM442" s="53"/>
      <c r="AN442" s="166"/>
      <c r="AO442" s="166"/>
    </row>
    <row r="443" spans="1:41" ht="15.95" customHeight="1" x14ac:dyDescent="0.4">
      <c r="A443" s="3050" t="s">
        <v>733</v>
      </c>
      <c r="B443" s="3051"/>
      <c r="C443" s="136" t="s">
        <v>502</v>
      </c>
      <c r="D443" s="189" t="s">
        <v>503</v>
      </c>
      <c r="E443" s="2776">
        <v>1</v>
      </c>
      <c r="F443" s="3091"/>
      <c r="G443" s="2841">
        <v>38202.400000000001</v>
      </c>
      <c r="H443" s="2842">
        <v>38202.400000000001</v>
      </c>
      <c r="I443" s="2759">
        <v>38202.400000000001</v>
      </c>
      <c r="J443" s="2760"/>
      <c r="L443" s="53"/>
      <c r="M443" s="53"/>
      <c r="N443" s="53"/>
      <c r="O443" s="53"/>
      <c r="P443" s="53"/>
      <c r="Q443" s="53"/>
      <c r="U443" s="286"/>
      <c r="V443" s="3050" t="s">
        <v>733</v>
      </c>
      <c r="W443" s="3051"/>
      <c r="X443" s="136" t="s">
        <v>502</v>
      </c>
      <c r="Y443" s="189" t="s">
        <v>503</v>
      </c>
      <c r="Z443" s="2776">
        <v>5</v>
      </c>
      <c r="AA443" s="3091"/>
      <c r="AB443" s="3124">
        <v>38202.400000000001</v>
      </c>
      <c r="AC443" s="3125">
        <v>38202.400000000001</v>
      </c>
      <c r="AD443" s="2759">
        <v>191012</v>
      </c>
      <c r="AE443" s="2760"/>
      <c r="AF443" s="53"/>
      <c r="AG443" s="53"/>
      <c r="AH443" s="53"/>
      <c r="AI443" s="53"/>
      <c r="AJ443" s="53"/>
      <c r="AK443" s="53"/>
      <c r="AL443" s="53"/>
    </row>
    <row r="444" spans="1:41" ht="15.95" customHeight="1" x14ac:dyDescent="0.3">
      <c r="A444" s="3050" t="s">
        <v>770</v>
      </c>
      <c r="B444" s="3051"/>
      <c r="C444" s="208"/>
      <c r="D444" s="189" t="s">
        <v>799</v>
      </c>
      <c r="E444" s="2776"/>
      <c r="F444" s="3091"/>
      <c r="G444" s="2776"/>
      <c r="H444" s="3091"/>
      <c r="I444" s="2759">
        <v>350000</v>
      </c>
      <c r="J444" s="2760"/>
      <c r="L444" s="53"/>
      <c r="M444" s="53"/>
      <c r="N444" s="53"/>
      <c r="O444" s="53"/>
      <c r="P444" s="53"/>
      <c r="Q444" s="53"/>
      <c r="U444" s="286"/>
      <c r="V444" s="3050" t="s">
        <v>1561</v>
      </c>
      <c r="W444" s="3051"/>
      <c r="X444" s="136" t="s">
        <v>799</v>
      </c>
      <c r="Y444" s="189"/>
      <c r="Z444" s="2776"/>
      <c r="AA444" s="3091"/>
      <c r="AB444" s="2776"/>
      <c r="AC444" s="3091"/>
      <c r="AD444" s="2759">
        <v>450000</v>
      </c>
      <c r="AE444" s="2760"/>
      <c r="AF444" s="53"/>
      <c r="AG444" s="53"/>
      <c r="AH444" s="53"/>
      <c r="AI444" s="53"/>
      <c r="AJ444" s="53"/>
      <c r="AK444" s="53"/>
      <c r="AL444" s="53"/>
    </row>
    <row r="445" spans="1:41" ht="15.95" customHeight="1" x14ac:dyDescent="0.3">
      <c r="A445" s="3050" t="s">
        <v>620</v>
      </c>
      <c r="B445" s="3051"/>
      <c r="C445" s="189" t="s">
        <v>592</v>
      </c>
      <c r="D445" s="189" t="s">
        <v>561</v>
      </c>
      <c r="E445" s="2776">
        <v>4</v>
      </c>
      <c r="F445" s="3091"/>
      <c r="G445" s="3247">
        <v>101011.64</v>
      </c>
      <c r="H445" s="3248">
        <v>101011.64</v>
      </c>
      <c r="I445" s="2759">
        <v>404046.56</v>
      </c>
      <c r="J445" s="2760"/>
      <c r="U445" s="286"/>
      <c r="V445" s="3050" t="s">
        <v>620</v>
      </c>
      <c r="W445" s="3051"/>
      <c r="X445" s="208"/>
      <c r="Y445" s="189" t="s">
        <v>561</v>
      </c>
      <c r="Z445" s="2776">
        <v>15</v>
      </c>
      <c r="AA445" s="3091"/>
      <c r="AB445" s="2776">
        <v>101011.64</v>
      </c>
      <c r="AC445" s="3091"/>
      <c r="AD445" s="2759">
        <v>1515174.6</v>
      </c>
      <c r="AE445" s="2760"/>
      <c r="AF445" s="53"/>
    </row>
    <row r="446" spans="1:41" ht="15.95" customHeight="1" thickBot="1" x14ac:dyDescent="0.25">
      <c r="A446" s="229" t="s">
        <v>563</v>
      </c>
      <c r="B446" s="230"/>
      <c r="C446" s="231"/>
      <c r="D446" s="230"/>
      <c r="E446" s="2761">
        <v>123</v>
      </c>
      <c r="F446" s="2762"/>
      <c r="G446" s="2761"/>
      <c r="H446" s="2762"/>
      <c r="I446" s="2761">
        <v>6021146.2799999993</v>
      </c>
      <c r="J446" s="2762"/>
      <c r="U446" s="286"/>
      <c r="V446" s="229" t="s">
        <v>563</v>
      </c>
      <c r="W446" s="230"/>
      <c r="X446" s="231"/>
      <c r="Y446" s="230"/>
      <c r="Z446" s="2761">
        <v>114</v>
      </c>
      <c r="AA446" s="2762"/>
      <c r="AB446" s="2761"/>
      <c r="AC446" s="2762"/>
      <c r="AD446" s="2761">
        <v>6320248.1999999993</v>
      </c>
      <c r="AE446" s="2762"/>
      <c r="AF446" s="53"/>
      <c r="AG446" s="53"/>
      <c r="AH446" s="53"/>
      <c r="AI446" s="53"/>
      <c r="AJ446" s="53"/>
      <c r="AK446" s="53"/>
      <c r="AL446" s="53"/>
      <c r="AM446" s="53"/>
      <c r="AN446" s="53"/>
      <c r="AO446" s="53"/>
    </row>
    <row r="447" spans="1:41" ht="15.95" customHeight="1" x14ac:dyDescent="0.2">
      <c r="A447" s="53"/>
      <c r="B447" s="53"/>
      <c r="C447" s="53"/>
      <c r="D447" s="53"/>
      <c r="E447" s="53"/>
      <c r="F447" s="53"/>
      <c r="G447" s="53"/>
      <c r="H447" s="294"/>
      <c r="I447" s="294"/>
      <c r="J447" s="294"/>
      <c r="K447" s="316"/>
      <c r="L447" s="53"/>
      <c r="M447" s="53"/>
      <c r="N447" s="53"/>
      <c r="O447" s="53"/>
      <c r="P447" s="53"/>
      <c r="Q447" s="53"/>
      <c r="R447" s="53"/>
      <c r="S447" s="316"/>
      <c r="T447" s="316"/>
      <c r="U447" s="295"/>
      <c r="V447" s="53"/>
      <c r="W447" s="53"/>
      <c r="X447" s="53"/>
      <c r="Y447" s="53"/>
      <c r="Z447" s="53"/>
      <c r="AA447" s="53"/>
      <c r="AB447" s="53"/>
      <c r="AC447" s="294"/>
      <c r="AD447" s="294"/>
      <c r="AE447" s="294"/>
      <c r="AF447" s="295"/>
      <c r="AG447" s="53"/>
      <c r="AH447" s="53"/>
      <c r="AI447" s="53"/>
      <c r="AJ447" s="53"/>
      <c r="AK447" s="53"/>
      <c r="AL447" s="53"/>
      <c r="AM447" s="53"/>
      <c r="AN447" s="295"/>
      <c r="AO447" s="295"/>
    </row>
    <row r="448" spans="1:41" ht="15.95" customHeight="1" x14ac:dyDescent="0.2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3115"/>
      <c r="T448" s="3115"/>
      <c r="U448" s="286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  <c r="AJ448" s="53"/>
      <c r="AK448" s="53"/>
      <c r="AL448" s="53"/>
      <c r="AM448" s="53"/>
      <c r="AN448" s="3115"/>
      <c r="AO448" s="3115"/>
    </row>
    <row r="449" spans="1:41" ht="15.95" customHeight="1" x14ac:dyDescent="0.2">
      <c r="A449" s="2854"/>
      <c r="B449" s="2854"/>
      <c r="C449" s="2854"/>
      <c r="D449" s="2854"/>
      <c r="E449" s="2854"/>
      <c r="F449" s="2854"/>
      <c r="G449" s="2854"/>
      <c r="H449" s="2854"/>
      <c r="I449" s="2854"/>
      <c r="J449" s="2854"/>
      <c r="K449" s="2854"/>
      <c r="L449" s="2854"/>
      <c r="M449" s="2854"/>
      <c r="N449" s="2854"/>
      <c r="O449" s="2854"/>
      <c r="P449" s="2854"/>
      <c r="Q449" s="2854"/>
      <c r="R449" s="2854"/>
      <c r="S449" s="2854"/>
      <c r="T449" s="2854"/>
      <c r="U449" s="2854"/>
      <c r="V449" s="2854"/>
      <c r="W449" s="2854"/>
      <c r="X449" s="2854"/>
      <c r="Y449" s="2854"/>
      <c r="Z449" s="2854"/>
      <c r="AA449" s="2854"/>
      <c r="AB449" s="2854"/>
      <c r="AC449" s="2854"/>
      <c r="AD449" s="2854"/>
      <c r="AE449" s="2854"/>
      <c r="AF449" s="2854"/>
      <c r="AG449" s="2854"/>
      <c r="AH449" s="2854"/>
      <c r="AI449" s="2854"/>
      <c r="AJ449" s="2854"/>
      <c r="AK449" s="2854"/>
      <c r="AL449" s="2854"/>
      <c r="AM449" s="2854"/>
      <c r="AN449" s="2854"/>
      <c r="AO449" s="2854"/>
    </row>
    <row r="450" spans="1:41" ht="15.95" customHeight="1" x14ac:dyDescent="0.2">
      <c r="A450" s="296"/>
      <c r="B450" s="296"/>
      <c r="C450" s="296"/>
      <c r="D450" s="296"/>
      <c r="E450" s="294"/>
      <c r="F450" s="294"/>
      <c r="G450" s="294"/>
      <c r="H450" s="294"/>
      <c r="I450" s="294"/>
      <c r="J450" s="294"/>
      <c r="K450" s="316"/>
      <c r="L450" s="316"/>
      <c r="M450" s="316"/>
      <c r="N450" s="316"/>
      <c r="O450" s="316"/>
      <c r="P450" s="316"/>
      <c r="Q450" s="316"/>
      <c r="R450" s="316"/>
      <c r="S450" s="316"/>
      <c r="T450" s="316"/>
      <c r="U450" s="295"/>
      <c r="V450" s="296"/>
      <c r="W450" s="296"/>
      <c r="X450" s="296"/>
      <c r="Y450" s="296"/>
      <c r="Z450" s="294"/>
      <c r="AA450" s="294"/>
      <c r="AB450" s="294"/>
      <c r="AC450" s="294"/>
      <c r="AD450" s="294"/>
      <c r="AE450" s="294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</row>
    <row r="451" spans="1:41" ht="15.95" customHeight="1" x14ac:dyDescent="0.2">
      <c r="A451" s="2811" t="s">
        <v>1943</v>
      </c>
      <c r="B451" s="2811"/>
      <c r="C451" s="2811"/>
      <c r="D451" s="2811"/>
      <c r="E451" s="2811"/>
      <c r="F451" s="2811"/>
      <c r="G451" s="2811"/>
      <c r="H451" s="2811"/>
      <c r="I451" s="2811"/>
      <c r="J451" s="2811"/>
      <c r="K451" s="2811"/>
      <c r="L451" s="2811"/>
      <c r="M451" s="2811"/>
      <c r="N451" s="2811"/>
      <c r="O451" s="2811"/>
      <c r="P451" s="2811"/>
      <c r="Q451" s="2811"/>
      <c r="R451" s="2811"/>
      <c r="S451" s="2811"/>
      <c r="T451" s="2811"/>
      <c r="U451" s="298"/>
      <c r="V451" s="2811" t="s">
        <v>1963</v>
      </c>
      <c r="W451" s="2811"/>
      <c r="X451" s="2811"/>
      <c r="Y451" s="2811"/>
      <c r="Z451" s="2811"/>
      <c r="AA451" s="2811"/>
      <c r="AB451" s="2811"/>
      <c r="AC451" s="2811"/>
      <c r="AD451" s="2811"/>
      <c r="AE451" s="2811"/>
      <c r="AF451" s="2811"/>
      <c r="AG451" s="2811"/>
      <c r="AH451" s="2811"/>
      <c r="AI451" s="2811"/>
      <c r="AJ451" s="2811"/>
      <c r="AK451" s="2811"/>
      <c r="AL451" s="2811"/>
      <c r="AM451" s="2811"/>
      <c r="AN451" s="2811"/>
      <c r="AO451" s="2811"/>
    </row>
    <row r="452" spans="1:41" ht="15.95" customHeight="1" thickBot="1" x14ac:dyDescent="0.25">
      <c r="A452" s="2811"/>
      <c r="B452" s="2811"/>
      <c r="C452" s="2811"/>
      <c r="D452" s="2811"/>
      <c r="E452" s="2811"/>
      <c r="F452" s="2811"/>
      <c r="G452" s="2811"/>
      <c r="H452" s="2811"/>
      <c r="I452" s="2811"/>
      <c r="J452" s="2811"/>
      <c r="K452" s="2811"/>
      <c r="L452" s="2811"/>
      <c r="M452" s="2811"/>
      <c r="N452" s="2811"/>
      <c r="O452" s="2811"/>
      <c r="P452" s="2811"/>
      <c r="Q452" s="2811"/>
      <c r="R452" s="2811"/>
      <c r="S452" s="2811"/>
      <c r="T452" s="2811"/>
      <c r="U452" s="286"/>
      <c r="V452" s="166"/>
      <c r="W452" s="166"/>
      <c r="X452" s="166"/>
      <c r="Y452" s="166"/>
      <c r="Z452" s="166"/>
      <c r="AA452" s="166"/>
      <c r="AB452" s="166"/>
      <c r="AC452" s="166"/>
      <c r="AD452" s="166"/>
      <c r="AE452" s="166"/>
      <c r="AF452" s="53"/>
      <c r="AG452" s="53"/>
      <c r="AH452" s="53"/>
      <c r="AI452" s="53"/>
      <c r="AJ452" s="53"/>
      <c r="AK452" s="53"/>
      <c r="AL452" s="53"/>
      <c r="AM452" s="53"/>
      <c r="AN452" s="53"/>
      <c r="AO452" s="53"/>
    </row>
    <row r="453" spans="1:41" ht="15.95" customHeight="1" x14ac:dyDescent="0.3">
      <c r="A453" s="2818" t="s">
        <v>441</v>
      </c>
      <c r="B453" s="2820"/>
      <c r="C453" s="2818" t="s">
        <v>442</v>
      </c>
      <c r="D453" s="2819"/>
      <c r="E453" s="2819"/>
      <c r="F453" s="2820"/>
      <c r="G453" s="2818" t="s">
        <v>443</v>
      </c>
      <c r="H453" s="2820"/>
      <c r="I453" s="2818" t="s">
        <v>444</v>
      </c>
      <c r="J453" s="2820"/>
      <c r="K453" s="53"/>
      <c r="L453" s="2833" t="s">
        <v>441</v>
      </c>
      <c r="M453" s="2818" t="s">
        <v>442</v>
      </c>
      <c r="N453" s="2819"/>
      <c r="O453" s="2819"/>
      <c r="P453" s="2820"/>
      <c r="Q453" s="2818" t="s">
        <v>443</v>
      </c>
      <c r="R453" s="2820"/>
      <c r="S453" s="2818"/>
      <c r="T453" s="2820"/>
      <c r="U453" s="287"/>
      <c r="V453" s="2818" t="s">
        <v>441</v>
      </c>
      <c r="W453" s="2820"/>
      <c r="X453" s="2818" t="s">
        <v>442</v>
      </c>
      <c r="Y453" s="2819"/>
      <c r="Z453" s="2819"/>
      <c r="AA453" s="2820"/>
      <c r="AB453" s="2818" t="s">
        <v>443</v>
      </c>
      <c r="AC453" s="2820"/>
      <c r="AD453" s="2818" t="s">
        <v>444</v>
      </c>
      <c r="AE453" s="2820"/>
      <c r="AF453" s="53"/>
      <c r="AG453" s="2833" t="s">
        <v>441</v>
      </c>
      <c r="AH453" s="2818" t="s">
        <v>442</v>
      </c>
      <c r="AI453" s="2819"/>
      <c r="AJ453" s="2819"/>
      <c r="AK453" s="2820"/>
      <c r="AL453" s="2818" t="s">
        <v>443</v>
      </c>
      <c r="AM453" s="2820"/>
      <c r="AN453" s="2818"/>
      <c r="AO453" s="3109"/>
    </row>
    <row r="454" spans="1:41" ht="15.95" customHeight="1" thickBot="1" x14ac:dyDescent="0.35">
      <c r="A454" s="2831"/>
      <c r="B454" s="2832"/>
      <c r="C454" s="2821"/>
      <c r="D454" s="2822"/>
      <c r="E454" s="2822"/>
      <c r="F454" s="2823"/>
      <c r="G454" s="2831" t="s">
        <v>446</v>
      </c>
      <c r="H454" s="2832"/>
      <c r="I454" s="2831"/>
      <c r="J454" s="2832"/>
      <c r="K454" s="53"/>
      <c r="L454" s="2873"/>
      <c r="M454" s="2821"/>
      <c r="N454" s="2822"/>
      <c r="O454" s="2822"/>
      <c r="P454" s="2823"/>
      <c r="Q454" s="2831" t="s">
        <v>446</v>
      </c>
      <c r="R454" s="2832"/>
      <c r="S454" s="2831" t="s">
        <v>281</v>
      </c>
      <c r="T454" s="2832"/>
      <c r="U454" s="287"/>
      <c r="V454" s="2831"/>
      <c r="W454" s="2832"/>
      <c r="X454" s="2821"/>
      <c r="Y454" s="2822"/>
      <c r="Z454" s="2822"/>
      <c r="AA454" s="2823"/>
      <c r="AB454" s="2831" t="s">
        <v>446</v>
      </c>
      <c r="AC454" s="2832"/>
      <c r="AD454" s="2831"/>
      <c r="AE454" s="2832"/>
      <c r="AF454" s="53"/>
      <c r="AG454" s="2873"/>
      <c r="AH454" s="2821"/>
      <c r="AI454" s="2822"/>
      <c r="AJ454" s="2822"/>
      <c r="AK454" s="2823"/>
      <c r="AL454" s="2831" t="s">
        <v>446</v>
      </c>
      <c r="AM454" s="2832"/>
      <c r="AN454" s="2831" t="s">
        <v>281</v>
      </c>
      <c r="AO454" s="3091"/>
    </row>
    <row r="455" spans="1:41" ht="15.95" customHeight="1" x14ac:dyDescent="0.3">
      <c r="A455" s="2831"/>
      <c r="B455" s="2832"/>
      <c r="C455" s="66" t="s">
        <v>447</v>
      </c>
      <c r="D455" s="2873" t="s">
        <v>448</v>
      </c>
      <c r="E455" s="2831" t="s">
        <v>449</v>
      </c>
      <c r="F455" s="2832"/>
      <c r="G455" s="2831" t="s">
        <v>450</v>
      </c>
      <c r="H455" s="2832"/>
      <c r="I455" s="2831" t="s">
        <v>354</v>
      </c>
      <c r="J455" s="2832"/>
      <c r="K455" s="53"/>
      <c r="L455" s="2873"/>
      <c r="M455" s="64" t="s">
        <v>447</v>
      </c>
      <c r="N455" s="2833" t="s">
        <v>448</v>
      </c>
      <c r="O455" s="2818" t="s">
        <v>449</v>
      </c>
      <c r="P455" s="2820"/>
      <c r="Q455" s="2831" t="s">
        <v>450</v>
      </c>
      <c r="R455" s="2832"/>
      <c r="S455" s="2831" t="s">
        <v>354</v>
      </c>
      <c r="T455" s="2832"/>
      <c r="U455" s="287"/>
      <c r="V455" s="2831"/>
      <c r="W455" s="2832"/>
      <c r="X455" s="66" t="s">
        <v>447</v>
      </c>
      <c r="Y455" s="2873" t="s">
        <v>448</v>
      </c>
      <c r="Z455" s="2831" t="s">
        <v>449</v>
      </c>
      <c r="AA455" s="2832"/>
      <c r="AB455" s="2831" t="s">
        <v>450</v>
      </c>
      <c r="AC455" s="2832"/>
      <c r="AD455" s="2831" t="s">
        <v>354</v>
      </c>
      <c r="AE455" s="2832"/>
      <c r="AF455" s="53"/>
      <c r="AG455" s="2873"/>
      <c r="AH455" s="64" t="s">
        <v>447</v>
      </c>
      <c r="AI455" s="2873" t="s">
        <v>448</v>
      </c>
      <c r="AJ455" s="2831" t="s">
        <v>449</v>
      </c>
      <c r="AK455" s="2832"/>
      <c r="AL455" s="2831" t="s">
        <v>450</v>
      </c>
      <c r="AM455" s="2832"/>
      <c r="AN455" s="2831" t="s">
        <v>354</v>
      </c>
      <c r="AO455" s="3091"/>
    </row>
    <row r="456" spans="1:41" ht="15.95" customHeight="1" thickBot="1" x14ac:dyDescent="0.35">
      <c r="A456" s="2821"/>
      <c r="B456" s="2823"/>
      <c r="C456" s="67" t="s">
        <v>451</v>
      </c>
      <c r="D456" s="2834"/>
      <c r="E456" s="2821"/>
      <c r="F456" s="2823"/>
      <c r="G456" s="2821"/>
      <c r="H456" s="2823"/>
      <c r="I456" s="2821"/>
      <c r="J456" s="2823"/>
      <c r="K456" s="53"/>
      <c r="L456" s="2834"/>
      <c r="M456" s="63" t="s">
        <v>451</v>
      </c>
      <c r="N456" s="2834"/>
      <c r="O456" s="2821"/>
      <c r="P456" s="2823"/>
      <c r="Q456" s="2821"/>
      <c r="R456" s="2823"/>
      <c r="S456" s="2821"/>
      <c r="T456" s="2823"/>
      <c r="U456" s="287"/>
      <c r="V456" s="2821"/>
      <c r="W456" s="2823"/>
      <c r="X456" s="67" t="s">
        <v>451</v>
      </c>
      <c r="Y456" s="2834"/>
      <c r="Z456" s="2821"/>
      <c r="AA456" s="2823"/>
      <c r="AB456" s="2821"/>
      <c r="AC456" s="2823"/>
      <c r="AD456" s="2821"/>
      <c r="AE456" s="2823"/>
      <c r="AF456" s="53"/>
      <c r="AG456" s="2834"/>
      <c r="AH456" s="63" t="s">
        <v>451</v>
      </c>
      <c r="AI456" s="2834"/>
      <c r="AJ456" s="2821"/>
      <c r="AK456" s="2823"/>
      <c r="AL456" s="2821"/>
      <c r="AM456" s="2823"/>
      <c r="AN456" s="3110"/>
      <c r="AO456" s="3111"/>
    </row>
    <row r="457" spans="1:41" ht="15.95" customHeight="1" x14ac:dyDescent="0.3">
      <c r="A457" s="3118" t="s">
        <v>452</v>
      </c>
      <c r="B457" s="3119"/>
      <c r="C457" s="205"/>
      <c r="D457" s="189"/>
      <c r="E457" s="2776"/>
      <c r="F457" s="3091"/>
      <c r="G457" s="2776"/>
      <c r="H457" s="3091"/>
      <c r="I457" s="2776"/>
      <c r="J457" s="3091"/>
      <c r="K457" s="299"/>
      <c r="L457" s="135" t="s">
        <v>453</v>
      </c>
      <c r="M457" s="206"/>
      <c r="N457" s="207"/>
      <c r="O457" s="2805"/>
      <c r="P457" s="2806"/>
      <c r="Q457" s="2805"/>
      <c r="R457" s="2806"/>
      <c r="S457" s="2805"/>
      <c r="T457" s="2806"/>
      <c r="U457" s="286"/>
      <c r="V457" s="3118" t="s">
        <v>452</v>
      </c>
      <c r="W457" s="3119"/>
      <c r="X457" s="205"/>
      <c r="Y457" s="189"/>
      <c r="Z457" s="2776"/>
      <c r="AA457" s="3091"/>
      <c r="AB457" s="2776"/>
      <c r="AC457" s="3091"/>
      <c r="AD457" s="2776"/>
      <c r="AE457" s="3091"/>
      <c r="AF457" s="53"/>
      <c r="AG457" s="135" t="s">
        <v>453</v>
      </c>
      <c r="AH457" s="206"/>
      <c r="AI457" s="207"/>
      <c r="AJ457" s="2805"/>
      <c r="AK457" s="2806"/>
      <c r="AL457" s="2805"/>
      <c r="AM457" s="2806"/>
      <c r="AN457" s="2805"/>
      <c r="AO457" s="2806"/>
    </row>
    <row r="458" spans="1:41" ht="15.95" customHeight="1" x14ac:dyDescent="0.35">
      <c r="A458" s="3116" t="s">
        <v>976</v>
      </c>
      <c r="B458" s="3117"/>
      <c r="C458" s="53"/>
      <c r="D458" s="309"/>
      <c r="E458" s="2776"/>
      <c r="F458" s="3091"/>
      <c r="G458" s="2776"/>
      <c r="H458" s="3091"/>
      <c r="I458" s="2765">
        <v>0</v>
      </c>
      <c r="J458" s="3103"/>
      <c r="K458" s="299"/>
      <c r="L458" s="138"/>
      <c r="M458" s="209"/>
      <c r="N458" s="189"/>
      <c r="O458" s="2759"/>
      <c r="P458" s="2760"/>
      <c r="Q458" s="2759"/>
      <c r="R458" s="2760"/>
      <c r="S458" s="2759"/>
      <c r="T458" s="2760"/>
      <c r="U458" s="286"/>
      <c r="V458" s="3116" t="s">
        <v>976</v>
      </c>
      <c r="W458" s="3117"/>
      <c r="X458" s="208"/>
      <c r="Y458" s="189"/>
      <c r="Z458" s="2776"/>
      <c r="AA458" s="3091"/>
      <c r="AB458" s="2776"/>
      <c r="AC458" s="3091"/>
      <c r="AD458" s="3106">
        <v>0</v>
      </c>
      <c r="AE458" s="3103"/>
      <c r="AF458" s="53"/>
      <c r="AG458" s="138"/>
      <c r="AH458" s="209"/>
      <c r="AI458" s="189"/>
      <c r="AJ458" s="2759"/>
      <c r="AK458" s="2760"/>
      <c r="AL458" s="2759"/>
      <c r="AM458" s="2760"/>
      <c r="AN458" s="2759"/>
      <c r="AO458" s="2760"/>
    </row>
    <row r="459" spans="1:41" ht="15.95" customHeight="1" x14ac:dyDescent="0.3">
      <c r="A459" s="3120" t="s">
        <v>977</v>
      </c>
      <c r="B459" s="3121"/>
      <c r="C459" s="208"/>
      <c r="D459" s="189"/>
      <c r="E459" s="2776"/>
      <c r="F459" s="3091"/>
      <c r="G459" s="2776"/>
      <c r="H459" s="3091"/>
      <c r="I459" s="2759">
        <v>0</v>
      </c>
      <c r="J459" s="2760"/>
      <c r="K459" s="299"/>
      <c r="L459" s="138" t="s">
        <v>456</v>
      </c>
      <c r="M459" s="189"/>
      <c r="N459" s="189"/>
      <c r="O459" s="2759"/>
      <c r="P459" s="2760"/>
      <c r="Q459" s="2759"/>
      <c r="R459" s="2760"/>
      <c r="S459" s="2759"/>
      <c r="T459" s="2760"/>
      <c r="U459" s="286"/>
      <c r="V459" s="3120" t="s">
        <v>977</v>
      </c>
      <c r="W459" s="3121"/>
      <c r="X459" s="208"/>
      <c r="Y459" s="189"/>
      <c r="Z459" s="2776"/>
      <c r="AA459" s="3091"/>
      <c r="AB459" s="2776"/>
      <c r="AC459" s="3091"/>
      <c r="AD459" s="2759">
        <v>0</v>
      </c>
      <c r="AE459" s="2760"/>
      <c r="AF459" s="53"/>
      <c r="AG459" s="138" t="s">
        <v>456</v>
      </c>
      <c r="AH459" s="189"/>
      <c r="AI459" s="189"/>
      <c r="AJ459" s="2759"/>
      <c r="AK459" s="2760"/>
      <c r="AL459" s="2759"/>
      <c r="AM459" s="2760"/>
      <c r="AN459" s="2759"/>
      <c r="AO459" s="2760"/>
    </row>
    <row r="460" spans="1:41" ht="15.95" customHeight="1" x14ac:dyDescent="0.3">
      <c r="A460" s="3120" t="s">
        <v>978</v>
      </c>
      <c r="B460" s="3121"/>
      <c r="C460" s="208"/>
      <c r="D460" s="189"/>
      <c r="E460" s="2776"/>
      <c r="F460" s="3091"/>
      <c r="G460" s="2776"/>
      <c r="H460" s="3091"/>
      <c r="I460" s="2759">
        <v>0</v>
      </c>
      <c r="J460" s="2760"/>
      <c r="K460" s="299"/>
      <c r="L460" s="138" t="s">
        <v>859</v>
      </c>
      <c r="M460" s="189" t="s">
        <v>1077</v>
      </c>
      <c r="N460" s="189" t="s">
        <v>1105</v>
      </c>
      <c r="O460" s="2759">
        <v>1200</v>
      </c>
      <c r="P460" s="2760"/>
      <c r="Q460" s="2759">
        <v>2756</v>
      </c>
      <c r="R460" s="2760"/>
      <c r="S460" s="2759">
        <v>3307200</v>
      </c>
      <c r="T460" s="2760"/>
      <c r="U460" s="286"/>
      <c r="V460" s="3120" t="s">
        <v>978</v>
      </c>
      <c r="W460" s="3121"/>
      <c r="X460" s="208"/>
      <c r="Y460" s="189"/>
      <c r="Z460" s="2776"/>
      <c r="AA460" s="3091"/>
      <c r="AB460" s="2776"/>
      <c r="AC460" s="3091"/>
      <c r="AD460" s="2759">
        <v>0</v>
      </c>
      <c r="AE460" s="2760"/>
      <c r="AF460" s="53"/>
      <c r="AG460" s="138" t="s">
        <v>859</v>
      </c>
      <c r="AH460" s="189"/>
      <c r="AI460" s="189"/>
      <c r="AJ460" s="2759"/>
      <c r="AK460" s="2760"/>
      <c r="AL460" s="2759"/>
      <c r="AM460" s="2760"/>
      <c r="AN460" s="2759">
        <v>0</v>
      </c>
      <c r="AO460" s="2760"/>
    </row>
    <row r="461" spans="1:41" ht="15.95" customHeight="1" x14ac:dyDescent="0.35">
      <c r="A461" s="3116" t="s">
        <v>987</v>
      </c>
      <c r="B461" s="3117"/>
      <c r="C461" s="218"/>
      <c r="D461" s="189"/>
      <c r="E461" s="2776"/>
      <c r="F461" s="3091"/>
      <c r="G461" s="2776"/>
      <c r="H461" s="3091"/>
      <c r="I461" s="2765">
        <v>0</v>
      </c>
      <c r="J461" s="3103"/>
      <c r="K461" s="299"/>
      <c r="L461" s="138" t="s">
        <v>865</v>
      </c>
      <c r="M461" s="189"/>
      <c r="N461" s="189"/>
      <c r="O461" s="2759"/>
      <c r="P461" s="2760"/>
      <c r="Q461" s="2759"/>
      <c r="R461" s="2760"/>
      <c r="S461" s="2759">
        <v>0</v>
      </c>
      <c r="T461" s="2760"/>
      <c r="U461" s="286"/>
      <c r="V461" s="3116" t="s">
        <v>987</v>
      </c>
      <c r="W461" s="3117"/>
      <c r="X461" s="208"/>
      <c r="Y461" s="189"/>
      <c r="Z461" s="2776"/>
      <c r="AA461" s="3091"/>
      <c r="AB461" s="2776"/>
      <c r="AC461" s="3091"/>
      <c r="AD461" s="2765">
        <v>0</v>
      </c>
      <c r="AE461" s="3103"/>
      <c r="AF461" s="53"/>
      <c r="AG461" s="138" t="s">
        <v>865</v>
      </c>
      <c r="AH461" s="189"/>
      <c r="AI461" s="189"/>
      <c r="AJ461" s="2759"/>
      <c r="AK461" s="2760"/>
      <c r="AL461" s="2759"/>
      <c r="AM461" s="2760"/>
      <c r="AN461" s="2759">
        <v>0</v>
      </c>
      <c r="AO461" s="2760"/>
    </row>
    <row r="462" spans="1:41" ht="15.95" customHeight="1" x14ac:dyDescent="0.3">
      <c r="A462" s="3120" t="s">
        <v>988</v>
      </c>
      <c r="B462" s="3121"/>
      <c r="C462" s="136"/>
      <c r="D462" s="189"/>
      <c r="E462" s="2776"/>
      <c r="F462" s="3091"/>
      <c r="G462" s="2759"/>
      <c r="H462" s="3091"/>
      <c r="I462" s="2759">
        <v>0</v>
      </c>
      <c r="J462" s="2760"/>
      <c r="K462" s="299"/>
      <c r="L462" s="138" t="s">
        <v>867</v>
      </c>
      <c r="M462" s="189" t="s">
        <v>753</v>
      </c>
      <c r="N462" s="189" t="s">
        <v>479</v>
      </c>
      <c r="O462" s="2759">
        <v>2</v>
      </c>
      <c r="P462" s="2760"/>
      <c r="Q462" s="2759">
        <v>37900.121212121216</v>
      </c>
      <c r="R462" s="2760"/>
      <c r="S462" s="2759">
        <v>75800.242424242431</v>
      </c>
      <c r="T462" s="2760"/>
      <c r="U462" s="286"/>
      <c r="V462" s="3120" t="s">
        <v>988</v>
      </c>
      <c r="W462" s="3121"/>
      <c r="X462" s="208"/>
      <c r="Y462" s="189"/>
      <c r="Z462" s="2776"/>
      <c r="AA462" s="3091"/>
      <c r="AB462" s="2776"/>
      <c r="AC462" s="3091"/>
      <c r="AD462" s="2759">
        <v>0</v>
      </c>
      <c r="AE462" s="2760"/>
      <c r="AF462" s="53"/>
      <c r="AG462" s="138" t="s">
        <v>867</v>
      </c>
      <c r="AH462" s="189" t="s">
        <v>577</v>
      </c>
      <c r="AI462" s="189" t="s">
        <v>479</v>
      </c>
      <c r="AJ462" s="2759">
        <v>2</v>
      </c>
      <c r="AK462" s="2760"/>
      <c r="AL462" s="2759">
        <v>163505</v>
      </c>
      <c r="AM462" s="2760">
        <v>163505</v>
      </c>
      <c r="AN462" s="2759">
        <v>327010</v>
      </c>
      <c r="AO462" s="2760"/>
    </row>
    <row r="463" spans="1:41" ht="15.95" customHeight="1" x14ac:dyDescent="0.3">
      <c r="A463" s="3120" t="s">
        <v>978</v>
      </c>
      <c r="B463" s="3121"/>
      <c r="C463" s="208"/>
      <c r="D463" s="189"/>
      <c r="E463" s="2776"/>
      <c r="F463" s="3091"/>
      <c r="G463" s="2759"/>
      <c r="H463" s="3091"/>
      <c r="I463" s="2759">
        <v>0</v>
      </c>
      <c r="J463" s="2760"/>
      <c r="K463" s="299"/>
      <c r="L463" s="138" t="s">
        <v>869</v>
      </c>
      <c r="M463" s="189" t="s">
        <v>796</v>
      </c>
      <c r="N463" s="189" t="s">
        <v>1098</v>
      </c>
      <c r="O463" s="2759">
        <v>2</v>
      </c>
      <c r="P463" s="2760"/>
      <c r="Q463" s="2759">
        <v>17785.679292929297</v>
      </c>
      <c r="R463" s="2760"/>
      <c r="S463" s="2759">
        <v>35571.358585858594</v>
      </c>
      <c r="T463" s="2760"/>
      <c r="U463" s="286"/>
      <c r="V463" s="3120" t="s">
        <v>978</v>
      </c>
      <c r="W463" s="3121"/>
      <c r="X463" s="208"/>
      <c r="Y463" s="189"/>
      <c r="Z463" s="2776"/>
      <c r="AA463" s="3091"/>
      <c r="AB463" s="2776"/>
      <c r="AC463" s="3091"/>
      <c r="AD463" s="2759">
        <v>0</v>
      </c>
      <c r="AE463" s="2760"/>
      <c r="AF463" s="53"/>
      <c r="AG463" s="138" t="s">
        <v>869</v>
      </c>
      <c r="AH463" s="189" t="s">
        <v>796</v>
      </c>
      <c r="AI463" s="189" t="s">
        <v>458</v>
      </c>
      <c r="AJ463" s="2759">
        <v>4</v>
      </c>
      <c r="AK463" s="2760"/>
      <c r="AL463" s="2759">
        <v>17314</v>
      </c>
      <c r="AM463" s="2760"/>
      <c r="AN463" s="2759">
        <v>69256</v>
      </c>
      <c r="AO463" s="2760"/>
    </row>
    <row r="464" spans="1:41" ht="15.95" customHeight="1" x14ac:dyDescent="0.3">
      <c r="A464" s="3120" t="s">
        <v>989</v>
      </c>
      <c r="B464" s="3121"/>
      <c r="C464" s="208"/>
      <c r="D464" s="189"/>
      <c r="E464" s="2776"/>
      <c r="F464" s="3091"/>
      <c r="G464" s="2759"/>
      <c r="H464" s="3091"/>
      <c r="I464" s="2759">
        <v>0</v>
      </c>
      <c r="J464" s="2760"/>
      <c r="K464" s="299"/>
      <c r="L464" s="138" t="s">
        <v>540</v>
      </c>
      <c r="M464" s="189"/>
      <c r="N464" s="189"/>
      <c r="O464" s="2759"/>
      <c r="P464" s="2760"/>
      <c r="Q464" s="2759"/>
      <c r="R464" s="2760"/>
      <c r="S464" s="2759">
        <v>0</v>
      </c>
      <c r="T464" s="2760"/>
      <c r="U464" s="286"/>
      <c r="V464" s="3120" t="s">
        <v>989</v>
      </c>
      <c r="W464" s="3121"/>
      <c r="X464" s="208"/>
      <c r="Y464" s="189"/>
      <c r="Z464" s="2776"/>
      <c r="AA464" s="3091"/>
      <c r="AB464" s="2776"/>
      <c r="AC464" s="3091"/>
      <c r="AD464" s="2759">
        <v>0</v>
      </c>
      <c r="AE464" s="2760"/>
      <c r="AF464" s="53"/>
      <c r="AG464" s="138" t="s">
        <v>540</v>
      </c>
      <c r="AH464" s="189"/>
      <c r="AI464" s="189"/>
      <c r="AJ464" s="2759"/>
      <c r="AK464" s="2760"/>
      <c r="AL464" s="2759"/>
      <c r="AM464" s="2760"/>
      <c r="AN464" s="2759">
        <v>0</v>
      </c>
      <c r="AO464" s="2760"/>
    </row>
    <row r="465" spans="1:41" ht="15.95" customHeight="1" x14ac:dyDescent="0.35">
      <c r="A465" s="3238" t="s">
        <v>990</v>
      </c>
      <c r="B465" s="3239"/>
      <c r="C465" s="208"/>
      <c r="D465" s="189"/>
      <c r="E465" s="2776"/>
      <c r="F465" s="3091"/>
      <c r="G465" s="2759"/>
      <c r="H465" s="2760"/>
      <c r="I465" s="2765">
        <v>1107869.6000000001</v>
      </c>
      <c r="J465" s="3103"/>
      <c r="K465" s="299"/>
      <c r="L465" s="309" t="s">
        <v>541</v>
      </c>
      <c r="M465" s="189" t="s">
        <v>758</v>
      </c>
      <c r="N465" s="189" t="s">
        <v>466</v>
      </c>
      <c r="O465" s="2759">
        <v>3</v>
      </c>
      <c r="P465" s="2760"/>
      <c r="Q465" s="2759">
        <v>117649.38888888889</v>
      </c>
      <c r="R465" s="2760"/>
      <c r="S465" s="2759">
        <v>352948.16666666669</v>
      </c>
      <c r="T465" s="2760"/>
      <c r="U465" s="286"/>
      <c r="V465" s="3238" t="s">
        <v>1032</v>
      </c>
      <c r="W465" s="3239"/>
      <c r="X465" s="309"/>
      <c r="Y465" s="189"/>
      <c r="Z465" s="2776"/>
      <c r="AA465" s="3091"/>
      <c r="AB465" s="2776"/>
      <c r="AC465" s="3091"/>
      <c r="AD465" s="2765">
        <v>0</v>
      </c>
      <c r="AE465" s="3103"/>
      <c r="AF465" s="53"/>
      <c r="AG465" s="309" t="s">
        <v>541</v>
      </c>
      <c r="AH465" s="189" t="s">
        <v>595</v>
      </c>
      <c r="AI465" s="189" t="s">
        <v>857</v>
      </c>
      <c r="AJ465" s="2759">
        <v>12</v>
      </c>
      <c r="AK465" s="2760"/>
      <c r="AL465" s="2759">
        <v>125046</v>
      </c>
      <c r="AM465" s="2760"/>
      <c r="AN465" s="2759">
        <v>1500552</v>
      </c>
      <c r="AO465" s="2760"/>
    </row>
    <row r="466" spans="1:41" ht="15.95" customHeight="1" x14ac:dyDescent="0.2">
      <c r="A466" s="3050" t="s">
        <v>992</v>
      </c>
      <c r="B466" s="3051"/>
      <c r="C466" s="189"/>
      <c r="D466" s="189"/>
      <c r="E466" s="2759"/>
      <c r="F466" s="2760"/>
      <c r="G466" s="2759"/>
      <c r="H466" s="2760"/>
      <c r="I466" s="2759">
        <v>0</v>
      </c>
      <c r="J466" s="2760"/>
      <c r="K466" s="299"/>
      <c r="L466" s="138" t="s">
        <v>543</v>
      </c>
      <c r="M466" s="189"/>
      <c r="N466" s="189"/>
      <c r="O466" s="2759"/>
      <c r="P466" s="2760"/>
      <c r="Q466" s="2759"/>
      <c r="R466" s="2760"/>
      <c r="S466" s="2759">
        <v>0</v>
      </c>
      <c r="T466" s="2760"/>
      <c r="U466" s="286"/>
      <c r="V466" s="3050" t="s">
        <v>988</v>
      </c>
      <c r="W466" s="3051"/>
      <c r="X466" s="309"/>
      <c r="Y466" s="189"/>
      <c r="Z466" s="2759"/>
      <c r="AA466" s="2760"/>
      <c r="AB466" s="2759"/>
      <c r="AC466" s="2760"/>
      <c r="AD466" s="2759">
        <v>0</v>
      </c>
      <c r="AE466" s="2760"/>
      <c r="AF466" s="53"/>
      <c r="AG466" s="138" t="s">
        <v>543</v>
      </c>
      <c r="AH466" s="189"/>
      <c r="AI466" s="189"/>
      <c r="AJ466" s="2759"/>
      <c r="AK466" s="2760"/>
      <c r="AL466" s="2759"/>
      <c r="AM466" s="2760"/>
      <c r="AN466" s="2759">
        <v>0</v>
      </c>
      <c r="AO466" s="2760"/>
    </row>
    <row r="467" spans="1:41" ht="15.95" customHeight="1" x14ac:dyDescent="0.4">
      <c r="A467" s="3050" t="s">
        <v>1106</v>
      </c>
      <c r="B467" s="3051"/>
      <c r="C467" s="189" t="s">
        <v>502</v>
      </c>
      <c r="D467" s="189" t="s">
        <v>503</v>
      </c>
      <c r="E467" s="2759">
        <v>10</v>
      </c>
      <c r="F467" s="2760"/>
      <c r="G467" s="2841">
        <v>38202.400000000001</v>
      </c>
      <c r="H467" s="2842">
        <v>38202.400000000001</v>
      </c>
      <c r="I467" s="2759">
        <v>382024</v>
      </c>
      <c r="J467" s="2760"/>
      <c r="K467" s="299"/>
      <c r="L467" s="138" t="s">
        <v>872</v>
      </c>
      <c r="M467" s="189"/>
      <c r="N467" s="189"/>
      <c r="O467" s="2759"/>
      <c r="P467" s="2760"/>
      <c r="Q467" s="2759"/>
      <c r="R467" s="2760"/>
      <c r="S467" s="2759">
        <v>0</v>
      </c>
      <c r="T467" s="2760"/>
      <c r="U467" s="286"/>
      <c r="V467" s="3050" t="s">
        <v>993</v>
      </c>
      <c r="W467" s="3051"/>
      <c r="X467" s="208"/>
      <c r="Y467" s="189"/>
      <c r="Z467" s="2759"/>
      <c r="AA467" s="2760"/>
      <c r="AB467" s="2759"/>
      <c r="AC467" s="2760"/>
      <c r="AD467" s="2759">
        <v>0</v>
      </c>
      <c r="AE467" s="2760"/>
      <c r="AF467" s="53"/>
      <c r="AG467" s="138" t="s">
        <v>872</v>
      </c>
      <c r="AH467" s="189" t="s">
        <v>1107</v>
      </c>
      <c r="AI467" s="189" t="s">
        <v>458</v>
      </c>
      <c r="AJ467" s="2759">
        <v>200</v>
      </c>
      <c r="AK467" s="2760"/>
      <c r="AL467" s="2759">
        <v>164</v>
      </c>
      <c r="AM467" s="2760"/>
      <c r="AN467" s="2759">
        <v>32800</v>
      </c>
      <c r="AO467" s="2760"/>
    </row>
    <row r="468" spans="1:41" ht="15.95" customHeight="1" x14ac:dyDescent="0.2">
      <c r="A468" s="3050" t="s">
        <v>475</v>
      </c>
      <c r="B468" s="3051"/>
      <c r="C468" s="136"/>
      <c r="D468" s="189"/>
      <c r="E468" s="2759"/>
      <c r="F468" s="2760"/>
      <c r="G468" s="2759"/>
      <c r="H468" s="2760"/>
      <c r="I468" s="2759">
        <v>0</v>
      </c>
      <c r="J468" s="2760"/>
      <c r="K468" s="299"/>
      <c r="L468" s="138" t="s">
        <v>462</v>
      </c>
      <c r="M468" s="189" t="s">
        <v>1108</v>
      </c>
      <c r="N468" s="189" t="s">
        <v>458</v>
      </c>
      <c r="O468" s="2759">
        <v>1500</v>
      </c>
      <c r="P468" s="2760"/>
      <c r="Q468" s="2759">
        <v>561.79999999999995</v>
      </c>
      <c r="R468" s="2760"/>
      <c r="S468" s="2759">
        <v>842699.99999999988</v>
      </c>
      <c r="T468" s="2760"/>
      <c r="U468" s="286"/>
      <c r="V468" s="3050" t="s">
        <v>475</v>
      </c>
      <c r="W468" s="3051"/>
      <c r="X468" s="208"/>
      <c r="Y468" s="189"/>
      <c r="Z468" s="2759"/>
      <c r="AA468" s="2760"/>
      <c r="AB468" s="2759"/>
      <c r="AC468" s="2760"/>
      <c r="AD468" s="2759">
        <v>0</v>
      </c>
      <c r="AE468" s="2760"/>
      <c r="AF468" s="53"/>
      <c r="AG468" s="138" t="s">
        <v>462</v>
      </c>
      <c r="AH468" s="189" t="s">
        <v>715</v>
      </c>
      <c r="AI468" s="189" t="s">
        <v>458</v>
      </c>
      <c r="AJ468" s="2759">
        <v>1000</v>
      </c>
      <c r="AK468" s="2760"/>
      <c r="AL468" s="2759">
        <v>224.72</v>
      </c>
      <c r="AM468" s="2760">
        <v>224.72</v>
      </c>
      <c r="AN468" s="2759">
        <v>224720</v>
      </c>
      <c r="AO468" s="2760"/>
    </row>
    <row r="469" spans="1:41" ht="15.95" customHeight="1" x14ac:dyDescent="0.3">
      <c r="A469" s="3050" t="s">
        <v>476</v>
      </c>
      <c r="B469" s="3051"/>
      <c r="C469" s="320"/>
      <c r="D469" s="136"/>
      <c r="E469" s="2759"/>
      <c r="F469" s="2760"/>
      <c r="G469" s="2759"/>
      <c r="H469" s="2760"/>
      <c r="I469" s="2759">
        <v>0</v>
      </c>
      <c r="J469" s="2760"/>
      <c r="K469" s="299"/>
      <c r="L469" s="138" t="s">
        <v>877</v>
      </c>
      <c r="M469" s="189"/>
      <c r="N469" s="189"/>
      <c r="O469" s="2759"/>
      <c r="P469" s="2760"/>
      <c r="Q469" s="2759"/>
      <c r="R469" s="2760"/>
      <c r="S469" s="2759">
        <v>0</v>
      </c>
      <c r="T469" s="2760"/>
      <c r="U469" s="286"/>
      <c r="V469" s="3050" t="s">
        <v>476</v>
      </c>
      <c r="W469" s="3051"/>
      <c r="X469" s="208"/>
      <c r="Y469" s="189"/>
      <c r="Z469" s="2759"/>
      <c r="AA469" s="2760"/>
      <c r="AB469" s="2759"/>
      <c r="AC469" s="2760"/>
      <c r="AD469" s="2759">
        <v>0</v>
      </c>
      <c r="AE469" s="2760"/>
      <c r="AF469" s="53"/>
      <c r="AG469" s="138" t="s">
        <v>877</v>
      </c>
      <c r="AH469" s="189"/>
      <c r="AI469" s="189"/>
      <c r="AJ469" s="2759"/>
      <c r="AK469" s="2760"/>
      <c r="AL469" s="2759"/>
      <c r="AM469" s="2760"/>
      <c r="AN469" s="2759">
        <v>0</v>
      </c>
      <c r="AO469" s="2760"/>
    </row>
    <row r="470" spans="1:41" ht="15.95" customHeight="1" x14ac:dyDescent="0.4">
      <c r="A470" s="3050" t="s">
        <v>1110</v>
      </c>
      <c r="B470" s="3051"/>
      <c r="C470" s="189" t="s">
        <v>502</v>
      </c>
      <c r="D470" s="189" t="s">
        <v>503</v>
      </c>
      <c r="E470" s="2759">
        <v>14</v>
      </c>
      <c r="F470" s="2760"/>
      <c r="G470" s="2841">
        <v>38202.400000000001</v>
      </c>
      <c r="H470" s="2842">
        <v>38202.400000000001</v>
      </c>
      <c r="I470" s="2759">
        <v>534833.6</v>
      </c>
      <c r="J470" s="2760"/>
      <c r="K470" s="299"/>
      <c r="L470" s="138" t="s">
        <v>600</v>
      </c>
      <c r="M470" s="189"/>
      <c r="N470" s="189"/>
      <c r="O470" s="2759"/>
      <c r="P470" s="2760"/>
      <c r="Q470" s="2759"/>
      <c r="R470" s="2760"/>
      <c r="S470" s="2759">
        <v>0</v>
      </c>
      <c r="T470" s="2760"/>
      <c r="U470" s="286"/>
      <c r="V470" s="3050" t="s">
        <v>1065</v>
      </c>
      <c r="W470" s="3051"/>
      <c r="X470" s="309"/>
      <c r="Y470" s="189"/>
      <c r="Z470" s="2759"/>
      <c r="AA470" s="2760"/>
      <c r="AB470" s="2759"/>
      <c r="AC470" s="3091"/>
      <c r="AD470" s="2759">
        <v>0</v>
      </c>
      <c r="AE470" s="2760"/>
      <c r="AF470" s="53"/>
      <c r="AG470" s="138" t="s">
        <v>600</v>
      </c>
      <c r="AH470" s="189"/>
      <c r="AI470" s="189"/>
      <c r="AJ470" s="2759"/>
      <c r="AK470" s="2760"/>
      <c r="AL470" s="2759"/>
      <c r="AM470" s="2760"/>
      <c r="AN470" s="2759">
        <v>0</v>
      </c>
      <c r="AO470" s="2760"/>
    </row>
    <row r="471" spans="1:41" ht="15.95" customHeight="1" x14ac:dyDescent="0.3">
      <c r="A471" s="3050" t="s">
        <v>995</v>
      </c>
      <c r="B471" s="3051"/>
      <c r="C471" s="189"/>
      <c r="D471" s="189"/>
      <c r="E471" s="2776"/>
      <c r="F471" s="3091"/>
      <c r="G471" s="2759"/>
      <c r="H471" s="3091"/>
      <c r="I471" s="2759">
        <v>0</v>
      </c>
      <c r="J471" s="2760"/>
      <c r="K471" s="299"/>
      <c r="L471" s="138" t="s">
        <v>513</v>
      </c>
      <c r="M471" s="235" t="s">
        <v>485</v>
      </c>
      <c r="N471" s="136" t="s">
        <v>1105</v>
      </c>
      <c r="O471" s="2759">
        <v>80</v>
      </c>
      <c r="P471" s="2760"/>
      <c r="Q471" s="2759">
        <v>3146.08</v>
      </c>
      <c r="R471" s="2760"/>
      <c r="S471" s="2759">
        <v>251686.39999999999</v>
      </c>
      <c r="T471" s="2760"/>
      <c r="U471" s="286"/>
      <c r="V471" s="3050" t="s">
        <v>995</v>
      </c>
      <c r="W471" s="3051"/>
      <c r="X471" s="208"/>
      <c r="Y471" s="189"/>
      <c r="Z471" s="2776"/>
      <c r="AA471" s="3091"/>
      <c r="AB471" s="2776"/>
      <c r="AC471" s="3091"/>
      <c r="AD471" s="2759">
        <v>0</v>
      </c>
      <c r="AE471" s="2760"/>
      <c r="AF471" s="53"/>
      <c r="AG471" s="138" t="s">
        <v>513</v>
      </c>
      <c r="AH471" s="235" t="s">
        <v>485</v>
      </c>
      <c r="AI471" s="136" t="s">
        <v>485</v>
      </c>
      <c r="AJ471" s="2759">
        <v>280</v>
      </c>
      <c r="AK471" s="2760"/>
      <c r="AL471" s="2759">
        <v>3146.08</v>
      </c>
      <c r="AM471" s="2760">
        <v>3146.08</v>
      </c>
      <c r="AN471" s="2759">
        <v>880902.4</v>
      </c>
      <c r="AO471" s="2760"/>
    </row>
    <row r="472" spans="1:41" ht="15.95" customHeight="1" x14ac:dyDescent="0.3">
      <c r="A472" s="3050" t="s">
        <v>996</v>
      </c>
      <c r="B472" s="3051"/>
      <c r="C472" s="208"/>
      <c r="D472" s="189"/>
      <c r="E472" s="2776"/>
      <c r="F472" s="3091"/>
      <c r="G472" s="2776"/>
      <c r="H472" s="3091"/>
      <c r="I472" s="2759">
        <v>0</v>
      </c>
      <c r="J472" s="2760"/>
      <c r="K472" s="299"/>
      <c r="L472" s="138" t="s">
        <v>806</v>
      </c>
      <c r="M472" s="189"/>
      <c r="N472" s="189"/>
      <c r="O472" s="2759"/>
      <c r="P472" s="2760"/>
      <c r="Q472" s="2759"/>
      <c r="R472" s="2760"/>
      <c r="S472" s="2759">
        <v>0</v>
      </c>
      <c r="T472" s="2760"/>
      <c r="U472" s="286"/>
      <c r="V472" s="3050" t="s">
        <v>996</v>
      </c>
      <c r="W472" s="3051"/>
      <c r="X472" s="136"/>
      <c r="Y472" s="189"/>
      <c r="Z472" s="2776"/>
      <c r="AA472" s="3091"/>
      <c r="AB472" s="2776"/>
      <c r="AC472" s="3091"/>
      <c r="AD472" s="2759">
        <v>0</v>
      </c>
      <c r="AE472" s="2760"/>
      <c r="AF472" s="53"/>
      <c r="AG472" s="138" t="s">
        <v>806</v>
      </c>
      <c r="AH472" s="189"/>
      <c r="AI472" s="189"/>
      <c r="AJ472" s="2759"/>
      <c r="AK472" s="2760"/>
      <c r="AL472" s="2759"/>
      <c r="AM472" s="2760"/>
      <c r="AN472" s="2759">
        <v>0</v>
      </c>
      <c r="AO472" s="2760"/>
    </row>
    <row r="473" spans="1:41" ht="15.95" customHeight="1" x14ac:dyDescent="0.4">
      <c r="A473" s="3050" t="s">
        <v>879</v>
      </c>
      <c r="B473" s="3051"/>
      <c r="C473" s="189" t="s">
        <v>502</v>
      </c>
      <c r="D473" s="189" t="s">
        <v>503</v>
      </c>
      <c r="E473" s="2776">
        <v>5</v>
      </c>
      <c r="F473" s="3091"/>
      <c r="G473" s="2841">
        <v>38202.400000000001</v>
      </c>
      <c r="H473" s="2842">
        <v>38202.400000000001</v>
      </c>
      <c r="I473" s="2759">
        <v>191012</v>
      </c>
      <c r="J473" s="2760"/>
      <c r="K473" s="299"/>
      <c r="L473" s="138" t="s">
        <v>580</v>
      </c>
      <c r="M473" s="189" t="s">
        <v>1111</v>
      </c>
      <c r="N473" s="189" t="s">
        <v>458</v>
      </c>
      <c r="O473" s="2759">
        <v>200</v>
      </c>
      <c r="P473" s="2760"/>
      <c r="Q473" s="2759">
        <v>5618</v>
      </c>
      <c r="R473" s="2760"/>
      <c r="S473" s="2759">
        <v>1123600</v>
      </c>
      <c r="T473" s="2760"/>
      <c r="U473" s="286"/>
      <c r="V473" s="3050" t="s">
        <v>879</v>
      </c>
      <c r="W473" s="3051"/>
      <c r="X473" s="136"/>
      <c r="Y473" s="189"/>
      <c r="Z473" s="2776"/>
      <c r="AA473" s="3091"/>
      <c r="AB473" s="2776"/>
      <c r="AC473" s="3091"/>
      <c r="AD473" s="2759">
        <v>0</v>
      </c>
      <c r="AE473" s="2760"/>
      <c r="AF473" s="53"/>
      <c r="AG473" s="138" t="s">
        <v>580</v>
      </c>
      <c r="AH473" s="189"/>
      <c r="AI473" s="189"/>
      <c r="AJ473" s="2759"/>
      <c r="AK473" s="2760"/>
      <c r="AL473" s="2759"/>
      <c r="AM473" s="2760"/>
      <c r="AN473" s="2759">
        <v>0</v>
      </c>
      <c r="AO473" s="2760"/>
    </row>
    <row r="474" spans="1:41" ht="15.95" customHeight="1" x14ac:dyDescent="0.3">
      <c r="A474" s="3050" t="s">
        <v>997</v>
      </c>
      <c r="B474" s="3051"/>
      <c r="C474" s="208"/>
      <c r="D474" s="189"/>
      <c r="E474" s="2776"/>
      <c r="F474" s="3091"/>
      <c r="G474" s="2776"/>
      <c r="H474" s="3091"/>
      <c r="I474" s="2759">
        <v>0</v>
      </c>
      <c r="J474" s="2760"/>
      <c r="K474" s="299"/>
      <c r="L474" s="138" t="s">
        <v>880</v>
      </c>
      <c r="M474" s="189"/>
      <c r="N474" s="189"/>
      <c r="O474" s="2759"/>
      <c r="P474" s="2760"/>
      <c r="Q474" s="2759"/>
      <c r="R474" s="2760"/>
      <c r="S474" s="2759">
        <v>0</v>
      </c>
      <c r="T474" s="2760"/>
      <c r="U474" s="286"/>
      <c r="V474" s="3050" t="s">
        <v>997</v>
      </c>
      <c r="W474" s="3051"/>
      <c r="X474" s="136"/>
      <c r="Y474" s="189"/>
      <c r="Z474" s="2776"/>
      <c r="AA474" s="3091"/>
      <c r="AB474" s="2776"/>
      <c r="AC474" s="3091"/>
      <c r="AD474" s="2759">
        <v>0</v>
      </c>
      <c r="AE474" s="2760"/>
      <c r="AF474" s="53"/>
      <c r="AG474" s="138" t="s">
        <v>880</v>
      </c>
      <c r="AH474" s="189"/>
      <c r="AI474" s="189"/>
      <c r="AJ474" s="2759"/>
      <c r="AK474" s="2760"/>
      <c r="AL474" s="2759"/>
      <c r="AM474" s="2760"/>
      <c r="AN474" s="2759">
        <v>0</v>
      </c>
      <c r="AO474" s="2760"/>
    </row>
    <row r="475" spans="1:41" ht="15.95" customHeight="1" x14ac:dyDescent="0.3">
      <c r="A475" s="3050" t="s">
        <v>510</v>
      </c>
      <c r="B475" s="3051"/>
      <c r="C475" s="208"/>
      <c r="D475" s="189"/>
      <c r="E475" s="2776"/>
      <c r="F475" s="3091"/>
      <c r="G475" s="2776"/>
      <c r="H475" s="3091"/>
      <c r="I475" s="2759">
        <v>0</v>
      </c>
      <c r="J475" s="2760"/>
      <c r="K475" s="299"/>
      <c r="L475" s="217" t="s">
        <v>1104</v>
      </c>
      <c r="M475" s="136" t="s">
        <v>724</v>
      </c>
      <c r="N475" s="136" t="s">
        <v>1105</v>
      </c>
      <c r="O475" s="2843">
        <v>1100</v>
      </c>
      <c r="P475" s="2843"/>
      <c r="Q475" s="2843">
        <v>4494.3999999999996</v>
      </c>
      <c r="R475" s="2843"/>
      <c r="S475" s="2759">
        <v>4943840</v>
      </c>
      <c r="T475" s="2760"/>
      <c r="U475" s="286"/>
      <c r="V475" s="3050" t="s">
        <v>510</v>
      </c>
      <c r="W475" s="3051"/>
      <c r="X475" s="136"/>
      <c r="Y475" s="189"/>
      <c r="Z475" s="2776"/>
      <c r="AA475" s="3091"/>
      <c r="AB475" s="2776"/>
      <c r="AC475" s="3091"/>
      <c r="AD475" s="2759">
        <v>0</v>
      </c>
      <c r="AE475" s="2760"/>
      <c r="AF475" s="53"/>
      <c r="AG475" s="217" t="s">
        <v>521</v>
      </c>
      <c r="AH475" s="136"/>
      <c r="AI475" s="136"/>
      <c r="AJ475" s="2843"/>
      <c r="AK475" s="2843"/>
      <c r="AL475" s="2843"/>
      <c r="AM475" s="2843"/>
      <c r="AN475" s="2759">
        <v>0</v>
      </c>
      <c r="AO475" s="2760"/>
    </row>
    <row r="476" spans="1:41" ht="15.95" customHeight="1" x14ac:dyDescent="0.35">
      <c r="A476" s="3116" t="s">
        <v>998</v>
      </c>
      <c r="B476" s="3117"/>
      <c r="C476" s="208"/>
      <c r="D476" s="189"/>
      <c r="E476" s="2776"/>
      <c r="F476" s="3091"/>
      <c r="G476" s="2776"/>
      <c r="H476" s="3091"/>
      <c r="I476" s="2765">
        <v>2979787.2</v>
      </c>
      <c r="J476" s="3103"/>
      <c r="K476" s="299"/>
      <c r="L476" s="217" t="s">
        <v>1112</v>
      </c>
      <c r="M476" s="136" t="s">
        <v>1112</v>
      </c>
      <c r="N476" s="136" t="s">
        <v>1098</v>
      </c>
      <c r="O476" s="2843">
        <v>5</v>
      </c>
      <c r="P476" s="2843"/>
      <c r="Q476" s="2843">
        <v>3370.8</v>
      </c>
      <c r="R476" s="2843"/>
      <c r="S476" s="2759">
        <v>16854</v>
      </c>
      <c r="T476" s="2760"/>
      <c r="U476" s="286"/>
      <c r="V476" s="3116" t="s">
        <v>998</v>
      </c>
      <c r="W476" s="3117"/>
      <c r="X476" s="136"/>
      <c r="Y476" s="189"/>
      <c r="Z476" s="2776"/>
      <c r="AA476" s="3091"/>
      <c r="AB476" s="2776"/>
      <c r="AC476" s="3091"/>
      <c r="AD476" s="2765">
        <v>2177536.7999999998</v>
      </c>
      <c r="AE476" s="3103"/>
      <c r="AF476" s="53"/>
      <c r="AG476" s="217" t="s">
        <v>1090</v>
      </c>
      <c r="AH476" s="136"/>
      <c r="AI476" s="136"/>
      <c r="AJ476" s="2843"/>
      <c r="AK476" s="2843"/>
      <c r="AL476" s="2843"/>
      <c r="AM476" s="2843"/>
      <c r="AN476" s="2759">
        <v>0</v>
      </c>
      <c r="AO476" s="2760"/>
    </row>
    <row r="477" spans="1:41" ht="15.95" customHeight="1" x14ac:dyDescent="0.4">
      <c r="A477" s="3050" t="s">
        <v>858</v>
      </c>
      <c r="B477" s="3051"/>
      <c r="C477" s="189" t="s">
        <v>502</v>
      </c>
      <c r="D477" s="189" t="s">
        <v>503</v>
      </c>
      <c r="E477" s="2759">
        <v>10</v>
      </c>
      <c r="F477" s="2760"/>
      <c r="G477" s="2841">
        <v>38202.400000000001</v>
      </c>
      <c r="H477" s="2842">
        <v>38202.400000000001</v>
      </c>
      <c r="I477" s="2759">
        <v>382024</v>
      </c>
      <c r="J477" s="2760"/>
      <c r="K477" s="299"/>
      <c r="L477" s="220" t="s">
        <v>882</v>
      </c>
      <c r="M477" s="66"/>
      <c r="N477" s="221"/>
      <c r="O477" s="3104"/>
      <c r="P477" s="3104"/>
      <c r="Q477" s="3104"/>
      <c r="R477" s="3104"/>
      <c r="S477" s="3105">
        <v>10950200.167676767</v>
      </c>
      <c r="T477" s="3105"/>
      <c r="U477" s="286"/>
      <c r="V477" s="3050" t="s">
        <v>858</v>
      </c>
      <c r="W477" s="3051"/>
      <c r="X477" s="136"/>
      <c r="Y477" s="189"/>
      <c r="Z477" s="2759"/>
      <c r="AA477" s="2760"/>
      <c r="AB477" s="2759"/>
      <c r="AC477" s="2760"/>
      <c r="AD477" s="2759">
        <v>0</v>
      </c>
      <c r="AE477" s="2760"/>
      <c r="AF477" s="53"/>
      <c r="AG477" s="220" t="s">
        <v>882</v>
      </c>
      <c r="AH477" s="66"/>
      <c r="AI477" s="221"/>
      <c r="AJ477" s="3104"/>
      <c r="AK477" s="3104"/>
      <c r="AL477" s="3104"/>
      <c r="AM477" s="3104"/>
      <c r="AN477" s="3105">
        <v>3035240.4</v>
      </c>
      <c r="AO477" s="3105"/>
    </row>
    <row r="478" spans="1:41" ht="15.95" customHeight="1" x14ac:dyDescent="0.4">
      <c r="A478" s="3050" t="s">
        <v>501</v>
      </c>
      <c r="B478" s="3051"/>
      <c r="C478" s="189" t="s">
        <v>502</v>
      </c>
      <c r="D478" s="189" t="s">
        <v>503</v>
      </c>
      <c r="E478" s="2759">
        <v>5</v>
      </c>
      <c r="F478" s="2760"/>
      <c r="G478" s="2841">
        <v>38202.400000000001</v>
      </c>
      <c r="H478" s="2842">
        <v>38202.400000000001</v>
      </c>
      <c r="I478" s="2759">
        <v>191012</v>
      </c>
      <c r="J478" s="2760"/>
      <c r="K478" s="299"/>
      <c r="L478" s="164"/>
      <c r="M478" s="218"/>
      <c r="N478" s="136"/>
      <c r="O478" s="2843"/>
      <c r="P478" s="2843"/>
      <c r="Q478" s="2843"/>
      <c r="R478" s="2843"/>
      <c r="S478" s="2843"/>
      <c r="T478" s="2843"/>
      <c r="U478" s="286"/>
      <c r="V478" s="3050" t="s">
        <v>501</v>
      </c>
      <c r="W478" s="3051"/>
      <c r="X478" s="136" t="s">
        <v>502</v>
      </c>
      <c r="Y478" s="189" t="s">
        <v>503</v>
      </c>
      <c r="Z478" s="2759">
        <v>2</v>
      </c>
      <c r="AA478" s="2760"/>
      <c r="AB478" s="3124">
        <v>38202.400000000001</v>
      </c>
      <c r="AC478" s="3125">
        <v>38202.400000000001</v>
      </c>
      <c r="AD478" s="2759">
        <v>76404.800000000003</v>
      </c>
      <c r="AE478" s="2760"/>
      <c r="AF478" s="53"/>
      <c r="AG478" s="164"/>
      <c r="AH478" s="218"/>
      <c r="AI478" s="136"/>
      <c r="AJ478" s="2843"/>
      <c r="AK478" s="2843"/>
      <c r="AL478" s="2843"/>
      <c r="AM478" s="2843"/>
      <c r="AN478" s="2843"/>
      <c r="AO478" s="2843"/>
    </row>
    <row r="479" spans="1:41" ht="15.95" customHeight="1" x14ac:dyDescent="0.4">
      <c r="A479" s="3050" t="s">
        <v>1000</v>
      </c>
      <c r="B479" s="3051"/>
      <c r="C479" s="189" t="s">
        <v>502</v>
      </c>
      <c r="D479" s="189" t="s">
        <v>503</v>
      </c>
      <c r="E479" s="2776">
        <v>10</v>
      </c>
      <c r="F479" s="3091"/>
      <c r="G479" s="2841">
        <v>38202.400000000001</v>
      </c>
      <c r="H479" s="2842">
        <v>38202.400000000001</v>
      </c>
      <c r="I479" s="2759">
        <v>382024</v>
      </c>
      <c r="J479" s="2760"/>
      <c r="K479" s="299"/>
      <c r="L479" s="160" t="s">
        <v>582</v>
      </c>
      <c r="M479" s="161"/>
      <c r="N479" s="161"/>
      <c r="O479" s="3101"/>
      <c r="P479" s="3101"/>
      <c r="Q479" s="3101"/>
      <c r="R479" s="3101"/>
      <c r="S479" s="3101"/>
      <c r="T479" s="3102"/>
      <c r="U479" s="286"/>
      <c r="V479" s="3050" t="s">
        <v>1000</v>
      </c>
      <c r="W479" s="3051"/>
      <c r="X479" s="136"/>
      <c r="Y479" s="189"/>
      <c r="Z479" s="2776"/>
      <c r="AA479" s="3091"/>
      <c r="AB479" s="2776"/>
      <c r="AC479" s="3091"/>
      <c r="AD479" s="2759">
        <v>0</v>
      </c>
      <c r="AE479" s="2760"/>
      <c r="AF479" s="53"/>
      <c r="AG479" s="160" t="s">
        <v>582</v>
      </c>
      <c r="AH479" s="161"/>
      <c r="AI479" s="161"/>
      <c r="AJ479" s="3101"/>
      <c r="AK479" s="3101"/>
      <c r="AL479" s="3101"/>
      <c r="AM479" s="3101"/>
      <c r="AN479" s="3101"/>
      <c r="AO479" s="3102"/>
    </row>
    <row r="480" spans="1:41" ht="15.95" customHeight="1" x14ac:dyDescent="0.3">
      <c r="A480" s="3050" t="s">
        <v>1001</v>
      </c>
      <c r="B480" s="3051"/>
      <c r="C480" s="208"/>
      <c r="D480" s="189"/>
      <c r="E480" s="2776"/>
      <c r="F480" s="3091"/>
      <c r="G480" s="2776"/>
      <c r="H480" s="3091"/>
      <c r="I480" s="2759">
        <v>0</v>
      </c>
      <c r="J480" s="2760"/>
      <c r="K480" s="299"/>
      <c r="L480" s="164" t="s">
        <v>1002</v>
      </c>
      <c r="M480" s="317">
        <v>0.05</v>
      </c>
      <c r="N480" s="166"/>
      <c r="O480" s="2775"/>
      <c r="P480" s="2775"/>
      <c r="Q480" s="2775"/>
      <c r="R480" s="2775"/>
      <c r="S480" s="2775">
        <v>792685.09238383838</v>
      </c>
      <c r="T480" s="2760"/>
      <c r="U480" s="286"/>
      <c r="V480" s="3050" t="s">
        <v>1001</v>
      </c>
      <c r="W480" s="3051"/>
      <c r="X480" s="136"/>
      <c r="Y480" s="189"/>
      <c r="Z480" s="2776"/>
      <c r="AA480" s="3091"/>
      <c r="AB480" s="2776"/>
      <c r="AC480" s="3091"/>
      <c r="AD480" s="2759">
        <v>0</v>
      </c>
      <c r="AE480" s="2760"/>
      <c r="AF480" s="53"/>
      <c r="AG480" s="164" t="s">
        <v>1002</v>
      </c>
      <c r="AH480" s="317">
        <v>0.05</v>
      </c>
      <c r="AI480" s="166"/>
      <c r="AJ480" s="2775"/>
      <c r="AK480" s="2775"/>
      <c r="AL480" s="2775"/>
      <c r="AM480" s="2775"/>
      <c r="AN480" s="2775">
        <v>390070.51750000002</v>
      </c>
      <c r="AO480" s="2760"/>
    </row>
    <row r="481" spans="1:41" ht="15.95" customHeight="1" x14ac:dyDescent="0.3">
      <c r="A481" s="3050" t="s">
        <v>1003</v>
      </c>
      <c r="B481" s="3051"/>
      <c r="C481" s="208"/>
      <c r="D481" s="189"/>
      <c r="E481" s="2776"/>
      <c r="F481" s="3091"/>
      <c r="G481" s="2776"/>
      <c r="H481" s="3091"/>
      <c r="I481" s="2759">
        <v>0</v>
      </c>
      <c r="J481" s="2760"/>
      <c r="K481" s="299"/>
      <c r="L481" s="168" t="s">
        <v>533</v>
      </c>
      <c r="M481" s="166"/>
      <c r="N481" s="166"/>
      <c r="O481" s="2775"/>
      <c r="P481" s="2775"/>
      <c r="Q481" s="2775"/>
      <c r="R481" s="2775"/>
      <c r="S481" s="2775">
        <v>200000</v>
      </c>
      <c r="T481" s="2760"/>
      <c r="U481" s="286"/>
      <c r="V481" s="3050" t="s">
        <v>1003</v>
      </c>
      <c r="W481" s="3051"/>
      <c r="X481" s="136"/>
      <c r="Y481" s="189"/>
      <c r="Z481" s="2776"/>
      <c r="AA481" s="3091"/>
      <c r="AB481" s="2776"/>
      <c r="AC481" s="3091"/>
      <c r="AD481" s="2759">
        <v>0</v>
      </c>
      <c r="AE481" s="2760"/>
      <c r="AF481" s="53"/>
      <c r="AG481" s="168" t="s">
        <v>533</v>
      </c>
      <c r="AH481" s="166"/>
      <c r="AI481" s="166"/>
      <c r="AJ481" s="2775"/>
      <c r="AK481" s="2775"/>
      <c r="AL481" s="2775"/>
      <c r="AM481" s="2775"/>
      <c r="AN481" s="2775">
        <v>120000</v>
      </c>
      <c r="AO481" s="2760"/>
    </row>
    <row r="482" spans="1:41" ht="15.95" customHeight="1" x14ac:dyDescent="0.3">
      <c r="A482" s="3050" t="s">
        <v>1004</v>
      </c>
      <c r="B482" s="3051"/>
      <c r="C482" s="208"/>
      <c r="D482" s="189"/>
      <c r="E482" s="2776"/>
      <c r="F482" s="3091"/>
      <c r="G482" s="2776"/>
      <c r="H482" s="3091"/>
      <c r="I482" s="2759">
        <v>0</v>
      </c>
      <c r="J482" s="2760"/>
      <c r="K482" s="299"/>
      <c r="L482" s="169" t="s">
        <v>535</v>
      </c>
      <c r="M482" s="166"/>
      <c r="N482" s="166"/>
      <c r="O482" s="2775"/>
      <c r="P482" s="2775"/>
      <c r="Q482" s="2775"/>
      <c r="R482" s="2775"/>
      <c r="S482" s="2775">
        <v>500000</v>
      </c>
      <c r="T482" s="2760"/>
      <c r="U482" s="286"/>
      <c r="V482" s="3050" t="s">
        <v>1004</v>
      </c>
      <c r="W482" s="3051"/>
      <c r="X482" s="136"/>
      <c r="Y482" s="189"/>
      <c r="Z482" s="2776"/>
      <c r="AA482" s="3091"/>
      <c r="AB482" s="2776"/>
      <c r="AC482" s="3091"/>
      <c r="AD482" s="2759">
        <v>0</v>
      </c>
      <c r="AE482" s="2760"/>
      <c r="AF482" s="53"/>
      <c r="AG482" s="169" t="s">
        <v>535</v>
      </c>
      <c r="AH482" s="166"/>
      <c r="AI482" s="166"/>
      <c r="AJ482" s="2775"/>
      <c r="AK482" s="2775"/>
      <c r="AL482" s="2775"/>
      <c r="AM482" s="2775"/>
      <c r="AN482" s="2775">
        <v>500000</v>
      </c>
      <c r="AO482" s="2760"/>
    </row>
    <row r="483" spans="1:41" ht="15.95" customHeight="1" x14ac:dyDescent="0.4">
      <c r="A483" s="3050" t="s">
        <v>1005</v>
      </c>
      <c r="B483" s="3051"/>
      <c r="C483" s="189" t="s">
        <v>502</v>
      </c>
      <c r="D483" s="189" t="s">
        <v>503</v>
      </c>
      <c r="E483" s="2776">
        <v>10</v>
      </c>
      <c r="F483" s="3091"/>
      <c r="G483" s="2841">
        <v>38202.400000000001</v>
      </c>
      <c r="H483" s="2842">
        <v>38202.400000000001</v>
      </c>
      <c r="I483" s="2759">
        <v>382024</v>
      </c>
      <c r="J483" s="2760"/>
      <c r="K483" s="299"/>
      <c r="L483" s="169" t="s">
        <v>731</v>
      </c>
      <c r="M483" s="166"/>
      <c r="N483" s="166"/>
      <c r="O483" s="2775"/>
      <c r="P483" s="2775"/>
      <c r="Q483" s="2775"/>
      <c r="R483" s="2775"/>
      <c r="S483" s="2775">
        <v>475611.05543030298</v>
      </c>
      <c r="T483" s="2760"/>
      <c r="U483" s="286"/>
      <c r="V483" s="3050" t="s">
        <v>1005</v>
      </c>
      <c r="W483" s="3051"/>
      <c r="X483" s="136"/>
      <c r="Y483" s="189"/>
      <c r="Z483" s="2776"/>
      <c r="AA483" s="3091"/>
      <c r="AB483" s="2776"/>
      <c r="AC483" s="3091"/>
      <c r="AD483" s="2759">
        <v>0</v>
      </c>
      <c r="AE483" s="2760"/>
      <c r="AF483" s="53"/>
      <c r="AG483" s="169" t="s">
        <v>537</v>
      </c>
      <c r="AH483" s="166"/>
      <c r="AI483" s="166"/>
      <c r="AJ483" s="2775"/>
      <c r="AK483" s="2775"/>
      <c r="AL483" s="2775"/>
      <c r="AM483" s="2775"/>
      <c r="AN483" s="2775">
        <v>312056.41399999999</v>
      </c>
      <c r="AO483" s="2760"/>
    </row>
    <row r="484" spans="1:41" ht="15.95" customHeight="1" x14ac:dyDescent="0.4">
      <c r="A484" s="3050" t="s">
        <v>1006</v>
      </c>
      <c r="B484" s="3051"/>
      <c r="C484" s="189" t="s">
        <v>502</v>
      </c>
      <c r="D484" s="189" t="s">
        <v>503</v>
      </c>
      <c r="E484" s="2776">
        <v>5</v>
      </c>
      <c r="F484" s="3091"/>
      <c r="G484" s="2841">
        <v>38202.400000000001</v>
      </c>
      <c r="H484" s="2842">
        <v>38202.400000000001</v>
      </c>
      <c r="I484" s="2759">
        <v>191012</v>
      </c>
      <c r="J484" s="2760"/>
      <c r="K484" s="299"/>
      <c r="L484" s="185" t="s">
        <v>510</v>
      </c>
      <c r="M484" s="173"/>
      <c r="N484" s="173"/>
      <c r="O484" s="2757"/>
      <c r="P484" s="2757"/>
      <c r="Q484" s="2757"/>
      <c r="R484" s="2757"/>
      <c r="S484" s="2757">
        <v>150000</v>
      </c>
      <c r="T484" s="2758"/>
      <c r="U484" s="286"/>
      <c r="V484" s="3050" t="s">
        <v>1006</v>
      </c>
      <c r="W484" s="3051"/>
      <c r="X484" s="136" t="s">
        <v>502</v>
      </c>
      <c r="Y484" s="189" t="s">
        <v>503</v>
      </c>
      <c r="Z484" s="2776">
        <v>5</v>
      </c>
      <c r="AA484" s="3091"/>
      <c r="AB484" s="3124">
        <v>38202.400000000001</v>
      </c>
      <c r="AC484" s="3125">
        <v>38202.400000000001</v>
      </c>
      <c r="AD484" s="2759">
        <v>191012</v>
      </c>
      <c r="AE484" s="2760"/>
      <c r="AF484" s="53"/>
      <c r="AG484" s="185" t="s">
        <v>510</v>
      </c>
      <c r="AH484" s="173"/>
      <c r="AI484" s="173"/>
      <c r="AJ484" s="2757"/>
      <c r="AK484" s="2757"/>
      <c r="AL484" s="2757"/>
      <c r="AM484" s="2757"/>
      <c r="AN484" s="2757">
        <v>100000</v>
      </c>
      <c r="AO484" s="2758"/>
    </row>
    <row r="485" spans="1:41" ht="15.95" customHeight="1" x14ac:dyDescent="0.4">
      <c r="A485" s="3050" t="s">
        <v>1007</v>
      </c>
      <c r="B485" s="3051"/>
      <c r="C485" s="189" t="s">
        <v>502</v>
      </c>
      <c r="D485" s="189" t="s">
        <v>503</v>
      </c>
      <c r="E485" s="2776">
        <v>5</v>
      </c>
      <c r="F485" s="3091"/>
      <c r="G485" s="2841">
        <v>38202.400000000001</v>
      </c>
      <c r="H485" s="2842">
        <v>38202.400000000001</v>
      </c>
      <c r="I485" s="2759">
        <v>191012</v>
      </c>
      <c r="J485" s="2760"/>
      <c r="K485" s="299"/>
      <c r="L485" s="174" t="s">
        <v>539</v>
      </c>
      <c r="M485" s="222"/>
      <c r="N485" s="222"/>
      <c r="O485" s="3096"/>
      <c r="P485" s="3096"/>
      <c r="Q485" s="3097"/>
      <c r="R485" s="3097"/>
      <c r="S485" s="3098">
        <v>2118296.1478141411</v>
      </c>
      <c r="T485" s="3098"/>
      <c r="U485" s="286"/>
      <c r="V485" s="3050" t="s">
        <v>1087</v>
      </c>
      <c r="W485" s="3051"/>
      <c r="X485" s="136"/>
      <c r="Y485" s="189"/>
      <c r="Z485" s="2776"/>
      <c r="AA485" s="3091"/>
      <c r="AB485" s="2776"/>
      <c r="AC485" s="3091"/>
      <c r="AD485" s="2759">
        <v>0</v>
      </c>
      <c r="AE485" s="2760"/>
      <c r="AF485" s="53"/>
      <c r="AG485" s="174" t="s">
        <v>539</v>
      </c>
      <c r="AH485" s="222"/>
      <c r="AI485" s="222"/>
      <c r="AJ485" s="3096"/>
      <c r="AK485" s="3096"/>
      <c r="AL485" s="3097"/>
      <c r="AM485" s="3097"/>
      <c r="AN485" s="3098">
        <v>1422126.9314999999</v>
      </c>
      <c r="AO485" s="3098"/>
    </row>
    <row r="486" spans="1:41" ht="15.95" customHeight="1" x14ac:dyDescent="0.3">
      <c r="A486" s="3050" t="s">
        <v>1008</v>
      </c>
      <c r="B486" s="3051"/>
      <c r="C486" s="136"/>
      <c r="D486" s="189"/>
      <c r="E486" s="2776"/>
      <c r="F486" s="3091"/>
      <c r="G486" s="2776"/>
      <c r="H486" s="3091"/>
      <c r="I486" s="2759">
        <v>0</v>
      </c>
      <c r="J486" s="2760"/>
      <c r="K486" s="299"/>
      <c r="L486" s="177"/>
      <c r="M486" s="166"/>
      <c r="N486" s="166"/>
      <c r="O486" s="2775"/>
      <c r="P486" s="2775"/>
      <c r="Q486" s="2775"/>
      <c r="R486" s="2775"/>
      <c r="S486" s="2775"/>
      <c r="T486" s="2760"/>
      <c r="U486" s="286"/>
      <c r="V486" s="3050" t="s">
        <v>1008</v>
      </c>
      <c r="W486" s="3051"/>
      <c r="X486" s="136"/>
      <c r="Y486" s="189"/>
      <c r="Z486" s="2776"/>
      <c r="AA486" s="3091"/>
      <c r="AB486" s="2776"/>
      <c r="AC486" s="3091"/>
      <c r="AD486" s="2759">
        <v>0</v>
      </c>
      <c r="AE486" s="2760"/>
      <c r="AF486" s="53"/>
      <c r="AG486" s="177"/>
      <c r="AH486" s="166"/>
      <c r="AI486" s="166"/>
      <c r="AJ486" s="2775"/>
      <c r="AK486" s="2775"/>
      <c r="AL486" s="2775"/>
      <c r="AM486" s="2775"/>
      <c r="AN486" s="2775"/>
      <c r="AO486" s="2760"/>
    </row>
    <row r="487" spans="1:41" ht="15.95" customHeight="1" thickBot="1" x14ac:dyDescent="0.45">
      <c r="A487" s="3050" t="s">
        <v>1009</v>
      </c>
      <c r="B487" s="3051"/>
      <c r="C487" s="189" t="s">
        <v>502</v>
      </c>
      <c r="D487" s="189" t="s">
        <v>503</v>
      </c>
      <c r="E487" s="2776">
        <v>5</v>
      </c>
      <c r="F487" s="3091"/>
      <c r="G487" s="2841">
        <v>38202.400000000001</v>
      </c>
      <c r="H487" s="2842">
        <v>38202.400000000001</v>
      </c>
      <c r="I487" s="2759">
        <v>191012</v>
      </c>
      <c r="J487" s="2760"/>
      <c r="K487" s="299"/>
      <c r="L487" s="178" t="s">
        <v>588</v>
      </c>
      <c r="M487" s="226"/>
      <c r="N487" s="226"/>
      <c r="O487" s="226"/>
      <c r="P487" s="226"/>
      <c r="Q487" s="179"/>
      <c r="R487" s="179"/>
      <c r="S487" s="2780">
        <v>17971997.995490909</v>
      </c>
      <c r="T487" s="2781"/>
      <c r="U487" s="286"/>
      <c r="V487" s="3050" t="s">
        <v>1009</v>
      </c>
      <c r="W487" s="3051"/>
      <c r="X487" s="136" t="s">
        <v>502</v>
      </c>
      <c r="Y487" s="189" t="s">
        <v>503</v>
      </c>
      <c r="Z487" s="2776">
        <v>20</v>
      </c>
      <c r="AA487" s="3091"/>
      <c r="AB487" s="3124">
        <v>38202.400000000001</v>
      </c>
      <c r="AC487" s="3125">
        <v>38202.400000000001</v>
      </c>
      <c r="AD487" s="2759">
        <v>764048</v>
      </c>
      <c r="AE487" s="2760"/>
      <c r="AF487" s="53"/>
      <c r="AG487" s="178" t="s">
        <v>588</v>
      </c>
      <c r="AH487" s="226"/>
      <c r="AI487" s="226"/>
      <c r="AJ487" s="226"/>
      <c r="AK487" s="226"/>
      <c r="AL487" s="179"/>
      <c r="AM487" s="179"/>
      <c r="AN487" s="2780">
        <v>9223537.2814999986</v>
      </c>
      <c r="AO487" s="2781"/>
    </row>
    <row r="488" spans="1:41" ht="15.95" customHeight="1" x14ac:dyDescent="0.4">
      <c r="A488" s="3050" t="s">
        <v>1049</v>
      </c>
      <c r="B488" s="3051"/>
      <c r="C488" s="189" t="s">
        <v>502</v>
      </c>
      <c r="D488" s="189" t="s">
        <v>503</v>
      </c>
      <c r="E488" s="2759">
        <v>10</v>
      </c>
      <c r="F488" s="2760"/>
      <c r="G488" s="2841">
        <v>38202.400000000001</v>
      </c>
      <c r="H488" s="2842">
        <v>38202.400000000001</v>
      </c>
      <c r="I488" s="2759">
        <v>382024</v>
      </c>
      <c r="J488" s="2760"/>
      <c r="K488" s="304"/>
      <c r="L488" s="166"/>
      <c r="M488" s="166"/>
      <c r="N488" s="166"/>
      <c r="O488" s="166"/>
      <c r="P488" s="166"/>
      <c r="Q488" s="166"/>
      <c r="R488" s="166"/>
      <c r="S488" s="166"/>
      <c r="T488" s="166"/>
      <c r="U488" s="286"/>
      <c r="V488" s="3050" t="s">
        <v>1015</v>
      </c>
      <c r="W488" s="3051"/>
      <c r="X488" s="136" t="s">
        <v>502</v>
      </c>
      <c r="Y488" s="189" t="s">
        <v>503</v>
      </c>
      <c r="Z488" s="2759">
        <v>15</v>
      </c>
      <c r="AA488" s="2760"/>
      <c r="AB488" s="3124">
        <v>38202.400000000001</v>
      </c>
      <c r="AC488" s="3125">
        <v>38202.400000000001</v>
      </c>
      <c r="AD488" s="2759">
        <v>573036</v>
      </c>
      <c r="AE488" s="2760"/>
      <c r="AF488" s="53"/>
      <c r="AG488" s="166"/>
      <c r="AH488" s="166"/>
      <c r="AI488" s="166"/>
      <c r="AJ488" s="166"/>
      <c r="AK488" s="166"/>
      <c r="AL488" s="166"/>
      <c r="AM488" s="166"/>
      <c r="AN488" s="166"/>
      <c r="AO488" s="166"/>
    </row>
    <row r="489" spans="1:41" ht="15.95" customHeight="1" x14ac:dyDescent="0.3">
      <c r="A489" s="3050" t="s">
        <v>1016</v>
      </c>
      <c r="B489" s="3051"/>
      <c r="C489" s="136"/>
      <c r="D489" s="136"/>
      <c r="E489" s="2776"/>
      <c r="F489" s="3091"/>
      <c r="G489" s="2759"/>
      <c r="H489" s="3123"/>
      <c r="I489" s="2759">
        <v>0</v>
      </c>
      <c r="J489" s="2760"/>
      <c r="K489" s="299"/>
      <c r="L489" s="7" t="s">
        <v>1530</v>
      </c>
      <c r="M489" s="166"/>
      <c r="N489" s="166"/>
      <c r="O489" s="166"/>
      <c r="P489" s="166"/>
      <c r="Q489" s="166"/>
      <c r="R489" s="166"/>
      <c r="S489" s="166"/>
      <c r="T489" s="166"/>
      <c r="U489" s="286"/>
      <c r="V489" s="3050" t="s">
        <v>1016</v>
      </c>
      <c r="W489" s="3051"/>
      <c r="X489" s="136"/>
      <c r="Y489" s="189"/>
      <c r="Z489" s="2776"/>
      <c r="AA489" s="3091"/>
      <c r="AB489" s="2776"/>
      <c r="AC489" s="3091"/>
      <c r="AD489" s="2759">
        <v>0</v>
      </c>
      <c r="AE489" s="2760"/>
      <c r="AF489" s="53"/>
      <c r="AG489" s="7" t="s">
        <v>1530</v>
      </c>
      <c r="AH489" s="166"/>
      <c r="AI489" s="166"/>
      <c r="AJ489" s="166"/>
      <c r="AK489" s="166"/>
      <c r="AL489" s="166"/>
      <c r="AM489" s="166"/>
      <c r="AN489" s="166"/>
      <c r="AO489" s="166"/>
    </row>
    <row r="490" spans="1:41" ht="15.95" customHeight="1" x14ac:dyDescent="0.3">
      <c r="A490" s="3050" t="s">
        <v>1017</v>
      </c>
      <c r="B490" s="3051"/>
      <c r="C490" s="208"/>
      <c r="D490" s="189"/>
      <c r="E490" s="2776"/>
      <c r="F490" s="3091"/>
      <c r="G490" s="2776"/>
      <c r="H490" s="3091"/>
      <c r="I490" s="2759">
        <v>0</v>
      </c>
      <c r="J490" s="2760"/>
      <c r="K490" s="299"/>
      <c r="L490" s="2155" t="s">
        <v>1586</v>
      </c>
      <c r="M490" s="1881"/>
      <c r="N490" s="1881"/>
      <c r="O490" s="1881"/>
      <c r="P490" s="1881"/>
      <c r="Q490" s="1896"/>
      <c r="R490" s="1881"/>
      <c r="S490" s="1881"/>
      <c r="T490" s="166"/>
      <c r="U490" s="286"/>
      <c r="V490" s="3050" t="s">
        <v>1017</v>
      </c>
      <c r="W490" s="3051"/>
      <c r="X490" s="136"/>
      <c r="Y490" s="189"/>
      <c r="Z490" s="2776"/>
      <c r="AA490" s="3091"/>
      <c r="AB490" s="2776"/>
      <c r="AC490" s="3091"/>
      <c r="AD490" s="2759">
        <v>0</v>
      </c>
      <c r="AE490" s="2760"/>
      <c r="AF490" s="53"/>
      <c r="AG490" s="2155" t="s">
        <v>1586</v>
      </c>
      <c r="AH490" s="1881"/>
      <c r="AI490" s="1881"/>
      <c r="AJ490" s="1881"/>
      <c r="AK490" s="1881"/>
      <c r="AL490" s="1896"/>
      <c r="AM490" s="1881"/>
      <c r="AN490" s="1881"/>
      <c r="AO490" s="166"/>
    </row>
    <row r="491" spans="1:41" ht="15.95" customHeight="1" x14ac:dyDescent="0.3">
      <c r="A491" s="3050" t="s">
        <v>1018</v>
      </c>
      <c r="B491" s="3051"/>
      <c r="C491" s="208"/>
      <c r="D491" s="189"/>
      <c r="E491" s="2776"/>
      <c r="F491" s="3091"/>
      <c r="G491" s="2776"/>
      <c r="H491" s="3091"/>
      <c r="I491" s="2759">
        <v>0</v>
      </c>
      <c r="J491" s="2760"/>
      <c r="K491" s="299"/>
      <c r="L491" s="166"/>
      <c r="M491" s="227"/>
      <c r="N491" s="227"/>
      <c r="O491" s="227"/>
      <c r="P491" s="227"/>
      <c r="Q491" s="122"/>
      <c r="R491" s="61"/>
      <c r="S491" s="61"/>
      <c r="T491" s="166"/>
      <c r="U491" s="286"/>
      <c r="V491" s="3050" t="s">
        <v>1018</v>
      </c>
      <c r="W491" s="3051"/>
      <c r="X491" s="136"/>
      <c r="Y491" s="189"/>
      <c r="Z491" s="2776"/>
      <c r="AA491" s="3091"/>
      <c r="AB491" s="2776"/>
      <c r="AC491" s="3091"/>
      <c r="AD491" s="2759">
        <v>0</v>
      </c>
      <c r="AE491" s="2760"/>
      <c r="AF491" s="53"/>
      <c r="AG491" s="166"/>
      <c r="AH491" s="3044"/>
      <c r="AI491" s="3044"/>
      <c r="AJ491" s="3044"/>
      <c r="AK491" s="3044"/>
      <c r="AL491" s="321"/>
      <c r="AM491" s="61"/>
      <c r="AN491" s="61"/>
      <c r="AO491" s="166"/>
    </row>
    <row r="492" spans="1:41" ht="15.95" customHeight="1" x14ac:dyDescent="0.4">
      <c r="A492" s="3050" t="s">
        <v>1019</v>
      </c>
      <c r="B492" s="3051"/>
      <c r="C492" s="189" t="s">
        <v>502</v>
      </c>
      <c r="D492" s="189" t="s">
        <v>503</v>
      </c>
      <c r="E492" s="2759">
        <v>8</v>
      </c>
      <c r="F492" s="2760"/>
      <c r="G492" s="2841">
        <v>38202.400000000001</v>
      </c>
      <c r="H492" s="2842">
        <v>38202.400000000001</v>
      </c>
      <c r="I492" s="2759">
        <v>305619.20000000001</v>
      </c>
      <c r="J492" s="2760"/>
      <c r="K492" s="299"/>
      <c r="L492" s="166"/>
      <c r="M492" s="3044"/>
      <c r="N492" s="3044"/>
      <c r="O492" s="3044"/>
      <c r="P492" s="3044"/>
      <c r="Q492" s="122"/>
      <c r="R492" s="61"/>
      <c r="S492" s="166"/>
      <c r="T492" s="166"/>
      <c r="U492" s="286"/>
      <c r="V492" s="3050" t="s">
        <v>1019</v>
      </c>
      <c r="W492" s="3051"/>
      <c r="X492" s="136" t="s">
        <v>502</v>
      </c>
      <c r="Y492" s="189" t="s">
        <v>503</v>
      </c>
      <c r="Z492" s="2759">
        <v>5</v>
      </c>
      <c r="AA492" s="2760"/>
      <c r="AB492" s="3124">
        <v>38202.400000000001</v>
      </c>
      <c r="AC492" s="3125">
        <v>38202.400000000001</v>
      </c>
      <c r="AD492" s="2759">
        <v>191012</v>
      </c>
      <c r="AE492" s="2760"/>
      <c r="AF492" s="53"/>
      <c r="AG492" s="166"/>
      <c r="AH492" s="227"/>
      <c r="AI492" s="227"/>
      <c r="AJ492" s="227"/>
      <c r="AK492" s="227"/>
      <c r="AL492" s="122"/>
      <c r="AM492" s="61"/>
      <c r="AN492" s="166"/>
      <c r="AO492" s="166"/>
    </row>
    <row r="493" spans="1:41" ht="15.95" customHeight="1" x14ac:dyDescent="0.4">
      <c r="A493" s="3050" t="s">
        <v>887</v>
      </c>
      <c r="B493" s="3051"/>
      <c r="C493" s="189" t="s">
        <v>502</v>
      </c>
      <c r="D493" s="189" t="s">
        <v>503</v>
      </c>
      <c r="E493" s="2759">
        <v>5</v>
      </c>
      <c r="F493" s="2760"/>
      <c r="G493" s="2841">
        <v>38202.400000000001</v>
      </c>
      <c r="H493" s="2842">
        <v>38202.400000000001</v>
      </c>
      <c r="I493" s="2759">
        <v>191012</v>
      </c>
      <c r="J493" s="2760"/>
      <c r="K493" s="299"/>
      <c r="L493" s="166"/>
      <c r="M493" s="3044"/>
      <c r="N493" s="3044"/>
      <c r="O493" s="3044"/>
      <c r="P493" s="3044"/>
      <c r="Q493" s="122"/>
      <c r="R493" s="166"/>
      <c r="S493" s="166"/>
      <c r="T493" s="166"/>
      <c r="U493" s="286"/>
      <c r="V493" s="3050" t="s">
        <v>887</v>
      </c>
      <c r="W493" s="3051"/>
      <c r="X493" s="136" t="s">
        <v>502</v>
      </c>
      <c r="Y493" s="189" t="s">
        <v>503</v>
      </c>
      <c r="Z493" s="2759">
        <v>5</v>
      </c>
      <c r="AA493" s="2760"/>
      <c r="AB493" s="3124">
        <v>38202.400000000001</v>
      </c>
      <c r="AC493" s="3125">
        <v>38202.400000000001</v>
      </c>
      <c r="AD493" s="2759">
        <v>191012</v>
      </c>
      <c r="AE493" s="2760"/>
      <c r="AF493" s="53"/>
      <c r="AG493" s="166"/>
      <c r="AH493" s="227"/>
      <c r="AI493" s="227"/>
      <c r="AJ493" s="227"/>
      <c r="AK493" s="227"/>
      <c r="AL493" s="122"/>
      <c r="AM493" s="166"/>
      <c r="AN493" s="166"/>
      <c r="AO493" s="166"/>
    </row>
    <row r="494" spans="1:41" ht="15.95" customHeight="1" x14ac:dyDescent="0.4">
      <c r="A494" s="3050" t="s">
        <v>888</v>
      </c>
      <c r="B494" s="3051"/>
      <c r="C494" s="189" t="s">
        <v>502</v>
      </c>
      <c r="D494" s="189" t="s">
        <v>503</v>
      </c>
      <c r="E494" s="2776">
        <v>5</v>
      </c>
      <c r="F494" s="3091"/>
      <c r="G494" s="2841">
        <v>38202.400000000001</v>
      </c>
      <c r="H494" s="2842">
        <v>38202.400000000001</v>
      </c>
      <c r="I494" s="2759">
        <v>191012</v>
      </c>
      <c r="J494" s="2760"/>
      <c r="K494" s="299"/>
      <c r="L494" s="166"/>
      <c r="M494" s="3044"/>
      <c r="N494" s="3044"/>
      <c r="O494" s="3044"/>
      <c r="P494" s="3044"/>
      <c r="Q494" s="292"/>
      <c r="R494" s="61"/>
      <c r="S494" s="166"/>
      <c r="T494" s="166"/>
      <c r="U494" s="286"/>
      <c r="V494" s="3050" t="s">
        <v>888</v>
      </c>
      <c r="W494" s="3051"/>
      <c r="X494" s="136" t="s">
        <v>502</v>
      </c>
      <c r="Y494" s="189" t="s">
        <v>503</v>
      </c>
      <c r="Z494" s="2776">
        <v>5</v>
      </c>
      <c r="AA494" s="3091"/>
      <c r="AB494" s="3124">
        <v>38202.400000000001</v>
      </c>
      <c r="AC494" s="3125">
        <v>38202.400000000001</v>
      </c>
      <c r="AD494" s="2759">
        <v>191012</v>
      </c>
      <c r="AE494" s="2760"/>
      <c r="AF494" s="53"/>
      <c r="AG494" s="166"/>
      <c r="AH494" s="3044"/>
      <c r="AI494" s="3044"/>
      <c r="AJ494" s="3044"/>
      <c r="AK494" s="3044"/>
      <c r="AL494" s="122"/>
      <c r="AM494" s="61"/>
      <c r="AN494" s="166"/>
      <c r="AO494" s="166"/>
    </row>
    <row r="495" spans="1:41" ht="15.95" customHeight="1" x14ac:dyDescent="0.3">
      <c r="A495" s="3116" t="s">
        <v>1020</v>
      </c>
      <c r="B495" s="3117"/>
      <c r="C495" s="208"/>
      <c r="D495" s="189"/>
      <c r="E495" s="2776"/>
      <c r="F495" s="3091"/>
      <c r="G495" s="2776"/>
      <c r="H495" s="3091"/>
      <c r="I495" s="2765">
        <v>815844.88000000012</v>
      </c>
      <c r="J495" s="2766"/>
      <c r="K495" s="299"/>
      <c r="L495" s="166"/>
      <c r="M495" s="166"/>
      <c r="N495" s="166"/>
      <c r="O495" s="166"/>
      <c r="P495" s="166"/>
      <c r="Q495" s="166"/>
      <c r="R495" s="61"/>
      <c r="S495" s="166"/>
      <c r="T495" s="166"/>
      <c r="U495" s="286"/>
      <c r="V495" s="3116" t="s">
        <v>1020</v>
      </c>
      <c r="W495" s="3117"/>
      <c r="X495" s="136"/>
      <c r="Y495" s="189"/>
      <c r="Z495" s="2776"/>
      <c r="AA495" s="3091"/>
      <c r="AB495" s="2776"/>
      <c r="AC495" s="3091"/>
      <c r="AD495" s="2765">
        <v>2588633.15</v>
      </c>
      <c r="AE495" s="2766"/>
      <c r="AF495" s="53"/>
      <c r="AG495" s="166"/>
      <c r="AH495" s="3044"/>
      <c r="AI495" s="3044"/>
      <c r="AJ495" s="3044"/>
      <c r="AK495" s="3044"/>
      <c r="AL495" s="122"/>
      <c r="AM495" s="61"/>
      <c r="AN495" s="166"/>
      <c r="AO495" s="166"/>
    </row>
    <row r="496" spans="1:41" ht="15.95" customHeight="1" x14ac:dyDescent="0.4">
      <c r="A496" s="3050" t="s">
        <v>890</v>
      </c>
      <c r="B496" s="3051"/>
      <c r="C496" s="189" t="s">
        <v>502</v>
      </c>
      <c r="D496" s="189" t="s">
        <v>503</v>
      </c>
      <c r="E496" s="2776">
        <v>8</v>
      </c>
      <c r="F496" s="3091"/>
      <c r="G496" s="2841">
        <v>38202.400000000001</v>
      </c>
      <c r="H496" s="2842">
        <v>38202.400000000001</v>
      </c>
      <c r="I496" s="2759">
        <v>305619.20000000001</v>
      </c>
      <c r="J496" s="2760"/>
      <c r="K496" s="299"/>
      <c r="L496" s="53"/>
      <c r="M496" s="53"/>
      <c r="N496" s="53"/>
      <c r="O496" s="53"/>
      <c r="P496" s="53"/>
      <c r="Q496" s="53"/>
      <c r="R496" s="61"/>
      <c r="S496" s="166"/>
      <c r="T496" s="166"/>
      <c r="U496" s="286"/>
      <c r="V496" s="3050" t="s">
        <v>890</v>
      </c>
      <c r="W496" s="3051"/>
      <c r="X496" s="136" t="s">
        <v>502</v>
      </c>
      <c r="Y496" s="189" t="s">
        <v>503</v>
      </c>
      <c r="Z496" s="2776">
        <v>35</v>
      </c>
      <c r="AA496" s="3091"/>
      <c r="AB496" s="3124">
        <v>38202.400000000001</v>
      </c>
      <c r="AC496" s="3125">
        <v>38202.400000000001</v>
      </c>
      <c r="AD496" s="2759">
        <v>1337084</v>
      </c>
      <c r="AE496" s="2760"/>
      <c r="AF496" s="53"/>
      <c r="AG496" s="166"/>
      <c r="AH496" s="3044"/>
      <c r="AI496" s="3044"/>
      <c r="AJ496" s="3044"/>
      <c r="AK496" s="3044"/>
      <c r="AL496" s="292"/>
      <c r="AM496" s="61"/>
      <c r="AN496" s="166"/>
      <c r="AO496" s="166"/>
    </row>
    <row r="497" spans="1:41" ht="15.95" customHeight="1" x14ac:dyDescent="0.3">
      <c r="A497" s="3050" t="s">
        <v>1021</v>
      </c>
      <c r="B497" s="3051"/>
      <c r="C497" s="136"/>
      <c r="D497" s="136"/>
      <c r="E497" s="2776"/>
      <c r="F497" s="3091"/>
      <c r="G497" s="2759"/>
      <c r="H497" s="2760"/>
      <c r="I497" s="2759">
        <v>0</v>
      </c>
      <c r="J497" s="2760"/>
      <c r="K497" s="299"/>
      <c r="L497" s="53"/>
      <c r="M497" s="53"/>
      <c r="N497" s="53"/>
      <c r="O497" s="53"/>
      <c r="P497" s="53"/>
      <c r="Q497" s="53"/>
      <c r="R497" s="166"/>
      <c r="S497" s="166"/>
      <c r="T497" s="166"/>
      <c r="U497" s="286"/>
      <c r="V497" s="3050" t="s">
        <v>1021</v>
      </c>
      <c r="W497" s="3051"/>
      <c r="X497" s="136" t="s">
        <v>502</v>
      </c>
      <c r="Y497" s="189" t="s">
        <v>503</v>
      </c>
      <c r="Z497" s="2776">
        <v>5</v>
      </c>
      <c r="AA497" s="3091"/>
      <c r="AB497" s="3124">
        <v>38202.400000000001</v>
      </c>
      <c r="AC497" s="3125">
        <v>38202.400000000001</v>
      </c>
      <c r="AD497" s="2759">
        <v>191012</v>
      </c>
      <c r="AE497" s="2760"/>
      <c r="AF497" s="53"/>
      <c r="AG497" s="166"/>
      <c r="AH497" s="166"/>
      <c r="AI497" s="166"/>
      <c r="AJ497" s="166"/>
      <c r="AK497" s="166"/>
      <c r="AL497" s="166"/>
      <c r="AM497" s="166"/>
      <c r="AN497" s="166"/>
      <c r="AO497" s="166"/>
    </row>
    <row r="498" spans="1:41" ht="15.95" customHeight="1" x14ac:dyDescent="0.4">
      <c r="A498" s="3050" t="s">
        <v>899</v>
      </c>
      <c r="B498" s="3051"/>
      <c r="C498" s="189" t="s">
        <v>502</v>
      </c>
      <c r="D498" s="189" t="s">
        <v>503</v>
      </c>
      <c r="E498" s="2776">
        <v>1</v>
      </c>
      <c r="F498" s="3091"/>
      <c r="G498" s="2841">
        <v>38202.400000000001</v>
      </c>
      <c r="H498" s="2842">
        <v>38202.400000000001</v>
      </c>
      <c r="I498" s="2759">
        <v>38202.400000000001</v>
      </c>
      <c r="J498" s="2760"/>
      <c r="K498" s="299"/>
      <c r="L498" s="53"/>
      <c r="M498" s="53"/>
      <c r="N498" s="53"/>
      <c r="O498" s="53"/>
      <c r="P498" s="53"/>
      <c r="Q498" s="53"/>
      <c r="R498" s="53"/>
      <c r="S498" s="166"/>
      <c r="T498" s="166"/>
      <c r="U498" s="286"/>
      <c r="V498" s="3050" t="s">
        <v>899</v>
      </c>
      <c r="W498" s="3051"/>
      <c r="X498" s="136" t="s">
        <v>502</v>
      </c>
      <c r="Y498" s="189" t="s">
        <v>503</v>
      </c>
      <c r="Z498" s="2776">
        <v>6</v>
      </c>
      <c r="AA498" s="3091"/>
      <c r="AB498" s="3124">
        <v>38202.400000000001</v>
      </c>
      <c r="AC498" s="3125">
        <v>38202.400000000001</v>
      </c>
      <c r="AD498" s="2759">
        <v>229214.40000000002</v>
      </c>
      <c r="AE498" s="2760"/>
      <c r="AF498" s="53"/>
      <c r="AG498" s="53"/>
      <c r="AH498" s="53"/>
      <c r="AI498" s="53"/>
      <c r="AJ498" s="53"/>
      <c r="AK498" s="53"/>
      <c r="AL498" s="53"/>
      <c r="AM498" s="53"/>
      <c r="AN498" s="166"/>
      <c r="AO498" s="166"/>
    </row>
    <row r="499" spans="1:41" ht="15.95" customHeight="1" x14ac:dyDescent="0.3">
      <c r="A499" s="3050" t="s">
        <v>733</v>
      </c>
      <c r="B499" s="3051"/>
      <c r="C499" s="136"/>
      <c r="D499" s="189"/>
      <c r="E499" s="2776"/>
      <c r="F499" s="3091"/>
      <c r="G499" s="2759"/>
      <c r="H499" s="3123"/>
      <c r="I499" s="2759">
        <v>0</v>
      </c>
      <c r="J499" s="2760"/>
      <c r="L499" s="53"/>
      <c r="M499" s="53"/>
      <c r="N499" s="53"/>
      <c r="O499" s="53"/>
      <c r="P499" s="53"/>
      <c r="Q499" s="53"/>
      <c r="U499" s="286"/>
      <c r="V499" s="3050" t="s">
        <v>733</v>
      </c>
      <c r="W499" s="3051"/>
      <c r="X499" s="136"/>
      <c r="Y499" s="189"/>
      <c r="Z499" s="2776"/>
      <c r="AA499" s="3091"/>
      <c r="AB499" s="2776"/>
      <c r="AC499" s="3091"/>
      <c r="AD499" s="2759">
        <v>0</v>
      </c>
      <c r="AE499" s="2760"/>
      <c r="AF499" s="53"/>
      <c r="AG499" s="53"/>
      <c r="AH499" s="53"/>
      <c r="AI499" s="53"/>
      <c r="AJ499" s="53"/>
      <c r="AK499" s="53"/>
      <c r="AL499" s="53"/>
    </row>
    <row r="500" spans="1:41" ht="15.95" customHeight="1" x14ac:dyDescent="0.3">
      <c r="A500" s="3050" t="s">
        <v>770</v>
      </c>
      <c r="B500" s="3051"/>
      <c r="C500" s="208"/>
      <c r="D500" s="189" t="s">
        <v>799</v>
      </c>
      <c r="E500" s="2776"/>
      <c r="F500" s="3091"/>
      <c r="G500" s="2776"/>
      <c r="H500" s="3091"/>
      <c r="I500" s="2759">
        <v>270000</v>
      </c>
      <c r="J500" s="2760"/>
      <c r="L500" s="53"/>
      <c r="M500" s="53"/>
      <c r="N500" s="53"/>
      <c r="O500" s="53"/>
      <c r="P500" s="53"/>
      <c r="Q500" s="53"/>
      <c r="U500" s="286"/>
      <c r="V500" s="3050" t="s">
        <v>770</v>
      </c>
      <c r="W500" s="3051"/>
      <c r="X500" s="136"/>
      <c r="Y500" s="189" t="s">
        <v>799</v>
      </c>
      <c r="Z500" s="2776"/>
      <c r="AA500" s="3091"/>
      <c r="AB500" s="2776"/>
      <c r="AC500" s="3091"/>
      <c r="AD500" s="2759">
        <v>200000</v>
      </c>
      <c r="AE500" s="2760"/>
      <c r="AF500" s="53"/>
      <c r="AG500" s="53"/>
      <c r="AH500" s="53"/>
      <c r="AI500" s="53"/>
      <c r="AJ500" s="53"/>
      <c r="AK500" s="53"/>
      <c r="AL500" s="53"/>
    </row>
    <row r="501" spans="1:41" ht="15.95" customHeight="1" x14ac:dyDescent="0.3">
      <c r="A501" s="3050" t="s">
        <v>620</v>
      </c>
      <c r="B501" s="3051"/>
      <c r="C501" s="136"/>
      <c r="D501" s="189" t="s">
        <v>561</v>
      </c>
      <c r="E501" s="2776">
        <v>2</v>
      </c>
      <c r="F501" s="3091"/>
      <c r="G501" s="2776">
        <v>101011.64</v>
      </c>
      <c r="H501" s="3091">
        <v>101011.64</v>
      </c>
      <c r="I501" s="2759">
        <v>202023.28</v>
      </c>
      <c r="J501" s="2760"/>
      <c r="U501" s="286"/>
      <c r="V501" s="3050" t="s">
        <v>620</v>
      </c>
      <c r="W501" s="3051"/>
      <c r="X501" s="136"/>
      <c r="Y501" s="189" t="s">
        <v>561</v>
      </c>
      <c r="Z501" s="2776">
        <v>6.25</v>
      </c>
      <c r="AA501" s="3091"/>
      <c r="AB501" s="2759">
        <v>101011.64</v>
      </c>
      <c r="AC501" s="3123"/>
      <c r="AD501" s="2759">
        <v>631322.75</v>
      </c>
      <c r="AE501" s="2760"/>
      <c r="AF501" s="53"/>
    </row>
    <row r="502" spans="1:41" ht="15.95" customHeight="1" thickBot="1" x14ac:dyDescent="0.25">
      <c r="A502" s="229" t="s">
        <v>563</v>
      </c>
      <c r="B502" s="230"/>
      <c r="C502" s="231"/>
      <c r="D502" s="230"/>
      <c r="E502" s="2761">
        <v>115</v>
      </c>
      <c r="F502" s="2762"/>
      <c r="G502" s="2761"/>
      <c r="H502" s="2762"/>
      <c r="I502" s="2761">
        <v>4903501.68</v>
      </c>
      <c r="J502" s="2762"/>
      <c r="U502" s="286"/>
      <c r="V502" s="229" t="s">
        <v>563</v>
      </c>
      <c r="W502" s="230"/>
      <c r="X502" s="231"/>
      <c r="Y502" s="230"/>
      <c r="Z502" s="2761">
        <v>103</v>
      </c>
      <c r="AA502" s="2762"/>
      <c r="AB502" s="2761"/>
      <c r="AC502" s="2762"/>
      <c r="AD502" s="2761">
        <v>4766169.9499999993</v>
      </c>
      <c r="AE502" s="2762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</row>
    <row r="503" spans="1:41" ht="15.95" customHeight="1" x14ac:dyDescent="0.2">
      <c r="A503" s="53"/>
      <c r="B503" s="53"/>
      <c r="C503" s="53"/>
      <c r="D503" s="53"/>
      <c r="E503" s="53"/>
      <c r="F503" s="53"/>
      <c r="G503" s="53"/>
      <c r="H503" s="294"/>
      <c r="I503" s="294"/>
      <c r="J503" s="294"/>
      <c r="K503" s="316"/>
      <c r="L503" s="53"/>
      <c r="M503" s="53"/>
      <c r="N503" s="53"/>
      <c r="O503" s="53"/>
      <c r="P503" s="53"/>
      <c r="Q503" s="53"/>
      <c r="R503" s="53"/>
      <c r="S503" s="316"/>
      <c r="T503" s="316"/>
      <c r="U503" s="295"/>
      <c r="V503" s="53"/>
      <c r="W503" s="53"/>
      <c r="X503" s="53"/>
      <c r="Y503" s="53"/>
      <c r="Z503" s="53"/>
      <c r="AA503" s="53"/>
      <c r="AB503" s="53"/>
      <c r="AC503" s="294"/>
      <c r="AD503" s="294"/>
      <c r="AE503" s="294"/>
      <c r="AF503" s="295"/>
      <c r="AG503" s="53"/>
      <c r="AH503" s="53"/>
      <c r="AI503" s="53"/>
      <c r="AJ503" s="53"/>
      <c r="AK503" s="53"/>
      <c r="AL503" s="53"/>
      <c r="AM503" s="53"/>
      <c r="AN503" s="295"/>
      <c r="AO503" s="295"/>
    </row>
    <row r="504" spans="1:41" ht="15.95" customHeight="1" x14ac:dyDescent="0.2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3115"/>
      <c r="T504" s="3115"/>
      <c r="U504" s="286"/>
      <c r="V504" s="53"/>
      <c r="W504" s="53"/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3115"/>
      <c r="AO504" s="3115"/>
    </row>
    <row r="505" spans="1:41" ht="15.95" customHeight="1" x14ac:dyDescent="0.2">
      <c r="A505" s="2854"/>
      <c r="B505" s="2854"/>
      <c r="C505" s="2854"/>
      <c r="D505" s="2854"/>
      <c r="E505" s="2854"/>
      <c r="F505" s="2854"/>
      <c r="G505" s="2854"/>
      <c r="H505" s="2854"/>
      <c r="I505" s="2854"/>
      <c r="J505" s="2854"/>
      <c r="K505" s="2854"/>
      <c r="L505" s="2854"/>
      <c r="M505" s="2854"/>
      <c r="N505" s="2854"/>
      <c r="O505" s="2854"/>
      <c r="P505" s="2854"/>
      <c r="Q505" s="2854"/>
      <c r="R505" s="2854"/>
      <c r="S505" s="2854"/>
      <c r="T505" s="2854"/>
      <c r="U505" s="2854"/>
      <c r="V505" s="2854"/>
      <c r="W505" s="2854"/>
      <c r="X505" s="2854"/>
      <c r="Y505" s="2854"/>
      <c r="Z505" s="2854"/>
      <c r="AA505" s="2854"/>
      <c r="AB505" s="2854"/>
      <c r="AC505" s="2854"/>
      <c r="AD505" s="2854"/>
      <c r="AE505" s="2854"/>
      <c r="AF505" s="2854"/>
      <c r="AG505" s="2854"/>
      <c r="AH505" s="2854"/>
      <c r="AI505" s="2854"/>
      <c r="AJ505" s="2854"/>
      <c r="AK505" s="2854"/>
      <c r="AL505" s="2854"/>
      <c r="AM505" s="2854"/>
      <c r="AN505" s="2854"/>
      <c r="AO505" s="2854"/>
    </row>
    <row r="506" spans="1:41" ht="15.95" customHeight="1" x14ac:dyDescent="0.2">
      <c r="A506" s="296"/>
      <c r="B506" s="296"/>
      <c r="C506" s="296"/>
      <c r="D506" s="296"/>
      <c r="E506" s="294"/>
      <c r="F506" s="294"/>
      <c r="G506" s="294"/>
      <c r="H506" s="294"/>
      <c r="I506" s="294"/>
      <c r="J506" s="294"/>
      <c r="K506" s="316"/>
      <c r="L506" s="316"/>
      <c r="M506" s="316"/>
      <c r="N506" s="316"/>
      <c r="O506" s="316"/>
      <c r="P506" s="316"/>
      <c r="Q506" s="316"/>
      <c r="R506" s="316"/>
      <c r="S506" s="316"/>
      <c r="T506" s="316"/>
      <c r="U506" s="295"/>
      <c r="V506" s="296"/>
      <c r="W506" s="296"/>
      <c r="X506" s="296"/>
      <c r="Y506" s="296"/>
      <c r="Z506" s="294"/>
      <c r="AA506" s="294"/>
      <c r="AB506" s="294"/>
      <c r="AC506" s="294"/>
      <c r="AD506" s="294"/>
      <c r="AE506" s="294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</row>
    <row r="507" spans="1:41" ht="15.95" customHeight="1" x14ac:dyDescent="0.2">
      <c r="A507" s="2811" t="s">
        <v>1944</v>
      </c>
      <c r="B507" s="2811"/>
      <c r="C507" s="2811"/>
      <c r="D507" s="2811"/>
      <c r="E507" s="2811"/>
      <c r="F507" s="2811"/>
      <c r="G507" s="2811"/>
      <c r="H507" s="2811"/>
      <c r="I507" s="2811"/>
      <c r="J507" s="2811"/>
      <c r="K507" s="2811"/>
      <c r="L507" s="2811"/>
      <c r="M507" s="2811"/>
      <c r="N507" s="2811"/>
      <c r="O507" s="2811"/>
      <c r="P507" s="2811"/>
      <c r="Q507" s="2811"/>
      <c r="R507" s="2811"/>
      <c r="S507" s="2811"/>
      <c r="T507" s="2811"/>
      <c r="U507" s="298"/>
      <c r="V507" s="2811" t="s">
        <v>1964</v>
      </c>
      <c r="W507" s="2811"/>
      <c r="X507" s="2811"/>
      <c r="Y507" s="2811"/>
      <c r="Z507" s="2811"/>
      <c r="AA507" s="2811"/>
      <c r="AB507" s="2811"/>
      <c r="AC507" s="2811"/>
      <c r="AD507" s="2811"/>
      <c r="AE507" s="2811"/>
      <c r="AF507" s="2811"/>
      <c r="AG507" s="2811"/>
      <c r="AH507" s="2811"/>
      <c r="AI507" s="2811"/>
      <c r="AJ507" s="2811"/>
      <c r="AK507" s="2811"/>
      <c r="AL507" s="2811"/>
      <c r="AM507" s="2811"/>
      <c r="AN507" s="2811"/>
      <c r="AO507" s="2811"/>
    </row>
    <row r="508" spans="1:41" ht="15.95" customHeight="1" thickBot="1" x14ac:dyDescent="0.25">
      <c r="A508" s="2811"/>
      <c r="B508" s="2811"/>
      <c r="C508" s="2811"/>
      <c r="D508" s="2811"/>
      <c r="E508" s="2811"/>
      <c r="F508" s="2811"/>
      <c r="G508" s="2811"/>
      <c r="H508" s="2811"/>
      <c r="I508" s="2811"/>
      <c r="J508" s="2811"/>
      <c r="K508" s="2811"/>
      <c r="L508" s="2811"/>
      <c r="M508" s="2811"/>
      <c r="N508" s="2811"/>
      <c r="O508" s="2811"/>
      <c r="P508" s="2811"/>
      <c r="Q508" s="2811"/>
      <c r="R508" s="2811"/>
      <c r="S508" s="2811"/>
      <c r="T508" s="2811"/>
      <c r="U508" s="286"/>
      <c r="V508" s="166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</row>
    <row r="509" spans="1:41" ht="15.95" customHeight="1" x14ac:dyDescent="0.3">
      <c r="A509" s="2818" t="s">
        <v>441</v>
      </c>
      <c r="B509" s="2820"/>
      <c r="C509" s="2818" t="s">
        <v>442</v>
      </c>
      <c r="D509" s="2819"/>
      <c r="E509" s="2819"/>
      <c r="F509" s="2820"/>
      <c r="G509" s="2818" t="s">
        <v>443</v>
      </c>
      <c r="H509" s="2820"/>
      <c r="I509" s="2818" t="s">
        <v>444</v>
      </c>
      <c r="J509" s="2820"/>
      <c r="K509" s="53"/>
      <c r="L509" s="2833" t="s">
        <v>441</v>
      </c>
      <c r="M509" s="2818" t="s">
        <v>442</v>
      </c>
      <c r="N509" s="2819"/>
      <c r="O509" s="2819"/>
      <c r="P509" s="2820"/>
      <c r="Q509" s="2818" t="s">
        <v>443</v>
      </c>
      <c r="R509" s="2820"/>
      <c r="S509" s="2818"/>
      <c r="T509" s="2820"/>
      <c r="U509" s="287"/>
      <c r="V509" s="2818" t="s">
        <v>441</v>
      </c>
      <c r="W509" s="2820"/>
      <c r="X509" s="2818" t="s">
        <v>442</v>
      </c>
      <c r="Y509" s="2819"/>
      <c r="Z509" s="2819"/>
      <c r="AA509" s="2820"/>
      <c r="AB509" s="2818" t="s">
        <v>443</v>
      </c>
      <c r="AC509" s="2820"/>
      <c r="AD509" s="2818" t="s">
        <v>444</v>
      </c>
      <c r="AE509" s="2820"/>
      <c r="AF509" s="53"/>
      <c r="AG509" s="2833" t="s">
        <v>441</v>
      </c>
      <c r="AH509" s="2818" t="s">
        <v>442</v>
      </c>
      <c r="AI509" s="2819"/>
      <c r="AJ509" s="2819"/>
      <c r="AK509" s="2820"/>
      <c r="AL509" s="2818" t="s">
        <v>443</v>
      </c>
      <c r="AM509" s="2820"/>
      <c r="AN509" s="2818"/>
      <c r="AO509" s="3109"/>
    </row>
    <row r="510" spans="1:41" ht="15.95" customHeight="1" thickBot="1" x14ac:dyDescent="0.35">
      <c r="A510" s="2831"/>
      <c r="B510" s="2832"/>
      <c r="C510" s="2821"/>
      <c r="D510" s="2822"/>
      <c r="E510" s="2822"/>
      <c r="F510" s="2823"/>
      <c r="G510" s="2831" t="s">
        <v>446</v>
      </c>
      <c r="H510" s="2832"/>
      <c r="I510" s="2831"/>
      <c r="J510" s="2832"/>
      <c r="K510" s="53"/>
      <c r="L510" s="2873"/>
      <c r="M510" s="2821"/>
      <c r="N510" s="2822"/>
      <c r="O510" s="2822"/>
      <c r="P510" s="2823"/>
      <c r="Q510" s="2831" t="s">
        <v>446</v>
      </c>
      <c r="R510" s="2832"/>
      <c r="S510" s="2831" t="s">
        <v>281</v>
      </c>
      <c r="T510" s="2832"/>
      <c r="U510" s="287"/>
      <c r="V510" s="2831"/>
      <c r="W510" s="2832"/>
      <c r="X510" s="2821"/>
      <c r="Y510" s="2822"/>
      <c r="Z510" s="2822"/>
      <c r="AA510" s="2823"/>
      <c r="AB510" s="2831" t="s">
        <v>446</v>
      </c>
      <c r="AC510" s="2832"/>
      <c r="AD510" s="2831"/>
      <c r="AE510" s="2832"/>
      <c r="AF510" s="53"/>
      <c r="AG510" s="2873"/>
      <c r="AH510" s="2821"/>
      <c r="AI510" s="2822"/>
      <c r="AJ510" s="2822"/>
      <c r="AK510" s="2823"/>
      <c r="AL510" s="2831" t="s">
        <v>446</v>
      </c>
      <c r="AM510" s="2832"/>
      <c r="AN510" s="2831" t="s">
        <v>281</v>
      </c>
      <c r="AO510" s="3091"/>
    </row>
    <row r="511" spans="1:41" ht="15.95" customHeight="1" x14ac:dyDescent="0.3">
      <c r="A511" s="2831"/>
      <c r="B511" s="2832"/>
      <c r="C511" s="66" t="s">
        <v>447</v>
      </c>
      <c r="D511" s="2873" t="s">
        <v>448</v>
      </c>
      <c r="E511" s="2831" t="s">
        <v>449</v>
      </c>
      <c r="F511" s="2832"/>
      <c r="G511" s="2831" t="s">
        <v>450</v>
      </c>
      <c r="H511" s="2832"/>
      <c r="I511" s="2831" t="s">
        <v>354</v>
      </c>
      <c r="J511" s="2832"/>
      <c r="K511" s="53"/>
      <c r="L511" s="2873"/>
      <c r="M511" s="64" t="s">
        <v>447</v>
      </c>
      <c r="N511" s="2833" t="s">
        <v>448</v>
      </c>
      <c r="O511" s="2818" t="s">
        <v>449</v>
      </c>
      <c r="P511" s="2820"/>
      <c r="Q511" s="2831" t="s">
        <v>450</v>
      </c>
      <c r="R511" s="2832"/>
      <c r="S511" s="2831" t="s">
        <v>354</v>
      </c>
      <c r="T511" s="2832"/>
      <c r="U511" s="287"/>
      <c r="V511" s="2831"/>
      <c r="W511" s="2832"/>
      <c r="X511" s="66" t="s">
        <v>447</v>
      </c>
      <c r="Y511" s="2873" t="s">
        <v>448</v>
      </c>
      <c r="Z511" s="2831" t="s">
        <v>449</v>
      </c>
      <c r="AA511" s="2832"/>
      <c r="AB511" s="2831" t="s">
        <v>450</v>
      </c>
      <c r="AC511" s="2832"/>
      <c r="AD511" s="2831" t="s">
        <v>354</v>
      </c>
      <c r="AE511" s="2832"/>
      <c r="AF511" s="53"/>
      <c r="AG511" s="2873"/>
      <c r="AH511" s="64" t="s">
        <v>447</v>
      </c>
      <c r="AI511" s="2873" t="s">
        <v>448</v>
      </c>
      <c r="AJ511" s="2831" t="s">
        <v>449</v>
      </c>
      <c r="AK511" s="2832"/>
      <c r="AL511" s="2831" t="s">
        <v>450</v>
      </c>
      <c r="AM511" s="2832"/>
      <c r="AN511" s="2831" t="s">
        <v>354</v>
      </c>
      <c r="AO511" s="3091"/>
    </row>
    <row r="512" spans="1:41" ht="15.95" customHeight="1" thickBot="1" x14ac:dyDescent="0.35">
      <c r="A512" s="2821"/>
      <c r="B512" s="2823"/>
      <c r="C512" s="67" t="s">
        <v>451</v>
      </c>
      <c r="D512" s="2834"/>
      <c r="E512" s="2821"/>
      <c r="F512" s="2823"/>
      <c r="G512" s="2821"/>
      <c r="H512" s="2823"/>
      <c r="I512" s="2821"/>
      <c r="J512" s="2823"/>
      <c r="K512" s="53"/>
      <c r="L512" s="2834"/>
      <c r="M512" s="63" t="s">
        <v>451</v>
      </c>
      <c r="N512" s="2834"/>
      <c r="O512" s="2821"/>
      <c r="P512" s="2823"/>
      <c r="Q512" s="2821"/>
      <c r="R512" s="2823"/>
      <c r="S512" s="2821"/>
      <c r="T512" s="2823"/>
      <c r="U512" s="287"/>
      <c r="V512" s="2821"/>
      <c r="W512" s="2823"/>
      <c r="X512" s="67" t="s">
        <v>451</v>
      </c>
      <c r="Y512" s="2834"/>
      <c r="Z512" s="2821"/>
      <c r="AA512" s="2823"/>
      <c r="AB512" s="2821"/>
      <c r="AC512" s="2823"/>
      <c r="AD512" s="2821"/>
      <c r="AE512" s="2823"/>
      <c r="AF512" s="53"/>
      <c r="AG512" s="2834"/>
      <c r="AH512" s="63" t="s">
        <v>451</v>
      </c>
      <c r="AI512" s="2834"/>
      <c r="AJ512" s="2821"/>
      <c r="AK512" s="2823"/>
      <c r="AL512" s="2821"/>
      <c r="AM512" s="2823"/>
      <c r="AN512" s="3110"/>
      <c r="AO512" s="3111"/>
    </row>
    <row r="513" spans="1:41" ht="15.95" customHeight="1" x14ac:dyDescent="0.3">
      <c r="A513" s="3118" t="s">
        <v>452</v>
      </c>
      <c r="B513" s="3119"/>
      <c r="C513" s="205"/>
      <c r="D513" s="189"/>
      <c r="E513" s="2776"/>
      <c r="F513" s="3091"/>
      <c r="G513" s="2776"/>
      <c r="H513" s="3091"/>
      <c r="I513" s="2776"/>
      <c r="J513" s="3091"/>
      <c r="K513" s="299"/>
      <c r="L513" s="135" t="s">
        <v>453</v>
      </c>
      <c r="M513" s="206"/>
      <c r="N513" s="207"/>
      <c r="O513" s="2805"/>
      <c r="P513" s="2806"/>
      <c r="Q513" s="2805"/>
      <c r="R513" s="2806"/>
      <c r="S513" s="2805"/>
      <c r="T513" s="2806"/>
      <c r="U513" s="286"/>
      <c r="V513" s="3118" t="s">
        <v>452</v>
      </c>
      <c r="W513" s="3119"/>
      <c r="X513" s="205"/>
      <c r="Y513" s="189"/>
      <c r="Z513" s="2776"/>
      <c r="AA513" s="3091"/>
      <c r="AB513" s="2776"/>
      <c r="AC513" s="3091"/>
      <c r="AD513" s="2776"/>
      <c r="AE513" s="3091"/>
      <c r="AF513" s="53"/>
      <c r="AG513" s="135" t="s">
        <v>453</v>
      </c>
      <c r="AH513" s="206"/>
      <c r="AI513" s="207"/>
      <c r="AJ513" s="2805"/>
      <c r="AK513" s="2806"/>
      <c r="AL513" s="2805"/>
      <c r="AM513" s="2806"/>
      <c r="AN513" s="2805"/>
      <c r="AO513" s="2806"/>
    </row>
    <row r="514" spans="1:41" ht="15.95" customHeight="1" x14ac:dyDescent="0.35">
      <c r="A514" s="3116" t="s">
        <v>976</v>
      </c>
      <c r="B514" s="3117"/>
      <c r="C514" s="53"/>
      <c r="D514" s="309"/>
      <c r="E514" s="2776"/>
      <c r="F514" s="3091"/>
      <c r="G514" s="2776"/>
      <c r="H514" s="3091"/>
      <c r="I514" s="2765">
        <v>0</v>
      </c>
      <c r="J514" s="3103"/>
      <c r="K514" s="299"/>
      <c r="L514" s="138"/>
      <c r="M514" s="209"/>
      <c r="N514" s="189"/>
      <c r="O514" s="2759"/>
      <c r="P514" s="2760"/>
      <c r="Q514" s="2759"/>
      <c r="R514" s="2760"/>
      <c r="S514" s="2759"/>
      <c r="T514" s="2760"/>
      <c r="U514" s="286"/>
      <c r="V514" s="3116" t="s">
        <v>976</v>
      </c>
      <c r="W514" s="3117"/>
      <c r="X514" s="208"/>
      <c r="Y514" s="189"/>
      <c r="Z514" s="2776"/>
      <c r="AA514" s="3091"/>
      <c r="AB514" s="2776"/>
      <c r="AC514" s="3091"/>
      <c r="AD514" s="3106">
        <v>0</v>
      </c>
      <c r="AE514" s="3103"/>
      <c r="AF514" s="53"/>
      <c r="AG514" s="138"/>
      <c r="AH514" s="209"/>
      <c r="AI514" s="189"/>
      <c r="AJ514" s="2759"/>
      <c r="AK514" s="2760"/>
      <c r="AL514" s="2759"/>
      <c r="AM514" s="2760"/>
      <c r="AN514" s="2759"/>
      <c r="AO514" s="2760"/>
    </row>
    <row r="515" spans="1:41" ht="15.95" customHeight="1" x14ac:dyDescent="0.3">
      <c r="A515" s="3120" t="s">
        <v>977</v>
      </c>
      <c r="B515" s="3121"/>
      <c r="C515" s="208"/>
      <c r="D515" s="189"/>
      <c r="E515" s="2776"/>
      <c r="F515" s="3091"/>
      <c r="G515" s="2776"/>
      <c r="H515" s="3091"/>
      <c r="I515" s="2759">
        <v>0</v>
      </c>
      <c r="J515" s="2760"/>
      <c r="K515" s="299"/>
      <c r="L515" s="138" t="s">
        <v>456</v>
      </c>
      <c r="M515" s="189"/>
      <c r="N515" s="189"/>
      <c r="O515" s="2759"/>
      <c r="P515" s="2760"/>
      <c r="Q515" s="2759"/>
      <c r="R515" s="2760"/>
      <c r="S515" s="2759"/>
      <c r="T515" s="2760"/>
      <c r="U515" s="286"/>
      <c r="V515" s="3120" t="s">
        <v>977</v>
      </c>
      <c r="W515" s="3121"/>
      <c r="X515" s="208"/>
      <c r="Y515" s="189"/>
      <c r="Z515" s="2776"/>
      <c r="AA515" s="3091"/>
      <c r="AB515" s="2776"/>
      <c r="AC515" s="3091"/>
      <c r="AD515" s="2759">
        <v>0</v>
      </c>
      <c r="AE515" s="2760"/>
      <c r="AF515" s="53"/>
      <c r="AG515" s="138" t="s">
        <v>456</v>
      </c>
      <c r="AH515" s="189"/>
      <c r="AI515" s="189"/>
      <c r="AJ515" s="2759"/>
      <c r="AK515" s="2760"/>
      <c r="AL515" s="2759"/>
      <c r="AM515" s="2760"/>
      <c r="AN515" s="2759"/>
      <c r="AO515" s="2760"/>
    </row>
    <row r="516" spans="1:41" ht="15.95" customHeight="1" x14ac:dyDescent="0.3">
      <c r="A516" s="3120" t="s">
        <v>978</v>
      </c>
      <c r="B516" s="3121"/>
      <c r="C516" s="208"/>
      <c r="D516" s="189"/>
      <c r="E516" s="2776"/>
      <c r="F516" s="3091"/>
      <c r="G516" s="2776"/>
      <c r="H516" s="3091"/>
      <c r="I516" s="2759">
        <v>0</v>
      </c>
      <c r="J516" s="2760"/>
      <c r="K516" s="299"/>
      <c r="L516" s="138" t="s">
        <v>859</v>
      </c>
      <c r="M516" s="189" t="s">
        <v>1028</v>
      </c>
      <c r="N516" s="189" t="s">
        <v>503</v>
      </c>
      <c r="O516" s="2759">
        <v>28000</v>
      </c>
      <c r="P516" s="2760"/>
      <c r="Q516" s="2759">
        <v>617.98</v>
      </c>
      <c r="R516" s="2760"/>
      <c r="S516" s="2759">
        <v>17303440</v>
      </c>
      <c r="T516" s="2760"/>
      <c r="U516" s="286"/>
      <c r="V516" s="3120" t="s">
        <v>978</v>
      </c>
      <c r="W516" s="3121"/>
      <c r="X516" s="208"/>
      <c r="Y516" s="189"/>
      <c r="Z516" s="2776"/>
      <c r="AA516" s="3091"/>
      <c r="AB516" s="2776"/>
      <c r="AC516" s="3091"/>
      <c r="AD516" s="2759">
        <v>0</v>
      </c>
      <c r="AE516" s="2760"/>
      <c r="AF516" s="53"/>
      <c r="AG516" s="138" t="s">
        <v>859</v>
      </c>
      <c r="AH516" s="189"/>
      <c r="AI516" s="189"/>
      <c r="AJ516" s="2759"/>
      <c r="AK516" s="2760"/>
      <c r="AL516" s="2759"/>
      <c r="AM516" s="2760"/>
      <c r="AN516" s="2759">
        <v>0</v>
      </c>
      <c r="AO516" s="2760"/>
    </row>
    <row r="517" spans="1:41" ht="15.95" customHeight="1" x14ac:dyDescent="0.35">
      <c r="A517" s="3116" t="s">
        <v>987</v>
      </c>
      <c r="B517" s="3117"/>
      <c r="C517" s="218"/>
      <c r="D517" s="189"/>
      <c r="E517" s="2776"/>
      <c r="F517" s="3091"/>
      <c r="G517" s="2776"/>
      <c r="H517" s="3091"/>
      <c r="I517" s="2765">
        <v>0</v>
      </c>
      <c r="J517" s="3103"/>
      <c r="K517" s="299"/>
      <c r="L517" s="138" t="s">
        <v>865</v>
      </c>
      <c r="M517" s="2313" t="s">
        <v>193</v>
      </c>
      <c r="N517" s="189" t="s">
        <v>479</v>
      </c>
      <c r="O517" s="2759">
        <v>12</v>
      </c>
      <c r="P517" s="2760"/>
      <c r="Q517" s="2759">
        <v>94719.48</v>
      </c>
      <c r="R517" s="2760"/>
      <c r="S517" s="2759">
        <v>1136633.76</v>
      </c>
      <c r="T517" s="2760"/>
      <c r="U517" s="286"/>
      <c r="V517" s="3116" t="s">
        <v>987</v>
      </c>
      <c r="W517" s="3117"/>
      <c r="X517" s="208"/>
      <c r="Y517" s="189"/>
      <c r="Z517" s="2776"/>
      <c r="AA517" s="3091"/>
      <c r="AB517" s="2776"/>
      <c r="AC517" s="3091"/>
      <c r="AD517" s="2765">
        <v>0</v>
      </c>
      <c r="AE517" s="3103"/>
      <c r="AF517" s="53"/>
      <c r="AG517" s="138" t="s">
        <v>865</v>
      </c>
      <c r="AH517" s="189" t="s">
        <v>193</v>
      </c>
      <c r="AI517" s="189" t="s">
        <v>479</v>
      </c>
      <c r="AJ517" s="2759">
        <v>5</v>
      </c>
      <c r="AK517" s="2760"/>
      <c r="AL517" s="2759">
        <v>94719.48</v>
      </c>
      <c r="AM517" s="2760">
        <v>94719.48</v>
      </c>
      <c r="AN517" s="2759">
        <v>473597.39999999997</v>
      </c>
      <c r="AO517" s="2760"/>
    </row>
    <row r="518" spans="1:41" ht="15.95" customHeight="1" x14ac:dyDescent="0.3">
      <c r="A518" s="3120" t="s">
        <v>988</v>
      </c>
      <c r="B518" s="3121"/>
      <c r="C518" s="136"/>
      <c r="D518" s="189"/>
      <c r="E518" s="2776"/>
      <c r="F518" s="3091"/>
      <c r="G518" s="2759"/>
      <c r="H518" s="3091"/>
      <c r="I518" s="2759">
        <v>0</v>
      </c>
      <c r="J518" s="2760"/>
      <c r="K518" s="299"/>
      <c r="L518" s="138" t="s">
        <v>867</v>
      </c>
      <c r="M518" s="189" t="s">
        <v>753</v>
      </c>
      <c r="N518" s="189" t="s">
        <v>479</v>
      </c>
      <c r="O518" s="2759">
        <v>2</v>
      </c>
      <c r="P518" s="2760"/>
      <c r="Q518" s="2759">
        <v>37900.121212121216</v>
      </c>
      <c r="R518" s="2760"/>
      <c r="S518" s="2759">
        <v>75800.242424242431</v>
      </c>
      <c r="T518" s="2760"/>
      <c r="U518" s="286"/>
      <c r="V518" s="3120" t="s">
        <v>988</v>
      </c>
      <c r="W518" s="3121"/>
      <c r="X518" s="208"/>
      <c r="Y518" s="189"/>
      <c r="Z518" s="2776"/>
      <c r="AA518" s="3091"/>
      <c r="AB518" s="2776"/>
      <c r="AC518" s="3091"/>
      <c r="AD518" s="2759">
        <v>0</v>
      </c>
      <c r="AE518" s="2760"/>
      <c r="AF518" s="53"/>
      <c r="AG518" s="138" t="s">
        <v>867</v>
      </c>
      <c r="AH518" s="189" t="s">
        <v>753</v>
      </c>
      <c r="AI518" s="189" t="s">
        <v>479</v>
      </c>
      <c r="AJ518" s="2759">
        <v>2</v>
      </c>
      <c r="AK518" s="2760"/>
      <c r="AL518" s="2759">
        <v>37900</v>
      </c>
      <c r="AM518" s="2760"/>
      <c r="AN518" s="2759">
        <v>75800</v>
      </c>
      <c r="AO518" s="2760"/>
    </row>
    <row r="519" spans="1:41" ht="15.95" customHeight="1" x14ac:dyDescent="0.3">
      <c r="A519" s="3120" t="s">
        <v>978</v>
      </c>
      <c r="B519" s="3121"/>
      <c r="C519" s="208"/>
      <c r="D519" s="189"/>
      <c r="E519" s="2776"/>
      <c r="F519" s="3091"/>
      <c r="G519" s="2759"/>
      <c r="H519" s="3091"/>
      <c r="I519" s="2759">
        <v>0</v>
      </c>
      <c r="J519" s="2760"/>
      <c r="K519" s="299"/>
      <c r="L519" s="138" t="s">
        <v>869</v>
      </c>
      <c r="M519" s="189" t="s">
        <v>617</v>
      </c>
      <c r="N519" s="2156" t="s">
        <v>1098</v>
      </c>
      <c r="O519" s="2771">
        <v>0.5</v>
      </c>
      <c r="P519" s="2772"/>
      <c r="Q519" s="2759">
        <v>107303.8</v>
      </c>
      <c r="R519" s="2760"/>
      <c r="S519" s="2759">
        <v>53651.9</v>
      </c>
      <c r="T519" s="2760"/>
      <c r="U519" s="286"/>
      <c r="V519" s="3120" t="s">
        <v>978</v>
      </c>
      <c r="W519" s="3121"/>
      <c r="X519" s="208"/>
      <c r="Y519" s="189"/>
      <c r="Z519" s="2776"/>
      <c r="AA519" s="3091"/>
      <c r="AB519" s="2776"/>
      <c r="AC519" s="3091"/>
      <c r="AD519" s="2759">
        <v>0</v>
      </c>
      <c r="AE519" s="2760"/>
      <c r="AF519" s="53"/>
      <c r="AG519" s="138" t="s">
        <v>869</v>
      </c>
      <c r="AH519" s="189" t="s">
        <v>617</v>
      </c>
      <c r="AI519" s="2156" t="s">
        <v>1098</v>
      </c>
      <c r="AJ519" s="2771">
        <v>0.5</v>
      </c>
      <c r="AK519" s="2772"/>
      <c r="AL519" s="2759">
        <v>108062.8</v>
      </c>
      <c r="AM519" s="2760">
        <v>108062.8</v>
      </c>
      <c r="AN519" s="2759">
        <v>54031.4</v>
      </c>
      <c r="AO519" s="2760"/>
    </row>
    <row r="520" spans="1:41" ht="15.95" customHeight="1" x14ac:dyDescent="0.3">
      <c r="A520" s="3120" t="s">
        <v>989</v>
      </c>
      <c r="B520" s="3121"/>
      <c r="C520" s="208"/>
      <c r="D520" s="189"/>
      <c r="E520" s="2776"/>
      <c r="F520" s="3091"/>
      <c r="G520" s="2759"/>
      <c r="H520" s="3091"/>
      <c r="I520" s="2759">
        <v>0</v>
      </c>
      <c r="J520" s="2760"/>
      <c r="K520" s="299"/>
      <c r="L520" s="138" t="s">
        <v>540</v>
      </c>
      <c r="M520" s="189"/>
      <c r="N520" s="189"/>
      <c r="O520" s="2759"/>
      <c r="P520" s="2760"/>
      <c r="Q520" s="2759"/>
      <c r="R520" s="2760"/>
      <c r="S520" s="2759">
        <v>0</v>
      </c>
      <c r="T520" s="2760"/>
      <c r="U520" s="286"/>
      <c r="V520" s="3120" t="s">
        <v>989</v>
      </c>
      <c r="W520" s="3121"/>
      <c r="X520" s="208"/>
      <c r="Y520" s="189"/>
      <c r="Z520" s="2776"/>
      <c r="AA520" s="3091"/>
      <c r="AB520" s="2776"/>
      <c r="AC520" s="3091"/>
      <c r="AD520" s="2759">
        <v>0</v>
      </c>
      <c r="AE520" s="2760"/>
      <c r="AF520" s="53"/>
      <c r="AG520" s="138" t="s">
        <v>540</v>
      </c>
      <c r="AH520" s="189"/>
      <c r="AI520" s="189"/>
      <c r="AJ520" s="2759"/>
      <c r="AK520" s="2760"/>
      <c r="AL520" s="2759"/>
      <c r="AM520" s="2760"/>
      <c r="AN520" s="2759">
        <v>0</v>
      </c>
      <c r="AO520" s="2760"/>
    </row>
    <row r="521" spans="1:41" ht="15.95" customHeight="1" x14ac:dyDescent="0.35">
      <c r="A521" s="3238" t="s">
        <v>990</v>
      </c>
      <c r="B521" s="3239"/>
      <c r="C521" s="208"/>
      <c r="D521" s="189"/>
      <c r="E521" s="2776"/>
      <c r="F521" s="3091"/>
      <c r="G521" s="2759"/>
      <c r="H521" s="2760"/>
      <c r="I521" s="2765">
        <v>1413488.8</v>
      </c>
      <c r="J521" s="3103"/>
      <c r="K521" s="299"/>
      <c r="L521" s="309" t="s">
        <v>541</v>
      </c>
      <c r="M521" s="2109" t="s">
        <v>595</v>
      </c>
      <c r="N521" s="189" t="s">
        <v>466</v>
      </c>
      <c r="O521" s="2759">
        <v>16</v>
      </c>
      <c r="P521" s="2760"/>
      <c r="Q521" s="2759">
        <v>125046</v>
      </c>
      <c r="R521" s="2760"/>
      <c r="S521" s="2759">
        <v>2000736</v>
      </c>
      <c r="T521" s="2760"/>
      <c r="U521" s="286"/>
      <c r="V521" s="3238" t="s">
        <v>1032</v>
      </c>
      <c r="W521" s="3239"/>
      <c r="X521" s="309"/>
      <c r="Y521" s="189"/>
      <c r="Z521" s="2776"/>
      <c r="AA521" s="3091"/>
      <c r="AB521" s="2776"/>
      <c r="AC521" s="3091"/>
      <c r="AD521" s="2765">
        <v>0</v>
      </c>
      <c r="AE521" s="3103"/>
      <c r="AF521" s="53"/>
      <c r="AG521" s="309" t="s">
        <v>541</v>
      </c>
      <c r="AH521" s="2109" t="s">
        <v>595</v>
      </c>
      <c r="AI521" s="189" t="s">
        <v>466</v>
      </c>
      <c r="AJ521" s="2759">
        <v>8</v>
      </c>
      <c r="AK521" s="2760"/>
      <c r="AL521" s="2759">
        <v>125046</v>
      </c>
      <c r="AM521" s="2760"/>
      <c r="AN521" s="2759">
        <v>1000368</v>
      </c>
      <c r="AO521" s="2760"/>
    </row>
    <row r="522" spans="1:41" ht="15.95" customHeight="1" x14ac:dyDescent="0.4">
      <c r="A522" s="3050" t="s">
        <v>992</v>
      </c>
      <c r="B522" s="3051"/>
      <c r="C522" s="189" t="s">
        <v>1113</v>
      </c>
      <c r="D522" s="189" t="s">
        <v>503</v>
      </c>
      <c r="E522" s="2759">
        <v>12</v>
      </c>
      <c r="F522" s="2760"/>
      <c r="G522" s="2841">
        <v>38202.400000000001</v>
      </c>
      <c r="H522" s="2842">
        <v>38202.400000000001</v>
      </c>
      <c r="I522" s="2759">
        <v>458428.80000000005</v>
      </c>
      <c r="J522" s="2760"/>
      <c r="K522" s="299"/>
      <c r="L522" s="138" t="s">
        <v>543</v>
      </c>
      <c r="M522" s="189" t="s">
        <v>1114</v>
      </c>
      <c r="N522" s="189" t="s">
        <v>1115</v>
      </c>
      <c r="O522" s="2759"/>
      <c r="P522" s="2760"/>
      <c r="Q522" s="2759"/>
      <c r="R522" s="2760"/>
      <c r="S522" s="2759">
        <v>130000</v>
      </c>
      <c r="T522" s="2760"/>
      <c r="U522" s="286"/>
      <c r="V522" s="3050" t="s">
        <v>988</v>
      </c>
      <c r="W522" s="3051"/>
      <c r="X522" s="309"/>
      <c r="Y522" s="189"/>
      <c r="Z522" s="2759"/>
      <c r="AA522" s="2760"/>
      <c r="AB522" s="2759"/>
      <c r="AC522" s="2760"/>
      <c r="AD522" s="2759">
        <v>0</v>
      </c>
      <c r="AE522" s="2760"/>
      <c r="AF522" s="53"/>
      <c r="AG522" s="138" t="s">
        <v>543</v>
      </c>
      <c r="AH522" s="189" t="s">
        <v>1114</v>
      </c>
      <c r="AI522" s="189" t="s">
        <v>1115</v>
      </c>
      <c r="AJ522" s="2759"/>
      <c r="AK522" s="2760"/>
      <c r="AL522" s="2759"/>
      <c r="AM522" s="2760"/>
      <c r="AN522" s="2759">
        <v>70000</v>
      </c>
      <c r="AO522" s="2760"/>
    </row>
    <row r="523" spans="1:41" ht="15.95" customHeight="1" x14ac:dyDescent="0.2">
      <c r="A523" s="3050" t="s">
        <v>1106</v>
      </c>
      <c r="B523" s="3051"/>
      <c r="C523" s="189"/>
      <c r="D523" s="189"/>
      <c r="E523" s="2759"/>
      <c r="F523" s="2760"/>
      <c r="G523" s="2759"/>
      <c r="H523" s="2760"/>
      <c r="I523" s="2759">
        <v>0</v>
      </c>
      <c r="J523" s="2760"/>
      <c r="K523" s="299"/>
      <c r="L523" s="138" t="s">
        <v>872</v>
      </c>
      <c r="M523" s="189" t="s">
        <v>1047</v>
      </c>
      <c r="N523" s="189" t="s">
        <v>561</v>
      </c>
      <c r="O523" s="2771">
        <v>1.5</v>
      </c>
      <c r="P523" s="2772"/>
      <c r="Q523" s="2759">
        <v>169631.51515151517</v>
      </c>
      <c r="R523" s="2760"/>
      <c r="S523" s="2759">
        <v>254447.27272727276</v>
      </c>
      <c r="T523" s="2760"/>
      <c r="U523" s="286"/>
      <c r="V523" s="3050" t="s">
        <v>993</v>
      </c>
      <c r="W523" s="3051"/>
      <c r="X523" s="208"/>
      <c r="Y523" s="189"/>
      <c r="Z523" s="2759"/>
      <c r="AA523" s="2760"/>
      <c r="AB523" s="2759"/>
      <c r="AC523" s="2760"/>
      <c r="AD523" s="2759">
        <v>0</v>
      </c>
      <c r="AE523" s="2760"/>
      <c r="AF523" s="53"/>
      <c r="AG523" s="138" t="s">
        <v>872</v>
      </c>
      <c r="AH523" s="189"/>
      <c r="AI523" s="189"/>
      <c r="AJ523" s="2771"/>
      <c r="AK523" s="2772"/>
      <c r="AL523" s="2759"/>
      <c r="AM523" s="2760"/>
      <c r="AN523" s="2759">
        <v>0</v>
      </c>
      <c r="AO523" s="2760"/>
    </row>
    <row r="524" spans="1:41" ht="15.95" customHeight="1" x14ac:dyDescent="0.2">
      <c r="A524" s="3050" t="s">
        <v>475</v>
      </c>
      <c r="B524" s="3051"/>
      <c r="C524" s="136"/>
      <c r="D524" s="189"/>
      <c r="E524" s="2759"/>
      <c r="F524" s="2760"/>
      <c r="G524" s="2759"/>
      <c r="H524" s="2760"/>
      <c r="I524" s="2759">
        <v>0</v>
      </c>
      <c r="J524" s="2760"/>
      <c r="K524" s="299"/>
      <c r="L524" s="138" t="s">
        <v>462</v>
      </c>
      <c r="M524" s="189" t="s">
        <v>715</v>
      </c>
      <c r="N524" s="189" t="s">
        <v>561</v>
      </c>
      <c r="O524" s="2759">
        <v>2</v>
      </c>
      <c r="P524" s="2760"/>
      <c r="Q524" s="2759">
        <v>170450.12</v>
      </c>
      <c r="R524" s="2760"/>
      <c r="S524" s="2759">
        <v>340900.24</v>
      </c>
      <c r="T524" s="2760"/>
      <c r="U524" s="286"/>
      <c r="V524" s="3050" t="s">
        <v>475</v>
      </c>
      <c r="W524" s="3051"/>
      <c r="X524" s="208"/>
      <c r="Y524" s="189"/>
      <c r="Z524" s="2759"/>
      <c r="AA524" s="2760"/>
      <c r="AB524" s="2759"/>
      <c r="AC524" s="2760"/>
      <c r="AD524" s="2759">
        <v>0</v>
      </c>
      <c r="AE524" s="2760"/>
      <c r="AF524" s="53"/>
      <c r="AG524" s="138" t="s">
        <v>462</v>
      </c>
      <c r="AH524" s="189"/>
      <c r="AI524" s="189"/>
      <c r="AJ524" s="2759"/>
      <c r="AK524" s="2760"/>
      <c r="AL524" s="2759"/>
      <c r="AM524" s="2760"/>
      <c r="AN524" s="2759">
        <v>0</v>
      </c>
      <c r="AO524" s="2760"/>
    </row>
    <row r="525" spans="1:41" ht="15.95" customHeight="1" x14ac:dyDescent="0.3">
      <c r="A525" s="3050" t="s">
        <v>476</v>
      </c>
      <c r="B525" s="3051"/>
      <c r="C525" s="320"/>
      <c r="D525" s="136"/>
      <c r="E525" s="2759"/>
      <c r="F525" s="2760"/>
      <c r="G525" s="2759"/>
      <c r="H525" s="2760"/>
      <c r="I525" s="2759">
        <v>0</v>
      </c>
      <c r="J525" s="2760"/>
      <c r="K525" s="299"/>
      <c r="L525" s="138" t="s">
        <v>877</v>
      </c>
      <c r="M525" s="189"/>
      <c r="N525" s="189"/>
      <c r="O525" s="2759"/>
      <c r="P525" s="2760"/>
      <c r="Q525" s="2759"/>
      <c r="R525" s="2760"/>
      <c r="S525" s="2759">
        <v>0</v>
      </c>
      <c r="T525" s="2760"/>
      <c r="U525" s="286"/>
      <c r="V525" s="3050" t="s">
        <v>476</v>
      </c>
      <c r="W525" s="3051"/>
      <c r="X525" s="208"/>
      <c r="Y525" s="189"/>
      <c r="Z525" s="2759"/>
      <c r="AA525" s="2760"/>
      <c r="AB525" s="2759"/>
      <c r="AC525" s="2760"/>
      <c r="AD525" s="2759">
        <v>0</v>
      </c>
      <c r="AE525" s="2760"/>
      <c r="AF525" s="53"/>
      <c r="AG525" s="138" t="s">
        <v>877</v>
      </c>
      <c r="AH525" s="189"/>
      <c r="AI525" s="189"/>
      <c r="AJ525" s="2759"/>
      <c r="AK525" s="2760"/>
      <c r="AL525" s="2759"/>
      <c r="AM525" s="2760"/>
      <c r="AN525" s="2759">
        <v>0</v>
      </c>
      <c r="AO525" s="2760"/>
    </row>
    <row r="526" spans="1:41" ht="15.95" customHeight="1" x14ac:dyDescent="0.4">
      <c r="A526" s="3050" t="s">
        <v>1110</v>
      </c>
      <c r="B526" s="3051"/>
      <c r="C526" s="189" t="s">
        <v>1113</v>
      </c>
      <c r="D526" s="189" t="s">
        <v>503</v>
      </c>
      <c r="E526" s="2759">
        <v>4</v>
      </c>
      <c r="F526" s="2760"/>
      <c r="G526" s="2841">
        <v>38202.400000000001</v>
      </c>
      <c r="H526" s="2842">
        <v>38202.400000000001</v>
      </c>
      <c r="I526" s="2759">
        <v>152809.60000000001</v>
      </c>
      <c r="J526" s="2760"/>
      <c r="K526" s="299"/>
      <c r="L526" s="138" t="s">
        <v>600</v>
      </c>
      <c r="M526" s="189"/>
      <c r="N526" s="189"/>
      <c r="O526" s="2759"/>
      <c r="P526" s="2760"/>
      <c r="Q526" s="2759"/>
      <c r="R526" s="2760"/>
      <c r="S526" s="2759">
        <v>0</v>
      </c>
      <c r="T526" s="2760"/>
      <c r="U526" s="286"/>
      <c r="V526" s="3050" t="s">
        <v>1065</v>
      </c>
      <c r="W526" s="3051"/>
      <c r="X526" s="309"/>
      <c r="Y526" s="189"/>
      <c r="Z526" s="2759"/>
      <c r="AA526" s="2760"/>
      <c r="AB526" s="2759"/>
      <c r="AC526" s="3091"/>
      <c r="AD526" s="2759">
        <v>0</v>
      </c>
      <c r="AE526" s="2760"/>
      <c r="AF526" s="53"/>
      <c r="AG526" s="138" t="s">
        <v>600</v>
      </c>
      <c r="AH526" s="189"/>
      <c r="AI526" s="189"/>
      <c r="AJ526" s="2759"/>
      <c r="AK526" s="2760"/>
      <c r="AL526" s="2759"/>
      <c r="AM526" s="2760"/>
      <c r="AN526" s="2759">
        <v>0</v>
      </c>
      <c r="AO526" s="2760"/>
    </row>
    <row r="527" spans="1:41" ht="15.95" customHeight="1" x14ac:dyDescent="0.4">
      <c r="A527" s="3050" t="s">
        <v>995</v>
      </c>
      <c r="B527" s="3051"/>
      <c r="C527" s="189" t="s">
        <v>1113</v>
      </c>
      <c r="D527" s="189" t="s">
        <v>503</v>
      </c>
      <c r="E527" s="2776">
        <v>6</v>
      </c>
      <c r="F527" s="3091"/>
      <c r="G527" s="2841">
        <v>38202.400000000001</v>
      </c>
      <c r="H527" s="2842">
        <v>38202.400000000001</v>
      </c>
      <c r="I527" s="2759">
        <v>229214.40000000002</v>
      </c>
      <c r="J527" s="2760"/>
      <c r="K527" s="299"/>
      <c r="L527" s="138" t="s">
        <v>513</v>
      </c>
      <c r="M527" s="235"/>
      <c r="N527" s="136"/>
      <c r="O527" s="2759"/>
      <c r="P527" s="2760"/>
      <c r="Q527" s="2759"/>
      <c r="R527" s="2760"/>
      <c r="S527" s="2759">
        <v>0</v>
      </c>
      <c r="T527" s="2760"/>
      <c r="U527" s="286"/>
      <c r="V527" s="3050" t="s">
        <v>995</v>
      </c>
      <c r="W527" s="3051"/>
      <c r="X527" s="208"/>
      <c r="Y527" s="189"/>
      <c r="Z527" s="2776"/>
      <c r="AA527" s="3091"/>
      <c r="AB527" s="2776"/>
      <c r="AC527" s="3091"/>
      <c r="AD527" s="2759">
        <v>0</v>
      </c>
      <c r="AE527" s="2760"/>
      <c r="AF527" s="53"/>
      <c r="AG527" s="138" t="s">
        <v>513</v>
      </c>
      <c r="AH527" s="235" t="s">
        <v>1076</v>
      </c>
      <c r="AI527" s="136" t="s">
        <v>503</v>
      </c>
      <c r="AJ527" s="2759">
        <v>650</v>
      </c>
      <c r="AK527" s="2760"/>
      <c r="AL527" s="2759">
        <v>2977.54</v>
      </c>
      <c r="AM527" s="2760"/>
      <c r="AN527" s="2759">
        <v>1935401</v>
      </c>
      <c r="AO527" s="2760"/>
    </row>
    <row r="528" spans="1:41" ht="15.95" customHeight="1" x14ac:dyDescent="0.4">
      <c r="A528" s="3050" t="s">
        <v>996</v>
      </c>
      <c r="B528" s="3051"/>
      <c r="C528" s="189" t="s">
        <v>1113</v>
      </c>
      <c r="D528" s="189" t="s">
        <v>503</v>
      </c>
      <c r="E528" s="2776">
        <v>5</v>
      </c>
      <c r="F528" s="3091"/>
      <c r="G528" s="2841">
        <v>38202.400000000001</v>
      </c>
      <c r="H528" s="2842">
        <v>38202.400000000001</v>
      </c>
      <c r="I528" s="2759">
        <v>191012</v>
      </c>
      <c r="J528" s="2760"/>
      <c r="K528" s="299"/>
      <c r="L528" s="138" t="s">
        <v>806</v>
      </c>
      <c r="M528" s="189"/>
      <c r="N528" s="189"/>
      <c r="O528" s="2759"/>
      <c r="P528" s="2760"/>
      <c r="Q528" s="2759"/>
      <c r="R528" s="2760"/>
      <c r="S528" s="2759">
        <v>0</v>
      </c>
      <c r="T528" s="2760"/>
      <c r="U528" s="286"/>
      <c r="V528" s="3050" t="s">
        <v>996</v>
      </c>
      <c r="W528" s="3051"/>
      <c r="X528" s="136"/>
      <c r="Y528" s="189"/>
      <c r="Z528" s="2776"/>
      <c r="AA528" s="3091"/>
      <c r="AB528" s="2776"/>
      <c r="AC528" s="3091"/>
      <c r="AD528" s="2759">
        <v>0</v>
      </c>
      <c r="AE528" s="2760"/>
      <c r="AF528" s="53"/>
      <c r="AG528" s="138" t="s">
        <v>806</v>
      </c>
      <c r="AH528" s="189"/>
      <c r="AI528" s="189"/>
      <c r="AJ528" s="2759"/>
      <c r="AK528" s="2760"/>
      <c r="AL528" s="2759"/>
      <c r="AM528" s="2760"/>
      <c r="AN528" s="2759">
        <v>0</v>
      </c>
      <c r="AO528" s="2760"/>
    </row>
    <row r="529" spans="1:41" ht="15.95" customHeight="1" x14ac:dyDescent="0.3">
      <c r="A529" s="3050" t="s">
        <v>879</v>
      </c>
      <c r="B529" s="3051"/>
      <c r="C529" s="189"/>
      <c r="D529" s="189"/>
      <c r="E529" s="2776"/>
      <c r="F529" s="3091"/>
      <c r="G529" s="2759"/>
      <c r="H529" s="2760"/>
      <c r="I529" s="2759">
        <v>0</v>
      </c>
      <c r="J529" s="2760"/>
      <c r="K529" s="299"/>
      <c r="L529" s="138" t="s">
        <v>580</v>
      </c>
      <c r="M529" s="189"/>
      <c r="N529" s="189"/>
      <c r="O529" s="2759"/>
      <c r="P529" s="2760"/>
      <c r="Q529" s="2759"/>
      <c r="R529" s="2760"/>
      <c r="S529" s="2759">
        <v>0</v>
      </c>
      <c r="T529" s="2760"/>
      <c r="U529" s="286"/>
      <c r="V529" s="3050" t="s">
        <v>879</v>
      </c>
      <c r="W529" s="3051"/>
      <c r="X529" s="136"/>
      <c r="Y529" s="189"/>
      <c r="Z529" s="2776"/>
      <c r="AA529" s="3091"/>
      <c r="AB529" s="2776"/>
      <c r="AC529" s="3091"/>
      <c r="AD529" s="2759">
        <v>0</v>
      </c>
      <c r="AE529" s="2760"/>
      <c r="AF529" s="53"/>
      <c r="AG529" s="138" t="s">
        <v>580</v>
      </c>
      <c r="AH529" s="189"/>
      <c r="AI529" s="189"/>
      <c r="AJ529" s="2759"/>
      <c r="AK529" s="2760"/>
      <c r="AL529" s="2759"/>
      <c r="AM529" s="2760"/>
      <c r="AN529" s="2759">
        <v>0</v>
      </c>
      <c r="AO529" s="2760"/>
    </row>
    <row r="530" spans="1:41" ht="15.95" customHeight="1" x14ac:dyDescent="0.4">
      <c r="A530" s="3050" t="s">
        <v>997</v>
      </c>
      <c r="B530" s="3051"/>
      <c r="C530" s="189" t="s">
        <v>1113</v>
      </c>
      <c r="D530" s="189" t="s">
        <v>503</v>
      </c>
      <c r="E530" s="2776">
        <v>10</v>
      </c>
      <c r="F530" s="3091"/>
      <c r="G530" s="2841">
        <v>38202.400000000001</v>
      </c>
      <c r="H530" s="2842">
        <v>38202.400000000001</v>
      </c>
      <c r="I530" s="2759">
        <v>382024</v>
      </c>
      <c r="J530" s="2760"/>
      <c r="K530" s="299"/>
      <c r="L530" s="138" t="s">
        <v>880</v>
      </c>
      <c r="M530" s="189"/>
      <c r="N530" s="189"/>
      <c r="O530" s="2759"/>
      <c r="P530" s="2760"/>
      <c r="Q530" s="2759"/>
      <c r="R530" s="2760"/>
      <c r="S530" s="2759">
        <v>0</v>
      </c>
      <c r="T530" s="2760"/>
      <c r="U530" s="286"/>
      <c r="V530" s="3050" t="s">
        <v>997</v>
      </c>
      <c r="W530" s="3051"/>
      <c r="X530" s="136"/>
      <c r="Y530" s="189"/>
      <c r="Z530" s="2776"/>
      <c r="AA530" s="3091"/>
      <c r="AB530" s="2776"/>
      <c r="AC530" s="3091"/>
      <c r="AD530" s="2759">
        <v>0</v>
      </c>
      <c r="AE530" s="2760"/>
      <c r="AF530" s="53"/>
      <c r="AG530" s="138" t="s">
        <v>880</v>
      </c>
      <c r="AH530" s="189"/>
      <c r="AI530" s="189"/>
      <c r="AJ530" s="2759"/>
      <c r="AK530" s="2760"/>
      <c r="AL530" s="2759"/>
      <c r="AM530" s="2760"/>
      <c r="AN530" s="2759">
        <v>0</v>
      </c>
      <c r="AO530" s="2760"/>
    </row>
    <row r="531" spans="1:41" ht="15.95" customHeight="1" x14ac:dyDescent="0.3">
      <c r="A531" s="3050" t="s">
        <v>510</v>
      </c>
      <c r="B531" s="3051"/>
      <c r="C531" s="208"/>
      <c r="D531" s="189"/>
      <c r="E531" s="2776"/>
      <c r="F531" s="3091"/>
      <c r="G531" s="2776"/>
      <c r="H531" s="3091"/>
      <c r="I531" s="2759">
        <v>0</v>
      </c>
      <c r="J531" s="2760"/>
      <c r="K531" s="299"/>
      <c r="L531" s="217" t="s">
        <v>1104</v>
      </c>
      <c r="M531" s="136"/>
      <c r="N531" s="136"/>
      <c r="O531" s="2843"/>
      <c r="P531" s="2843"/>
      <c r="Q531" s="2843"/>
      <c r="R531" s="2843"/>
      <c r="S531" s="2759">
        <v>0</v>
      </c>
      <c r="T531" s="2760"/>
      <c r="U531" s="286"/>
      <c r="V531" s="3050" t="s">
        <v>510</v>
      </c>
      <c r="W531" s="3051"/>
      <c r="X531" s="136"/>
      <c r="Y531" s="189"/>
      <c r="Z531" s="2776"/>
      <c r="AA531" s="3091"/>
      <c r="AB531" s="2776"/>
      <c r="AC531" s="3091"/>
      <c r="AD531" s="2759">
        <v>0</v>
      </c>
      <c r="AE531" s="2760"/>
      <c r="AF531" s="53"/>
      <c r="AG531" s="217" t="s">
        <v>521</v>
      </c>
      <c r="AH531" s="136"/>
      <c r="AI531" s="136"/>
      <c r="AJ531" s="2843"/>
      <c r="AK531" s="2843"/>
      <c r="AL531" s="2843"/>
      <c r="AM531" s="2843"/>
      <c r="AN531" s="2759">
        <v>0</v>
      </c>
      <c r="AO531" s="2760"/>
    </row>
    <row r="532" spans="1:41" ht="15.95" customHeight="1" x14ac:dyDescent="0.35">
      <c r="A532" s="3116" t="s">
        <v>998</v>
      </c>
      <c r="B532" s="3117"/>
      <c r="C532" s="208"/>
      <c r="D532" s="189"/>
      <c r="E532" s="2776"/>
      <c r="F532" s="3091"/>
      <c r="G532" s="2776"/>
      <c r="H532" s="3091"/>
      <c r="I532" s="2765">
        <v>2139334.4</v>
      </c>
      <c r="J532" s="3103"/>
      <c r="K532" s="299"/>
      <c r="L532" s="217" t="s">
        <v>810</v>
      </c>
      <c r="M532" s="136"/>
      <c r="N532" s="136"/>
      <c r="O532" s="2843"/>
      <c r="P532" s="2843"/>
      <c r="Q532" s="2843"/>
      <c r="R532" s="2843"/>
      <c r="S532" s="2759">
        <v>300000</v>
      </c>
      <c r="T532" s="2760"/>
      <c r="U532" s="286"/>
      <c r="V532" s="3116" t="s">
        <v>998</v>
      </c>
      <c r="W532" s="3117"/>
      <c r="X532" s="136"/>
      <c r="Y532" s="189"/>
      <c r="Z532" s="2776"/>
      <c r="AA532" s="3091"/>
      <c r="AB532" s="2776"/>
      <c r="AC532" s="3091"/>
      <c r="AD532" s="2765">
        <v>1031464.8</v>
      </c>
      <c r="AE532" s="3103"/>
      <c r="AF532" s="53"/>
      <c r="AG532" s="217" t="s">
        <v>1090</v>
      </c>
      <c r="AH532" s="136"/>
      <c r="AI532" s="136"/>
      <c r="AJ532" s="2843"/>
      <c r="AK532" s="2843"/>
      <c r="AL532" s="2843"/>
      <c r="AM532" s="2843"/>
      <c r="AN532" s="2759">
        <v>0</v>
      </c>
      <c r="AO532" s="2760"/>
    </row>
    <row r="533" spans="1:41" ht="15.95" customHeight="1" x14ac:dyDescent="0.4">
      <c r="A533" s="3050" t="s">
        <v>858</v>
      </c>
      <c r="B533" s="3051"/>
      <c r="C533" s="189" t="s">
        <v>1113</v>
      </c>
      <c r="D533" s="189" t="s">
        <v>503</v>
      </c>
      <c r="E533" s="2759">
        <v>12</v>
      </c>
      <c r="F533" s="2760"/>
      <c r="G533" s="2841">
        <v>38202.400000000001</v>
      </c>
      <c r="H533" s="2842">
        <v>38202.400000000001</v>
      </c>
      <c r="I533" s="2759">
        <v>458428.80000000005</v>
      </c>
      <c r="J533" s="2760"/>
      <c r="K533" s="299"/>
      <c r="L533" s="220" t="s">
        <v>882</v>
      </c>
      <c r="M533" s="66"/>
      <c r="N533" s="221"/>
      <c r="O533" s="3104"/>
      <c r="P533" s="3104"/>
      <c r="Q533" s="3104"/>
      <c r="R533" s="3104"/>
      <c r="S533" s="3105">
        <v>21595609.415151514</v>
      </c>
      <c r="T533" s="3105"/>
      <c r="U533" s="286"/>
      <c r="V533" s="3050" t="s">
        <v>858</v>
      </c>
      <c r="W533" s="3051"/>
      <c r="X533" s="136"/>
      <c r="Y533" s="189"/>
      <c r="Z533" s="2759"/>
      <c r="AA533" s="2760"/>
      <c r="AB533" s="2759"/>
      <c r="AC533" s="2760"/>
      <c r="AD533" s="2759">
        <v>0</v>
      </c>
      <c r="AE533" s="2760"/>
      <c r="AF533" s="53"/>
      <c r="AG533" s="220" t="s">
        <v>882</v>
      </c>
      <c r="AH533" s="66"/>
      <c r="AI533" s="221"/>
      <c r="AJ533" s="3104"/>
      <c r="AK533" s="3104"/>
      <c r="AL533" s="3104"/>
      <c r="AM533" s="3104"/>
      <c r="AN533" s="3105">
        <v>3609197.8</v>
      </c>
      <c r="AO533" s="3105"/>
    </row>
    <row r="534" spans="1:41" ht="15.95" customHeight="1" x14ac:dyDescent="0.4">
      <c r="A534" s="3050" t="s">
        <v>501</v>
      </c>
      <c r="B534" s="3051"/>
      <c r="C534" s="189" t="s">
        <v>1113</v>
      </c>
      <c r="D534" s="189" t="s">
        <v>503</v>
      </c>
      <c r="E534" s="2759">
        <v>5</v>
      </c>
      <c r="F534" s="2760"/>
      <c r="G534" s="2841">
        <v>38202.400000000001</v>
      </c>
      <c r="H534" s="2842">
        <v>38202.400000000001</v>
      </c>
      <c r="I534" s="2759">
        <v>191012</v>
      </c>
      <c r="J534" s="2760"/>
      <c r="K534" s="299"/>
      <c r="L534" s="164"/>
      <c r="M534" s="218"/>
      <c r="N534" s="136"/>
      <c r="O534" s="2843"/>
      <c r="P534" s="2843"/>
      <c r="Q534" s="2843"/>
      <c r="R534" s="2843"/>
      <c r="S534" s="2843"/>
      <c r="T534" s="2843"/>
      <c r="U534" s="286"/>
      <c r="V534" s="3050" t="s">
        <v>501</v>
      </c>
      <c r="W534" s="3051"/>
      <c r="X534" s="136"/>
      <c r="Y534" s="189"/>
      <c r="Z534" s="2759"/>
      <c r="AA534" s="2760"/>
      <c r="AB534" s="2759"/>
      <c r="AC534" s="2760"/>
      <c r="AD534" s="2759">
        <v>0</v>
      </c>
      <c r="AE534" s="2760"/>
      <c r="AF534" s="53"/>
      <c r="AG534" s="164"/>
      <c r="AH534" s="218"/>
      <c r="AI534" s="136"/>
      <c r="AJ534" s="2843"/>
      <c r="AK534" s="2843"/>
      <c r="AL534" s="2843"/>
      <c r="AM534" s="2843"/>
      <c r="AN534" s="2843"/>
      <c r="AO534" s="2843"/>
    </row>
    <row r="535" spans="1:41" ht="15.95" customHeight="1" x14ac:dyDescent="0.3">
      <c r="A535" s="3050" t="s">
        <v>1000</v>
      </c>
      <c r="B535" s="3051"/>
      <c r="C535" s="189"/>
      <c r="D535" s="189"/>
      <c r="E535" s="2776"/>
      <c r="F535" s="3091"/>
      <c r="G535" s="2759"/>
      <c r="H535" s="2760"/>
      <c r="I535" s="2759">
        <v>0</v>
      </c>
      <c r="J535" s="2760"/>
      <c r="K535" s="299"/>
      <c r="L535" s="160" t="s">
        <v>582</v>
      </c>
      <c r="M535" s="161"/>
      <c r="N535" s="161"/>
      <c r="O535" s="3101"/>
      <c r="P535" s="3101"/>
      <c r="Q535" s="3101"/>
      <c r="R535" s="3101"/>
      <c r="S535" s="3101"/>
      <c r="T535" s="3102"/>
      <c r="U535" s="286"/>
      <c r="V535" s="3050" t="s">
        <v>1000</v>
      </c>
      <c r="W535" s="3051"/>
      <c r="X535" s="136"/>
      <c r="Y535" s="189"/>
      <c r="Z535" s="2776"/>
      <c r="AA535" s="3091"/>
      <c r="AB535" s="2776"/>
      <c r="AC535" s="3091"/>
      <c r="AD535" s="2759">
        <v>0</v>
      </c>
      <c r="AE535" s="2760"/>
      <c r="AF535" s="53"/>
      <c r="AG535" s="160" t="s">
        <v>582</v>
      </c>
      <c r="AH535" s="161"/>
      <c r="AI535" s="161"/>
      <c r="AJ535" s="3101"/>
      <c r="AK535" s="3101"/>
      <c r="AL535" s="3101"/>
      <c r="AM535" s="3101"/>
      <c r="AN535" s="3101"/>
      <c r="AO535" s="3102"/>
    </row>
    <row r="536" spans="1:41" ht="15.95" customHeight="1" x14ac:dyDescent="0.3">
      <c r="A536" s="3050" t="s">
        <v>1001</v>
      </c>
      <c r="B536" s="3051"/>
      <c r="C536" s="208"/>
      <c r="D536" s="189"/>
      <c r="E536" s="2776"/>
      <c r="F536" s="3091"/>
      <c r="G536" s="2776"/>
      <c r="H536" s="3091"/>
      <c r="I536" s="2759">
        <v>0</v>
      </c>
      <c r="J536" s="2760"/>
      <c r="K536" s="299"/>
      <c r="L536" s="164" t="s">
        <v>1002</v>
      </c>
      <c r="M536" s="317">
        <v>0.05</v>
      </c>
      <c r="N536" s="166"/>
      <c r="O536" s="2775"/>
      <c r="P536" s="2775"/>
      <c r="Q536" s="2775"/>
      <c r="R536" s="2775"/>
      <c r="S536" s="2775">
        <v>1277421.6307575759</v>
      </c>
      <c r="T536" s="2760"/>
      <c r="U536" s="286"/>
      <c r="V536" s="3050" t="s">
        <v>1001</v>
      </c>
      <c r="W536" s="3051"/>
      <c r="X536" s="136"/>
      <c r="Y536" s="189"/>
      <c r="Z536" s="2776"/>
      <c r="AA536" s="3091"/>
      <c r="AB536" s="2776"/>
      <c r="AC536" s="3091"/>
      <c r="AD536" s="2759">
        <v>0</v>
      </c>
      <c r="AE536" s="2760"/>
      <c r="AF536" s="53"/>
      <c r="AG536" s="164" t="s">
        <v>1002</v>
      </c>
      <c r="AH536" s="317">
        <v>0.05</v>
      </c>
      <c r="AI536" s="166"/>
      <c r="AJ536" s="2775"/>
      <c r="AK536" s="2775"/>
      <c r="AL536" s="2775"/>
      <c r="AM536" s="2775"/>
      <c r="AN536" s="2775">
        <v>399312.2</v>
      </c>
      <c r="AO536" s="2760"/>
    </row>
    <row r="537" spans="1:41" ht="15.95" customHeight="1" x14ac:dyDescent="0.3">
      <c r="A537" s="3050" t="s">
        <v>1003</v>
      </c>
      <c r="B537" s="3051"/>
      <c r="C537" s="208"/>
      <c r="D537" s="189"/>
      <c r="E537" s="2776"/>
      <c r="F537" s="3091"/>
      <c r="G537" s="2776"/>
      <c r="H537" s="3091"/>
      <c r="I537" s="2759">
        <v>0</v>
      </c>
      <c r="J537" s="2760"/>
      <c r="K537" s="299"/>
      <c r="L537" s="168" t="s">
        <v>533</v>
      </c>
      <c r="M537" s="166"/>
      <c r="N537" s="166"/>
      <c r="O537" s="2775"/>
      <c r="P537" s="2775"/>
      <c r="Q537" s="2775"/>
      <c r="R537" s="2775"/>
      <c r="S537" s="2775">
        <v>200000</v>
      </c>
      <c r="T537" s="2760"/>
      <c r="U537" s="286"/>
      <c r="V537" s="3050" t="s">
        <v>1003</v>
      </c>
      <c r="W537" s="3051"/>
      <c r="X537" s="136"/>
      <c r="Y537" s="189"/>
      <c r="Z537" s="2776"/>
      <c r="AA537" s="3091"/>
      <c r="AB537" s="2776"/>
      <c r="AC537" s="3091"/>
      <c r="AD537" s="2759">
        <v>0</v>
      </c>
      <c r="AE537" s="2760"/>
      <c r="AF537" s="53"/>
      <c r="AG537" s="168" t="s">
        <v>533</v>
      </c>
      <c r="AH537" s="166"/>
      <c r="AI537" s="166"/>
      <c r="AJ537" s="2775"/>
      <c r="AK537" s="2775"/>
      <c r="AL537" s="2775"/>
      <c r="AM537" s="2775"/>
      <c r="AN537" s="2775">
        <v>120000</v>
      </c>
      <c r="AO537" s="2760"/>
    </row>
    <row r="538" spans="1:41" ht="15.95" customHeight="1" x14ac:dyDescent="0.3">
      <c r="A538" s="3050" t="s">
        <v>1004</v>
      </c>
      <c r="B538" s="3051"/>
      <c r="C538" s="208"/>
      <c r="D538" s="189"/>
      <c r="E538" s="2776"/>
      <c r="F538" s="3091"/>
      <c r="G538" s="2776"/>
      <c r="H538" s="3091"/>
      <c r="I538" s="2759">
        <v>0</v>
      </c>
      <c r="J538" s="2760"/>
      <c r="K538" s="299"/>
      <c r="L538" s="169" t="s">
        <v>535</v>
      </c>
      <c r="M538" s="166"/>
      <c r="N538" s="166"/>
      <c r="O538" s="2775"/>
      <c r="P538" s="2775"/>
      <c r="Q538" s="2775"/>
      <c r="R538" s="2775"/>
      <c r="S538" s="2775">
        <v>550000</v>
      </c>
      <c r="T538" s="2760"/>
      <c r="U538" s="286"/>
      <c r="V538" s="3050" t="s">
        <v>1004</v>
      </c>
      <c r="W538" s="3051"/>
      <c r="X538" s="136"/>
      <c r="Y538" s="189"/>
      <c r="Z538" s="2776"/>
      <c r="AA538" s="3091"/>
      <c r="AB538" s="2776"/>
      <c r="AC538" s="3091"/>
      <c r="AD538" s="2759">
        <v>0</v>
      </c>
      <c r="AE538" s="2760"/>
      <c r="AF538" s="53"/>
      <c r="AG538" s="169" t="s">
        <v>535</v>
      </c>
      <c r="AH538" s="166"/>
      <c r="AI538" s="166"/>
      <c r="AJ538" s="2775"/>
      <c r="AK538" s="2775"/>
      <c r="AL538" s="2775"/>
      <c r="AM538" s="2775"/>
      <c r="AN538" s="2775">
        <v>550000</v>
      </c>
      <c r="AO538" s="2760"/>
    </row>
    <row r="539" spans="1:41" ht="15.95" customHeight="1" x14ac:dyDescent="0.3">
      <c r="A539" s="3050" t="s">
        <v>1005</v>
      </c>
      <c r="B539" s="3051"/>
      <c r="C539" s="189"/>
      <c r="D539" s="189"/>
      <c r="E539" s="2776"/>
      <c r="F539" s="3091"/>
      <c r="G539" s="2759"/>
      <c r="H539" s="2760"/>
      <c r="I539" s="2759">
        <v>0</v>
      </c>
      <c r="J539" s="2760"/>
      <c r="K539" s="299"/>
      <c r="L539" s="169" t="s">
        <v>731</v>
      </c>
      <c r="M539" s="166"/>
      <c r="N539" s="166"/>
      <c r="O539" s="2775"/>
      <c r="P539" s="2775"/>
      <c r="Q539" s="2775"/>
      <c r="R539" s="2775"/>
      <c r="S539" s="2775">
        <v>1277421.6307575759</v>
      </c>
      <c r="T539" s="2760"/>
      <c r="U539" s="286"/>
      <c r="V539" s="3050" t="s">
        <v>1005</v>
      </c>
      <c r="W539" s="3051"/>
      <c r="X539" s="136"/>
      <c r="Y539" s="189"/>
      <c r="Z539" s="2776"/>
      <c r="AA539" s="3091"/>
      <c r="AB539" s="2776"/>
      <c r="AC539" s="3091"/>
      <c r="AD539" s="2759">
        <v>0</v>
      </c>
      <c r="AE539" s="2760"/>
      <c r="AF539" s="53"/>
      <c r="AG539" s="169" t="s">
        <v>731</v>
      </c>
      <c r="AH539" s="166"/>
      <c r="AI539" s="166"/>
      <c r="AJ539" s="2775"/>
      <c r="AK539" s="2775"/>
      <c r="AL539" s="2775"/>
      <c r="AM539" s="2775"/>
      <c r="AN539" s="2775">
        <v>319449.76</v>
      </c>
      <c r="AO539" s="2760"/>
    </row>
    <row r="540" spans="1:41" ht="15.95" customHeight="1" x14ac:dyDescent="0.4">
      <c r="A540" s="3050" t="s">
        <v>1006</v>
      </c>
      <c r="B540" s="3051"/>
      <c r="C540" s="189" t="s">
        <v>1113</v>
      </c>
      <c r="D540" s="189" t="s">
        <v>503</v>
      </c>
      <c r="E540" s="2776">
        <v>20</v>
      </c>
      <c r="F540" s="3091"/>
      <c r="G540" s="2841">
        <v>38202.400000000001</v>
      </c>
      <c r="H540" s="2842">
        <v>38202.400000000001</v>
      </c>
      <c r="I540" s="2759">
        <v>764048</v>
      </c>
      <c r="J540" s="2760"/>
      <c r="K540" s="299"/>
      <c r="L540" s="185" t="s">
        <v>510</v>
      </c>
      <c r="M540" s="173"/>
      <c r="N540" s="173"/>
      <c r="O540" s="2757"/>
      <c r="P540" s="2757"/>
      <c r="Q540" s="2757"/>
      <c r="R540" s="2757"/>
      <c r="S540" s="2757">
        <v>200000</v>
      </c>
      <c r="T540" s="2758"/>
      <c r="U540" s="286"/>
      <c r="V540" s="3050" t="s">
        <v>1006</v>
      </c>
      <c r="W540" s="3051"/>
      <c r="X540" s="136"/>
      <c r="Y540" s="189"/>
      <c r="Z540" s="2776"/>
      <c r="AA540" s="3091"/>
      <c r="AB540" s="2759"/>
      <c r="AC540" s="2760"/>
      <c r="AD540" s="2759">
        <v>0</v>
      </c>
      <c r="AE540" s="2760"/>
      <c r="AF540" s="53"/>
      <c r="AG540" s="185" t="s">
        <v>510</v>
      </c>
      <c r="AH540" s="173"/>
      <c r="AI540" s="173"/>
      <c r="AJ540" s="2757"/>
      <c r="AK540" s="2757"/>
      <c r="AL540" s="2757"/>
      <c r="AM540" s="2757"/>
      <c r="AN540" s="2757">
        <v>150000</v>
      </c>
      <c r="AO540" s="2758"/>
    </row>
    <row r="541" spans="1:41" ht="15.95" customHeight="1" x14ac:dyDescent="0.3">
      <c r="A541" s="3050" t="s">
        <v>1007</v>
      </c>
      <c r="B541" s="3051"/>
      <c r="C541" s="189"/>
      <c r="D541" s="189"/>
      <c r="E541" s="2776"/>
      <c r="F541" s="3091"/>
      <c r="G541" s="2759"/>
      <c r="H541" s="2760"/>
      <c r="I541" s="2759">
        <v>0</v>
      </c>
      <c r="J541" s="2760"/>
      <c r="K541" s="299"/>
      <c r="L541" s="174" t="s">
        <v>539</v>
      </c>
      <c r="M541" s="222"/>
      <c r="N541" s="222"/>
      <c r="O541" s="3096"/>
      <c r="P541" s="3096"/>
      <c r="Q541" s="3097"/>
      <c r="R541" s="3097"/>
      <c r="S541" s="3098">
        <v>3504843.2615151517</v>
      </c>
      <c r="T541" s="3098"/>
      <c r="U541" s="286"/>
      <c r="V541" s="3050" t="s">
        <v>1087</v>
      </c>
      <c r="W541" s="3051"/>
      <c r="X541" s="136"/>
      <c r="Y541" s="189"/>
      <c r="Z541" s="2776"/>
      <c r="AA541" s="3091"/>
      <c r="AB541" s="2776"/>
      <c r="AC541" s="3091"/>
      <c r="AD541" s="2759">
        <v>0</v>
      </c>
      <c r="AE541" s="2760"/>
      <c r="AF541" s="53"/>
      <c r="AG541" s="174" t="s">
        <v>539</v>
      </c>
      <c r="AH541" s="222"/>
      <c r="AI541" s="222"/>
      <c r="AJ541" s="3096"/>
      <c r="AK541" s="3096"/>
      <c r="AL541" s="3097"/>
      <c r="AM541" s="3097"/>
      <c r="AN541" s="3098">
        <v>1538761.96</v>
      </c>
      <c r="AO541" s="3098"/>
    </row>
    <row r="542" spans="1:41" ht="15.95" customHeight="1" x14ac:dyDescent="0.3">
      <c r="A542" s="3050" t="s">
        <v>1008</v>
      </c>
      <c r="B542" s="3051"/>
      <c r="C542" s="136"/>
      <c r="D542" s="189"/>
      <c r="E542" s="2776"/>
      <c r="F542" s="3091"/>
      <c r="G542" s="2776"/>
      <c r="H542" s="3091"/>
      <c r="I542" s="2759">
        <v>0</v>
      </c>
      <c r="J542" s="2760"/>
      <c r="K542" s="299"/>
      <c r="L542" s="177"/>
      <c r="M542" s="166"/>
      <c r="N542" s="166"/>
      <c r="O542" s="2775"/>
      <c r="P542" s="2775"/>
      <c r="Q542" s="2775"/>
      <c r="R542" s="2775"/>
      <c r="S542" s="2775"/>
      <c r="T542" s="2760"/>
      <c r="U542" s="286"/>
      <c r="V542" s="3050" t="s">
        <v>1008</v>
      </c>
      <c r="W542" s="3051"/>
      <c r="X542" s="136"/>
      <c r="Y542" s="189"/>
      <c r="Z542" s="2776"/>
      <c r="AA542" s="3091"/>
      <c r="AB542" s="2776"/>
      <c r="AC542" s="3091"/>
      <c r="AD542" s="2759">
        <v>0</v>
      </c>
      <c r="AE542" s="2760"/>
      <c r="AF542" s="53"/>
      <c r="AG542" s="177"/>
      <c r="AH542" s="166"/>
      <c r="AI542" s="166"/>
      <c r="AJ542" s="2775"/>
      <c r="AK542" s="2775"/>
      <c r="AL542" s="2775"/>
      <c r="AM542" s="2775"/>
      <c r="AN542" s="2775"/>
      <c r="AO542" s="2760"/>
    </row>
    <row r="543" spans="1:41" ht="15.95" customHeight="1" thickBot="1" x14ac:dyDescent="0.35">
      <c r="A543" s="3050" t="s">
        <v>1009</v>
      </c>
      <c r="B543" s="3051"/>
      <c r="C543" s="189"/>
      <c r="D543" s="189"/>
      <c r="E543" s="2776"/>
      <c r="F543" s="3091"/>
      <c r="G543" s="2759"/>
      <c r="H543" s="2760"/>
      <c r="I543" s="2759">
        <v>0</v>
      </c>
      <c r="J543" s="2760"/>
      <c r="K543" s="299"/>
      <c r="L543" s="178" t="s">
        <v>588</v>
      </c>
      <c r="M543" s="226"/>
      <c r="N543" s="226"/>
      <c r="O543" s="226"/>
      <c r="P543" s="226"/>
      <c r="Q543" s="179"/>
      <c r="R543" s="179"/>
      <c r="S543" s="2780">
        <v>29053275.876666665</v>
      </c>
      <c r="T543" s="2781"/>
      <c r="U543" s="286"/>
      <c r="V543" s="3050" t="s">
        <v>1009</v>
      </c>
      <c r="W543" s="3051"/>
      <c r="X543" s="136"/>
      <c r="Y543" s="189"/>
      <c r="Z543" s="2776"/>
      <c r="AA543" s="3091"/>
      <c r="AB543" s="2759"/>
      <c r="AC543" s="2760"/>
      <c r="AD543" s="2759">
        <v>0</v>
      </c>
      <c r="AE543" s="2760"/>
      <c r="AF543" s="53"/>
      <c r="AG543" s="178" t="s">
        <v>588</v>
      </c>
      <c r="AH543" s="226"/>
      <c r="AI543" s="226"/>
      <c r="AJ543" s="226"/>
      <c r="AK543" s="226"/>
      <c r="AL543" s="179"/>
      <c r="AM543" s="179"/>
      <c r="AN543" s="2780">
        <v>9525005.9600000009</v>
      </c>
      <c r="AO543" s="2781"/>
    </row>
    <row r="544" spans="1:41" ht="15.95" customHeight="1" x14ac:dyDescent="0.4">
      <c r="A544" s="3050" t="s">
        <v>1049</v>
      </c>
      <c r="B544" s="3051"/>
      <c r="C544" s="189" t="s">
        <v>1113</v>
      </c>
      <c r="D544" s="189" t="s">
        <v>503</v>
      </c>
      <c r="E544" s="2759">
        <v>8</v>
      </c>
      <c r="F544" s="2760"/>
      <c r="G544" s="2841">
        <v>38202.400000000001</v>
      </c>
      <c r="H544" s="2842">
        <v>38202.400000000001</v>
      </c>
      <c r="I544" s="2759">
        <v>305619.20000000001</v>
      </c>
      <c r="J544" s="2760"/>
      <c r="K544" s="304"/>
      <c r="L544" s="166"/>
      <c r="M544" s="166"/>
      <c r="N544" s="166"/>
      <c r="O544" s="166"/>
      <c r="P544" s="166"/>
      <c r="Q544" s="166"/>
      <c r="R544" s="166"/>
      <c r="S544" s="166"/>
      <c r="T544" s="166"/>
      <c r="U544" s="286"/>
      <c r="V544" s="3050" t="s">
        <v>1049</v>
      </c>
      <c r="W544" s="3051"/>
      <c r="X544" s="136" t="s">
        <v>502</v>
      </c>
      <c r="Y544" s="189" t="s">
        <v>503</v>
      </c>
      <c r="Z544" s="2759">
        <v>10</v>
      </c>
      <c r="AA544" s="2760"/>
      <c r="AB544" s="3124">
        <v>38202.400000000001</v>
      </c>
      <c r="AC544" s="3125">
        <v>38202.400000000001</v>
      </c>
      <c r="AD544" s="2759">
        <v>382024</v>
      </c>
      <c r="AE544" s="2760"/>
      <c r="AF544" s="53"/>
      <c r="AG544" s="7" t="s">
        <v>1587</v>
      </c>
      <c r="AH544" s="166"/>
      <c r="AI544" s="166"/>
      <c r="AJ544" s="166"/>
      <c r="AK544" s="166"/>
      <c r="AL544" s="166"/>
      <c r="AM544" s="166"/>
      <c r="AN544" s="166"/>
      <c r="AO544" s="166"/>
    </row>
    <row r="545" spans="1:41" ht="15.95" customHeight="1" x14ac:dyDescent="0.4">
      <c r="A545" s="3050" t="s">
        <v>1016</v>
      </c>
      <c r="B545" s="3051"/>
      <c r="C545" s="189" t="s">
        <v>1113</v>
      </c>
      <c r="D545" s="189" t="s">
        <v>503</v>
      </c>
      <c r="E545" s="2776">
        <v>3</v>
      </c>
      <c r="F545" s="3091"/>
      <c r="G545" s="2841">
        <v>38202.400000000001</v>
      </c>
      <c r="H545" s="2842">
        <v>38202.400000000001</v>
      </c>
      <c r="I545" s="2759">
        <v>114607.20000000001</v>
      </c>
      <c r="J545" s="2760"/>
      <c r="K545" s="299"/>
      <c r="L545" s="7" t="s">
        <v>1587</v>
      </c>
      <c r="M545" s="166"/>
      <c r="N545" s="166"/>
      <c r="O545" s="166"/>
      <c r="P545" s="166"/>
      <c r="Q545" s="166"/>
      <c r="R545" s="166"/>
      <c r="S545" s="166"/>
      <c r="T545" s="166"/>
      <c r="U545" s="286"/>
      <c r="V545" s="3050" t="s">
        <v>1016</v>
      </c>
      <c r="W545" s="3051"/>
      <c r="X545" s="136" t="s">
        <v>502</v>
      </c>
      <c r="Y545" s="189" t="s">
        <v>503</v>
      </c>
      <c r="Z545" s="2776">
        <v>6</v>
      </c>
      <c r="AA545" s="3091"/>
      <c r="AB545" s="3124">
        <v>38202.400000000001</v>
      </c>
      <c r="AC545" s="3125">
        <v>38202.400000000001</v>
      </c>
      <c r="AD545" s="2759">
        <v>229214.40000000002</v>
      </c>
      <c r="AE545" s="2760"/>
      <c r="AF545" s="53"/>
      <c r="AG545" s="2155" t="s">
        <v>1586</v>
      </c>
      <c r="AH545" s="1881"/>
      <c r="AI545" s="1881"/>
      <c r="AJ545" s="1881"/>
      <c r="AK545" s="1881"/>
      <c r="AL545" s="1896"/>
      <c r="AM545" s="1881"/>
      <c r="AN545" s="1881"/>
      <c r="AO545" s="166"/>
    </row>
    <row r="546" spans="1:41" ht="15.95" customHeight="1" x14ac:dyDescent="0.3">
      <c r="A546" s="3050" t="s">
        <v>1017</v>
      </c>
      <c r="B546" s="3051"/>
      <c r="C546" s="208"/>
      <c r="D546" s="189"/>
      <c r="E546" s="2776"/>
      <c r="F546" s="3091"/>
      <c r="G546" s="2776"/>
      <c r="H546" s="3091"/>
      <c r="I546" s="2759">
        <v>0</v>
      </c>
      <c r="J546" s="2760"/>
      <c r="K546" s="299"/>
      <c r="L546" s="2155" t="s">
        <v>1586</v>
      </c>
      <c r="M546" s="1881"/>
      <c r="N546" s="1881"/>
      <c r="O546" s="1881"/>
      <c r="P546" s="1881"/>
      <c r="Q546" s="1896"/>
      <c r="R546" s="1881"/>
      <c r="S546" s="1881"/>
      <c r="T546" s="166"/>
      <c r="U546" s="286"/>
      <c r="V546" s="3050" t="s">
        <v>1017</v>
      </c>
      <c r="W546" s="3051"/>
      <c r="X546" s="136"/>
      <c r="Y546" s="189"/>
      <c r="Z546" s="2776"/>
      <c r="AA546" s="3091"/>
      <c r="AB546" s="2776"/>
      <c r="AC546" s="3091"/>
      <c r="AD546" s="2759">
        <v>0</v>
      </c>
      <c r="AE546" s="2760"/>
      <c r="AF546" s="53"/>
      <c r="AG546" s="166"/>
      <c r="AH546" s="55"/>
      <c r="AI546" s="55"/>
      <c r="AJ546" s="55"/>
      <c r="AK546" s="55"/>
      <c r="AL546" s="54"/>
      <c r="AM546" s="55"/>
      <c r="AN546" s="61"/>
      <c r="AO546" s="166"/>
    </row>
    <row r="547" spans="1:41" ht="15.95" customHeight="1" x14ac:dyDescent="0.3">
      <c r="A547" s="3050" t="s">
        <v>1018</v>
      </c>
      <c r="B547" s="3051"/>
      <c r="C547" s="208"/>
      <c r="D547" s="189"/>
      <c r="E547" s="2776"/>
      <c r="F547" s="3091"/>
      <c r="G547" s="2776"/>
      <c r="H547" s="3091"/>
      <c r="I547" s="2759">
        <v>0</v>
      </c>
      <c r="J547" s="2760"/>
      <c r="K547" s="299"/>
      <c r="L547" s="166"/>
      <c r="M547" s="227"/>
      <c r="N547" s="227"/>
      <c r="O547" s="227"/>
      <c r="P547" s="227"/>
      <c r="Q547" s="122"/>
      <c r="R547" s="61"/>
      <c r="S547" s="166"/>
      <c r="T547" s="166"/>
      <c r="U547" s="286"/>
      <c r="V547" s="3050" t="s">
        <v>1018</v>
      </c>
      <c r="W547" s="3051"/>
      <c r="X547" s="136"/>
      <c r="Y547" s="189"/>
      <c r="Z547" s="2776"/>
      <c r="AA547" s="3091"/>
      <c r="AB547" s="2776"/>
      <c r="AC547" s="3091"/>
      <c r="AD547" s="2759">
        <v>0</v>
      </c>
      <c r="AE547" s="2760"/>
      <c r="AF547" s="53"/>
      <c r="AG547" s="166"/>
      <c r="AH547" s="3044"/>
      <c r="AI547" s="3044"/>
      <c r="AJ547" s="3044"/>
      <c r="AK547" s="3044"/>
      <c r="AL547" s="321"/>
      <c r="AM547" s="61"/>
      <c r="AN547" s="166"/>
      <c r="AO547" s="166"/>
    </row>
    <row r="548" spans="1:41" ht="15.95" customHeight="1" x14ac:dyDescent="0.4">
      <c r="A548" s="3050" t="s">
        <v>1019</v>
      </c>
      <c r="B548" s="3051"/>
      <c r="C548" s="189" t="s">
        <v>1113</v>
      </c>
      <c r="D548" s="189" t="s">
        <v>503</v>
      </c>
      <c r="E548" s="2759">
        <v>4</v>
      </c>
      <c r="F548" s="2760"/>
      <c r="G548" s="2841">
        <v>38202.400000000001</v>
      </c>
      <c r="H548" s="2842">
        <v>38202.400000000001</v>
      </c>
      <c r="I548" s="2759">
        <v>152809.60000000001</v>
      </c>
      <c r="J548" s="2760"/>
      <c r="K548" s="299"/>
      <c r="L548" s="166"/>
      <c r="M548" s="3044"/>
      <c r="N548" s="3044"/>
      <c r="O548" s="3044"/>
      <c r="P548" s="3044"/>
      <c r="Q548" s="122"/>
      <c r="R548" s="61"/>
      <c r="S548" s="166"/>
      <c r="T548" s="166"/>
      <c r="U548" s="286"/>
      <c r="V548" s="3050" t="s">
        <v>1019</v>
      </c>
      <c r="W548" s="3051"/>
      <c r="X548" s="136" t="s">
        <v>502</v>
      </c>
      <c r="Y548" s="189" t="s">
        <v>503</v>
      </c>
      <c r="Z548" s="2759">
        <v>6</v>
      </c>
      <c r="AA548" s="2760"/>
      <c r="AB548" s="3124">
        <v>38202.400000000001</v>
      </c>
      <c r="AC548" s="3125">
        <v>38202.400000000001</v>
      </c>
      <c r="AD548" s="2759">
        <v>229214.40000000002</v>
      </c>
      <c r="AE548" s="2760"/>
      <c r="AF548" s="53"/>
      <c r="AG548" s="166"/>
      <c r="AH548" s="227"/>
      <c r="AI548" s="227"/>
      <c r="AJ548" s="227"/>
      <c r="AK548" s="227"/>
      <c r="AL548" s="122"/>
      <c r="AM548" s="61"/>
      <c r="AN548" s="166"/>
      <c r="AO548" s="166"/>
    </row>
    <row r="549" spans="1:41" ht="15.95" customHeight="1" x14ac:dyDescent="0.2">
      <c r="A549" s="3050" t="s">
        <v>887</v>
      </c>
      <c r="B549" s="3051"/>
      <c r="C549" s="189"/>
      <c r="D549" s="189"/>
      <c r="E549" s="2759"/>
      <c r="F549" s="2760"/>
      <c r="G549" s="2759"/>
      <c r="H549" s="2760"/>
      <c r="I549" s="2759">
        <v>0</v>
      </c>
      <c r="J549" s="2760"/>
      <c r="K549" s="299"/>
      <c r="L549" s="166"/>
      <c r="M549" s="3044"/>
      <c r="N549" s="3044"/>
      <c r="O549" s="3044"/>
      <c r="P549" s="3044"/>
      <c r="Q549" s="122"/>
      <c r="R549" s="166"/>
      <c r="S549" s="166"/>
      <c r="T549" s="166"/>
      <c r="U549" s="286"/>
      <c r="V549" s="3050" t="s">
        <v>887</v>
      </c>
      <c r="W549" s="3051"/>
      <c r="X549" s="136" t="s">
        <v>502</v>
      </c>
      <c r="Y549" s="189" t="s">
        <v>503</v>
      </c>
      <c r="Z549" s="2759">
        <v>5</v>
      </c>
      <c r="AA549" s="2760"/>
      <c r="AB549" s="3124">
        <v>38202.400000000001</v>
      </c>
      <c r="AC549" s="3125">
        <v>38202.400000000001</v>
      </c>
      <c r="AD549" s="2759">
        <v>191012</v>
      </c>
      <c r="AE549" s="2760"/>
      <c r="AF549" s="53"/>
      <c r="AG549" s="166"/>
      <c r="AH549" s="227"/>
      <c r="AI549" s="227"/>
      <c r="AJ549" s="227"/>
      <c r="AK549" s="227"/>
      <c r="AL549" s="122"/>
      <c r="AM549" s="166"/>
      <c r="AN549" s="166"/>
      <c r="AO549" s="166"/>
    </row>
    <row r="550" spans="1:41" ht="15.95" customHeight="1" x14ac:dyDescent="0.4">
      <c r="A550" s="3050" t="s">
        <v>888</v>
      </c>
      <c r="B550" s="3051"/>
      <c r="C550" s="189" t="s">
        <v>1113</v>
      </c>
      <c r="D550" s="189" t="s">
        <v>503</v>
      </c>
      <c r="E550" s="2776">
        <v>4</v>
      </c>
      <c r="F550" s="3091"/>
      <c r="G550" s="2841">
        <v>38202.400000000001</v>
      </c>
      <c r="H550" s="2842">
        <v>38202.400000000001</v>
      </c>
      <c r="I550" s="2759">
        <v>152809.60000000001</v>
      </c>
      <c r="J550" s="2760"/>
      <c r="K550" s="299"/>
      <c r="L550" s="166"/>
      <c r="M550" s="3044"/>
      <c r="N550" s="3044"/>
      <c r="O550" s="3044"/>
      <c r="P550" s="3044"/>
      <c r="Q550" s="292"/>
      <c r="R550" s="61"/>
      <c r="S550" s="166"/>
      <c r="T550" s="166"/>
      <c r="U550" s="286"/>
      <c r="V550" s="3050" t="s">
        <v>888</v>
      </c>
      <c r="W550" s="3051"/>
      <c r="X550" s="136"/>
      <c r="Y550" s="189"/>
      <c r="Z550" s="2776"/>
      <c r="AA550" s="3091"/>
      <c r="AB550" s="2759"/>
      <c r="AC550" s="2760"/>
      <c r="AD550" s="2759">
        <v>0</v>
      </c>
      <c r="AE550" s="2760"/>
      <c r="AF550" s="53"/>
      <c r="AG550" s="166"/>
      <c r="AH550" s="3044"/>
      <c r="AI550" s="3044"/>
      <c r="AJ550" s="3044"/>
      <c r="AK550" s="3044"/>
      <c r="AL550" s="122"/>
      <c r="AM550" s="61"/>
      <c r="AN550" s="166"/>
      <c r="AO550" s="166"/>
    </row>
    <row r="551" spans="1:41" ht="15.95" customHeight="1" x14ac:dyDescent="0.3">
      <c r="A551" s="3116" t="s">
        <v>1020</v>
      </c>
      <c r="B551" s="3117"/>
      <c r="C551" s="208"/>
      <c r="D551" s="189"/>
      <c r="E551" s="2776"/>
      <c r="F551" s="3091"/>
      <c r="G551" s="2776"/>
      <c r="H551" s="3091"/>
      <c r="I551" s="2765">
        <v>400000</v>
      </c>
      <c r="J551" s="2766"/>
      <c r="K551" s="299"/>
      <c r="L551" s="166"/>
      <c r="M551" s="166"/>
      <c r="N551" s="166"/>
      <c r="O551" s="166"/>
      <c r="P551" s="166"/>
      <c r="Q551" s="166"/>
      <c r="R551" s="61"/>
      <c r="S551" s="166"/>
      <c r="T551" s="166"/>
      <c r="U551" s="286"/>
      <c r="V551" s="3116" t="s">
        <v>1020</v>
      </c>
      <c r="W551" s="3117"/>
      <c r="X551" s="136"/>
      <c r="Y551" s="189"/>
      <c r="Z551" s="2776"/>
      <c r="AA551" s="3091"/>
      <c r="AB551" s="2776"/>
      <c r="AC551" s="3091"/>
      <c r="AD551" s="2765">
        <v>3345581.4</v>
      </c>
      <c r="AE551" s="2766"/>
      <c r="AF551" s="53"/>
      <c r="AG551" s="166"/>
      <c r="AH551" s="3044"/>
      <c r="AI551" s="3044"/>
      <c r="AJ551" s="3044"/>
      <c r="AK551" s="3044"/>
      <c r="AL551" s="122"/>
      <c r="AM551" s="61"/>
      <c r="AN551" s="166"/>
      <c r="AO551" s="166"/>
    </row>
    <row r="552" spans="1:41" ht="15.95" customHeight="1" x14ac:dyDescent="0.3">
      <c r="A552" s="3050" t="s">
        <v>890</v>
      </c>
      <c r="B552" s="3051"/>
      <c r="C552" s="189"/>
      <c r="D552" s="189"/>
      <c r="E552" s="2776"/>
      <c r="F552" s="3091"/>
      <c r="G552" s="2759"/>
      <c r="H552" s="2760"/>
      <c r="I552" s="2759">
        <v>0</v>
      </c>
      <c r="J552" s="2760"/>
      <c r="K552" s="299"/>
      <c r="L552" s="53"/>
      <c r="M552" s="53"/>
      <c r="N552" s="53"/>
      <c r="O552" s="53"/>
      <c r="P552" s="53"/>
      <c r="Q552" s="53"/>
      <c r="R552" s="61"/>
      <c r="S552" s="166"/>
      <c r="T552" s="166"/>
      <c r="U552" s="286"/>
      <c r="V552" s="3050" t="s">
        <v>890</v>
      </c>
      <c r="W552" s="3051"/>
      <c r="X552" s="136" t="s">
        <v>502</v>
      </c>
      <c r="Y552" s="189" t="s">
        <v>503</v>
      </c>
      <c r="Z552" s="2776">
        <v>22</v>
      </c>
      <c r="AA552" s="3091"/>
      <c r="AB552" s="3124">
        <v>38202.400000000001</v>
      </c>
      <c r="AC552" s="3125">
        <v>38202.400000000001</v>
      </c>
      <c r="AD552" s="2759">
        <v>840452.8</v>
      </c>
      <c r="AE552" s="2760"/>
      <c r="AF552" s="53"/>
      <c r="AG552" s="166"/>
      <c r="AH552" s="3044"/>
      <c r="AI552" s="3044"/>
      <c r="AJ552" s="3044"/>
      <c r="AK552" s="3044"/>
      <c r="AL552" s="292"/>
      <c r="AM552" s="61"/>
      <c r="AN552" s="166"/>
      <c r="AO552" s="166"/>
    </row>
    <row r="553" spans="1:41" ht="15.95" customHeight="1" x14ac:dyDescent="0.3">
      <c r="A553" s="3050" t="s">
        <v>1021</v>
      </c>
      <c r="B553" s="3051"/>
      <c r="C553" s="136"/>
      <c r="D553" s="136"/>
      <c r="E553" s="2776"/>
      <c r="F553" s="3091"/>
      <c r="G553" s="2759"/>
      <c r="H553" s="3091"/>
      <c r="I553" s="2759">
        <v>0</v>
      </c>
      <c r="J553" s="2760"/>
      <c r="K553" s="299"/>
      <c r="L553" s="53"/>
      <c r="M553" s="53"/>
      <c r="N553" s="53"/>
      <c r="O553" s="53"/>
      <c r="P553" s="53"/>
      <c r="Q553" s="53"/>
      <c r="R553" s="166"/>
      <c r="S553" s="166"/>
      <c r="T553" s="166"/>
      <c r="U553" s="286"/>
      <c r="V553" s="3050" t="s">
        <v>1021</v>
      </c>
      <c r="W553" s="3051"/>
      <c r="X553" s="136" t="s">
        <v>502</v>
      </c>
      <c r="Y553" s="189" t="s">
        <v>503</v>
      </c>
      <c r="Z553" s="2776">
        <v>8</v>
      </c>
      <c r="AA553" s="3091"/>
      <c r="AB553" s="3124">
        <v>38202.400000000001</v>
      </c>
      <c r="AC553" s="3125">
        <v>38202.400000000001</v>
      </c>
      <c r="AD553" s="2759">
        <v>305619.20000000001</v>
      </c>
      <c r="AE553" s="2760"/>
      <c r="AF553" s="53"/>
      <c r="AG553" s="166"/>
      <c r="AH553" s="166"/>
      <c r="AI553" s="166"/>
      <c r="AJ553" s="166"/>
      <c r="AK553" s="166"/>
      <c r="AL553" s="166"/>
      <c r="AM553" s="166"/>
      <c r="AN553" s="166"/>
      <c r="AO553" s="166"/>
    </row>
    <row r="554" spans="1:41" ht="15.95" customHeight="1" x14ac:dyDescent="0.3">
      <c r="A554" s="3050" t="s">
        <v>899</v>
      </c>
      <c r="B554" s="3051"/>
      <c r="C554" s="189"/>
      <c r="D554" s="189"/>
      <c r="E554" s="2776"/>
      <c r="F554" s="3091"/>
      <c r="G554" s="2759"/>
      <c r="H554" s="3091"/>
      <c r="I554" s="2759">
        <v>0</v>
      </c>
      <c r="J554" s="2760"/>
      <c r="K554" s="299"/>
      <c r="L554" s="53"/>
      <c r="M554" s="53"/>
      <c r="N554" s="53"/>
      <c r="O554" s="53"/>
      <c r="P554" s="53"/>
      <c r="Q554" s="53"/>
      <c r="R554" s="53"/>
      <c r="S554" s="166"/>
      <c r="T554" s="166"/>
      <c r="U554" s="286"/>
      <c r="V554" s="3050" t="s">
        <v>899</v>
      </c>
      <c r="W554" s="3051"/>
      <c r="X554" s="136" t="s">
        <v>502</v>
      </c>
      <c r="Y554" s="189" t="s">
        <v>503</v>
      </c>
      <c r="Z554" s="2776">
        <v>6</v>
      </c>
      <c r="AA554" s="3091"/>
      <c r="AB554" s="3124">
        <v>38202.400000000001</v>
      </c>
      <c r="AC554" s="3125">
        <v>38202.400000000001</v>
      </c>
      <c r="AD554" s="2759">
        <v>229214.40000000002</v>
      </c>
      <c r="AE554" s="2760"/>
      <c r="AF554" s="53"/>
      <c r="AG554" s="53"/>
      <c r="AH554" s="53"/>
      <c r="AI554" s="53"/>
      <c r="AJ554" s="53"/>
      <c r="AK554" s="53"/>
      <c r="AL554" s="53"/>
      <c r="AM554" s="53"/>
      <c r="AN554" s="166"/>
      <c r="AO554" s="166"/>
    </row>
    <row r="555" spans="1:41" ht="15.95" customHeight="1" x14ac:dyDescent="0.3">
      <c r="A555" s="3050" t="s">
        <v>733</v>
      </c>
      <c r="B555" s="3051"/>
      <c r="C555" s="136"/>
      <c r="D555" s="189"/>
      <c r="E555" s="2776"/>
      <c r="F555" s="3091"/>
      <c r="G555" s="2759"/>
      <c r="H555" s="3123"/>
      <c r="I555" s="2759">
        <v>0</v>
      </c>
      <c r="J555" s="2760"/>
      <c r="L555" s="53"/>
      <c r="M555" s="53"/>
      <c r="N555" s="53"/>
      <c r="O555" s="53"/>
      <c r="P555" s="53"/>
      <c r="Q555" s="53"/>
      <c r="U555" s="286"/>
      <c r="V555" s="3050" t="s">
        <v>733</v>
      </c>
      <c r="W555" s="3051"/>
      <c r="X555" s="136"/>
      <c r="Y555" s="189"/>
      <c r="Z555" s="2776"/>
      <c r="AA555" s="3091"/>
      <c r="AB555" s="2776"/>
      <c r="AC555" s="3091"/>
      <c r="AD555" s="2759">
        <v>0</v>
      </c>
      <c r="AE555" s="2760"/>
      <c r="AF555" s="53"/>
      <c r="AG555" s="53"/>
      <c r="AH555" s="53"/>
      <c r="AI555" s="53"/>
      <c r="AJ555" s="53"/>
      <c r="AK555" s="53"/>
      <c r="AL555" s="53"/>
    </row>
    <row r="556" spans="1:41" ht="15.95" customHeight="1" x14ac:dyDescent="0.3">
      <c r="A556" s="3050" t="s">
        <v>770</v>
      </c>
      <c r="B556" s="3051"/>
      <c r="C556" s="208"/>
      <c r="D556" s="189" t="s">
        <v>799</v>
      </c>
      <c r="E556" s="2776"/>
      <c r="F556" s="3091"/>
      <c r="G556" s="2776"/>
      <c r="H556" s="3091"/>
      <c r="I556" s="2759">
        <v>400000</v>
      </c>
      <c r="J556" s="2760"/>
      <c r="L556" s="53"/>
      <c r="M556" s="53"/>
      <c r="N556" s="53"/>
      <c r="O556" s="53"/>
      <c r="P556" s="53"/>
      <c r="Q556" s="53"/>
      <c r="U556" s="286"/>
      <c r="V556" s="3050" t="s">
        <v>770</v>
      </c>
      <c r="W556" s="3051"/>
      <c r="X556" s="136"/>
      <c r="Y556" s="189" t="s">
        <v>799</v>
      </c>
      <c r="Z556" s="2776"/>
      <c r="AA556" s="3091"/>
      <c r="AB556" s="2776"/>
      <c r="AC556" s="3091"/>
      <c r="AD556" s="2759">
        <v>300000</v>
      </c>
      <c r="AE556" s="2760"/>
      <c r="AF556" s="53"/>
      <c r="AG556" s="53"/>
      <c r="AH556" s="53"/>
      <c r="AI556" s="53"/>
      <c r="AJ556" s="53"/>
      <c r="AK556" s="53"/>
      <c r="AL556" s="53"/>
    </row>
    <row r="557" spans="1:41" ht="15.95" customHeight="1" x14ac:dyDescent="0.3">
      <c r="A557" s="3050" t="s">
        <v>620</v>
      </c>
      <c r="B557" s="3051"/>
      <c r="C557" s="309"/>
      <c r="D557" s="189"/>
      <c r="E557" s="2776"/>
      <c r="F557" s="3091"/>
      <c r="G557" s="2776"/>
      <c r="H557" s="3091"/>
      <c r="I557" s="2759"/>
      <c r="J557" s="2760"/>
      <c r="U557" s="286"/>
      <c r="V557" s="3050" t="s">
        <v>620</v>
      </c>
      <c r="W557" s="3051"/>
      <c r="X557" s="136" t="s">
        <v>768</v>
      </c>
      <c r="Y557" s="189" t="s">
        <v>561</v>
      </c>
      <c r="Z557" s="2776">
        <v>16.5</v>
      </c>
      <c r="AA557" s="3091"/>
      <c r="AB557" s="2759">
        <v>101230</v>
      </c>
      <c r="AC557" s="3123"/>
      <c r="AD557" s="2759">
        <v>1670295</v>
      </c>
      <c r="AE557" s="2760"/>
      <c r="AF557" s="53"/>
    </row>
    <row r="558" spans="1:41" ht="15.95" customHeight="1" thickBot="1" x14ac:dyDescent="0.25">
      <c r="A558" s="229" t="s">
        <v>563</v>
      </c>
      <c r="B558" s="230"/>
      <c r="C558" s="231"/>
      <c r="D558" s="230"/>
      <c r="E558" s="2761">
        <v>93</v>
      </c>
      <c r="F558" s="2762"/>
      <c r="G558" s="2761"/>
      <c r="H558" s="2762"/>
      <c r="I558" s="2761">
        <v>3952823.2</v>
      </c>
      <c r="J558" s="2762"/>
      <c r="U558" s="286"/>
      <c r="V558" s="229" t="s">
        <v>563</v>
      </c>
      <c r="W558" s="230"/>
      <c r="X558" s="231"/>
      <c r="Y558" s="230"/>
      <c r="Z558" s="2761">
        <v>63</v>
      </c>
      <c r="AA558" s="2762"/>
      <c r="AB558" s="2761"/>
      <c r="AC558" s="2762"/>
      <c r="AD558" s="2761">
        <v>4377046.2</v>
      </c>
      <c r="AE558" s="2762"/>
      <c r="AF558" s="53"/>
      <c r="AG558" s="53"/>
      <c r="AH558" s="53"/>
      <c r="AI558" s="53"/>
      <c r="AJ558" s="53"/>
      <c r="AK558" s="53"/>
      <c r="AL558" s="53"/>
      <c r="AM558" s="53"/>
      <c r="AN558" s="53"/>
      <c r="AO558" s="53"/>
    </row>
    <row r="559" spans="1:41" ht="15.95" customHeight="1" x14ac:dyDescent="0.2">
      <c r="A559" s="53"/>
      <c r="B559" s="53"/>
      <c r="C559" s="53"/>
      <c r="D559" s="53"/>
      <c r="E559" s="53"/>
      <c r="F559" s="53"/>
      <c r="G559" s="53"/>
      <c r="H559" s="294"/>
      <c r="I559" s="294"/>
      <c r="J559" s="294"/>
      <c r="K559" s="316"/>
      <c r="L559" s="53"/>
      <c r="M559" s="53"/>
      <c r="N559" s="53"/>
      <c r="O559" s="53"/>
      <c r="P559" s="53"/>
      <c r="Q559" s="53"/>
      <c r="R559" s="53"/>
      <c r="S559" s="316"/>
      <c r="T559" s="316"/>
      <c r="U559" s="295"/>
      <c r="V559" s="53"/>
      <c r="W559" s="53"/>
      <c r="X559" s="53"/>
      <c r="Y559" s="53"/>
      <c r="Z559" s="53"/>
      <c r="AA559" s="53"/>
      <c r="AB559" s="53"/>
      <c r="AC559" s="294"/>
      <c r="AD559" s="294"/>
      <c r="AE559" s="294"/>
      <c r="AF559" s="295"/>
      <c r="AG559" s="53"/>
      <c r="AH559" s="53"/>
      <c r="AI559" s="53"/>
      <c r="AJ559" s="53"/>
      <c r="AK559" s="53"/>
      <c r="AL559" s="53"/>
      <c r="AM559" s="53"/>
      <c r="AN559" s="295"/>
      <c r="AO559" s="295"/>
    </row>
    <row r="560" spans="1:41" ht="15.95" customHeight="1" x14ac:dyDescent="0.2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3115"/>
      <c r="T560" s="3115"/>
      <c r="U560" s="286"/>
      <c r="V560" s="53"/>
      <c r="W560" s="53"/>
      <c r="X560" s="53"/>
      <c r="Y560" s="53"/>
      <c r="Z560" s="53"/>
      <c r="AA560" s="53"/>
      <c r="AB560" s="53"/>
      <c r="AC560" s="53"/>
      <c r="AD560" s="53"/>
      <c r="AE560" s="53"/>
      <c r="AF560" s="53"/>
      <c r="AG560" s="53"/>
      <c r="AH560" s="53"/>
      <c r="AI560" s="53"/>
      <c r="AJ560" s="53"/>
      <c r="AK560" s="53"/>
      <c r="AL560" s="53"/>
      <c r="AM560" s="53"/>
      <c r="AN560" s="3115"/>
      <c r="AO560" s="3115"/>
    </row>
    <row r="561" spans="1:41" ht="15.95" customHeight="1" x14ac:dyDescent="0.2">
      <c r="A561" s="2854"/>
      <c r="B561" s="2854"/>
      <c r="C561" s="2854"/>
      <c r="D561" s="2854"/>
      <c r="E561" s="2854"/>
      <c r="F561" s="2854"/>
      <c r="G561" s="2854"/>
      <c r="H561" s="2854"/>
      <c r="I561" s="2854"/>
      <c r="J561" s="2854"/>
      <c r="K561" s="2854"/>
      <c r="L561" s="2854"/>
      <c r="M561" s="2854"/>
      <c r="N561" s="2854"/>
      <c r="O561" s="2854"/>
      <c r="P561" s="2854"/>
      <c r="Q561" s="2854"/>
      <c r="R561" s="2854"/>
      <c r="S561" s="2854"/>
      <c r="T561" s="2854"/>
      <c r="U561" s="2854"/>
      <c r="V561" s="2854"/>
      <c r="W561" s="2854"/>
      <c r="X561" s="2854"/>
      <c r="Y561" s="2854"/>
      <c r="Z561" s="2854"/>
      <c r="AA561" s="2854"/>
      <c r="AB561" s="2854"/>
      <c r="AC561" s="2854"/>
      <c r="AD561" s="2854"/>
      <c r="AE561" s="2854"/>
      <c r="AF561" s="2854"/>
      <c r="AG561" s="2854"/>
      <c r="AH561" s="2854"/>
      <c r="AI561" s="2854"/>
      <c r="AJ561" s="2854"/>
      <c r="AK561" s="2854"/>
      <c r="AL561" s="2854"/>
      <c r="AM561" s="2854"/>
      <c r="AN561" s="2854"/>
      <c r="AO561" s="2854"/>
    </row>
    <row r="562" spans="1:41" ht="15.95" customHeight="1" x14ac:dyDescent="0.2">
      <c r="A562" s="296"/>
      <c r="B562" s="296"/>
      <c r="C562" s="296"/>
      <c r="D562" s="296"/>
      <c r="E562" s="294"/>
      <c r="F562" s="294"/>
      <c r="G562" s="294"/>
      <c r="H562" s="294"/>
      <c r="I562" s="294"/>
      <c r="J562" s="294"/>
      <c r="K562" s="316"/>
      <c r="L562" s="316"/>
      <c r="M562" s="316"/>
      <c r="N562" s="316"/>
      <c r="O562" s="316"/>
      <c r="P562" s="316"/>
      <c r="Q562" s="316"/>
      <c r="R562" s="316"/>
      <c r="S562" s="316"/>
      <c r="T562" s="316"/>
      <c r="U562" s="295"/>
      <c r="V562" s="53"/>
      <c r="W562" s="53"/>
      <c r="X562" s="53"/>
      <c r="Y562" s="53"/>
      <c r="Z562" s="53"/>
      <c r="AA562" s="53"/>
      <c r="AB562" s="53"/>
      <c r="AC562" s="294"/>
      <c r="AD562" s="294"/>
      <c r="AE562" s="294"/>
      <c r="AF562" s="295"/>
      <c r="AG562" s="53"/>
      <c r="AH562" s="53"/>
      <c r="AI562" s="53"/>
      <c r="AJ562" s="53"/>
      <c r="AK562" s="53"/>
      <c r="AL562" s="53"/>
      <c r="AM562" s="53"/>
      <c r="AN562" s="295"/>
      <c r="AO562" s="295"/>
    </row>
    <row r="563" spans="1:41" ht="15.95" customHeight="1" x14ac:dyDescent="0.2">
      <c r="A563" s="2811" t="s">
        <v>1945</v>
      </c>
      <c r="B563" s="2811"/>
      <c r="C563" s="2811"/>
      <c r="D563" s="2811"/>
      <c r="E563" s="2811"/>
      <c r="F563" s="2811"/>
      <c r="G563" s="2811"/>
      <c r="H563" s="2811"/>
      <c r="I563" s="2811"/>
      <c r="J563" s="2811"/>
      <c r="K563" s="2811"/>
      <c r="L563" s="2811"/>
      <c r="M563" s="2811"/>
      <c r="N563" s="2811"/>
      <c r="O563" s="2811"/>
      <c r="P563" s="2811"/>
      <c r="Q563" s="2811"/>
      <c r="R563" s="2811"/>
      <c r="S563" s="2811"/>
      <c r="T563" s="2811"/>
      <c r="U563" s="295"/>
      <c r="V563" s="53"/>
      <c r="W563" s="53"/>
      <c r="X563" s="53"/>
      <c r="Y563" s="53"/>
      <c r="Z563" s="53"/>
      <c r="AA563" s="53"/>
      <c r="AB563" s="53"/>
      <c r="AC563" s="294"/>
      <c r="AD563" s="294"/>
      <c r="AE563" s="294"/>
      <c r="AF563" s="295"/>
      <c r="AG563" s="53"/>
      <c r="AH563" s="53"/>
      <c r="AI563" s="53"/>
      <c r="AJ563" s="53"/>
      <c r="AK563" s="53"/>
      <c r="AL563" s="53"/>
      <c r="AM563" s="53"/>
      <c r="AN563" s="295"/>
      <c r="AO563" s="295"/>
    </row>
    <row r="564" spans="1:41" ht="15.95" customHeight="1" thickBot="1" x14ac:dyDescent="0.25">
      <c r="A564" s="2811"/>
      <c r="B564" s="2811"/>
      <c r="C564" s="2811"/>
      <c r="D564" s="2811"/>
      <c r="E564" s="2811"/>
      <c r="F564" s="2811"/>
      <c r="G564" s="2811"/>
      <c r="H564" s="2811"/>
      <c r="I564" s="2811"/>
      <c r="J564" s="2811"/>
      <c r="K564" s="2811"/>
      <c r="L564" s="2811"/>
      <c r="M564" s="2811"/>
      <c r="N564" s="2811"/>
      <c r="O564" s="2811"/>
      <c r="P564" s="2811"/>
      <c r="Q564" s="2811"/>
      <c r="R564" s="2811"/>
      <c r="S564" s="2811"/>
      <c r="T564" s="2811"/>
      <c r="U564" s="295"/>
      <c r="V564" s="53"/>
      <c r="W564" s="53"/>
      <c r="X564" s="53"/>
      <c r="Y564" s="53"/>
      <c r="Z564" s="53"/>
      <c r="AA564" s="53"/>
      <c r="AB564" s="53"/>
      <c r="AC564" s="294"/>
      <c r="AD564" s="294"/>
      <c r="AE564" s="294"/>
      <c r="AF564" s="295"/>
      <c r="AG564" s="53"/>
      <c r="AH564" s="53"/>
      <c r="AI564" s="53"/>
      <c r="AJ564" s="53"/>
      <c r="AK564" s="53"/>
      <c r="AL564" s="53"/>
      <c r="AM564" s="53"/>
      <c r="AN564" s="295"/>
      <c r="AO564" s="295"/>
    </row>
    <row r="565" spans="1:41" ht="15.95" customHeight="1" x14ac:dyDescent="0.3">
      <c r="A565" s="2818" t="s">
        <v>441</v>
      </c>
      <c r="B565" s="2820"/>
      <c r="C565" s="2818" t="s">
        <v>442</v>
      </c>
      <c r="D565" s="2819"/>
      <c r="E565" s="2819"/>
      <c r="F565" s="2820"/>
      <c r="G565" s="2818" t="s">
        <v>443</v>
      </c>
      <c r="H565" s="2820"/>
      <c r="I565" s="2818" t="s">
        <v>444</v>
      </c>
      <c r="J565" s="2820"/>
      <c r="K565" s="53"/>
      <c r="L565" s="2833" t="s">
        <v>441</v>
      </c>
      <c r="M565" s="2818" t="s">
        <v>442</v>
      </c>
      <c r="N565" s="2819"/>
      <c r="O565" s="2819"/>
      <c r="P565" s="2820"/>
      <c r="Q565" s="2818" t="s">
        <v>443</v>
      </c>
      <c r="R565" s="2820"/>
      <c r="S565" s="2818"/>
      <c r="T565" s="2820"/>
      <c r="U565" s="287"/>
      <c r="V565" s="2818" t="s">
        <v>441</v>
      </c>
      <c r="W565" s="2820"/>
      <c r="X565" s="2818" t="s">
        <v>442</v>
      </c>
      <c r="Y565" s="2819"/>
      <c r="Z565" s="2819"/>
      <c r="AA565" s="2820"/>
      <c r="AB565" s="2818" t="s">
        <v>443</v>
      </c>
      <c r="AC565" s="2820"/>
      <c r="AD565" s="2818" t="s">
        <v>444</v>
      </c>
      <c r="AE565" s="2820"/>
      <c r="AF565" s="53"/>
      <c r="AG565" s="2833" t="s">
        <v>441</v>
      </c>
      <c r="AH565" s="2818" t="s">
        <v>442</v>
      </c>
      <c r="AI565" s="2819"/>
      <c r="AJ565" s="2819"/>
      <c r="AK565" s="2820"/>
      <c r="AL565" s="2818" t="s">
        <v>443</v>
      </c>
      <c r="AM565" s="2820"/>
      <c r="AN565" s="2818"/>
      <c r="AO565" s="3109"/>
    </row>
    <row r="566" spans="1:41" ht="15.95" customHeight="1" thickBot="1" x14ac:dyDescent="0.35">
      <c r="A566" s="2831"/>
      <c r="B566" s="2832"/>
      <c r="C566" s="2821"/>
      <c r="D566" s="2822"/>
      <c r="E566" s="2822"/>
      <c r="F566" s="2823"/>
      <c r="G566" s="2831" t="s">
        <v>446</v>
      </c>
      <c r="H566" s="2832"/>
      <c r="I566" s="2831"/>
      <c r="J566" s="2832"/>
      <c r="K566" s="53"/>
      <c r="L566" s="2873"/>
      <c r="M566" s="2821"/>
      <c r="N566" s="2822"/>
      <c r="O566" s="2822"/>
      <c r="P566" s="2823"/>
      <c r="Q566" s="2831" t="s">
        <v>446</v>
      </c>
      <c r="R566" s="2832"/>
      <c r="S566" s="2831" t="s">
        <v>281</v>
      </c>
      <c r="T566" s="2832"/>
      <c r="U566" s="287"/>
      <c r="V566" s="2831"/>
      <c r="W566" s="2832"/>
      <c r="X566" s="2821"/>
      <c r="Y566" s="2822"/>
      <c r="Z566" s="2822"/>
      <c r="AA566" s="2823"/>
      <c r="AB566" s="2831" t="s">
        <v>446</v>
      </c>
      <c r="AC566" s="2832"/>
      <c r="AD566" s="2831"/>
      <c r="AE566" s="2832"/>
      <c r="AF566" s="53"/>
      <c r="AG566" s="2873"/>
      <c r="AH566" s="2821"/>
      <c r="AI566" s="2822"/>
      <c r="AJ566" s="2822"/>
      <c r="AK566" s="2823"/>
      <c r="AL566" s="2831" t="s">
        <v>446</v>
      </c>
      <c r="AM566" s="2832"/>
      <c r="AN566" s="2831" t="s">
        <v>281</v>
      </c>
      <c r="AO566" s="3091"/>
    </row>
    <row r="567" spans="1:41" ht="15.95" customHeight="1" x14ac:dyDescent="0.3">
      <c r="A567" s="2831"/>
      <c r="B567" s="2832"/>
      <c r="C567" s="66" t="s">
        <v>447</v>
      </c>
      <c r="D567" s="2873" t="s">
        <v>448</v>
      </c>
      <c r="E567" s="2831" t="s">
        <v>449</v>
      </c>
      <c r="F567" s="2832"/>
      <c r="G567" s="2831" t="s">
        <v>450</v>
      </c>
      <c r="H567" s="2832"/>
      <c r="I567" s="2831" t="s">
        <v>354</v>
      </c>
      <c r="J567" s="2832"/>
      <c r="K567" s="53"/>
      <c r="L567" s="2873"/>
      <c r="M567" s="64" t="s">
        <v>447</v>
      </c>
      <c r="N567" s="2833" t="s">
        <v>448</v>
      </c>
      <c r="O567" s="2818" t="s">
        <v>449</v>
      </c>
      <c r="P567" s="2820"/>
      <c r="Q567" s="2831" t="s">
        <v>450</v>
      </c>
      <c r="R567" s="2832"/>
      <c r="S567" s="2831" t="s">
        <v>354</v>
      </c>
      <c r="T567" s="2832"/>
      <c r="U567" s="287"/>
      <c r="V567" s="2831"/>
      <c r="W567" s="2832"/>
      <c r="X567" s="66" t="s">
        <v>447</v>
      </c>
      <c r="Y567" s="2873" t="s">
        <v>448</v>
      </c>
      <c r="Z567" s="2831" t="s">
        <v>449</v>
      </c>
      <c r="AA567" s="2832"/>
      <c r="AB567" s="2831" t="s">
        <v>450</v>
      </c>
      <c r="AC567" s="2832"/>
      <c r="AD567" s="2831" t="s">
        <v>354</v>
      </c>
      <c r="AE567" s="2832"/>
      <c r="AF567" s="53"/>
      <c r="AG567" s="2873"/>
      <c r="AH567" s="64" t="s">
        <v>447</v>
      </c>
      <c r="AI567" s="2873" t="s">
        <v>448</v>
      </c>
      <c r="AJ567" s="2831" t="s">
        <v>449</v>
      </c>
      <c r="AK567" s="2832"/>
      <c r="AL567" s="2831" t="s">
        <v>450</v>
      </c>
      <c r="AM567" s="2832"/>
      <c r="AN567" s="2831" t="s">
        <v>354</v>
      </c>
      <c r="AO567" s="3091"/>
    </row>
    <row r="568" spans="1:41" ht="15.95" customHeight="1" thickBot="1" x14ac:dyDescent="0.35">
      <c r="A568" s="2821"/>
      <c r="B568" s="2823"/>
      <c r="C568" s="67" t="s">
        <v>451</v>
      </c>
      <c r="D568" s="2834"/>
      <c r="E568" s="2821"/>
      <c r="F568" s="2823"/>
      <c r="G568" s="2821"/>
      <c r="H568" s="2823"/>
      <c r="I568" s="2821"/>
      <c r="J568" s="2823"/>
      <c r="K568" s="53"/>
      <c r="L568" s="2834"/>
      <c r="M568" s="63" t="s">
        <v>451</v>
      </c>
      <c r="N568" s="2834"/>
      <c r="O568" s="2821"/>
      <c r="P568" s="2823"/>
      <c r="Q568" s="2821"/>
      <c r="R568" s="2823"/>
      <c r="S568" s="2821"/>
      <c r="T568" s="2823"/>
      <c r="U568" s="287"/>
      <c r="V568" s="2821"/>
      <c r="W568" s="2823"/>
      <c r="X568" s="67" t="s">
        <v>451</v>
      </c>
      <c r="Y568" s="2834"/>
      <c r="Z568" s="2821"/>
      <c r="AA568" s="2823"/>
      <c r="AB568" s="2821"/>
      <c r="AC568" s="2823"/>
      <c r="AD568" s="2821"/>
      <c r="AE568" s="2823"/>
      <c r="AF568" s="53"/>
      <c r="AG568" s="2834"/>
      <c r="AH568" s="63" t="s">
        <v>451</v>
      </c>
      <c r="AI568" s="2834"/>
      <c r="AJ568" s="2821"/>
      <c r="AK568" s="2823"/>
      <c r="AL568" s="2821"/>
      <c r="AM568" s="2823"/>
      <c r="AN568" s="3110"/>
      <c r="AO568" s="3111"/>
    </row>
    <row r="569" spans="1:41" ht="15.95" customHeight="1" x14ac:dyDescent="0.3">
      <c r="A569" s="3118" t="s">
        <v>452</v>
      </c>
      <c r="B569" s="3119"/>
      <c r="C569" s="205"/>
      <c r="D569" s="189"/>
      <c r="E569" s="2776"/>
      <c r="F569" s="3091"/>
      <c r="G569" s="2776"/>
      <c r="H569" s="3091"/>
      <c r="I569" s="2776"/>
      <c r="J569" s="3091"/>
      <c r="K569" s="299"/>
      <c r="L569" s="135" t="s">
        <v>453</v>
      </c>
      <c r="M569" s="206"/>
      <c r="N569" s="207"/>
      <c r="O569" s="2805"/>
      <c r="P569" s="2806"/>
      <c r="Q569" s="2805"/>
      <c r="R569" s="2806"/>
      <c r="S569" s="2805"/>
      <c r="T569" s="2806"/>
      <c r="U569" s="295"/>
      <c r="V569" s="53"/>
      <c r="W569" s="53"/>
      <c r="X569" s="53"/>
      <c r="Y569" s="53"/>
      <c r="Z569" s="53"/>
      <c r="AA569" s="53"/>
      <c r="AB569" s="53"/>
      <c r="AC569" s="294"/>
      <c r="AD569" s="294"/>
      <c r="AE569" s="294"/>
      <c r="AF569" s="295"/>
      <c r="AG569" s="53"/>
      <c r="AH569" s="53"/>
      <c r="AI569" s="53"/>
      <c r="AJ569" s="53"/>
      <c r="AK569" s="53"/>
      <c r="AL569" s="53"/>
      <c r="AM569" s="53"/>
      <c r="AN569" s="295"/>
      <c r="AO569" s="295"/>
    </row>
    <row r="570" spans="1:41" ht="15.95" customHeight="1" x14ac:dyDescent="0.35">
      <c r="A570" s="3116" t="s">
        <v>976</v>
      </c>
      <c r="B570" s="3117"/>
      <c r="C570" s="53"/>
      <c r="D570" s="309"/>
      <c r="E570" s="2776"/>
      <c r="F570" s="3091"/>
      <c r="G570" s="2776"/>
      <c r="H570" s="3091"/>
      <c r="I570" s="2765">
        <v>0</v>
      </c>
      <c r="J570" s="3103"/>
      <c r="K570" s="299"/>
      <c r="L570" s="138"/>
      <c r="M570" s="209"/>
      <c r="N570" s="189"/>
      <c r="O570" s="2759"/>
      <c r="P570" s="2760"/>
      <c r="Q570" s="2759"/>
      <c r="R570" s="2760"/>
      <c r="S570" s="2759"/>
      <c r="T570" s="2760"/>
      <c r="U570" s="295"/>
      <c r="V570" s="53"/>
      <c r="W570" s="53"/>
      <c r="X570" s="53"/>
      <c r="Y570" s="53"/>
      <c r="Z570" s="53"/>
      <c r="AA570" s="53"/>
      <c r="AB570" s="53"/>
      <c r="AC570" s="294"/>
      <c r="AD570" s="294"/>
      <c r="AE570" s="294"/>
      <c r="AF570" s="295"/>
      <c r="AG570" s="53"/>
      <c r="AH570" s="53"/>
      <c r="AI570" s="53"/>
      <c r="AJ570" s="53"/>
      <c r="AK570" s="53"/>
      <c r="AL570" s="53"/>
      <c r="AM570" s="53"/>
      <c r="AN570" s="295"/>
      <c r="AO570" s="295"/>
    </row>
    <row r="571" spans="1:41" ht="15.95" customHeight="1" x14ac:dyDescent="0.3">
      <c r="A571" s="3120" t="s">
        <v>977</v>
      </c>
      <c r="B571" s="3121"/>
      <c r="C571" s="208"/>
      <c r="D571" s="189"/>
      <c r="E571" s="2776"/>
      <c r="F571" s="3091"/>
      <c r="G571" s="2776"/>
      <c r="H571" s="3091"/>
      <c r="I571" s="2759">
        <v>0</v>
      </c>
      <c r="J571" s="2760"/>
      <c r="K571" s="299"/>
      <c r="L571" s="138" t="s">
        <v>456</v>
      </c>
      <c r="M571" s="189"/>
      <c r="N571" s="189"/>
      <c r="O571" s="2759"/>
      <c r="P571" s="2760"/>
      <c r="Q571" s="2759"/>
      <c r="R571" s="2760"/>
      <c r="S571" s="2759"/>
      <c r="T571" s="2760"/>
      <c r="U571" s="295"/>
      <c r="V571" s="53"/>
      <c r="W571" s="53"/>
      <c r="X571" s="53"/>
      <c r="Y571" s="53"/>
      <c r="Z571" s="53"/>
      <c r="AA571" s="53"/>
      <c r="AB571" s="53"/>
      <c r="AC571" s="294"/>
      <c r="AD571" s="294"/>
      <c r="AE571" s="294"/>
      <c r="AF571" s="295"/>
      <c r="AG571" s="53"/>
      <c r="AH571" s="53"/>
      <c r="AI571" s="53"/>
      <c r="AJ571" s="53"/>
      <c r="AK571" s="53"/>
      <c r="AL571" s="53"/>
      <c r="AM571" s="53"/>
      <c r="AN571" s="295"/>
      <c r="AO571" s="295"/>
    </row>
    <row r="572" spans="1:41" ht="15.95" customHeight="1" x14ac:dyDescent="0.3">
      <c r="A572" s="3120" t="s">
        <v>978</v>
      </c>
      <c r="B572" s="3121"/>
      <c r="C572" s="208"/>
      <c r="D572" s="189"/>
      <c r="E572" s="2776"/>
      <c r="F572" s="3091"/>
      <c r="G572" s="2776"/>
      <c r="H572" s="3091"/>
      <c r="I572" s="2759">
        <v>0</v>
      </c>
      <c r="J572" s="2760"/>
      <c r="K572" s="299"/>
      <c r="L572" s="138" t="s">
        <v>859</v>
      </c>
      <c r="M572" s="189" t="s">
        <v>1026</v>
      </c>
      <c r="N572" s="189" t="s">
        <v>503</v>
      </c>
      <c r="O572" s="2759">
        <v>2000</v>
      </c>
      <c r="P572" s="2760"/>
      <c r="Q572" s="2759">
        <v>1573.04</v>
      </c>
      <c r="R572" s="2760"/>
      <c r="S572" s="2759">
        <v>3146080</v>
      </c>
      <c r="T572" s="2760"/>
      <c r="U572" s="295"/>
      <c r="V572" s="53"/>
      <c r="W572" s="53"/>
      <c r="X572" s="53"/>
      <c r="Y572" s="53"/>
      <c r="Z572" s="53"/>
      <c r="AA572" s="53"/>
      <c r="AB572" s="53"/>
      <c r="AC572" s="294"/>
      <c r="AD572" s="294"/>
      <c r="AE572" s="294"/>
      <c r="AF572" s="295"/>
      <c r="AG572" s="53"/>
      <c r="AH572" s="53"/>
      <c r="AI572" s="53"/>
      <c r="AJ572" s="53"/>
      <c r="AK572" s="53"/>
      <c r="AL572" s="53"/>
      <c r="AM572" s="53"/>
      <c r="AN572" s="295"/>
      <c r="AO572" s="295"/>
    </row>
    <row r="573" spans="1:41" ht="15.95" customHeight="1" x14ac:dyDescent="0.35">
      <c r="A573" s="3116" t="s">
        <v>987</v>
      </c>
      <c r="B573" s="3117"/>
      <c r="C573" s="218"/>
      <c r="D573" s="189"/>
      <c r="E573" s="2776"/>
      <c r="F573" s="3091"/>
      <c r="G573" s="2776"/>
      <c r="H573" s="3091"/>
      <c r="I573" s="2765">
        <v>0</v>
      </c>
      <c r="J573" s="3103"/>
      <c r="K573" s="299"/>
      <c r="L573" s="138" t="s">
        <v>865</v>
      </c>
      <c r="M573" s="189"/>
      <c r="N573" s="189"/>
      <c r="O573" s="2759"/>
      <c r="P573" s="2760"/>
      <c r="Q573" s="2759"/>
      <c r="R573" s="2760"/>
      <c r="S573" s="2759">
        <v>0</v>
      </c>
      <c r="T573" s="2760"/>
      <c r="U573" s="295"/>
      <c r="V573" s="53"/>
      <c r="W573" s="53"/>
      <c r="X573" s="53"/>
      <c r="Y573" s="53"/>
      <c r="Z573" s="53"/>
      <c r="AA573" s="53"/>
      <c r="AB573" s="53"/>
      <c r="AC573" s="294"/>
      <c r="AD573" s="294"/>
      <c r="AE573" s="294"/>
      <c r="AF573" s="295"/>
      <c r="AG573" s="53"/>
      <c r="AH573" s="53"/>
      <c r="AI573" s="53"/>
      <c r="AJ573" s="53"/>
      <c r="AK573" s="53"/>
      <c r="AL573" s="53"/>
      <c r="AM573" s="53"/>
      <c r="AN573" s="295"/>
      <c r="AO573" s="295"/>
    </row>
    <row r="574" spans="1:41" ht="15.95" customHeight="1" x14ac:dyDescent="0.3">
      <c r="A574" s="3120" t="s">
        <v>988</v>
      </c>
      <c r="B574" s="3121"/>
      <c r="C574" s="136"/>
      <c r="D574" s="189"/>
      <c r="E574" s="2776"/>
      <c r="F574" s="3091"/>
      <c r="G574" s="2759"/>
      <c r="H574" s="3091"/>
      <c r="I574" s="2759">
        <v>0</v>
      </c>
      <c r="J574" s="2760"/>
      <c r="K574" s="299"/>
      <c r="L574" s="138" t="s">
        <v>867</v>
      </c>
      <c r="M574" s="189"/>
      <c r="N574" s="189"/>
      <c r="O574" s="2759"/>
      <c r="P574" s="2760"/>
      <c r="Q574" s="2759"/>
      <c r="R574" s="2760"/>
      <c r="S574" s="2759">
        <v>0</v>
      </c>
      <c r="T574" s="2760"/>
      <c r="U574" s="295"/>
      <c r="V574" s="53"/>
      <c r="W574" s="53"/>
      <c r="X574" s="53"/>
      <c r="Y574" s="53"/>
      <c r="Z574" s="53"/>
      <c r="AA574" s="53"/>
      <c r="AB574" s="53"/>
      <c r="AC574" s="294"/>
      <c r="AD574" s="294"/>
      <c r="AE574" s="294"/>
      <c r="AF574" s="295"/>
      <c r="AG574" s="53"/>
      <c r="AH574" s="53"/>
      <c r="AI574" s="53"/>
      <c r="AJ574" s="53"/>
      <c r="AK574" s="53"/>
      <c r="AL574" s="53"/>
      <c r="AM574" s="53"/>
      <c r="AN574" s="295"/>
      <c r="AO574" s="295"/>
    </row>
    <row r="575" spans="1:41" ht="15.95" customHeight="1" x14ac:dyDescent="0.3">
      <c r="A575" s="3120" t="s">
        <v>978</v>
      </c>
      <c r="B575" s="3121"/>
      <c r="C575" s="208"/>
      <c r="D575" s="189"/>
      <c r="E575" s="2776"/>
      <c r="F575" s="3091"/>
      <c r="G575" s="2759"/>
      <c r="H575" s="3091"/>
      <c r="I575" s="2759">
        <v>0</v>
      </c>
      <c r="J575" s="2760"/>
      <c r="K575" s="299"/>
      <c r="L575" s="138" t="s">
        <v>869</v>
      </c>
      <c r="M575" s="189"/>
      <c r="N575" s="189"/>
      <c r="O575" s="2759"/>
      <c r="P575" s="2760"/>
      <c r="Q575" s="2759"/>
      <c r="R575" s="2760"/>
      <c r="S575" s="2759">
        <v>0</v>
      </c>
      <c r="T575" s="2760"/>
      <c r="U575" s="295"/>
      <c r="V575" s="53"/>
      <c r="W575" s="53"/>
      <c r="X575" s="53"/>
      <c r="Y575" s="53"/>
      <c r="Z575" s="53"/>
      <c r="AA575" s="53"/>
      <c r="AB575" s="53"/>
      <c r="AC575" s="294"/>
      <c r="AD575" s="294"/>
      <c r="AE575" s="294"/>
      <c r="AF575" s="295"/>
      <c r="AG575" s="53"/>
      <c r="AH575" s="53"/>
      <c r="AI575" s="53"/>
      <c r="AJ575" s="53"/>
      <c r="AK575" s="53"/>
      <c r="AL575" s="53"/>
      <c r="AM575" s="53"/>
      <c r="AN575" s="295"/>
      <c r="AO575" s="295"/>
    </row>
    <row r="576" spans="1:41" ht="15.95" customHeight="1" x14ac:dyDescent="0.3">
      <c r="A576" s="3120" t="s">
        <v>989</v>
      </c>
      <c r="B576" s="3121"/>
      <c r="C576" s="208"/>
      <c r="D576" s="189"/>
      <c r="E576" s="2776"/>
      <c r="F576" s="3091"/>
      <c r="G576" s="2759"/>
      <c r="H576" s="3091"/>
      <c r="I576" s="2759">
        <v>0</v>
      </c>
      <c r="J576" s="2760"/>
      <c r="K576" s="299"/>
      <c r="L576" s="138" t="s">
        <v>540</v>
      </c>
      <c r="M576" s="189"/>
      <c r="N576" s="189"/>
      <c r="O576" s="2759"/>
      <c r="P576" s="2760"/>
      <c r="Q576" s="2759"/>
      <c r="R576" s="2760"/>
      <c r="S576" s="2759">
        <v>0</v>
      </c>
      <c r="T576" s="2760"/>
      <c r="U576" s="295"/>
      <c r="V576" s="53"/>
      <c r="W576" s="53"/>
      <c r="X576" s="53"/>
      <c r="Y576" s="53"/>
      <c r="Z576" s="53"/>
      <c r="AA576" s="53"/>
      <c r="AB576" s="53"/>
      <c r="AC576" s="294"/>
      <c r="AD576" s="294"/>
      <c r="AE576" s="294"/>
      <c r="AF576" s="295"/>
      <c r="AG576" s="53"/>
      <c r="AH576" s="53"/>
      <c r="AI576" s="53"/>
      <c r="AJ576" s="53"/>
      <c r="AK576" s="53"/>
      <c r="AL576" s="53"/>
      <c r="AM576" s="53"/>
      <c r="AN576" s="295"/>
      <c r="AO576" s="295"/>
    </row>
    <row r="577" spans="1:41" ht="15.95" customHeight="1" x14ac:dyDescent="0.35">
      <c r="A577" s="3238" t="s">
        <v>990</v>
      </c>
      <c r="B577" s="3239"/>
      <c r="C577" s="208"/>
      <c r="D577" s="189"/>
      <c r="E577" s="2776"/>
      <c r="F577" s="3091"/>
      <c r="G577" s="2759"/>
      <c r="H577" s="2760"/>
      <c r="I577" s="2765">
        <v>1298881.6000000001</v>
      </c>
      <c r="J577" s="3103"/>
      <c r="K577" s="299"/>
      <c r="L577" s="309" t="s">
        <v>541</v>
      </c>
      <c r="M577" s="189" t="s">
        <v>758</v>
      </c>
      <c r="N577" s="189" t="s">
        <v>466</v>
      </c>
      <c r="O577" s="2759">
        <v>24</v>
      </c>
      <c r="P577" s="2760"/>
      <c r="Q577" s="2759">
        <v>117649.38888888889</v>
      </c>
      <c r="R577" s="2760"/>
      <c r="S577" s="2759">
        <v>2823585.3333333335</v>
      </c>
      <c r="T577" s="2760"/>
      <c r="U577" s="295"/>
      <c r="V577" s="53"/>
      <c r="W577" s="53"/>
      <c r="X577" s="53"/>
      <c r="Y577" s="53"/>
      <c r="Z577" s="53"/>
      <c r="AA577" s="53"/>
      <c r="AB577" s="53"/>
      <c r="AC577" s="294"/>
      <c r="AD577" s="294"/>
      <c r="AE577" s="294"/>
      <c r="AF577" s="295"/>
      <c r="AG577" s="53"/>
      <c r="AH577" s="53"/>
      <c r="AI577" s="53"/>
      <c r="AJ577" s="53"/>
      <c r="AK577" s="53"/>
      <c r="AL577" s="53"/>
      <c r="AM577" s="53"/>
      <c r="AN577" s="295"/>
      <c r="AO577" s="295"/>
    </row>
    <row r="578" spans="1:41" ht="15.95" customHeight="1" x14ac:dyDescent="0.2">
      <c r="A578" s="3050" t="s">
        <v>992</v>
      </c>
      <c r="B578" s="3051"/>
      <c r="C578" s="189"/>
      <c r="D578" s="189"/>
      <c r="E578" s="2759"/>
      <c r="F578" s="2760"/>
      <c r="G578" s="2759"/>
      <c r="H578" s="2760"/>
      <c r="I578" s="2759">
        <v>0</v>
      </c>
      <c r="J578" s="2760"/>
      <c r="K578" s="299"/>
      <c r="L578" s="138" t="s">
        <v>543</v>
      </c>
      <c r="M578" s="189"/>
      <c r="N578" s="189"/>
      <c r="O578" s="2759"/>
      <c r="P578" s="2760"/>
      <c r="Q578" s="2759"/>
      <c r="R578" s="2760"/>
      <c r="S578" s="2759"/>
      <c r="T578" s="2760"/>
      <c r="U578" s="295"/>
      <c r="V578" s="53"/>
      <c r="W578" s="53"/>
      <c r="X578" s="53"/>
      <c r="Y578" s="53"/>
      <c r="Z578" s="53"/>
      <c r="AA578" s="53"/>
      <c r="AB578" s="53"/>
      <c r="AC578" s="294"/>
      <c r="AD578" s="294"/>
      <c r="AE578" s="294"/>
      <c r="AF578" s="295"/>
      <c r="AG578" s="53"/>
      <c r="AH578" s="53"/>
      <c r="AI578" s="53"/>
      <c r="AJ578" s="53"/>
      <c r="AK578" s="53"/>
      <c r="AL578" s="53"/>
      <c r="AM578" s="53"/>
      <c r="AN578" s="295"/>
      <c r="AO578" s="295"/>
    </row>
    <row r="579" spans="1:41" ht="15.95" customHeight="1" x14ac:dyDescent="0.4">
      <c r="A579" s="3050" t="s">
        <v>1106</v>
      </c>
      <c r="B579" s="3051"/>
      <c r="C579" s="2259" t="s">
        <v>502</v>
      </c>
      <c r="D579" s="2259" t="s">
        <v>503</v>
      </c>
      <c r="E579" s="2759">
        <v>4</v>
      </c>
      <c r="F579" s="2760"/>
      <c r="G579" s="2841">
        <v>38202.400000000001</v>
      </c>
      <c r="H579" s="2842">
        <v>38202.400000000001</v>
      </c>
      <c r="I579" s="2759">
        <v>152809.60000000001</v>
      </c>
      <c r="J579" s="2760"/>
      <c r="K579" s="299"/>
      <c r="L579" s="138" t="s">
        <v>872</v>
      </c>
      <c r="M579" s="189"/>
      <c r="N579" s="189"/>
      <c r="O579" s="2771"/>
      <c r="P579" s="2772"/>
      <c r="Q579" s="2759"/>
      <c r="R579" s="2760"/>
      <c r="S579" s="2759">
        <v>0</v>
      </c>
      <c r="T579" s="2760"/>
      <c r="U579" s="295"/>
      <c r="V579" s="53"/>
      <c r="W579" s="53"/>
      <c r="X579" s="53"/>
      <c r="Y579" s="53"/>
      <c r="Z579" s="53"/>
      <c r="AA579" s="53"/>
      <c r="AB579" s="53"/>
      <c r="AC579" s="294"/>
      <c r="AD579" s="294"/>
      <c r="AE579" s="294"/>
      <c r="AF579" s="295"/>
      <c r="AG579" s="53"/>
      <c r="AH579" s="53"/>
      <c r="AI579" s="53"/>
      <c r="AJ579" s="53"/>
      <c r="AK579" s="53"/>
      <c r="AL579" s="53"/>
      <c r="AM579" s="53"/>
      <c r="AN579" s="295"/>
      <c r="AO579" s="295"/>
    </row>
    <row r="580" spans="1:41" ht="15.95" customHeight="1" x14ac:dyDescent="0.2">
      <c r="A580" s="3050" t="s">
        <v>475</v>
      </c>
      <c r="B580" s="3051"/>
      <c r="C580" s="136"/>
      <c r="D580" s="189"/>
      <c r="E580" s="2759"/>
      <c r="F580" s="2760"/>
      <c r="G580" s="2759"/>
      <c r="H580" s="2760"/>
      <c r="I580" s="2759">
        <v>0</v>
      </c>
      <c r="J580" s="2760"/>
      <c r="K580" s="299"/>
      <c r="L580" s="138" t="s">
        <v>462</v>
      </c>
      <c r="M580" s="189"/>
      <c r="N580" s="189"/>
      <c r="O580" s="2759"/>
      <c r="P580" s="2760"/>
      <c r="Q580" s="2759"/>
      <c r="R580" s="2760"/>
      <c r="S580" s="2759">
        <v>0</v>
      </c>
      <c r="T580" s="2760"/>
      <c r="U580" s="295"/>
      <c r="V580" s="53"/>
      <c r="W580" s="53"/>
      <c r="X580" s="53"/>
      <c r="Y580" s="53"/>
      <c r="Z580" s="53"/>
      <c r="AA580" s="53"/>
      <c r="AB580" s="53"/>
      <c r="AC580" s="294"/>
      <c r="AD580" s="294"/>
      <c r="AE580" s="294"/>
      <c r="AF580" s="295"/>
      <c r="AG580" s="53"/>
      <c r="AH580" s="53"/>
      <c r="AI580" s="53"/>
      <c r="AJ580" s="53"/>
      <c r="AK580" s="53"/>
      <c r="AL580" s="53"/>
      <c r="AM580" s="53"/>
      <c r="AN580" s="295"/>
      <c r="AO580" s="295"/>
    </row>
    <row r="581" spans="1:41" ht="15.95" customHeight="1" x14ac:dyDescent="0.3">
      <c r="A581" s="3050" t="s">
        <v>476</v>
      </c>
      <c r="B581" s="3051"/>
      <c r="C581" s="320"/>
      <c r="D581" s="136"/>
      <c r="E581" s="2759"/>
      <c r="F581" s="2760"/>
      <c r="G581" s="2759"/>
      <c r="H581" s="2760"/>
      <c r="I581" s="2759">
        <v>0</v>
      </c>
      <c r="J581" s="2760"/>
      <c r="K581" s="299"/>
      <c r="L581" s="138" t="s">
        <v>877</v>
      </c>
      <c r="M581" s="189"/>
      <c r="N581" s="189"/>
      <c r="O581" s="2759"/>
      <c r="P581" s="2760"/>
      <c r="Q581" s="2759"/>
      <c r="R581" s="2760"/>
      <c r="S581" s="2759">
        <v>0</v>
      </c>
      <c r="T581" s="2760"/>
      <c r="U581" s="295"/>
      <c r="V581" s="53"/>
      <c r="W581" s="53"/>
      <c r="X581" s="53"/>
      <c r="Y581" s="53"/>
      <c r="Z581" s="53"/>
      <c r="AA581" s="53"/>
      <c r="AB581" s="53"/>
      <c r="AC581" s="294"/>
      <c r="AD581" s="294"/>
      <c r="AE581" s="294"/>
      <c r="AF581" s="295"/>
      <c r="AG581" s="53"/>
      <c r="AH581" s="53"/>
      <c r="AI581" s="53"/>
      <c r="AJ581" s="53"/>
      <c r="AK581" s="53"/>
      <c r="AL581" s="53"/>
      <c r="AM581" s="53"/>
      <c r="AN581" s="295"/>
      <c r="AO581" s="295"/>
    </row>
    <row r="582" spans="1:41" ht="15.95" customHeight="1" x14ac:dyDescent="0.4">
      <c r="A582" s="3050" t="s">
        <v>1116</v>
      </c>
      <c r="B582" s="3051"/>
      <c r="C582" s="189" t="s">
        <v>502</v>
      </c>
      <c r="D582" s="189" t="s">
        <v>503</v>
      </c>
      <c r="E582" s="2759">
        <v>3</v>
      </c>
      <c r="F582" s="2760"/>
      <c r="G582" s="2841">
        <v>38202.400000000001</v>
      </c>
      <c r="H582" s="2842">
        <v>38202.400000000001</v>
      </c>
      <c r="I582" s="2759">
        <v>114607.20000000001</v>
      </c>
      <c r="J582" s="2760"/>
      <c r="K582" s="299"/>
      <c r="L582" s="138" t="s">
        <v>600</v>
      </c>
      <c r="M582" s="189"/>
      <c r="N582" s="189"/>
      <c r="O582" s="2759"/>
      <c r="P582" s="2760"/>
      <c r="Q582" s="2759"/>
      <c r="R582" s="2760"/>
      <c r="S582" s="2759">
        <v>0</v>
      </c>
      <c r="T582" s="2760"/>
      <c r="U582" s="295"/>
      <c r="V582" s="53"/>
      <c r="W582" s="53"/>
      <c r="X582" s="53"/>
      <c r="Y582" s="53"/>
      <c r="Z582" s="53"/>
      <c r="AA582" s="53"/>
      <c r="AB582" s="53"/>
      <c r="AC582" s="294"/>
      <c r="AD582" s="294"/>
      <c r="AE582" s="294"/>
      <c r="AF582" s="295"/>
      <c r="AG582" s="53"/>
      <c r="AH582" s="53"/>
      <c r="AI582" s="53"/>
      <c r="AJ582" s="53"/>
      <c r="AK582" s="53"/>
      <c r="AL582" s="53"/>
      <c r="AM582" s="53"/>
      <c r="AN582" s="295"/>
      <c r="AO582" s="295"/>
    </row>
    <row r="583" spans="1:41" ht="15.95" customHeight="1" x14ac:dyDescent="0.4">
      <c r="A583" s="3050" t="s">
        <v>1665</v>
      </c>
      <c r="B583" s="3051"/>
      <c r="C583" s="189" t="s">
        <v>502</v>
      </c>
      <c r="D583" s="189" t="s">
        <v>503</v>
      </c>
      <c r="E583" s="2776">
        <v>15</v>
      </c>
      <c r="F583" s="3091"/>
      <c r="G583" s="2841">
        <v>38202.400000000001</v>
      </c>
      <c r="H583" s="2842">
        <v>38202.400000000001</v>
      </c>
      <c r="I583" s="2759">
        <v>573036</v>
      </c>
      <c r="J583" s="2760"/>
      <c r="K583" s="299"/>
      <c r="L583" s="138" t="s">
        <v>513</v>
      </c>
      <c r="M583" s="235"/>
      <c r="N583" s="136"/>
      <c r="O583" s="2759"/>
      <c r="P583" s="2760"/>
      <c r="Q583" s="2759"/>
      <c r="R583" s="2760"/>
      <c r="S583" s="2759">
        <v>0</v>
      </c>
      <c r="T583" s="2760"/>
      <c r="U583" s="295"/>
      <c r="V583" s="53"/>
      <c r="W583" s="53"/>
      <c r="X583" s="53"/>
      <c r="Y583" s="53"/>
      <c r="Z583" s="53"/>
      <c r="AA583" s="53"/>
      <c r="AB583" s="53"/>
      <c r="AC583" s="294"/>
      <c r="AD583" s="294"/>
      <c r="AE583" s="294"/>
      <c r="AF583" s="295"/>
      <c r="AG583" s="53"/>
      <c r="AH583" s="53"/>
      <c r="AI583" s="53"/>
      <c r="AJ583" s="53"/>
      <c r="AK583" s="53"/>
      <c r="AL583" s="53"/>
      <c r="AM583" s="53"/>
      <c r="AN583" s="295"/>
      <c r="AO583" s="295"/>
    </row>
    <row r="584" spans="1:41" ht="15.95" customHeight="1" x14ac:dyDescent="0.3">
      <c r="A584" s="3050" t="s">
        <v>996</v>
      </c>
      <c r="B584" s="3051"/>
      <c r="C584" s="189"/>
      <c r="D584" s="189"/>
      <c r="E584" s="2776"/>
      <c r="F584" s="3091"/>
      <c r="G584" s="2776"/>
      <c r="H584" s="3091"/>
      <c r="I584" s="2759">
        <v>0</v>
      </c>
      <c r="J584" s="2760"/>
      <c r="K584" s="299"/>
      <c r="L584" s="138" t="s">
        <v>810</v>
      </c>
      <c r="M584" s="189"/>
      <c r="N584" s="189"/>
      <c r="O584" s="2759"/>
      <c r="P584" s="2760"/>
      <c r="Q584" s="2759"/>
      <c r="R584" s="2760"/>
      <c r="S584" s="2759">
        <v>0</v>
      </c>
      <c r="T584" s="2760"/>
      <c r="U584" s="295"/>
      <c r="V584" s="53"/>
      <c r="W584" s="53"/>
      <c r="X584" s="53"/>
      <c r="Y584" s="53"/>
      <c r="Z584" s="53"/>
      <c r="AA584" s="53"/>
      <c r="AB584" s="53"/>
      <c r="AC584" s="294"/>
      <c r="AD584" s="294"/>
      <c r="AE584" s="294"/>
      <c r="AF584" s="295"/>
      <c r="AG584" s="53"/>
      <c r="AH584" s="53"/>
      <c r="AI584" s="53"/>
      <c r="AJ584" s="53"/>
      <c r="AK584" s="53"/>
      <c r="AL584" s="53"/>
      <c r="AM584" s="53"/>
      <c r="AN584" s="295"/>
      <c r="AO584" s="295"/>
    </row>
    <row r="585" spans="1:41" ht="15.95" customHeight="1" x14ac:dyDescent="0.3">
      <c r="A585" s="3050" t="s">
        <v>879</v>
      </c>
      <c r="B585" s="3051"/>
      <c r="C585" s="189"/>
      <c r="D585" s="189"/>
      <c r="E585" s="2776"/>
      <c r="F585" s="3091"/>
      <c r="G585" s="2759"/>
      <c r="H585" s="2760"/>
      <c r="I585" s="2759">
        <v>0</v>
      </c>
      <c r="J585" s="2760"/>
      <c r="K585" s="299"/>
      <c r="L585" s="138" t="s">
        <v>194</v>
      </c>
      <c r="M585" s="2259" t="s">
        <v>1666</v>
      </c>
      <c r="N585" s="189" t="s">
        <v>458</v>
      </c>
      <c r="O585" s="2759">
        <v>313</v>
      </c>
      <c r="P585" s="2760"/>
      <c r="Q585" s="2759">
        <v>5618</v>
      </c>
      <c r="R585" s="2760"/>
      <c r="S585" s="2759">
        <v>1758434</v>
      </c>
      <c r="T585" s="2760"/>
      <c r="U585" s="295"/>
      <c r="V585" s="53"/>
      <c r="W585" s="53"/>
      <c r="X585" s="53"/>
      <c r="Y585" s="53"/>
      <c r="Z585" s="53"/>
      <c r="AA585" s="53"/>
      <c r="AB585" s="53"/>
      <c r="AC585" s="294"/>
      <c r="AD585" s="294"/>
      <c r="AE585" s="294"/>
      <c r="AF585" s="295"/>
      <c r="AG585" s="53"/>
      <c r="AH585" s="53"/>
      <c r="AI585" s="53"/>
      <c r="AJ585" s="53"/>
      <c r="AK585" s="53"/>
      <c r="AL585" s="53"/>
      <c r="AM585" s="53"/>
      <c r="AN585" s="295"/>
      <c r="AO585" s="295"/>
    </row>
    <row r="586" spans="1:41" ht="15.95" customHeight="1" x14ac:dyDescent="0.4">
      <c r="A586" s="3050" t="s">
        <v>997</v>
      </c>
      <c r="B586" s="3051"/>
      <c r="C586" s="189" t="s">
        <v>502</v>
      </c>
      <c r="D586" s="189" t="s">
        <v>503</v>
      </c>
      <c r="E586" s="2776">
        <v>12</v>
      </c>
      <c r="F586" s="3091"/>
      <c r="G586" s="2841">
        <v>38202.400000000001</v>
      </c>
      <c r="H586" s="2842">
        <v>38202.400000000001</v>
      </c>
      <c r="I586" s="2759">
        <v>458428.80000000005</v>
      </c>
      <c r="J586" s="2760"/>
      <c r="K586" s="299"/>
      <c r="L586" s="138" t="s">
        <v>810</v>
      </c>
      <c r="M586" s="189"/>
      <c r="N586" s="189" t="s">
        <v>799</v>
      </c>
      <c r="O586" s="2759"/>
      <c r="P586" s="2760"/>
      <c r="Q586" s="2759"/>
      <c r="R586" s="2760"/>
      <c r="S586" s="2759">
        <v>350000</v>
      </c>
      <c r="T586" s="2760"/>
      <c r="U586" s="295"/>
      <c r="V586" s="53"/>
      <c r="W586" s="53"/>
      <c r="X586" s="53"/>
      <c r="Y586" s="53"/>
      <c r="Z586" s="53"/>
      <c r="AA586" s="53"/>
      <c r="AB586" s="53"/>
      <c r="AC586" s="294"/>
      <c r="AD586" s="294"/>
      <c r="AE586" s="294"/>
      <c r="AF586" s="295"/>
      <c r="AG586" s="53"/>
      <c r="AH586" s="53"/>
      <c r="AI586" s="53"/>
      <c r="AJ586" s="53"/>
      <c r="AK586" s="53"/>
      <c r="AL586" s="53"/>
      <c r="AM586" s="53"/>
      <c r="AN586" s="295"/>
      <c r="AO586" s="295"/>
    </row>
    <row r="587" spans="1:41" ht="15.95" customHeight="1" x14ac:dyDescent="0.3">
      <c r="A587" s="3050" t="s">
        <v>510</v>
      </c>
      <c r="B587" s="3051"/>
      <c r="C587" s="208"/>
      <c r="D587" s="189"/>
      <c r="E587" s="2776"/>
      <c r="F587" s="3091"/>
      <c r="G587" s="2776"/>
      <c r="H587" s="3091"/>
      <c r="I587" s="2759">
        <v>0</v>
      </c>
      <c r="J587" s="2760"/>
      <c r="K587" s="299"/>
      <c r="L587" s="217" t="s">
        <v>1104</v>
      </c>
      <c r="M587" s="136" t="s">
        <v>724</v>
      </c>
      <c r="N587" s="136" t="s">
        <v>503</v>
      </c>
      <c r="O587" s="2843">
        <v>1000</v>
      </c>
      <c r="P587" s="2843"/>
      <c r="Q587" s="2843">
        <v>12022.52</v>
      </c>
      <c r="R587" s="2843"/>
      <c r="S587" s="2759">
        <v>12022520</v>
      </c>
      <c r="T587" s="2760"/>
      <c r="U587" s="295"/>
      <c r="V587" s="53"/>
      <c r="W587" s="53"/>
      <c r="X587" s="53"/>
      <c r="Y587" s="53"/>
      <c r="Z587" s="53"/>
      <c r="AA587" s="53"/>
      <c r="AB587" s="53"/>
      <c r="AC587" s="294"/>
      <c r="AD587" s="294"/>
      <c r="AE587" s="294"/>
      <c r="AF587" s="295"/>
      <c r="AG587" s="53"/>
      <c r="AH587" s="53"/>
      <c r="AI587" s="53"/>
      <c r="AJ587" s="53"/>
      <c r="AK587" s="53"/>
      <c r="AL587" s="53"/>
      <c r="AM587" s="53"/>
      <c r="AN587" s="295"/>
      <c r="AO587" s="295"/>
    </row>
    <row r="588" spans="1:41" ht="15.95" customHeight="1" x14ac:dyDescent="0.35">
      <c r="A588" s="3116" t="s">
        <v>998</v>
      </c>
      <c r="B588" s="3117"/>
      <c r="C588" s="208"/>
      <c r="D588" s="189"/>
      <c r="E588" s="2776"/>
      <c r="F588" s="3091"/>
      <c r="G588" s="2776"/>
      <c r="H588" s="3091"/>
      <c r="I588" s="2765">
        <v>4573782.34</v>
      </c>
      <c r="J588" s="3103"/>
      <c r="K588" s="299"/>
      <c r="L588" s="217" t="s">
        <v>1112</v>
      </c>
      <c r="M588" s="136"/>
      <c r="N588" s="136" t="s">
        <v>1098</v>
      </c>
      <c r="O588" s="2843">
        <v>5</v>
      </c>
      <c r="P588" s="2843"/>
      <c r="Q588" s="2843">
        <v>6966.32</v>
      </c>
      <c r="R588" s="2843"/>
      <c r="S588" s="2759">
        <v>34831.599999999999</v>
      </c>
      <c r="T588" s="2760"/>
      <c r="U588" s="295"/>
      <c r="V588" s="53"/>
      <c r="W588" s="53"/>
      <c r="X588" s="53"/>
      <c r="Y588" s="53"/>
      <c r="Z588" s="53"/>
      <c r="AA588" s="53"/>
      <c r="AB588" s="53"/>
      <c r="AC588" s="294"/>
      <c r="AD588" s="294"/>
      <c r="AE588" s="294"/>
      <c r="AF588" s="295"/>
      <c r="AG588" s="53"/>
      <c r="AH588" s="53"/>
      <c r="AI588" s="53"/>
      <c r="AJ588" s="53"/>
      <c r="AK588" s="53"/>
      <c r="AL588" s="53"/>
      <c r="AM588" s="53"/>
      <c r="AN588" s="295"/>
      <c r="AO588" s="295"/>
    </row>
    <row r="589" spans="1:41" ht="15.95" customHeight="1" x14ac:dyDescent="0.4">
      <c r="A589" s="3050" t="s">
        <v>858</v>
      </c>
      <c r="B589" s="3051"/>
      <c r="C589" s="189" t="s">
        <v>502</v>
      </c>
      <c r="D589" s="189" t="s">
        <v>503</v>
      </c>
      <c r="E589" s="2759">
        <v>8</v>
      </c>
      <c r="F589" s="2760"/>
      <c r="G589" s="2841">
        <v>38202.400000000001</v>
      </c>
      <c r="H589" s="2842">
        <v>38202.400000000001</v>
      </c>
      <c r="I589" s="2759">
        <v>305619.20000000001</v>
      </c>
      <c r="J589" s="2760"/>
      <c r="K589" s="299"/>
      <c r="L589" s="220" t="s">
        <v>882</v>
      </c>
      <c r="M589" s="66"/>
      <c r="N589" s="221"/>
      <c r="O589" s="3104"/>
      <c r="P589" s="3104"/>
      <c r="Q589" s="3104"/>
      <c r="R589" s="3104"/>
      <c r="S589" s="3105">
        <v>20135450.933333337</v>
      </c>
      <c r="T589" s="3105"/>
      <c r="U589" s="295"/>
      <c r="V589" s="53"/>
      <c r="W589" s="53"/>
      <c r="X589" s="53"/>
      <c r="Y589" s="53"/>
      <c r="Z589" s="53"/>
      <c r="AA589" s="53"/>
      <c r="AB589" s="53"/>
      <c r="AC589" s="294"/>
      <c r="AD589" s="294"/>
      <c r="AE589" s="294"/>
      <c r="AF589" s="295"/>
      <c r="AG589" s="53"/>
      <c r="AH589" s="53"/>
      <c r="AI589" s="53"/>
      <c r="AJ589" s="53"/>
      <c r="AK589" s="53"/>
      <c r="AL589" s="53"/>
      <c r="AM589" s="53"/>
      <c r="AN589" s="295"/>
      <c r="AO589" s="295"/>
    </row>
    <row r="590" spans="1:41" ht="15.95" customHeight="1" x14ac:dyDescent="0.2">
      <c r="A590" s="3050" t="s">
        <v>501</v>
      </c>
      <c r="B590" s="3051"/>
      <c r="C590" s="189"/>
      <c r="D590" s="189"/>
      <c r="E590" s="2759"/>
      <c r="F590" s="2760"/>
      <c r="G590" s="2759"/>
      <c r="H590" s="2760"/>
      <c r="I590" s="2759">
        <v>0</v>
      </c>
      <c r="J590" s="2760"/>
      <c r="K590" s="299"/>
      <c r="L590" s="164"/>
      <c r="M590" s="218"/>
      <c r="N590" s="136"/>
      <c r="O590" s="2843"/>
      <c r="P590" s="2843"/>
      <c r="Q590" s="2843"/>
      <c r="R590" s="2843"/>
      <c r="S590" s="2843"/>
      <c r="T590" s="2843"/>
      <c r="U590" s="295"/>
      <c r="V590" s="53"/>
      <c r="W590" s="53"/>
      <c r="X590" s="53"/>
      <c r="Y590" s="53"/>
      <c r="Z590" s="53"/>
      <c r="AA590" s="53"/>
      <c r="AB590" s="53"/>
      <c r="AC590" s="294"/>
      <c r="AD590" s="294"/>
      <c r="AE590" s="294"/>
      <c r="AF590" s="295"/>
      <c r="AG590" s="53"/>
      <c r="AH590" s="53"/>
      <c r="AI590" s="53"/>
      <c r="AJ590" s="53"/>
      <c r="AK590" s="53"/>
      <c r="AL590" s="53"/>
      <c r="AM590" s="53"/>
      <c r="AN590" s="295"/>
      <c r="AO590" s="295"/>
    </row>
    <row r="591" spans="1:41" ht="15.95" customHeight="1" x14ac:dyDescent="0.4">
      <c r="A591" s="3050" t="s">
        <v>1000</v>
      </c>
      <c r="B591" s="3051"/>
      <c r="C591" s="189" t="s">
        <v>502</v>
      </c>
      <c r="D591" s="189" t="s">
        <v>503</v>
      </c>
      <c r="E591" s="2776">
        <v>9</v>
      </c>
      <c r="F591" s="3091"/>
      <c r="G591" s="2841">
        <v>38202.400000000001</v>
      </c>
      <c r="H591" s="2842">
        <v>38202.400000000001</v>
      </c>
      <c r="I591" s="2759">
        <v>343821.60000000003</v>
      </c>
      <c r="J591" s="2760"/>
      <c r="K591" s="299"/>
      <c r="L591" s="160" t="s">
        <v>582</v>
      </c>
      <c r="M591" s="161"/>
      <c r="N591" s="161"/>
      <c r="O591" s="3101"/>
      <c r="P591" s="3101"/>
      <c r="Q591" s="3101"/>
      <c r="R591" s="3101"/>
      <c r="S591" s="3101"/>
      <c r="T591" s="3102"/>
      <c r="U591" s="295"/>
      <c r="V591" s="53"/>
      <c r="W591" s="53"/>
      <c r="X591" s="53"/>
      <c r="Y591" s="53"/>
      <c r="Z591" s="53"/>
      <c r="AA591" s="53"/>
      <c r="AB591" s="53"/>
      <c r="AC591" s="294"/>
      <c r="AD591" s="294"/>
      <c r="AE591" s="294"/>
      <c r="AF591" s="295"/>
      <c r="AG591" s="53"/>
      <c r="AH591" s="53"/>
      <c r="AI591" s="53"/>
      <c r="AJ591" s="53"/>
      <c r="AK591" s="53"/>
      <c r="AL591" s="53"/>
      <c r="AM591" s="53"/>
      <c r="AN591" s="295"/>
      <c r="AO591" s="295"/>
    </row>
    <row r="592" spans="1:41" ht="15.95" customHeight="1" x14ac:dyDescent="0.3">
      <c r="A592" s="3050" t="s">
        <v>1001</v>
      </c>
      <c r="B592" s="3051"/>
      <c r="C592" s="208"/>
      <c r="D592" s="189"/>
      <c r="E592" s="2776"/>
      <c r="F592" s="3091"/>
      <c r="G592" s="2776"/>
      <c r="H592" s="3091"/>
      <c r="I592" s="2759">
        <v>0</v>
      </c>
      <c r="J592" s="2760"/>
      <c r="K592" s="299"/>
      <c r="L592" s="164" t="s">
        <v>1002</v>
      </c>
      <c r="M592" s="317">
        <v>0.03</v>
      </c>
      <c r="N592" s="166"/>
      <c r="O592" s="2775"/>
      <c r="P592" s="2775"/>
      <c r="Q592" s="2775"/>
      <c r="R592" s="2775"/>
      <c r="S592" s="2775">
        <v>790743.44620000001</v>
      </c>
      <c r="T592" s="2760"/>
      <c r="U592" s="295"/>
      <c r="V592" s="53"/>
      <c r="W592" s="53"/>
      <c r="X592" s="53"/>
      <c r="Y592" s="53"/>
      <c r="Z592" s="53"/>
      <c r="AA592" s="53"/>
      <c r="AB592" s="53"/>
      <c r="AC592" s="294"/>
      <c r="AD592" s="294"/>
      <c r="AE592" s="294"/>
      <c r="AF592" s="295"/>
      <c r="AG592" s="53"/>
      <c r="AH592" s="53"/>
      <c r="AI592" s="53"/>
      <c r="AJ592" s="53"/>
      <c r="AK592" s="53"/>
      <c r="AL592" s="53"/>
      <c r="AM592" s="53"/>
      <c r="AN592" s="295"/>
      <c r="AO592" s="295"/>
    </row>
    <row r="593" spans="1:41" ht="15.95" customHeight="1" x14ac:dyDescent="0.3">
      <c r="A593" s="3050" t="s">
        <v>1003</v>
      </c>
      <c r="B593" s="3051"/>
      <c r="C593" s="208"/>
      <c r="D593" s="189"/>
      <c r="E593" s="2776"/>
      <c r="F593" s="3091"/>
      <c r="G593" s="2776"/>
      <c r="H593" s="3091"/>
      <c r="I593" s="2759">
        <v>0</v>
      </c>
      <c r="J593" s="2760"/>
      <c r="K593" s="299"/>
      <c r="L593" s="168" t="s">
        <v>533</v>
      </c>
      <c r="M593" s="166"/>
      <c r="N593" s="166"/>
      <c r="O593" s="2775"/>
      <c r="P593" s="2775"/>
      <c r="Q593" s="2775"/>
      <c r="R593" s="2775"/>
      <c r="S593" s="2775">
        <v>250000</v>
      </c>
      <c r="T593" s="2760"/>
      <c r="U593" s="295"/>
      <c r="V593" s="53"/>
      <c r="W593" s="53"/>
      <c r="X593" s="53"/>
      <c r="Y593" s="53"/>
      <c r="Z593" s="53"/>
      <c r="AA593" s="53"/>
      <c r="AB593" s="53"/>
      <c r="AC593" s="294"/>
      <c r="AD593" s="294"/>
      <c r="AE593" s="294"/>
      <c r="AF593" s="295"/>
      <c r="AG593" s="53"/>
      <c r="AH593" s="53"/>
      <c r="AI593" s="53"/>
      <c r="AJ593" s="53"/>
      <c r="AK593" s="53"/>
      <c r="AL593" s="53"/>
      <c r="AM593" s="53"/>
      <c r="AN593" s="295"/>
      <c r="AO593" s="295"/>
    </row>
    <row r="594" spans="1:41" ht="15.95" customHeight="1" x14ac:dyDescent="0.3">
      <c r="A594" s="3050" t="s">
        <v>1004</v>
      </c>
      <c r="B594" s="3051"/>
      <c r="C594" s="208"/>
      <c r="D594" s="189"/>
      <c r="E594" s="2776"/>
      <c r="F594" s="3091"/>
      <c r="G594" s="2776"/>
      <c r="H594" s="3091"/>
      <c r="I594" s="2759">
        <v>0</v>
      </c>
      <c r="J594" s="2760"/>
      <c r="K594" s="299"/>
      <c r="L594" s="169" t="s">
        <v>535</v>
      </c>
      <c r="M594" s="166"/>
      <c r="N594" s="166"/>
      <c r="O594" s="2775"/>
      <c r="P594" s="2775"/>
      <c r="Q594" s="2775"/>
      <c r="R594" s="2775"/>
      <c r="S594" s="2775">
        <v>600000</v>
      </c>
      <c r="T594" s="2760"/>
      <c r="U594" s="295"/>
      <c r="V594" s="53"/>
      <c r="W594" s="53"/>
      <c r="X594" s="53"/>
      <c r="Y594" s="53"/>
      <c r="Z594" s="53"/>
      <c r="AA594" s="53"/>
      <c r="AB594" s="53"/>
      <c r="AC594" s="294"/>
      <c r="AD594" s="294"/>
      <c r="AE594" s="294"/>
      <c r="AF594" s="295"/>
      <c r="AG594" s="53"/>
      <c r="AH594" s="53"/>
      <c r="AI594" s="53"/>
      <c r="AJ594" s="53"/>
      <c r="AK594" s="53"/>
      <c r="AL594" s="53"/>
      <c r="AM594" s="53"/>
      <c r="AN594" s="295"/>
      <c r="AO594" s="295"/>
    </row>
    <row r="595" spans="1:41" ht="15.95" customHeight="1" x14ac:dyDescent="0.3">
      <c r="A595" s="3050" t="s">
        <v>1005</v>
      </c>
      <c r="B595" s="3051"/>
      <c r="C595" s="189"/>
      <c r="D595" s="189"/>
      <c r="E595" s="2776"/>
      <c r="F595" s="3091"/>
      <c r="G595" s="2759"/>
      <c r="H595" s="2760"/>
      <c r="I595" s="2759">
        <v>0</v>
      </c>
      <c r="J595" s="2760"/>
      <c r="K595" s="299"/>
      <c r="L595" s="169" t="s">
        <v>537</v>
      </c>
      <c r="M595" s="166"/>
      <c r="N595" s="166"/>
      <c r="O595" s="2775"/>
      <c r="P595" s="2775"/>
      <c r="Q595" s="2775"/>
      <c r="R595" s="2775"/>
      <c r="S595" s="2775">
        <v>1054324.5949333333</v>
      </c>
      <c r="T595" s="2760"/>
      <c r="U595" s="295"/>
      <c r="V595" s="53"/>
      <c r="W595" s="53"/>
      <c r="X595" s="53"/>
      <c r="Y595" s="53"/>
      <c r="Z595" s="53"/>
      <c r="AA595" s="53"/>
      <c r="AB595" s="53"/>
      <c r="AC595" s="294"/>
      <c r="AD595" s="294"/>
      <c r="AE595" s="294"/>
      <c r="AF595" s="295"/>
      <c r="AG595" s="53"/>
      <c r="AH595" s="53"/>
      <c r="AI595" s="53"/>
      <c r="AJ595" s="53"/>
      <c r="AK595" s="53"/>
      <c r="AL595" s="53"/>
      <c r="AM595" s="53"/>
      <c r="AN595" s="295"/>
      <c r="AO595" s="295"/>
    </row>
    <row r="596" spans="1:41" ht="15.95" customHeight="1" x14ac:dyDescent="0.4">
      <c r="A596" s="3050" t="s">
        <v>1006</v>
      </c>
      <c r="B596" s="3051"/>
      <c r="C596" s="189" t="s">
        <v>502</v>
      </c>
      <c r="D596" s="189" t="s">
        <v>503</v>
      </c>
      <c r="E596" s="2776">
        <v>24</v>
      </c>
      <c r="F596" s="3091"/>
      <c r="G596" s="2841">
        <v>38202.400000000001</v>
      </c>
      <c r="H596" s="2842">
        <v>38202.400000000001</v>
      </c>
      <c r="I596" s="2759">
        <v>916857.60000000009</v>
      </c>
      <c r="J596" s="2760"/>
      <c r="K596" s="299"/>
      <c r="L596" s="185" t="s">
        <v>510</v>
      </c>
      <c r="M596" s="173"/>
      <c r="N596" s="173"/>
      <c r="O596" s="2757"/>
      <c r="P596" s="2757"/>
      <c r="Q596" s="2757"/>
      <c r="R596" s="2757"/>
      <c r="S596" s="2757">
        <v>200000</v>
      </c>
      <c r="T596" s="2758"/>
      <c r="U596" s="295"/>
      <c r="V596" s="53"/>
      <c r="W596" s="53"/>
      <c r="X596" s="53"/>
      <c r="Y596" s="53"/>
      <c r="Z596" s="53"/>
      <c r="AA596" s="53"/>
      <c r="AB596" s="53"/>
      <c r="AC596" s="294"/>
      <c r="AD596" s="294"/>
      <c r="AE596" s="294"/>
      <c r="AF596" s="295"/>
      <c r="AG596" s="53"/>
      <c r="AH596" s="53"/>
      <c r="AI596" s="53"/>
      <c r="AJ596" s="53"/>
      <c r="AK596" s="53"/>
      <c r="AL596" s="53"/>
      <c r="AM596" s="53"/>
      <c r="AN596" s="295"/>
      <c r="AO596" s="295"/>
    </row>
    <row r="597" spans="1:41" ht="15.95" customHeight="1" x14ac:dyDescent="0.3">
      <c r="A597" s="3050" t="s">
        <v>1007</v>
      </c>
      <c r="B597" s="3051"/>
      <c r="C597" s="189"/>
      <c r="D597" s="189"/>
      <c r="E597" s="2776"/>
      <c r="F597" s="3091"/>
      <c r="G597" s="2759"/>
      <c r="H597" s="2760"/>
      <c r="I597" s="2759">
        <v>0</v>
      </c>
      <c r="J597" s="2760"/>
      <c r="K597" s="299"/>
      <c r="L597" s="174" t="s">
        <v>539</v>
      </c>
      <c r="M597" s="222"/>
      <c r="N597" s="222"/>
      <c r="O597" s="3096"/>
      <c r="P597" s="3096"/>
      <c r="Q597" s="3097"/>
      <c r="R597" s="3097"/>
      <c r="S597" s="3098">
        <v>2895068.0411333335</v>
      </c>
      <c r="T597" s="3098"/>
      <c r="U597" s="295"/>
      <c r="V597" s="53"/>
      <c r="W597" s="53"/>
      <c r="X597" s="53"/>
      <c r="Y597" s="53"/>
      <c r="Z597" s="53"/>
      <c r="AA597" s="53"/>
      <c r="AB597" s="53"/>
      <c r="AC597" s="294"/>
      <c r="AD597" s="294"/>
      <c r="AE597" s="294"/>
      <c r="AF597" s="295"/>
      <c r="AG597" s="53"/>
      <c r="AH597" s="53"/>
      <c r="AI597" s="53"/>
      <c r="AJ597" s="53"/>
      <c r="AK597" s="53"/>
      <c r="AL597" s="53"/>
      <c r="AM597" s="53"/>
      <c r="AN597" s="295"/>
      <c r="AO597" s="295"/>
    </row>
    <row r="598" spans="1:41" ht="15.95" customHeight="1" x14ac:dyDescent="0.3">
      <c r="A598" s="3050" t="s">
        <v>1008</v>
      </c>
      <c r="B598" s="3051"/>
      <c r="C598" s="136"/>
      <c r="D598" s="189"/>
      <c r="E598" s="2776"/>
      <c r="F598" s="3091"/>
      <c r="G598" s="2776"/>
      <c r="H598" s="3091"/>
      <c r="I598" s="2759">
        <v>0</v>
      </c>
      <c r="J598" s="2760"/>
      <c r="K598" s="299"/>
      <c r="L598" s="177"/>
      <c r="M598" s="166"/>
      <c r="N598" s="166"/>
      <c r="O598" s="2775"/>
      <c r="P598" s="2775"/>
      <c r="Q598" s="2775"/>
      <c r="R598" s="2775"/>
      <c r="S598" s="2775"/>
      <c r="T598" s="2760"/>
      <c r="U598" s="295"/>
      <c r="V598" s="53"/>
      <c r="W598" s="53"/>
      <c r="X598" s="53"/>
      <c r="Y598" s="53"/>
      <c r="Z598" s="53"/>
      <c r="AA598" s="53"/>
      <c r="AB598" s="53"/>
      <c r="AC598" s="294"/>
      <c r="AD598" s="294"/>
      <c r="AE598" s="294"/>
      <c r="AF598" s="295"/>
      <c r="AG598" s="53"/>
      <c r="AH598" s="53"/>
      <c r="AI598" s="53"/>
      <c r="AJ598" s="53"/>
      <c r="AK598" s="53"/>
      <c r="AL598" s="53"/>
      <c r="AM598" s="53"/>
      <c r="AN598" s="295"/>
      <c r="AO598" s="295"/>
    </row>
    <row r="599" spans="1:41" ht="15.95" customHeight="1" thickBot="1" x14ac:dyDescent="0.45">
      <c r="A599" s="3050" t="s">
        <v>1009</v>
      </c>
      <c r="B599" s="3051"/>
      <c r="C599" s="189" t="s">
        <v>502</v>
      </c>
      <c r="D599" s="189" t="s">
        <v>503</v>
      </c>
      <c r="E599" s="2776">
        <v>10</v>
      </c>
      <c r="F599" s="3091"/>
      <c r="G599" s="2841">
        <v>38202.400000000001</v>
      </c>
      <c r="H599" s="2842">
        <v>38202.400000000001</v>
      </c>
      <c r="I599" s="2759">
        <v>382024</v>
      </c>
      <c r="J599" s="2760"/>
      <c r="K599" s="299"/>
      <c r="L599" s="178" t="s">
        <v>588</v>
      </c>
      <c r="M599" s="226"/>
      <c r="N599" s="226"/>
      <c r="O599" s="226"/>
      <c r="P599" s="226"/>
      <c r="Q599" s="179"/>
      <c r="R599" s="179"/>
      <c r="S599" s="2780">
        <v>29253182.914466672</v>
      </c>
      <c r="T599" s="2781"/>
      <c r="U599" s="295"/>
      <c r="V599" s="53"/>
      <c r="W599" s="53"/>
      <c r="X599" s="53"/>
      <c r="Y599" s="53"/>
      <c r="Z599" s="53"/>
      <c r="AA599" s="53"/>
      <c r="AB599" s="53"/>
      <c r="AC599" s="294"/>
      <c r="AD599" s="294"/>
      <c r="AE599" s="294"/>
      <c r="AF599" s="295"/>
      <c r="AG599" s="53"/>
      <c r="AH599" s="53"/>
      <c r="AI599" s="53"/>
      <c r="AJ599" s="53"/>
      <c r="AK599" s="53"/>
      <c r="AL599" s="53"/>
      <c r="AM599" s="53"/>
      <c r="AN599" s="295"/>
      <c r="AO599" s="295"/>
    </row>
    <row r="600" spans="1:41" ht="15.95" customHeight="1" x14ac:dyDescent="0.2">
      <c r="A600" s="3050" t="s">
        <v>1049</v>
      </c>
      <c r="B600" s="3051"/>
      <c r="C600" s="189" t="s">
        <v>1117</v>
      </c>
      <c r="D600" s="189"/>
      <c r="E600" s="2759">
        <v>11</v>
      </c>
      <c r="F600" s="2760"/>
      <c r="G600" s="2759">
        <v>113652.14</v>
      </c>
      <c r="H600" s="2760">
        <v>113652.14</v>
      </c>
      <c r="I600" s="2759">
        <v>1250173.54</v>
      </c>
      <c r="J600" s="2760"/>
      <c r="K600" s="304"/>
      <c r="L600" s="166"/>
      <c r="M600" s="166"/>
      <c r="N600" s="166"/>
      <c r="O600" s="166"/>
      <c r="P600" s="166"/>
      <c r="Q600" s="166"/>
      <c r="R600" s="166"/>
      <c r="S600" s="166"/>
      <c r="T600" s="166"/>
      <c r="U600" s="295"/>
      <c r="V600" s="53"/>
      <c r="W600" s="53"/>
      <c r="X600" s="53"/>
      <c r="Y600" s="53"/>
      <c r="Z600" s="53"/>
      <c r="AA600" s="53"/>
      <c r="AB600" s="53"/>
      <c r="AC600" s="294"/>
      <c r="AD600" s="294"/>
      <c r="AE600" s="294"/>
      <c r="AF600" s="295"/>
      <c r="AG600" s="53"/>
      <c r="AH600" s="53"/>
      <c r="AI600" s="53"/>
      <c r="AJ600" s="53"/>
      <c r="AK600" s="53"/>
      <c r="AL600" s="53"/>
      <c r="AM600" s="53"/>
      <c r="AN600" s="295"/>
      <c r="AO600" s="295"/>
    </row>
    <row r="601" spans="1:41" ht="15.95" customHeight="1" x14ac:dyDescent="0.3">
      <c r="A601" s="3050" t="s">
        <v>1016</v>
      </c>
      <c r="B601" s="3051"/>
      <c r="C601" s="189"/>
      <c r="D601" s="189"/>
      <c r="E601" s="2776"/>
      <c r="F601" s="3091"/>
      <c r="G601" s="2759"/>
      <c r="H601" s="3123"/>
      <c r="I601" s="2759">
        <v>0</v>
      </c>
      <c r="J601" s="2760"/>
      <c r="K601" s="299"/>
      <c r="L601" s="7" t="s">
        <v>1530</v>
      </c>
      <c r="M601" s="166"/>
      <c r="N601" s="166"/>
      <c r="O601" s="166"/>
      <c r="P601" s="166"/>
      <c r="Q601" s="166"/>
      <c r="R601" s="166"/>
      <c r="S601" s="166"/>
      <c r="T601" s="166"/>
      <c r="U601" s="295"/>
      <c r="V601" s="53"/>
      <c r="W601" s="53"/>
      <c r="X601" s="53"/>
      <c r="Y601" s="53"/>
      <c r="Z601" s="53"/>
      <c r="AA601" s="53"/>
      <c r="AB601" s="53"/>
      <c r="AC601" s="294"/>
      <c r="AD601" s="294"/>
      <c r="AE601" s="294"/>
      <c r="AF601" s="295"/>
      <c r="AG601" s="53"/>
      <c r="AH601" s="53"/>
      <c r="AI601" s="53"/>
      <c r="AJ601" s="53"/>
      <c r="AK601" s="53"/>
      <c r="AL601" s="53"/>
      <c r="AM601" s="53"/>
      <c r="AN601" s="295"/>
      <c r="AO601" s="295"/>
    </row>
    <row r="602" spans="1:41" ht="15.95" customHeight="1" x14ac:dyDescent="0.3">
      <c r="A602" s="3050" t="s">
        <v>1017</v>
      </c>
      <c r="B602" s="3051"/>
      <c r="C602" s="208"/>
      <c r="D602" s="189"/>
      <c r="E602" s="2776"/>
      <c r="F602" s="3091"/>
      <c r="G602" s="2776"/>
      <c r="H602" s="3091"/>
      <c r="I602" s="2759">
        <v>0</v>
      </c>
      <c r="J602" s="2760"/>
      <c r="K602" s="299"/>
      <c r="L602" s="2155" t="s">
        <v>1586</v>
      </c>
      <c r="M602" s="1881"/>
      <c r="N602" s="1881"/>
      <c r="O602" s="1881"/>
      <c r="P602" s="1881"/>
      <c r="Q602" s="1896"/>
      <c r="R602" s="1881"/>
      <c r="S602" s="1881"/>
      <c r="T602" s="166"/>
      <c r="U602" s="295"/>
      <c r="V602" s="53"/>
      <c r="W602" s="53"/>
      <c r="X602" s="53"/>
      <c r="Y602" s="53"/>
      <c r="Z602" s="53"/>
      <c r="AA602" s="53"/>
      <c r="AB602" s="53"/>
      <c r="AC602" s="294"/>
      <c r="AD602" s="294"/>
      <c r="AE602" s="294"/>
      <c r="AF602" s="295"/>
      <c r="AG602" s="53"/>
      <c r="AH602" s="53"/>
      <c r="AI602" s="53"/>
      <c r="AJ602" s="53"/>
      <c r="AK602" s="53"/>
      <c r="AL602" s="53"/>
      <c r="AM602" s="53"/>
      <c r="AN602" s="295"/>
      <c r="AO602" s="295"/>
    </row>
    <row r="603" spans="1:41" ht="15.95" customHeight="1" x14ac:dyDescent="0.3">
      <c r="A603" s="3050" t="s">
        <v>1018</v>
      </c>
      <c r="B603" s="3051"/>
      <c r="C603" s="208"/>
      <c r="D603" s="189"/>
      <c r="E603" s="2776"/>
      <c r="F603" s="3091"/>
      <c r="G603" s="2776"/>
      <c r="H603" s="3091"/>
      <c r="I603" s="2759">
        <v>0</v>
      </c>
      <c r="J603" s="2760"/>
      <c r="K603" s="299"/>
      <c r="L603" s="166"/>
      <c r="M603" s="227"/>
      <c r="N603" s="227"/>
      <c r="O603" s="227"/>
      <c r="P603" s="227"/>
      <c r="Q603" s="122"/>
      <c r="R603" s="61"/>
      <c r="S603" s="166"/>
      <c r="T603" s="166"/>
      <c r="U603" s="295"/>
      <c r="V603" s="53"/>
      <c r="W603" s="53"/>
      <c r="X603" s="53"/>
      <c r="Y603" s="53"/>
      <c r="Z603" s="53"/>
      <c r="AA603" s="53"/>
      <c r="AB603" s="53"/>
      <c r="AC603" s="294"/>
      <c r="AD603" s="294"/>
      <c r="AE603" s="294"/>
      <c r="AF603" s="295"/>
      <c r="AG603" s="53"/>
      <c r="AH603" s="53"/>
      <c r="AI603" s="53"/>
      <c r="AJ603" s="53"/>
      <c r="AK603" s="53"/>
      <c r="AL603" s="53"/>
      <c r="AM603" s="53"/>
      <c r="AN603" s="295"/>
      <c r="AO603" s="295"/>
    </row>
    <row r="604" spans="1:41" ht="15.95" customHeight="1" x14ac:dyDescent="0.4">
      <c r="A604" s="3050" t="s">
        <v>1019</v>
      </c>
      <c r="B604" s="3051"/>
      <c r="C604" s="189" t="s">
        <v>502</v>
      </c>
      <c r="D604" s="189" t="s">
        <v>503</v>
      </c>
      <c r="E604" s="2759">
        <v>12</v>
      </c>
      <c r="F604" s="2760"/>
      <c r="G604" s="2841">
        <v>38202.400000000001</v>
      </c>
      <c r="H604" s="2842">
        <v>38202.400000000001</v>
      </c>
      <c r="I604" s="2759">
        <v>458428.80000000005</v>
      </c>
      <c r="J604" s="2760"/>
      <c r="K604" s="299"/>
      <c r="L604" s="166"/>
      <c r="M604" s="3044"/>
      <c r="N604" s="3044"/>
      <c r="O604" s="3044"/>
      <c r="P604" s="3044"/>
      <c r="Q604" s="122"/>
      <c r="R604" s="61"/>
      <c r="S604" s="166"/>
      <c r="T604" s="166"/>
      <c r="U604" s="295"/>
      <c r="V604" s="53"/>
      <c r="W604" s="53"/>
      <c r="X604" s="53"/>
      <c r="Y604" s="53"/>
      <c r="Z604" s="53"/>
      <c r="AA604" s="53"/>
      <c r="AB604" s="53"/>
      <c r="AC604" s="294"/>
      <c r="AD604" s="294"/>
      <c r="AE604" s="294"/>
      <c r="AF604" s="295"/>
      <c r="AG604" s="53"/>
      <c r="AH604" s="53"/>
      <c r="AI604" s="53"/>
      <c r="AJ604" s="53"/>
      <c r="AK604" s="53"/>
      <c r="AL604" s="53"/>
      <c r="AM604" s="53"/>
      <c r="AN604" s="295"/>
      <c r="AO604" s="295"/>
    </row>
    <row r="605" spans="1:41" ht="15.95" customHeight="1" x14ac:dyDescent="0.4">
      <c r="A605" s="3050" t="s">
        <v>887</v>
      </c>
      <c r="B605" s="3051"/>
      <c r="C605" s="189" t="s">
        <v>502</v>
      </c>
      <c r="D605" s="189" t="s">
        <v>503</v>
      </c>
      <c r="E605" s="2759">
        <v>24</v>
      </c>
      <c r="F605" s="2760"/>
      <c r="G605" s="2841">
        <v>38202.400000000001</v>
      </c>
      <c r="H605" s="2842">
        <v>38202.400000000001</v>
      </c>
      <c r="I605" s="2759">
        <v>916857.60000000009</v>
      </c>
      <c r="J605" s="2760"/>
      <c r="K605" s="299"/>
      <c r="L605" s="166" t="s">
        <v>1707</v>
      </c>
      <c r="M605" s="166"/>
      <c r="N605" s="166"/>
      <c r="O605" s="166"/>
      <c r="P605" s="166"/>
      <c r="Q605" s="122"/>
      <c r="R605" s="166"/>
      <c r="S605" s="166"/>
      <c r="T605" s="166"/>
      <c r="U605" s="295"/>
      <c r="V605" s="53"/>
      <c r="W605" s="53"/>
      <c r="X605" s="53"/>
      <c r="Y605" s="53"/>
      <c r="Z605" s="53"/>
      <c r="AA605" s="53"/>
      <c r="AB605" s="53"/>
      <c r="AC605" s="294"/>
      <c r="AD605" s="294"/>
      <c r="AE605" s="294"/>
      <c r="AF605" s="295"/>
      <c r="AG605" s="53"/>
      <c r="AH605" s="53"/>
      <c r="AI605" s="53"/>
      <c r="AJ605" s="53"/>
      <c r="AK605" s="53"/>
      <c r="AL605" s="53"/>
      <c r="AM605" s="53"/>
      <c r="AN605" s="295"/>
      <c r="AO605" s="295"/>
    </row>
    <row r="606" spans="1:41" ht="15.95" customHeight="1" x14ac:dyDescent="0.3">
      <c r="A606" s="3050" t="s">
        <v>888</v>
      </c>
      <c r="B606" s="3051"/>
      <c r="C606" s="189"/>
      <c r="D606" s="189"/>
      <c r="E606" s="2776"/>
      <c r="F606" s="3091"/>
      <c r="G606" s="2759"/>
      <c r="H606" s="2760"/>
      <c r="I606" s="2759">
        <v>0</v>
      </c>
      <c r="J606" s="2760"/>
      <c r="K606" s="299"/>
      <c r="L606" s="2280" t="s">
        <v>1670</v>
      </c>
      <c r="M606" s="2280" t="s">
        <v>503</v>
      </c>
      <c r="N606" s="2281" t="s">
        <v>1667</v>
      </c>
      <c r="O606" s="3251" t="s">
        <v>439</v>
      </c>
      <c r="P606" s="3252"/>
      <c r="S606" s="166"/>
      <c r="T606" s="166"/>
      <c r="U606" s="295"/>
      <c r="V606" s="53"/>
      <c r="W606" s="53"/>
      <c r="X606" s="53"/>
      <c r="Y606" s="53"/>
      <c r="Z606" s="53"/>
      <c r="AA606" s="53"/>
      <c r="AB606" s="53"/>
      <c r="AC606" s="294"/>
      <c r="AD606" s="294"/>
      <c r="AE606" s="294"/>
      <c r="AF606" s="295"/>
      <c r="AG606" s="53"/>
      <c r="AH606" s="53"/>
      <c r="AI606" s="53"/>
      <c r="AJ606" s="53"/>
      <c r="AK606" s="53"/>
      <c r="AL606" s="53"/>
      <c r="AM606" s="53"/>
      <c r="AN606" s="295"/>
      <c r="AO606" s="295"/>
    </row>
    <row r="607" spans="1:41" ht="15.95" customHeight="1" x14ac:dyDescent="0.3">
      <c r="A607" s="3116" t="s">
        <v>1020</v>
      </c>
      <c r="B607" s="3117"/>
      <c r="C607" s="208"/>
      <c r="D607" s="189"/>
      <c r="E607" s="2776"/>
      <c r="F607" s="3091"/>
      <c r="G607" s="2776"/>
      <c r="H607" s="3091"/>
      <c r="I607" s="2765">
        <v>350000</v>
      </c>
      <c r="J607" s="2766"/>
      <c r="K607" s="299"/>
      <c r="L607" s="2278" t="s">
        <v>1668</v>
      </c>
      <c r="M607" s="2279">
        <v>1000</v>
      </c>
      <c r="N607" s="2279">
        <v>25000</v>
      </c>
      <c r="O607" s="3249">
        <v>25000000</v>
      </c>
      <c r="P607" s="3249"/>
      <c r="Q607" s="166"/>
      <c r="R607" s="61"/>
      <c r="S607" s="166"/>
      <c r="T607" s="166"/>
      <c r="U607" s="295"/>
      <c r="V607" s="53"/>
      <c r="W607" s="53"/>
      <c r="X607" s="53"/>
      <c r="Y607" s="53"/>
      <c r="Z607" s="53"/>
      <c r="AA607" s="53"/>
      <c r="AB607" s="53"/>
      <c r="AC607" s="294"/>
      <c r="AD607" s="294"/>
      <c r="AE607" s="294"/>
      <c r="AF607" s="295"/>
      <c r="AG607" s="53"/>
      <c r="AH607" s="53"/>
      <c r="AI607" s="53"/>
      <c r="AJ607" s="53"/>
      <c r="AK607" s="53"/>
      <c r="AL607" s="53"/>
      <c r="AM607" s="53"/>
      <c r="AN607" s="295"/>
      <c r="AO607" s="295"/>
    </row>
    <row r="608" spans="1:41" ht="15.95" customHeight="1" x14ac:dyDescent="0.3">
      <c r="A608" s="3050" t="s">
        <v>890</v>
      </c>
      <c r="B608" s="3051"/>
      <c r="C608" s="189"/>
      <c r="D608" s="189"/>
      <c r="E608" s="2776"/>
      <c r="F608" s="3091"/>
      <c r="G608" s="2759"/>
      <c r="H608" s="2760"/>
      <c r="I608" s="2759">
        <v>0</v>
      </c>
      <c r="J608" s="2760"/>
      <c r="K608" s="299"/>
      <c r="L608" s="2276" t="s">
        <v>1669</v>
      </c>
      <c r="M608" s="2277">
        <v>74</v>
      </c>
      <c r="N608" s="2277">
        <v>25000</v>
      </c>
      <c r="O608" s="3249">
        <v>1850000</v>
      </c>
      <c r="P608" s="3249"/>
      <c r="Q608" s="53"/>
      <c r="R608" s="61"/>
      <c r="S608" s="166"/>
      <c r="T608" s="166"/>
      <c r="U608" s="295"/>
      <c r="V608" s="53"/>
      <c r="W608" s="53"/>
      <c r="X608" s="53"/>
      <c r="Y608" s="53"/>
      <c r="Z608" s="53"/>
      <c r="AA608" s="53"/>
      <c r="AB608" s="53"/>
      <c r="AC608" s="294"/>
      <c r="AD608" s="294"/>
      <c r="AE608" s="294"/>
      <c r="AF608" s="295"/>
      <c r="AG608" s="53"/>
      <c r="AH608" s="53"/>
      <c r="AI608" s="53"/>
      <c r="AJ608" s="53"/>
      <c r="AK608" s="53"/>
      <c r="AL608" s="53"/>
      <c r="AM608" s="53"/>
      <c r="AN608" s="295"/>
      <c r="AO608" s="295"/>
    </row>
    <row r="609" spans="1:41" ht="15.95" customHeight="1" x14ac:dyDescent="0.3">
      <c r="A609" s="3050" t="s">
        <v>1021</v>
      </c>
      <c r="B609" s="3051"/>
      <c r="C609" s="136"/>
      <c r="D609" s="136"/>
      <c r="E609" s="2776"/>
      <c r="F609" s="3091"/>
      <c r="G609" s="2759"/>
      <c r="H609" s="3091"/>
      <c r="I609" s="2759">
        <v>0</v>
      </c>
      <c r="J609" s="2760"/>
      <c r="K609" s="299"/>
      <c r="L609" s="2280" t="s">
        <v>439</v>
      </c>
      <c r="M609" s="2280"/>
      <c r="N609" s="2280"/>
      <c r="O609" s="3250">
        <v>26850000</v>
      </c>
      <c r="P609" s="3250"/>
      <c r="Q609" s="53"/>
      <c r="R609" s="166"/>
      <c r="S609" s="166"/>
      <c r="T609" s="166"/>
      <c r="U609" s="295"/>
      <c r="V609" s="53"/>
      <c r="W609" s="53"/>
      <c r="X609" s="53"/>
      <c r="Y609" s="53"/>
      <c r="Z609" s="53"/>
      <c r="AA609" s="53"/>
      <c r="AB609" s="53"/>
      <c r="AC609" s="294"/>
      <c r="AD609" s="294"/>
      <c r="AE609" s="294"/>
      <c r="AF609" s="295"/>
      <c r="AG609" s="53"/>
      <c r="AH609" s="53"/>
      <c r="AI609" s="53"/>
      <c r="AJ609" s="53"/>
      <c r="AK609" s="53"/>
      <c r="AL609" s="53"/>
      <c r="AM609" s="53"/>
      <c r="AN609" s="295"/>
      <c r="AO609" s="295"/>
    </row>
    <row r="610" spans="1:41" ht="15.95" customHeight="1" x14ac:dyDescent="0.3">
      <c r="A610" s="3050" t="s">
        <v>899</v>
      </c>
      <c r="B610" s="3051"/>
      <c r="C610" s="189"/>
      <c r="D610" s="189"/>
      <c r="E610" s="2776"/>
      <c r="F610" s="3091"/>
      <c r="G610" s="2759"/>
      <c r="H610" s="3091"/>
      <c r="I610" s="2759">
        <v>0</v>
      </c>
      <c r="J610" s="2760"/>
      <c r="K610" s="299"/>
      <c r="L610" s="53"/>
      <c r="M610" s="53"/>
      <c r="N610" s="53"/>
      <c r="O610" s="53"/>
      <c r="P610" s="53"/>
      <c r="Q610" s="53"/>
      <c r="R610" s="53"/>
      <c r="S610" s="166"/>
      <c r="T610" s="166"/>
      <c r="U610" s="295"/>
      <c r="V610" s="53"/>
      <c r="W610" s="53"/>
      <c r="X610" s="53"/>
      <c r="Y610" s="53"/>
      <c r="Z610" s="53"/>
      <c r="AA610" s="53"/>
      <c r="AB610" s="53"/>
      <c r="AC610" s="294"/>
      <c r="AD610" s="294"/>
      <c r="AE610" s="294"/>
      <c r="AF610" s="295"/>
      <c r="AG610" s="53"/>
      <c r="AH610" s="53"/>
      <c r="AI610" s="53"/>
      <c r="AJ610" s="53"/>
      <c r="AK610" s="53"/>
      <c r="AL610" s="53"/>
      <c r="AM610" s="53"/>
      <c r="AN610" s="295"/>
      <c r="AO610" s="295"/>
    </row>
    <row r="611" spans="1:41" ht="15.95" customHeight="1" x14ac:dyDescent="0.3">
      <c r="A611" s="3050" t="s">
        <v>733</v>
      </c>
      <c r="B611" s="3051"/>
      <c r="C611" s="136"/>
      <c r="D611" s="189"/>
      <c r="E611" s="2776"/>
      <c r="F611" s="3091"/>
      <c r="G611" s="2759"/>
      <c r="H611" s="3123"/>
      <c r="I611" s="2759">
        <v>0</v>
      </c>
      <c r="J611" s="2760"/>
      <c r="L611" s="53"/>
      <c r="M611" s="53"/>
      <c r="N611" s="53"/>
      <c r="O611" s="53"/>
      <c r="P611" s="53"/>
      <c r="Q611" s="53"/>
      <c r="U611" s="295"/>
      <c r="V611" s="53"/>
      <c r="W611" s="53"/>
      <c r="X611" s="53"/>
      <c r="Y611" s="53"/>
      <c r="Z611" s="53"/>
      <c r="AA611" s="53"/>
      <c r="AB611" s="53"/>
      <c r="AC611" s="294"/>
      <c r="AD611" s="294"/>
      <c r="AE611" s="294"/>
      <c r="AF611" s="295"/>
      <c r="AG611" s="53"/>
      <c r="AH611" s="53"/>
      <c r="AI611" s="53"/>
      <c r="AJ611" s="53"/>
      <c r="AK611" s="53"/>
      <c r="AL611" s="53"/>
      <c r="AM611" s="53"/>
      <c r="AN611" s="295"/>
      <c r="AO611" s="295"/>
    </row>
    <row r="612" spans="1:41" ht="15.95" customHeight="1" x14ac:dyDescent="0.3">
      <c r="A612" s="3050" t="s">
        <v>770</v>
      </c>
      <c r="B612" s="3051"/>
      <c r="C612" s="208"/>
      <c r="D612" s="189" t="s">
        <v>799</v>
      </c>
      <c r="E612" s="2776"/>
      <c r="F612" s="3091"/>
      <c r="G612" s="2776"/>
      <c r="H612" s="3091"/>
      <c r="I612" s="2759">
        <v>350000</v>
      </c>
      <c r="J612" s="2760"/>
      <c r="L612" s="53"/>
      <c r="M612" s="53"/>
      <c r="N612" s="53"/>
      <c r="O612" s="53"/>
      <c r="P612" s="53"/>
      <c r="Q612" s="53"/>
      <c r="U612" s="295"/>
      <c r="V612" s="53"/>
      <c r="W612" s="53"/>
      <c r="X612" s="53"/>
      <c r="Y612" s="53"/>
      <c r="Z612" s="53"/>
      <c r="AA612" s="53"/>
      <c r="AB612" s="53"/>
      <c r="AC612" s="294"/>
      <c r="AD612" s="294"/>
      <c r="AE612" s="294"/>
      <c r="AF612" s="295"/>
      <c r="AG612" s="53"/>
      <c r="AH612" s="53"/>
      <c r="AI612" s="53"/>
      <c r="AJ612" s="53"/>
      <c r="AK612" s="53"/>
      <c r="AL612" s="53"/>
      <c r="AM612" s="53"/>
      <c r="AN612" s="295"/>
      <c r="AO612" s="295"/>
    </row>
    <row r="613" spans="1:41" ht="15.95" customHeight="1" x14ac:dyDescent="0.3">
      <c r="A613" s="3050" t="s">
        <v>620</v>
      </c>
      <c r="B613" s="3051"/>
      <c r="C613" s="309"/>
      <c r="D613" s="189"/>
      <c r="E613" s="2776"/>
      <c r="F613" s="3091"/>
      <c r="G613" s="2776"/>
      <c r="H613" s="3091"/>
      <c r="I613" s="2759"/>
      <c r="J613" s="2760"/>
      <c r="U613" s="295"/>
      <c r="V613" s="53"/>
      <c r="W613" s="53"/>
      <c r="X613" s="53"/>
      <c r="Y613" s="53"/>
      <c r="Z613" s="53"/>
      <c r="AA613" s="53"/>
      <c r="AB613" s="53"/>
      <c r="AC613" s="294"/>
      <c r="AD613" s="294"/>
      <c r="AE613" s="294"/>
      <c r="AF613" s="295"/>
      <c r="AG613" s="53"/>
      <c r="AH613" s="53"/>
      <c r="AI613" s="53"/>
      <c r="AJ613" s="53"/>
      <c r="AK613" s="53"/>
      <c r="AL613" s="53"/>
      <c r="AM613" s="53"/>
      <c r="AN613" s="295"/>
      <c r="AO613" s="295"/>
    </row>
    <row r="614" spans="1:41" ht="15.95" customHeight="1" thickBot="1" x14ac:dyDescent="0.25">
      <c r="A614" s="229" t="s">
        <v>563</v>
      </c>
      <c r="B614" s="230"/>
      <c r="C614" s="231"/>
      <c r="D614" s="230"/>
      <c r="E614" s="2761">
        <v>132</v>
      </c>
      <c r="F614" s="2762"/>
      <c r="G614" s="2761"/>
      <c r="H614" s="2762"/>
      <c r="I614" s="2761">
        <v>6222663.9399999995</v>
      </c>
      <c r="J614" s="2762"/>
      <c r="U614" s="295"/>
      <c r="V614" s="53"/>
      <c r="W614" s="53"/>
      <c r="X614" s="53"/>
      <c r="Y614" s="53"/>
      <c r="Z614" s="53"/>
      <c r="AA614" s="53"/>
      <c r="AB614" s="53"/>
      <c r="AC614" s="294"/>
      <c r="AD614" s="294"/>
      <c r="AE614" s="294"/>
      <c r="AF614" s="295"/>
      <c r="AG614" s="53"/>
      <c r="AH614" s="53"/>
      <c r="AI614" s="53"/>
      <c r="AJ614" s="53"/>
      <c r="AK614" s="53"/>
      <c r="AL614" s="53"/>
      <c r="AM614" s="53"/>
      <c r="AN614" s="295"/>
      <c r="AO614" s="295"/>
    </row>
    <row r="615" spans="1:41" ht="15.95" customHeight="1" x14ac:dyDescent="0.2">
      <c r="A615" s="53"/>
      <c r="B615" s="53"/>
      <c r="C615" s="53"/>
      <c r="D615" s="53"/>
      <c r="E615" s="53"/>
      <c r="F615" s="53"/>
      <c r="G615" s="53"/>
      <c r="H615" s="294"/>
      <c r="I615" s="294"/>
      <c r="J615" s="294"/>
      <c r="K615" s="316"/>
      <c r="L615" s="53"/>
      <c r="M615" s="53"/>
      <c r="N615" s="53"/>
      <c r="O615" s="53"/>
      <c r="P615" s="53"/>
      <c r="Q615" s="53"/>
      <c r="R615" s="53"/>
      <c r="S615" s="316"/>
      <c r="T615" s="316"/>
      <c r="U615" s="295"/>
      <c r="V615" s="53"/>
      <c r="W615" s="53"/>
      <c r="X615" s="53"/>
      <c r="Y615" s="53"/>
      <c r="Z615" s="53"/>
      <c r="AA615" s="53"/>
      <c r="AB615" s="53"/>
      <c r="AC615" s="294"/>
      <c r="AD615" s="294"/>
      <c r="AE615" s="294"/>
      <c r="AF615" s="295"/>
      <c r="AG615" s="53"/>
      <c r="AH615" s="53"/>
      <c r="AI615" s="53"/>
      <c r="AJ615" s="53"/>
      <c r="AK615" s="53"/>
      <c r="AL615" s="53"/>
      <c r="AM615" s="53"/>
      <c r="AN615" s="295"/>
      <c r="AO615" s="295"/>
    </row>
    <row r="616" spans="1:41" ht="15.95" customHeight="1" x14ac:dyDescent="0.2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3115"/>
      <c r="T616" s="3115"/>
      <c r="U616" s="286"/>
      <c r="V616" s="53"/>
      <c r="W616" s="53"/>
      <c r="X616" s="53"/>
      <c r="Y616" s="53"/>
      <c r="Z616" s="53"/>
      <c r="AA616" s="53"/>
      <c r="AB616" s="53"/>
      <c r="AC616" s="53"/>
      <c r="AD616" s="53"/>
      <c r="AE616" s="53"/>
      <c r="AF616" s="53"/>
      <c r="AG616" s="53"/>
      <c r="AH616" s="53"/>
      <c r="AI616" s="53"/>
      <c r="AJ616" s="53"/>
      <c r="AK616" s="53"/>
      <c r="AL616" s="53"/>
      <c r="AM616" s="53"/>
      <c r="AN616" s="3244"/>
      <c r="AO616" s="3244"/>
    </row>
    <row r="617" spans="1:41" ht="15.95" customHeight="1" x14ac:dyDescent="0.2">
      <c r="A617" s="2854"/>
      <c r="B617" s="2854"/>
      <c r="C617" s="2854"/>
      <c r="D617" s="2854"/>
      <c r="E617" s="2854"/>
      <c r="F617" s="2854"/>
      <c r="G617" s="2854"/>
      <c r="H617" s="2854"/>
      <c r="I617" s="2854"/>
      <c r="J617" s="2854"/>
      <c r="K617" s="2854"/>
      <c r="L617" s="2854"/>
      <c r="M617" s="2854"/>
      <c r="N617" s="2854"/>
      <c r="O617" s="2854"/>
      <c r="P617" s="2854"/>
      <c r="Q617" s="2854"/>
      <c r="R617" s="2854"/>
      <c r="S617" s="2854"/>
      <c r="T617" s="2854"/>
      <c r="U617" s="2854"/>
      <c r="V617" s="2854"/>
      <c r="W617" s="2854"/>
      <c r="X617" s="2854"/>
      <c r="Y617" s="2854"/>
      <c r="Z617" s="2854"/>
      <c r="AA617" s="2854"/>
      <c r="AB617" s="2854"/>
      <c r="AC617" s="2854"/>
      <c r="AD617" s="2854"/>
      <c r="AE617" s="2854"/>
      <c r="AF617" s="2854"/>
      <c r="AG617" s="2854"/>
      <c r="AH617" s="2854"/>
      <c r="AI617" s="2854"/>
      <c r="AJ617" s="2854"/>
      <c r="AK617" s="2854"/>
      <c r="AL617" s="2854"/>
      <c r="AM617" s="2854"/>
      <c r="AN617" s="2854"/>
      <c r="AO617" s="2854"/>
    </row>
    <row r="618" spans="1:41" s="2604" customFormat="1" ht="15.95" customHeight="1" x14ac:dyDescent="0.2">
      <c r="A618" s="2600"/>
      <c r="B618" s="2600"/>
      <c r="C618" s="2600"/>
      <c r="D618" s="2600"/>
      <c r="E618" s="2601"/>
      <c r="F618" s="2601"/>
      <c r="G618" s="2601"/>
      <c r="H618" s="2601"/>
      <c r="I618" s="2601"/>
      <c r="J618" s="2601"/>
      <c r="K618" s="2602"/>
      <c r="L618" s="2602"/>
      <c r="M618" s="2602"/>
      <c r="N618" s="2602"/>
      <c r="O618" s="2602"/>
      <c r="P618" s="2602"/>
      <c r="Q618" s="2602"/>
      <c r="R618" s="2602"/>
      <c r="S618" s="2602"/>
      <c r="T618" s="2602"/>
      <c r="U618" s="2603"/>
      <c r="V618" s="2600"/>
      <c r="W618" s="2600"/>
      <c r="X618" s="2600"/>
      <c r="Y618" s="2600"/>
      <c r="Z618" s="2601"/>
      <c r="AA618" s="2601"/>
      <c r="AB618" s="2601"/>
      <c r="AC618" s="2601"/>
      <c r="AD618" s="2601"/>
      <c r="AE618" s="2601"/>
      <c r="AF618" s="2603"/>
      <c r="AG618" s="2603"/>
      <c r="AH618" s="2603"/>
      <c r="AI618" s="2603"/>
      <c r="AJ618" s="2603"/>
      <c r="AK618" s="2603"/>
      <c r="AL618" s="2603"/>
      <c r="AM618" s="2603"/>
      <c r="AN618" s="2603"/>
      <c r="AO618" s="2603"/>
    </row>
    <row r="619" spans="1:41" ht="15.95" customHeight="1" x14ac:dyDescent="0.2">
      <c r="A619" s="2811" t="s">
        <v>1946</v>
      </c>
      <c r="B619" s="2811"/>
      <c r="C619" s="2811"/>
      <c r="D619" s="2811"/>
      <c r="E619" s="2811"/>
      <c r="F619" s="2811"/>
      <c r="G619" s="2811"/>
      <c r="H619" s="2811"/>
      <c r="I619" s="2811"/>
      <c r="J619" s="2811"/>
      <c r="K619" s="2811"/>
      <c r="L619" s="2811"/>
      <c r="M619" s="2811"/>
      <c r="N619" s="2811"/>
      <c r="O619" s="2811"/>
      <c r="P619" s="2811"/>
      <c r="Q619" s="2811"/>
      <c r="R619" s="2811"/>
      <c r="S619" s="2811"/>
      <c r="T619" s="2811"/>
      <c r="U619" s="298"/>
      <c r="V619" s="2811" t="s">
        <v>1965</v>
      </c>
      <c r="W619" s="2811"/>
      <c r="X619" s="2811"/>
      <c r="Y619" s="2811"/>
      <c r="Z619" s="2811"/>
      <c r="AA619" s="2811"/>
      <c r="AB619" s="2811"/>
      <c r="AC619" s="2811"/>
      <c r="AD619" s="2811"/>
      <c r="AE619" s="2811"/>
      <c r="AF619" s="2811"/>
      <c r="AG619" s="2811"/>
      <c r="AH619" s="2811"/>
      <c r="AI619" s="2811"/>
      <c r="AJ619" s="2811"/>
      <c r="AK619" s="2811"/>
      <c r="AL619" s="2811"/>
      <c r="AM619" s="2811"/>
      <c r="AN619" s="2811"/>
      <c r="AO619" s="2811"/>
    </row>
    <row r="620" spans="1:41" ht="15.95" customHeight="1" thickBot="1" x14ac:dyDescent="0.25">
      <c r="A620" s="2811"/>
      <c r="B620" s="2811"/>
      <c r="C620" s="2811"/>
      <c r="D620" s="2811"/>
      <c r="E620" s="2811"/>
      <c r="F620" s="2811"/>
      <c r="G620" s="2811"/>
      <c r="H620" s="2811"/>
      <c r="I620" s="2811"/>
      <c r="J620" s="2811"/>
      <c r="K620" s="2811"/>
      <c r="L620" s="2811"/>
      <c r="M620" s="2811"/>
      <c r="N620" s="2811"/>
      <c r="O620" s="2811"/>
      <c r="P620" s="2811"/>
      <c r="Q620" s="2811"/>
      <c r="R620" s="2811"/>
      <c r="S620" s="2811"/>
      <c r="T620" s="2811"/>
      <c r="U620" s="286"/>
      <c r="V620" s="166"/>
      <c r="W620" s="166"/>
      <c r="X620" s="166"/>
      <c r="Y620" s="166"/>
      <c r="Z620" s="166"/>
      <c r="AA620" s="166"/>
      <c r="AB620" s="166"/>
      <c r="AC620" s="166"/>
      <c r="AD620" s="166"/>
      <c r="AE620" s="166"/>
      <c r="AF620" s="53"/>
      <c r="AG620" s="53"/>
      <c r="AH620" s="53"/>
      <c r="AI620" s="53"/>
      <c r="AJ620" s="53"/>
      <c r="AK620" s="53"/>
      <c r="AL620" s="53"/>
      <c r="AM620" s="53"/>
      <c r="AN620" s="53"/>
      <c r="AO620" s="53"/>
    </row>
    <row r="621" spans="1:41" ht="15.95" customHeight="1" x14ac:dyDescent="0.3">
      <c r="A621" s="2818" t="s">
        <v>441</v>
      </c>
      <c r="B621" s="2820"/>
      <c r="C621" s="2818" t="s">
        <v>442</v>
      </c>
      <c r="D621" s="2819"/>
      <c r="E621" s="2819"/>
      <c r="F621" s="2820"/>
      <c r="G621" s="2818" t="s">
        <v>443</v>
      </c>
      <c r="H621" s="2820"/>
      <c r="I621" s="2818" t="s">
        <v>444</v>
      </c>
      <c r="J621" s="2820"/>
      <c r="K621" s="53"/>
      <c r="L621" s="2833" t="s">
        <v>441</v>
      </c>
      <c r="M621" s="2818" t="s">
        <v>442</v>
      </c>
      <c r="N621" s="2819"/>
      <c r="O621" s="2819"/>
      <c r="P621" s="2820"/>
      <c r="Q621" s="2818" t="s">
        <v>443</v>
      </c>
      <c r="R621" s="2820"/>
      <c r="S621" s="2818"/>
      <c r="T621" s="2820"/>
      <c r="U621" s="287"/>
      <c r="V621" s="2818" t="s">
        <v>441</v>
      </c>
      <c r="W621" s="2820"/>
      <c r="X621" s="2818" t="s">
        <v>442</v>
      </c>
      <c r="Y621" s="2819"/>
      <c r="Z621" s="2819"/>
      <c r="AA621" s="2820"/>
      <c r="AB621" s="2818" t="s">
        <v>443</v>
      </c>
      <c r="AC621" s="2820"/>
      <c r="AD621" s="2818" t="s">
        <v>444</v>
      </c>
      <c r="AE621" s="2820"/>
      <c r="AF621" s="53"/>
      <c r="AG621" s="2833" t="s">
        <v>441</v>
      </c>
      <c r="AH621" s="2818" t="s">
        <v>442</v>
      </c>
      <c r="AI621" s="2819"/>
      <c r="AJ621" s="2819"/>
      <c r="AK621" s="2820"/>
      <c r="AL621" s="2818" t="s">
        <v>443</v>
      </c>
      <c r="AM621" s="2820"/>
      <c r="AN621" s="2818"/>
      <c r="AO621" s="3109"/>
    </row>
    <row r="622" spans="1:41" ht="15.95" customHeight="1" thickBot="1" x14ac:dyDescent="0.35">
      <c r="A622" s="2831"/>
      <c r="B622" s="2832"/>
      <c r="C622" s="2821"/>
      <c r="D622" s="2822"/>
      <c r="E622" s="2822"/>
      <c r="F622" s="2823"/>
      <c r="G622" s="2831" t="s">
        <v>446</v>
      </c>
      <c r="H622" s="2832"/>
      <c r="I622" s="2831"/>
      <c r="J622" s="2832"/>
      <c r="K622" s="53"/>
      <c r="L622" s="2873"/>
      <c r="M622" s="2821"/>
      <c r="N622" s="2822"/>
      <c r="O622" s="2822"/>
      <c r="P622" s="2823"/>
      <c r="Q622" s="2831" t="s">
        <v>446</v>
      </c>
      <c r="R622" s="2832"/>
      <c r="S622" s="2831" t="s">
        <v>281</v>
      </c>
      <c r="T622" s="2832"/>
      <c r="U622" s="287"/>
      <c r="V622" s="2831"/>
      <c r="W622" s="2832"/>
      <c r="X622" s="2821"/>
      <c r="Y622" s="2822"/>
      <c r="Z622" s="2822"/>
      <c r="AA622" s="2823"/>
      <c r="AB622" s="2831" t="s">
        <v>446</v>
      </c>
      <c r="AC622" s="2832"/>
      <c r="AD622" s="2831"/>
      <c r="AE622" s="2832"/>
      <c r="AF622" s="53"/>
      <c r="AG622" s="2873"/>
      <c r="AH622" s="2821"/>
      <c r="AI622" s="2822"/>
      <c r="AJ622" s="2822"/>
      <c r="AK622" s="2823"/>
      <c r="AL622" s="2831" t="s">
        <v>446</v>
      </c>
      <c r="AM622" s="2832"/>
      <c r="AN622" s="2831" t="s">
        <v>281</v>
      </c>
      <c r="AO622" s="3091"/>
    </row>
    <row r="623" spans="1:41" ht="15.95" customHeight="1" x14ac:dyDescent="0.3">
      <c r="A623" s="2831"/>
      <c r="B623" s="2832"/>
      <c r="C623" s="66" t="s">
        <v>447</v>
      </c>
      <c r="D623" s="2873" t="s">
        <v>448</v>
      </c>
      <c r="E623" s="2831" t="s">
        <v>449</v>
      </c>
      <c r="F623" s="2832"/>
      <c r="G623" s="2831" t="s">
        <v>450</v>
      </c>
      <c r="H623" s="2832"/>
      <c r="I623" s="2831" t="s">
        <v>354</v>
      </c>
      <c r="J623" s="2832"/>
      <c r="K623" s="53"/>
      <c r="L623" s="2873"/>
      <c r="M623" s="64" t="s">
        <v>447</v>
      </c>
      <c r="N623" s="2833" t="s">
        <v>448</v>
      </c>
      <c r="O623" s="2818" t="s">
        <v>449</v>
      </c>
      <c r="P623" s="2820"/>
      <c r="Q623" s="2831" t="s">
        <v>450</v>
      </c>
      <c r="R623" s="2832"/>
      <c r="S623" s="2831" t="s">
        <v>354</v>
      </c>
      <c r="T623" s="2832"/>
      <c r="U623" s="287"/>
      <c r="V623" s="2831"/>
      <c r="W623" s="2832"/>
      <c r="X623" s="66" t="s">
        <v>447</v>
      </c>
      <c r="Y623" s="2873" t="s">
        <v>448</v>
      </c>
      <c r="Z623" s="2831" t="s">
        <v>449</v>
      </c>
      <c r="AA623" s="2832"/>
      <c r="AB623" s="2831" t="s">
        <v>450</v>
      </c>
      <c r="AC623" s="2832"/>
      <c r="AD623" s="2831" t="s">
        <v>354</v>
      </c>
      <c r="AE623" s="2832"/>
      <c r="AF623" s="53"/>
      <c r="AG623" s="2873"/>
      <c r="AH623" s="64" t="s">
        <v>447</v>
      </c>
      <c r="AI623" s="2873" t="s">
        <v>448</v>
      </c>
      <c r="AJ623" s="2831" t="s">
        <v>449</v>
      </c>
      <c r="AK623" s="2832"/>
      <c r="AL623" s="2831" t="s">
        <v>450</v>
      </c>
      <c r="AM623" s="2832"/>
      <c r="AN623" s="2831" t="s">
        <v>354</v>
      </c>
      <c r="AO623" s="3091"/>
    </row>
    <row r="624" spans="1:41" ht="15.95" customHeight="1" thickBot="1" x14ac:dyDescent="0.35">
      <c r="A624" s="2821"/>
      <c r="B624" s="2823"/>
      <c r="C624" s="67" t="s">
        <v>451</v>
      </c>
      <c r="D624" s="2834"/>
      <c r="E624" s="2821"/>
      <c r="F624" s="2823"/>
      <c r="G624" s="2821"/>
      <c r="H624" s="2823"/>
      <c r="I624" s="2821"/>
      <c r="J624" s="2823"/>
      <c r="K624" s="53"/>
      <c r="L624" s="2834"/>
      <c r="M624" s="63" t="s">
        <v>451</v>
      </c>
      <c r="N624" s="2834"/>
      <c r="O624" s="2821"/>
      <c r="P624" s="2823"/>
      <c r="Q624" s="2821"/>
      <c r="R624" s="2823"/>
      <c r="S624" s="2821"/>
      <c r="T624" s="2823"/>
      <c r="U624" s="287"/>
      <c r="V624" s="2821"/>
      <c r="W624" s="2823"/>
      <c r="X624" s="67" t="s">
        <v>451</v>
      </c>
      <c r="Y624" s="2834"/>
      <c r="Z624" s="2821"/>
      <c r="AA624" s="2823"/>
      <c r="AB624" s="2821"/>
      <c r="AC624" s="2823"/>
      <c r="AD624" s="2821"/>
      <c r="AE624" s="2823"/>
      <c r="AF624" s="53"/>
      <c r="AG624" s="2834"/>
      <c r="AH624" s="63" t="s">
        <v>451</v>
      </c>
      <c r="AI624" s="2834"/>
      <c r="AJ624" s="2821"/>
      <c r="AK624" s="2823"/>
      <c r="AL624" s="2821"/>
      <c r="AM624" s="2823"/>
      <c r="AN624" s="3110"/>
      <c r="AO624" s="3111"/>
    </row>
    <row r="625" spans="1:41" ht="15.95" customHeight="1" x14ac:dyDescent="0.3">
      <c r="A625" s="3118" t="s">
        <v>452</v>
      </c>
      <c r="B625" s="3119"/>
      <c r="C625" s="205"/>
      <c r="D625" s="189"/>
      <c r="E625" s="2776"/>
      <c r="F625" s="3091"/>
      <c r="G625" s="2776"/>
      <c r="H625" s="3091"/>
      <c r="I625" s="2776"/>
      <c r="J625" s="3091"/>
      <c r="K625" s="299"/>
      <c r="L625" s="135" t="s">
        <v>453</v>
      </c>
      <c r="M625" s="206"/>
      <c r="N625" s="207"/>
      <c r="O625" s="2805"/>
      <c r="P625" s="2806"/>
      <c r="Q625" s="2805"/>
      <c r="R625" s="2806"/>
      <c r="S625" s="2805"/>
      <c r="T625" s="2806"/>
      <c r="U625" s="286"/>
      <c r="V625" s="3118" t="s">
        <v>452</v>
      </c>
      <c r="W625" s="3119"/>
      <c r="X625" s="205"/>
      <c r="Y625" s="189"/>
      <c r="Z625" s="2776"/>
      <c r="AA625" s="3091"/>
      <c r="AB625" s="2776"/>
      <c r="AC625" s="3091"/>
      <c r="AD625" s="2776"/>
      <c r="AE625" s="3091"/>
      <c r="AF625" s="53"/>
      <c r="AG625" s="135" t="s">
        <v>453</v>
      </c>
      <c r="AH625" s="206"/>
      <c r="AI625" s="207"/>
      <c r="AJ625" s="2805"/>
      <c r="AK625" s="2806"/>
      <c r="AL625" s="2805"/>
      <c r="AM625" s="2806"/>
      <c r="AN625" s="2805"/>
      <c r="AO625" s="2806"/>
    </row>
    <row r="626" spans="1:41" ht="15.95" customHeight="1" x14ac:dyDescent="0.35">
      <c r="A626" s="3116" t="s">
        <v>976</v>
      </c>
      <c r="B626" s="3117"/>
      <c r="C626" s="53"/>
      <c r="D626" s="309"/>
      <c r="E626" s="2776"/>
      <c r="F626" s="3091"/>
      <c r="G626" s="2776"/>
      <c r="H626" s="3091"/>
      <c r="I626" s="2765">
        <v>0</v>
      </c>
      <c r="J626" s="3103"/>
      <c r="K626" s="299"/>
      <c r="L626" s="138"/>
      <c r="M626" s="209"/>
      <c r="N626" s="189"/>
      <c r="O626" s="2759"/>
      <c r="P626" s="2760"/>
      <c r="Q626" s="2759"/>
      <c r="R626" s="2760"/>
      <c r="S626" s="2759"/>
      <c r="T626" s="2760"/>
      <c r="U626" s="286"/>
      <c r="V626" s="3116" t="s">
        <v>976</v>
      </c>
      <c r="W626" s="3117"/>
      <c r="X626" s="208"/>
      <c r="Y626" s="189"/>
      <c r="Z626" s="2776"/>
      <c r="AA626" s="3091"/>
      <c r="AB626" s="2776"/>
      <c r="AC626" s="3091"/>
      <c r="AD626" s="3106">
        <v>0</v>
      </c>
      <c r="AE626" s="3103"/>
      <c r="AF626" s="53"/>
      <c r="AG626" s="138"/>
      <c r="AH626" s="209"/>
      <c r="AI626" s="189"/>
      <c r="AJ626" s="2759"/>
      <c r="AK626" s="2760"/>
      <c r="AL626" s="2759"/>
      <c r="AM626" s="2760"/>
      <c r="AN626" s="2759"/>
      <c r="AO626" s="2760"/>
    </row>
    <row r="627" spans="1:41" ht="15.95" customHeight="1" x14ac:dyDescent="0.3">
      <c r="A627" s="3120" t="s">
        <v>977</v>
      </c>
      <c r="B627" s="3121"/>
      <c r="C627" s="208"/>
      <c r="D627" s="189"/>
      <c r="E627" s="2776"/>
      <c r="F627" s="3091"/>
      <c r="G627" s="2776"/>
      <c r="H627" s="3091"/>
      <c r="I627" s="2759">
        <v>0</v>
      </c>
      <c r="J627" s="2760"/>
      <c r="K627" s="299"/>
      <c r="L627" s="138" t="s">
        <v>456</v>
      </c>
      <c r="M627" s="189" t="s">
        <v>1028</v>
      </c>
      <c r="N627" s="189" t="s">
        <v>772</v>
      </c>
      <c r="O627" s="2759">
        <v>600</v>
      </c>
      <c r="P627" s="2760"/>
      <c r="Q627" s="2759">
        <v>2584.2800000000002</v>
      </c>
      <c r="R627" s="2760"/>
      <c r="S627" s="2759">
        <v>1550568.0000000002</v>
      </c>
      <c r="T627" s="2760"/>
      <c r="U627" s="286"/>
      <c r="V627" s="3120" t="s">
        <v>977</v>
      </c>
      <c r="W627" s="3121"/>
      <c r="X627" s="208"/>
      <c r="Y627" s="189"/>
      <c r="Z627" s="2776"/>
      <c r="AA627" s="3091"/>
      <c r="AB627" s="2776"/>
      <c r="AC627" s="3091"/>
      <c r="AD627" s="2759">
        <v>0</v>
      </c>
      <c r="AE627" s="2760"/>
      <c r="AF627" s="53"/>
      <c r="AG627" s="138" t="s">
        <v>456</v>
      </c>
      <c r="AH627" s="189"/>
      <c r="AI627" s="189"/>
      <c r="AJ627" s="2759"/>
      <c r="AK627" s="2760"/>
      <c r="AL627" s="2759"/>
      <c r="AM627" s="2760"/>
      <c r="AN627" s="2759"/>
      <c r="AO627" s="2760"/>
    </row>
    <row r="628" spans="1:41" ht="15.95" customHeight="1" x14ac:dyDescent="0.3">
      <c r="A628" s="3120" t="s">
        <v>978</v>
      </c>
      <c r="B628" s="3121"/>
      <c r="C628" s="208"/>
      <c r="D628" s="189"/>
      <c r="E628" s="2776"/>
      <c r="F628" s="3091"/>
      <c r="G628" s="2776"/>
      <c r="H628" s="3091"/>
      <c r="I628" s="2759">
        <v>0</v>
      </c>
      <c r="J628" s="2760"/>
      <c r="K628" s="299"/>
      <c r="L628" s="138" t="s">
        <v>859</v>
      </c>
      <c r="M628" s="189"/>
      <c r="N628" s="189"/>
      <c r="O628" s="2759"/>
      <c r="P628" s="2760"/>
      <c r="Q628" s="2759"/>
      <c r="R628" s="2760"/>
      <c r="S628" s="2759">
        <v>0</v>
      </c>
      <c r="T628" s="2760"/>
      <c r="U628" s="286"/>
      <c r="V628" s="3120" t="s">
        <v>978</v>
      </c>
      <c r="W628" s="3121"/>
      <c r="X628" s="208"/>
      <c r="Y628" s="189"/>
      <c r="Z628" s="2776"/>
      <c r="AA628" s="3091"/>
      <c r="AB628" s="2776"/>
      <c r="AC628" s="3091"/>
      <c r="AD628" s="2759">
        <v>0</v>
      </c>
      <c r="AE628" s="2760"/>
      <c r="AF628" s="53"/>
      <c r="AG628" s="138" t="s">
        <v>859</v>
      </c>
      <c r="AH628" s="189"/>
      <c r="AI628" s="189"/>
      <c r="AJ628" s="2759"/>
      <c r="AK628" s="2760"/>
      <c r="AL628" s="2759"/>
      <c r="AM628" s="2760"/>
      <c r="AN628" s="2759">
        <v>0</v>
      </c>
      <c r="AO628" s="2760"/>
    </row>
    <row r="629" spans="1:41" ht="15.95" customHeight="1" x14ac:dyDescent="0.35">
      <c r="A629" s="3116" t="s">
        <v>987</v>
      </c>
      <c r="B629" s="3117"/>
      <c r="C629" s="218"/>
      <c r="D629" s="189"/>
      <c r="E629" s="2776"/>
      <c r="F629" s="3091"/>
      <c r="G629" s="2776"/>
      <c r="H629" s="3091"/>
      <c r="I629" s="2765">
        <v>0</v>
      </c>
      <c r="J629" s="3103"/>
      <c r="K629" s="299"/>
      <c r="L629" s="138" t="s">
        <v>865</v>
      </c>
      <c r="M629" s="189"/>
      <c r="N629" s="189"/>
      <c r="O629" s="2759"/>
      <c r="P629" s="2760"/>
      <c r="Q629" s="2759"/>
      <c r="R629" s="2760"/>
      <c r="S629" s="2759">
        <v>0</v>
      </c>
      <c r="T629" s="2760"/>
      <c r="U629" s="286"/>
      <c r="V629" s="3116" t="s">
        <v>987</v>
      </c>
      <c r="W629" s="3117"/>
      <c r="X629" s="208"/>
      <c r="Y629" s="189"/>
      <c r="Z629" s="2776"/>
      <c r="AA629" s="3091"/>
      <c r="AB629" s="2776"/>
      <c r="AC629" s="3091"/>
      <c r="AD629" s="2765">
        <v>0</v>
      </c>
      <c r="AE629" s="3103"/>
      <c r="AF629" s="53"/>
      <c r="AG629" s="138" t="s">
        <v>865</v>
      </c>
      <c r="AH629" s="189"/>
      <c r="AI629" s="189"/>
      <c r="AJ629" s="2759"/>
      <c r="AK629" s="2760"/>
      <c r="AL629" s="2759"/>
      <c r="AM629" s="2760"/>
      <c r="AN629" s="2759">
        <v>0</v>
      </c>
      <c r="AO629" s="2760"/>
    </row>
    <row r="630" spans="1:41" ht="15.95" customHeight="1" x14ac:dyDescent="0.3">
      <c r="A630" s="3120" t="s">
        <v>988</v>
      </c>
      <c r="B630" s="3121"/>
      <c r="C630" s="136"/>
      <c r="D630" s="189"/>
      <c r="E630" s="2776"/>
      <c r="F630" s="3091"/>
      <c r="G630" s="2759"/>
      <c r="H630" s="3091"/>
      <c r="I630" s="2759">
        <v>0</v>
      </c>
      <c r="J630" s="2760"/>
      <c r="K630" s="299"/>
      <c r="L630" s="138" t="s">
        <v>867</v>
      </c>
      <c r="M630" s="189" t="s">
        <v>902</v>
      </c>
      <c r="N630" s="189" t="s">
        <v>458</v>
      </c>
      <c r="O630" s="2759">
        <v>1</v>
      </c>
      <c r="P630" s="2760"/>
      <c r="Q630" s="2759">
        <v>41685.56</v>
      </c>
      <c r="R630" s="2760"/>
      <c r="S630" s="2759">
        <v>41685.56</v>
      </c>
      <c r="T630" s="2760"/>
      <c r="U630" s="286"/>
      <c r="V630" s="3120" t="s">
        <v>988</v>
      </c>
      <c r="W630" s="3121"/>
      <c r="X630" s="208"/>
      <c r="Y630" s="189"/>
      <c r="Z630" s="2776"/>
      <c r="AA630" s="3091"/>
      <c r="AB630" s="2776"/>
      <c r="AC630" s="3091"/>
      <c r="AD630" s="2759">
        <v>0</v>
      </c>
      <c r="AE630" s="2760"/>
      <c r="AF630" s="53"/>
      <c r="AG630" s="138" t="s">
        <v>867</v>
      </c>
      <c r="AH630" s="2313" t="s">
        <v>902</v>
      </c>
      <c r="AI630" s="189" t="s">
        <v>458</v>
      </c>
      <c r="AJ630" s="2759">
        <v>1</v>
      </c>
      <c r="AK630" s="2760"/>
      <c r="AL630" s="2759">
        <v>41685.56</v>
      </c>
      <c r="AM630" s="2760"/>
      <c r="AN630" s="2759">
        <v>41685.56</v>
      </c>
      <c r="AO630" s="2760"/>
    </row>
    <row r="631" spans="1:41" ht="15.95" customHeight="1" x14ac:dyDescent="0.3">
      <c r="A631" s="3120" t="s">
        <v>978</v>
      </c>
      <c r="B631" s="3121"/>
      <c r="C631" s="208"/>
      <c r="D631" s="189"/>
      <c r="E631" s="2776"/>
      <c r="F631" s="3091"/>
      <c r="G631" s="2759"/>
      <c r="H631" s="3091"/>
      <c r="I631" s="2759">
        <v>0</v>
      </c>
      <c r="J631" s="2760"/>
      <c r="K631" s="299"/>
      <c r="L631" s="138" t="s">
        <v>869</v>
      </c>
      <c r="M631" s="189" t="s">
        <v>796</v>
      </c>
      <c r="N631" s="189" t="s">
        <v>458</v>
      </c>
      <c r="O631" s="2771">
        <v>2.5</v>
      </c>
      <c r="P631" s="2772"/>
      <c r="Q631" s="2759">
        <v>17785.679292929297</v>
      </c>
      <c r="R631" s="2760"/>
      <c r="S631" s="2759">
        <v>44464.198232323244</v>
      </c>
      <c r="T631" s="2760"/>
      <c r="U631" s="286"/>
      <c r="V631" s="3120" t="s">
        <v>978</v>
      </c>
      <c r="W631" s="3121"/>
      <c r="X631" s="208"/>
      <c r="Y631" s="189"/>
      <c r="Z631" s="2776"/>
      <c r="AA631" s="3091"/>
      <c r="AB631" s="2776"/>
      <c r="AC631" s="3091"/>
      <c r="AD631" s="2759">
        <v>0</v>
      </c>
      <c r="AE631" s="2760"/>
      <c r="AF631" s="53"/>
      <c r="AG631" s="138" t="s">
        <v>869</v>
      </c>
      <c r="AH631" s="189" t="s">
        <v>796</v>
      </c>
      <c r="AI631" s="189" t="s">
        <v>458</v>
      </c>
      <c r="AJ631" s="2759">
        <v>3</v>
      </c>
      <c r="AK631" s="2760"/>
      <c r="AL631" s="2759">
        <v>17785.679292929297</v>
      </c>
      <c r="AM631" s="2760"/>
      <c r="AN631" s="2759">
        <v>53357.037878787887</v>
      </c>
      <c r="AO631" s="2760"/>
    </row>
    <row r="632" spans="1:41" ht="15.95" customHeight="1" x14ac:dyDescent="0.3">
      <c r="A632" s="3120" t="s">
        <v>989</v>
      </c>
      <c r="B632" s="3121"/>
      <c r="C632" s="208"/>
      <c r="D632" s="189"/>
      <c r="E632" s="2776"/>
      <c r="F632" s="3091"/>
      <c r="G632" s="2759"/>
      <c r="H632" s="3091"/>
      <c r="I632" s="2759">
        <v>0</v>
      </c>
      <c r="J632" s="2760"/>
      <c r="K632" s="299"/>
      <c r="L632" s="138" t="s">
        <v>540</v>
      </c>
      <c r="M632" s="189" t="s">
        <v>465</v>
      </c>
      <c r="N632" s="189" t="s">
        <v>814</v>
      </c>
      <c r="O632" s="2759">
        <v>2</v>
      </c>
      <c r="P632" s="2760"/>
      <c r="Q632" s="2759">
        <v>108084.19408369409</v>
      </c>
      <c r="R632" s="2760"/>
      <c r="S632" s="2759">
        <v>216168.38816738818</v>
      </c>
      <c r="T632" s="2760"/>
      <c r="U632" s="286"/>
      <c r="V632" s="3120" t="s">
        <v>989</v>
      </c>
      <c r="W632" s="3121"/>
      <c r="X632" s="208"/>
      <c r="Y632" s="189"/>
      <c r="Z632" s="2776"/>
      <c r="AA632" s="3091"/>
      <c r="AB632" s="2776"/>
      <c r="AC632" s="3091"/>
      <c r="AD632" s="2759">
        <v>0</v>
      </c>
      <c r="AE632" s="2760"/>
      <c r="AF632" s="53"/>
      <c r="AG632" s="138" t="s">
        <v>540</v>
      </c>
      <c r="AH632" s="189" t="s">
        <v>465</v>
      </c>
      <c r="AI632" s="189" t="s">
        <v>814</v>
      </c>
      <c r="AJ632" s="2759">
        <v>3</v>
      </c>
      <c r="AK632" s="2760"/>
      <c r="AL632" s="2759">
        <v>108084.19408369409</v>
      </c>
      <c r="AM632" s="2760"/>
      <c r="AN632" s="2759">
        <v>324252.58225108229</v>
      </c>
      <c r="AO632" s="2760"/>
    </row>
    <row r="633" spans="1:41" ht="15.95" customHeight="1" x14ac:dyDescent="0.35">
      <c r="A633" s="3238" t="s">
        <v>990</v>
      </c>
      <c r="B633" s="3239"/>
      <c r="C633" s="208"/>
      <c r="D633" s="189"/>
      <c r="E633" s="2776"/>
      <c r="F633" s="3091"/>
      <c r="G633" s="2759"/>
      <c r="H633" s="2760"/>
      <c r="I633" s="2765">
        <v>267416.8</v>
      </c>
      <c r="J633" s="3103"/>
      <c r="K633" s="299"/>
      <c r="L633" s="309" t="s">
        <v>541</v>
      </c>
      <c r="M633" s="189" t="s">
        <v>1031</v>
      </c>
      <c r="N633" s="189" t="s">
        <v>814</v>
      </c>
      <c r="O633" s="2759">
        <v>3</v>
      </c>
      <c r="P633" s="2760"/>
      <c r="Q633" s="2759">
        <v>113517</v>
      </c>
      <c r="R633" s="2760"/>
      <c r="S633" s="2759">
        <v>340551</v>
      </c>
      <c r="T633" s="2760"/>
      <c r="U633" s="286"/>
      <c r="V633" s="3238" t="s">
        <v>1032</v>
      </c>
      <c r="W633" s="3239"/>
      <c r="X633" s="309"/>
      <c r="Y633" s="189"/>
      <c r="Z633" s="2776"/>
      <c r="AA633" s="3091"/>
      <c r="AB633" s="2776"/>
      <c r="AC633" s="3091"/>
      <c r="AD633" s="2765">
        <v>0</v>
      </c>
      <c r="AE633" s="3103"/>
      <c r="AF633" s="53"/>
      <c r="AG633" s="309" t="s">
        <v>541</v>
      </c>
      <c r="AH633" s="189" t="s">
        <v>1031</v>
      </c>
      <c r="AI633" s="189" t="s">
        <v>814</v>
      </c>
      <c r="AJ633" s="2759">
        <v>3</v>
      </c>
      <c r="AK633" s="2760"/>
      <c r="AL633" s="2759">
        <v>113517</v>
      </c>
      <c r="AM633" s="2760"/>
      <c r="AN633" s="2759">
        <v>340551</v>
      </c>
      <c r="AO633" s="2760"/>
    </row>
    <row r="634" spans="1:41" ht="15.95" customHeight="1" x14ac:dyDescent="0.4">
      <c r="A634" s="3050" t="s">
        <v>992</v>
      </c>
      <c r="B634" s="3051"/>
      <c r="C634" s="189" t="s">
        <v>502</v>
      </c>
      <c r="D634" s="189" t="s">
        <v>503</v>
      </c>
      <c r="E634" s="2759">
        <v>7</v>
      </c>
      <c r="F634" s="2760"/>
      <c r="G634" s="2841">
        <v>38202.400000000001</v>
      </c>
      <c r="H634" s="2842">
        <v>38202.400000000001</v>
      </c>
      <c r="I634" s="2759">
        <v>267416.8</v>
      </c>
      <c r="J634" s="2760"/>
      <c r="K634" s="299"/>
      <c r="L634" s="138" t="s">
        <v>543</v>
      </c>
      <c r="M634" s="189"/>
      <c r="N634" s="189"/>
      <c r="O634" s="2759"/>
      <c r="P634" s="2760"/>
      <c r="Q634" s="2759"/>
      <c r="R634" s="2760"/>
      <c r="S634" s="2759">
        <v>0</v>
      </c>
      <c r="T634" s="2760"/>
      <c r="U634" s="286"/>
      <c r="V634" s="3050" t="s">
        <v>988</v>
      </c>
      <c r="W634" s="3051"/>
      <c r="X634" s="309"/>
      <c r="Y634" s="189"/>
      <c r="Z634" s="2759"/>
      <c r="AA634" s="2760"/>
      <c r="AB634" s="2759"/>
      <c r="AC634" s="2760"/>
      <c r="AD634" s="2759">
        <v>0</v>
      </c>
      <c r="AE634" s="2760"/>
      <c r="AF634" s="53"/>
      <c r="AG634" s="138" t="s">
        <v>543</v>
      </c>
      <c r="AH634" s="189"/>
      <c r="AI634" s="189"/>
      <c r="AJ634" s="2759"/>
      <c r="AK634" s="2760"/>
      <c r="AL634" s="2759"/>
      <c r="AM634" s="2760"/>
      <c r="AN634" s="2759">
        <v>0</v>
      </c>
      <c r="AO634" s="2760"/>
    </row>
    <row r="635" spans="1:41" ht="15.95" customHeight="1" x14ac:dyDescent="0.2">
      <c r="A635" s="3050" t="s">
        <v>993</v>
      </c>
      <c r="B635" s="3051"/>
      <c r="C635" s="189"/>
      <c r="D635" s="189"/>
      <c r="E635" s="2759"/>
      <c r="F635" s="2760"/>
      <c r="G635" s="2759"/>
      <c r="H635" s="2760"/>
      <c r="I635" s="2759">
        <v>0</v>
      </c>
      <c r="J635" s="2760"/>
      <c r="K635" s="299"/>
      <c r="L635" s="138" t="s">
        <v>464</v>
      </c>
      <c r="M635" s="189" t="s">
        <v>1118</v>
      </c>
      <c r="N635" s="2156" t="s">
        <v>814</v>
      </c>
      <c r="O635" s="2759">
        <v>3</v>
      </c>
      <c r="P635" s="2760"/>
      <c r="Q635" s="2759">
        <v>103271.28661616161</v>
      </c>
      <c r="R635" s="2760"/>
      <c r="S635" s="2759">
        <v>309813.85984848486</v>
      </c>
      <c r="T635" s="2760"/>
      <c r="U635" s="286"/>
      <c r="V635" s="3050" t="s">
        <v>993</v>
      </c>
      <c r="W635" s="3051"/>
      <c r="X635" s="208"/>
      <c r="Y635" s="189"/>
      <c r="Z635" s="2759"/>
      <c r="AA635" s="2760"/>
      <c r="AB635" s="2759"/>
      <c r="AC635" s="2760"/>
      <c r="AD635" s="2759">
        <v>0</v>
      </c>
      <c r="AE635" s="2760"/>
      <c r="AF635" s="53"/>
      <c r="AG635" s="138" t="s">
        <v>464</v>
      </c>
      <c r="AH635" s="189" t="s">
        <v>1118</v>
      </c>
      <c r="AI635" s="2156" t="s">
        <v>814</v>
      </c>
      <c r="AJ635" s="2759">
        <v>3</v>
      </c>
      <c r="AK635" s="2760"/>
      <c r="AL635" s="2759">
        <v>103271.28661616161</v>
      </c>
      <c r="AM635" s="2760"/>
      <c r="AN635" s="2759">
        <v>309813.85984848486</v>
      </c>
      <c r="AO635" s="2760"/>
    </row>
    <row r="636" spans="1:41" ht="15.95" customHeight="1" x14ac:dyDescent="0.2">
      <c r="A636" s="3050" t="s">
        <v>475</v>
      </c>
      <c r="B636" s="3051"/>
      <c r="C636" s="136"/>
      <c r="D636" s="189"/>
      <c r="E636" s="2759"/>
      <c r="F636" s="2760"/>
      <c r="G636" s="2759"/>
      <c r="H636" s="2760"/>
      <c r="I636" s="2759">
        <v>0</v>
      </c>
      <c r="J636" s="2760"/>
      <c r="K636" s="299"/>
      <c r="L636" s="138" t="s">
        <v>462</v>
      </c>
      <c r="M636" s="189"/>
      <c r="N636" s="189"/>
      <c r="O636" s="2759"/>
      <c r="P636" s="2760"/>
      <c r="Q636" s="2759"/>
      <c r="R636" s="2760"/>
      <c r="S636" s="2759">
        <v>0</v>
      </c>
      <c r="T636" s="2760"/>
      <c r="U636" s="286"/>
      <c r="V636" s="3050" t="s">
        <v>475</v>
      </c>
      <c r="W636" s="3051"/>
      <c r="X636" s="208"/>
      <c r="Y636" s="189"/>
      <c r="Z636" s="2759"/>
      <c r="AA636" s="2760"/>
      <c r="AB636" s="2759"/>
      <c r="AC636" s="2760"/>
      <c r="AD636" s="2759">
        <v>0</v>
      </c>
      <c r="AE636" s="2760"/>
      <c r="AF636" s="53"/>
      <c r="AG636" s="138" t="s">
        <v>462</v>
      </c>
      <c r="AH636" s="189"/>
      <c r="AI636" s="189"/>
      <c r="AJ636" s="2759"/>
      <c r="AK636" s="2760"/>
      <c r="AL636" s="2759"/>
      <c r="AM636" s="2760"/>
      <c r="AN636" s="2759">
        <v>0</v>
      </c>
      <c r="AO636" s="2760"/>
    </row>
    <row r="637" spans="1:41" ht="15.95" customHeight="1" x14ac:dyDescent="0.3">
      <c r="A637" s="3050" t="s">
        <v>476</v>
      </c>
      <c r="B637" s="3051"/>
      <c r="C637" s="320"/>
      <c r="D637" s="136"/>
      <c r="E637" s="2759"/>
      <c r="F637" s="2760"/>
      <c r="G637" s="2759"/>
      <c r="H637" s="2760"/>
      <c r="I637" s="2759">
        <v>0</v>
      </c>
      <c r="J637" s="2760"/>
      <c r="K637" s="299"/>
      <c r="L637" s="138" t="s">
        <v>877</v>
      </c>
      <c r="M637" s="189"/>
      <c r="N637" s="189"/>
      <c r="O637" s="2759"/>
      <c r="P637" s="2760"/>
      <c r="Q637" s="2759"/>
      <c r="R637" s="2760"/>
      <c r="S637" s="2759">
        <v>0</v>
      </c>
      <c r="T637" s="2760"/>
      <c r="U637" s="286"/>
      <c r="V637" s="3050" t="s">
        <v>476</v>
      </c>
      <c r="W637" s="3051"/>
      <c r="X637" s="208"/>
      <c r="Y637" s="189"/>
      <c r="Z637" s="2759"/>
      <c r="AA637" s="2760"/>
      <c r="AB637" s="2759"/>
      <c r="AC637" s="2760"/>
      <c r="AD637" s="2759">
        <v>0</v>
      </c>
      <c r="AE637" s="2760"/>
      <c r="AF637" s="53"/>
      <c r="AG637" s="138" t="s">
        <v>877</v>
      </c>
      <c r="AH637" s="189"/>
      <c r="AI637" s="189"/>
      <c r="AJ637" s="2759"/>
      <c r="AK637" s="2760"/>
      <c r="AL637" s="2759"/>
      <c r="AM637" s="2760"/>
      <c r="AN637" s="2759">
        <v>0</v>
      </c>
      <c r="AO637" s="2760"/>
    </row>
    <row r="638" spans="1:41" ht="15.95" customHeight="1" x14ac:dyDescent="0.3">
      <c r="A638" s="3050" t="s">
        <v>908</v>
      </c>
      <c r="B638" s="3051"/>
      <c r="C638" s="189"/>
      <c r="D638" s="189"/>
      <c r="E638" s="2759"/>
      <c r="F638" s="2760"/>
      <c r="G638" s="2759"/>
      <c r="H638" s="3091"/>
      <c r="I638" s="2759">
        <v>0</v>
      </c>
      <c r="J638" s="2760"/>
      <c r="K638" s="299"/>
      <c r="L638" s="138" t="s">
        <v>600</v>
      </c>
      <c r="M638" s="189"/>
      <c r="N638" s="189"/>
      <c r="O638" s="2759"/>
      <c r="P638" s="2760"/>
      <c r="Q638" s="2759"/>
      <c r="R638" s="2760"/>
      <c r="S638" s="2759">
        <v>0</v>
      </c>
      <c r="T638" s="2760"/>
      <c r="U638" s="286"/>
      <c r="V638" s="3050" t="s">
        <v>1065</v>
      </c>
      <c r="W638" s="3051"/>
      <c r="X638" s="309"/>
      <c r="Y638" s="189"/>
      <c r="Z638" s="2759"/>
      <c r="AA638" s="2760"/>
      <c r="AB638" s="2759"/>
      <c r="AC638" s="3091"/>
      <c r="AD638" s="2759">
        <v>0</v>
      </c>
      <c r="AE638" s="2760"/>
      <c r="AF638" s="53"/>
      <c r="AG638" s="138" t="s">
        <v>600</v>
      </c>
      <c r="AH638" s="189"/>
      <c r="AI638" s="189"/>
      <c r="AJ638" s="2759"/>
      <c r="AK638" s="2760"/>
      <c r="AL638" s="2759"/>
      <c r="AM638" s="2760"/>
      <c r="AN638" s="2759">
        <v>0</v>
      </c>
      <c r="AO638" s="2760"/>
    </row>
    <row r="639" spans="1:41" ht="15.95" customHeight="1" x14ac:dyDescent="0.3">
      <c r="A639" s="3050" t="s">
        <v>995</v>
      </c>
      <c r="B639" s="3051"/>
      <c r="C639" s="189"/>
      <c r="D639" s="189"/>
      <c r="E639" s="2776"/>
      <c r="F639" s="3091"/>
      <c r="G639" s="2759"/>
      <c r="H639" s="3091"/>
      <c r="I639" s="2759">
        <v>0</v>
      </c>
      <c r="J639" s="2760"/>
      <c r="K639" s="299"/>
      <c r="L639" s="138" t="s">
        <v>513</v>
      </c>
      <c r="M639" s="235"/>
      <c r="N639" s="136"/>
      <c r="O639" s="2759"/>
      <c r="P639" s="2760"/>
      <c r="Q639" s="2759"/>
      <c r="R639" s="2760"/>
      <c r="S639" s="2759">
        <v>0</v>
      </c>
      <c r="T639" s="2760"/>
      <c r="U639" s="286"/>
      <c r="V639" s="3050" t="s">
        <v>995</v>
      </c>
      <c r="W639" s="3051"/>
      <c r="X639" s="208"/>
      <c r="Y639" s="189"/>
      <c r="Z639" s="2776"/>
      <c r="AA639" s="3091"/>
      <c r="AB639" s="2776"/>
      <c r="AC639" s="3091"/>
      <c r="AD639" s="2759">
        <v>0</v>
      </c>
      <c r="AE639" s="2760"/>
      <c r="AF639" s="53"/>
      <c r="AG639" s="138" t="s">
        <v>513</v>
      </c>
      <c r="AH639" s="235"/>
      <c r="AI639" s="136"/>
      <c r="AJ639" s="2759"/>
      <c r="AK639" s="2760"/>
      <c r="AL639" s="2759"/>
      <c r="AM639" s="2760"/>
      <c r="AN639" s="2759">
        <v>0</v>
      </c>
      <c r="AO639" s="2760"/>
    </row>
    <row r="640" spans="1:41" ht="15.95" customHeight="1" x14ac:dyDescent="0.3">
      <c r="A640" s="3050" t="s">
        <v>996</v>
      </c>
      <c r="B640" s="3051"/>
      <c r="C640" s="208"/>
      <c r="D640" s="189"/>
      <c r="E640" s="2776"/>
      <c r="F640" s="3091"/>
      <c r="G640" s="2776"/>
      <c r="H640" s="3091"/>
      <c r="I640" s="2759">
        <v>0</v>
      </c>
      <c r="J640" s="2760"/>
      <c r="K640" s="299"/>
      <c r="L640" s="138" t="s">
        <v>806</v>
      </c>
      <c r="M640" s="189"/>
      <c r="N640" s="189"/>
      <c r="O640" s="2759"/>
      <c r="P640" s="2760"/>
      <c r="Q640" s="2759"/>
      <c r="R640" s="2760"/>
      <c r="S640" s="2759">
        <v>0</v>
      </c>
      <c r="T640" s="2760"/>
      <c r="U640" s="286"/>
      <c r="V640" s="3050" t="s">
        <v>996</v>
      </c>
      <c r="W640" s="3051"/>
      <c r="X640" s="208"/>
      <c r="Y640" s="189"/>
      <c r="Z640" s="2776"/>
      <c r="AA640" s="3091"/>
      <c r="AB640" s="2776"/>
      <c r="AC640" s="3091"/>
      <c r="AD640" s="2759">
        <v>0</v>
      </c>
      <c r="AE640" s="2760"/>
      <c r="AF640" s="53"/>
      <c r="AG640" s="138" t="s">
        <v>806</v>
      </c>
      <c r="AH640" s="189"/>
      <c r="AI640" s="189"/>
      <c r="AJ640" s="2759"/>
      <c r="AK640" s="2760"/>
      <c r="AL640" s="2759"/>
      <c r="AM640" s="2760"/>
      <c r="AN640" s="2759">
        <v>0</v>
      </c>
      <c r="AO640" s="2760"/>
    </row>
    <row r="641" spans="1:41" ht="15.95" customHeight="1" x14ac:dyDescent="0.3">
      <c r="A641" s="3050" t="s">
        <v>879</v>
      </c>
      <c r="B641" s="3051"/>
      <c r="C641" s="136"/>
      <c r="D641" s="189"/>
      <c r="E641" s="2776"/>
      <c r="F641" s="3091"/>
      <c r="G641" s="2776"/>
      <c r="H641" s="3091"/>
      <c r="I641" s="2759">
        <v>0</v>
      </c>
      <c r="J641" s="2760"/>
      <c r="K641" s="299"/>
      <c r="L641" s="138" t="s">
        <v>580</v>
      </c>
      <c r="M641" s="189"/>
      <c r="N641" s="189"/>
      <c r="O641" s="2759"/>
      <c r="P641" s="2760"/>
      <c r="Q641" s="2759"/>
      <c r="R641" s="2760"/>
      <c r="S641" s="2759">
        <v>0</v>
      </c>
      <c r="T641" s="2760"/>
      <c r="U641" s="286"/>
      <c r="V641" s="3050" t="s">
        <v>879</v>
      </c>
      <c r="W641" s="3051"/>
      <c r="X641" s="208"/>
      <c r="Y641" s="189"/>
      <c r="Z641" s="2776"/>
      <c r="AA641" s="3091"/>
      <c r="AB641" s="2776"/>
      <c r="AC641" s="3091"/>
      <c r="AD641" s="2759">
        <v>0</v>
      </c>
      <c r="AE641" s="2760"/>
      <c r="AF641" s="53"/>
      <c r="AG641" s="138" t="s">
        <v>580</v>
      </c>
      <c r="AH641" s="189"/>
      <c r="AI641" s="189"/>
      <c r="AJ641" s="2759"/>
      <c r="AK641" s="2760"/>
      <c r="AL641" s="2759"/>
      <c r="AM641" s="2760"/>
      <c r="AN641" s="2759">
        <v>0</v>
      </c>
      <c r="AO641" s="2760"/>
    </row>
    <row r="642" spans="1:41" ht="15.95" customHeight="1" x14ac:dyDescent="0.3">
      <c r="A642" s="3050" t="s">
        <v>997</v>
      </c>
      <c r="B642" s="3051"/>
      <c r="C642" s="208"/>
      <c r="D642" s="189"/>
      <c r="E642" s="2776"/>
      <c r="F642" s="3091"/>
      <c r="G642" s="2776"/>
      <c r="H642" s="3091"/>
      <c r="I642" s="2759">
        <v>0</v>
      </c>
      <c r="J642" s="2760"/>
      <c r="K642" s="299"/>
      <c r="L642" s="138" t="s">
        <v>880</v>
      </c>
      <c r="M642" s="189"/>
      <c r="N642" s="189"/>
      <c r="O642" s="2759"/>
      <c r="P642" s="2760"/>
      <c r="Q642" s="2759"/>
      <c r="R642" s="2760"/>
      <c r="S642" s="2759">
        <v>0</v>
      </c>
      <c r="T642" s="2760"/>
      <c r="U642" s="286"/>
      <c r="V642" s="3050" t="s">
        <v>997</v>
      </c>
      <c r="W642" s="3051"/>
      <c r="X642" s="208"/>
      <c r="Y642" s="189"/>
      <c r="Z642" s="2776"/>
      <c r="AA642" s="3091"/>
      <c r="AB642" s="2776"/>
      <c r="AC642" s="3091"/>
      <c r="AD642" s="2759">
        <v>0</v>
      </c>
      <c r="AE642" s="2760"/>
      <c r="AF642" s="53"/>
      <c r="AG642" s="138" t="s">
        <v>880</v>
      </c>
      <c r="AH642" s="189"/>
      <c r="AI642" s="189"/>
      <c r="AJ642" s="2759"/>
      <c r="AK642" s="2760"/>
      <c r="AL642" s="2759"/>
      <c r="AM642" s="2760"/>
      <c r="AN642" s="2759">
        <v>0</v>
      </c>
      <c r="AO642" s="2760"/>
    </row>
    <row r="643" spans="1:41" ht="15.95" customHeight="1" x14ac:dyDescent="0.3">
      <c r="A643" s="3050" t="s">
        <v>510</v>
      </c>
      <c r="B643" s="3051"/>
      <c r="C643" s="208"/>
      <c r="D643" s="189"/>
      <c r="E643" s="2776"/>
      <c r="F643" s="3091"/>
      <c r="G643" s="2776"/>
      <c r="H643" s="3091"/>
      <c r="I643" s="2759">
        <v>0</v>
      </c>
      <c r="J643" s="2760"/>
      <c r="K643" s="299"/>
      <c r="L643" s="217" t="s">
        <v>521</v>
      </c>
      <c r="M643" s="136"/>
      <c r="N643" s="136"/>
      <c r="O643" s="2843"/>
      <c r="P643" s="2843"/>
      <c r="Q643" s="2843"/>
      <c r="R643" s="2843"/>
      <c r="S643" s="2759">
        <v>0</v>
      </c>
      <c r="T643" s="2760"/>
      <c r="U643" s="286"/>
      <c r="V643" s="3050" t="s">
        <v>510</v>
      </c>
      <c r="W643" s="3051"/>
      <c r="X643" s="208"/>
      <c r="Y643" s="189"/>
      <c r="Z643" s="2776"/>
      <c r="AA643" s="3091"/>
      <c r="AB643" s="2776"/>
      <c r="AC643" s="3091"/>
      <c r="AD643" s="2759">
        <v>0</v>
      </c>
      <c r="AE643" s="2760"/>
      <c r="AF643" s="53"/>
      <c r="AG643" s="217" t="s">
        <v>521</v>
      </c>
      <c r="AH643" s="136"/>
      <c r="AI643" s="136"/>
      <c r="AJ643" s="2843"/>
      <c r="AK643" s="2843"/>
      <c r="AL643" s="2843"/>
      <c r="AM643" s="2843"/>
      <c r="AN643" s="2759">
        <v>0</v>
      </c>
      <c r="AO643" s="2760"/>
    </row>
    <row r="644" spans="1:41" ht="15.95" customHeight="1" x14ac:dyDescent="0.35">
      <c r="A644" s="3116" t="s">
        <v>998</v>
      </c>
      <c r="B644" s="3117"/>
      <c r="C644" s="208"/>
      <c r="D644" s="189"/>
      <c r="E644" s="2776"/>
      <c r="F644" s="3091"/>
      <c r="G644" s="2776"/>
      <c r="H644" s="3091"/>
      <c r="I644" s="2765">
        <v>725845.60000000009</v>
      </c>
      <c r="J644" s="3103"/>
      <c r="K644" s="299"/>
      <c r="L644" s="217"/>
      <c r="M644" s="218"/>
      <c r="N644" s="136"/>
      <c r="O644" s="2843"/>
      <c r="P644" s="2843"/>
      <c r="Q644" s="2843"/>
      <c r="R644" s="2843"/>
      <c r="S644" s="2759"/>
      <c r="T644" s="2760"/>
      <c r="U644" s="286"/>
      <c r="V644" s="3116" t="s">
        <v>998</v>
      </c>
      <c r="W644" s="3117"/>
      <c r="X644" s="208"/>
      <c r="Y644" s="189"/>
      <c r="Z644" s="2776"/>
      <c r="AA644" s="3091"/>
      <c r="AB644" s="2776"/>
      <c r="AC644" s="3091"/>
      <c r="AD644" s="2765">
        <v>534833.6</v>
      </c>
      <c r="AE644" s="3103"/>
      <c r="AF644" s="53"/>
      <c r="AG644" s="217" t="s">
        <v>1090</v>
      </c>
      <c r="AH644" s="136"/>
      <c r="AI644" s="136"/>
      <c r="AJ644" s="2843"/>
      <c r="AK644" s="2843"/>
      <c r="AL644" s="2843"/>
      <c r="AM644" s="2843"/>
      <c r="AN644" s="2759">
        <v>0</v>
      </c>
      <c r="AO644" s="2760"/>
    </row>
    <row r="645" spans="1:41" ht="15.95" customHeight="1" x14ac:dyDescent="0.4">
      <c r="A645" s="3050" t="s">
        <v>858</v>
      </c>
      <c r="B645" s="3051"/>
      <c r="C645" s="189" t="s">
        <v>502</v>
      </c>
      <c r="D645" s="189" t="s">
        <v>503</v>
      </c>
      <c r="E645" s="2759">
        <v>7</v>
      </c>
      <c r="F645" s="2760"/>
      <c r="G645" s="2841">
        <v>38202.400000000001</v>
      </c>
      <c r="H645" s="2842">
        <v>38202.400000000001</v>
      </c>
      <c r="I645" s="2759">
        <v>267416.8</v>
      </c>
      <c r="J645" s="2760"/>
      <c r="K645" s="299"/>
      <c r="L645" s="220" t="s">
        <v>882</v>
      </c>
      <c r="M645" s="66"/>
      <c r="N645" s="221"/>
      <c r="O645" s="3104"/>
      <c r="P645" s="3104"/>
      <c r="Q645" s="3104"/>
      <c r="R645" s="3104"/>
      <c r="S645" s="3105">
        <v>2503251.0062481966</v>
      </c>
      <c r="T645" s="3105"/>
      <c r="U645" s="286"/>
      <c r="V645" s="3050" t="s">
        <v>858</v>
      </c>
      <c r="W645" s="3051"/>
      <c r="X645" s="208"/>
      <c r="Y645" s="189"/>
      <c r="Z645" s="2759"/>
      <c r="AA645" s="2760"/>
      <c r="AB645" s="2759"/>
      <c r="AC645" s="2760"/>
      <c r="AD645" s="2759">
        <v>0</v>
      </c>
      <c r="AE645" s="2760"/>
      <c r="AF645" s="53"/>
      <c r="AG645" s="220" t="s">
        <v>882</v>
      </c>
      <c r="AH645" s="66"/>
      <c r="AI645" s="221"/>
      <c r="AJ645" s="3104"/>
      <c r="AK645" s="3104"/>
      <c r="AL645" s="3104"/>
      <c r="AM645" s="3104"/>
      <c r="AN645" s="3105">
        <v>1069660.0399783552</v>
      </c>
      <c r="AO645" s="3105"/>
    </row>
    <row r="646" spans="1:41" ht="15.95" customHeight="1" x14ac:dyDescent="0.2">
      <c r="A646" s="3050" t="s">
        <v>501</v>
      </c>
      <c r="B646" s="3051"/>
      <c r="C646" s="189"/>
      <c r="D646" s="189"/>
      <c r="E646" s="2759"/>
      <c r="F646" s="2760"/>
      <c r="G646" s="2759"/>
      <c r="H646" s="2760"/>
      <c r="I646" s="2759">
        <v>0</v>
      </c>
      <c r="J646" s="2760"/>
      <c r="K646" s="299"/>
      <c r="L646" s="164"/>
      <c r="M646" s="218"/>
      <c r="N646" s="136"/>
      <c r="O646" s="2843"/>
      <c r="P646" s="2843"/>
      <c r="Q646" s="2843"/>
      <c r="R646" s="2843"/>
      <c r="S646" s="2843"/>
      <c r="T646" s="2843"/>
      <c r="U646" s="286"/>
      <c r="V646" s="3050" t="s">
        <v>501</v>
      </c>
      <c r="W646" s="3051"/>
      <c r="X646" s="208"/>
      <c r="Y646" s="189"/>
      <c r="Z646" s="2759"/>
      <c r="AA646" s="2760"/>
      <c r="AB646" s="2759"/>
      <c r="AC646" s="2760"/>
      <c r="AD646" s="2759">
        <v>0</v>
      </c>
      <c r="AE646" s="2760"/>
      <c r="AF646" s="53"/>
      <c r="AG646" s="164"/>
      <c r="AH646" s="218"/>
      <c r="AI646" s="136"/>
      <c r="AJ646" s="2843"/>
      <c r="AK646" s="2843"/>
      <c r="AL646" s="2843"/>
      <c r="AM646" s="2843"/>
      <c r="AN646" s="2843"/>
      <c r="AO646" s="2843"/>
    </row>
    <row r="647" spans="1:41" ht="15.95" customHeight="1" x14ac:dyDescent="0.3">
      <c r="A647" s="3050" t="s">
        <v>1000</v>
      </c>
      <c r="B647" s="3051"/>
      <c r="C647" s="189"/>
      <c r="D647" s="189"/>
      <c r="E647" s="2776"/>
      <c r="F647" s="3091"/>
      <c r="G647" s="2759"/>
      <c r="H647" s="3091"/>
      <c r="I647" s="2759">
        <v>0</v>
      </c>
      <c r="J647" s="2760"/>
      <c r="K647" s="299"/>
      <c r="L647" s="160" t="s">
        <v>582</v>
      </c>
      <c r="M647" s="161"/>
      <c r="N647" s="161"/>
      <c r="O647" s="3101"/>
      <c r="P647" s="3101"/>
      <c r="Q647" s="3101"/>
      <c r="R647" s="3101"/>
      <c r="S647" s="3101"/>
      <c r="T647" s="3102"/>
      <c r="U647" s="286"/>
      <c r="V647" s="3050" t="s">
        <v>1000</v>
      </c>
      <c r="W647" s="3051"/>
      <c r="X647" s="208"/>
      <c r="Y647" s="189"/>
      <c r="Z647" s="2776"/>
      <c r="AA647" s="3091"/>
      <c r="AB647" s="2776"/>
      <c r="AC647" s="3091"/>
      <c r="AD647" s="2759">
        <v>0</v>
      </c>
      <c r="AE647" s="2760"/>
      <c r="AF647" s="53"/>
      <c r="AG647" s="160" t="s">
        <v>582</v>
      </c>
      <c r="AH647" s="161"/>
      <c r="AI647" s="161"/>
      <c r="AJ647" s="3101"/>
      <c r="AK647" s="3101"/>
      <c r="AL647" s="3101"/>
      <c r="AM647" s="3101"/>
      <c r="AN647" s="3101"/>
      <c r="AO647" s="3102"/>
    </row>
    <row r="648" spans="1:41" ht="15.95" customHeight="1" x14ac:dyDescent="0.3">
      <c r="A648" s="3050" t="s">
        <v>1001</v>
      </c>
      <c r="B648" s="3051"/>
      <c r="C648" s="208"/>
      <c r="D648" s="189"/>
      <c r="E648" s="2776"/>
      <c r="F648" s="3091"/>
      <c r="G648" s="2776"/>
      <c r="H648" s="3091"/>
      <c r="I648" s="2759">
        <v>0</v>
      </c>
      <c r="J648" s="2760"/>
      <c r="K648" s="299"/>
      <c r="L648" s="164" t="s">
        <v>1002</v>
      </c>
      <c r="M648" s="317"/>
      <c r="N648" s="166"/>
      <c r="O648" s="2775"/>
      <c r="P648" s="2775"/>
      <c r="Q648" s="2775"/>
      <c r="R648" s="2775"/>
      <c r="S648" s="2775">
        <v>110754.86262744589</v>
      </c>
      <c r="T648" s="2760"/>
      <c r="U648" s="286"/>
      <c r="V648" s="3050" t="s">
        <v>1001</v>
      </c>
      <c r="W648" s="3051"/>
      <c r="X648" s="208"/>
      <c r="Y648" s="189"/>
      <c r="Z648" s="2776"/>
      <c r="AA648" s="3091"/>
      <c r="AB648" s="2776"/>
      <c r="AC648" s="3091"/>
      <c r="AD648" s="2759">
        <v>0</v>
      </c>
      <c r="AE648" s="2760"/>
      <c r="AF648" s="53"/>
      <c r="AG648" s="164" t="s">
        <v>1002</v>
      </c>
      <c r="AH648" s="317"/>
      <c r="AI648" s="166"/>
      <c r="AJ648" s="2775"/>
      <c r="AK648" s="2775"/>
      <c r="AL648" s="2775"/>
      <c r="AM648" s="2775"/>
      <c r="AN648" s="2775">
        <v>97514.244959134201</v>
      </c>
      <c r="AO648" s="2760"/>
    </row>
    <row r="649" spans="1:41" ht="15.95" customHeight="1" x14ac:dyDescent="0.3">
      <c r="A649" s="3050" t="s">
        <v>1003</v>
      </c>
      <c r="B649" s="3051"/>
      <c r="C649" s="208"/>
      <c r="D649" s="189"/>
      <c r="E649" s="2776"/>
      <c r="F649" s="3091"/>
      <c r="G649" s="2776"/>
      <c r="H649" s="3091"/>
      <c r="I649" s="2759">
        <v>0</v>
      </c>
      <c r="J649" s="2760"/>
      <c r="K649" s="299"/>
      <c r="L649" s="168" t="s">
        <v>533</v>
      </c>
      <c r="M649" s="166"/>
      <c r="N649" s="166"/>
      <c r="O649" s="2775"/>
      <c r="P649" s="2775"/>
      <c r="Q649" s="2775"/>
      <c r="R649" s="2775"/>
      <c r="S649" s="2775"/>
      <c r="T649" s="2760"/>
      <c r="U649" s="286"/>
      <c r="V649" s="3050" t="s">
        <v>1003</v>
      </c>
      <c r="W649" s="3051"/>
      <c r="X649" s="208"/>
      <c r="Y649" s="189"/>
      <c r="Z649" s="2776"/>
      <c r="AA649" s="3091"/>
      <c r="AB649" s="2776"/>
      <c r="AC649" s="3091"/>
      <c r="AD649" s="2759">
        <v>0</v>
      </c>
      <c r="AE649" s="2760"/>
      <c r="AF649" s="53"/>
      <c r="AG649" s="168" t="s">
        <v>533</v>
      </c>
      <c r="AH649" s="166"/>
      <c r="AI649" s="166"/>
      <c r="AJ649" s="2775"/>
      <c r="AK649" s="2775"/>
      <c r="AL649" s="2775"/>
      <c r="AM649" s="2775"/>
      <c r="AN649" s="2775"/>
      <c r="AO649" s="2760"/>
    </row>
    <row r="650" spans="1:41" ht="15.95" customHeight="1" x14ac:dyDescent="0.3">
      <c r="A650" s="3050" t="s">
        <v>1004</v>
      </c>
      <c r="B650" s="3051"/>
      <c r="C650" s="208"/>
      <c r="D650" s="189"/>
      <c r="E650" s="2776"/>
      <c r="F650" s="3091"/>
      <c r="G650" s="2776"/>
      <c r="H650" s="3091"/>
      <c r="I650" s="2759">
        <v>0</v>
      </c>
      <c r="J650" s="2760"/>
      <c r="K650" s="299"/>
      <c r="L650" s="169" t="s">
        <v>535</v>
      </c>
      <c r="M650" s="166"/>
      <c r="N650" s="166"/>
      <c r="O650" s="2775"/>
      <c r="P650" s="2775"/>
      <c r="Q650" s="2775"/>
      <c r="R650" s="2775"/>
      <c r="S650" s="2775"/>
      <c r="T650" s="2760"/>
      <c r="U650" s="286"/>
      <c r="V650" s="3050" t="s">
        <v>1004</v>
      </c>
      <c r="W650" s="3051"/>
      <c r="X650" s="208"/>
      <c r="Y650" s="189"/>
      <c r="Z650" s="2776"/>
      <c r="AA650" s="3091"/>
      <c r="AB650" s="2776"/>
      <c r="AC650" s="3091"/>
      <c r="AD650" s="2759">
        <v>0</v>
      </c>
      <c r="AE650" s="2760"/>
      <c r="AF650" s="53"/>
      <c r="AG650" s="169" t="s">
        <v>535</v>
      </c>
      <c r="AH650" s="166"/>
      <c r="AI650" s="166"/>
      <c r="AJ650" s="2775"/>
      <c r="AK650" s="2775"/>
      <c r="AL650" s="2775"/>
      <c r="AM650" s="2775"/>
      <c r="AN650" s="2775"/>
      <c r="AO650" s="2760"/>
    </row>
    <row r="651" spans="1:41" ht="15.95" customHeight="1" x14ac:dyDescent="0.3">
      <c r="A651" s="3050" t="s">
        <v>1005</v>
      </c>
      <c r="B651" s="3051"/>
      <c r="C651" s="189"/>
      <c r="D651" s="189"/>
      <c r="E651" s="2776"/>
      <c r="F651" s="3091"/>
      <c r="G651" s="2759"/>
      <c r="H651" s="3091"/>
      <c r="I651" s="2759">
        <v>0</v>
      </c>
      <c r="J651" s="2760"/>
      <c r="K651" s="299"/>
      <c r="L651" s="169" t="s">
        <v>731</v>
      </c>
      <c r="M651" s="166"/>
      <c r="N651" s="166"/>
      <c r="O651" s="2775"/>
      <c r="P651" s="2775"/>
      <c r="Q651" s="2775"/>
      <c r="R651" s="2775"/>
      <c r="S651" s="2775"/>
      <c r="T651" s="2760"/>
      <c r="U651" s="286"/>
      <c r="V651" s="3050" t="s">
        <v>1005</v>
      </c>
      <c r="W651" s="3051"/>
      <c r="X651" s="136"/>
      <c r="Y651" s="189"/>
      <c r="Z651" s="2776"/>
      <c r="AA651" s="3091"/>
      <c r="AB651" s="2776"/>
      <c r="AC651" s="3091"/>
      <c r="AD651" s="2759">
        <v>0</v>
      </c>
      <c r="AE651" s="2760"/>
      <c r="AF651" s="53"/>
      <c r="AG651" s="169" t="s">
        <v>731</v>
      </c>
      <c r="AH651" s="166"/>
      <c r="AI651" s="166"/>
      <c r="AJ651" s="2775"/>
      <c r="AK651" s="2775"/>
      <c r="AL651" s="2775"/>
      <c r="AM651" s="2775"/>
      <c r="AN651" s="2775"/>
      <c r="AO651" s="2760"/>
    </row>
    <row r="652" spans="1:41" ht="15.95" customHeight="1" x14ac:dyDescent="0.3">
      <c r="A652" s="3050" t="s">
        <v>1006</v>
      </c>
      <c r="B652" s="3051"/>
      <c r="C652" s="189"/>
      <c r="D652" s="189"/>
      <c r="E652" s="2776"/>
      <c r="F652" s="3091"/>
      <c r="G652" s="2759"/>
      <c r="H652" s="3123"/>
      <c r="I652" s="2759">
        <v>0</v>
      </c>
      <c r="J652" s="2760"/>
      <c r="K652" s="299"/>
      <c r="L652" s="185" t="s">
        <v>510</v>
      </c>
      <c r="M652" s="173"/>
      <c r="N652" s="173"/>
      <c r="O652" s="2757"/>
      <c r="P652" s="2757"/>
      <c r="Q652" s="2757"/>
      <c r="R652" s="2757"/>
      <c r="S652" s="2757">
        <v>50000</v>
      </c>
      <c r="T652" s="2758"/>
      <c r="U652" s="286"/>
      <c r="V652" s="3050" t="s">
        <v>1006</v>
      </c>
      <c r="W652" s="3051"/>
      <c r="X652" s="208"/>
      <c r="Y652" s="189"/>
      <c r="Z652" s="2776"/>
      <c r="AA652" s="3091"/>
      <c r="AB652" s="2776"/>
      <c r="AC652" s="3091"/>
      <c r="AD652" s="2759">
        <v>0</v>
      </c>
      <c r="AE652" s="2760"/>
      <c r="AF652" s="53"/>
      <c r="AG652" s="185" t="s">
        <v>510</v>
      </c>
      <c r="AH652" s="173"/>
      <c r="AI652" s="173"/>
      <c r="AJ652" s="2757"/>
      <c r="AK652" s="2757"/>
      <c r="AL652" s="2757"/>
      <c r="AM652" s="2757"/>
      <c r="AN652" s="2757">
        <v>100000</v>
      </c>
      <c r="AO652" s="2758"/>
    </row>
    <row r="653" spans="1:41" ht="15.95" customHeight="1" x14ac:dyDescent="0.3">
      <c r="A653" s="3050" t="s">
        <v>1007</v>
      </c>
      <c r="B653" s="3051"/>
      <c r="C653" s="189"/>
      <c r="D653" s="189"/>
      <c r="E653" s="2776"/>
      <c r="F653" s="3091"/>
      <c r="G653" s="2759"/>
      <c r="H653" s="3123"/>
      <c r="I653" s="2759">
        <v>0</v>
      </c>
      <c r="J653" s="2760"/>
      <c r="K653" s="299"/>
      <c r="L653" s="174" t="s">
        <v>539</v>
      </c>
      <c r="M653" s="222"/>
      <c r="N653" s="222"/>
      <c r="O653" s="3096"/>
      <c r="P653" s="3096"/>
      <c r="Q653" s="3097"/>
      <c r="R653" s="3097"/>
      <c r="S653" s="3098">
        <v>160754.86262744589</v>
      </c>
      <c r="T653" s="3098"/>
      <c r="U653" s="286"/>
      <c r="V653" s="3050" t="s">
        <v>1087</v>
      </c>
      <c r="W653" s="3051"/>
      <c r="X653" s="309"/>
      <c r="Y653" s="189"/>
      <c r="Z653" s="2776"/>
      <c r="AA653" s="3091"/>
      <c r="AB653" s="2776"/>
      <c r="AC653" s="3091"/>
      <c r="AD653" s="2759">
        <v>0</v>
      </c>
      <c r="AE653" s="2760"/>
      <c r="AF653" s="53"/>
      <c r="AG653" s="174" t="s">
        <v>539</v>
      </c>
      <c r="AH653" s="222"/>
      <c r="AI653" s="222"/>
      <c r="AJ653" s="3096"/>
      <c r="AK653" s="3096"/>
      <c r="AL653" s="3097"/>
      <c r="AM653" s="3097"/>
      <c r="AN653" s="3098">
        <v>197514.2449591342</v>
      </c>
      <c r="AO653" s="3098"/>
    </row>
    <row r="654" spans="1:41" ht="15.95" customHeight="1" x14ac:dyDescent="0.3">
      <c r="A654" s="3050" t="s">
        <v>1008</v>
      </c>
      <c r="B654" s="3051"/>
      <c r="C654" s="136"/>
      <c r="D654" s="189"/>
      <c r="E654" s="2776"/>
      <c r="F654" s="3091"/>
      <c r="G654" s="2776"/>
      <c r="H654" s="3091"/>
      <c r="I654" s="2759">
        <v>0</v>
      </c>
      <c r="J654" s="2760"/>
      <c r="K654" s="299"/>
      <c r="L654" s="177"/>
      <c r="M654" s="166"/>
      <c r="N654" s="166"/>
      <c r="O654" s="2775"/>
      <c r="P654" s="2775"/>
      <c r="Q654" s="2775"/>
      <c r="R654" s="2775"/>
      <c r="S654" s="2775"/>
      <c r="T654" s="2760"/>
      <c r="U654" s="286"/>
      <c r="V654" s="3050" t="s">
        <v>1008</v>
      </c>
      <c r="W654" s="3051"/>
      <c r="X654" s="208"/>
      <c r="Y654" s="189"/>
      <c r="Z654" s="2776"/>
      <c r="AA654" s="3091"/>
      <c r="AB654" s="2776"/>
      <c r="AC654" s="3091"/>
      <c r="AD654" s="2759">
        <v>0</v>
      </c>
      <c r="AE654" s="2760"/>
      <c r="AF654" s="53"/>
      <c r="AG654" s="177"/>
      <c r="AH654" s="166"/>
      <c r="AI654" s="166"/>
      <c r="AJ654" s="2775"/>
      <c r="AK654" s="2775"/>
      <c r="AL654" s="2775"/>
      <c r="AM654" s="2775"/>
      <c r="AN654" s="2775"/>
      <c r="AO654" s="2760"/>
    </row>
    <row r="655" spans="1:41" ht="15.95" customHeight="1" thickBot="1" x14ac:dyDescent="0.35">
      <c r="A655" s="3050" t="s">
        <v>1009</v>
      </c>
      <c r="B655" s="3051"/>
      <c r="C655" s="136"/>
      <c r="D655" s="136"/>
      <c r="E655" s="2776"/>
      <c r="F655" s="3091"/>
      <c r="G655" s="2776"/>
      <c r="H655" s="3091"/>
      <c r="I655" s="2759">
        <v>0</v>
      </c>
      <c r="J655" s="2760"/>
      <c r="K655" s="299"/>
      <c r="L655" s="178" t="s">
        <v>588</v>
      </c>
      <c r="M655" s="226"/>
      <c r="N655" s="226"/>
      <c r="O655" s="226"/>
      <c r="P655" s="226"/>
      <c r="Q655" s="179"/>
      <c r="R655" s="179"/>
      <c r="S655" s="2780">
        <v>3852583.6168756424</v>
      </c>
      <c r="T655" s="2781"/>
      <c r="U655" s="286"/>
      <c r="V655" s="3050" t="s">
        <v>1009</v>
      </c>
      <c r="W655" s="3051"/>
      <c r="X655" s="136"/>
      <c r="Y655" s="189"/>
      <c r="Z655" s="2776"/>
      <c r="AA655" s="3091"/>
      <c r="AB655" s="2776"/>
      <c r="AC655" s="3091"/>
      <c r="AD655" s="2759">
        <v>0</v>
      </c>
      <c r="AE655" s="2760"/>
      <c r="AF655" s="53"/>
      <c r="AG655" s="178" t="s">
        <v>588</v>
      </c>
      <c r="AH655" s="226"/>
      <c r="AI655" s="226"/>
      <c r="AJ655" s="226"/>
      <c r="AK655" s="226"/>
      <c r="AL655" s="179"/>
      <c r="AM655" s="179"/>
      <c r="AN655" s="2780">
        <v>2635370.3689374896</v>
      </c>
      <c r="AO655" s="2781"/>
    </row>
    <row r="656" spans="1:41" ht="15.95" customHeight="1" x14ac:dyDescent="0.4">
      <c r="A656" s="3050" t="s">
        <v>1049</v>
      </c>
      <c r="B656" s="3051"/>
      <c r="C656" s="189" t="s">
        <v>502</v>
      </c>
      <c r="D656" s="189" t="s">
        <v>503</v>
      </c>
      <c r="E656" s="2759">
        <v>6</v>
      </c>
      <c r="F656" s="2760"/>
      <c r="G656" s="2841">
        <v>38202.400000000001</v>
      </c>
      <c r="H656" s="2842">
        <v>38202.400000000001</v>
      </c>
      <c r="I656" s="2759">
        <v>229214.40000000002</v>
      </c>
      <c r="J656" s="2760"/>
      <c r="K656" s="304"/>
      <c r="L656" s="166"/>
      <c r="M656" s="166"/>
      <c r="N656" s="166"/>
      <c r="O656" s="166"/>
      <c r="P656" s="166"/>
      <c r="Q656" s="166"/>
      <c r="R656" s="166"/>
      <c r="S656" s="166"/>
      <c r="T656" s="166"/>
      <c r="U656" s="286"/>
      <c r="V656" s="3050" t="s">
        <v>1015</v>
      </c>
      <c r="W656" s="3051"/>
      <c r="X656" s="136" t="s">
        <v>502</v>
      </c>
      <c r="Y656" s="189" t="s">
        <v>503</v>
      </c>
      <c r="Z656" s="2759">
        <v>10</v>
      </c>
      <c r="AA656" s="2760"/>
      <c r="AB656" s="2841">
        <v>38202.400000000001</v>
      </c>
      <c r="AC656" s="2842">
        <v>38202.400000000001</v>
      </c>
      <c r="AD656" s="2759">
        <v>382024</v>
      </c>
      <c r="AE656" s="2760"/>
      <c r="AF656" s="53"/>
      <c r="AG656" s="166"/>
      <c r="AH656" s="166"/>
      <c r="AI656" s="166"/>
      <c r="AJ656" s="166"/>
      <c r="AK656" s="166"/>
      <c r="AL656" s="166"/>
      <c r="AM656" s="166"/>
      <c r="AN656" s="166"/>
      <c r="AO656" s="166"/>
    </row>
    <row r="657" spans="1:41" ht="15.95" customHeight="1" x14ac:dyDescent="0.3">
      <c r="A657" s="3050" t="s">
        <v>1016</v>
      </c>
      <c r="B657" s="3051"/>
      <c r="C657" s="136"/>
      <c r="D657" s="136"/>
      <c r="E657" s="2776"/>
      <c r="F657" s="3091"/>
      <c r="G657" s="2759"/>
      <c r="H657" s="3123"/>
      <c r="I657" s="2759">
        <v>0</v>
      </c>
      <c r="J657" s="2760"/>
      <c r="K657" s="299"/>
      <c r="L657" s="7" t="s">
        <v>1530</v>
      </c>
      <c r="M657" s="166"/>
      <c r="N657" s="166"/>
      <c r="O657" s="166"/>
      <c r="P657" s="166"/>
      <c r="Q657" s="166"/>
      <c r="R657" s="166"/>
      <c r="S657" s="166"/>
      <c r="T657" s="166"/>
      <c r="U657" s="286"/>
      <c r="V657" s="3050" t="s">
        <v>1016</v>
      </c>
      <c r="W657" s="3051"/>
      <c r="X657" s="136"/>
      <c r="Y657" s="189"/>
      <c r="Z657" s="2776"/>
      <c r="AA657" s="3091"/>
      <c r="AB657" s="2776"/>
      <c r="AC657" s="3091"/>
      <c r="AD657" s="2759">
        <v>0</v>
      </c>
      <c r="AE657" s="2760"/>
      <c r="AF657" s="53"/>
      <c r="AG657" s="7" t="s">
        <v>1530</v>
      </c>
      <c r="AH657" s="166"/>
      <c r="AI657" s="166"/>
      <c r="AJ657" s="166"/>
      <c r="AK657" s="166"/>
      <c r="AL657" s="166"/>
      <c r="AM657" s="166"/>
      <c r="AN657" s="166"/>
      <c r="AO657" s="166"/>
    </row>
    <row r="658" spans="1:41" ht="15.95" customHeight="1" x14ac:dyDescent="0.3">
      <c r="A658" s="3050" t="s">
        <v>1017</v>
      </c>
      <c r="B658" s="3051"/>
      <c r="C658" s="208"/>
      <c r="D658" s="189"/>
      <c r="E658" s="2776"/>
      <c r="F658" s="3091"/>
      <c r="G658" s="2776"/>
      <c r="H658" s="3091"/>
      <c r="I658" s="2759">
        <v>0</v>
      </c>
      <c r="J658" s="2760"/>
      <c r="K658" s="299"/>
      <c r="L658" s="2155" t="s">
        <v>1586</v>
      </c>
      <c r="M658" s="1881"/>
      <c r="N658" s="1881"/>
      <c r="O658" s="1881"/>
      <c r="P658" s="1881"/>
      <c r="Q658" s="1896"/>
      <c r="R658" s="1881"/>
      <c r="S658" s="1881"/>
      <c r="T658" s="166"/>
      <c r="U658" s="286"/>
      <c r="V658" s="3050" t="s">
        <v>1017</v>
      </c>
      <c r="W658" s="3051"/>
      <c r="X658" s="208"/>
      <c r="Y658" s="189"/>
      <c r="Z658" s="2776"/>
      <c r="AA658" s="3091"/>
      <c r="AB658" s="2776"/>
      <c r="AC658" s="3091"/>
      <c r="AD658" s="2759">
        <v>0</v>
      </c>
      <c r="AE658" s="2760"/>
      <c r="AF658" s="53"/>
      <c r="AG658" s="2155" t="s">
        <v>1586</v>
      </c>
      <c r="AH658" s="1881"/>
      <c r="AI658" s="1881"/>
      <c r="AJ658" s="1881"/>
      <c r="AK658" s="1881"/>
      <c r="AL658" s="1896"/>
      <c r="AM658" s="1881"/>
      <c r="AN658" s="1881"/>
      <c r="AO658" s="166"/>
    </row>
    <row r="659" spans="1:41" ht="15.95" customHeight="1" x14ac:dyDescent="0.3">
      <c r="A659" s="3050" t="s">
        <v>1018</v>
      </c>
      <c r="B659" s="3051"/>
      <c r="C659" s="208"/>
      <c r="D659" s="189"/>
      <c r="E659" s="2776"/>
      <c r="F659" s="3091"/>
      <c r="G659" s="2776"/>
      <c r="H659" s="3091"/>
      <c r="I659" s="2759">
        <v>0</v>
      </c>
      <c r="J659" s="2760"/>
      <c r="K659" s="299"/>
      <c r="L659" s="166"/>
      <c r="M659" s="227"/>
      <c r="N659" s="227"/>
      <c r="O659" s="227"/>
      <c r="P659" s="227"/>
      <c r="Q659" s="122"/>
      <c r="R659" s="61"/>
      <c r="S659" s="166"/>
      <c r="T659" s="166"/>
      <c r="U659" s="286"/>
      <c r="V659" s="3050" t="s">
        <v>1018</v>
      </c>
      <c r="W659" s="3051"/>
      <c r="X659" s="208"/>
      <c r="Y659" s="189"/>
      <c r="Z659" s="2776"/>
      <c r="AA659" s="3091"/>
      <c r="AB659" s="2776"/>
      <c r="AC659" s="3091"/>
      <c r="AD659" s="2759">
        <v>0</v>
      </c>
      <c r="AE659" s="2760"/>
      <c r="AF659" s="53"/>
      <c r="AG659" s="166"/>
      <c r="AH659" s="3044"/>
      <c r="AI659" s="3044"/>
      <c r="AJ659" s="3044"/>
      <c r="AK659" s="3044"/>
      <c r="AL659" s="321"/>
      <c r="AM659" s="61"/>
      <c r="AN659" s="166"/>
      <c r="AO659" s="166"/>
    </row>
    <row r="660" spans="1:41" ht="15.95" customHeight="1" x14ac:dyDescent="0.4">
      <c r="A660" s="3050" t="s">
        <v>1019</v>
      </c>
      <c r="B660" s="3051"/>
      <c r="C660" s="189" t="s">
        <v>502</v>
      </c>
      <c r="D660" s="189" t="s">
        <v>503</v>
      </c>
      <c r="E660" s="2759">
        <v>3</v>
      </c>
      <c r="F660" s="2760"/>
      <c r="G660" s="2841">
        <v>38202.400000000001</v>
      </c>
      <c r="H660" s="2842">
        <v>38202.400000000001</v>
      </c>
      <c r="I660" s="2759">
        <v>114607.20000000001</v>
      </c>
      <c r="J660" s="2760"/>
      <c r="K660" s="299"/>
      <c r="L660" s="166"/>
      <c r="M660" s="3044"/>
      <c r="N660" s="3044"/>
      <c r="O660" s="3044"/>
      <c r="P660" s="3044"/>
      <c r="Q660" s="122"/>
      <c r="R660" s="61"/>
      <c r="S660" s="166"/>
      <c r="T660" s="166"/>
      <c r="U660" s="286"/>
      <c r="V660" s="3050" t="s">
        <v>1019</v>
      </c>
      <c r="W660" s="3051"/>
      <c r="X660" s="136" t="s">
        <v>502</v>
      </c>
      <c r="Y660" s="189" t="s">
        <v>503</v>
      </c>
      <c r="Z660" s="2759">
        <v>2</v>
      </c>
      <c r="AA660" s="2760"/>
      <c r="AB660" s="2841">
        <v>38202.400000000001</v>
      </c>
      <c r="AC660" s="2842">
        <v>38202.400000000001</v>
      </c>
      <c r="AD660" s="2759">
        <v>76404.800000000003</v>
      </c>
      <c r="AE660" s="2760"/>
      <c r="AF660" s="53"/>
      <c r="AG660" s="166"/>
      <c r="AH660" s="227"/>
      <c r="AI660" s="227"/>
      <c r="AJ660" s="227"/>
      <c r="AK660" s="227"/>
      <c r="AL660" s="122"/>
      <c r="AM660" s="61"/>
      <c r="AN660" s="166"/>
      <c r="AO660" s="166"/>
    </row>
    <row r="661" spans="1:41" ht="15.95" customHeight="1" x14ac:dyDescent="0.4">
      <c r="A661" s="3050" t="s">
        <v>887</v>
      </c>
      <c r="B661" s="3051"/>
      <c r="C661" s="189" t="s">
        <v>502</v>
      </c>
      <c r="D661" s="189" t="s">
        <v>503</v>
      </c>
      <c r="E661" s="2759">
        <v>2</v>
      </c>
      <c r="F661" s="2760"/>
      <c r="G661" s="2841">
        <v>38202.400000000001</v>
      </c>
      <c r="H661" s="2842">
        <v>38202.400000000001</v>
      </c>
      <c r="I661" s="2759">
        <v>76404.800000000003</v>
      </c>
      <c r="J661" s="2760"/>
      <c r="K661" s="299"/>
      <c r="L661" s="166"/>
      <c r="M661" s="3044"/>
      <c r="N661" s="3044"/>
      <c r="O661" s="3044"/>
      <c r="P661" s="3044"/>
      <c r="Q661" s="122"/>
      <c r="R661" s="166"/>
      <c r="S661" s="166"/>
      <c r="T661" s="166"/>
      <c r="U661" s="286"/>
      <c r="V661" s="3050" t="s">
        <v>887</v>
      </c>
      <c r="W661" s="3051"/>
      <c r="X661" s="136" t="s">
        <v>502</v>
      </c>
      <c r="Y661" s="189" t="s">
        <v>503</v>
      </c>
      <c r="Z661" s="2759">
        <v>1</v>
      </c>
      <c r="AA661" s="2760"/>
      <c r="AB661" s="2841">
        <v>38202.400000000001</v>
      </c>
      <c r="AC661" s="2842">
        <v>38202.400000000001</v>
      </c>
      <c r="AD661" s="2759">
        <v>38202.400000000001</v>
      </c>
      <c r="AE661" s="2760"/>
      <c r="AF661" s="53"/>
      <c r="AG661" s="166"/>
      <c r="AH661" s="227"/>
      <c r="AI661" s="227"/>
      <c r="AJ661" s="227"/>
      <c r="AK661" s="227"/>
      <c r="AL661" s="122"/>
      <c r="AM661" s="166"/>
      <c r="AN661" s="166"/>
      <c r="AO661" s="166"/>
    </row>
    <row r="662" spans="1:41" ht="15.95" customHeight="1" x14ac:dyDescent="0.4">
      <c r="A662" s="3050" t="s">
        <v>888</v>
      </c>
      <c r="B662" s="3051"/>
      <c r="C662" s="189" t="s">
        <v>502</v>
      </c>
      <c r="D662" s="189" t="s">
        <v>503</v>
      </c>
      <c r="E662" s="2776">
        <v>1</v>
      </c>
      <c r="F662" s="3091"/>
      <c r="G662" s="2841">
        <v>38202.400000000001</v>
      </c>
      <c r="H662" s="2842">
        <v>38202.400000000001</v>
      </c>
      <c r="I662" s="2759">
        <v>38202.400000000001</v>
      </c>
      <c r="J662" s="2760"/>
      <c r="K662" s="299"/>
      <c r="L662" s="166"/>
      <c r="M662" s="3044"/>
      <c r="N662" s="3044"/>
      <c r="O662" s="3044"/>
      <c r="P662" s="3044"/>
      <c r="Q662" s="292"/>
      <c r="R662" s="61"/>
      <c r="S662" s="166"/>
      <c r="T662" s="166"/>
      <c r="U662" s="286"/>
      <c r="V662" s="3050" t="s">
        <v>888</v>
      </c>
      <c r="W662" s="3051"/>
      <c r="X662" s="136" t="s">
        <v>502</v>
      </c>
      <c r="Y662" s="189" t="s">
        <v>503</v>
      </c>
      <c r="Z662" s="2776">
        <v>1</v>
      </c>
      <c r="AA662" s="3091"/>
      <c r="AB662" s="2841">
        <v>38202.400000000001</v>
      </c>
      <c r="AC662" s="2842">
        <v>38202.400000000001</v>
      </c>
      <c r="AD662" s="2759">
        <v>38202.400000000001</v>
      </c>
      <c r="AE662" s="2760"/>
      <c r="AF662" s="53"/>
      <c r="AG662" s="166"/>
      <c r="AH662" s="3044"/>
      <c r="AI662" s="3044"/>
      <c r="AJ662" s="3044"/>
      <c r="AK662" s="3044"/>
      <c r="AL662" s="122"/>
      <c r="AM662" s="61"/>
      <c r="AN662" s="166"/>
      <c r="AO662" s="166"/>
    </row>
    <row r="663" spans="1:41" ht="15.95" customHeight="1" x14ac:dyDescent="0.3">
      <c r="A663" s="3116" t="s">
        <v>1020</v>
      </c>
      <c r="B663" s="3117"/>
      <c r="C663" s="208"/>
      <c r="D663" s="189"/>
      <c r="E663" s="2776"/>
      <c r="F663" s="3091"/>
      <c r="G663" s="2776"/>
      <c r="H663" s="3091"/>
      <c r="I663" s="2765">
        <v>195315.348</v>
      </c>
      <c r="J663" s="2766"/>
      <c r="K663" s="299"/>
      <c r="L663" s="166"/>
      <c r="M663" s="166"/>
      <c r="N663" s="166"/>
      <c r="O663" s="166"/>
      <c r="P663" s="166"/>
      <c r="Q663" s="166"/>
      <c r="R663" s="61"/>
      <c r="S663" s="166"/>
      <c r="T663" s="166"/>
      <c r="U663" s="286"/>
      <c r="V663" s="3116" t="s">
        <v>1020</v>
      </c>
      <c r="W663" s="3117"/>
      <c r="X663" s="218"/>
      <c r="Y663" s="189"/>
      <c r="Z663" s="2776"/>
      <c r="AA663" s="3091"/>
      <c r="AB663" s="2776"/>
      <c r="AC663" s="3091"/>
      <c r="AD663" s="2765">
        <v>833362.48400000005</v>
      </c>
      <c r="AE663" s="2766"/>
      <c r="AF663" s="53"/>
      <c r="AG663" s="166"/>
      <c r="AH663" s="3044"/>
      <c r="AI663" s="3044"/>
      <c r="AJ663" s="3044"/>
      <c r="AK663" s="3044"/>
      <c r="AL663" s="122"/>
      <c r="AM663" s="61"/>
      <c r="AN663" s="166"/>
      <c r="AO663" s="166"/>
    </row>
    <row r="664" spans="1:41" ht="15.95" customHeight="1" x14ac:dyDescent="0.4">
      <c r="A664" s="3050" t="s">
        <v>890</v>
      </c>
      <c r="B664" s="3051"/>
      <c r="C664" s="189" t="s">
        <v>502</v>
      </c>
      <c r="D664" s="189" t="s">
        <v>503</v>
      </c>
      <c r="E664" s="2776">
        <v>3</v>
      </c>
      <c r="F664" s="3091"/>
      <c r="G664" s="2841">
        <v>38202.400000000001</v>
      </c>
      <c r="H664" s="2842">
        <v>38202.400000000001</v>
      </c>
      <c r="I664" s="2759">
        <v>114607.20000000001</v>
      </c>
      <c r="J664" s="2760"/>
      <c r="K664" s="299"/>
      <c r="L664" s="53"/>
      <c r="M664" s="53"/>
      <c r="N664" s="53"/>
      <c r="O664" s="53"/>
      <c r="P664" s="53"/>
      <c r="Q664" s="53"/>
      <c r="R664" s="61"/>
      <c r="S664" s="166"/>
      <c r="T664" s="166"/>
      <c r="U664" s="286"/>
      <c r="V664" s="3050" t="s">
        <v>890</v>
      </c>
      <c r="W664" s="3051"/>
      <c r="X664" s="136" t="s">
        <v>502</v>
      </c>
      <c r="Y664" s="189" t="s">
        <v>503</v>
      </c>
      <c r="Z664" s="2776">
        <v>11</v>
      </c>
      <c r="AA664" s="3091"/>
      <c r="AB664" s="2841">
        <v>38202.400000000001</v>
      </c>
      <c r="AC664" s="2842">
        <v>38202.400000000001</v>
      </c>
      <c r="AD664" s="2759">
        <v>420226.4</v>
      </c>
      <c r="AE664" s="2760"/>
      <c r="AF664" s="53"/>
      <c r="AG664" s="166"/>
      <c r="AH664" s="3044"/>
      <c r="AI664" s="3044"/>
      <c r="AJ664" s="3044"/>
      <c r="AK664" s="3044"/>
      <c r="AL664" s="292"/>
      <c r="AM664" s="61"/>
      <c r="AN664" s="166"/>
      <c r="AO664" s="166"/>
    </row>
    <row r="665" spans="1:41" ht="15.95" customHeight="1" x14ac:dyDescent="0.3">
      <c r="A665" s="3050" t="s">
        <v>1021</v>
      </c>
      <c r="B665" s="3051"/>
      <c r="C665" s="136"/>
      <c r="D665" s="136"/>
      <c r="E665" s="2776"/>
      <c r="F665" s="3091"/>
      <c r="G665" s="2759"/>
      <c r="H665" s="3091"/>
      <c r="I665" s="2759">
        <v>0</v>
      </c>
      <c r="J665" s="2760"/>
      <c r="K665" s="299"/>
      <c r="L665" s="53"/>
      <c r="M665" s="53"/>
      <c r="N665" s="53"/>
      <c r="O665" s="53"/>
      <c r="P665" s="53"/>
      <c r="Q665" s="53"/>
      <c r="R665" s="166"/>
      <c r="S665" s="166"/>
      <c r="T665" s="166"/>
      <c r="U665" s="286"/>
      <c r="V665" s="3050" t="s">
        <v>1021</v>
      </c>
      <c r="W665" s="3051"/>
      <c r="X665" s="136"/>
      <c r="Y665" s="189"/>
      <c r="Z665" s="2776"/>
      <c r="AA665" s="3091"/>
      <c r="AB665" s="2776"/>
      <c r="AC665" s="3091"/>
      <c r="AD665" s="2759">
        <v>0</v>
      </c>
      <c r="AE665" s="2760"/>
      <c r="AF665" s="53"/>
      <c r="AG665" s="166"/>
      <c r="AH665" s="166"/>
      <c r="AI665" s="166"/>
      <c r="AJ665" s="166"/>
      <c r="AK665" s="166"/>
      <c r="AL665" s="166"/>
      <c r="AM665" s="166"/>
      <c r="AN665" s="166"/>
      <c r="AO665" s="166"/>
    </row>
    <row r="666" spans="1:41" ht="15.95" customHeight="1" x14ac:dyDescent="0.3">
      <c r="A666" s="3050" t="s">
        <v>899</v>
      </c>
      <c r="B666" s="3051"/>
      <c r="C666" s="136"/>
      <c r="D666" s="136"/>
      <c r="E666" s="2776"/>
      <c r="F666" s="3091"/>
      <c r="G666" s="2759"/>
      <c r="H666" s="3091"/>
      <c r="I666" s="2759">
        <v>0</v>
      </c>
      <c r="J666" s="2760"/>
      <c r="K666" s="299"/>
      <c r="L666" s="53"/>
      <c r="M666" s="53"/>
      <c r="N666" s="53"/>
      <c r="O666" s="53"/>
      <c r="P666" s="53"/>
      <c r="Q666" s="53"/>
      <c r="R666" s="53"/>
      <c r="S666" s="166"/>
      <c r="T666" s="166"/>
      <c r="U666" s="286"/>
      <c r="V666" s="3050" t="s">
        <v>899</v>
      </c>
      <c r="W666" s="3051"/>
      <c r="X666" s="136"/>
      <c r="Y666" s="189"/>
      <c r="Z666" s="2776"/>
      <c r="AA666" s="3091"/>
      <c r="AB666" s="2776"/>
      <c r="AC666" s="3091"/>
      <c r="AD666" s="2759">
        <v>0</v>
      </c>
      <c r="AE666" s="2760"/>
      <c r="AF666" s="53"/>
      <c r="AG666" s="53"/>
      <c r="AH666" s="53"/>
      <c r="AI666" s="53"/>
      <c r="AJ666" s="53"/>
      <c r="AK666" s="53"/>
      <c r="AL666" s="53"/>
      <c r="AM666" s="53"/>
      <c r="AN666" s="166"/>
      <c r="AO666" s="166"/>
    </row>
    <row r="667" spans="1:41" ht="15.95" customHeight="1" x14ac:dyDescent="0.3">
      <c r="A667" s="3050" t="s">
        <v>733</v>
      </c>
      <c r="B667" s="3051"/>
      <c r="C667" s="136"/>
      <c r="D667" s="189"/>
      <c r="E667" s="2776"/>
      <c r="F667" s="3091"/>
      <c r="G667" s="2759"/>
      <c r="H667" s="3123"/>
      <c r="I667" s="2759">
        <v>0</v>
      </c>
      <c r="J667" s="2760"/>
      <c r="L667" s="53"/>
      <c r="M667" s="53"/>
      <c r="N667" s="53"/>
      <c r="O667" s="53"/>
      <c r="P667" s="53"/>
      <c r="Q667" s="53"/>
      <c r="U667" s="286"/>
      <c r="V667" s="3050" t="s">
        <v>733</v>
      </c>
      <c r="W667" s="3051"/>
      <c r="X667" s="136"/>
      <c r="Y667" s="189"/>
      <c r="Z667" s="2776"/>
      <c r="AA667" s="3091"/>
      <c r="AB667" s="2776"/>
      <c r="AC667" s="3091"/>
      <c r="AD667" s="2759">
        <v>0</v>
      </c>
      <c r="AE667" s="2760"/>
      <c r="AF667" s="53"/>
      <c r="AG667" s="53"/>
      <c r="AH667" s="53"/>
      <c r="AI667" s="53"/>
      <c r="AJ667" s="53"/>
      <c r="AK667" s="53"/>
      <c r="AL667" s="53"/>
    </row>
    <row r="668" spans="1:41" ht="15.95" customHeight="1" x14ac:dyDescent="0.3">
      <c r="A668" s="3050" t="s">
        <v>770</v>
      </c>
      <c r="B668" s="3051"/>
      <c r="C668" s="208"/>
      <c r="D668" s="189" t="s">
        <v>1241</v>
      </c>
      <c r="E668" s="2776"/>
      <c r="F668" s="3091"/>
      <c r="G668" s="2776"/>
      <c r="H668" s="3091"/>
      <c r="I668" s="2759">
        <v>10000</v>
      </c>
      <c r="J668" s="2760"/>
      <c r="L668" s="53"/>
      <c r="M668" s="53"/>
      <c r="N668" s="53"/>
      <c r="O668" s="53"/>
      <c r="P668" s="53"/>
      <c r="Q668" s="53"/>
      <c r="U668" s="286"/>
      <c r="V668" s="3050" t="s">
        <v>770</v>
      </c>
      <c r="W668" s="3051"/>
      <c r="X668" s="208"/>
      <c r="Y668" s="189" t="s">
        <v>799</v>
      </c>
      <c r="Z668" s="2776"/>
      <c r="AA668" s="3091"/>
      <c r="AB668" s="2776"/>
      <c r="AC668" s="3091"/>
      <c r="AD668" s="2759">
        <v>100000</v>
      </c>
      <c r="AE668" s="2760"/>
      <c r="AF668" s="53"/>
      <c r="AG668" s="53"/>
      <c r="AH668" s="53"/>
      <c r="AI668" s="53"/>
      <c r="AJ668" s="53"/>
      <c r="AK668" s="53"/>
      <c r="AL668" s="53"/>
    </row>
    <row r="669" spans="1:41" ht="15.95" customHeight="1" x14ac:dyDescent="0.3">
      <c r="A669" s="3050" t="s">
        <v>620</v>
      </c>
      <c r="B669" s="3051"/>
      <c r="C669" s="309" t="s">
        <v>768</v>
      </c>
      <c r="D669" s="189" t="s">
        <v>561</v>
      </c>
      <c r="E669" s="2776">
        <v>0.7</v>
      </c>
      <c r="F669" s="3091"/>
      <c r="G669" s="2759">
        <v>101011.64</v>
      </c>
      <c r="H669" s="3123">
        <v>101011.64</v>
      </c>
      <c r="I669" s="2759">
        <v>70708.148000000001</v>
      </c>
      <c r="J669" s="2760"/>
      <c r="U669" s="286"/>
      <c r="V669" s="3050" t="s">
        <v>620</v>
      </c>
      <c r="W669" s="3051"/>
      <c r="X669" s="136" t="s">
        <v>768</v>
      </c>
      <c r="Y669" s="189" t="s">
        <v>561</v>
      </c>
      <c r="Z669" s="2776">
        <v>3.1</v>
      </c>
      <c r="AA669" s="3091"/>
      <c r="AB669" s="2759">
        <v>101011.64</v>
      </c>
      <c r="AC669" s="3123"/>
      <c r="AD669" s="2759">
        <v>313136.08400000003</v>
      </c>
      <c r="AE669" s="2760"/>
      <c r="AF669" s="53"/>
    </row>
    <row r="670" spans="1:41" ht="15.95" customHeight="1" thickBot="1" x14ac:dyDescent="0.25">
      <c r="A670" s="229" t="s">
        <v>563</v>
      </c>
      <c r="B670" s="230"/>
      <c r="C670" s="231"/>
      <c r="D670" s="230"/>
      <c r="E670" s="2761">
        <v>29</v>
      </c>
      <c r="F670" s="2762"/>
      <c r="G670" s="2761"/>
      <c r="H670" s="2762"/>
      <c r="I670" s="2761">
        <v>1188577.7480000001</v>
      </c>
      <c r="J670" s="2762"/>
      <c r="U670" s="286"/>
      <c r="V670" s="229" t="s">
        <v>563</v>
      </c>
      <c r="W670" s="230"/>
      <c r="X670" s="231"/>
      <c r="Y670" s="230"/>
      <c r="Z670" s="2761">
        <v>25</v>
      </c>
      <c r="AA670" s="2762"/>
      <c r="AB670" s="2761"/>
      <c r="AC670" s="2762"/>
      <c r="AD670" s="2761">
        <v>1368196.084</v>
      </c>
      <c r="AE670" s="2762"/>
      <c r="AF670" s="53"/>
      <c r="AG670" s="53"/>
      <c r="AH670" s="53"/>
      <c r="AI670" s="53"/>
      <c r="AJ670" s="53"/>
      <c r="AK670" s="53"/>
      <c r="AL670" s="53"/>
      <c r="AM670" s="53"/>
      <c r="AN670" s="53"/>
      <c r="AO670" s="53"/>
    </row>
    <row r="671" spans="1:41" ht="15.95" customHeight="1" x14ac:dyDescent="0.2">
      <c r="A671" s="53"/>
      <c r="B671" s="53"/>
      <c r="C671" s="53"/>
      <c r="D671" s="53"/>
      <c r="E671" s="53"/>
      <c r="F671" s="53"/>
      <c r="G671" s="53"/>
      <c r="H671" s="294"/>
      <c r="I671" s="294"/>
      <c r="J671" s="294"/>
      <c r="K671" s="316"/>
      <c r="L671" s="53"/>
      <c r="M671" s="53"/>
      <c r="N671" s="53"/>
      <c r="O671" s="53"/>
      <c r="P671" s="53"/>
      <c r="Q671" s="53"/>
      <c r="R671" s="53"/>
      <c r="S671" s="316"/>
      <c r="T671" s="316"/>
      <c r="U671" s="295"/>
      <c r="V671" s="53"/>
      <c r="W671" s="53"/>
      <c r="X671" s="53"/>
      <c r="Y671" s="53"/>
      <c r="Z671" s="53"/>
      <c r="AA671" s="53"/>
      <c r="AB671" s="53"/>
      <c r="AC671" s="294"/>
      <c r="AD671" s="294"/>
      <c r="AE671" s="294"/>
      <c r="AF671" s="295"/>
      <c r="AG671" s="53"/>
      <c r="AH671" s="53"/>
      <c r="AI671" s="53"/>
      <c r="AJ671" s="53"/>
      <c r="AK671" s="53"/>
      <c r="AL671" s="53"/>
      <c r="AM671" s="53"/>
      <c r="AN671" s="295"/>
      <c r="AO671" s="295"/>
    </row>
    <row r="672" spans="1:41" ht="15.95" customHeight="1" x14ac:dyDescent="0.2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3115"/>
      <c r="T672" s="3115"/>
      <c r="U672" s="286"/>
      <c r="V672" s="53"/>
      <c r="W672" s="53"/>
      <c r="X672" s="53"/>
      <c r="Y672" s="53"/>
      <c r="Z672" s="53"/>
      <c r="AA672" s="53"/>
      <c r="AB672" s="53"/>
      <c r="AC672" s="53"/>
      <c r="AD672" s="53"/>
      <c r="AE672" s="53"/>
      <c r="AF672" s="53"/>
      <c r="AG672" s="53"/>
      <c r="AH672" s="53"/>
      <c r="AI672" s="53"/>
      <c r="AJ672" s="53"/>
      <c r="AK672" s="53"/>
      <c r="AL672" s="53"/>
      <c r="AM672" s="53"/>
      <c r="AN672" s="3115"/>
      <c r="AO672" s="3115"/>
    </row>
    <row r="673" spans="1:41" ht="15.95" customHeight="1" x14ac:dyDescent="0.2">
      <c r="A673" s="2854"/>
      <c r="B673" s="2854"/>
      <c r="C673" s="2854"/>
      <c r="D673" s="2854"/>
      <c r="E673" s="2854"/>
      <c r="F673" s="2854"/>
      <c r="G673" s="2854"/>
      <c r="H673" s="2854"/>
      <c r="I673" s="2854"/>
      <c r="J673" s="2854"/>
      <c r="K673" s="2854"/>
      <c r="L673" s="2854"/>
      <c r="M673" s="2854"/>
      <c r="N673" s="2854"/>
      <c r="O673" s="2854"/>
      <c r="P673" s="2854"/>
      <c r="Q673" s="2854"/>
      <c r="R673" s="2854"/>
      <c r="S673" s="2854"/>
      <c r="T673" s="2854"/>
      <c r="U673" s="2854"/>
      <c r="V673" s="2854"/>
      <c r="W673" s="2854"/>
      <c r="X673" s="2854"/>
      <c r="Y673" s="2854"/>
      <c r="Z673" s="2854"/>
      <c r="AA673" s="2854"/>
      <c r="AB673" s="2854"/>
      <c r="AC673" s="2854"/>
      <c r="AD673" s="2854"/>
      <c r="AE673" s="2854"/>
      <c r="AF673" s="2854"/>
      <c r="AG673" s="2854"/>
      <c r="AH673" s="2854"/>
      <c r="AI673" s="2854"/>
      <c r="AJ673" s="2854"/>
      <c r="AK673" s="2854"/>
      <c r="AL673" s="2854"/>
      <c r="AM673" s="2854"/>
      <c r="AN673" s="2854"/>
      <c r="AO673" s="2854"/>
    </row>
    <row r="674" spans="1:41" ht="15.95" customHeight="1" x14ac:dyDescent="0.2">
      <c r="A674" s="296"/>
      <c r="B674" s="296"/>
      <c r="C674" s="296"/>
      <c r="D674" s="296"/>
      <c r="E674" s="294"/>
      <c r="F674" s="294"/>
      <c r="G674" s="294"/>
      <c r="H674" s="294"/>
      <c r="I674" s="294"/>
      <c r="J674" s="294"/>
      <c r="K674" s="316"/>
      <c r="L674" s="316"/>
      <c r="M674" s="316"/>
      <c r="N674" s="316"/>
      <c r="O674" s="316"/>
      <c r="P674" s="316"/>
      <c r="Q674" s="316"/>
      <c r="R674" s="316"/>
      <c r="S674" s="316"/>
      <c r="T674" s="316"/>
      <c r="U674" s="295"/>
      <c r="V674" s="296"/>
      <c r="W674" s="296"/>
      <c r="X674" s="296"/>
      <c r="Y674" s="296"/>
      <c r="Z674" s="294"/>
      <c r="AA674" s="294"/>
      <c r="AB674" s="294"/>
      <c r="AC674" s="294"/>
      <c r="AD674" s="294"/>
      <c r="AE674" s="294"/>
      <c r="AF674" s="295"/>
      <c r="AG674" s="295"/>
      <c r="AH674" s="295"/>
      <c r="AI674" s="295"/>
      <c r="AJ674" s="295"/>
      <c r="AK674" s="295"/>
      <c r="AL674" s="295"/>
      <c r="AM674" s="295"/>
      <c r="AN674" s="295"/>
      <c r="AO674" s="295"/>
    </row>
    <row r="675" spans="1:41" ht="15.95" customHeight="1" x14ac:dyDescent="0.2">
      <c r="A675" s="2811" t="s">
        <v>1947</v>
      </c>
      <c r="B675" s="2811"/>
      <c r="C675" s="2811"/>
      <c r="D675" s="2811"/>
      <c r="E675" s="2811"/>
      <c r="F675" s="2811"/>
      <c r="G675" s="2811"/>
      <c r="H675" s="2811"/>
      <c r="I675" s="2811"/>
      <c r="J675" s="2811"/>
      <c r="K675" s="2811"/>
      <c r="L675" s="2811"/>
      <c r="M675" s="2811"/>
      <c r="N675" s="2811"/>
      <c r="O675" s="2811"/>
      <c r="P675" s="2811"/>
      <c r="Q675" s="2811"/>
      <c r="R675" s="2811"/>
      <c r="S675" s="2811"/>
      <c r="T675" s="2811"/>
      <c r="U675" s="298"/>
      <c r="V675" s="2811" t="s">
        <v>1966</v>
      </c>
      <c r="W675" s="2811"/>
      <c r="X675" s="2811"/>
      <c r="Y675" s="2811"/>
      <c r="Z675" s="2811"/>
      <c r="AA675" s="2811"/>
      <c r="AB675" s="2811"/>
      <c r="AC675" s="2811"/>
      <c r="AD675" s="2811"/>
      <c r="AE675" s="2811"/>
      <c r="AF675" s="2811"/>
      <c r="AG675" s="2811"/>
      <c r="AH675" s="2811"/>
      <c r="AI675" s="2811"/>
      <c r="AJ675" s="2811"/>
      <c r="AK675" s="2811"/>
      <c r="AL675" s="2811"/>
      <c r="AM675" s="2811"/>
      <c r="AN675" s="2811"/>
      <c r="AO675" s="2811"/>
    </row>
    <row r="676" spans="1:41" ht="15.95" customHeight="1" thickBot="1" x14ac:dyDescent="0.25">
      <c r="A676" s="2811"/>
      <c r="B676" s="2811"/>
      <c r="C676" s="2811"/>
      <c r="D676" s="2811"/>
      <c r="E676" s="2811"/>
      <c r="F676" s="2811"/>
      <c r="G676" s="2811"/>
      <c r="H676" s="2811"/>
      <c r="I676" s="2811"/>
      <c r="J676" s="2811"/>
      <c r="K676" s="2811"/>
      <c r="L676" s="2811"/>
      <c r="M676" s="2811"/>
      <c r="N676" s="2811"/>
      <c r="O676" s="2811"/>
      <c r="P676" s="2811"/>
      <c r="Q676" s="2811"/>
      <c r="R676" s="2811"/>
      <c r="S676" s="2811"/>
      <c r="T676" s="2811"/>
      <c r="U676" s="286"/>
      <c r="V676" s="166"/>
      <c r="W676" s="166"/>
      <c r="X676" s="166"/>
      <c r="Y676" s="166"/>
      <c r="Z676" s="166"/>
      <c r="AA676" s="166"/>
      <c r="AB676" s="166"/>
      <c r="AC676" s="166"/>
      <c r="AD676" s="166"/>
      <c r="AE676" s="166"/>
      <c r="AF676" s="53"/>
      <c r="AG676" s="53"/>
      <c r="AH676" s="53"/>
      <c r="AI676" s="53"/>
      <c r="AJ676" s="53"/>
      <c r="AK676" s="53"/>
      <c r="AL676" s="53"/>
      <c r="AM676" s="53"/>
      <c r="AN676" s="53"/>
      <c r="AO676" s="53"/>
    </row>
    <row r="677" spans="1:41" ht="15.95" customHeight="1" x14ac:dyDescent="0.3">
      <c r="A677" s="2818" t="s">
        <v>441</v>
      </c>
      <c r="B677" s="2820"/>
      <c r="C677" s="2818" t="s">
        <v>442</v>
      </c>
      <c r="D677" s="2819"/>
      <c r="E677" s="2819"/>
      <c r="F677" s="2820"/>
      <c r="G677" s="2818" t="s">
        <v>443</v>
      </c>
      <c r="H677" s="2820"/>
      <c r="I677" s="2818" t="s">
        <v>444</v>
      </c>
      <c r="J677" s="2820"/>
      <c r="K677" s="53"/>
      <c r="L677" s="2833" t="s">
        <v>441</v>
      </c>
      <c r="M677" s="2818" t="s">
        <v>442</v>
      </c>
      <c r="N677" s="2819"/>
      <c r="O677" s="2819"/>
      <c r="P677" s="2820"/>
      <c r="Q677" s="2818" t="s">
        <v>443</v>
      </c>
      <c r="R677" s="2820"/>
      <c r="S677" s="2818"/>
      <c r="T677" s="2820"/>
      <c r="U677" s="287"/>
      <c r="V677" s="2818" t="s">
        <v>441</v>
      </c>
      <c r="W677" s="2820"/>
      <c r="X677" s="2818" t="s">
        <v>442</v>
      </c>
      <c r="Y677" s="2819"/>
      <c r="Z677" s="2819"/>
      <c r="AA677" s="2820"/>
      <c r="AB677" s="2818" t="s">
        <v>443</v>
      </c>
      <c r="AC677" s="2820"/>
      <c r="AD677" s="2818" t="s">
        <v>444</v>
      </c>
      <c r="AE677" s="2820"/>
      <c r="AF677" s="53"/>
      <c r="AG677" s="2833" t="s">
        <v>441</v>
      </c>
      <c r="AH677" s="2818" t="s">
        <v>442</v>
      </c>
      <c r="AI677" s="2819"/>
      <c r="AJ677" s="2819"/>
      <c r="AK677" s="2820"/>
      <c r="AL677" s="2818" t="s">
        <v>443</v>
      </c>
      <c r="AM677" s="2820"/>
      <c r="AN677" s="2818"/>
      <c r="AO677" s="3109"/>
    </row>
    <row r="678" spans="1:41" ht="15.95" customHeight="1" thickBot="1" x14ac:dyDescent="0.35">
      <c r="A678" s="2831"/>
      <c r="B678" s="2832"/>
      <c r="C678" s="2821"/>
      <c r="D678" s="2822"/>
      <c r="E678" s="2822"/>
      <c r="F678" s="2823"/>
      <c r="G678" s="2831" t="s">
        <v>446</v>
      </c>
      <c r="H678" s="2832"/>
      <c r="I678" s="2831"/>
      <c r="J678" s="2832"/>
      <c r="K678" s="53"/>
      <c r="L678" s="2873"/>
      <c r="M678" s="2821"/>
      <c r="N678" s="2822"/>
      <c r="O678" s="2822"/>
      <c r="P678" s="2823"/>
      <c r="Q678" s="2831" t="s">
        <v>446</v>
      </c>
      <c r="R678" s="2832"/>
      <c r="S678" s="2831" t="s">
        <v>281</v>
      </c>
      <c r="T678" s="2832"/>
      <c r="U678" s="287"/>
      <c r="V678" s="2831"/>
      <c r="W678" s="2832"/>
      <c r="X678" s="2821"/>
      <c r="Y678" s="2822"/>
      <c r="Z678" s="2822"/>
      <c r="AA678" s="2823"/>
      <c r="AB678" s="2831" t="s">
        <v>446</v>
      </c>
      <c r="AC678" s="2832"/>
      <c r="AD678" s="2831"/>
      <c r="AE678" s="2832"/>
      <c r="AF678" s="53"/>
      <c r="AG678" s="2873"/>
      <c r="AH678" s="2821"/>
      <c r="AI678" s="2822"/>
      <c r="AJ678" s="2822"/>
      <c r="AK678" s="2823"/>
      <c r="AL678" s="2831" t="s">
        <v>446</v>
      </c>
      <c r="AM678" s="2832"/>
      <c r="AN678" s="2831" t="s">
        <v>281</v>
      </c>
      <c r="AO678" s="3091"/>
    </row>
    <row r="679" spans="1:41" ht="15.95" customHeight="1" x14ac:dyDescent="0.3">
      <c r="A679" s="2831"/>
      <c r="B679" s="2832"/>
      <c r="C679" s="66" t="s">
        <v>447</v>
      </c>
      <c r="D679" s="2873" t="s">
        <v>448</v>
      </c>
      <c r="E679" s="2831" t="s">
        <v>449</v>
      </c>
      <c r="F679" s="2832"/>
      <c r="G679" s="2831" t="s">
        <v>450</v>
      </c>
      <c r="H679" s="2832"/>
      <c r="I679" s="2831" t="s">
        <v>354</v>
      </c>
      <c r="J679" s="2832"/>
      <c r="K679" s="53"/>
      <c r="L679" s="2873"/>
      <c r="M679" s="64" t="s">
        <v>447</v>
      </c>
      <c r="N679" s="2833" t="s">
        <v>448</v>
      </c>
      <c r="O679" s="2818" t="s">
        <v>449</v>
      </c>
      <c r="P679" s="2820"/>
      <c r="Q679" s="2831" t="s">
        <v>450</v>
      </c>
      <c r="R679" s="2832"/>
      <c r="S679" s="2831" t="s">
        <v>354</v>
      </c>
      <c r="T679" s="2832"/>
      <c r="U679" s="287"/>
      <c r="V679" s="2831"/>
      <c r="W679" s="2832"/>
      <c r="X679" s="66" t="s">
        <v>447</v>
      </c>
      <c r="Y679" s="2873" t="s">
        <v>448</v>
      </c>
      <c r="Z679" s="2831" t="s">
        <v>449</v>
      </c>
      <c r="AA679" s="2832"/>
      <c r="AB679" s="2831" t="s">
        <v>450</v>
      </c>
      <c r="AC679" s="2832"/>
      <c r="AD679" s="2831" t="s">
        <v>354</v>
      </c>
      <c r="AE679" s="2832"/>
      <c r="AF679" s="53"/>
      <c r="AG679" s="2873"/>
      <c r="AH679" s="64" t="s">
        <v>447</v>
      </c>
      <c r="AI679" s="2873" t="s">
        <v>448</v>
      </c>
      <c r="AJ679" s="2831" t="s">
        <v>449</v>
      </c>
      <c r="AK679" s="2832"/>
      <c r="AL679" s="2831" t="s">
        <v>450</v>
      </c>
      <c r="AM679" s="2832"/>
      <c r="AN679" s="2831" t="s">
        <v>354</v>
      </c>
      <c r="AO679" s="3091"/>
    </row>
    <row r="680" spans="1:41" ht="15.95" customHeight="1" thickBot="1" x14ac:dyDescent="0.35">
      <c r="A680" s="2821"/>
      <c r="B680" s="2823"/>
      <c r="C680" s="67" t="s">
        <v>451</v>
      </c>
      <c r="D680" s="2834"/>
      <c r="E680" s="2821"/>
      <c r="F680" s="2823"/>
      <c r="G680" s="2821"/>
      <c r="H680" s="2823"/>
      <c r="I680" s="2821"/>
      <c r="J680" s="2823"/>
      <c r="K680" s="53"/>
      <c r="L680" s="2834"/>
      <c r="M680" s="63" t="s">
        <v>451</v>
      </c>
      <c r="N680" s="2834"/>
      <c r="O680" s="2821"/>
      <c r="P680" s="2823"/>
      <c r="Q680" s="2821"/>
      <c r="R680" s="2823"/>
      <c r="S680" s="2821"/>
      <c r="T680" s="2823"/>
      <c r="U680" s="287"/>
      <c r="V680" s="2821"/>
      <c r="W680" s="2823"/>
      <c r="X680" s="67" t="s">
        <v>451</v>
      </c>
      <c r="Y680" s="2834"/>
      <c r="Z680" s="2821"/>
      <c r="AA680" s="2823"/>
      <c r="AB680" s="2821"/>
      <c r="AC680" s="2823"/>
      <c r="AD680" s="2821"/>
      <c r="AE680" s="2823"/>
      <c r="AF680" s="53"/>
      <c r="AG680" s="2834"/>
      <c r="AH680" s="63" t="s">
        <v>451</v>
      </c>
      <c r="AI680" s="2834"/>
      <c r="AJ680" s="2821"/>
      <c r="AK680" s="2823"/>
      <c r="AL680" s="2821"/>
      <c r="AM680" s="2823"/>
      <c r="AN680" s="3110"/>
      <c r="AO680" s="3111"/>
    </row>
    <row r="681" spans="1:41" ht="15.95" customHeight="1" x14ac:dyDescent="0.3">
      <c r="A681" s="3118" t="s">
        <v>452</v>
      </c>
      <c r="B681" s="3119"/>
      <c r="C681" s="205"/>
      <c r="D681" s="189"/>
      <c r="E681" s="2776"/>
      <c r="F681" s="3091"/>
      <c r="G681" s="2776"/>
      <c r="H681" s="3091"/>
      <c r="I681" s="2776"/>
      <c r="J681" s="3091"/>
      <c r="K681" s="299"/>
      <c r="L681" s="135" t="s">
        <v>453</v>
      </c>
      <c r="M681" s="206"/>
      <c r="N681" s="207"/>
      <c r="O681" s="2805"/>
      <c r="P681" s="2806"/>
      <c r="Q681" s="2805"/>
      <c r="R681" s="2806"/>
      <c r="S681" s="2805"/>
      <c r="T681" s="2806"/>
      <c r="U681" s="286"/>
      <c r="V681" s="3118" t="s">
        <v>452</v>
      </c>
      <c r="W681" s="3119"/>
      <c r="X681" s="205"/>
      <c r="Y681" s="189"/>
      <c r="Z681" s="2776"/>
      <c r="AA681" s="3091"/>
      <c r="AB681" s="2776"/>
      <c r="AC681" s="3091"/>
      <c r="AD681" s="2776"/>
      <c r="AE681" s="3091"/>
      <c r="AF681" s="53"/>
      <c r="AG681" s="135" t="s">
        <v>453</v>
      </c>
      <c r="AH681" s="206"/>
      <c r="AI681" s="207"/>
      <c r="AJ681" s="2805"/>
      <c r="AK681" s="2806"/>
      <c r="AL681" s="2805"/>
      <c r="AM681" s="2806"/>
      <c r="AN681" s="2805"/>
      <c r="AO681" s="2806"/>
    </row>
    <row r="682" spans="1:41" ht="15.95" customHeight="1" x14ac:dyDescent="0.35">
      <c r="A682" s="3116" t="s">
        <v>976</v>
      </c>
      <c r="B682" s="3117"/>
      <c r="C682" s="53"/>
      <c r="D682" s="309"/>
      <c r="E682" s="2776"/>
      <c r="F682" s="3091"/>
      <c r="G682" s="2776"/>
      <c r="H682" s="3091"/>
      <c r="I682" s="2765">
        <v>229214.40000000002</v>
      </c>
      <c r="J682" s="3103"/>
      <c r="K682" s="299"/>
      <c r="L682" s="138"/>
      <c r="M682" s="209"/>
      <c r="N682" s="189"/>
      <c r="O682" s="2759"/>
      <c r="P682" s="2760"/>
      <c r="Q682" s="2759"/>
      <c r="R682" s="2760"/>
      <c r="S682" s="2759"/>
      <c r="T682" s="2760"/>
      <c r="U682" s="286"/>
      <c r="V682" s="3116" t="s">
        <v>976</v>
      </c>
      <c r="W682" s="3117"/>
      <c r="X682" s="208"/>
      <c r="Y682" s="189"/>
      <c r="Z682" s="2776"/>
      <c r="AA682" s="3091"/>
      <c r="AB682" s="2776"/>
      <c r="AC682" s="3091"/>
      <c r="AD682" s="3106">
        <v>0</v>
      </c>
      <c r="AE682" s="3103"/>
      <c r="AF682" s="53"/>
      <c r="AG682" s="138"/>
      <c r="AH682" s="209"/>
      <c r="AI682" s="189"/>
      <c r="AJ682" s="2759"/>
      <c r="AK682" s="2760"/>
      <c r="AL682" s="2759"/>
      <c r="AM682" s="2760"/>
      <c r="AN682" s="2759"/>
      <c r="AO682" s="2760"/>
    </row>
    <row r="683" spans="1:41" ht="15.95" customHeight="1" x14ac:dyDescent="0.3">
      <c r="A683" s="3120" t="s">
        <v>977</v>
      </c>
      <c r="B683" s="3121"/>
      <c r="C683" s="208"/>
      <c r="D683" s="189"/>
      <c r="E683" s="2776"/>
      <c r="F683" s="3091"/>
      <c r="G683" s="2776"/>
      <c r="H683" s="3091"/>
      <c r="I683" s="2759">
        <v>0</v>
      </c>
      <c r="J683" s="2760"/>
      <c r="K683" s="299"/>
      <c r="L683" s="138" t="s">
        <v>456</v>
      </c>
      <c r="M683" s="189"/>
      <c r="N683" s="189"/>
      <c r="O683" s="2759"/>
      <c r="P683" s="2760"/>
      <c r="Q683" s="2759"/>
      <c r="R683" s="2760"/>
      <c r="S683" s="2759">
        <v>0</v>
      </c>
      <c r="T683" s="2760"/>
      <c r="U683" s="286"/>
      <c r="V683" s="3120" t="s">
        <v>977</v>
      </c>
      <c r="W683" s="3121"/>
      <c r="X683" s="208"/>
      <c r="Y683" s="189"/>
      <c r="Z683" s="2776"/>
      <c r="AA683" s="3091"/>
      <c r="AB683" s="2776"/>
      <c r="AC683" s="3091"/>
      <c r="AD683" s="2759">
        <v>0</v>
      </c>
      <c r="AE683" s="2760"/>
      <c r="AF683" s="53"/>
      <c r="AG683" s="138" t="s">
        <v>456</v>
      </c>
      <c r="AH683" s="189"/>
      <c r="AI683" s="189"/>
      <c r="AJ683" s="2759"/>
      <c r="AK683" s="2760"/>
      <c r="AL683" s="2759"/>
      <c r="AM683" s="2760"/>
      <c r="AN683" s="2759"/>
      <c r="AO683" s="2760"/>
    </row>
    <row r="684" spans="1:41" ht="15.95" customHeight="1" x14ac:dyDescent="0.4">
      <c r="A684" s="3120" t="s">
        <v>978</v>
      </c>
      <c r="B684" s="3121"/>
      <c r="C684" s="136" t="s">
        <v>502</v>
      </c>
      <c r="D684" s="189" t="s">
        <v>503</v>
      </c>
      <c r="E684" s="2776">
        <v>6</v>
      </c>
      <c r="F684" s="3091"/>
      <c r="G684" s="2841">
        <v>38202.400000000001</v>
      </c>
      <c r="H684" s="2842">
        <v>38202.400000000001</v>
      </c>
      <c r="I684" s="2759">
        <v>229214.40000000002</v>
      </c>
      <c r="J684" s="2760"/>
      <c r="K684" s="299"/>
      <c r="L684" s="138" t="s">
        <v>859</v>
      </c>
      <c r="M684" s="189" t="s">
        <v>1028</v>
      </c>
      <c r="N684" s="189" t="s">
        <v>503</v>
      </c>
      <c r="O684" s="2759">
        <v>1200</v>
      </c>
      <c r="P684" s="2760"/>
      <c r="Q684" s="2759">
        <v>2584.2800000000002</v>
      </c>
      <c r="R684" s="2760"/>
      <c r="S684" s="2759">
        <v>3101136.0000000005</v>
      </c>
      <c r="T684" s="2760"/>
      <c r="U684" s="286"/>
      <c r="V684" s="3120" t="s">
        <v>978</v>
      </c>
      <c r="W684" s="3121"/>
      <c r="X684" s="208"/>
      <c r="Y684" s="189"/>
      <c r="Z684" s="2776"/>
      <c r="AA684" s="3091"/>
      <c r="AB684" s="2776"/>
      <c r="AC684" s="3091"/>
      <c r="AD684" s="2759">
        <v>0</v>
      </c>
      <c r="AE684" s="2760"/>
      <c r="AF684" s="53"/>
      <c r="AG684" s="138" t="s">
        <v>859</v>
      </c>
      <c r="AH684" s="189"/>
      <c r="AI684" s="189"/>
      <c r="AJ684" s="2759"/>
      <c r="AK684" s="2760"/>
      <c r="AL684" s="2759"/>
      <c r="AM684" s="2760"/>
      <c r="AN684" s="2759">
        <v>0</v>
      </c>
      <c r="AO684" s="2760"/>
    </row>
    <row r="685" spans="1:41" ht="15.95" customHeight="1" x14ac:dyDescent="0.35">
      <c r="A685" s="3116" t="s">
        <v>987</v>
      </c>
      <c r="B685" s="3117"/>
      <c r="C685" s="218"/>
      <c r="D685" s="189"/>
      <c r="E685" s="2776"/>
      <c r="F685" s="3091"/>
      <c r="G685" s="2776"/>
      <c r="H685" s="3091"/>
      <c r="I685" s="2765">
        <v>0</v>
      </c>
      <c r="J685" s="3103"/>
      <c r="K685" s="299"/>
      <c r="L685" s="138" t="s">
        <v>865</v>
      </c>
      <c r="M685" s="189" t="s">
        <v>1044</v>
      </c>
      <c r="N685" s="189" t="s">
        <v>479</v>
      </c>
      <c r="O685" s="2759">
        <v>4.5</v>
      </c>
      <c r="P685" s="2760"/>
      <c r="Q685" s="2759">
        <v>18116.984848484848</v>
      </c>
      <c r="R685" s="2760"/>
      <c r="S685" s="2759">
        <v>81526.431818181823</v>
      </c>
      <c r="T685" s="2760"/>
      <c r="U685" s="286"/>
      <c r="V685" s="3116" t="s">
        <v>987</v>
      </c>
      <c r="W685" s="3117"/>
      <c r="X685" s="208"/>
      <c r="Y685" s="189"/>
      <c r="Z685" s="2776"/>
      <c r="AA685" s="3091"/>
      <c r="AB685" s="2776"/>
      <c r="AC685" s="3091"/>
      <c r="AD685" s="2765">
        <v>0</v>
      </c>
      <c r="AE685" s="3103"/>
      <c r="AF685" s="53"/>
      <c r="AG685" s="138" t="s">
        <v>865</v>
      </c>
      <c r="AH685" s="189" t="s">
        <v>1119</v>
      </c>
      <c r="AI685" s="189" t="s">
        <v>479</v>
      </c>
      <c r="AJ685" s="2759">
        <v>4.5</v>
      </c>
      <c r="AK685" s="2760"/>
      <c r="AL685" s="2759">
        <v>18116.984848484848</v>
      </c>
      <c r="AM685" s="2760"/>
      <c r="AN685" s="2759">
        <v>81526.431818181823</v>
      </c>
      <c r="AO685" s="2760"/>
    </row>
    <row r="686" spans="1:41" ht="15.95" customHeight="1" x14ac:dyDescent="0.3">
      <c r="A686" s="3120" t="s">
        <v>988</v>
      </c>
      <c r="B686" s="3121"/>
      <c r="C686" s="136"/>
      <c r="D686" s="189"/>
      <c r="E686" s="2776"/>
      <c r="F686" s="3091"/>
      <c r="G686" s="2759"/>
      <c r="H686" s="3091"/>
      <c r="I686" s="2759">
        <v>0</v>
      </c>
      <c r="J686" s="2760"/>
      <c r="K686" s="299"/>
      <c r="L686" s="138" t="s">
        <v>867</v>
      </c>
      <c r="M686" s="189" t="s">
        <v>902</v>
      </c>
      <c r="N686" s="189" t="s">
        <v>1098</v>
      </c>
      <c r="O686" s="2759">
        <v>3</v>
      </c>
      <c r="P686" s="2760"/>
      <c r="Q686" s="2759">
        <v>36782</v>
      </c>
      <c r="R686" s="2760"/>
      <c r="S686" s="2759">
        <v>110346</v>
      </c>
      <c r="T686" s="2760"/>
      <c r="U686" s="286"/>
      <c r="V686" s="3120" t="s">
        <v>988</v>
      </c>
      <c r="W686" s="3121"/>
      <c r="X686" s="208"/>
      <c r="Y686" s="189"/>
      <c r="Z686" s="2776"/>
      <c r="AA686" s="3091"/>
      <c r="AB686" s="2776"/>
      <c r="AC686" s="3091"/>
      <c r="AD686" s="2759">
        <v>0</v>
      </c>
      <c r="AE686" s="2760"/>
      <c r="AF686" s="53"/>
      <c r="AG686" s="138" t="s">
        <v>867</v>
      </c>
      <c r="AH686" s="189" t="s">
        <v>902</v>
      </c>
      <c r="AI686" s="189" t="s">
        <v>479</v>
      </c>
      <c r="AJ686" s="2759">
        <v>3</v>
      </c>
      <c r="AK686" s="2760"/>
      <c r="AL686" s="2759">
        <v>36782</v>
      </c>
      <c r="AM686" s="2760"/>
      <c r="AN686" s="2759">
        <v>110346</v>
      </c>
      <c r="AO686" s="2760"/>
    </row>
    <row r="687" spans="1:41" ht="15.95" customHeight="1" x14ac:dyDescent="0.3">
      <c r="A687" s="3120" t="s">
        <v>978</v>
      </c>
      <c r="B687" s="3121"/>
      <c r="C687" s="208"/>
      <c r="D687" s="189"/>
      <c r="E687" s="2776"/>
      <c r="F687" s="3091"/>
      <c r="G687" s="2759"/>
      <c r="H687" s="3091"/>
      <c r="I687" s="2759">
        <v>0</v>
      </c>
      <c r="J687" s="2760"/>
      <c r="K687" s="299"/>
      <c r="L687" s="138" t="s">
        <v>869</v>
      </c>
      <c r="M687" s="189" t="s">
        <v>1097</v>
      </c>
      <c r="N687" s="189" t="s">
        <v>1098</v>
      </c>
      <c r="O687" s="2771">
        <v>5</v>
      </c>
      <c r="P687" s="2772"/>
      <c r="Q687" s="2759">
        <v>17785.679292929297</v>
      </c>
      <c r="R687" s="2760"/>
      <c r="S687" s="2759">
        <v>88928.396464646488</v>
      </c>
      <c r="T687" s="2760"/>
      <c r="U687" s="286"/>
      <c r="V687" s="3120" t="s">
        <v>978</v>
      </c>
      <c r="W687" s="3121"/>
      <c r="X687" s="208"/>
      <c r="Y687" s="189"/>
      <c r="Z687" s="2776"/>
      <c r="AA687" s="3091"/>
      <c r="AB687" s="2776"/>
      <c r="AC687" s="3091"/>
      <c r="AD687" s="2759">
        <v>0</v>
      </c>
      <c r="AE687" s="2760"/>
      <c r="AF687" s="53"/>
      <c r="AG687" s="138" t="s">
        <v>869</v>
      </c>
      <c r="AH687" s="189" t="s">
        <v>1097</v>
      </c>
      <c r="AI687" s="189" t="s">
        <v>1098</v>
      </c>
      <c r="AJ687" s="2771">
        <v>3</v>
      </c>
      <c r="AK687" s="2772"/>
      <c r="AL687" s="2759">
        <v>17785.679292929297</v>
      </c>
      <c r="AM687" s="2760"/>
      <c r="AN687" s="2759">
        <v>53357.037878787887</v>
      </c>
      <c r="AO687" s="2760"/>
    </row>
    <row r="688" spans="1:41" ht="15.95" customHeight="1" x14ac:dyDescent="0.3">
      <c r="A688" s="3120" t="s">
        <v>989</v>
      </c>
      <c r="B688" s="3121"/>
      <c r="C688" s="208"/>
      <c r="D688" s="189"/>
      <c r="E688" s="2776"/>
      <c r="F688" s="3091"/>
      <c r="G688" s="2759"/>
      <c r="H688" s="3091"/>
      <c r="I688" s="2759">
        <v>0</v>
      </c>
      <c r="J688" s="2760"/>
      <c r="K688" s="299"/>
      <c r="L688" s="138" t="s">
        <v>540</v>
      </c>
      <c r="M688" s="189"/>
      <c r="N688" s="189"/>
      <c r="O688" s="2759"/>
      <c r="P688" s="2760"/>
      <c r="Q688" s="2759"/>
      <c r="R688" s="2760"/>
      <c r="S688" s="2759">
        <v>0</v>
      </c>
      <c r="T688" s="2760"/>
      <c r="U688" s="286"/>
      <c r="V688" s="3120" t="s">
        <v>989</v>
      </c>
      <c r="W688" s="3121"/>
      <c r="X688" s="208"/>
      <c r="Y688" s="189"/>
      <c r="Z688" s="2776"/>
      <c r="AA688" s="3091"/>
      <c r="AB688" s="2776"/>
      <c r="AC688" s="3091"/>
      <c r="AD688" s="2759">
        <v>0</v>
      </c>
      <c r="AE688" s="2760"/>
      <c r="AF688" s="53"/>
      <c r="AG688" s="138" t="s">
        <v>540</v>
      </c>
      <c r="AH688" s="189"/>
      <c r="AI688" s="189"/>
      <c r="AJ688" s="2759"/>
      <c r="AK688" s="2760"/>
      <c r="AL688" s="2759"/>
      <c r="AM688" s="2760"/>
      <c r="AN688" s="2759">
        <v>0</v>
      </c>
      <c r="AO688" s="2760"/>
    </row>
    <row r="689" spans="1:41" ht="15.95" customHeight="1" x14ac:dyDescent="0.35">
      <c r="A689" s="3238" t="s">
        <v>990</v>
      </c>
      <c r="B689" s="3239"/>
      <c r="C689" s="208"/>
      <c r="D689" s="189"/>
      <c r="E689" s="2776"/>
      <c r="F689" s="3091"/>
      <c r="G689" s="2759"/>
      <c r="H689" s="2760"/>
      <c r="I689" s="2765">
        <v>1337084</v>
      </c>
      <c r="J689" s="3103"/>
      <c r="K689" s="299"/>
      <c r="L689" s="309" t="s">
        <v>541</v>
      </c>
      <c r="M689" s="189" t="s">
        <v>758</v>
      </c>
      <c r="N689" s="189" t="s">
        <v>466</v>
      </c>
      <c r="O689" s="2759">
        <v>7</v>
      </c>
      <c r="P689" s="2760"/>
      <c r="Q689" s="2759">
        <v>117649.38888888889</v>
      </c>
      <c r="R689" s="2760"/>
      <c r="S689" s="2759">
        <v>823545.72222222225</v>
      </c>
      <c r="T689" s="2760"/>
      <c r="U689" s="286"/>
      <c r="V689" s="3238" t="s">
        <v>1032</v>
      </c>
      <c r="W689" s="3239"/>
      <c r="X689" s="309"/>
      <c r="Y689" s="189"/>
      <c r="Z689" s="2776"/>
      <c r="AA689" s="3091"/>
      <c r="AB689" s="2776"/>
      <c r="AC689" s="3091"/>
      <c r="AD689" s="2765">
        <v>0</v>
      </c>
      <c r="AE689" s="3103"/>
      <c r="AF689" s="53"/>
      <c r="AG689" s="309" t="s">
        <v>541</v>
      </c>
      <c r="AH689" s="189" t="s">
        <v>758</v>
      </c>
      <c r="AI689" s="189" t="s">
        <v>466</v>
      </c>
      <c r="AJ689" s="2771">
        <v>5.5</v>
      </c>
      <c r="AK689" s="2772"/>
      <c r="AL689" s="2759">
        <v>117649.38888888889</v>
      </c>
      <c r="AM689" s="2760"/>
      <c r="AN689" s="2759">
        <v>647071.63888888888</v>
      </c>
      <c r="AO689" s="2760"/>
    </row>
    <row r="690" spans="1:41" ht="15.95" customHeight="1" x14ac:dyDescent="0.4">
      <c r="A690" s="3050" t="s">
        <v>992</v>
      </c>
      <c r="B690" s="3051"/>
      <c r="C690" s="136" t="s">
        <v>502</v>
      </c>
      <c r="D690" s="189" t="s">
        <v>503</v>
      </c>
      <c r="E690" s="2759">
        <v>12</v>
      </c>
      <c r="F690" s="2760"/>
      <c r="G690" s="2841">
        <v>38202.400000000001</v>
      </c>
      <c r="H690" s="2842">
        <v>38202.400000000001</v>
      </c>
      <c r="I690" s="2759">
        <v>458428.80000000005</v>
      </c>
      <c r="J690" s="2760"/>
      <c r="K690" s="299"/>
      <c r="L690" s="138" t="s">
        <v>543</v>
      </c>
      <c r="M690" s="189"/>
      <c r="N690" s="189"/>
      <c r="O690" s="2759"/>
      <c r="P690" s="2760"/>
      <c r="Q690" s="2759"/>
      <c r="R690" s="2760"/>
      <c r="S690" s="2759">
        <v>0</v>
      </c>
      <c r="T690" s="2760"/>
      <c r="U690" s="286"/>
      <c r="V690" s="3050" t="s">
        <v>988</v>
      </c>
      <c r="W690" s="3051"/>
      <c r="X690" s="309"/>
      <c r="Y690" s="189"/>
      <c r="Z690" s="2759"/>
      <c r="AA690" s="2760"/>
      <c r="AB690" s="2759"/>
      <c r="AC690" s="2760"/>
      <c r="AD690" s="2759">
        <v>0</v>
      </c>
      <c r="AE690" s="2760"/>
      <c r="AF690" s="53"/>
      <c r="AG690" s="138" t="s">
        <v>543</v>
      </c>
      <c r="AH690" s="189"/>
      <c r="AI690" s="189"/>
      <c r="AJ690" s="2759"/>
      <c r="AK690" s="2760"/>
      <c r="AL690" s="2759"/>
      <c r="AM690" s="2760"/>
      <c r="AN690" s="2759">
        <v>0</v>
      </c>
      <c r="AO690" s="2760"/>
    </row>
    <row r="691" spans="1:41" ht="15.95" customHeight="1" x14ac:dyDescent="0.2">
      <c r="A691" s="3050" t="s">
        <v>993</v>
      </c>
      <c r="B691" s="3051"/>
      <c r="C691" s="189"/>
      <c r="D691" s="189"/>
      <c r="E691" s="2759"/>
      <c r="F691" s="2760"/>
      <c r="G691" s="2759"/>
      <c r="H691" s="2760"/>
      <c r="I691" s="2759">
        <v>0</v>
      </c>
      <c r="J691" s="2760"/>
      <c r="K691" s="299"/>
      <c r="L691" s="138" t="s">
        <v>464</v>
      </c>
      <c r="M691" s="189" t="s">
        <v>1120</v>
      </c>
      <c r="N691" s="2156" t="s">
        <v>814</v>
      </c>
      <c r="O691" s="2759">
        <v>4</v>
      </c>
      <c r="P691" s="2760"/>
      <c r="Q691" s="2759">
        <v>103271.28661616161</v>
      </c>
      <c r="R691" s="2760"/>
      <c r="S691" s="2759">
        <v>413085.14646464644</v>
      </c>
      <c r="T691" s="2760"/>
      <c r="U691" s="286"/>
      <c r="V691" s="3050" t="s">
        <v>993</v>
      </c>
      <c r="W691" s="3051"/>
      <c r="X691" s="208"/>
      <c r="Y691" s="189"/>
      <c r="Z691" s="2759"/>
      <c r="AA691" s="2760"/>
      <c r="AB691" s="2759"/>
      <c r="AC691" s="2760"/>
      <c r="AD691" s="2759">
        <v>0</v>
      </c>
      <c r="AE691" s="2760"/>
      <c r="AF691" s="53"/>
      <c r="AG691" s="138" t="s">
        <v>464</v>
      </c>
      <c r="AH691" s="189"/>
      <c r="AI691" s="189"/>
      <c r="AJ691" s="2759"/>
      <c r="AK691" s="2760"/>
      <c r="AL691" s="2759"/>
      <c r="AM691" s="2760"/>
      <c r="AN691" s="2759">
        <v>0</v>
      </c>
      <c r="AO691" s="2760"/>
    </row>
    <row r="692" spans="1:41" ht="15.95" customHeight="1" x14ac:dyDescent="0.2">
      <c r="A692" s="3050" t="s">
        <v>475</v>
      </c>
      <c r="B692" s="3051"/>
      <c r="C692" s="136"/>
      <c r="D692" s="189"/>
      <c r="E692" s="2759"/>
      <c r="F692" s="2760"/>
      <c r="G692" s="2759"/>
      <c r="H692" s="2760"/>
      <c r="I692" s="2759">
        <v>0</v>
      </c>
      <c r="J692" s="2760"/>
      <c r="K692" s="299"/>
      <c r="L692" s="138" t="s">
        <v>462</v>
      </c>
      <c r="M692" s="189" t="s">
        <v>715</v>
      </c>
      <c r="N692" s="189" t="s">
        <v>561</v>
      </c>
      <c r="O692" s="2759">
        <v>1</v>
      </c>
      <c r="P692" s="2760"/>
      <c r="Q692" s="2759">
        <v>170450.12</v>
      </c>
      <c r="R692" s="2760"/>
      <c r="S692" s="2759">
        <v>170450.12</v>
      </c>
      <c r="T692" s="2760"/>
      <c r="U692" s="286"/>
      <c r="V692" s="3050" t="s">
        <v>475</v>
      </c>
      <c r="W692" s="3051"/>
      <c r="X692" s="208"/>
      <c r="Y692" s="189"/>
      <c r="Z692" s="2759"/>
      <c r="AA692" s="2760"/>
      <c r="AB692" s="2759"/>
      <c r="AC692" s="2760"/>
      <c r="AD692" s="2759">
        <v>0</v>
      </c>
      <c r="AE692" s="2760"/>
      <c r="AF692" s="53"/>
      <c r="AG692" s="138" t="s">
        <v>462</v>
      </c>
      <c r="AH692" s="189"/>
      <c r="AI692" s="189"/>
      <c r="AJ692" s="2759"/>
      <c r="AK692" s="2760"/>
      <c r="AL692" s="2759"/>
      <c r="AM692" s="2760"/>
      <c r="AN692" s="2759">
        <v>0</v>
      </c>
      <c r="AO692" s="2760"/>
    </row>
    <row r="693" spans="1:41" ht="15.95" customHeight="1" x14ac:dyDescent="0.3">
      <c r="A693" s="3050" t="s">
        <v>476</v>
      </c>
      <c r="B693" s="3051"/>
      <c r="C693" s="320"/>
      <c r="D693" s="136"/>
      <c r="E693" s="2759"/>
      <c r="F693" s="2760"/>
      <c r="G693" s="2759"/>
      <c r="H693" s="2760"/>
      <c r="I693" s="2759">
        <v>0</v>
      </c>
      <c r="J693" s="2760"/>
      <c r="K693" s="299"/>
      <c r="L693" s="138" t="s">
        <v>877</v>
      </c>
      <c r="M693" s="189"/>
      <c r="N693" s="189"/>
      <c r="O693" s="2759"/>
      <c r="P693" s="2760"/>
      <c r="Q693" s="2759"/>
      <c r="R693" s="2760"/>
      <c r="S693" s="2759">
        <v>0</v>
      </c>
      <c r="T693" s="2760"/>
      <c r="U693" s="286"/>
      <c r="V693" s="3050" t="s">
        <v>476</v>
      </c>
      <c r="W693" s="3051"/>
      <c r="X693" s="208"/>
      <c r="Y693" s="189"/>
      <c r="Z693" s="2759"/>
      <c r="AA693" s="2760"/>
      <c r="AB693" s="2759"/>
      <c r="AC693" s="2760"/>
      <c r="AD693" s="2759">
        <v>0</v>
      </c>
      <c r="AE693" s="2760"/>
      <c r="AF693" s="53"/>
      <c r="AG693" s="138" t="s">
        <v>877</v>
      </c>
      <c r="AH693" s="189"/>
      <c r="AI693" s="189"/>
      <c r="AJ693" s="2759"/>
      <c r="AK693" s="2760"/>
      <c r="AL693" s="2759"/>
      <c r="AM693" s="2760"/>
      <c r="AN693" s="2759">
        <v>0</v>
      </c>
      <c r="AO693" s="2760"/>
    </row>
    <row r="694" spans="1:41" ht="15.95" customHeight="1" x14ac:dyDescent="0.4">
      <c r="A694" s="3050" t="s">
        <v>908</v>
      </c>
      <c r="B694" s="3051"/>
      <c r="C694" s="2260" t="s">
        <v>502</v>
      </c>
      <c r="D694" s="2259" t="s">
        <v>503</v>
      </c>
      <c r="E694" s="2759">
        <v>3</v>
      </c>
      <c r="F694" s="2760"/>
      <c r="G694" s="2841">
        <v>38202.400000000001</v>
      </c>
      <c r="H694" s="2842">
        <v>38202.400000000001</v>
      </c>
      <c r="I694" s="2759">
        <v>114607.20000000001</v>
      </c>
      <c r="J694" s="2760"/>
      <c r="K694" s="299"/>
      <c r="L694" s="138" t="s">
        <v>600</v>
      </c>
      <c r="M694" s="189"/>
      <c r="N694" s="189"/>
      <c r="O694" s="2759"/>
      <c r="P694" s="2760"/>
      <c r="Q694" s="2759"/>
      <c r="R694" s="2760"/>
      <c r="S694" s="2759">
        <v>0</v>
      </c>
      <c r="T694" s="2760"/>
      <c r="U694" s="286"/>
      <c r="V694" s="3050" t="s">
        <v>1065</v>
      </c>
      <c r="W694" s="3051"/>
      <c r="X694" s="309"/>
      <c r="Y694" s="189"/>
      <c r="Z694" s="2759"/>
      <c r="AA694" s="2760"/>
      <c r="AB694" s="2759"/>
      <c r="AC694" s="3091"/>
      <c r="AD694" s="2759">
        <v>0</v>
      </c>
      <c r="AE694" s="2760"/>
      <c r="AF694" s="53"/>
      <c r="AG694" s="138" t="s">
        <v>600</v>
      </c>
      <c r="AH694" s="189"/>
      <c r="AI694" s="189"/>
      <c r="AJ694" s="2759"/>
      <c r="AK694" s="2760"/>
      <c r="AL694" s="2759"/>
      <c r="AM694" s="2760"/>
      <c r="AN694" s="2759">
        <v>0</v>
      </c>
      <c r="AO694" s="2760"/>
    </row>
    <row r="695" spans="1:41" ht="15.95" customHeight="1" x14ac:dyDescent="0.4">
      <c r="A695" s="3050" t="s">
        <v>995</v>
      </c>
      <c r="B695" s="3051"/>
      <c r="C695" s="2260" t="s">
        <v>502</v>
      </c>
      <c r="D695" s="2259" t="s">
        <v>503</v>
      </c>
      <c r="E695" s="2776">
        <v>12</v>
      </c>
      <c r="F695" s="3091"/>
      <c r="G695" s="2841">
        <v>38202.400000000001</v>
      </c>
      <c r="H695" s="2842">
        <v>38202.400000000001</v>
      </c>
      <c r="I695" s="2759">
        <v>458428.80000000005</v>
      </c>
      <c r="J695" s="2760"/>
      <c r="K695" s="299"/>
      <c r="L695" s="138" t="s">
        <v>513</v>
      </c>
      <c r="M695" s="235"/>
      <c r="N695" s="136"/>
      <c r="O695" s="2759"/>
      <c r="P695" s="2760"/>
      <c r="Q695" s="2759"/>
      <c r="R695" s="2760"/>
      <c r="S695" s="2759">
        <v>0</v>
      </c>
      <c r="T695" s="2760"/>
      <c r="U695" s="286"/>
      <c r="V695" s="3050" t="s">
        <v>995</v>
      </c>
      <c r="W695" s="3051"/>
      <c r="X695" s="208"/>
      <c r="Y695" s="189"/>
      <c r="Z695" s="2776"/>
      <c r="AA695" s="3091"/>
      <c r="AB695" s="2776"/>
      <c r="AC695" s="3091"/>
      <c r="AD695" s="2759">
        <v>0</v>
      </c>
      <c r="AE695" s="2760"/>
      <c r="AF695" s="53"/>
      <c r="AG695" s="138" t="s">
        <v>513</v>
      </c>
      <c r="AH695" s="235"/>
      <c r="AI695" s="136"/>
      <c r="AJ695" s="2759"/>
      <c r="AK695" s="2760"/>
      <c r="AL695" s="2759"/>
      <c r="AM695" s="2760"/>
      <c r="AN695" s="2759">
        <v>0</v>
      </c>
      <c r="AO695" s="2760"/>
    </row>
    <row r="696" spans="1:41" ht="15.95" customHeight="1" x14ac:dyDescent="0.4">
      <c r="A696" s="3050" t="s">
        <v>996</v>
      </c>
      <c r="B696" s="3051"/>
      <c r="C696" s="2260" t="s">
        <v>502</v>
      </c>
      <c r="D696" s="2259" t="s">
        <v>503</v>
      </c>
      <c r="E696" s="2776">
        <v>3</v>
      </c>
      <c r="F696" s="3091"/>
      <c r="G696" s="2841">
        <v>38202.400000000001</v>
      </c>
      <c r="H696" s="2842">
        <v>38202.400000000001</v>
      </c>
      <c r="I696" s="2759">
        <v>114607.20000000001</v>
      </c>
      <c r="J696" s="2760"/>
      <c r="K696" s="299"/>
      <c r="L696" s="138" t="s">
        <v>806</v>
      </c>
      <c r="M696" s="189"/>
      <c r="N696" s="189"/>
      <c r="O696" s="2759"/>
      <c r="P696" s="2760"/>
      <c r="Q696" s="2759"/>
      <c r="R696" s="2760"/>
      <c r="S696" s="2759">
        <v>0</v>
      </c>
      <c r="T696" s="2760"/>
      <c r="U696" s="286"/>
      <c r="V696" s="3050" t="s">
        <v>996</v>
      </c>
      <c r="W696" s="3051"/>
      <c r="X696" s="208"/>
      <c r="Y696" s="189"/>
      <c r="Z696" s="2776"/>
      <c r="AA696" s="3091"/>
      <c r="AB696" s="2776"/>
      <c r="AC696" s="3091"/>
      <c r="AD696" s="2759">
        <v>0</v>
      </c>
      <c r="AE696" s="2760"/>
      <c r="AF696" s="53"/>
      <c r="AG696" s="138" t="s">
        <v>806</v>
      </c>
      <c r="AH696" s="189"/>
      <c r="AI696" s="189"/>
      <c r="AJ696" s="2759"/>
      <c r="AK696" s="2760"/>
      <c r="AL696" s="2759"/>
      <c r="AM696" s="2760"/>
      <c r="AN696" s="2759">
        <v>0</v>
      </c>
      <c r="AO696" s="2760"/>
    </row>
    <row r="697" spans="1:41" ht="15.95" customHeight="1" x14ac:dyDescent="0.3">
      <c r="A697" s="3050" t="s">
        <v>879</v>
      </c>
      <c r="B697" s="3051"/>
      <c r="C697" s="136"/>
      <c r="D697" s="189"/>
      <c r="E697" s="2776"/>
      <c r="F697" s="3091"/>
      <c r="G697" s="2776"/>
      <c r="H697" s="3091"/>
      <c r="I697" s="2759">
        <v>0</v>
      </c>
      <c r="J697" s="2760"/>
      <c r="K697" s="299"/>
      <c r="L697" s="138" t="s">
        <v>580</v>
      </c>
      <c r="M697" s="189"/>
      <c r="N697" s="189"/>
      <c r="O697" s="2759"/>
      <c r="P697" s="2760"/>
      <c r="Q697" s="2759"/>
      <c r="R697" s="2760"/>
      <c r="S697" s="2759">
        <v>0</v>
      </c>
      <c r="T697" s="2760"/>
      <c r="U697" s="286"/>
      <c r="V697" s="3050" t="s">
        <v>879</v>
      </c>
      <c r="W697" s="3051"/>
      <c r="X697" s="208"/>
      <c r="Y697" s="189"/>
      <c r="Z697" s="2776"/>
      <c r="AA697" s="3091"/>
      <c r="AB697" s="2776"/>
      <c r="AC697" s="3091"/>
      <c r="AD697" s="2759">
        <v>0</v>
      </c>
      <c r="AE697" s="2760"/>
      <c r="AF697" s="53"/>
      <c r="AG697" s="138" t="s">
        <v>580</v>
      </c>
      <c r="AH697" s="189"/>
      <c r="AI697" s="189"/>
      <c r="AJ697" s="2759"/>
      <c r="AK697" s="2760"/>
      <c r="AL697" s="2759"/>
      <c r="AM697" s="2760"/>
      <c r="AN697" s="2759">
        <v>0</v>
      </c>
      <c r="AO697" s="2760"/>
    </row>
    <row r="698" spans="1:41" ht="15.95" customHeight="1" x14ac:dyDescent="0.4">
      <c r="A698" s="3050" t="s">
        <v>997</v>
      </c>
      <c r="B698" s="3051"/>
      <c r="C698" s="2260" t="s">
        <v>502</v>
      </c>
      <c r="D698" s="2259" t="s">
        <v>503</v>
      </c>
      <c r="E698" s="2776">
        <v>5</v>
      </c>
      <c r="F698" s="3091"/>
      <c r="G698" s="2841">
        <v>38202.400000000001</v>
      </c>
      <c r="H698" s="2842">
        <v>38202.400000000001</v>
      </c>
      <c r="I698" s="2759">
        <v>191012</v>
      </c>
      <c r="J698" s="2760"/>
      <c r="K698" s="299"/>
      <c r="L698" s="138" t="s">
        <v>880</v>
      </c>
      <c r="M698" s="189"/>
      <c r="N698" s="189"/>
      <c r="O698" s="2759"/>
      <c r="P698" s="2760"/>
      <c r="Q698" s="2759"/>
      <c r="R698" s="2760"/>
      <c r="S698" s="2759">
        <v>0</v>
      </c>
      <c r="T698" s="2760"/>
      <c r="U698" s="286"/>
      <c r="V698" s="3050" t="s">
        <v>997</v>
      </c>
      <c r="W698" s="3051"/>
      <c r="X698" s="208"/>
      <c r="Y698" s="189"/>
      <c r="Z698" s="2776"/>
      <c r="AA698" s="3091"/>
      <c r="AB698" s="2776"/>
      <c r="AC698" s="3091"/>
      <c r="AD698" s="2759">
        <v>0</v>
      </c>
      <c r="AE698" s="2760"/>
      <c r="AF698" s="53"/>
      <c r="AG698" s="138" t="s">
        <v>880</v>
      </c>
      <c r="AH698" s="189"/>
      <c r="AI698" s="189"/>
      <c r="AJ698" s="2759"/>
      <c r="AK698" s="2760"/>
      <c r="AL698" s="2759"/>
      <c r="AM698" s="2760"/>
      <c r="AN698" s="2759">
        <v>0</v>
      </c>
      <c r="AO698" s="2760"/>
    </row>
    <row r="699" spans="1:41" ht="15.95" customHeight="1" x14ac:dyDescent="0.3">
      <c r="A699" s="3050" t="s">
        <v>510</v>
      </c>
      <c r="B699" s="3051"/>
      <c r="C699" s="208"/>
      <c r="D699" s="189"/>
      <c r="E699" s="2776"/>
      <c r="F699" s="3091"/>
      <c r="G699" s="2776"/>
      <c r="H699" s="3091"/>
      <c r="I699" s="2759">
        <v>0</v>
      </c>
      <c r="J699" s="2760"/>
      <c r="K699" s="299"/>
      <c r="L699" s="217" t="s">
        <v>521</v>
      </c>
      <c r="M699" s="136"/>
      <c r="N699" s="136"/>
      <c r="O699" s="2843"/>
      <c r="P699" s="2843"/>
      <c r="Q699" s="2843"/>
      <c r="R699" s="2843"/>
      <c r="S699" s="2759">
        <v>0</v>
      </c>
      <c r="T699" s="2760"/>
      <c r="U699" s="286"/>
      <c r="V699" s="3050" t="s">
        <v>510</v>
      </c>
      <c r="W699" s="3051"/>
      <c r="X699" s="208"/>
      <c r="Y699" s="189"/>
      <c r="Z699" s="2776"/>
      <c r="AA699" s="3091"/>
      <c r="AB699" s="2776"/>
      <c r="AC699" s="3091"/>
      <c r="AD699" s="2759">
        <v>0</v>
      </c>
      <c r="AE699" s="2760"/>
      <c r="AF699" s="53"/>
      <c r="AG699" s="217" t="s">
        <v>521</v>
      </c>
      <c r="AH699" s="136"/>
      <c r="AI699" s="136"/>
      <c r="AJ699" s="2843"/>
      <c r="AK699" s="2843"/>
      <c r="AL699" s="2843"/>
      <c r="AM699" s="2843"/>
      <c r="AN699" s="2759">
        <v>0</v>
      </c>
      <c r="AO699" s="2760"/>
    </row>
    <row r="700" spans="1:41" ht="15.95" customHeight="1" x14ac:dyDescent="0.35">
      <c r="A700" s="3116" t="s">
        <v>998</v>
      </c>
      <c r="B700" s="3117"/>
      <c r="C700" s="208"/>
      <c r="D700" s="189"/>
      <c r="E700" s="2776"/>
      <c r="F700" s="3091"/>
      <c r="G700" s="2776"/>
      <c r="H700" s="3091"/>
      <c r="I700" s="2765">
        <v>1642703.2</v>
      </c>
      <c r="J700" s="3103"/>
      <c r="K700" s="299"/>
      <c r="L700" s="217"/>
      <c r="M700" s="218"/>
      <c r="N700" s="136"/>
      <c r="O700" s="2843"/>
      <c r="P700" s="2843"/>
      <c r="Q700" s="2843"/>
      <c r="R700" s="2843"/>
      <c r="S700" s="2759"/>
      <c r="T700" s="2760"/>
      <c r="U700" s="286"/>
      <c r="V700" s="3116" t="s">
        <v>998</v>
      </c>
      <c r="W700" s="3117"/>
      <c r="X700" s="208"/>
      <c r="Y700" s="189"/>
      <c r="Z700" s="2776"/>
      <c r="AA700" s="3091"/>
      <c r="AB700" s="2776"/>
      <c r="AC700" s="3091"/>
      <c r="AD700" s="2765">
        <v>1719108</v>
      </c>
      <c r="AE700" s="3103"/>
      <c r="AF700" s="53"/>
      <c r="AG700" s="217" t="s">
        <v>1090</v>
      </c>
      <c r="AH700" s="136"/>
      <c r="AI700" s="136"/>
      <c r="AJ700" s="2843"/>
      <c r="AK700" s="2843"/>
      <c r="AL700" s="2843"/>
      <c r="AM700" s="2843"/>
      <c r="AN700" s="2759">
        <v>0</v>
      </c>
      <c r="AO700" s="2760"/>
    </row>
    <row r="701" spans="1:41" ht="15.95" customHeight="1" x14ac:dyDescent="0.4">
      <c r="A701" s="3050" t="s">
        <v>858</v>
      </c>
      <c r="B701" s="3051"/>
      <c r="C701" s="2260" t="s">
        <v>502</v>
      </c>
      <c r="D701" s="2259" t="s">
        <v>503</v>
      </c>
      <c r="E701" s="2759">
        <v>8</v>
      </c>
      <c r="F701" s="2760"/>
      <c r="G701" s="2841">
        <v>38202.400000000001</v>
      </c>
      <c r="H701" s="2842">
        <v>38202.400000000001</v>
      </c>
      <c r="I701" s="2759">
        <v>305619.20000000001</v>
      </c>
      <c r="J701" s="2760"/>
      <c r="K701" s="299"/>
      <c r="L701" s="220" t="s">
        <v>882</v>
      </c>
      <c r="M701" s="66"/>
      <c r="N701" s="221"/>
      <c r="O701" s="3104"/>
      <c r="P701" s="3104"/>
      <c r="Q701" s="3104"/>
      <c r="R701" s="3104"/>
      <c r="S701" s="3105">
        <v>4789017.8169696974</v>
      </c>
      <c r="T701" s="3105"/>
      <c r="U701" s="286"/>
      <c r="V701" s="3050" t="s">
        <v>858</v>
      </c>
      <c r="W701" s="3051"/>
      <c r="X701" s="208"/>
      <c r="Y701" s="189"/>
      <c r="Z701" s="2759"/>
      <c r="AA701" s="2760"/>
      <c r="AB701" s="2759"/>
      <c r="AC701" s="2760"/>
      <c r="AD701" s="2759">
        <v>0</v>
      </c>
      <c r="AE701" s="2760"/>
      <c r="AF701" s="53"/>
      <c r="AG701" s="220" t="s">
        <v>882</v>
      </c>
      <c r="AH701" s="66"/>
      <c r="AI701" s="221"/>
      <c r="AJ701" s="3104"/>
      <c r="AK701" s="3104"/>
      <c r="AL701" s="3104"/>
      <c r="AM701" s="3104"/>
      <c r="AN701" s="3105">
        <v>892301.1085858586</v>
      </c>
      <c r="AO701" s="3105"/>
    </row>
    <row r="702" spans="1:41" ht="15.95" customHeight="1" x14ac:dyDescent="0.2">
      <c r="A702" s="3050" t="s">
        <v>501</v>
      </c>
      <c r="B702" s="3051"/>
      <c r="C702" s="189"/>
      <c r="D702" s="189"/>
      <c r="E702" s="2759"/>
      <c r="F702" s="2760"/>
      <c r="G702" s="2759"/>
      <c r="H702" s="2760"/>
      <c r="I702" s="2759">
        <v>0</v>
      </c>
      <c r="J702" s="2760"/>
      <c r="K702" s="299"/>
      <c r="L702" s="164"/>
      <c r="M702" s="218"/>
      <c r="N702" s="136"/>
      <c r="O702" s="2843"/>
      <c r="P702" s="2843"/>
      <c r="Q702" s="2843"/>
      <c r="R702" s="2843"/>
      <c r="S702" s="2843"/>
      <c r="T702" s="2843"/>
      <c r="U702" s="286"/>
      <c r="V702" s="3050" t="s">
        <v>501</v>
      </c>
      <c r="W702" s="3051"/>
      <c r="X702" s="208"/>
      <c r="Y702" s="189"/>
      <c r="Z702" s="2759"/>
      <c r="AA702" s="2760"/>
      <c r="AB702" s="2759"/>
      <c r="AC702" s="2760"/>
      <c r="AD702" s="2759">
        <v>0</v>
      </c>
      <c r="AE702" s="2760"/>
      <c r="AF702" s="53"/>
      <c r="AG702" s="164"/>
      <c r="AH702" s="218"/>
      <c r="AI702" s="136"/>
      <c r="AJ702" s="2843"/>
      <c r="AK702" s="2843"/>
      <c r="AL702" s="2843"/>
      <c r="AM702" s="2843"/>
      <c r="AN702" s="2843"/>
      <c r="AO702" s="2843"/>
    </row>
    <row r="703" spans="1:41" ht="15.95" customHeight="1" x14ac:dyDescent="0.3">
      <c r="A703" s="3050" t="s">
        <v>1000</v>
      </c>
      <c r="B703" s="3051"/>
      <c r="C703" s="189"/>
      <c r="D703" s="189"/>
      <c r="E703" s="2776"/>
      <c r="F703" s="3091"/>
      <c r="G703" s="2759"/>
      <c r="H703" s="3091"/>
      <c r="I703" s="2759">
        <v>0</v>
      </c>
      <c r="J703" s="2760"/>
      <c r="K703" s="299"/>
      <c r="L703" s="160" t="s">
        <v>582</v>
      </c>
      <c r="M703" s="161"/>
      <c r="N703" s="161"/>
      <c r="O703" s="3101"/>
      <c r="P703" s="3101"/>
      <c r="Q703" s="3101"/>
      <c r="R703" s="3101"/>
      <c r="S703" s="3101"/>
      <c r="T703" s="3102"/>
      <c r="U703" s="286"/>
      <c r="V703" s="3050" t="s">
        <v>1000</v>
      </c>
      <c r="W703" s="3051"/>
      <c r="X703" s="208"/>
      <c r="Y703" s="189"/>
      <c r="Z703" s="2776"/>
      <c r="AA703" s="3091"/>
      <c r="AB703" s="2776"/>
      <c r="AC703" s="3091"/>
      <c r="AD703" s="2759">
        <v>0</v>
      </c>
      <c r="AE703" s="2760"/>
      <c r="AF703" s="53"/>
      <c r="AG703" s="160" t="s">
        <v>582</v>
      </c>
      <c r="AH703" s="161"/>
      <c r="AI703" s="161"/>
      <c r="AJ703" s="3101"/>
      <c r="AK703" s="3101"/>
      <c r="AL703" s="3101"/>
      <c r="AM703" s="3101"/>
      <c r="AN703" s="3101"/>
      <c r="AO703" s="3102"/>
    </row>
    <row r="704" spans="1:41" ht="15.95" customHeight="1" x14ac:dyDescent="0.3">
      <c r="A704" s="3050" t="s">
        <v>1001</v>
      </c>
      <c r="B704" s="3051"/>
      <c r="C704" s="208"/>
      <c r="D704" s="189"/>
      <c r="E704" s="2776"/>
      <c r="F704" s="3091"/>
      <c r="G704" s="2776"/>
      <c r="H704" s="3091"/>
      <c r="I704" s="2759">
        <v>0</v>
      </c>
      <c r="J704" s="2760"/>
      <c r="K704" s="299"/>
      <c r="L704" s="164" t="s">
        <v>1002</v>
      </c>
      <c r="M704" s="317"/>
      <c r="N704" s="166"/>
      <c r="O704" s="2775"/>
      <c r="P704" s="2775"/>
      <c r="Q704" s="2775"/>
      <c r="R704" s="2775"/>
      <c r="S704" s="2775">
        <v>425142.61484848487</v>
      </c>
      <c r="T704" s="2760"/>
      <c r="U704" s="286"/>
      <c r="V704" s="3050" t="s">
        <v>1001</v>
      </c>
      <c r="W704" s="3051"/>
      <c r="X704" s="208"/>
      <c r="Y704" s="189"/>
      <c r="Z704" s="2776"/>
      <c r="AA704" s="3091"/>
      <c r="AB704" s="2776"/>
      <c r="AC704" s="3091"/>
      <c r="AD704" s="2759">
        <v>0</v>
      </c>
      <c r="AE704" s="2760"/>
      <c r="AF704" s="53"/>
      <c r="AG704" s="164" t="s">
        <v>1002</v>
      </c>
      <c r="AH704" s="317"/>
      <c r="AI704" s="166"/>
      <c r="AJ704" s="2775"/>
      <c r="AK704" s="2775"/>
      <c r="AL704" s="2775"/>
      <c r="AM704" s="2775"/>
      <c r="AN704" s="2775">
        <v>201461.15842929296</v>
      </c>
      <c r="AO704" s="2760"/>
    </row>
    <row r="705" spans="1:41" ht="15.95" customHeight="1" x14ac:dyDescent="0.3">
      <c r="A705" s="3050" t="s">
        <v>1003</v>
      </c>
      <c r="B705" s="3051"/>
      <c r="C705" s="208"/>
      <c r="D705" s="189"/>
      <c r="E705" s="2776"/>
      <c r="F705" s="3091"/>
      <c r="G705" s="2776"/>
      <c r="H705" s="3091"/>
      <c r="I705" s="2759">
        <v>0</v>
      </c>
      <c r="J705" s="2760"/>
      <c r="K705" s="299"/>
      <c r="L705" s="168" t="s">
        <v>533</v>
      </c>
      <c r="M705" s="166"/>
      <c r="N705" s="166"/>
      <c r="O705" s="2775"/>
      <c r="P705" s="2775"/>
      <c r="Q705" s="2775"/>
      <c r="R705" s="2775"/>
      <c r="S705" s="2775">
        <v>120000</v>
      </c>
      <c r="T705" s="2760"/>
      <c r="U705" s="286"/>
      <c r="V705" s="3050" t="s">
        <v>1003</v>
      </c>
      <c r="W705" s="3051"/>
      <c r="X705" s="208"/>
      <c r="Y705" s="189"/>
      <c r="Z705" s="2776"/>
      <c r="AA705" s="3091"/>
      <c r="AB705" s="2776"/>
      <c r="AC705" s="3091"/>
      <c r="AD705" s="2759">
        <v>0</v>
      </c>
      <c r="AE705" s="2760"/>
      <c r="AF705" s="53"/>
      <c r="AG705" s="168" t="s">
        <v>533</v>
      </c>
      <c r="AH705" s="166"/>
      <c r="AI705" s="166"/>
      <c r="AJ705" s="2775"/>
      <c r="AK705" s="2775"/>
      <c r="AL705" s="2775"/>
      <c r="AM705" s="2775"/>
      <c r="AN705" s="2775">
        <v>100000</v>
      </c>
      <c r="AO705" s="2760"/>
    </row>
    <row r="706" spans="1:41" ht="15.95" customHeight="1" x14ac:dyDescent="0.3">
      <c r="A706" s="3050" t="s">
        <v>1004</v>
      </c>
      <c r="B706" s="3051"/>
      <c r="C706" s="208"/>
      <c r="D706" s="189"/>
      <c r="E706" s="2776"/>
      <c r="F706" s="3091"/>
      <c r="G706" s="2776"/>
      <c r="H706" s="3091"/>
      <c r="I706" s="2759">
        <v>0</v>
      </c>
      <c r="J706" s="2760"/>
      <c r="K706" s="299"/>
      <c r="L706" s="169" t="s">
        <v>535</v>
      </c>
      <c r="M706" s="166"/>
      <c r="N706" s="166"/>
      <c r="O706" s="2775"/>
      <c r="P706" s="2775"/>
      <c r="Q706" s="2775"/>
      <c r="R706" s="2775"/>
      <c r="S706" s="2775">
        <v>400000</v>
      </c>
      <c r="T706" s="2760"/>
      <c r="U706" s="286"/>
      <c r="V706" s="3050" t="s">
        <v>1004</v>
      </c>
      <c r="W706" s="3051"/>
      <c r="X706" s="208"/>
      <c r="Y706" s="189"/>
      <c r="Z706" s="2776"/>
      <c r="AA706" s="3091"/>
      <c r="AB706" s="2776"/>
      <c r="AC706" s="3091"/>
      <c r="AD706" s="2759">
        <v>0</v>
      </c>
      <c r="AE706" s="2760"/>
      <c r="AF706" s="53"/>
      <c r="AG706" s="169" t="s">
        <v>535</v>
      </c>
      <c r="AH706" s="166"/>
      <c r="AI706" s="166"/>
      <c r="AJ706" s="2775"/>
      <c r="AK706" s="2775"/>
      <c r="AL706" s="2775"/>
      <c r="AM706" s="2775"/>
      <c r="AN706" s="2775">
        <v>400000</v>
      </c>
      <c r="AO706" s="2760"/>
    </row>
    <row r="707" spans="1:41" ht="15.95" customHeight="1" x14ac:dyDescent="0.3">
      <c r="A707" s="3050" t="s">
        <v>1005</v>
      </c>
      <c r="B707" s="3051"/>
      <c r="C707" s="189"/>
      <c r="D707" s="189"/>
      <c r="E707" s="2776"/>
      <c r="F707" s="3091"/>
      <c r="G707" s="2759"/>
      <c r="H707" s="3091"/>
      <c r="I707" s="2759">
        <v>0</v>
      </c>
      <c r="J707" s="2760"/>
      <c r="K707" s="299"/>
      <c r="L707" s="169" t="s">
        <v>731</v>
      </c>
      <c r="M707" s="166"/>
      <c r="N707" s="166"/>
      <c r="O707" s="2775"/>
      <c r="P707" s="2775"/>
      <c r="Q707" s="2775"/>
      <c r="R707" s="2775"/>
      <c r="S707" s="2775">
        <v>425142.61484848487</v>
      </c>
      <c r="T707" s="2760"/>
      <c r="U707" s="286"/>
      <c r="V707" s="3050" t="s">
        <v>1005</v>
      </c>
      <c r="W707" s="3051"/>
      <c r="X707" s="136"/>
      <c r="Y707" s="189"/>
      <c r="Z707" s="2776"/>
      <c r="AA707" s="3091"/>
      <c r="AB707" s="2776"/>
      <c r="AC707" s="3091"/>
      <c r="AD707" s="2759">
        <v>0</v>
      </c>
      <c r="AE707" s="2760"/>
      <c r="AF707" s="53"/>
      <c r="AG707" s="169" t="s">
        <v>731</v>
      </c>
      <c r="AH707" s="166"/>
      <c r="AI707" s="166"/>
      <c r="AJ707" s="2775"/>
      <c r="AK707" s="2775"/>
      <c r="AL707" s="2775"/>
      <c r="AM707" s="2775"/>
      <c r="AN707" s="2775">
        <v>201461.15842929296</v>
      </c>
      <c r="AO707" s="2760"/>
    </row>
    <row r="708" spans="1:41" ht="15.95" customHeight="1" x14ac:dyDescent="0.4">
      <c r="A708" s="3050" t="s">
        <v>1006</v>
      </c>
      <c r="B708" s="3051"/>
      <c r="C708" s="2260" t="s">
        <v>502</v>
      </c>
      <c r="D708" s="2259" t="s">
        <v>503</v>
      </c>
      <c r="E708" s="2776">
        <v>12</v>
      </c>
      <c r="F708" s="3091"/>
      <c r="G708" s="2841">
        <v>38202.400000000001</v>
      </c>
      <c r="H708" s="2842">
        <v>38202.400000000001</v>
      </c>
      <c r="I708" s="2759">
        <v>458428.80000000005</v>
      </c>
      <c r="J708" s="2760"/>
      <c r="K708" s="299"/>
      <c r="L708" s="185" t="s">
        <v>510</v>
      </c>
      <c r="M708" s="173"/>
      <c r="N708" s="173"/>
      <c r="O708" s="2757"/>
      <c r="P708" s="2757"/>
      <c r="Q708" s="2757"/>
      <c r="R708" s="2757"/>
      <c r="S708" s="2757">
        <v>150000</v>
      </c>
      <c r="T708" s="2758"/>
      <c r="U708" s="286"/>
      <c r="V708" s="3050" t="s">
        <v>1006</v>
      </c>
      <c r="W708" s="3051"/>
      <c r="X708" s="208"/>
      <c r="Y708" s="189"/>
      <c r="Z708" s="2776">
        <v>12</v>
      </c>
      <c r="AA708" s="3091"/>
      <c r="AB708" s="2841">
        <v>38202.400000000001</v>
      </c>
      <c r="AC708" s="2842">
        <v>38202.400000000001</v>
      </c>
      <c r="AD708" s="2759">
        <v>458428.80000000005</v>
      </c>
      <c r="AE708" s="2760"/>
      <c r="AF708" s="53"/>
      <c r="AG708" s="185" t="s">
        <v>510</v>
      </c>
      <c r="AH708" s="173"/>
      <c r="AI708" s="173"/>
      <c r="AJ708" s="2757"/>
      <c r="AK708" s="2757"/>
      <c r="AL708" s="2757"/>
      <c r="AM708" s="2757"/>
      <c r="AN708" s="2757">
        <v>150000</v>
      </c>
      <c r="AO708" s="2758"/>
    </row>
    <row r="709" spans="1:41" ht="15.95" customHeight="1" x14ac:dyDescent="0.4">
      <c r="A709" s="3050" t="s">
        <v>1007</v>
      </c>
      <c r="B709" s="3051"/>
      <c r="C709" s="2260" t="s">
        <v>502</v>
      </c>
      <c r="D709" s="2259" t="s">
        <v>503</v>
      </c>
      <c r="E709" s="2776">
        <v>15</v>
      </c>
      <c r="F709" s="3091"/>
      <c r="G709" s="2841">
        <v>38202.400000000001</v>
      </c>
      <c r="H709" s="2842">
        <v>38202.400000000001</v>
      </c>
      <c r="I709" s="2759">
        <v>573036</v>
      </c>
      <c r="J709" s="2760"/>
      <c r="K709" s="299"/>
      <c r="L709" s="174" t="s">
        <v>539</v>
      </c>
      <c r="M709" s="222"/>
      <c r="N709" s="222"/>
      <c r="O709" s="3096"/>
      <c r="P709" s="3096"/>
      <c r="Q709" s="3097"/>
      <c r="R709" s="3097"/>
      <c r="S709" s="3098">
        <v>1520285.2296969697</v>
      </c>
      <c r="T709" s="3098"/>
      <c r="U709" s="286"/>
      <c r="V709" s="3050" t="s">
        <v>1087</v>
      </c>
      <c r="W709" s="3051"/>
      <c r="X709" s="309"/>
      <c r="Y709" s="189"/>
      <c r="Z709" s="2776">
        <v>15</v>
      </c>
      <c r="AA709" s="3091"/>
      <c r="AB709" s="2841">
        <v>38202.400000000001</v>
      </c>
      <c r="AC709" s="2842">
        <v>38202.400000000001</v>
      </c>
      <c r="AD709" s="2759">
        <v>573036</v>
      </c>
      <c r="AE709" s="2760"/>
      <c r="AF709" s="53"/>
      <c r="AG709" s="174" t="s">
        <v>539</v>
      </c>
      <c r="AH709" s="222"/>
      <c r="AI709" s="222"/>
      <c r="AJ709" s="3096"/>
      <c r="AK709" s="3096"/>
      <c r="AL709" s="3097"/>
      <c r="AM709" s="3097"/>
      <c r="AN709" s="3098">
        <v>1052922.3168585859</v>
      </c>
      <c r="AO709" s="3098"/>
    </row>
    <row r="710" spans="1:41" ht="15.95" customHeight="1" x14ac:dyDescent="0.4">
      <c r="A710" s="3050" t="s">
        <v>1008</v>
      </c>
      <c r="B710" s="3051"/>
      <c r="C710" s="136"/>
      <c r="D710" s="189"/>
      <c r="E710" s="2776"/>
      <c r="F710" s="3091"/>
      <c r="G710" s="2776"/>
      <c r="H710" s="3091"/>
      <c r="I710" s="2759">
        <v>0</v>
      </c>
      <c r="J710" s="2760"/>
      <c r="K710" s="299"/>
      <c r="L710" s="177"/>
      <c r="M710" s="166"/>
      <c r="N710" s="166"/>
      <c r="O710" s="2775"/>
      <c r="P710" s="2775"/>
      <c r="Q710" s="2775"/>
      <c r="R710" s="2775"/>
      <c r="S710" s="2775"/>
      <c r="T710" s="2760"/>
      <c r="U710" s="286"/>
      <c r="V710" s="3050" t="s">
        <v>1121</v>
      </c>
      <c r="W710" s="3051"/>
      <c r="X710" s="208"/>
      <c r="Y710" s="189"/>
      <c r="Z710" s="2776">
        <v>10</v>
      </c>
      <c r="AA710" s="3091"/>
      <c r="AB710" s="2841">
        <v>38202.400000000001</v>
      </c>
      <c r="AC710" s="2842">
        <v>38202.400000000001</v>
      </c>
      <c r="AD710" s="2759">
        <v>382024</v>
      </c>
      <c r="AE710" s="2760"/>
      <c r="AF710" s="53"/>
      <c r="AG710" s="177"/>
      <c r="AH710" s="166"/>
      <c r="AI710" s="166"/>
      <c r="AJ710" s="2775"/>
      <c r="AK710" s="2775"/>
      <c r="AL710" s="2775"/>
      <c r="AM710" s="2775"/>
      <c r="AN710" s="2775"/>
      <c r="AO710" s="2760"/>
    </row>
    <row r="711" spans="1:41" ht="15.95" customHeight="1" thickBot="1" x14ac:dyDescent="0.35">
      <c r="A711" s="3050" t="s">
        <v>1009</v>
      </c>
      <c r="B711" s="3051"/>
      <c r="C711" s="136"/>
      <c r="D711" s="136"/>
      <c r="E711" s="2776"/>
      <c r="F711" s="3091"/>
      <c r="G711" s="2776"/>
      <c r="H711" s="3091"/>
      <c r="I711" s="2759">
        <v>0</v>
      </c>
      <c r="J711" s="2760"/>
      <c r="K711" s="299"/>
      <c r="L711" s="178" t="s">
        <v>588</v>
      </c>
      <c r="M711" s="226"/>
      <c r="N711" s="226"/>
      <c r="O711" s="226"/>
      <c r="P711" s="226"/>
      <c r="Q711" s="179"/>
      <c r="R711" s="179"/>
      <c r="S711" s="2780">
        <v>10023137.526666667</v>
      </c>
      <c r="T711" s="2781"/>
      <c r="U711" s="286"/>
      <c r="V711" s="3050" t="s">
        <v>1009</v>
      </c>
      <c r="W711" s="3051"/>
      <c r="X711" s="136"/>
      <c r="Y711" s="189"/>
      <c r="Z711" s="2776"/>
      <c r="AA711" s="3091"/>
      <c r="AB711" s="2759"/>
      <c r="AC711" s="3123"/>
      <c r="AD711" s="2759">
        <v>0</v>
      </c>
      <c r="AE711" s="2760"/>
      <c r="AF711" s="53"/>
      <c r="AG711" s="178" t="s">
        <v>588</v>
      </c>
      <c r="AH711" s="226"/>
      <c r="AI711" s="226"/>
      <c r="AJ711" s="226"/>
      <c r="AK711" s="226"/>
      <c r="AL711" s="179"/>
      <c r="AM711" s="179"/>
      <c r="AN711" s="2780">
        <v>5082145.4854444452</v>
      </c>
      <c r="AO711" s="2781"/>
    </row>
    <row r="712" spans="1:41" ht="15.95" customHeight="1" x14ac:dyDescent="0.2">
      <c r="A712" s="3050" t="s">
        <v>1049</v>
      </c>
      <c r="B712" s="3051"/>
      <c r="C712" s="136"/>
      <c r="D712" s="136"/>
      <c r="E712" s="2759"/>
      <c r="F712" s="2760"/>
      <c r="G712" s="2759"/>
      <c r="H712" s="2760"/>
      <c r="I712" s="2759">
        <v>0</v>
      </c>
      <c r="J712" s="2760"/>
      <c r="K712" s="304"/>
      <c r="L712" s="166"/>
      <c r="M712" s="166"/>
      <c r="N712" s="166"/>
      <c r="O712" s="166"/>
      <c r="P712" s="166"/>
      <c r="Q712" s="166"/>
      <c r="R712" s="166"/>
      <c r="S712" s="166"/>
      <c r="T712" s="166"/>
      <c r="U712" s="286"/>
      <c r="V712" s="3050" t="s">
        <v>1015</v>
      </c>
      <c r="W712" s="3051"/>
      <c r="X712" s="136"/>
      <c r="Y712" s="189"/>
      <c r="Z712" s="2759"/>
      <c r="AA712" s="2760"/>
      <c r="AB712" s="2759"/>
      <c r="AC712" s="2760"/>
      <c r="AD712" s="2759">
        <v>0</v>
      </c>
      <c r="AE712" s="2760"/>
      <c r="AF712" s="53"/>
      <c r="AG712" s="166"/>
      <c r="AH712" s="166"/>
      <c r="AI712" s="166"/>
      <c r="AJ712" s="166"/>
      <c r="AK712" s="166"/>
      <c r="AL712" s="166"/>
      <c r="AM712" s="166"/>
      <c r="AN712" s="166"/>
      <c r="AO712" s="166"/>
    </row>
    <row r="713" spans="1:41" ht="15.95" customHeight="1" x14ac:dyDescent="0.4">
      <c r="A713" s="3050" t="s">
        <v>1016</v>
      </c>
      <c r="B713" s="3051"/>
      <c r="C713" s="2260" t="s">
        <v>502</v>
      </c>
      <c r="D713" s="2259" t="s">
        <v>503</v>
      </c>
      <c r="E713" s="2776">
        <v>8</v>
      </c>
      <c r="F713" s="3091"/>
      <c r="G713" s="2841">
        <v>38202.400000000001</v>
      </c>
      <c r="H713" s="2842">
        <v>38202.400000000001</v>
      </c>
      <c r="I713" s="2759">
        <v>305619.20000000001</v>
      </c>
      <c r="J713" s="2760"/>
      <c r="K713" s="299"/>
      <c r="L713" s="7" t="s">
        <v>1530</v>
      </c>
      <c r="M713" s="166"/>
      <c r="N713" s="166"/>
      <c r="O713" s="166"/>
      <c r="P713" s="166"/>
      <c r="Q713" s="166"/>
      <c r="R713" s="166"/>
      <c r="S713" s="166"/>
      <c r="T713" s="166"/>
      <c r="U713" s="286"/>
      <c r="V713" s="3050" t="s">
        <v>1016</v>
      </c>
      <c r="W713" s="3051"/>
      <c r="X713" s="136"/>
      <c r="Y713" s="189"/>
      <c r="Z713" s="2776">
        <v>8</v>
      </c>
      <c r="AA713" s="3091"/>
      <c r="AB713" s="2841">
        <v>38202.400000000001</v>
      </c>
      <c r="AC713" s="2842">
        <v>38202.400000000001</v>
      </c>
      <c r="AD713" s="2759">
        <v>305619.20000000001</v>
      </c>
      <c r="AE713" s="2760"/>
      <c r="AF713" s="53"/>
      <c r="AG713" s="7" t="s">
        <v>1530</v>
      </c>
      <c r="AH713" s="166"/>
      <c r="AI713" s="166"/>
      <c r="AJ713" s="166"/>
      <c r="AK713" s="166"/>
      <c r="AL713" s="166"/>
      <c r="AM713" s="166"/>
      <c r="AN713" s="166"/>
      <c r="AO713" s="166"/>
    </row>
    <row r="714" spans="1:41" ht="15.95" customHeight="1" x14ac:dyDescent="0.3">
      <c r="A714" s="3050" t="s">
        <v>1017</v>
      </c>
      <c r="B714" s="3051"/>
      <c r="C714" s="208"/>
      <c r="D714" s="189"/>
      <c r="E714" s="2776"/>
      <c r="F714" s="3091"/>
      <c r="G714" s="2776"/>
      <c r="H714" s="3091"/>
      <c r="I714" s="2759">
        <v>0</v>
      </c>
      <c r="J714" s="2760"/>
      <c r="K714" s="299"/>
      <c r="L714" s="2155" t="s">
        <v>1586</v>
      </c>
      <c r="M714" s="1881"/>
      <c r="N714" s="1881"/>
      <c r="O714" s="1881"/>
      <c r="P714" s="1881"/>
      <c r="Q714" s="1896"/>
      <c r="R714" s="1881"/>
      <c r="S714" s="1881"/>
      <c r="T714" s="166"/>
      <c r="U714" s="286"/>
      <c r="V714" s="3050" t="s">
        <v>1017</v>
      </c>
      <c r="W714" s="3051"/>
      <c r="X714" s="208"/>
      <c r="Y714" s="189"/>
      <c r="Z714" s="2776"/>
      <c r="AA714" s="3091"/>
      <c r="AB714" s="2759"/>
      <c r="AC714" s="3123"/>
      <c r="AD714" s="2759">
        <v>0</v>
      </c>
      <c r="AE714" s="2760"/>
      <c r="AF714" s="53"/>
      <c r="AG714" s="2155" t="s">
        <v>1586</v>
      </c>
      <c r="AH714" s="1881"/>
      <c r="AI714" s="1881"/>
      <c r="AJ714" s="1881"/>
      <c r="AK714" s="1881"/>
      <c r="AL714" s="1896"/>
      <c r="AM714" s="1881"/>
      <c r="AN714" s="1881"/>
      <c r="AO714" s="166"/>
    </row>
    <row r="715" spans="1:41" ht="15.95" customHeight="1" x14ac:dyDescent="0.3">
      <c r="A715" s="3050" t="s">
        <v>1018</v>
      </c>
      <c r="B715" s="3051"/>
      <c r="C715" s="208"/>
      <c r="D715" s="189"/>
      <c r="E715" s="2776"/>
      <c r="F715" s="3091"/>
      <c r="G715" s="2776"/>
      <c r="H715" s="3091"/>
      <c r="I715" s="2759">
        <v>0</v>
      </c>
      <c r="J715" s="2760"/>
      <c r="K715" s="299"/>
      <c r="L715" s="166"/>
      <c r="M715" s="227"/>
      <c r="N715" s="227"/>
      <c r="O715" s="227"/>
      <c r="P715" s="227"/>
      <c r="Q715" s="122"/>
      <c r="R715" s="61"/>
      <c r="S715" s="166"/>
      <c r="T715" s="166"/>
      <c r="U715" s="286"/>
      <c r="V715" s="3050" t="s">
        <v>1018</v>
      </c>
      <c r="W715" s="3051"/>
      <c r="X715" s="208"/>
      <c r="Y715" s="189"/>
      <c r="Z715" s="2776"/>
      <c r="AA715" s="3091"/>
      <c r="AB715" s="2759"/>
      <c r="AC715" s="3123"/>
      <c r="AD715" s="2759">
        <v>0</v>
      </c>
      <c r="AE715" s="2760"/>
      <c r="AF715" s="53"/>
      <c r="AG715" s="166"/>
      <c r="AH715" s="3044"/>
      <c r="AI715" s="3044"/>
      <c r="AJ715" s="3044"/>
      <c r="AK715" s="3044"/>
      <c r="AL715" s="321"/>
      <c r="AM715" s="61"/>
      <c r="AN715" s="166"/>
      <c r="AO715" s="166"/>
    </row>
    <row r="716" spans="1:41" ht="15.95" customHeight="1" x14ac:dyDescent="0.2">
      <c r="A716" s="3050" t="s">
        <v>1019</v>
      </c>
      <c r="B716" s="3051"/>
      <c r="C716" s="136"/>
      <c r="D716" s="136"/>
      <c r="E716" s="2759"/>
      <c r="F716" s="2760"/>
      <c r="G716" s="2759"/>
      <c r="H716" s="2760"/>
      <c r="I716" s="2759">
        <v>0</v>
      </c>
      <c r="J716" s="2760"/>
      <c r="K716" s="299"/>
      <c r="L716" s="166"/>
      <c r="M716" s="3044"/>
      <c r="N716" s="3044"/>
      <c r="O716" s="3044"/>
      <c r="P716" s="3044"/>
      <c r="Q716" s="122"/>
      <c r="R716" s="61"/>
      <c r="S716" s="166"/>
      <c r="T716" s="166"/>
      <c r="U716" s="286"/>
      <c r="V716" s="3050" t="s">
        <v>1019</v>
      </c>
      <c r="W716" s="3051"/>
      <c r="X716" s="136"/>
      <c r="Y716" s="189"/>
      <c r="Z716" s="2759"/>
      <c r="AA716" s="2760"/>
      <c r="AB716" s="2759"/>
      <c r="AC716" s="2760"/>
      <c r="AD716" s="2759">
        <v>0</v>
      </c>
      <c r="AE716" s="2760"/>
      <c r="AF716" s="53"/>
      <c r="AG716" s="166"/>
      <c r="AH716" s="227"/>
      <c r="AI716" s="227"/>
      <c r="AJ716" s="227"/>
      <c r="AK716" s="227"/>
      <c r="AL716" s="122"/>
      <c r="AM716" s="61"/>
      <c r="AN716" s="166"/>
      <c r="AO716" s="166"/>
    </row>
    <row r="717" spans="1:41" ht="15.95" customHeight="1" x14ac:dyDescent="0.2">
      <c r="A717" s="3050" t="s">
        <v>887</v>
      </c>
      <c r="B717" s="3051"/>
      <c r="C717" s="136"/>
      <c r="D717" s="136"/>
      <c r="E717" s="2759"/>
      <c r="F717" s="2760"/>
      <c r="G717" s="2759"/>
      <c r="H717" s="2760"/>
      <c r="I717" s="2759">
        <v>0</v>
      </c>
      <c r="J717" s="2760"/>
      <c r="K717" s="299"/>
      <c r="L717" s="166"/>
      <c r="M717" s="3044"/>
      <c r="N717" s="3044"/>
      <c r="O717" s="3044"/>
      <c r="P717" s="3044"/>
      <c r="Q717" s="122"/>
      <c r="R717" s="166"/>
      <c r="S717" s="166"/>
      <c r="T717" s="166"/>
      <c r="U717" s="286"/>
      <c r="V717" s="3050" t="s">
        <v>887</v>
      </c>
      <c r="W717" s="3051"/>
      <c r="X717" s="136"/>
      <c r="Y717" s="189"/>
      <c r="Z717" s="2759"/>
      <c r="AA717" s="2760"/>
      <c r="AB717" s="2759"/>
      <c r="AC717" s="2760"/>
      <c r="AD717" s="2759">
        <v>0</v>
      </c>
      <c r="AE717" s="2760"/>
      <c r="AF717" s="53"/>
      <c r="AG717" s="166"/>
      <c r="AH717" s="227"/>
      <c r="AI717" s="227"/>
      <c r="AJ717" s="227"/>
      <c r="AK717" s="227"/>
      <c r="AL717" s="122"/>
      <c r="AM717" s="166"/>
      <c r="AN717" s="166"/>
      <c r="AO717" s="166"/>
    </row>
    <row r="718" spans="1:41" ht="15.95" customHeight="1" x14ac:dyDescent="0.3">
      <c r="A718" s="3050" t="s">
        <v>888</v>
      </c>
      <c r="B718" s="3051"/>
      <c r="C718" s="136"/>
      <c r="D718" s="136"/>
      <c r="E718" s="2776"/>
      <c r="F718" s="3091"/>
      <c r="G718" s="2759"/>
      <c r="H718" s="3091"/>
      <c r="I718" s="2759">
        <v>0</v>
      </c>
      <c r="J718" s="2760"/>
      <c r="K718" s="299"/>
      <c r="L718" s="166"/>
      <c r="M718" s="3044"/>
      <c r="N718" s="3044"/>
      <c r="O718" s="3044"/>
      <c r="P718" s="3044"/>
      <c r="Q718" s="292"/>
      <c r="R718" s="61"/>
      <c r="S718" s="166"/>
      <c r="T718" s="166"/>
      <c r="U718" s="286"/>
      <c r="V718" s="3050" t="s">
        <v>888</v>
      </c>
      <c r="W718" s="3051"/>
      <c r="X718" s="136"/>
      <c r="Y718" s="189"/>
      <c r="Z718" s="2776"/>
      <c r="AA718" s="3091"/>
      <c r="AB718" s="2759"/>
      <c r="AC718" s="3123"/>
      <c r="AD718" s="2759">
        <v>0</v>
      </c>
      <c r="AE718" s="2760"/>
      <c r="AF718" s="53"/>
      <c r="AG718" s="166"/>
      <c r="AH718" s="3044"/>
      <c r="AI718" s="3044"/>
      <c r="AJ718" s="3044"/>
      <c r="AK718" s="3044"/>
      <c r="AL718" s="122"/>
      <c r="AM718" s="61"/>
      <c r="AN718" s="166"/>
      <c r="AO718" s="166"/>
    </row>
    <row r="719" spans="1:41" ht="15.95" customHeight="1" x14ac:dyDescent="0.3">
      <c r="A719" s="3116" t="s">
        <v>1020</v>
      </c>
      <c r="B719" s="3117"/>
      <c r="C719" s="208"/>
      <c r="D719" s="189"/>
      <c r="E719" s="2776"/>
      <c r="F719" s="3091"/>
      <c r="G719" s="2776"/>
      <c r="H719" s="3091"/>
      <c r="I719" s="2765">
        <v>504832.88</v>
      </c>
      <c r="J719" s="2766"/>
      <c r="K719" s="299"/>
      <c r="L719" s="166"/>
      <c r="M719" s="166"/>
      <c r="N719" s="166"/>
      <c r="O719" s="166"/>
      <c r="P719" s="166"/>
      <c r="Q719" s="166"/>
      <c r="R719" s="61"/>
      <c r="S719" s="166"/>
      <c r="T719" s="166"/>
      <c r="U719" s="286"/>
      <c r="V719" s="3116" t="s">
        <v>1020</v>
      </c>
      <c r="W719" s="3117"/>
      <c r="X719" s="218"/>
      <c r="Y719" s="189"/>
      <c r="Z719" s="2776"/>
      <c r="AA719" s="3091"/>
      <c r="AB719" s="2759"/>
      <c r="AC719" s="3123"/>
      <c r="AD719" s="2765">
        <v>1417814.06</v>
      </c>
      <c r="AE719" s="2766"/>
      <c r="AF719" s="53"/>
      <c r="AG719" s="166"/>
      <c r="AH719" s="3044"/>
      <c r="AI719" s="3044"/>
      <c r="AJ719" s="3044"/>
      <c r="AK719" s="3044"/>
      <c r="AL719" s="122"/>
      <c r="AM719" s="61"/>
      <c r="AN719" s="166"/>
      <c r="AO719" s="166"/>
    </row>
    <row r="720" spans="1:41" ht="15.95" customHeight="1" x14ac:dyDescent="0.4">
      <c r="A720" s="3050" t="s">
        <v>890</v>
      </c>
      <c r="B720" s="3051"/>
      <c r="C720" s="2260" t="s">
        <v>502</v>
      </c>
      <c r="D720" s="2259" t="s">
        <v>503</v>
      </c>
      <c r="E720" s="2776">
        <v>4</v>
      </c>
      <c r="F720" s="3091"/>
      <c r="G720" s="2841">
        <v>38202.400000000001</v>
      </c>
      <c r="H720" s="2842">
        <v>38202.400000000001</v>
      </c>
      <c r="I720" s="2759">
        <v>152809.60000000001</v>
      </c>
      <c r="J720" s="2760"/>
      <c r="K720" s="299"/>
      <c r="L720" s="53"/>
      <c r="M720" s="53"/>
      <c r="N720" s="53"/>
      <c r="O720" s="53"/>
      <c r="P720" s="53"/>
      <c r="Q720" s="53"/>
      <c r="R720" s="61"/>
      <c r="S720" s="166"/>
      <c r="T720" s="166"/>
      <c r="U720" s="286"/>
      <c r="V720" s="3050" t="s">
        <v>890</v>
      </c>
      <c r="W720" s="3051"/>
      <c r="X720" s="136"/>
      <c r="Y720" s="189"/>
      <c r="Z720" s="2776">
        <v>16</v>
      </c>
      <c r="AA720" s="3091"/>
      <c r="AB720" s="2841">
        <v>38202.400000000001</v>
      </c>
      <c r="AC720" s="2842">
        <v>38202.400000000001</v>
      </c>
      <c r="AD720" s="2759">
        <v>611238.40000000002</v>
      </c>
      <c r="AE720" s="2760"/>
      <c r="AF720" s="53"/>
      <c r="AG720" s="166"/>
      <c r="AH720" s="3044"/>
      <c r="AI720" s="3044"/>
      <c r="AJ720" s="3044"/>
      <c r="AK720" s="3044"/>
      <c r="AL720" s="292"/>
      <c r="AM720" s="61"/>
      <c r="AN720" s="166"/>
      <c r="AO720" s="166"/>
    </row>
    <row r="721" spans="1:41" ht="15.95" customHeight="1" x14ac:dyDescent="0.3">
      <c r="A721" s="3050" t="s">
        <v>1021</v>
      </c>
      <c r="B721" s="3051"/>
      <c r="C721" s="136"/>
      <c r="D721" s="136"/>
      <c r="E721" s="2776"/>
      <c r="F721" s="3091"/>
      <c r="G721" s="2759"/>
      <c r="H721" s="3091"/>
      <c r="I721" s="2759">
        <v>0</v>
      </c>
      <c r="J721" s="2760"/>
      <c r="K721" s="299"/>
      <c r="L721" s="53"/>
      <c r="M721" s="53"/>
      <c r="N721" s="53"/>
      <c r="O721" s="53"/>
      <c r="P721" s="53"/>
      <c r="Q721" s="53"/>
      <c r="R721" s="166"/>
      <c r="S721" s="166"/>
      <c r="T721" s="166"/>
      <c r="U721" s="286"/>
      <c r="V721" s="3050" t="s">
        <v>1021</v>
      </c>
      <c r="W721" s="3051"/>
      <c r="X721" s="136"/>
      <c r="Y721" s="189"/>
      <c r="Z721" s="2776"/>
      <c r="AA721" s="3091"/>
      <c r="AB721" s="2759"/>
      <c r="AC721" s="3123"/>
      <c r="AD721" s="2759">
        <v>0</v>
      </c>
      <c r="AE721" s="2760"/>
      <c r="AF721" s="53"/>
      <c r="AG721" s="166"/>
      <c r="AH721" s="166"/>
      <c r="AI721" s="166"/>
      <c r="AJ721" s="166"/>
      <c r="AK721" s="166"/>
      <c r="AL721" s="166"/>
      <c r="AM721" s="166"/>
      <c r="AN721" s="166"/>
      <c r="AO721" s="166"/>
    </row>
    <row r="722" spans="1:41" ht="15.95" customHeight="1" x14ac:dyDescent="0.3">
      <c r="A722" s="3050" t="s">
        <v>899</v>
      </c>
      <c r="B722" s="3051"/>
      <c r="C722" s="136"/>
      <c r="D722" s="136"/>
      <c r="E722" s="2776"/>
      <c r="F722" s="3091"/>
      <c r="G722" s="2759"/>
      <c r="H722" s="3091"/>
      <c r="I722" s="2759">
        <v>0</v>
      </c>
      <c r="J722" s="2760"/>
      <c r="K722" s="299"/>
      <c r="L722" s="53"/>
      <c r="M722" s="53"/>
      <c r="N722" s="53"/>
      <c r="O722" s="53"/>
      <c r="P722" s="53"/>
      <c r="Q722" s="53"/>
      <c r="R722" s="53"/>
      <c r="S722" s="166"/>
      <c r="T722" s="166"/>
      <c r="U722" s="286"/>
      <c r="V722" s="3050" t="s">
        <v>899</v>
      </c>
      <c r="W722" s="3051"/>
      <c r="X722" s="136"/>
      <c r="Y722" s="189"/>
      <c r="Z722" s="2776"/>
      <c r="AA722" s="3091"/>
      <c r="AB722" s="2759"/>
      <c r="AC722" s="3123"/>
      <c r="AD722" s="2759">
        <v>0</v>
      </c>
      <c r="AE722" s="2760"/>
      <c r="AF722" s="53"/>
      <c r="AG722" s="53"/>
      <c r="AH722" s="53"/>
      <c r="AI722" s="53"/>
      <c r="AJ722" s="53"/>
      <c r="AK722" s="53"/>
      <c r="AL722" s="53"/>
      <c r="AM722" s="53"/>
      <c r="AN722" s="166"/>
      <c r="AO722" s="166"/>
    </row>
    <row r="723" spans="1:41" ht="15.95" customHeight="1" x14ac:dyDescent="0.3">
      <c r="A723" s="3050" t="s">
        <v>733</v>
      </c>
      <c r="B723" s="3051"/>
      <c r="C723" s="136"/>
      <c r="D723" s="189"/>
      <c r="E723" s="2776"/>
      <c r="F723" s="3091"/>
      <c r="G723" s="2759"/>
      <c r="H723" s="3123"/>
      <c r="I723" s="2759">
        <v>0</v>
      </c>
      <c r="J723" s="2760"/>
      <c r="L723" s="53"/>
      <c r="M723" s="53"/>
      <c r="N723" s="53"/>
      <c r="O723" s="53"/>
      <c r="P723" s="53"/>
      <c r="Q723" s="53"/>
      <c r="U723" s="286"/>
      <c r="V723" s="3050" t="s">
        <v>733</v>
      </c>
      <c r="W723" s="3051"/>
      <c r="X723" s="136"/>
      <c r="Y723" s="189"/>
      <c r="Z723" s="2776"/>
      <c r="AA723" s="3091"/>
      <c r="AB723" s="2759"/>
      <c r="AC723" s="3123"/>
      <c r="AD723" s="2759">
        <v>0</v>
      </c>
      <c r="AE723" s="2760"/>
      <c r="AF723" s="53"/>
      <c r="AG723" s="53"/>
      <c r="AH723" s="53"/>
      <c r="AI723" s="53"/>
      <c r="AJ723" s="53"/>
      <c r="AK723" s="53"/>
      <c r="AL723" s="53"/>
    </row>
    <row r="724" spans="1:41" ht="15.95" customHeight="1" x14ac:dyDescent="0.3">
      <c r="A724" s="3050" t="s">
        <v>770</v>
      </c>
      <c r="B724" s="3051"/>
      <c r="C724" s="208"/>
      <c r="D724" s="189" t="s">
        <v>799</v>
      </c>
      <c r="E724" s="2776"/>
      <c r="F724" s="3091"/>
      <c r="G724" s="2776"/>
      <c r="H724" s="3091"/>
      <c r="I724" s="2759">
        <v>150000</v>
      </c>
      <c r="J724" s="2760"/>
      <c r="L724" s="53"/>
      <c r="M724" s="53"/>
      <c r="N724" s="53"/>
      <c r="O724" s="53"/>
      <c r="P724" s="53"/>
      <c r="Q724" s="53"/>
      <c r="U724" s="286"/>
      <c r="V724" s="3050" t="s">
        <v>770</v>
      </c>
      <c r="W724" s="3051"/>
      <c r="X724" s="208"/>
      <c r="Y724" s="189" t="s">
        <v>1241</v>
      </c>
      <c r="Z724" s="2776"/>
      <c r="AA724" s="3091"/>
      <c r="AB724" s="2759"/>
      <c r="AC724" s="3123"/>
      <c r="AD724" s="2759">
        <v>150000</v>
      </c>
      <c r="AE724" s="2760"/>
      <c r="AF724" s="53"/>
      <c r="AG724" s="53"/>
      <c r="AH724" s="53"/>
      <c r="AI724" s="53"/>
      <c r="AJ724" s="53"/>
      <c r="AK724" s="53"/>
      <c r="AL724" s="53"/>
    </row>
    <row r="725" spans="1:41" ht="15.95" customHeight="1" x14ac:dyDescent="0.3">
      <c r="A725" s="3050" t="s">
        <v>620</v>
      </c>
      <c r="B725" s="3051"/>
      <c r="C725" s="309" t="s">
        <v>768</v>
      </c>
      <c r="D725" s="189" t="s">
        <v>561</v>
      </c>
      <c r="E725" s="2776">
        <v>2</v>
      </c>
      <c r="F725" s="3091"/>
      <c r="G725" s="2759">
        <v>101011.64</v>
      </c>
      <c r="H725" s="3091">
        <v>101011.64</v>
      </c>
      <c r="I725" s="2759">
        <v>202023.28</v>
      </c>
      <c r="J725" s="2760"/>
      <c r="U725" s="286"/>
      <c r="V725" s="3050" t="s">
        <v>620</v>
      </c>
      <c r="W725" s="3051"/>
      <c r="X725" s="136" t="s">
        <v>768</v>
      </c>
      <c r="Y725" s="189" t="s">
        <v>561</v>
      </c>
      <c r="Z725" s="2776">
        <v>6.5</v>
      </c>
      <c r="AA725" s="3091"/>
      <c r="AB725" s="2759">
        <v>101011.64</v>
      </c>
      <c r="AC725" s="3123"/>
      <c r="AD725" s="2759">
        <v>656575.66</v>
      </c>
      <c r="AE725" s="2760"/>
      <c r="AF725" s="53"/>
    </row>
    <row r="726" spans="1:41" ht="15.95" customHeight="1" thickBot="1" x14ac:dyDescent="0.25">
      <c r="A726" s="229" t="s">
        <v>563</v>
      </c>
      <c r="B726" s="230"/>
      <c r="C726" s="231"/>
      <c r="D726" s="230"/>
      <c r="E726" s="2761">
        <v>82</v>
      </c>
      <c r="F726" s="2762"/>
      <c r="G726" s="2761"/>
      <c r="H726" s="2762"/>
      <c r="I726" s="2761">
        <v>3713834.48</v>
      </c>
      <c r="J726" s="2762"/>
      <c r="U726" s="286"/>
      <c r="V726" s="229" t="s">
        <v>563</v>
      </c>
      <c r="W726" s="230"/>
      <c r="X726" s="231"/>
      <c r="Y726" s="230"/>
      <c r="Z726" s="2761">
        <v>24</v>
      </c>
      <c r="AA726" s="2762"/>
      <c r="AB726" s="2761"/>
      <c r="AC726" s="2762"/>
      <c r="AD726" s="2761">
        <v>3136922.06</v>
      </c>
      <c r="AE726" s="2762"/>
      <c r="AF726" s="53"/>
      <c r="AG726" s="53"/>
      <c r="AH726" s="53"/>
      <c r="AI726" s="53"/>
      <c r="AJ726" s="53"/>
      <c r="AK726" s="53"/>
      <c r="AL726" s="53"/>
      <c r="AM726" s="53"/>
      <c r="AN726" s="53"/>
      <c r="AO726" s="53"/>
    </row>
    <row r="727" spans="1:41" ht="15.95" customHeight="1" x14ac:dyDescent="0.2">
      <c r="A727" s="53"/>
      <c r="B727" s="53"/>
      <c r="C727" s="53"/>
      <c r="D727" s="53"/>
      <c r="E727" s="53"/>
      <c r="F727" s="53"/>
      <c r="G727" s="53"/>
      <c r="H727" s="294"/>
      <c r="I727" s="294"/>
      <c r="J727" s="294"/>
      <c r="K727" s="316"/>
      <c r="L727" s="53"/>
      <c r="M727" s="53"/>
      <c r="N727" s="53"/>
      <c r="O727" s="53"/>
      <c r="P727" s="53"/>
      <c r="Q727" s="53"/>
      <c r="R727" s="53"/>
      <c r="S727" s="316"/>
      <c r="T727" s="316"/>
      <c r="U727" s="295"/>
      <c r="V727" s="53"/>
      <c r="W727" s="53"/>
      <c r="X727" s="53"/>
      <c r="Y727" s="53"/>
      <c r="Z727" s="53"/>
      <c r="AA727" s="53"/>
      <c r="AB727" s="53"/>
      <c r="AC727" s="294"/>
      <c r="AD727" s="294"/>
      <c r="AE727" s="294"/>
      <c r="AF727" s="295"/>
      <c r="AG727" s="53"/>
      <c r="AH727" s="53"/>
      <c r="AI727" s="53"/>
      <c r="AJ727" s="53"/>
      <c r="AK727" s="53"/>
      <c r="AL727" s="53"/>
      <c r="AM727" s="53"/>
      <c r="AN727" s="295"/>
      <c r="AO727" s="295"/>
    </row>
    <row r="728" spans="1:41" ht="15.95" customHeight="1" x14ac:dyDescent="0.2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3122"/>
      <c r="T728" s="3122"/>
      <c r="U728" s="286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  <c r="AJ728" s="53"/>
      <c r="AK728" s="53"/>
      <c r="AL728" s="53"/>
      <c r="AM728" s="53"/>
      <c r="AN728" s="3115"/>
      <c r="AO728" s="3115"/>
    </row>
    <row r="729" spans="1:41" ht="15.95" customHeight="1" x14ac:dyDescent="0.2">
      <c r="A729" s="2854"/>
      <c r="B729" s="2854"/>
      <c r="C729" s="2854"/>
      <c r="D729" s="2854"/>
      <c r="E729" s="2854"/>
      <c r="F729" s="2854"/>
      <c r="G729" s="2854"/>
      <c r="H729" s="2854"/>
      <c r="I729" s="2854"/>
      <c r="J729" s="2854"/>
      <c r="K729" s="2854"/>
      <c r="L729" s="2854"/>
      <c r="M729" s="2854"/>
      <c r="N729" s="2854"/>
      <c r="O729" s="2854"/>
      <c r="P729" s="2854"/>
      <c r="Q729" s="2854"/>
      <c r="R729" s="2854"/>
      <c r="S729" s="2854"/>
      <c r="T729" s="2854"/>
      <c r="U729" s="2854"/>
      <c r="V729" s="2854"/>
      <c r="W729" s="2854"/>
      <c r="X729" s="2854"/>
      <c r="Y729" s="2854"/>
      <c r="Z729" s="2854"/>
      <c r="AA729" s="2854"/>
      <c r="AB729" s="2854"/>
      <c r="AC729" s="2854"/>
      <c r="AD729" s="2854"/>
      <c r="AE729" s="2854"/>
      <c r="AF729" s="2854"/>
      <c r="AG729" s="2854"/>
      <c r="AH729" s="2854"/>
      <c r="AI729" s="2854"/>
      <c r="AJ729" s="2854"/>
      <c r="AK729" s="2854"/>
      <c r="AL729" s="2854"/>
      <c r="AM729" s="2854"/>
      <c r="AN729" s="2854"/>
      <c r="AO729" s="2854"/>
    </row>
    <row r="730" spans="1:41" ht="15.95" customHeight="1" x14ac:dyDescent="0.2">
      <c r="A730" s="53"/>
      <c r="B730" s="53"/>
      <c r="C730" s="53"/>
      <c r="D730" s="53"/>
      <c r="E730" s="53"/>
      <c r="F730" s="53"/>
      <c r="G730" s="53"/>
      <c r="H730" s="294"/>
      <c r="I730" s="294"/>
      <c r="J730" s="294"/>
      <c r="K730" s="316"/>
      <c r="L730" s="314"/>
      <c r="M730" s="314"/>
      <c r="N730" s="314"/>
      <c r="O730" s="314"/>
      <c r="P730" s="314"/>
      <c r="Q730" s="53"/>
      <c r="R730" s="53"/>
      <c r="S730" s="316"/>
      <c r="T730" s="316"/>
      <c r="U730" s="295"/>
      <c r="AC730" s="294"/>
      <c r="AD730" s="294"/>
      <c r="AE730" s="294"/>
      <c r="AF730" s="295"/>
      <c r="AM730" s="53"/>
      <c r="AN730" s="295"/>
      <c r="AO730" s="295"/>
    </row>
    <row r="731" spans="1:41" ht="15.95" customHeight="1" x14ac:dyDescent="0.2">
      <c r="A731" s="2935" t="s">
        <v>1948</v>
      </c>
      <c r="B731" s="2935"/>
      <c r="C731" s="2935"/>
      <c r="D731" s="2935"/>
      <c r="E731" s="2935"/>
      <c r="F731" s="2935"/>
      <c r="G731" s="2935"/>
      <c r="H731" s="2935"/>
      <c r="I731" s="2935"/>
      <c r="J731" s="2935"/>
      <c r="K731" s="2935"/>
      <c r="L731" s="2935"/>
      <c r="M731" s="2935"/>
      <c r="N731" s="2935"/>
      <c r="O731" s="2935"/>
      <c r="P731" s="2935"/>
      <c r="Q731" s="2935"/>
      <c r="R731" s="2935"/>
      <c r="S731" s="2935"/>
      <c r="T731" s="2935"/>
      <c r="U731" s="298"/>
      <c r="V731" s="2811" t="s">
        <v>1967</v>
      </c>
      <c r="W731" s="2811"/>
      <c r="X731" s="2811"/>
      <c r="Y731" s="2811"/>
      <c r="Z731" s="2811"/>
      <c r="AA731" s="2811"/>
      <c r="AB731" s="2811"/>
      <c r="AC731" s="2811"/>
      <c r="AD731" s="2811"/>
      <c r="AE731" s="2811"/>
      <c r="AF731" s="2811"/>
      <c r="AG731" s="2811"/>
      <c r="AH731" s="2811"/>
      <c r="AI731" s="2811"/>
      <c r="AJ731" s="2811"/>
      <c r="AK731" s="2811"/>
      <c r="AL731" s="2811"/>
      <c r="AM731" s="2811"/>
      <c r="AN731" s="2811"/>
      <c r="AO731" s="2811"/>
    </row>
    <row r="732" spans="1:41" ht="15.95" customHeight="1" thickBot="1" x14ac:dyDescent="0.25">
      <c r="A732" s="2811"/>
      <c r="B732" s="2811"/>
      <c r="C732" s="2811"/>
      <c r="D732" s="2811"/>
      <c r="E732" s="2811"/>
      <c r="F732" s="2811"/>
      <c r="G732" s="2811"/>
      <c r="H732" s="2811"/>
      <c r="I732" s="2811"/>
      <c r="J732" s="2811"/>
      <c r="K732" s="2811"/>
      <c r="L732" s="2811"/>
      <c r="M732" s="2811"/>
      <c r="N732" s="2811"/>
      <c r="O732" s="2811"/>
      <c r="P732" s="2811"/>
      <c r="Q732" s="2811"/>
      <c r="R732" s="2811"/>
      <c r="S732" s="2811"/>
      <c r="T732" s="2811"/>
      <c r="U732" s="286"/>
      <c r="V732" s="166"/>
      <c r="W732" s="166"/>
      <c r="X732" s="166"/>
      <c r="Y732" s="166"/>
      <c r="Z732" s="166"/>
      <c r="AA732" s="166"/>
      <c r="AB732" s="166"/>
      <c r="AC732" s="166"/>
      <c r="AD732" s="166"/>
      <c r="AE732" s="166"/>
      <c r="AF732" s="53"/>
      <c r="AG732" s="53"/>
      <c r="AH732" s="53"/>
      <c r="AI732" s="53"/>
      <c r="AJ732" s="53"/>
      <c r="AK732" s="53"/>
      <c r="AL732" s="53"/>
      <c r="AM732" s="53"/>
      <c r="AN732" s="53"/>
      <c r="AO732" s="53"/>
    </row>
    <row r="733" spans="1:41" ht="15.95" customHeight="1" x14ac:dyDescent="0.3">
      <c r="A733" s="2818" t="s">
        <v>441</v>
      </c>
      <c r="B733" s="2820"/>
      <c r="C733" s="2818" t="s">
        <v>442</v>
      </c>
      <c r="D733" s="2819"/>
      <c r="E733" s="2819"/>
      <c r="F733" s="2820"/>
      <c r="G733" s="2818" t="s">
        <v>443</v>
      </c>
      <c r="H733" s="2820"/>
      <c r="I733" s="2818" t="s">
        <v>444</v>
      </c>
      <c r="J733" s="2820"/>
      <c r="K733" s="53"/>
      <c r="L733" s="2833" t="s">
        <v>441</v>
      </c>
      <c r="M733" s="2818" t="s">
        <v>442</v>
      </c>
      <c r="N733" s="2819"/>
      <c r="O733" s="2819"/>
      <c r="P733" s="2820"/>
      <c r="Q733" s="2818" t="s">
        <v>443</v>
      </c>
      <c r="R733" s="2820"/>
      <c r="S733" s="2818"/>
      <c r="T733" s="2820"/>
      <c r="U733" s="287"/>
      <c r="V733" s="2818" t="s">
        <v>441</v>
      </c>
      <c r="W733" s="2820"/>
      <c r="X733" s="2818" t="s">
        <v>442</v>
      </c>
      <c r="Y733" s="2819"/>
      <c r="Z733" s="2819"/>
      <c r="AA733" s="2820"/>
      <c r="AB733" s="2818" t="s">
        <v>443</v>
      </c>
      <c r="AC733" s="2820"/>
      <c r="AD733" s="2818" t="s">
        <v>444</v>
      </c>
      <c r="AE733" s="2820"/>
      <c r="AF733" s="53"/>
      <c r="AG733" s="2833" t="s">
        <v>441</v>
      </c>
      <c r="AH733" s="2818" t="s">
        <v>442</v>
      </c>
      <c r="AI733" s="2819"/>
      <c r="AJ733" s="2819"/>
      <c r="AK733" s="2820"/>
      <c r="AL733" s="2818" t="s">
        <v>443</v>
      </c>
      <c r="AM733" s="2820"/>
      <c r="AN733" s="2818"/>
      <c r="AO733" s="3109"/>
    </row>
    <row r="734" spans="1:41" ht="15.95" customHeight="1" thickBot="1" x14ac:dyDescent="0.35">
      <c r="A734" s="2831"/>
      <c r="B734" s="2832"/>
      <c r="C734" s="2821"/>
      <c r="D734" s="2822"/>
      <c r="E734" s="2822"/>
      <c r="F734" s="2823"/>
      <c r="G734" s="2831" t="s">
        <v>446</v>
      </c>
      <c r="H734" s="2832"/>
      <c r="I734" s="2831"/>
      <c r="J734" s="2832"/>
      <c r="K734" s="53"/>
      <c r="L734" s="2873"/>
      <c r="M734" s="2821"/>
      <c r="N734" s="2822"/>
      <c r="O734" s="2822"/>
      <c r="P734" s="2823"/>
      <c r="Q734" s="2831" t="s">
        <v>446</v>
      </c>
      <c r="R734" s="2832"/>
      <c r="S734" s="2831" t="s">
        <v>281</v>
      </c>
      <c r="T734" s="2832"/>
      <c r="U734" s="287"/>
      <c r="V734" s="2831"/>
      <c r="W734" s="2832"/>
      <c r="X734" s="2821"/>
      <c r="Y734" s="2822"/>
      <c r="Z734" s="2822"/>
      <c r="AA734" s="2823"/>
      <c r="AB734" s="2831" t="s">
        <v>446</v>
      </c>
      <c r="AC734" s="2832"/>
      <c r="AD734" s="2831"/>
      <c r="AE734" s="2832"/>
      <c r="AF734" s="53"/>
      <c r="AG734" s="2873"/>
      <c r="AH734" s="2821"/>
      <c r="AI734" s="2822"/>
      <c r="AJ734" s="2822"/>
      <c r="AK734" s="2823"/>
      <c r="AL734" s="2831" t="s">
        <v>446</v>
      </c>
      <c r="AM734" s="2832"/>
      <c r="AN734" s="2831" t="s">
        <v>281</v>
      </c>
      <c r="AO734" s="3091"/>
    </row>
    <row r="735" spans="1:41" ht="15.95" customHeight="1" x14ac:dyDescent="0.3">
      <c r="A735" s="2831"/>
      <c r="B735" s="2832"/>
      <c r="C735" s="66" t="s">
        <v>447</v>
      </c>
      <c r="D735" s="2873" t="s">
        <v>448</v>
      </c>
      <c r="E735" s="2831" t="s">
        <v>449</v>
      </c>
      <c r="F735" s="2832"/>
      <c r="G735" s="2831" t="s">
        <v>450</v>
      </c>
      <c r="H735" s="2832"/>
      <c r="I735" s="2831" t="s">
        <v>354</v>
      </c>
      <c r="J735" s="2832"/>
      <c r="K735" s="53"/>
      <c r="L735" s="2873"/>
      <c r="M735" s="64" t="s">
        <v>447</v>
      </c>
      <c r="N735" s="2833" t="s">
        <v>448</v>
      </c>
      <c r="O735" s="2818" t="s">
        <v>449</v>
      </c>
      <c r="P735" s="2820"/>
      <c r="Q735" s="2831" t="s">
        <v>450</v>
      </c>
      <c r="R735" s="2832"/>
      <c r="S735" s="2831" t="s">
        <v>354</v>
      </c>
      <c r="T735" s="2832"/>
      <c r="U735" s="287"/>
      <c r="V735" s="2831"/>
      <c r="W735" s="2832"/>
      <c r="X735" s="66" t="s">
        <v>447</v>
      </c>
      <c r="Y735" s="2873" t="s">
        <v>448</v>
      </c>
      <c r="Z735" s="2831" t="s">
        <v>449</v>
      </c>
      <c r="AA735" s="2832"/>
      <c r="AB735" s="2831" t="s">
        <v>450</v>
      </c>
      <c r="AC735" s="2832"/>
      <c r="AD735" s="2831" t="s">
        <v>354</v>
      </c>
      <c r="AE735" s="2832"/>
      <c r="AF735" s="53"/>
      <c r="AG735" s="2873"/>
      <c r="AH735" s="64" t="s">
        <v>447</v>
      </c>
      <c r="AI735" s="2873" t="s">
        <v>448</v>
      </c>
      <c r="AJ735" s="2831" t="s">
        <v>449</v>
      </c>
      <c r="AK735" s="2832"/>
      <c r="AL735" s="2831" t="s">
        <v>450</v>
      </c>
      <c r="AM735" s="2832"/>
      <c r="AN735" s="2831" t="s">
        <v>354</v>
      </c>
      <c r="AO735" s="3091"/>
    </row>
    <row r="736" spans="1:41" ht="15.95" customHeight="1" thickBot="1" x14ac:dyDescent="0.35">
      <c r="A736" s="2821"/>
      <c r="B736" s="2823"/>
      <c r="C736" s="67" t="s">
        <v>451</v>
      </c>
      <c r="D736" s="2834"/>
      <c r="E736" s="2821"/>
      <c r="F736" s="2823"/>
      <c r="G736" s="2821"/>
      <c r="H736" s="2823"/>
      <c r="I736" s="2821"/>
      <c r="J736" s="2823"/>
      <c r="K736" s="53"/>
      <c r="L736" s="2834"/>
      <c r="M736" s="63" t="s">
        <v>451</v>
      </c>
      <c r="N736" s="2834"/>
      <c r="O736" s="2821"/>
      <c r="P736" s="2823"/>
      <c r="Q736" s="2821"/>
      <c r="R736" s="2823"/>
      <c r="S736" s="2821"/>
      <c r="T736" s="2823"/>
      <c r="U736" s="287"/>
      <c r="V736" s="2821"/>
      <c r="W736" s="2823"/>
      <c r="X736" s="67" t="s">
        <v>451</v>
      </c>
      <c r="Y736" s="2834"/>
      <c r="Z736" s="2821"/>
      <c r="AA736" s="2823"/>
      <c r="AB736" s="2821"/>
      <c r="AC736" s="2823"/>
      <c r="AD736" s="2821"/>
      <c r="AE736" s="2823"/>
      <c r="AF736" s="53"/>
      <c r="AG736" s="2834"/>
      <c r="AH736" s="63" t="s">
        <v>451</v>
      </c>
      <c r="AI736" s="2834"/>
      <c r="AJ736" s="2821"/>
      <c r="AK736" s="2823"/>
      <c r="AL736" s="2821"/>
      <c r="AM736" s="2823"/>
      <c r="AN736" s="3110"/>
      <c r="AO736" s="3111"/>
    </row>
    <row r="737" spans="1:41" ht="15.95" customHeight="1" x14ac:dyDescent="0.3">
      <c r="A737" s="3118" t="s">
        <v>452</v>
      </c>
      <c r="B737" s="3119"/>
      <c r="C737" s="205"/>
      <c r="D737" s="189"/>
      <c r="E737" s="2776"/>
      <c r="F737" s="3091"/>
      <c r="G737" s="2776"/>
      <c r="H737" s="3091"/>
      <c r="I737" s="2776"/>
      <c r="J737" s="3091"/>
      <c r="K737" s="299"/>
      <c r="L737" s="135" t="s">
        <v>453</v>
      </c>
      <c r="M737" s="206"/>
      <c r="N737" s="207"/>
      <c r="O737" s="2805"/>
      <c r="P737" s="2806"/>
      <c r="Q737" s="2805"/>
      <c r="R737" s="2806"/>
      <c r="S737" s="2805"/>
      <c r="T737" s="2806"/>
      <c r="U737" s="286"/>
      <c r="V737" s="3118" t="s">
        <v>452</v>
      </c>
      <c r="W737" s="3119"/>
      <c r="X737" s="205"/>
      <c r="Y737" s="189"/>
      <c r="Z737" s="2776"/>
      <c r="AA737" s="3091"/>
      <c r="AB737" s="2776"/>
      <c r="AC737" s="3091"/>
      <c r="AD737" s="2776"/>
      <c r="AE737" s="3091"/>
      <c r="AF737" s="53"/>
      <c r="AG737" s="135" t="s">
        <v>453</v>
      </c>
      <c r="AH737" s="206"/>
      <c r="AI737" s="207"/>
      <c r="AJ737" s="2805"/>
      <c r="AK737" s="2806"/>
      <c r="AL737" s="2805"/>
      <c r="AM737" s="2806"/>
      <c r="AN737" s="2805"/>
      <c r="AO737" s="2806"/>
    </row>
    <row r="738" spans="1:41" ht="15.95" customHeight="1" x14ac:dyDescent="0.35">
      <c r="A738" s="3116" t="s">
        <v>976</v>
      </c>
      <c r="B738" s="3117"/>
      <c r="C738" s="53"/>
      <c r="D738" s="309"/>
      <c r="E738" s="2776"/>
      <c r="F738" s="3091"/>
      <c r="G738" s="2776"/>
      <c r="H738" s="3091"/>
      <c r="I738" s="2765">
        <v>76404.800000000003</v>
      </c>
      <c r="J738" s="3103"/>
      <c r="K738" s="299"/>
      <c r="L738" s="138"/>
      <c r="M738" s="209"/>
      <c r="N738" s="189"/>
      <c r="O738" s="2759"/>
      <c r="P738" s="2760"/>
      <c r="Q738" s="2759"/>
      <c r="R738" s="2760"/>
      <c r="S738" s="2759"/>
      <c r="T738" s="2760"/>
      <c r="U738" s="286"/>
      <c r="V738" s="3116" t="s">
        <v>976</v>
      </c>
      <c r="W738" s="3117"/>
      <c r="X738" s="136"/>
      <c r="Y738" s="189"/>
      <c r="Z738" s="2776"/>
      <c r="AA738" s="3091"/>
      <c r="AB738" s="2776"/>
      <c r="AC738" s="3091"/>
      <c r="AD738" s="3106">
        <v>0</v>
      </c>
      <c r="AE738" s="3103"/>
      <c r="AF738" s="53"/>
      <c r="AG738" s="138"/>
      <c r="AH738" s="209"/>
      <c r="AI738" s="189"/>
      <c r="AJ738" s="2759"/>
      <c r="AK738" s="2760"/>
      <c r="AL738" s="2759"/>
      <c r="AM738" s="2760"/>
      <c r="AN738" s="2759"/>
      <c r="AO738" s="2760"/>
    </row>
    <row r="739" spans="1:41" ht="15.95" customHeight="1" x14ac:dyDescent="0.4">
      <c r="A739" s="3120" t="s">
        <v>977</v>
      </c>
      <c r="B739" s="3121"/>
      <c r="C739" s="136" t="s">
        <v>502</v>
      </c>
      <c r="D739" s="189" t="s">
        <v>503</v>
      </c>
      <c r="E739" s="2776">
        <v>1</v>
      </c>
      <c r="F739" s="3091"/>
      <c r="G739" s="2841">
        <v>38202.400000000001</v>
      </c>
      <c r="H739" s="2842">
        <v>38202.400000000001</v>
      </c>
      <c r="I739" s="2759">
        <v>38202.400000000001</v>
      </c>
      <c r="J739" s="2760"/>
      <c r="K739" s="299"/>
      <c r="L739" s="138" t="s">
        <v>456</v>
      </c>
      <c r="M739" s="189"/>
      <c r="N739" s="189"/>
      <c r="O739" s="2759"/>
      <c r="P739" s="2760"/>
      <c r="Q739" s="2759"/>
      <c r="R739" s="2760"/>
      <c r="S739" s="2759"/>
      <c r="T739" s="2760"/>
      <c r="U739" s="286"/>
      <c r="V739" s="3120" t="s">
        <v>977</v>
      </c>
      <c r="W739" s="3121"/>
      <c r="X739" s="136"/>
      <c r="Y739" s="189"/>
      <c r="Z739" s="2776"/>
      <c r="AA739" s="3091"/>
      <c r="AB739" s="2776"/>
      <c r="AC739" s="3091"/>
      <c r="AD739" s="2759">
        <v>0</v>
      </c>
      <c r="AE739" s="2760"/>
      <c r="AF739" s="53"/>
      <c r="AG739" s="138" t="s">
        <v>456</v>
      </c>
      <c r="AH739" s="189"/>
      <c r="AI739" s="189"/>
      <c r="AJ739" s="2759"/>
      <c r="AK739" s="2760"/>
      <c r="AL739" s="2759"/>
      <c r="AM739" s="2760"/>
      <c r="AN739" s="2759"/>
      <c r="AO739" s="2760"/>
    </row>
    <row r="740" spans="1:41" ht="15.95" customHeight="1" x14ac:dyDescent="0.4">
      <c r="A740" s="3120" t="s">
        <v>978</v>
      </c>
      <c r="B740" s="3121"/>
      <c r="C740" s="136" t="s">
        <v>502</v>
      </c>
      <c r="D740" s="189" t="s">
        <v>503</v>
      </c>
      <c r="E740" s="2776">
        <v>1</v>
      </c>
      <c r="F740" s="3091"/>
      <c r="G740" s="2841">
        <v>38202.400000000001</v>
      </c>
      <c r="H740" s="2842">
        <v>38202.400000000001</v>
      </c>
      <c r="I740" s="2759">
        <v>38202.400000000001</v>
      </c>
      <c r="J740" s="2760"/>
      <c r="K740" s="299"/>
      <c r="L740" s="138" t="s">
        <v>859</v>
      </c>
      <c r="M740" s="189" t="s">
        <v>772</v>
      </c>
      <c r="N740" s="189" t="s">
        <v>1105</v>
      </c>
      <c r="O740" s="2759">
        <v>1600</v>
      </c>
      <c r="P740" s="2760"/>
      <c r="Q740" s="2759">
        <v>1067.42</v>
      </c>
      <c r="R740" s="2760"/>
      <c r="S740" s="2759">
        <v>1707872</v>
      </c>
      <c r="T740" s="2760"/>
      <c r="U740" s="286"/>
      <c r="V740" s="3120" t="s">
        <v>978</v>
      </c>
      <c r="W740" s="3121"/>
      <c r="X740" s="136"/>
      <c r="Y740" s="189"/>
      <c r="Z740" s="2776"/>
      <c r="AA740" s="3091"/>
      <c r="AB740" s="2776"/>
      <c r="AC740" s="3091"/>
      <c r="AD740" s="2759">
        <v>0</v>
      </c>
      <c r="AE740" s="2760"/>
      <c r="AF740" s="53"/>
      <c r="AG740" s="138" t="s">
        <v>859</v>
      </c>
      <c r="AH740" s="189"/>
      <c r="AI740" s="189"/>
      <c r="AJ740" s="2759"/>
      <c r="AK740" s="2760"/>
      <c r="AL740" s="2759"/>
      <c r="AM740" s="2760"/>
      <c r="AN740" s="2759">
        <v>0</v>
      </c>
      <c r="AO740" s="2760"/>
    </row>
    <row r="741" spans="1:41" ht="15.95" customHeight="1" x14ac:dyDescent="0.35">
      <c r="A741" s="3116" t="s">
        <v>987</v>
      </c>
      <c r="B741" s="3117"/>
      <c r="C741" s="136"/>
      <c r="D741" s="189"/>
      <c r="E741" s="2776"/>
      <c r="F741" s="3091"/>
      <c r="G741" s="2776"/>
      <c r="H741" s="3091"/>
      <c r="I741" s="2765">
        <v>76404.800000000003</v>
      </c>
      <c r="J741" s="3103"/>
      <c r="K741" s="299"/>
      <c r="L741" s="138" t="s">
        <v>865</v>
      </c>
      <c r="M741" s="189"/>
      <c r="N741" s="189"/>
      <c r="O741" s="2759"/>
      <c r="P741" s="2760"/>
      <c r="Q741" s="2759"/>
      <c r="R741" s="2760"/>
      <c r="S741" s="2759">
        <v>0</v>
      </c>
      <c r="T741" s="2760"/>
      <c r="U741" s="286"/>
      <c r="V741" s="3116" t="s">
        <v>987</v>
      </c>
      <c r="W741" s="3117"/>
      <c r="X741" s="136"/>
      <c r="Y741" s="189"/>
      <c r="Z741" s="2776"/>
      <c r="AA741" s="3091"/>
      <c r="AB741" s="2776"/>
      <c r="AC741" s="3091"/>
      <c r="AD741" s="2765">
        <v>0</v>
      </c>
      <c r="AE741" s="3103"/>
      <c r="AF741" s="53"/>
      <c r="AG741" s="138" t="s">
        <v>865</v>
      </c>
      <c r="AH741" s="189"/>
      <c r="AI741" s="189"/>
      <c r="AJ741" s="2759"/>
      <c r="AK741" s="2760"/>
      <c r="AL741" s="2759"/>
      <c r="AM741" s="2760"/>
      <c r="AN741" s="2759">
        <v>0</v>
      </c>
      <c r="AO741" s="2760"/>
    </row>
    <row r="742" spans="1:41" ht="15.95" customHeight="1" x14ac:dyDescent="0.4">
      <c r="A742" s="3120" t="s">
        <v>988</v>
      </c>
      <c r="B742" s="3121"/>
      <c r="C742" s="136" t="s">
        <v>502</v>
      </c>
      <c r="D742" s="189" t="s">
        <v>503</v>
      </c>
      <c r="E742" s="2776">
        <v>2</v>
      </c>
      <c r="F742" s="3091"/>
      <c r="G742" s="2841">
        <v>38202.400000000001</v>
      </c>
      <c r="H742" s="2842">
        <v>38202.400000000001</v>
      </c>
      <c r="I742" s="2759">
        <v>76404.800000000003</v>
      </c>
      <c r="J742" s="2760"/>
      <c r="K742" s="299"/>
      <c r="L742" s="138" t="s">
        <v>867</v>
      </c>
      <c r="M742" s="189" t="s">
        <v>1152</v>
      </c>
      <c r="N742" s="189" t="s">
        <v>479</v>
      </c>
      <c r="O742" s="2759">
        <v>2</v>
      </c>
      <c r="P742" s="2760"/>
      <c r="Q742" s="2759">
        <v>41685.56</v>
      </c>
      <c r="R742" s="2760"/>
      <c r="S742" s="2759">
        <v>83371.12</v>
      </c>
      <c r="T742" s="2760"/>
      <c r="U742" s="286"/>
      <c r="V742" s="3120" t="s">
        <v>988</v>
      </c>
      <c r="W742" s="3121"/>
      <c r="X742" s="136"/>
      <c r="Y742" s="189"/>
      <c r="Z742" s="2776"/>
      <c r="AA742" s="3091"/>
      <c r="AB742" s="2776"/>
      <c r="AC742" s="3091"/>
      <c r="AD742" s="2759">
        <v>0</v>
      </c>
      <c r="AE742" s="2760"/>
      <c r="AF742" s="53"/>
      <c r="AG742" s="138" t="s">
        <v>867</v>
      </c>
      <c r="AH742" s="189" t="s">
        <v>1152</v>
      </c>
      <c r="AI742" s="189" t="s">
        <v>479</v>
      </c>
      <c r="AJ742" s="2759">
        <v>5</v>
      </c>
      <c r="AK742" s="2760"/>
      <c r="AL742" s="2759">
        <v>41685.56</v>
      </c>
      <c r="AM742" s="2760"/>
      <c r="AN742" s="2759">
        <v>208427.8</v>
      </c>
      <c r="AO742" s="2760"/>
    </row>
    <row r="743" spans="1:41" ht="15.95" customHeight="1" x14ac:dyDescent="0.3">
      <c r="A743" s="3120" t="s">
        <v>978</v>
      </c>
      <c r="B743" s="3121"/>
      <c r="C743" s="136"/>
      <c r="D743" s="189"/>
      <c r="E743" s="2776"/>
      <c r="F743" s="3091"/>
      <c r="G743" s="2759"/>
      <c r="H743" s="2760"/>
      <c r="I743" s="2759">
        <v>0</v>
      </c>
      <c r="J743" s="2760"/>
      <c r="K743" s="299"/>
      <c r="L743" s="138" t="s">
        <v>869</v>
      </c>
      <c r="M743" s="189" t="s">
        <v>796</v>
      </c>
      <c r="N743" s="189" t="s">
        <v>458</v>
      </c>
      <c r="O743" s="2759">
        <v>2</v>
      </c>
      <c r="P743" s="2760"/>
      <c r="Q743" s="2996">
        <v>17785.679292929297</v>
      </c>
      <c r="R743" s="2997"/>
      <c r="S743" s="2759">
        <v>35571.358585858594</v>
      </c>
      <c r="T743" s="2760"/>
      <c r="U743" s="286"/>
      <c r="V743" s="3120" t="s">
        <v>978</v>
      </c>
      <c r="W743" s="3121"/>
      <c r="X743" s="136"/>
      <c r="Y743" s="189"/>
      <c r="Z743" s="2776"/>
      <c r="AA743" s="3091"/>
      <c r="AB743" s="2776"/>
      <c r="AC743" s="3091"/>
      <c r="AD743" s="2759">
        <v>0</v>
      </c>
      <c r="AE743" s="2760"/>
      <c r="AF743" s="53"/>
      <c r="AG743" s="138" t="s">
        <v>869</v>
      </c>
      <c r="AH743" s="189" t="s">
        <v>1153</v>
      </c>
      <c r="AI743" s="189" t="s">
        <v>479</v>
      </c>
      <c r="AJ743" s="2759">
        <v>5</v>
      </c>
      <c r="AK743" s="2760"/>
      <c r="AL743" s="2759">
        <v>50562</v>
      </c>
      <c r="AM743" s="2760"/>
      <c r="AN743" s="2759">
        <v>252810</v>
      </c>
      <c r="AO743" s="2760"/>
    </row>
    <row r="744" spans="1:41" ht="15.95" customHeight="1" x14ac:dyDescent="0.3">
      <c r="A744" s="3120" t="s">
        <v>989</v>
      </c>
      <c r="B744" s="3121"/>
      <c r="C744" s="136"/>
      <c r="D744" s="189"/>
      <c r="E744" s="2776"/>
      <c r="F744" s="3091"/>
      <c r="G744" s="2759"/>
      <c r="H744" s="3091"/>
      <c r="I744" s="2759">
        <v>0</v>
      </c>
      <c r="J744" s="2760"/>
      <c r="K744" s="299"/>
      <c r="L744" s="138" t="s">
        <v>540</v>
      </c>
      <c r="M744" s="189"/>
      <c r="N744" s="189"/>
      <c r="O744" s="2759"/>
      <c r="P744" s="2760"/>
      <c r="Q744" s="2759"/>
      <c r="R744" s="2760"/>
      <c r="S744" s="2759">
        <v>0</v>
      </c>
      <c r="T744" s="2760"/>
      <c r="U744" s="286"/>
      <c r="V744" s="3120" t="s">
        <v>989</v>
      </c>
      <c r="W744" s="3121"/>
      <c r="X744" s="136"/>
      <c r="Y744" s="189"/>
      <c r="Z744" s="2776"/>
      <c r="AA744" s="3091"/>
      <c r="AB744" s="2776"/>
      <c r="AC744" s="3091"/>
      <c r="AD744" s="2759">
        <v>0</v>
      </c>
      <c r="AE744" s="2760"/>
      <c r="AF744" s="53"/>
      <c r="AG744" s="138" t="s">
        <v>540</v>
      </c>
      <c r="AH744" s="189"/>
      <c r="AI744" s="189"/>
      <c r="AJ744" s="2759"/>
      <c r="AK744" s="2760"/>
      <c r="AL744" s="2759"/>
      <c r="AM744" s="2760"/>
      <c r="AN744" s="2759">
        <v>0</v>
      </c>
      <c r="AO744" s="2760"/>
    </row>
    <row r="745" spans="1:41" ht="15.95" customHeight="1" x14ac:dyDescent="0.35">
      <c r="A745" s="3238" t="s">
        <v>990</v>
      </c>
      <c r="B745" s="3239"/>
      <c r="C745" s="136"/>
      <c r="D745" s="189"/>
      <c r="E745" s="2776"/>
      <c r="F745" s="3091"/>
      <c r="G745" s="2759"/>
      <c r="H745" s="2760"/>
      <c r="I745" s="2765">
        <v>1260679.2</v>
      </c>
      <c r="J745" s="3103"/>
      <c r="K745" s="299"/>
      <c r="L745" s="309" t="s">
        <v>541</v>
      </c>
      <c r="M745" s="189" t="s">
        <v>758</v>
      </c>
      <c r="N745" s="189" t="s">
        <v>857</v>
      </c>
      <c r="O745" s="2759">
        <v>10</v>
      </c>
      <c r="P745" s="2760"/>
      <c r="Q745" s="2759">
        <v>117649.38888888889</v>
      </c>
      <c r="R745" s="2760"/>
      <c r="S745" s="2759">
        <v>1176493.888888889</v>
      </c>
      <c r="T745" s="2760"/>
      <c r="U745" s="286"/>
      <c r="V745" s="3238" t="s">
        <v>1032</v>
      </c>
      <c r="W745" s="3239"/>
      <c r="X745" s="136"/>
      <c r="Y745" s="189"/>
      <c r="Z745" s="2776"/>
      <c r="AA745" s="3091"/>
      <c r="AB745" s="2776"/>
      <c r="AC745" s="3091"/>
      <c r="AD745" s="2765">
        <v>0</v>
      </c>
      <c r="AE745" s="3103"/>
      <c r="AF745" s="53"/>
      <c r="AG745" s="309" t="s">
        <v>541</v>
      </c>
      <c r="AH745" s="189" t="s">
        <v>758</v>
      </c>
      <c r="AI745" s="189" t="s">
        <v>857</v>
      </c>
      <c r="AJ745" s="2759">
        <v>11</v>
      </c>
      <c r="AK745" s="2760"/>
      <c r="AL745" s="2759">
        <v>117649.38888888889</v>
      </c>
      <c r="AM745" s="2760"/>
      <c r="AN745" s="2759">
        <v>1294143.2777777778</v>
      </c>
      <c r="AO745" s="2760"/>
    </row>
    <row r="746" spans="1:41" ht="15.95" customHeight="1" x14ac:dyDescent="0.4">
      <c r="A746" s="3050" t="s">
        <v>992</v>
      </c>
      <c r="B746" s="3051"/>
      <c r="C746" s="136" t="s">
        <v>502</v>
      </c>
      <c r="D746" s="189" t="s">
        <v>503</v>
      </c>
      <c r="E746" s="2759">
        <v>10</v>
      </c>
      <c r="F746" s="2760"/>
      <c r="G746" s="2841">
        <v>38202.400000000001</v>
      </c>
      <c r="H746" s="2842">
        <v>38202.400000000001</v>
      </c>
      <c r="I746" s="2759">
        <v>382024</v>
      </c>
      <c r="J746" s="2760"/>
      <c r="K746" s="299"/>
      <c r="L746" s="138" t="s">
        <v>543</v>
      </c>
      <c r="M746" s="189" t="s">
        <v>571</v>
      </c>
      <c r="N746" s="189" t="s">
        <v>479</v>
      </c>
      <c r="O746" s="2759">
        <v>2</v>
      </c>
      <c r="P746" s="2760"/>
      <c r="Q746" s="2759">
        <v>22165.626262626261</v>
      </c>
      <c r="R746" s="2760"/>
      <c r="S746" s="2759">
        <v>44331.252525252523</v>
      </c>
      <c r="T746" s="2760"/>
      <c r="U746" s="286"/>
      <c r="V746" s="3050" t="s">
        <v>988</v>
      </c>
      <c r="W746" s="3051"/>
      <c r="X746" s="136"/>
      <c r="Y746" s="189"/>
      <c r="Z746" s="2759"/>
      <c r="AA746" s="2760"/>
      <c r="AB746" s="2759"/>
      <c r="AC746" s="2760"/>
      <c r="AD746" s="2759">
        <v>0</v>
      </c>
      <c r="AE746" s="2760"/>
      <c r="AF746" s="53"/>
      <c r="AG746" s="138" t="s">
        <v>543</v>
      </c>
      <c r="AH746" s="189" t="s">
        <v>571</v>
      </c>
      <c r="AI746" s="189" t="s">
        <v>479</v>
      </c>
      <c r="AJ746" s="2759">
        <v>3</v>
      </c>
      <c r="AK746" s="2760"/>
      <c r="AL746" s="2759">
        <v>22165.626262626261</v>
      </c>
      <c r="AM746" s="2760"/>
      <c r="AN746" s="2759">
        <v>66496.878787878784</v>
      </c>
      <c r="AO746" s="2760"/>
    </row>
    <row r="747" spans="1:41" ht="15.95" customHeight="1" x14ac:dyDescent="0.4">
      <c r="A747" s="3050" t="s">
        <v>993</v>
      </c>
      <c r="B747" s="3051"/>
      <c r="C747" s="136" t="s">
        <v>502</v>
      </c>
      <c r="D747" s="189" t="s">
        <v>503</v>
      </c>
      <c r="E747" s="2759">
        <v>2</v>
      </c>
      <c r="F747" s="2760"/>
      <c r="G747" s="2841">
        <v>38202.400000000001</v>
      </c>
      <c r="H747" s="2842">
        <v>38202.400000000001</v>
      </c>
      <c r="I747" s="2759">
        <v>76404.800000000003</v>
      </c>
      <c r="J747" s="2760"/>
      <c r="K747" s="299"/>
      <c r="L747" s="138" t="s">
        <v>872</v>
      </c>
      <c r="M747" s="189" t="s">
        <v>618</v>
      </c>
      <c r="N747" s="189" t="s">
        <v>857</v>
      </c>
      <c r="O747" s="2759">
        <v>5</v>
      </c>
      <c r="P747" s="2760"/>
      <c r="Q747" s="2759">
        <v>8481.575757575758</v>
      </c>
      <c r="R747" s="2760"/>
      <c r="S747" s="2759">
        <v>42407.878787878792</v>
      </c>
      <c r="T747" s="2760"/>
      <c r="U747" s="286"/>
      <c r="V747" s="3050" t="s">
        <v>993</v>
      </c>
      <c r="W747" s="3051"/>
      <c r="X747" s="136"/>
      <c r="Y747" s="189"/>
      <c r="Z747" s="2759"/>
      <c r="AA747" s="2760"/>
      <c r="AB747" s="2759"/>
      <c r="AC747" s="2760"/>
      <c r="AD747" s="2759">
        <v>0</v>
      </c>
      <c r="AE747" s="2760"/>
      <c r="AF747" s="53"/>
      <c r="AG747" s="138" t="s">
        <v>872</v>
      </c>
      <c r="AH747" s="189"/>
      <c r="AI747" s="189"/>
      <c r="AJ747" s="2759"/>
      <c r="AK747" s="2760"/>
      <c r="AL747" s="2759"/>
      <c r="AM747" s="2760"/>
      <c r="AN747" s="2759">
        <v>0</v>
      </c>
      <c r="AO747" s="2760"/>
    </row>
    <row r="748" spans="1:41" ht="15.95" customHeight="1" x14ac:dyDescent="0.2">
      <c r="A748" s="3050" t="s">
        <v>475</v>
      </c>
      <c r="B748" s="3051"/>
      <c r="C748" s="136"/>
      <c r="D748" s="189"/>
      <c r="E748" s="2759"/>
      <c r="F748" s="2760"/>
      <c r="G748" s="2759"/>
      <c r="H748" s="2760"/>
      <c r="I748" s="2759">
        <v>0</v>
      </c>
      <c r="J748" s="2760"/>
      <c r="K748" s="299"/>
      <c r="L748" s="138" t="s">
        <v>462</v>
      </c>
      <c r="M748" s="189" t="s">
        <v>715</v>
      </c>
      <c r="N748" s="189" t="s">
        <v>561</v>
      </c>
      <c r="O748" s="2759">
        <v>1</v>
      </c>
      <c r="P748" s="2760"/>
      <c r="Q748" s="2759">
        <v>170450.12</v>
      </c>
      <c r="R748" s="2760"/>
      <c r="S748" s="2759">
        <v>170450.12</v>
      </c>
      <c r="T748" s="2760"/>
      <c r="U748" s="286"/>
      <c r="V748" s="3050" t="s">
        <v>475</v>
      </c>
      <c r="W748" s="3051"/>
      <c r="X748" s="136"/>
      <c r="Y748" s="189"/>
      <c r="Z748" s="2759"/>
      <c r="AA748" s="2760"/>
      <c r="AB748" s="2759"/>
      <c r="AC748" s="2760"/>
      <c r="AD748" s="2759">
        <v>0</v>
      </c>
      <c r="AE748" s="2760"/>
      <c r="AF748" s="53"/>
      <c r="AG748" s="138" t="s">
        <v>462</v>
      </c>
      <c r="AH748" s="189"/>
      <c r="AI748" s="189"/>
      <c r="AJ748" s="2759"/>
      <c r="AK748" s="2760"/>
      <c r="AL748" s="2759"/>
      <c r="AM748" s="2760"/>
      <c r="AN748" s="2759">
        <v>0</v>
      </c>
      <c r="AO748" s="2760"/>
    </row>
    <row r="749" spans="1:41" ht="15.95" customHeight="1" x14ac:dyDescent="0.3">
      <c r="A749" s="3050" t="s">
        <v>476</v>
      </c>
      <c r="B749" s="3051"/>
      <c r="C749" s="320"/>
      <c r="D749" s="136"/>
      <c r="E749" s="2759"/>
      <c r="F749" s="2760"/>
      <c r="G749" s="2759"/>
      <c r="H749" s="2760"/>
      <c r="I749" s="2759">
        <v>0</v>
      </c>
      <c r="J749" s="2760"/>
      <c r="K749" s="299"/>
      <c r="L749" s="138" t="s">
        <v>877</v>
      </c>
      <c r="M749" s="189"/>
      <c r="N749" s="189"/>
      <c r="O749" s="2759"/>
      <c r="P749" s="2760"/>
      <c r="Q749" s="2759"/>
      <c r="R749" s="2760"/>
      <c r="S749" s="2759">
        <v>0</v>
      </c>
      <c r="T749" s="2760"/>
      <c r="U749" s="286"/>
      <c r="V749" s="3050" t="s">
        <v>476</v>
      </c>
      <c r="W749" s="3051"/>
      <c r="X749" s="136"/>
      <c r="Y749" s="189"/>
      <c r="Z749" s="2759"/>
      <c r="AA749" s="2760"/>
      <c r="AB749" s="2759"/>
      <c r="AC749" s="2760"/>
      <c r="AD749" s="2759">
        <v>0</v>
      </c>
      <c r="AE749" s="2760"/>
      <c r="AF749" s="53"/>
      <c r="AG749" s="138" t="s">
        <v>877</v>
      </c>
      <c r="AH749" s="189"/>
      <c r="AI749" s="189"/>
      <c r="AJ749" s="2759"/>
      <c r="AK749" s="2760"/>
      <c r="AL749" s="2759"/>
      <c r="AM749" s="2760"/>
      <c r="AN749" s="2759">
        <v>0</v>
      </c>
      <c r="AO749" s="2760"/>
    </row>
    <row r="750" spans="1:41" ht="15.95" customHeight="1" x14ac:dyDescent="0.4">
      <c r="A750" s="3050" t="s">
        <v>908</v>
      </c>
      <c r="B750" s="3051"/>
      <c r="C750" s="136" t="s">
        <v>502</v>
      </c>
      <c r="D750" s="189" t="s">
        <v>503</v>
      </c>
      <c r="E750" s="2759">
        <v>3</v>
      </c>
      <c r="F750" s="2760"/>
      <c r="G750" s="2841">
        <v>38202.400000000001</v>
      </c>
      <c r="H750" s="2842">
        <v>38202.400000000001</v>
      </c>
      <c r="I750" s="2759">
        <v>114607.20000000001</v>
      </c>
      <c r="J750" s="2760"/>
      <c r="K750" s="299"/>
      <c r="L750" s="138" t="s">
        <v>600</v>
      </c>
      <c r="M750" s="189"/>
      <c r="N750" s="189"/>
      <c r="O750" s="2759"/>
      <c r="P750" s="2760"/>
      <c r="Q750" s="2759"/>
      <c r="R750" s="2760"/>
      <c r="S750" s="2759">
        <v>0</v>
      </c>
      <c r="T750" s="2760"/>
      <c r="U750" s="286"/>
      <c r="V750" s="3050" t="s">
        <v>1065</v>
      </c>
      <c r="W750" s="3051"/>
      <c r="X750" s="136"/>
      <c r="Y750" s="189"/>
      <c r="Z750" s="2759"/>
      <c r="AA750" s="2760"/>
      <c r="AB750" s="2759"/>
      <c r="AC750" s="3091"/>
      <c r="AD750" s="2759">
        <v>0</v>
      </c>
      <c r="AE750" s="2760"/>
      <c r="AF750" s="53"/>
      <c r="AG750" s="138" t="s">
        <v>600</v>
      </c>
      <c r="AH750" s="189"/>
      <c r="AI750" s="189"/>
      <c r="AJ750" s="2759"/>
      <c r="AK750" s="2760"/>
      <c r="AL750" s="2759"/>
      <c r="AM750" s="2760"/>
      <c r="AN750" s="2759">
        <v>0</v>
      </c>
      <c r="AO750" s="2760"/>
    </row>
    <row r="751" spans="1:41" ht="15.95" customHeight="1" x14ac:dyDescent="0.4">
      <c r="A751" s="3050" t="s">
        <v>995</v>
      </c>
      <c r="B751" s="3051"/>
      <c r="C751" s="136" t="s">
        <v>502</v>
      </c>
      <c r="D751" s="189" t="s">
        <v>503</v>
      </c>
      <c r="E751" s="2776">
        <v>15</v>
      </c>
      <c r="F751" s="3091"/>
      <c r="G751" s="2841">
        <v>38202.400000000001</v>
      </c>
      <c r="H751" s="2842">
        <v>38202.400000000001</v>
      </c>
      <c r="I751" s="2759">
        <v>573036</v>
      </c>
      <c r="J751" s="2760"/>
      <c r="K751" s="299"/>
      <c r="L751" s="138" t="s">
        <v>513</v>
      </c>
      <c r="M751" s="235" t="s">
        <v>639</v>
      </c>
      <c r="N751" s="136" t="s">
        <v>1105</v>
      </c>
      <c r="O751" s="2759">
        <v>120</v>
      </c>
      <c r="P751" s="2760"/>
      <c r="Q751" s="2759">
        <v>2921.36</v>
      </c>
      <c r="R751" s="2760"/>
      <c r="S751" s="2759">
        <v>350563.2</v>
      </c>
      <c r="T751" s="2760"/>
      <c r="U751" s="286"/>
      <c r="V751" s="3050" t="s">
        <v>995</v>
      </c>
      <c r="W751" s="3051"/>
      <c r="X751" s="136"/>
      <c r="Y751" s="189"/>
      <c r="Z751" s="2776"/>
      <c r="AA751" s="3091"/>
      <c r="AB751" s="2776"/>
      <c r="AC751" s="3091"/>
      <c r="AD751" s="2759">
        <v>0</v>
      </c>
      <c r="AE751" s="2760"/>
      <c r="AF751" s="53"/>
      <c r="AG751" s="138" t="s">
        <v>513</v>
      </c>
      <c r="AH751" s="235" t="s">
        <v>1076</v>
      </c>
      <c r="AI751" s="136" t="s">
        <v>503</v>
      </c>
      <c r="AJ751" s="2759">
        <v>450</v>
      </c>
      <c r="AK751" s="2760"/>
      <c r="AL751" s="2759">
        <v>2921.36</v>
      </c>
      <c r="AM751" s="2760"/>
      <c r="AN751" s="2759">
        <v>1314612</v>
      </c>
      <c r="AO751" s="2760"/>
    </row>
    <row r="752" spans="1:41" ht="15.95" customHeight="1" x14ac:dyDescent="0.4">
      <c r="A752" s="3050" t="s">
        <v>996</v>
      </c>
      <c r="B752" s="3051"/>
      <c r="C752" s="136" t="s">
        <v>502</v>
      </c>
      <c r="D752" s="189" t="s">
        <v>503</v>
      </c>
      <c r="E752" s="2776">
        <v>3</v>
      </c>
      <c r="F752" s="3091"/>
      <c r="G752" s="2841">
        <v>38202.400000000001</v>
      </c>
      <c r="H752" s="2842">
        <v>38202.400000000001</v>
      </c>
      <c r="I752" s="2759">
        <v>114607.20000000001</v>
      </c>
      <c r="J752" s="2760"/>
      <c r="K752" s="299"/>
      <c r="L752" s="138" t="s">
        <v>810</v>
      </c>
      <c r="M752" s="189"/>
      <c r="N752" s="189" t="s">
        <v>799</v>
      </c>
      <c r="O752" s="2759"/>
      <c r="P752" s="2760"/>
      <c r="Q752" s="2759"/>
      <c r="R752" s="2760"/>
      <c r="S752" s="2759">
        <v>350000</v>
      </c>
      <c r="T752" s="2760"/>
      <c r="U752" s="286"/>
      <c r="V752" s="3050" t="s">
        <v>996</v>
      </c>
      <c r="W752" s="3051"/>
      <c r="X752" s="136"/>
      <c r="Y752" s="189"/>
      <c r="Z752" s="2776"/>
      <c r="AA752" s="3091"/>
      <c r="AB752" s="2776"/>
      <c r="AC752" s="3091"/>
      <c r="AD752" s="2759">
        <v>0</v>
      </c>
      <c r="AE752" s="2760"/>
      <c r="AF752" s="53"/>
      <c r="AG752" s="138" t="s">
        <v>806</v>
      </c>
      <c r="AH752" s="189"/>
      <c r="AI752" s="189"/>
      <c r="AJ752" s="2759"/>
      <c r="AK752" s="2760"/>
      <c r="AL752" s="2759"/>
      <c r="AM752" s="2760"/>
      <c r="AN752" s="2759">
        <v>0</v>
      </c>
      <c r="AO752" s="2760"/>
    </row>
    <row r="753" spans="1:41" ht="15.95" customHeight="1" x14ac:dyDescent="0.3">
      <c r="A753" s="3050" t="s">
        <v>879</v>
      </c>
      <c r="B753" s="3051"/>
      <c r="C753" s="136"/>
      <c r="D753" s="189"/>
      <c r="E753" s="2776"/>
      <c r="F753" s="3091"/>
      <c r="G753" s="2776"/>
      <c r="H753" s="3091"/>
      <c r="I753" s="2759">
        <v>0</v>
      </c>
      <c r="J753" s="2760"/>
      <c r="K753" s="299"/>
      <c r="L753" s="138" t="s">
        <v>580</v>
      </c>
      <c r="M753" s="189"/>
      <c r="N753" s="189"/>
      <c r="O753" s="2759"/>
      <c r="P753" s="2760"/>
      <c r="Q753" s="2759"/>
      <c r="R753" s="2760"/>
      <c r="S753" s="2759">
        <v>0</v>
      </c>
      <c r="T753" s="2760"/>
      <c r="U753" s="286"/>
      <c r="V753" s="3050" t="s">
        <v>879</v>
      </c>
      <c r="W753" s="3051"/>
      <c r="X753" s="136"/>
      <c r="Y753" s="189"/>
      <c r="Z753" s="2776"/>
      <c r="AA753" s="3091"/>
      <c r="AB753" s="2776"/>
      <c r="AC753" s="3091"/>
      <c r="AD753" s="2759">
        <v>0</v>
      </c>
      <c r="AE753" s="2760"/>
      <c r="AF753" s="53"/>
      <c r="AG753" s="138" t="s">
        <v>580</v>
      </c>
      <c r="AH753" s="189"/>
      <c r="AI753" s="189"/>
      <c r="AJ753" s="2759"/>
      <c r="AK753" s="2760"/>
      <c r="AL753" s="2759"/>
      <c r="AM753" s="2760"/>
      <c r="AN753" s="2759">
        <v>0</v>
      </c>
      <c r="AO753" s="2760"/>
    </row>
    <row r="754" spans="1:41" ht="15.95" customHeight="1" x14ac:dyDescent="0.3">
      <c r="A754" s="3050" t="s">
        <v>997</v>
      </c>
      <c r="B754" s="3051"/>
      <c r="C754" s="136"/>
      <c r="D754" s="189"/>
      <c r="E754" s="2776"/>
      <c r="F754" s="3091"/>
      <c r="G754" s="2776"/>
      <c r="H754" s="3091"/>
      <c r="I754" s="2759">
        <v>0</v>
      </c>
      <c r="J754" s="2760"/>
      <c r="K754" s="299"/>
      <c r="L754" s="138" t="s">
        <v>880</v>
      </c>
      <c r="M754" s="189"/>
      <c r="N754" s="189"/>
      <c r="O754" s="2759"/>
      <c r="P754" s="2760"/>
      <c r="Q754" s="2759"/>
      <c r="R754" s="2760"/>
      <c r="S754" s="2759">
        <v>0</v>
      </c>
      <c r="T754" s="2760"/>
      <c r="U754" s="286"/>
      <c r="V754" s="3050" t="s">
        <v>997</v>
      </c>
      <c r="W754" s="3051"/>
      <c r="X754" s="136"/>
      <c r="Y754" s="189"/>
      <c r="Z754" s="2776"/>
      <c r="AA754" s="3091"/>
      <c r="AB754" s="2776"/>
      <c r="AC754" s="3091"/>
      <c r="AD754" s="2759">
        <v>0</v>
      </c>
      <c r="AE754" s="2760"/>
      <c r="AF754" s="53"/>
      <c r="AG754" s="138" t="s">
        <v>880</v>
      </c>
      <c r="AH754" s="189"/>
      <c r="AI754" s="189"/>
      <c r="AJ754" s="2759"/>
      <c r="AK754" s="2760"/>
      <c r="AL754" s="2759"/>
      <c r="AM754" s="2760"/>
      <c r="AN754" s="2759">
        <v>0</v>
      </c>
      <c r="AO754" s="2760"/>
    </row>
    <row r="755" spans="1:41" ht="15.95" customHeight="1" x14ac:dyDescent="0.3">
      <c r="A755" s="3050" t="s">
        <v>510</v>
      </c>
      <c r="B755" s="3051"/>
      <c r="C755" s="136"/>
      <c r="D755" s="189"/>
      <c r="E755" s="2776"/>
      <c r="F755" s="3091"/>
      <c r="G755" s="2776"/>
      <c r="H755" s="3091"/>
      <c r="I755" s="2759">
        <v>0</v>
      </c>
      <c r="J755" s="2760"/>
      <c r="K755" s="299"/>
      <c r="L755" s="217" t="s">
        <v>521</v>
      </c>
      <c r="M755" s="136"/>
      <c r="N755" s="136"/>
      <c r="O755" s="2843"/>
      <c r="P755" s="2843"/>
      <c r="Q755" s="2843"/>
      <c r="R755" s="2843"/>
      <c r="S755" s="2759">
        <v>0</v>
      </c>
      <c r="T755" s="2760"/>
      <c r="U755" s="286"/>
      <c r="V755" s="3050" t="s">
        <v>510</v>
      </c>
      <c r="W755" s="3051"/>
      <c r="X755" s="136"/>
      <c r="Y755" s="189"/>
      <c r="Z755" s="2776"/>
      <c r="AA755" s="3091"/>
      <c r="AB755" s="2776"/>
      <c r="AC755" s="3091"/>
      <c r="AD755" s="2759">
        <v>0</v>
      </c>
      <c r="AE755" s="2760"/>
      <c r="AF755" s="53"/>
      <c r="AG755" s="217" t="s">
        <v>521</v>
      </c>
      <c r="AH755" s="136"/>
      <c r="AI755" s="136"/>
      <c r="AJ755" s="2843"/>
      <c r="AK755" s="2843"/>
      <c r="AL755" s="2843"/>
      <c r="AM755" s="2843"/>
      <c r="AN755" s="2759">
        <v>0</v>
      </c>
      <c r="AO755" s="2760"/>
    </row>
    <row r="756" spans="1:41" ht="15.95" customHeight="1" x14ac:dyDescent="0.35">
      <c r="A756" s="3116" t="s">
        <v>998</v>
      </c>
      <c r="B756" s="3117"/>
      <c r="C756" s="136"/>
      <c r="D756" s="189"/>
      <c r="E756" s="2776"/>
      <c r="F756" s="3091"/>
      <c r="G756" s="2776"/>
      <c r="H756" s="3091"/>
      <c r="I756" s="2765">
        <v>2559560.7999999998</v>
      </c>
      <c r="J756" s="3103"/>
      <c r="K756" s="299"/>
      <c r="L756" s="217"/>
      <c r="M756" s="218"/>
      <c r="N756" s="136"/>
      <c r="O756" s="2843"/>
      <c r="P756" s="2843"/>
      <c r="Q756" s="2843"/>
      <c r="R756" s="2843"/>
      <c r="S756" s="2759"/>
      <c r="T756" s="2760"/>
      <c r="U756" s="286"/>
      <c r="V756" s="3116" t="s">
        <v>998</v>
      </c>
      <c r="W756" s="3117"/>
      <c r="X756" s="136"/>
      <c r="Y756" s="189"/>
      <c r="Z756" s="2776"/>
      <c r="AA756" s="3091"/>
      <c r="AB756" s="2776"/>
      <c r="AC756" s="3091"/>
      <c r="AD756" s="2765">
        <v>1031464.8</v>
      </c>
      <c r="AE756" s="3103"/>
      <c r="AF756" s="53"/>
      <c r="AG756" s="217" t="s">
        <v>1090</v>
      </c>
      <c r="AH756" s="136"/>
      <c r="AI756" s="136"/>
      <c r="AJ756" s="2843"/>
      <c r="AK756" s="2843"/>
      <c r="AL756" s="2843"/>
      <c r="AM756" s="2843"/>
      <c r="AN756" s="2759">
        <v>0</v>
      </c>
      <c r="AO756" s="2760"/>
    </row>
    <row r="757" spans="1:41" ht="15.95" customHeight="1" x14ac:dyDescent="0.4">
      <c r="A757" s="3050" t="s">
        <v>858</v>
      </c>
      <c r="B757" s="3051"/>
      <c r="C757" s="136" t="s">
        <v>502</v>
      </c>
      <c r="D757" s="189" t="s">
        <v>503</v>
      </c>
      <c r="E757" s="2759">
        <v>15</v>
      </c>
      <c r="F757" s="2760"/>
      <c r="G757" s="2841">
        <v>38202.400000000001</v>
      </c>
      <c r="H757" s="2842">
        <v>38202.400000000001</v>
      </c>
      <c r="I757" s="2759">
        <v>573036</v>
      </c>
      <c r="J757" s="2760"/>
      <c r="K757" s="299"/>
      <c r="L757" s="220" t="s">
        <v>882</v>
      </c>
      <c r="M757" s="66"/>
      <c r="N757" s="221"/>
      <c r="O757" s="3104"/>
      <c r="P757" s="3104"/>
      <c r="Q757" s="3104"/>
      <c r="R757" s="3104"/>
      <c r="S757" s="3105">
        <v>3961060.8187878793</v>
      </c>
      <c r="T757" s="3105"/>
      <c r="U757" s="286"/>
      <c r="V757" s="3050" t="s">
        <v>858</v>
      </c>
      <c r="W757" s="3051"/>
      <c r="X757" s="136"/>
      <c r="Y757" s="189"/>
      <c r="Z757" s="2759"/>
      <c r="AA757" s="2760"/>
      <c r="AB757" s="2759"/>
      <c r="AC757" s="2760"/>
      <c r="AD757" s="2759">
        <v>0</v>
      </c>
      <c r="AE757" s="2760"/>
      <c r="AF757" s="53"/>
      <c r="AG757" s="220" t="s">
        <v>882</v>
      </c>
      <c r="AH757" s="66"/>
      <c r="AI757" s="221"/>
      <c r="AJ757" s="3104"/>
      <c r="AK757" s="3104"/>
      <c r="AL757" s="3104"/>
      <c r="AM757" s="3104"/>
      <c r="AN757" s="3105">
        <v>3136489.9565656567</v>
      </c>
      <c r="AO757" s="3105"/>
    </row>
    <row r="758" spans="1:41" ht="15.95" customHeight="1" x14ac:dyDescent="0.4">
      <c r="A758" s="3050" t="s">
        <v>501</v>
      </c>
      <c r="B758" s="3051"/>
      <c r="C758" s="136" t="s">
        <v>502</v>
      </c>
      <c r="D758" s="189" t="s">
        <v>503</v>
      </c>
      <c r="E758" s="2759">
        <v>2</v>
      </c>
      <c r="F758" s="2760"/>
      <c r="G758" s="2841">
        <v>38202.400000000001</v>
      </c>
      <c r="H758" s="2842">
        <v>38202.400000000001</v>
      </c>
      <c r="I758" s="2759">
        <v>76404.800000000003</v>
      </c>
      <c r="J758" s="2760"/>
      <c r="K758" s="299"/>
      <c r="L758" s="164"/>
      <c r="M758" s="218"/>
      <c r="N758" s="136"/>
      <c r="O758" s="2843"/>
      <c r="P758" s="2843"/>
      <c r="Q758" s="2843"/>
      <c r="R758" s="2843"/>
      <c r="S758" s="2843"/>
      <c r="T758" s="2843"/>
      <c r="U758" s="286"/>
      <c r="V758" s="3050" t="s">
        <v>501</v>
      </c>
      <c r="W758" s="3051"/>
      <c r="X758" s="136"/>
      <c r="Y758" s="189"/>
      <c r="Z758" s="2759"/>
      <c r="AA758" s="2760"/>
      <c r="AB758" s="2759"/>
      <c r="AC758" s="2760"/>
      <c r="AD758" s="2759">
        <v>0</v>
      </c>
      <c r="AE758" s="2760"/>
      <c r="AF758" s="53"/>
      <c r="AG758" s="164"/>
      <c r="AH758" s="218"/>
      <c r="AI758" s="136"/>
      <c r="AJ758" s="2843"/>
      <c r="AK758" s="2843"/>
      <c r="AL758" s="2843"/>
      <c r="AM758" s="2843"/>
      <c r="AN758" s="2843"/>
      <c r="AO758" s="2843"/>
    </row>
    <row r="759" spans="1:41" ht="15.95" customHeight="1" x14ac:dyDescent="0.3">
      <c r="A759" s="3050" t="s">
        <v>1000</v>
      </c>
      <c r="B759" s="3051"/>
      <c r="C759" s="189"/>
      <c r="D759" s="189"/>
      <c r="E759" s="2776"/>
      <c r="F759" s="3091"/>
      <c r="G759" s="2759"/>
      <c r="H759" s="3091"/>
      <c r="I759" s="2759">
        <v>0</v>
      </c>
      <c r="J759" s="2760"/>
      <c r="K759" s="299"/>
      <c r="L759" s="160" t="s">
        <v>582</v>
      </c>
      <c r="M759" s="161"/>
      <c r="N759" s="161"/>
      <c r="O759" s="3101"/>
      <c r="P759" s="3101"/>
      <c r="Q759" s="3101"/>
      <c r="R759" s="3101"/>
      <c r="S759" s="3101"/>
      <c r="T759" s="3102"/>
      <c r="U759" s="286"/>
      <c r="V759" s="3050" t="s">
        <v>1000</v>
      </c>
      <c r="W759" s="3051"/>
      <c r="X759" s="136"/>
      <c r="Y759" s="189"/>
      <c r="Z759" s="2776"/>
      <c r="AA759" s="3091"/>
      <c r="AB759" s="2776"/>
      <c r="AC759" s="3091"/>
      <c r="AD759" s="2759">
        <v>0</v>
      </c>
      <c r="AE759" s="2760"/>
      <c r="AF759" s="53"/>
      <c r="AG759" s="160" t="s">
        <v>582</v>
      </c>
      <c r="AH759" s="161"/>
      <c r="AI759" s="161"/>
      <c r="AJ759" s="3101"/>
      <c r="AK759" s="3101"/>
      <c r="AL759" s="3101"/>
      <c r="AM759" s="3101"/>
      <c r="AN759" s="3101"/>
      <c r="AO759" s="3102"/>
    </row>
    <row r="760" spans="1:41" ht="15.95" customHeight="1" x14ac:dyDescent="0.3">
      <c r="A760" s="3050" t="s">
        <v>1001</v>
      </c>
      <c r="B760" s="3051"/>
      <c r="C760" s="136"/>
      <c r="D760" s="189"/>
      <c r="E760" s="2776"/>
      <c r="F760" s="3091"/>
      <c r="G760" s="2776"/>
      <c r="H760" s="3091"/>
      <c r="I760" s="2759">
        <v>0</v>
      </c>
      <c r="J760" s="2760"/>
      <c r="K760" s="299"/>
      <c r="L760" s="164" t="s">
        <v>1002</v>
      </c>
      <c r="M760" s="317">
        <v>0.05</v>
      </c>
      <c r="N760" s="166"/>
      <c r="O760" s="2775"/>
      <c r="P760" s="2775"/>
      <c r="Q760" s="2775"/>
      <c r="R760" s="2775"/>
      <c r="S760" s="2775">
        <v>453598.94693939388</v>
      </c>
      <c r="T760" s="2760"/>
      <c r="U760" s="286"/>
      <c r="V760" s="3050" t="s">
        <v>1001</v>
      </c>
      <c r="W760" s="3051"/>
      <c r="X760" s="136"/>
      <c r="Y760" s="189"/>
      <c r="Z760" s="2776"/>
      <c r="AA760" s="3091"/>
      <c r="AB760" s="2776"/>
      <c r="AC760" s="3091"/>
      <c r="AD760" s="2759">
        <v>0</v>
      </c>
      <c r="AE760" s="2760"/>
      <c r="AF760" s="53"/>
      <c r="AG760" s="164" t="s">
        <v>1002</v>
      </c>
      <c r="AH760" s="317">
        <v>0.05</v>
      </c>
      <c r="AI760" s="166"/>
      <c r="AJ760" s="2775"/>
      <c r="AK760" s="2775"/>
      <c r="AL760" s="2775"/>
      <c r="AM760" s="2775"/>
      <c r="AN760" s="2775">
        <v>353167.94982828287</v>
      </c>
      <c r="AO760" s="2760"/>
    </row>
    <row r="761" spans="1:41" ht="15.95" customHeight="1" x14ac:dyDescent="0.3">
      <c r="A761" s="3050" t="s">
        <v>1003</v>
      </c>
      <c r="B761" s="3051"/>
      <c r="C761" s="136"/>
      <c r="D761" s="189"/>
      <c r="E761" s="2776"/>
      <c r="F761" s="3091"/>
      <c r="G761" s="2776"/>
      <c r="H761" s="3091"/>
      <c r="I761" s="2759">
        <v>0</v>
      </c>
      <c r="J761" s="2760"/>
      <c r="K761" s="299"/>
      <c r="L761" s="168" t="s">
        <v>533</v>
      </c>
      <c r="M761" s="166"/>
      <c r="N761" s="166"/>
      <c r="O761" s="2775"/>
      <c r="P761" s="2775"/>
      <c r="Q761" s="2775"/>
      <c r="R761" s="2775"/>
      <c r="S761" s="2775">
        <v>150000</v>
      </c>
      <c r="T761" s="2760"/>
      <c r="U761" s="286"/>
      <c r="V761" s="3050" t="s">
        <v>1003</v>
      </c>
      <c r="W761" s="3051"/>
      <c r="X761" s="136"/>
      <c r="Y761" s="189"/>
      <c r="Z761" s="2776"/>
      <c r="AA761" s="3091"/>
      <c r="AB761" s="2776"/>
      <c r="AC761" s="3091"/>
      <c r="AD761" s="2759">
        <v>0</v>
      </c>
      <c r="AE761" s="2760"/>
      <c r="AF761" s="53"/>
      <c r="AG761" s="168" t="s">
        <v>533</v>
      </c>
      <c r="AH761" s="166"/>
      <c r="AI761" s="166"/>
      <c r="AJ761" s="2775"/>
      <c r="AK761" s="2775"/>
      <c r="AL761" s="2775"/>
      <c r="AM761" s="2775"/>
      <c r="AN761" s="2775">
        <v>10000</v>
      </c>
      <c r="AO761" s="2760"/>
    </row>
    <row r="762" spans="1:41" ht="15.95" customHeight="1" x14ac:dyDescent="0.3">
      <c r="A762" s="3050" t="s">
        <v>1004</v>
      </c>
      <c r="B762" s="3051"/>
      <c r="C762" s="136"/>
      <c r="D762" s="189"/>
      <c r="E762" s="2776"/>
      <c r="F762" s="3091"/>
      <c r="G762" s="2776"/>
      <c r="H762" s="3091"/>
      <c r="I762" s="2759">
        <v>0</v>
      </c>
      <c r="J762" s="2760"/>
      <c r="K762" s="299"/>
      <c r="L762" s="169" t="s">
        <v>535</v>
      </c>
      <c r="M762" s="166"/>
      <c r="N762" s="166"/>
      <c r="O762" s="2775"/>
      <c r="P762" s="2775"/>
      <c r="Q762" s="2775"/>
      <c r="R762" s="2775"/>
      <c r="S762" s="2775">
        <v>400000</v>
      </c>
      <c r="T762" s="2760"/>
      <c r="U762" s="286"/>
      <c r="V762" s="3050" t="s">
        <v>1004</v>
      </c>
      <c r="W762" s="3051"/>
      <c r="X762" s="136"/>
      <c r="Y762" s="189"/>
      <c r="Z762" s="2776"/>
      <c r="AA762" s="3091"/>
      <c r="AB762" s="2776"/>
      <c r="AC762" s="3091"/>
      <c r="AD762" s="2759">
        <v>0</v>
      </c>
      <c r="AE762" s="2760"/>
      <c r="AF762" s="53"/>
      <c r="AG762" s="169" t="s">
        <v>535</v>
      </c>
      <c r="AH762" s="166"/>
      <c r="AI762" s="166"/>
      <c r="AJ762" s="2775"/>
      <c r="AK762" s="2775"/>
      <c r="AL762" s="2775"/>
      <c r="AM762" s="2775"/>
      <c r="AN762" s="2775">
        <v>400000</v>
      </c>
      <c r="AO762" s="2760"/>
    </row>
    <row r="763" spans="1:41" ht="15.95" customHeight="1" x14ac:dyDescent="0.3">
      <c r="A763" s="3050" t="s">
        <v>1005</v>
      </c>
      <c r="B763" s="3051"/>
      <c r="C763" s="189"/>
      <c r="D763" s="189"/>
      <c r="E763" s="2776"/>
      <c r="F763" s="3091"/>
      <c r="G763" s="2759"/>
      <c r="H763" s="3091"/>
      <c r="I763" s="2759">
        <v>0</v>
      </c>
      <c r="J763" s="2760"/>
      <c r="K763" s="299"/>
      <c r="L763" s="169" t="s">
        <v>585</v>
      </c>
      <c r="M763" s="166"/>
      <c r="N763" s="166"/>
      <c r="O763" s="2775"/>
      <c r="P763" s="2775"/>
      <c r="Q763" s="2775"/>
      <c r="R763" s="2775"/>
      <c r="S763" s="2775">
        <v>453598.94693939388</v>
      </c>
      <c r="T763" s="2760"/>
      <c r="U763" s="286"/>
      <c r="V763" s="3050" t="s">
        <v>1005</v>
      </c>
      <c r="W763" s="3051"/>
      <c r="X763" s="136"/>
      <c r="Y763" s="189"/>
      <c r="Z763" s="2776"/>
      <c r="AA763" s="3091"/>
      <c r="AB763" s="2776"/>
      <c r="AC763" s="3091"/>
      <c r="AD763" s="2759">
        <v>0</v>
      </c>
      <c r="AE763" s="2760"/>
      <c r="AF763" s="53"/>
      <c r="AG763" s="169" t="s">
        <v>731</v>
      </c>
      <c r="AH763" s="166"/>
      <c r="AI763" s="166"/>
      <c r="AJ763" s="2775"/>
      <c r="AK763" s="2775"/>
      <c r="AL763" s="2775"/>
      <c r="AM763" s="2775"/>
      <c r="AN763" s="2775">
        <v>353167.94982828287</v>
      </c>
      <c r="AO763" s="2760"/>
    </row>
    <row r="764" spans="1:41" ht="15.95" customHeight="1" x14ac:dyDescent="0.4">
      <c r="A764" s="3050" t="s">
        <v>1006</v>
      </c>
      <c r="B764" s="3051"/>
      <c r="C764" s="136" t="s">
        <v>502</v>
      </c>
      <c r="D764" s="189" t="s">
        <v>503</v>
      </c>
      <c r="E764" s="2776">
        <v>10</v>
      </c>
      <c r="F764" s="3091"/>
      <c r="G764" s="2841">
        <v>38202.400000000001</v>
      </c>
      <c r="H764" s="2842">
        <v>38202.400000000001</v>
      </c>
      <c r="I764" s="2759">
        <v>382024</v>
      </c>
      <c r="J764" s="2760"/>
      <c r="K764" s="299"/>
      <c r="L764" s="185" t="s">
        <v>510</v>
      </c>
      <c r="M764" s="173"/>
      <c r="N764" s="173"/>
      <c r="O764" s="2757"/>
      <c r="P764" s="2757"/>
      <c r="Q764" s="2757"/>
      <c r="R764" s="2757"/>
      <c r="S764" s="2757">
        <v>150000</v>
      </c>
      <c r="T764" s="2758"/>
      <c r="U764" s="286"/>
      <c r="V764" s="3050" t="s">
        <v>1006</v>
      </c>
      <c r="W764" s="3051"/>
      <c r="X764" s="136" t="s">
        <v>502</v>
      </c>
      <c r="Y764" s="189" t="s">
        <v>503</v>
      </c>
      <c r="Z764" s="2776">
        <v>5</v>
      </c>
      <c r="AA764" s="3091"/>
      <c r="AB764" s="2841">
        <v>38202.400000000001</v>
      </c>
      <c r="AC764" s="2842">
        <v>38202.400000000001</v>
      </c>
      <c r="AD764" s="2759">
        <v>191012</v>
      </c>
      <c r="AE764" s="2760"/>
      <c r="AF764" s="53"/>
      <c r="AG764" s="185" t="s">
        <v>510</v>
      </c>
      <c r="AH764" s="173"/>
      <c r="AI764" s="173"/>
      <c r="AJ764" s="2757"/>
      <c r="AK764" s="2757"/>
      <c r="AL764" s="2757"/>
      <c r="AM764" s="2757"/>
      <c r="AN764" s="2757">
        <v>150000</v>
      </c>
      <c r="AO764" s="2758"/>
    </row>
    <row r="765" spans="1:41" ht="15.95" customHeight="1" x14ac:dyDescent="0.3">
      <c r="A765" s="3050" t="s">
        <v>1007</v>
      </c>
      <c r="B765" s="3051"/>
      <c r="C765" s="189"/>
      <c r="D765" s="189"/>
      <c r="E765" s="2776"/>
      <c r="F765" s="3091"/>
      <c r="G765" s="2759"/>
      <c r="H765" s="3123"/>
      <c r="I765" s="2759">
        <v>0</v>
      </c>
      <c r="J765" s="2760"/>
      <c r="K765" s="299"/>
      <c r="L765" s="174" t="s">
        <v>539</v>
      </c>
      <c r="M765" s="222"/>
      <c r="N765" s="222"/>
      <c r="O765" s="3096"/>
      <c r="P765" s="3096"/>
      <c r="Q765" s="3097"/>
      <c r="R765" s="3097"/>
      <c r="S765" s="3098">
        <v>1607197.8938787878</v>
      </c>
      <c r="T765" s="3098"/>
      <c r="U765" s="286"/>
      <c r="V765" s="3050" t="s">
        <v>1087</v>
      </c>
      <c r="W765" s="3051"/>
      <c r="X765" s="136"/>
      <c r="Y765" s="189"/>
      <c r="Z765" s="2776"/>
      <c r="AA765" s="3091"/>
      <c r="AB765" s="2776"/>
      <c r="AC765" s="3091"/>
      <c r="AD765" s="2759">
        <v>0</v>
      </c>
      <c r="AE765" s="2760"/>
      <c r="AF765" s="53"/>
      <c r="AG765" s="174" t="s">
        <v>539</v>
      </c>
      <c r="AH765" s="222"/>
      <c r="AI765" s="222"/>
      <c r="AJ765" s="3096"/>
      <c r="AK765" s="3096"/>
      <c r="AL765" s="3097"/>
      <c r="AM765" s="3097"/>
      <c r="AN765" s="3098">
        <v>1266335.8996565659</v>
      </c>
      <c r="AO765" s="3098"/>
    </row>
    <row r="766" spans="1:41" ht="15.95" customHeight="1" x14ac:dyDescent="0.3">
      <c r="A766" s="3050" t="s">
        <v>1008</v>
      </c>
      <c r="B766" s="3051"/>
      <c r="C766" s="136"/>
      <c r="D766" s="189"/>
      <c r="E766" s="2776"/>
      <c r="F766" s="3091"/>
      <c r="G766" s="2776"/>
      <c r="H766" s="3091"/>
      <c r="I766" s="2759">
        <v>0</v>
      </c>
      <c r="J766" s="2760"/>
      <c r="K766" s="299"/>
      <c r="L766" s="177"/>
      <c r="M766" s="166"/>
      <c r="N766" s="166"/>
      <c r="O766" s="2775"/>
      <c r="P766" s="2775"/>
      <c r="Q766" s="2775"/>
      <c r="R766" s="2775"/>
      <c r="S766" s="2775"/>
      <c r="T766" s="2760"/>
      <c r="U766" s="286"/>
      <c r="V766" s="3050" t="s">
        <v>1008</v>
      </c>
      <c r="W766" s="3051"/>
      <c r="X766" s="136"/>
      <c r="Y766" s="189"/>
      <c r="Z766" s="2776"/>
      <c r="AA766" s="3091"/>
      <c r="AB766" s="2776"/>
      <c r="AC766" s="3091"/>
      <c r="AD766" s="2759">
        <v>0</v>
      </c>
      <c r="AE766" s="2760"/>
      <c r="AF766" s="53"/>
      <c r="AG766" s="177"/>
      <c r="AH766" s="166"/>
      <c r="AI766" s="166"/>
      <c r="AJ766" s="2775"/>
      <c r="AK766" s="2775"/>
      <c r="AL766" s="2775"/>
      <c r="AM766" s="2775"/>
      <c r="AN766" s="2775"/>
      <c r="AO766" s="2760"/>
    </row>
    <row r="767" spans="1:41" ht="15.95" customHeight="1" thickBot="1" x14ac:dyDescent="0.45">
      <c r="A767" s="3050" t="s">
        <v>1009</v>
      </c>
      <c r="B767" s="3051"/>
      <c r="C767" s="136" t="s">
        <v>502</v>
      </c>
      <c r="D767" s="189" t="s">
        <v>503</v>
      </c>
      <c r="E767" s="2776">
        <v>5</v>
      </c>
      <c r="F767" s="3091"/>
      <c r="G767" s="2841">
        <v>38202.400000000001</v>
      </c>
      <c r="H767" s="2842">
        <v>38202.400000000001</v>
      </c>
      <c r="I767" s="2759">
        <v>191012</v>
      </c>
      <c r="J767" s="2760"/>
      <c r="K767" s="299"/>
      <c r="L767" s="178" t="s">
        <v>588</v>
      </c>
      <c r="M767" s="226"/>
      <c r="N767" s="226"/>
      <c r="O767" s="226"/>
      <c r="P767" s="226"/>
      <c r="Q767" s="179"/>
      <c r="R767" s="179"/>
      <c r="S767" s="2780">
        <v>10679176.832666665</v>
      </c>
      <c r="T767" s="2781"/>
      <c r="U767" s="286"/>
      <c r="V767" s="3050" t="s">
        <v>1009</v>
      </c>
      <c r="W767" s="3051"/>
      <c r="X767" s="136"/>
      <c r="Y767" s="189"/>
      <c r="Z767" s="2776"/>
      <c r="AA767" s="3091"/>
      <c r="AB767" s="2776"/>
      <c r="AC767" s="3091"/>
      <c r="AD767" s="2759">
        <v>0</v>
      </c>
      <c r="AE767" s="2760"/>
      <c r="AF767" s="53"/>
      <c r="AG767" s="178" t="s">
        <v>588</v>
      </c>
      <c r="AH767" s="226"/>
      <c r="AI767" s="226"/>
      <c r="AJ767" s="226"/>
      <c r="AK767" s="226"/>
      <c r="AL767" s="179"/>
      <c r="AM767" s="179"/>
      <c r="AN767" s="2780">
        <v>8329694.8962222226</v>
      </c>
      <c r="AO767" s="2781"/>
    </row>
    <row r="768" spans="1:41" ht="15.95" customHeight="1" x14ac:dyDescent="0.4">
      <c r="A768" s="3050" t="s">
        <v>1015</v>
      </c>
      <c r="B768" s="3051"/>
      <c r="C768" s="136" t="s">
        <v>502</v>
      </c>
      <c r="D768" s="189" t="s">
        <v>503</v>
      </c>
      <c r="E768" s="2759">
        <v>10</v>
      </c>
      <c r="F768" s="2760"/>
      <c r="G768" s="2841">
        <v>38202.400000000001</v>
      </c>
      <c r="H768" s="2842">
        <v>38202.400000000001</v>
      </c>
      <c r="I768" s="2759">
        <v>382024</v>
      </c>
      <c r="J768" s="2760"/>
      <c r="K768" s="304"/>
      <c r="L768" s="166"/>
      <c r="M768" s="166"/>
      <c r="N768" s="166"/>
      <c r="O768" s="166"/>
      <c r="P768" s="166"/>
      <c r="Q768" s="166"/>
      <c r="R768" s="166"/>
      <c r="S768" s="166"/>
      <c r="T768" s="166"/>
      <c r="U768" s="286"/>
      <c r="V768" s="3050" t="s">
        <v>1015</v>
      </c>
      <c r="W768" s="3051"/>
      <c r="X768" s="136" t="s">
        <v>502</v>
      </c>
      <c r="Y768" s="189" t="s">
        <v>503</v>
      </c>
      <c r="Z768" s="2759">
        <v>7</v>
      </c>
      <c r="AA768" s="2760"/>
      <c r="AB768" s="2841">
        <v>38202.400000000001</v>
      </c>
      <c r="AC768" s="2842">
        <v>38202.400000000001</v>
      </c>
      <c r="AD768" s="2759">
        <v>267416.8</v>
      </c>
      <c r="AE768" s="2760"/>
      <c r="AF768" s="53"/>
      <c r="AG768" s="166"/>
      <c r="AH768" s="166"/>
      <c r="AI768" s="166"/>
      <c r="AJ768" s="166"/>
      <c r="AK768" s="166"/>
      <c r="AL768" s="166"/>
      <c r="AM768" s="166"/>
      <c r="AN768" s="166"/>
      <c r="AO768" s="166"/>
    </row>
    <row r="769" spans="1:41" ht="15.95" customHeight="1" x14ac:dyDescent="0.3">
      <c r="A769" s="3050" t="s">
        <v>1016</v>
      </c>
      <c r="B769" s="3051"/>
      <c r="C769" s="136"/>
      <c r="D769" s="136"/>
      <c r="E769" s="2776"/>
      <c r="F769" s="3091"/>
      <c r="G769" s="2759"/>
      <c r="H769" s="3123"/>
      <c r="I769" s="2759">
        <v>0</v>
      </c>
      <c r="J769" s="2760"/>
      <c r="K769" s="299"/>
      <c r="L769" s="7" t="s">
        <v>1530</v>
      </c>
      <c r="M769" s="166"/>
      <c r="N769" s="166"/>
      <c r="O769" s="166"/>
      <c r="P769" s="166"/>
      <c r="Q769" s="166"/>
      <c r="R769" s="166"/>
      <c r="S769" s="166"/>
      <c r="T769" s="166"/>
      <c r="U769" s="286"/>
      <c r="V769" s="3050" t="s">
        <v>1016</v>
      </c>
      <c r="W769" s="3051"/>
      <c r="X769" s="136"/>
      <c r="Y769" s="189"/>
      <c r="Z769" s="2776"/>
      <c r="AA769" s="3091"/>
      <c r="AB769" s="2776"/>
      <c r="AC769" s="3091"/>
      <c r="AD769" s="2759">
        <v>0</v>
      </c>
      <c r="AE769" s="2760"/>
      <c r="AF769" s="53"/>
      <c r="AG769" s="7" t="s">
        <v>1530</v>
      </c>
      <c r="AH769" s="166"/>
      <c r="AI769" s="166"/>
      <c r="AJ769" s="166"/>
      <c r="AK769" s="166"/>
      <c r="AL769" s="166"/>
      <c r="AM769" s="166"/>
      <c r="AN769" s="166"/>
      <c r="AO769" s="166"/>
    </row>
    <row r="770" spans="1:41" ht="15.95" customHeight="1" x14ac:dyDescent="0.3">
      <c r="A770" s="3050" t="s">
        <v>1017</v>
      </c>
      <c r="B770" s="3051"/>
      <c r="C770" s="136"/>
      <c r="D770" s="189"/>
      <c r="E770" s="2776"/>
      <c r="F770" s="3091"/>
      <c r="G770" s="2776"/>
      <c r="H770" s="3091"/>
      <c r="I770" s="2759">
        <v>0</v>
      </c>
      <c r="J770" s="2760"/>
      <c r="K770" s="299"/>
      <c r="L770" s="2155" t="s">
        <v>1586</v>
      </c>
      <c r="M770" s="1881"/>
      <c r="N770" s="1881"/>
      <c r="O770" s="1881"/>
      <c r="P770" s="1881"/>
      <c r="Q770" s="1896"/>
      <c r="R770" s="1881"/>
      <c r="S770" s="1881"/>
      <c r="T770" s="166"/>
      <c r="U770" s="286"/>
      <c r="V770" s="3050" t="s">
        <v>1017</v>
      </c>
      <c r="W770" s="3051"/>
      <c r="X770" s="136"/>
      <c r="Y770" s="189"/>
      <c r="Z770" s="2776"/>
      <c r="AA770" s="3091"/>
      <c r="AB770" s="2776"/>
      <c r="AC770" s="3091"/>
      <c r="AD770" s="2759">
        <v>0</v>
      </c>
      <c r="AE770" s="2760"/>
      <c r="AF770" s="53"/>
      <c r="AG770" s="2155" t="s">
        <v>1586</v>
      </c>
      <c r="AH770" s="1881"/>
      <c r="AI770" s="1881"/>
      <c r="AJ770" s="1881"/>
      <c r="AK770" s="1881"/>
      <c r="AL770" s="1896"/>
      <c r="AM770" s="1881"/>
      <c r="AN770" s="1881"/>
      <c r="AO770" s="166"/>
    </row>
    <row r="771" spans="1:41" ht="15.95" customHeight="1" x14ac:dyDescent="0.3">
      <c r="A771" s="3050" t="s">
        <v>1018</v>
      </c>
      <c r="B771" s="3051"/>
      <c r="C771" s="136"/>
      <c r="D771" s="189"/>
      <c r="E771" s="2776"/>
      <c r="F771" s="3091"/>
      <c r="G771" s="2776"/>
      <c r="H771" s="3091"/>
      <c r="I771" s="2759">
        <v>0</v>
      </c>
      <c r="J771" s="2760"/>
      <c r="K771" s="299"/>
      <c r="L771" s="166"/>
      <c r="M771" s="227"/>
      <c r="N771" s="227"/>
      <c r="O771" s="227"/>
      <c r="P771" s="227"/>
      <c r="Q771" s="122"/>
      <c r="R771" s="61"/>
      <c r="S771" s="166"/>
      <c r="T771" s="166"/>
      <c r="U771" s="286"/>
      <c r="V771" s="3050" t="s">
        <v>1018</v>
      </c>
      <c r="W771" s="3051"/>
      <c r="X771" s="136"/>
      <c r="Y771" s="189"/>
      <c r="Z771" s="2776"/>
      <c r="AA771" s="3091"/>
      <c r="AB771" s="2776"/>
      <c r="AC771" s="3091"/>
      <c r="AD771" s="2759">
        <v>0</v>
      </c>
      <c r="AE771" s="2760"/>
      <c r="AF771" s="53"/>
      <c r="AG771" s="166"/>
      <c r="AH771" s="3044"/>
      <c r="AI771" s="3044"/>
      <c r="AJ771" s="3044"/>
      <c r="AK771" s="3044"/>
      <c r="AL771" s="321"/>
      <c r="AM771" s="61"/>
      <c r="AN771" s="166"/>
      <c r="AO771" s="166"/>
    </row>
    <row r="772" spans="1:41" ht="15.95" customHeight="1" x14ac:dyDescent="0.4">
      <c r="A772" s="3050" t="s">
        <v>1019</v>
      </c>
      <c r="B772" s="3051"/>
      <c r="C772" s="136" t="s">
        <v>502</v>
      </c>
      <c r="D772" s="189" t="s">
        <v>503</v>
      </c>
      <c r="E772" s="2759">
        <v>5</v>
      </c>
      <c r="F772" s="2760"/>
      <c r="G772" s="2841">
        <v>38202.400000000001</v>
      </c>
      <c r="H772" s="2842">
        <v>38202.400000000001</v>
      </c>
      <c r="I772" s="2759">
        <v>191012</v>
      </c>
      <c r="J772" s="2760"/>
      <c r="K772" s="299"/>
      <c r="L772" s="166"/>
      <c r="M772" s="3044"/>
      <c r="N772" s="3044"/>
      <c r="O772" s="3044"/>
      <c r="P772" s="3044"/>
      <c r="Q772" s="122"/>
      <c r="R772" s="61"/>
      <c r="S772" s="166"/>
      <c r="T772" s="166"/>
      <c r="U772" s="286"/>
      <c r="V772" s="3050" t="s">
        <v>1019</v>
      </c>
      <c r="W772" s="3051"/>
      <c r="X772" s="136" t="s">
        <v>502</v>
      </c>
      <c r="Y772" s="189" t="s">
        <v>503</v>
      </c>
      <c r="Z772" s="2759">
        <v>5</v>
      </c>
      <c r="AA772" s="2760"/>
      <c r="AB772" s="2841">
        <v>38202.400000000001</v>
      </c>
      <c r="AC772" s="2842">
        <v>38202.400000000001</v>
      </c>
      <c r="AD772" s="2759">
        <v>191012</v>
      </c>
      <c r="AE772" s="2760"/>
      <c r="AF772" s="53"/>
      <c r="AG772" s="166"/>
      <c r="AH772" s="227"/>
      <c r="AI772" s="227"/>
      <c r="AJ772" s="227"/>
      <c r="AK772" s="227"/>
      <c r="AL772" s="122"/>
      <c r="AM772" s="61"/>
      <c r="AN772" s="166"/>
      <c r="AO772" s="166"/>
    </row>
    <row r="773" spans="1:41" ht="15.95" customHeight="1" x14ac:dyDescent="0.4">
      <c r="A773" s="3050" t="s">
        <v>887</v>
      </c>
      <c r="B773" s="3051"/>
      <c r="C773" s="136" t="s">
        <v>502</v>
      </c>
      <c r="D773" s="189" t="s">
        <v>503</v>
      </c>
      <c r="E773" s="2759">
        <v>10</v>
      </c>
      <c r="F773" s="2760"/>
      <c r="G773" s="2841">
        <v>38202.400000000001</v>
      </c>
      <c r="H773" s="2842">
        <v>38202.400000000001</v>
      </c>
      <c r="I773" s="2759">
        <v>382024</v>
      </c>
      <c r="J773" s="2760"/>
      <c r="K773" s="299"/>
      <c r="L773" s="166"/>
      <c r="M773" s="3044"/>
      <c r="N773" s="3044"/>
      <c r="O773" s="3044"/>
      <c r="P773" s="3044"/>
      <c r="Q773" s="122"/>
      <c r="R773" s="166"/>
      <c r="S773" s="166"/>
      <c r="T773" s="166"/>
      <c r="U773" s="286"/>
      <c r="V773" s="3050" t="s">
        <v>887</v>
      </c>
      <c r="W773" s="3051"/>
      <c r="X773" s="136" t="s">
        <v>502</v>
      </c>
      <c r="Y773" s="189" t="s">
        <v>503</v>
      </c>
      <c r="Z773" s="2759">
        <v>5</v>
      </c>
      <c r="AA773" s="2760"/>
      <c r="AB773" s="2841">
        <v>38202.400000000001</v>
      </c>
      <c r="AC773" s="2842">
        <v>38202.400000000001</v>
      </c>
      <c r="AD773" s="2759">
        <v>191012</v>
      </c>
      <c r="AE773" s="2760"/>
      <c r="AF773" s="53"/>
      <c r="AG773" s="166"/>
      <c r="AH773" s="227"/>
      <c r="AI773" s="227"/>
      <c r="AJ773" s="227"/>
      <c r="AK773" s="227"/>
      <c r="AL773" s="122"/>
      <c r="AM773" s="166"/>
      <c r="AN773" s="166"/>
      <c r="AO773" s="166"/>
    </row>
    <row r="774" spans="1:41" ht="15.95" customHeight="1" x14ac:dyDescent="0.4">
      <c r="A774" s="3050" t="s">
        <v>888</v>
      </c>
      <c r="B774" s="3051"/>
      <c r="C774" s="136" t="s">
        <v>502</v>
      </c>
      <c r="D774" s="189" t="s">
        <v>503</v>
      </c>
      <c r="E774" s="2776">
        <v>10</v>
      </c>
      <c r="F774" s="3091"/>
      <c r="G774" s="2841">
        <v>38202.400000000001</v>
      </c>
      <c r="H774" s="2842">
        <v>38202.400000000001</v>
      </c>
      <c r="I774" s="2759">
        <v>382024</v>
      </c>
      <c r="J774" s="2760"/>
      <c r="K774" s="299"/>
      <c r="L774" s="166"/>
      <c r="M774" s="3044"/>
      <c r="N774" s="3044"/>
      <c r="O774" s="3044"/>
      <c r="P774" s="3044"/>
      <c r="Q774" s="292"/>
      <c r="R774" s="61"/>
      <c r="S774" s="166"/>
      <c r="T774" s="166"/>
      <c r="U774" s="286"/>
      <c r="V774" s="3050" t="s">
        <v>888</v>
      </c>
      <c r="W774" s="3051"/>
      <c r="X774" s="136" t="s">
        <v>502</v>
      </c>
      <c r="Y774" s="189" t="s">
        <v>503</v>
      </c>
      <c r="Z774" s="2776">
        <v>5</v>
      </c>
      <c r="AA774" s="3091"/>
      <c r="AB774" s="2841">
        <v>38202.400000000001</v>
      </c>
      <c r="AC774" s="2842">
        <v>38202.400000000001</v>
      </c>
      <c r="AD774" s="2759">
        <v>191012</v>
      </c>
      <c r="AE774" s="2760"/>
      <c r="AF774" s="53"/>
      <c r="AG774" s="166"/>
      <c r="AH774" s="3044"/>
      <c r="AI774" s="3044"/>
      <c r="AJ774" s="3044"/>
      <c r="AK774" s="3044"/>
      <c r="AL774" s="122"/>
      <c r="AM774" s="61"/>
      <c r="AN774" s="166"/>
      <c r="AO774" s="166"/>
    </row>
    <row r="775" spans="1:41" ht="15.95" customHeight="1" x14ac:dyDescent="0.3">
      <c r="A775" s="3116" t="s">
        <v>1020</v>
      </c>
      <c r="B775" s="3117"/>
      <c r="C775" s="136"/>
      <c r="D775" s="189"/>
      <c r="E775" s="2776"/>
      <c r="F775" s="3091"/>
      <c r="G775" s="2776"/>
      <c r="H775" s="3091"/>
      <c r="I775" s="2765">
        <v>1137868.52</v>
      </c>
      <c r="J775" s="2766"/>
      <c r="K775" s="299"/>
      <c r="L775" s="166"/>
      <c r="M775" s="166"/>
      <c r="N775" s="166"/>
      <c r="O775" s="166"/>
      <c r="P775" s="166"/>
      <c r="Q775" s="166"/>
      <c r="R775" s="61"/>
      <c r="S775" s="166"/>
      <c r="T775" s="166"/>
      <c r="U775" s="286"/>
      <c r="V775" s="3116" t="s">
        <v>1020</v>
      </c>
      <c r="W775" s="3117"/>
      <c r="X775" s="136"/>
      <c r="Y775" s="189"/>
      <c r="Z775" s="2776"/>
      <c r="AA775" s="3091"/>
      <c r="AB775" s="2776"/>
      <c r="AC775" s="3091"/>
      <c r="AD775" s="2765">
        <v>2895404.2399999998</v>
      </c>
      <c r="AE775" s="2766"/>
      <c r="AF775" s="53"/>
      <c r="AG775" s="166"/>
      <c r="AH775" s="3044"/>
      <c r="AI775" s="3044"/>
      <c r="AJ775" s="3044"/>
      <c r="AK775" s="3044"/>
      <c r="AL775" s="122"/>
      <c r="AM775" s="61"/>
      <c r="AN775" s="166"/>
      <c r="AO775" s="166"/>
    </row>
    <row r="776" spans="1:41" ht="15.95" customHeight="1" x14ac:dyDescent="0.4">
      <c r="A776" s="3050" t="s">
        <v>890</v>
      </c>
      <c r="B776" s="3051"/>
      <c r="C776" s="136" t="s">
        <v>502</v>
      </c>
      <c r="D776" s="189" t="s">
        <v>503</v>
      </c>
      <c r="E776" s="2776">
        <v>9</v>
      </c>
      <c r="F776" s="3091"/>
      <c r="G776" s="2841">
        <v>38202.400000000001</v>
      </c>
      <c r="H776" s="2842">
        <v>38202.400000000001</v>
      </c>
      <c r="I776" s="2759">
        <v>343821.60000000003</v>
      </c>
      <c r="J776" s="2760"/>
      <c r="K776" s="299"/>
      <c r="L776" s="53"/>
      <c r="M776" s="53"/>
      <c r="N776" s="53"/>
      <c r="O776" s="53"/>
      <c r="P776" s="53"/>
      <c r="Q776" s="53"/>
      <c r="R776" s="61"/>
      <c r="S776" s="166"/>
      <c r="T776" s="166"/>
      <c r="U776" s="286"/>
      <c r="V776" s="3050" t="s">
        <v>890</v>
      </c>
      <c r="W776" s="3051"/>
      <c r="X776" s="136" t="s">
        <v>502</v>
      </c>
      <c r="Y776" s="189" t="s">
        <v>503</v>
      </c>
      <c r="Z776" s="2776">
        <v>38</v>
      </c>
      <c r="AA776" s="3091"/>
      <c r="AB776" s="2841">
        <v>38202.400000000001</v>
      </c>
      <c r="AC776" s="2842">
        <v>38202.400000000001</v>
      </c>
      <c r="AD776" s="2759">
        <v>1451691.2</v>
      </c>
      <c r="AE776" s="2760"/>
      <c r="AF776" s="53"/>
      <c r="AG776" s="166"/>
      <c r="AH776" s="3044"/>
      <c r="AI776" s="3044"/>
      <c r="AJ776" s="3044"/>
      <c r="AK776" s="3044"/>
      <c r="AL776" s="292"/>
      <c r="AM776" s="61"/>
      <c r="AN776" s="166"/>
      <c r="AO776" s="166"/>
    </row>
    <row r="777" spans="1:41" ht="15.95" customHeight="1" x14ac:dyDescent="0.3">
      <c r="A777" s="3050" t="s">
        <v>1021</v>
      </c>
      <c r="B777" s="3051"/>
      <c r="C777" s="136"/>
      <c r="D777" s="136"/>
      <c r="E777" s="2776"/>
      <c r="F777" s="3091"/>
      <c r="G777" s="2759"/>
      <c r="H777" s="2760"/>
      <c r="I777" s="2759">
        <v>0</v>
      </c>
      <c r="J777" s="2760"/>
      <c r="K777" s="299"/>
      <c r="L777" s="53"/>
      <c r="M777" s="53"/>
      <c r="N777" s="53"/>
      <c r="O777" s="53"/>
      <c r="P777" s="53"/>
      <c r="Q777" s="53"/>
      <c r="R777" s="166"/>
      <c r="S777" s="166"/>
      <c r="T777" s="166"/>
      <c r="U777" s="286"/>
      <c r="V777" s="3050" t="s">
        <v>1021</v>
      </c>
      <c r="W777" s="3051"/>
      <c r="X777" s="136"/>
      <c r="Y777" s="189"/>
      <c r="Z777" s="2776"/>
      <c r="AA777" s="3091"/>
      <c r="AB777" s="2776"/>
      <c r="AC777" s="3091"/>
      <c r="AD777" s="2759">
        <v>0</v>
      </c>
      <c r="AE777" s="2760"/>
      <c r="AF777" s="53"/>
      <c r="AG777" s="166"/>
      <c r="AH777" s="166"/>
      <c r="AI777" s="166"/>
      <c r="AJ777" s="166"/>
      <c r="AK777" s="166"/>
      <c r="AL777" s="166"/>
      <c r="AM777" s="166"/>
      <c r="AN777" s="166"/>
      <c r="AO777" s="166"/>
    </row>
    <row r="778" spans="1:41" ht="15.95" customHeight="1" x14ac:dyDescent="0.4">
      <c r="A778" s="3050" t="s">
        <v>899</v>
      </c>
      <c r="B778" s="3051"/>
      <c r="C778" s="136" t="s">
        <v>502</v>
      </c>
      <c r="D778" s="189" t="s">
        <v>503</v>
      </c>
      <c r="E778" s="2776">
        <v>5</v>
      </c>
      <c r="F778" s="3091"/>
      <c r="G778" s="2841">
        <v>38202.400000000001</v>
      </c>
      <c r="H778" s="2842">
        <v>38202.400000000001</v>
      </c>
      <c r="I778" s="2759">
        <v>191012</v>
      </c>
      <c r="J778" s="2760"/>
      <c r="K778" s="299"/>
      <c r="L778" s="53"/>
      <c r="M778" s="53"/>
      <c r="N778" s="53"/>
      <c r="O778" s="53"/>
      <c r="P778" s="53"/>
      <c r="Q778" s="53"/>
      <c r="R778" s="53"/>
      <c r="S778" s="166"/>
      <c r="T778" s="166"/>
      <c r="U778" s="286"/>
      <c r="V778" s="3050" t="s">
        <v>899</v>
      </c>
      <c r="W778" s="3051"/>
      <c r="X778" s="136" t="s">
        <v>502</v>
      </c>
      <c r="Y778" s="189" t="s">
        <v>503</v>
      </c>
      <c r="Z778" s="2776">
        <v>12</v>
      </c>
      <c r="AA778" s="3091"/>
      <c r="AB778" s="2841">
        <v>38202.400000000001</v>
      </c>
      <c r="AC778" s="2842">
        <v>38202.400000000001</v>
      </c>
      <c r="AD778" s="2759">
        <v>458428.80000000005</v>
      </c>
      <c r="AE778" s="2760"/>
      <c r="AF778" s="53"/>
      <c r="AG778" s="53"/>
      <c r="AH778" s="53"/>
      <c r="AI778" s="53"/>
      <c r="AJ778" s="53"/>
      <c r="AK778" s="53"/>
      <c r="AL778" s="53"/>
      <c r="AM778" s="53"/>
      <c r="AN778" s="166"/>
      <c r="AO778" s="166"/>
    </row>
    <row r="779" spans="1:41" ht="15.95" customHeight="1" x14ac:dyDescent="0.4">
      <c r="A779" s="3050" t="s">
        <v>733</v>
      </c>
      <c r="B779" s="3051"/>
      <c r="C779" s="136"/>
      <c r="D779" s="189"/>
      <c r="E779" s="2776"/>
      <c r="F779" s="3091"/>
      <c r="G779" s="2759"/>
      <c r="H779" s="3123"/>
      <c r="I779" s="2759">
        <v>0</v>
      </c>
      <c r="J779" s="2760"/>
      <c r="L779" s="53"/>
      <c r="M779" s="53"/>
      <c r="N779" s="53"/>
      <c r="O779" s="53"/>
      <c r="P779" s="53"/>
      <c r="Q779" s="53"/>
      <c r="U779" s="286"/>
      <c r="V779" s="3050" t="s">
        <v>733</v>
      </c>
      <c r="W779" s="3051"/>
      <c r="X779" s="136" t="s">
        <v>502</v>
      </c>
      <c r="Y779" s="189" t="s">
        <v>503</v>
      </c>
      <c r="Z779" s="2776">
        <v>6</v>
      </c>
      <c r="AA779" s="3091"/>
      <c r="AB779" s="2841">
        <v>38202.400000000001</v>
      </c>
      <c r="AC779" s="2842">
        <v>38202.400000000001</v>
      </c>
      <c r="AD779" s="2759">
        <v>229214.40000000002</v>
      </c>
      <c r="AE779" s="2760"/>
      <c r="AF779" s="53"/>
      <c r="AG779" s="53"/>
      <c r="AH779" s="53"/>
      <c r="AI779" s="53"/>
      <c r="AJ779" s="53"/>
      <c r="AK779" s="53"/>
      <c r="AL779" s="53"/>
    </row>
    <row r="780" spans="1:41" ht="15.95" customHeight="1" x14ac:dyDescent="0.3">
      <c r="A780" s="3050" t="s">
        <v>770</v>
      </c>
      <c r="B780" s="3051"/>
      <c r="C780" s="136"/>
      <c r="D780" s="189"/>
      <c r="E780" s="2776"/>
      <c r="F780" s="3091"/>
      <c r="G780" s="2776"/>
      <c r="H780" s="3091"/>
      <c r="I780" s="2759">
        <v>300000</v>
      </c>
      <c r="J780" s="2760"/>
      <c r="L780" s="53"/>
      <c r="M780" s="53"/>
      <c r="N780" s="53"/>
      <c r="O780" s="53"/>
      <c r="P780" s="53"/>
      <c r="Q780" s="53"/>
      <c r="U780" s="286"/>
      <c r="V780" s="3050" t="s">
        <v>770</v>
      </c>
      <c r="W780" s="3051"/>
      <c r="X780" s="136"/>
      <c r="Y780" s="189" t="s">
        <v>799</v>
      </c>
      <c r="Z780" s="2776"/>
      <c r="AA780" s="3091"/>
      <c r="AB780" s="2776"/>
      <c r="AC780" s="3091"/>
      <c r="AD780" s="2759">
        <v>150000</v>
      </c>
      <c r="AE780" s="2760"/>
      <c r="AF780" s="53"/>
      <c r="AG780" s="53"/>
      <c r="AH780" s="53"/>
      <c r="AI780" s="53"/>
      <c r="AJ780" s="53"/>
      <c r="AK780" s="53"/>
      <c r="AL780" s="53"/>
    </row>
    <row r="781" spans="1:41" ht="15.95" customHeight="1" x14ac:dyDescent="0.3">
      <c r="A781" s="3050" t="s">
        <v>620</v>
      </c>
      <c r="B781" s="3051"/>
      <c r="C781" s="136" t="s">
        <v>592</v>
      </c>
      <c r="D781" s="189" t="s">
        <v>561</v>
      </c>
      <c r="E781" s="2776">
        <v>3</v>
      </c>
      <c r="F781" s="3091"/>
      <c r="G781" s="2759">
        <v>101011.64</v>
      </c>
      <c r="H781" s="3123">
        <v>101011.64</v>
      </c>
      <c r="I781" s="2759">
        <v>303034.92</v>
      </c>
      <c r="J781" s="2760"/>
      <c r="U781" s="286"/>
      <c r="V781" s="3050" t="s">
        <v>620</v>
      </c>
      <c r="W781" s="3051"/>
      <c r="X781" s="136" t="s">
        <v>768</v>
      </c>
      <c r="Y781" s="189" t="s">
        <v>561</v>
      </c>
      <c r="Z781" s="2776">
        <v>6</v>
      </c>
      <c r="AA781" s="3091"/>
      <c r="AB781" s="2759">
        <v>101011.64</v>
      </c>
      <c r="AC781" s="3123"/>
      <c r="AD781" s="2759">
        <v>606069.84</v>
      </c>
      <c r="AE781" s="2760"/>
      <c r="AF781" s="53"/>
    </row>
    <row r="782" spans="1:41" ht="15.95" customHeight="1" thickBot="1" x14ac:dyDescent="0.25">
      <c r="A782" s="229" t="s">
        <v>563</v>
      </c>
      <c r="B782" s="230"/>
      <c r="C782" s="231"/>
      <c r="D782" s="230"/>
      <c r="E782" s="2761">
        <v>118</v>
      </c>
      <c r="F782" s="2762"/>
      <c r="G782" s="2761"/>
      <c r="H782" s="2762"/>
      <c r="I782" s="2761">
        <v>5110918.1199999992</v>
      </c>
      <c r="J782" s="2762"/>
      <c r="U782" s="286"/>
      <c r="V782" s="229" t="s">
        <v>563</v>
      </c>
      <c r="W782" s="230"/>
      <c r="X782" s="231"/>
      <c r="Y782" s="230"/>
      <c r="Z782" s="2761">
        <v>83</v>
      </c>
      <c r="AA782" s="2762"/>
      <c r="AB782" s="2761"/>
      <c r="AC782" s="2762"/>
      <c r="AD782" s="2761">
        <v>3926869.04</v>
      </c>
      <c r="AE782" s="2762"/>
      <c r="AF782" s="53"/>
      <c r="AG782" s="53"/>
      <c r="AH782" s="53"/>
      <c r="AI782" s="53"/>
      <c r="AJ782" s="53"/>
      <c r="AK782" s="53"/>
      <c r="AL782" s="53"/>
      <c r="AM782" s="53"/>
      <c r="AN782" s="53"/>
      <c r="AO782" s="53"/>
    </row>
    <row r="783" spans="1:41" ht="15.95" customHeight="1" x14ac:dyDescent="0.2">
      <c r="A783" s="296"/>
      <c r="B783" s="296"/>
      <c r="C783" s="296"/>
      <c r="D783" s="296"/>
      <c r="E783" s="294"/>
      <c r="F783" s="294"/>
      <c r="G783" s="294"/>
      <c r="H783" s="294"/>
      <c r="I783" s="294"/>
      <c r="J783" s="294"/>
      <c r="K783" s="316"/>
      <c r="L783" s="316"/>
      <c r="M783" s="316"/>
      <c r="N783" s="316"/>
      <c r="O783" s="316"/>
      <c r="P783" s="316"/>
      <c r="Q783" s="316"/>
      <c r="R783" s="316"/>
      <c r="S783" s="316"/>
      <c r="T783" s="316"/>
      <c r="U783" s="295"/>
      <c r="V783" s="296"/>
      <c r="W783" s="296"/>
      <c r="X783" s="296"/>
      <c r="Y783" s="296"/>
      <c r="Z783" s="294"/>
      <c r="AA783" s="294"/>
      <c r="AB783" s="294"/>
      <c r="AC783" s="294"/>
      <c r="AD783" s="294"/>
      <c r="AE783" s="294"/>
      <c r="AF783" s="295"/>
      <c r="AG783" s="295"/>
      <c r="AH783" s="295"/>
      <c r="AI783" s="295"/>
      <c r="AJ783" s="295"/>
      <c r="AK783" s="295"/>
      <c r="AL783" s="295"/>
      <c r="AM783" s="295"/>
      <c r="AN783" s="295"/>
      <c r="AO783" s="295"/>
    </row>
    <row r="784" spans="1:41" ht="15.95" customHeight="1" x14ac:dyDescent="0.2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3115"/>
      <c r="T784" s="3115"/>
      <c r="U784" s="286"/>
      <c r="V784" s="53"/>
      <c r="W784" s="53"/>
      <c r="X784" s="53"/>
      <c r="Y784" s="53"/>
      <c r="Z784" s="53"/>
      <c r="AA784" s="53"/>
      <c r="AB784" s="53"/>
      <c r="AC784" s="53"/>
      <c r="AD784" s="53"/>
      <c r="AE784" s="53"/>
      <c r="AF784" s="53"/>
      <c r="AG784" s="53"/>
      <c r="AH784" s="53"/>
      <c r="AI784" s="53"/>
      <c r="AJ784" s="53"/>
      <c r="AK784" s="53"/>
      <c r="AL784" s="53"/>
      <c r="AM784" s="53"/>
      <c r="AN784" s="3115"/>
      <c r="AO784" s="3115"/>
    </row>
    <row r="785" spans="1:41" ht="15.95" customHeight="1" x14ac:dyDescent="0.2">
      <c r="A785" s="2854"/>
      <c r="B785" s="2854"/>
      <c r="C785" s="2854"/>
      <c r="D785" s="2854"/>
      <c r="E785" s="2854"/>
      <c r="F785" s="2854"/>
      <c r="G785" s="2854"/>
      <c r="H785" s="2854"/>
      <c r="I785" s="2854"/>
      <c r="J785" s="2854"/>
      <c r="K785" s="2854"/>
      <c r="L785" s="2854"/>
      <c r="M785" s="2854"/>
      <c r="N785" s="2854"/>
      <c r="O785" s="2854"/>
      <c r="P785" s="2854"/>
      <c r="Q785" s="2854"/>
      <c r="R785" s="2854"/>
      <c r="S785" s="2854"/>
      <c r="T785" s="2854"/>
      <c r="U785" s="2854"/>
      <c r="V785" s="2854"/>
      <c r="W785" s="2854"/>
      <c r="X785" s="2854"/>
      <c r="Y785" s="2854"/>
      <c r="Z785" s="2854"/>
      <c r="AA785" s="2854"/>
      <c r="AB785" s="2854"/>
      <c r="AC785" s="2854"/>
      <c r="AD785" s="2854"/>
      <c r="AE785" s="2854"/>
      <c r="AF785" s="2854"/>
      <c r="AG785" s="2854"/>
      <c r="AH785" s="2854"/>
      <c r="AI785" s="2854"/>
      <c r="AJ785" s="2854"/>
      <c r="AK785" s="2854"/>
      <c r="AL785" s="2854"/>
      <c r="AM785" s="2854"/>
      <c r="AN785" s="2854"/>
      <c r="AO785" s="2854"/>
    </row>
    <row r="786" spans="1:41" ht="15.95" customHeight="1" x14ac:dyDescent="0.2">
      <c r="A786" s="296"/>
      <c r="B786" s="296"/>
      <c r="C786" s="296"/>
      <c r="D786" s="296"/>
      <c r="E786" s="294"/>
      <c r="F786" s="294"/>
      <c r="G786" s="294"/>
      <c r="H786" s="294"/>
      <c r="I786" s="294"/>
      <c r="J786" s="294"/>
      <c r="K786" s="316"/>
      <c r="L786" s="316"/>
      <c r="M786" s="316"/>
      <c r="N786" s="316"/>
      <c r="O786" s="316"/>
      <c r="P786" s="316"/>
      <c r="Q786" s="316"/>
      <c r="R786" s="316"/>
      <c r="S786" s="316"/>
      <c r="T786" s="316"/>
      <c r="U786" s="295"/>
      <c r="V786" s="296"/>
      <c r="W786" s="296"/>
      <c r="X786" s="296"/>
      <c r="Y786" s="296"/>
      <c r="Z786" s="294"/>
      <c r="AA786" s="294"/>
      <c r="AB786" s="294"/>
      <c r="AC786" s="294"/>
      <c r="AD786" s="294"/>
      <c r="AE786" s="294"/>
      <c r="AF786" s="295"/>
      <c r="AG786" s="295"/>
      <c r="AH786" s="295"/>
      <c r="AI786" s="295"/>
      <c r="AJ786" s="295"/>
      <c r="AK786" s="295"/>
      <c r="AL786" s="295"/>
      <c r="AM786" s="295"/>
      <c r="AN786" s="295"/>
      <c r="AO786" s="295"/>
    </row>
    <row r="787" spans="1:41" ht="15.95" customHeight="1" x14ac:dyDescent="0.2">
      <c r="A787" s="2811" t="s">
        <v>1949</v>
      </c>
      <c r="B787" s="2811"/>
      <c r="C787" s="2811"/>
      <c r="D787" s="2811"/>
      <c r="E787" s="2811"/>
      <c r="F787" s="2811"/>
      <c r="G787" s="2811"/>
      <c r="H787" s="2811"/>
      <c r="I787" s="2811"/>
      <c r="J787" s="2811"/>
      <c r="K787" s="2811"/>
      <c r="L787" s="2811"/>
      <c r="M787" s="2811"/>
      <c r="N787" s="2811"/>
      <c r="O787" s="2811"/>
      <c r="P787" s="2811"/>
      <c r="Q787" s="2811"/>
      <c r="R787" s="2811"/>
      <c r="S787" s="2811"/>
      <c r="T787" s="2811"/>
      <c r="U787" s="298"/>
      <c r="V787" s="2811" t="s">
        <v>1968</v>
      </c>
      <c r="W787" s="2811"/>
      <c r="X787" s="2811"/>
      <c r="Y787" s="2811"/>
      <c r="Z787" s="2811"/>
      <c r="AA787" s="2811"/>
      <c r="AB787" s="2811"/>
      <c r="AC787" s="2811"/>
      <c r="AD787" s="2811"/>
      <c r="AE787" s="2811"/>
      <c r="AF787" s="2811"/>
      <c r="AG787" s="2811"/>
      <c r="AH787" s="2811"/>
      <c r="AI787" s="2811"/>
      <c r="AJ787" s="2811"/>
      <c r="AK787" s="2811"/>
      <c r="AL787" s="2811"/>
      <c r="AM787" s="2811"/>
      <c r="AN787" s="2811"/>
      <c r="AO787" s="2811"/>
    </row>
    <row r="788" spans="1:41" ht="15.95" customHeight="1" thickBot="1" x14ac:dyDescent="0.25">
      <c r="A788" s="2811"/>
      <c r="B788" s="2811"/>
      <c r="C788" s="2811"/>
      <c r="D788" s="2811"/>
      <c r="E788" s="2811"/>
      <c r="F788" s="2811"/>
      <c r="G788" s="2811"/>
      <c r="H788" s="2811"/>
      <c r="I788" s="2811"/>
      <c r="J788" s="2811"/>
      <c r="K788" s="2811"/>
      <c r="L788" s="2811"/>
      <c r="M788" s="2811"/>
      <c r="N788" s="2811"/>
      <c r="O788" s="2811"/>
      <c r="P788" s="2811"/>
      <c r="Q788" s="2811"/>
      <c r="R788" s="2811"/>
      <c r="S788" s="2811"/>
      <c r="T788" s="2811"/>
      <c r="U788" s="286"/>
      <c r="V788" s="166"/>
      <c r="W788" s="166"/>
      <c r="X788" s="166"/>
      <c r="Y788" s="166"/>
      <c r="Z788" s="166"/>
      <c r="AA788" s="166"/>
      <c r="AB788" s="166"/>
      <c r="AC788" s="166"/>
      <c r="AD788" s="166"/>
      <c r="AE788" s="166"/>
      <c r="AF788" s="53"/>
      <c r="AG788" s="53"/>
      <c r="AH788" s="53"/>
      <c r="AI788" s="53"/>
      <c r="AJ788" s="53"/>
      <c r="AK788" s="53"/>
      <c r="AL788" s="53"/>
      <c r="AM788" s="53"/>
      <c r="AN788" s="53"/>
      <c r="AO788" s="53"/>
    </row>
    <row r="789" spans="1:41" ht="15.95" customHeight="1" x14ac:dyDescent="0.3">
      <c r="A789" s="2818" t="s">
        <v>441</v>
      </c>
      <c r="B789" s="2820"/>
      <c r="C789" s="2818" t="s">
        <v>442</v>
      </c>
      <c r="D789" s="2819"/>
      <c r="E789" s="2819"/>
      <c r="F789" s="2820"/>
      <c r="G789" s="2818" t="s">
        <v>443</v>
      </c>
      <c r="H789" s="2820"/>
      <c r="I789" s="2818" t="s">
        <v>444</v>
      </c>
      <c r="J789" s="2820"/>
      <c r="K789" s="53"/>
      <c r="L789" s="2833" t="s">
        <v>441</v>
      </c>
      <c r="M789" s="2818" t="s">
        <v>442</v>
      </c>
      <c r="N789" s="2819"/>
      <c r="O789" s="2819"/>
      <c r="P789" s="2820"/>
      <c r="Q789" s="2818" t="s">
        <v>443</v>
      </c>
      <c r="R789" s="2820"/>
      <c r="S789" s="2818"/>
      <c r="T789" s="2820"/>
      <c r="U789" s="287"/>
      <c r="V789" s="2818" t="s">
        <v>441</v>
      </c>
      <c r="W789" s="2820"/>
      <c r="X789" s="2818" t="s">
        <v>442</v>
      </c>
      <c r="Y789" s="2819"/>
      <c r="Z789" s="2819"/>
      <c r="AA789" s="2820"/>
      <c r="AB789" s="2818" t="s">
        <v>443</v>
      </c>
      <c r="AC789" s="2820"/>
      <c r="AD789" s="2818" t="s">
        <v>444</v>
      </c>
      <c r="AE789" s="2820"/>
      <c r="AF789" s="53"/>
      <c r="AG789" s="2833" t="s">
        <v>441</v>
      </c>
      <c r="AH789" s="2818" t="s">
        <v>442</v>
      </c>
      <c r="AI789" s="2819"/>
      <c r="AJ789" s="2819"/>
      <c r="AK789" s="2820"/>
      <c r="AL789" s="2818" t="s">
        <v>443</v>
      </c>
      <c r="AM789" s="2820"/>
      <c r="AN789" s="2818"/>
      <c r="AO789" s="3109"/>
    </row>
    <row r="790" spans="1:41" ht="15.95" customHeight="1" thickBot="1" x14ac:dyDescent="0.35">
      <c r="A790" s="2831"/>
      <c r="B790" s="2832"/>
      <c r="C790" s="2821"/>
      <c r="D790" s="2822"/>
      <c r="E790" s="2822"/>
      <c r="F790" s="2823"/>
      <c r="G790" s="2831" t="s">
        <v>446</v>
      </c>
      <c r="H790" s="2832"/>
      <c r="I790" s="2831"/>
      <c r="J790" s="2832"/>
      <c r="K790" s="53"/>
      <c r="L790" s="2873"/>
      <c r="M790" s="2821"/>
      <c r="N790" s="2822"/>
      <c r="O790" s="2822"/>
      <c r="P790" s="2823"/>
      <c r="Q790" s="2831" t="s">
        <v>446</v>
      </c>
      <c r="R790" s="2832"/>
      <c r="S790" s="2831" t="s">
        <v>281</v>
      </c>
      <c r="T790" s="2832"/>
      <c r="U790" s="287"/>
      <c r="V790" s="2831"/>
      <c r="W790" s="2832"/>
      <c r="X790" s="2821"/>
      <c r="Y790" s="2822"/>
      <c r="Z790" s="2822"/>
      <c r="AA790" s="2823"/>
      <c r="AB790" s="2831" t="s">
        <v>446</v>
      </c>
      <c r="AC790" s="2832"/>
      <c r="AD790" s="2831"/>
      <c r="AE790" s="2832"/>
      <c r="AF790" s="53"/>
      <c r="AG790" s="2873"/>
      <c r="AH790" s="2821"/>
      <c r="AI790" s="2822"/>
      <c r="AJ790" s="2822"/>
      <c r="AK790" s="2823"/>
      <c r="AL790" s="2831" t="s">
        <v>446</v>
      </c>
      <c r="AM790" s="2832"/>
      <c r="AN790" s="2831" t="s">
        <v>281</v>
      </c>
      <c r="AO790" s="3091"/>
    </row>
    <row r="791" spans="1:41" ht="15.95" customHeight="1" x14ac:dyDescent="0.3">
      <c r="A791" s="2831"/>
      <c r="B791" s="2832"/>
      <c r="C791" s="66" t="s">
        <v>447</v>
      </c>
      <c r="D791" s="2873" t="s">
        <v>448</v>
      </c>
      <c r="E791" s="2831" t="s">
        <v>449</v>
      </c>
      <c r="F791" s="2832"/>
      <c r="G791" s="2831" t="s">
        <v>450</v>
      </c>
      <c r="H791" s="2832"/>
      <c r="I791" s="2831" t="s">
        <v>354</v>
      </c>
      <c r="J791" s="2832"/>
      <c r="K791" s="53"/>
      <c r="L791" s="2873"/>
      <c r="M791" s="64" t="s">
        <v>447</v>
      </c>
      <c r="N791" s="2833" t="s">
        <v>448</v>
      </c>
      <c r="O791" s="2818" t="s">
        <v>449</v>
      </c>
      <c r="P791" s="2820"/>
      <c r="Q791" s="2831" t="s">
        <v>450</v>
      </c>
      <c r="R791" s="2832"/>
      <c r="S791" s="2831" t="s">
        <v>354</v>
      </c>
      <c r="T791" s="2832"/>
      <c r="U791" s="287"/>
      <c r="V791" s="2831"/>
      <c r="W791" s="2832"/>
      <c r="X791" s="66" t="s">
        <v>447</v>
      </c>
      <c r="Y791" s="2873" t="s">
        <v>448</v>
      </c>
      <c r="Z791" s="2831" t="s">
        <v>449</v>
      </c>
      <c r="AA791" s="2832"/>
      <c r="AB791" s="2831" t="s">
        <v>450</v>
      </c>
      <c r="AC791" s="2832"/>
      <c r="AD791" s="2831" t="s">
        <v>354</v>
      </c>
      <c r="AE791" s="2832"/>
      <c r="AF791" s="53"/>
      <c r="AG791" s="2873"/>
      <c r="AH791" s="64" t="s">
        <v>447</v>
      </c>
      <c r="AI791" s="2873" t="s">
        <v>448</v>
      </c>
      <c r="AJ791" s="2831" t="s">
        <v>449</v>
      </c>
      <c r="AK791" s="2832"/>
      <c r="AL791" s="2831" t="s">
        <v>450</v>
      </c>
      <c r="AM791" s="2832"/>
      <c r="AN791" s="2831" t="s">
        <v>354</v>
      </c>
      <c r="AO791" s="3091"/>
    </row>
    <row r="792" spans="1:41" ht="15.95" customHeight="1" thickBot="1" x14ac:dyDescent="0.35">
      <c r="A792" s="2821"/>
      <c r="B792" s="2823"/>
      <c r="C792" s="67" t="s">
        <v>451</v>
      </c>
      <c r="D792" s="2834"/>
      <c r="E792" s="2821"/>
      <c r="F792" s="2823"/>
      <c r="G792" s="2821"/>
      <c r="H792" s="2823"/>
      <c r="I792" s="2821"/>
      <c r="J792" s="2823"/>
      <c r="K792" s="53"/>
      <c r="L792" s="2834"/>
      <c r="M792" s="63" t="s">
        <v>451</v>
      </c>
      <c r="N792" s="2834"/>
      <c r="O792" s="2821"/>
      <c r="P792" s="2823"/>
      <c r="Q792" s="2821"/>
      <c r="R792" s="2823"/>
      <c r="S792" s="2821"/>
      <c r="T792" s="2823"/>
      <c r="U792" s="287"/>
      <c r="V792" s="2821"/>
      <c r="W792" s="2823"/>
      <c r="X792" s="67" t="s">
        <v>451</v>
      </c>
      <c r="Y792" s="2834"/>
      <c r="Z792" s="2821"/>
      <c r="AA792" s="2823"/>
      <c r="AB792" s="2821"/>
      <c r="AC792" s="2823"/>
      <c r="AD792" s="2821"/>
      <c r="AE792" s="2823"/>
      <c r="AF792" s="53"/>
      <c r="AG792" s="2834"/>
      <c r="AH792" s="63" t="s">
        <v>451</v>
      </c>
      <c r="AI792" s="2834"/>
      <c r="AJ792" s="2821"/>
      <c r="AK792" s="2823"/>
      <c r="AL792" s="2821"/>
      <c r="AM792" s="2823"/>
      <c r="AN792" s="3110"/>
      <c r="AO792" s="3111"/>
    </row>
    <row r="793" spans="1:41" ht="15.95" customHeight="1" x14ac:dyDescent="0.3">
      <c r="A793" s="3118" t="s">
        <v>452</v>
      </c>
      <c r="B793" s="3119"/>
      <c r="C793" s="134"/>
      <c r="D793" s="189"/>
      <c r="E793" s="2776"/>
      <c r="F793" s="3091"/>
      <c r="G793" s="2776"/>
      <c r="H793" s="3091"/>
      <c r="I793" s="2776"/>
      <c r="J793" s="3091"/>
      <c r="K793" s="299"/>
      <c r="L793" s="135" t="s">
        <v>453</v>
      </c>
      <c r="M793" s="206"/>
      <c r="N793" s="207"/>
      <c r="O793" s="2805"/>
      <c r="P793" s="2806"/>
      <c r="Q793" s="2805"/>
      <c r="R793" s="2806"/>
      <c r="S793" s="2805"/>
      <c r="T793" s="2806"/>
      <c r="U793" s="286"/>
      <c r="V793" s="3118" t="s">
        <v>452</v>
      </c>
      <c r="W793" s="3119"/>
      <c r="X793" s="205"/>
      <c r="Y793" s="189"/>
      <c r="Z793" s="2776"/>
      <c r="AA793" s="3091"/>
      <c r="AB793" s="2776"/>
      <c r="AC793" s="3091"/>
      <c r="AD793" s="2776"/>
      <c r="AE793" s="3091"/>
      <c r="AF793" s="53"/>
      <c r="AG793" s="135" t="s">
        <v>453</v>
      </c>
      <c r="AH793" s="206"/>
      <c r="AI793" s="207"/>
      <c r="AJ793" s="2805"/>
      <c r="AK793" s="2806"/>
      <c r="AL793" s="2805"/>
      <c r="AM793" s="2806"/>
      <c r="AN793" s="2805"/>
      <c r="AO793" s="2806"/>
    </row>
    <row r="794" spans="1:41" ht="15.95" customHeight="1" x14ac:dyDescent="0.35">
      <c r="A794" s="3116" t="s">
        <v>976</v>
      </c>
      <c r="B794" s="3117"/>
      <c r="C794" s="49"/>
      <c r="D794" s="309"/>
      <c r="E794" s="2776"/>
      <c r="F794" s="3091"/>
      <c r="G794" s="2776"/>
      <c r="H794" s="3091"/>
      <c r="I794" s="2765">
        <v>76404.800000000003</v>
      </c>
      <c r="J794" s="3103"/>
      <c r="K794" s="299"/>
      <c r="L794" s="138"/>
      <c r="M794" s="209"/>
      <c r="N794" s="189"/>
      <c r="O794" s="2759"/>
      <c r="P794" s="2760"/>
      <c r="Q794" s="2759"/>
      <c r="R794" s="2760"/>
      <c r="S794" s="2759"/>
      <c r="T794" s="2760"/>
      <c r="U794" s="286"/>
      <c r="V794" s="3116" t="s">
        <v>976</v>
      </c>
      <c r="W794" s="3117"/>
      <c r="X794" s="136"/>
      <c r="Y794" s="189"/>
      <c r="Z794" s="2776"/>
      <c r="AA794" s="3091"/>
      <c r="AB794" s="2776"/>
      <c r="AC794" s="3091"/>
      <c r="AD794" s="3106">
        <v>0</v>
      </c>
      <c r="AE794" s="3103"/>
      <c r="AF794" s="53"/>
      <c r="AG794" s="138"/>
      <c r="AH794" s="209"/>
      <c r="AI794" s="189"/>
      <c r="AJ794" s="2759"/>
      <c r="AK794" s="2760"/>
      <c r="AL794" s="2759"/>
      <c r="AM794" s="2760"/>
      <c r="AN794" s="2759"/>
      <c r="AO794" s="2760"/>
    </row>
    <row r="795" spans="1:41" ht="15.95" customHeight="1" x14ac:dyDescent="0.4">
      <c r="A795" s="3120" t="s">
        <v>977</v>
      </c>
      <c r="B795" s="3121"/>
      <c r="C795" s="136" t="s">
        <v>502</v>
      </c>
      <c r="D795" s="189" t="s">
        <v>503</v>
      </c>
      <c r="E795" s="2776">
        <v>1</v>
      </c>
      <c r="F795" s="3091"/>
      <c r="G795" s="2841">
        <v>38202.400000000001</v>
      </c>
      <c r="H795" s="2842">
        <v>38202.400000000001</v>
      </c>
      <c r="I795" s="2759">
        <v>38202.400000000001</v>
      </c>
      <c r="J795" s="2760"/>
      <c r="K795" s="299"/>
      <c r="L795" s="138" t="s">
        <v>456</v>
      </c>
      <c r="M795" s="189"/>
      <c r="N795" s="189"/>
      <c r="O795" s="2759"/>
      <c r="P795" s="2760"/>
      <c r="Q795" s="2759"/>
      <c r="R795" s="2760"/>
      <c r="S795" s="2759"/>
      <c r="T795" s="2760"/>
      <c r="U795" s="286"/>
      <c r="V795" s="3120" t="s">
        <v>977</v>
      </c>
      <c r="W795" s="3121"/>
      <c r="X795" s="136"/>
      <c r="Y795" s="189"/>
      <c r="Z795" s="2776"/>
      <c r="AA795" s="3091"/>
      <c r="AB795" s="2776"/>
      <c r="AC795" s="3091"/>
      <c r="AD795" s="2759">
        <v>0</v>
      </c>
      <c r="AE795" s="2760"/>
      <c r="AF795" s="53"/>
      <c r="AG795" s="138" t="s">
        <v>456</v>
      </c>
      <c r="AH795" s="189"/>
      <c r="AI795" s="189"/>
      <c r="AJ795" s="2759"/>
      <c r="AK795" s="2760"/>
      <c r="AL795" s="2759"/>
      <c r="AM795" s="2760"/>
      <c r="AN795" s="2759"/>
      <c r="AO795" s="2760"/>
    </row>
    <row r="796" spans="1:41" ht="15.95" customHeight="1" x14ac:dyDescent="0.4">
      <c r="A796" s="3120" t="s">
        <v>978</v>
      </c>
      <c r="B796" s="3121"/>
      <c r="C796" s="136" t="s">
        <v>502</v>
      </c>
      <c r="D796" s="189" t="s">
        <v>503</v>
      </c>
      <c r="E796" s="2776">
        <v>1</v>
      </c>
      <c r="F796" s="3091"/>
      <c r="G796" s="2841">
        <v>38202.400000000001</v>
      </c>
      <c r="H796" s="2842">
        <v>38202.400000000001</v>
      </c>
      <c r="I796" s="2759">
        <v>38202.400000000001</v>
      </c>
      <c r="J796" s="2760"/>
      <c r="K796" s="299"/>
      <c r="L796" s="138" t="s">
        <v>859</v>
      </c>
      <c r="M796" s="189" t="s">
        <v>579</v>
      </c>
      <c r="N796" s="189" t="s">
        <v>579</v>
      </c>
      <c r="O796" s="2759">
        <v>1200</v>
      </c>
      <c r="P796" s="2760"/>
      <c r="Q796" s="2759">
        <v>3146.08</v>
      </c>
      <c r="R796" s="2760"/>
      <c r="S796" s="2759">
        <v>3775296</v>
      </c>
      <c r="T796" s="2760"/>
      <c r="U796" s="286"/>
      <c r="V796" s="3120" t="s">
        <v>978</v>
      </c>
      <c r="W796" s="3121"/>
      <c r="X796" s="136"/>
      <c r="Y796" s="189"/>
      <c r="Z796" s="2776"/>
      <c r="AA796" s="3091"/>
      <c r="AB796" s="2776"/>
      <c r="AC796" s="3091"/>
      <c r="AD796" s="2759">
        <v>0</v>
      </c>
      <c r="AE796" s="2760"/>
      <c r="AF796" s="53"/>
      <c r="AG796" s="138" t="s">
        <v>865</v>
      </c>
      <c r="AH796" s="189" t="s">
        <v>1154</v>
      </c>
      <c r="AI796" s="189" t="s">
        <v>479</v>
      </c>
      <c r="AJ796" s="2759">
        <v>4</v>
      </c>
      <c r="AK796" s="2760"/>
      <c r="AL796" s="2759">
        <v>18116.984848484848</v>
      </c>
      <c r="AM796" s="2760"/>
      <c r="AN796" s="2759">
        <v>72467.939393939392</v>
      </c>
      <c r="AO796" s="2760"/>
    </row>
    <row r="797" spans="1:41" ht="15.95" customHeight="1" x14ac:dyDescent="0.35">
      <c r="A797" s="3116" t="s">
        <v>987</v>
      </c>
      <c r="B797" s="3117"/>
      <c r="C797" s="136"/>
      <c r="D797" s="189"/>
      <c r="E797" s="2776"/>
      <c r="F797" s="3091"/>
      <c r="G797" s="2776"/>
      <c r="H797" s="3091"/>
      <c r="I797" s="2765">
        <v>267416.8</v>
      </c>
      <c r="J797" s="3103"/>
      <c r="K797" s="299"/>
      <c r="L797" s="138" t="s">
        <v>865</v>
      </c>
      <c r="M797" s="189" t="s">
        <v>1154</v>
      </c>
      <c r="N797" s="189" t="s">
        <v>479</v>
      </c>
      <c r="O797" s="2759">
        <v>4</v>
      </c>
      <c r="P797" s="2760"/>
      <c r="Q797" s="2759">
        <v>18116.984848484848</v>
      </c>
      <c r="R797" s="2760"/>
      <c r="S797" s="2759">
        <v>72467.939393939392</v>
      </c>
      <c r="T797" s="2760"/>
      <c r="U797" s="286"/>
      <c r="V797" s="3116" t="s">
        <v>987</v>
      </c>
      <c r="W797" s="3117"/>
      <c r="X797" s="136"/>
      <c r="Y797" s="189"/>
      <c r="Z797" s="2776"/>
      <c r="AA797" s="3091"/>
      <c r="AB797" s="2776"/>
      <c r="AC797" s="3091"/>
      <c r="AD797" s="2765">
        <v>0</v>
      </c>
      <c r="AE797" s="3103"/>
      <c r="AF797" s="53"/>
      <c r="AG797" s="138" t="s">
        <v>867</v>
      </c>
      <c r="AH797" s="189" t="s">
        <v>1155</v>
      </c>
      <c r="AI797" s="189" t="s">
        <v>479</v>
      </c>
      <c r="AJ797" s="2759">
        <v>2</v>
      </c>
      <c r="AK797" s="2760"/>
      <c r="AL797" s="2759">
        <v>40449.599999999999</v>
      </c>
      <c r="AM797" s="2760"/>
      <c r="AN797" s="2759">
        <v>80899.199999999997</v>
      </c>
      <c r="AO797" s="2760"/>
    </row>
    <row r="798" spans="1:41" ht="15.95" customHeight="1" x14ac:dyDescent="0.4">
      <c r="A798" s="3120" t="s">
        <v>1156</v>
      </c>
      <c r="B798" s="3121"/>
      <c r="C798" s="136" t="s">
        <v>502</v>
      </c>
      <c r="D798" s="189" t="s">
        <v>503</v>
      </c>
      <c r="E798" s="2776">
        <v>5</v>
      </c>
      <c r="F798" s="3091"/>
      <c r="G798" s="2841">
        <v>38202.400000000001</v>
      </c>
      <c r="H798" s="2842">
        <v>38202.400000000001</v>
      </c>
      <c r="I798" s="2759">
        <v>191012</v>
      </c>
      <c r="J798" s="2760"/>
      <c r="K798" s="299"/>
      <c r="L798" s="138" t="s">
        <v>867</v>
      </c>
      <c r="M798" s="189" t="s">
        <v>1155</v>
      </c>
      <c r="N798" s="189" t="s">
        <v>479</v>
      </c>
      <c r="O798" s="2759">
        <v>1</v>
      </c>
      <c r="P798" s="2760"/>
      <c r="Q798" s="2759">
        <v>40449.599999999999</v>
      </c>
      <c r="R798" s="2760"/>
      <c r="S798" s="2759">
        <v>40449.599999999999</v>
      </c>
      <c r="T798" s="2760"/>
      <c r="U798" s="286"/>
      <c r="V798" s="3120" t="s">
        <v>988</v>
      </c>
      <c r="W798" s="3121"/>
      <c r="X798" s="136"/>
      <c r="Y798" s="189"/>
      <c r="Z798" s="2776"/>
      <c r="AA798" s="3091"/>
      <c r="AB798" s="2776"/>
      <c r="AC798" s="3091"/>
      <c r="AD798" s="2759">
        <v>0</v>
      </c>
      <c r="AE798" s="2760"/>
      <c r="AF798" s="53"/>
      <c r="AG798" s="138" t="s">
        <v>869</v>
      </c>
      <c r="AH798" s="189" t="s">
        <v>1173</v>
      </c>
      <c r="AI798" s="189" t="s">
        <v>479</v>
      </c>
      <c r="AJ798" s="2759">
        <v>1</v>
      </c>
      <c r="AK798" s="2760"/>
      <c r="AL798" s="2759">
        <v>22956.022222222226</v>
      </c>
      <c r="AM798" s="2760"/>
      <c r="AN798" s="2759">
        <v>22956.022222222226</v>
      </c>
      <c r="AO798" s="2760"/>
    </row>
    <row r="799" spans="1:41" ht="15.95" customHeight="1" x14ac:dyDescent="0.4">
      <c r="A799" s="3120" t="s">
        <v>978</v>
      </c>
      <c r="B799" s="3121"/>
      <c r="C799" s="136" t="s">
        <v>502</v>
      </c>
      <c r="D799" s="189" t="s">
        <v>503</v>
      </c>
      <c r="E799" s="2776">
        <v>1</v>
      </c>
      <c r="F799" s="3091"/>
      <c r="G799" s="2841">
        <v>38202.400000000001</v>
      </c>
      <c r="H799" s="2842">
        <v>38202.400000000001</v>
      </c>
      <c r="I799" s="2759">
        <v>38202.400000000001</v>
      </c>
      <c r="J799" s="2760"/>
      <c r="K799" s="299"/>
      <c r="L799" s="138" t="s">
        <v>869</v>
      </c>
      <c r="M799" s="189" t="s">
        <v>1173</v>
      </c>
      <c r="N799" s="189" t="s">
        <v>479</v>
      </c>
      <c r="O799" s="2759">
        <v>1</v>
      </c>
      <c r="P799" s="2760"/>
      <c r="Q799" s="2759">
        <v>22956.022222222226</v>
      </c>
      <c r="R799" s="2760"/>
      <c r="S799" s="2759">
        <v>22956.022222222226</v>
      </c>
      <c r="T799" s="2760"/>
      <c r="U799" s="286"/>
      <c r="V799" s="3120" t="s">
        <v>978</v>
      </c>
      <c r="W799" s="3121"/>
      <c r="X799" s="136"/>
      <c r="Y799" s="189"/>
      <c r="Z799" s="2776"/>
      <c r="AA799" s="3091"/>
      <c r="AB799" s="2776"/>
      <c r="AC799" s="3091"/>
      <c r="AD799" s="2759">
        <v>0</v>
      </c>
      <c r="AE799" s="2760"/>
      <c r="AF799" s="53"/>
      <c r="AG799" s="138" t="s">
        <v>540</v>
      </c>
      <c r="AH799" s="189" t="s">
        <v>570</v>
      </c>
      <c r="AI799" s="2156" t="s">
        <v>814</v>
      </c>
      <c r="AJ799" s="2759">
        <v>8</v>
      </c>
      <c r="AK799" s="2760"/>
      <c r="AL799" s="2759">
        <v>103271.28661616161</v>
      </c>
      <c r="AM799" s="2760"/>
      <c r="AN799" s="2759">
        <v>826170.29292929289</v>
      </c>
      <c r="AO799" s="2760"/>
    </row>
    <row r="800" spans="1:41" ht="15.95" customHeight="1" x14ac:dyDescent="0.4">
      <c r="A800" s="3120" t="s">
        <v>989</v>
      </c>
      <c r="B800" s="3121"/>
      <c r="C800" s="136" t="s">
        <v>502</v>
      </c>
      <c r="D800" s="189" t="s">
        <v>503</v>
      </c>
      <c r="E800" s="2776">
        <v>1</v>
      </c>
      <c r="F800" s="3091"/>
      <c r="G800" s="2841">
        <v>38202.400000000001</v>
      </c>
      <c r="H800" s="2842">
        <v>38202.400000000001</v>
      </c>
      <c r="I800" s="2759">
        <v>38202.400000000001</v>
      </c>
      <c r="J800" s="2760"/>
      <c r="K800" s="299"/>
      <c r="L800" s="138" t="s">
        <v>540</v>
      </c>
      <c r="M800" s="189" t="s">
        <v>474</v>
      </c>
      <c r="N800" s="2156" t="s">
        <v>814</v>
      </c>
      <c r="O800" s="2771">
        <v>4.4000000000000004</v>
      </c>
      <c r="P800" s="2772"/>
      <c r="Q800" s="2759">
        <v>103271.28661616161</v>
      </c>
      <c r="R800" s="2760"/>
      <c r="S800" s="2759">
        <v>454393.66111111111</v>
      </c>
      <c r="T800" s="2760"/>
      <c r="U800" s="286"/>
      <c r="V800" s="3120" t="s">
        <v>989</v>
      </c>
      <c r="W800" s="3121"/>
      <c r="X800" s="136"/>
      <c r="Y800" s="189"/>
      <c r="Z800" s="2776"/>
      <c r="AA800" s="3091"/>
      <c r="AB800" s="2776"/>
      <c r="AC800" s="3091"/>
      <c r="AD800" s="2759">
        <v>0</v>
      </c>
      <c r="AE800" s="2760"/>
      <c r="AF800" s="53"/>
      <c r="AG800" s="138" t="s">
        <v>869</v>
      </c>
      <c r="AH800" s="189" t="s">
        <v>195</v>
      </c>
      <c r="AI800" s="189" t="s">
        <v>458</v>
      </c>
      <c r="AJ800" s="2771">
        <v>0.5</v>
      </c>
      <c r="AK800" s="2772"/>
      <c r="AL800" s="2759">
        <v>42595.303030303032</v>
      </c>
      <c r="AM800" s="2760"/>
      <c r="AN800" s="2759">
        <v>21297.651515151516</v>
      </c>
      <c r="AO800" s="2760"/>
    </row>
    <row r="801" spans="1:41" ht="15.95" customHeight="1" x14ac:dyDescent="0.35">
      <c r="A801" s="3238" t="s">
        <v>990</v>
      </c>
      <c r="B801" s="3239"/>
      <c r="C801" s="136"/>
      <c r="D801" s="189"/>
      <c r="E801" s="2776"/>
      <c r="F801" s="3091"/>
      <c r="G801" s="2759"/>
      <c r="H801" s="2760"/>
      <c r="I801" s="2765">
        <v>2024727.2000000002</v>
      </c>
      <c r="J801" s="3103"/>
      <c r="K801" s="299"/>
      <c r="L801" s="309" t="s">
        <v>541</v>
      </c>
      <c r="M801" s="189" t="s">
        <v>758</v>
      </c>
      <c r="N801" s="189" t="s">
        <v>466</v>
      </c>
      <c r="O801" s="2759">
        <v>10</v>
      </c>
      <c r="P801" s="2760"/>
      <c r="Q801" s="2759">
        <v>117649.38888888889</v>
      </c>
      <c r="R801" s="2760"/>
      <c r="S801" s="2759">
        <v>1176493.888888889</v>
      </c>
      <c r="T801" s="2760"/>
      <c r="U801" s="286"/>
      <c r="V801" s="3238" t="s">
        <v>1032</v>
      </c>
      <c r="W801" s="3239"/>
      <c r="X801" s="136"/>
      <c r="Y801" s="189"/>
      <c r="Z801" s="2776"/>
      <c r="AA801" s="3091"/>
      <c r="AB801" s="2776"/>
      <c r="AC801" s="3091"/>
      <c r="AD801" s="2765">
        <v>382024</v>
      </c>
      <c r="AE801" s="3103"/>
      <c r="AF801" s="53"/>
      <c r="AG801" s="138" t="s">
        <v>869</v>
      </c>
      <c r="AH801" s="189" t="s">
        <v>767</v>
      </c>
      <c r="AI801" s="189" t="s">
        <v>458</v>
      </c>
      <c r="AJ801" s="2759">
        <v>2</v>
      </c>
      <c r="AK801" s="2760"/>
      <c r="AL801" s="2759">
        <v>61672.3569023569</v>
      </c>
      <c r="AM801" s="2760"/>
      <c r="AN801" s="2759">
        <v>123344.7138047138</v>
      </c>
      <c r="AO801" s="2760"/>
    </row>
    <row r="802" spans="1:41" ht="15.95" customHeight="1" x14ac:dyDescent="0.2">
      <c r="A802" s="3050" t="s">
        <v>992</v>
      </c>
      <c r="B802" s="3051"/>
      <c r="C802" s="189"/>
      <c r="D802" s="189"/>
      <c r="E802" s="2759"/>
      <c r="F802" s="2760"/>
      <c r="G802" s="2759"/>
      <c r="H802" s="2760"/>
      <c r="I802" s="2759">
        <v>0</v>
      </c>
      <c r="J802" s="2760"/>
      <c r="K802" s="299"/>
      <c r="L802" s="138" t="s">
        <v>543</v>
      </c>
      <c r="M802" s="189" t="s">
        <v>571</v>
      </c>
      <c r="N802" s="189" t="s">
        <v>479</v>
      </c>
      <c r="O802" s="2759">
        <v>4</v>
      </c>
      <c r="P802" s="2760"/>
      <c r="Q802" s="2759">
        <v>22165.626262626261</v>
      </c>
      <c r="R802" s="2760"/>
      <c r="S802" s="2759">
        <v>88662.505050505046</v>
      </c>
      <c r="T802" s="2760"/>
      <c r="U802" s="286"/>
      <c r="V802" s="3050" t="s">
        <v>988</v>
      </c>
      <c r="W802" s="3051"/>
      <c r="X802" s="136"/>
      <c r="Y802" s="189"/>
      <c r="Z802" s="2759"/>
      <c r="AA802" s="2760"/>
      <c r="AB802" s="2759"/>
      <c r="AC802" s="2760"/>
      <c r="AD802" s="2759">
        <v>0</v>
      </c>
      <c r="AE802" s="2760"/>
      <c r="AF802" s="53"/>
      <c r="AG802" s="138" t="s">
        <v>1515</v>
      </c>
      <c r="AH802" s="189" t="s">
        <v>796</v>
      </c>
      <c r="AI802" s="189" t="s">
        <v>458</v>
      </c>
      <c r="AJ802" s="2759">
        <v>2</v>
      </c>
      <c r="AK802" s="2760"/>
      <c r="AL802" s="2759">
        <v>17785.679292929297</v>
      </c>
      <c r="AM802" s="2760"/>
      <c r="AN802" s="2759">
        <v>35571.358585858594</v>
      </c>
      <c r="AO802" s="2760"/>
    </row>
    <row r="803" spans="1:41" ht="15.95" customHeight="1" x14ac:dyDescent="0.2">
      <c r="A803" s="3050" t="s">
        <v>993</v>
      </c>
      <c r="B803" s="3051"/>
      <c r="C803" s="189"/>
      <c r="D803" s="189"/>
      <c r="E803" s="2759"/>
      <c r="F803" s="2760"/>
      <c r="G803" s="2759"/>
      <c r="H803" s="2760"/>
      <c r="I803" s="2759">
        <v>0</v>
      </c>
      <c r="J803" s="2760"/>
      <c r="K803" s="299"/>
      <c r="L803" s="138" t="s">
        <v>869</v>
      </c>
      <c r="M803" s="2313" t="s">
        <v>195</v>
      </c>
      <c r="N803" s="189" t="s">
        <v>458</v>
      </c>
      <c r="O803" s="2771">
        <v>0.5</v>
      </c>
      <c r="P803" s="2772"/>
      <c r="Q803" s="2759">
        <v>42595.303030303032</v>
      </c>
      <c r="R803" s="2760"/>
      <c r="S803" s="2759">
        <v>21297.651515151516</v>
      </c>
      <c r="T803" s="2760"/>
      <c r="U803" s="286"/>
      <c r="V803" s="3050" t="s">
        <v>993</v>
      </c>
      <c r="W803" s="3051"/>
      <c r="X803" s="136"/>
      <c r="Y803" s="189"/>
      <c r="Z803" s="2759"/>
      <c r="AA803" s="2760"/>
      <c r="AB803" s="2759"/>
      <c r="AC803" s="2760"/>
      <c r="AD803" s="2759">
        <v>0</v>
      </c>
      <c r="AE803" s="2760"/>
      <c r="AF803" s="53"/>
      <c r="AG803" s="138" t="s">
        <v>616</v>
      </c>
      <c r="AH803" s="189" t="s">
        <v>616</v>
      </c>
      <c r="AI803" s="189" t="s">
        <v>458</v>
      </c>
      <c r="AJ803" s="2759">
        <v>10</v>
      </c>
      <c r="AK803" s="2760"/>
      <c r="AL803" s="2759">
        <v>7083.7063492063498</v>
      </c>
      <c r="AM803" s="2760"/>
      <c r="AN803" s="2759">
        <v>70837.063492063491</v>
      </c>
      <c r="AO803" s="2760"/>
    </row>
    <row r="804" spans="1:41" ht="15.95" customHeight="1" x14ac:dyDescent="0.4">
      <c r="A804" s="3050" t="s">
        <v>475</v>
      </c>
      <c r="B804" s="3051"/>
      <c r="C804" s="136" t="s">
        <v>502</v>
      </c>
      <c r="D804" s="189" t="s">
        <v>503</v>
      </c>
      <c r="E804" s="2759">
        <v>15</v>
      </c>
      <c r="F804" s="2760"/>
      <c r="G804" s="2841">
        <v>38202.400000000001</v>
      </c>
      <c r="H804" s="2842">
        <v>38202.400000000001</v>
      </c>
      <c r="I804" s="2759">
        <v>573036</v>
      </c>
      <c r="J804" s="2760"/>
      <c r="K804" s="299"/>
      <c r="L804" s="138" t="s">
        <v>867</v>
      </c>
      <c r="M804" s="189" t="s">
        <v>766</v>
      </c>
      <c r="N804" s="189" t="s">
        <v>479</v>
      </c>
      <c r="O804" s="2759">
        <v>3</v>
      </c>
      <c r="P804" s="2760"/>
      <c r="Q804" s="2759">
        <v>31280.669191919187</v>
      </c>
      <c r="R804" s="2760"/>
      <c r="S804" s="2759">
        <v>93842.007575757569</v>
      </c>
      <c r="T804" s="2760"/>
      <c r="U804" s="286"/>
      <c r="V804" s="3050" t="s">
        <v>475</v>
      </c>
      <c r="W804" s="3051"/>
      <c r="X804" s="136"/>
      <c r="Y804" s="189"/>
      <c r="Z804" s="2759"/>
      <c r="AA804" s="2760"/>
      <c r="AB804" s="2759"/>
      <c r="AC804" s="2760"/>
      <c r="AD804" s="2759">
        <v>0</v>
      </c>
      <c r="AE804" s="2760"/>
      <c r="AF804" s="53"/>
      <c r="AG804" s="138" t="s">
        <v>1174</v>
      </c>
      <c r="AH804" s="189" t="s">
        <v>1175</v>
      </c>
      <c r="AI804" s="189" t="s">
        <v>458</v>
      </c>
      <c r="AJ804" s="2759">
        <v>150</v>
      </c>
      <c r="AK804" s="2760"/>
      <c r="AL804" s="2759">
        <v>1797.76</v>
      </c>
      <c r="AM804" s="2760"/>
      <c r="AN804" s="2759">
        <v>269664</v>
      </c>
      <c r="AO804" s="2760"/>
    </row>
    <row r="805" spans="1:41" ht="15.95" customHeight="1" x14ac:dyDescent="0.4">
      <c r="A805" s="3050" t="s">
        <v>476</v>
      </c>
      <c r="B805" s="3051"/>
      <c r="C805" s="136" t="s">
        <v>502</v>
      </c>
      <c r="D805" s="189" t="s">
        <v>503</v>
      </c>
      <c r="E805" s="2759">
        <v>12</v>
      </c>
      <c r="F805" s="2760"/>
      <c r="G805" s="2841">
        <v>38202.400000000001</v>
      </c>
      <c r="H805" s="2842">
        <v>38202.400000000001</v>
      </c>
      <c r="I805" s="2759">
        <v>458428.80000000005</v>
      </c>
      <c r="J805" s="2760"/>
      <c r="K805" s="299"/>
      <c r="L805" s="138" t="s">
        <v>540</v>
      </c>
      <c r="M805" s="189" t="s">
        <v>465</v>
      </c>
      <c r="N805" s="189" t="s">
        <v>814</v>
      </c>
      <c r="O805" s="2759">
        <v>4</v>
      </c>
      <c r="P805" s="2760"/>
      <c r="Q805" s="2759">
        <v>108084.19408369409</v>
      </c>
      <c r="R805" s="2760"/>
      <c r="S805" s="2759">
        <v>432336.77633477637</v>
      </c>
      <c r="T805" s="2760"/>
      <c r="U805" s="286"/>
      <c r="V805" s="3050" t="s">
        <v>476</v>
      </c>
      <c r="W805" s="3051"/>
      <c r="X805" s="136"/>
      <c r="Y805" s="189"/>
      <c r="Z805" s="2759"/>
      <c r="AA805" s="2760"/>
      <c r="AB805" s="2759"/>
      <c r="AC805" s="2760"/>
      <c r="AD805" s="2759">
        <v>0</v>
      </c>
      <c r="AE805" s="2760"/>
      <c r="AF805" s="53"/>
      <c r="AG805" s="322" t="s">
        <v>1176</v>
      </c>
      <c r="AH805" s="323" t="s">
        <v>568</v>
      </c>
      <c r="AI805" s="323" t="s">
        <v>814</v>
      </c>
      <c r="AJ805" s="2759">
        <v>5</v>
      </c>
      <c r="AK805" s="2760"/>
      <c r="AL805" s="2759">
        <v>136883.04999999999</v>
      </c>
      <c r="AM805" s="2760"/>
      <c r="AN805" s="2759">
        <v>684415.25</v>
      </c>
      <c r="AO805" s="2760"/>
    </row>
    <row r="806" spans="1:41" ht="15.95" customHeight="1" x14ac:dyDescent="0.4">
      <c r="A806" s="3050" t="s">
        <v>908</v>
      </c>
      <c r="B806" s="3051"/>
      <c r="C806" s="136" t="s">
        <v>502</v>
      </c>
      <c r="D806" s="189" t="s">
        <v>503</v>
      </c>
      <c r="E806" s="2759">
        <v>4</v>
      </c>
      <c r="F806" s="2760"/>
      <c r="G806" s="2841">
        <v>38202.400000000001</v>
      </c>
      <c r="H806" s="2842">
        <v>38202.400000000001</v>
      </c>
      <c r="I806" s="2759">
        <v>152809.60000000001</v>
      </c>
      <c r="J806" s="2760"/>
      <c r="K806" s="299"/>
      <c r="L806" s="138" t="s">
        <v>869</v>
      </c>
      <c r="M806" s="189" t="s">
        <v>767</v>
      </c>
      <c r="N806" s="189" t="s">
        <v>458</v>
      </c>
      <c r="O806" s="2759">
        <v>1</v>
      </c>
      <c r="P806" s="2760"/>
      <c r="Q806" s="2759">
        <v>61672.3569023569</v>
      </c>
      <c r="R806" s="2760"/>
      <c r="S806" s="2759">
        <v>61672.3569023569</v>
      </c>
      <c r="T806" s="2760"/>
      <c r="U806" s="286"/>
      <c r="V806" s="3050" t="s">
        <v>1065</v>
      </c>
      <c r="W806" s="3051"/>
      <c r="X806" s="136"/>
      <c r="Y806" s="189"/>
      <c r="Z806" s="2759"/>
      <c r="AA806" s="2760"/>
      <c r="AB806" s="2759"/>
      <c r="AC806" s="3091"/>
      <c r="AD806" s="2759">
        <v>0</v>
      </c>
      <c r="AE806" s="2760"/>
      <c r="AF806" s="53"/>
      <c r="AG806" s="322" t="s">
        <v>867</v>
      </c>
      <c r="AH806" s="323" t="s">
        <v>766</v>
      </c>
      <c r="AI806" s="323" t="s">
        <v>479</v>
      </c>
      <c r="AJ806" s="2759">
        <v>2</v>
      </c>
      <c r="AK806" s="2760"/>
      <c r="AL806" s="2759">
        <v>31280.669191919187</v>
      </c>
      <c r="AM806" s="2760"/>
      <c r="AN806" s="2759">
        <v>62561.338383838374</v>
      </c>
      <c r="AO806" s="2760"/>
    </row>
    <row r="807" spans="1:41" ht="15.95" customHeight="1" x14ac:dyDescent="0.4">
      <c r="A807" s="3050" t="s">
        <v>995</v>
      </c>
      <c r="B807" s="3051"/>
      <c r="C807" s="136" t="s">
        <v>502</v>
      </c>
      <c r="D807" s="189" t="s">
        <v>503</v>
      </c>
      <c r="E807" s="2776">
        <v>20</v>
      </c>
      <c r="F807" s="3091"/>
      <c r="G807" s="2841">
        <v>38202.400000000001</v>
      </c>
      <c r="H807" s="2842">
        <v>38202.400000000001</v>
      </c>
      <c r="I807" s="2759">
        <v>764048</v>
      </c>
      <c r="J807" s="2760"/>
      <c r="K807" s="299"/>
      <c r="L807" s="138" t="s">
        <v>1177</v>
      </c>
      <c r="M807" s="189" t="s">
        <v>1111</v>
      </c>
      <c r="N807" s="189" t="s">
        <v>458</v>
      </c>
      <c r="O807" s="2759">
        <v>200</v>
      </c>
      <c r="P807" s="2760"/>
      <c r="Q807" s="2759">
        <v>5618</v>
      </c>
      <c r="R807" s="2760"/>
      <c r="S807" s="2759">
        <v>1123600</v>
      </c>
      <c r="T807" s="2760"/>
      <c r="U807" s="286"/>
      <c r="V807" s="3050" t="s">
        <v>995</v>
      </c>
      <c r="W807" s="3051"/>
      <c r="X807" s="136"/>
      <c r="Y807" s="189"/>
      <c r="Z807" s="2776"/>
      <c r="AA807" s="3091"/>
      <c r="AB807" s="2776"/>
      <c r="AC807" s="3091"/>
      <c r="AD807" s="2759">
        <v>0</v>
      </c>
      <c r="AE807" s="2760"/>
      <c r="AF807" s="53"/>
      <c r="AG807" s="138" t="s">
        <v>540</v>
      </c>
      <c r="AH807" s="235" t="s">
        <v>465</v>
      </c>
      <c r="AI807" s="136" t="s">
        <v>814</v>
      </c>
      <c r="AJ807" s="2759">
        <v>8</v>
      </c>
      <c r="AK807" s="2760"/>
      <c r="AL807" s="2759">
        <v>108084.19408369409</v>
      </c>
      <c r="AM807" s="2760"/>
      <c r="AN807" s="2759">
        <v>864673.55266955274</v>
      </c>
      <c r="AO807" s="2760"/>
    </row>
    <row r="808" spans="1:41" ht="15.95" customHeight="1" x14ac:dyDescent="0.3">
      <c r="A808" s="3050" t="s">
        <v>996</v>
      </c>
      <c r="B808" s="3051"/>
      <c r="C808" s="136"/>
      <c r="D808" s="189"/>
      <c r="E808" s="2776"/>
      <c r="F808" s="3091"/>
      <c r="G808" s="2776"/>
      <c r="H808" s="3091"/>
      <c r="I808" s="2759">
        <v>0</v>
      </c>
      <c r="J808" s="2760"/>
      <c r="K808" s="299"/>
      <c r="L808" s="138" t="s">
        <v>1178</v>
      </c>
      <c r="M808" s="189" t="s">
        <v>834</v>
      </c>
      <c r="N808" s="189" t="s">
        <v>458</v>
      </c>
      <c r="O808" s="2759">
        <v>400</v>
      </c>
      <c r="P808" s="2760"/>
      <c r="Q808" s="2759">
        <v>6067.44</v>
      </c>
      <c r="R808" s="2760"/>
      <c r="S808" s="2759">
        <v>2426976</v>
      </c>
      <c r="T808" s="2760"/>
      <c r="U808" s="286"/>
      <c r="V808" s="3050" t="s">
        <v>996</v>
      </c>
      <c r="W808" s="3051"/>
      <c r="X808" s="136"/>
      <c r="Y808" s="189"/>
      <c r="Z808" s="2776"/>
      <c r="AA808" s="3091"/>
      <c r="AB808" s="2776"/>
      <c r="AC808" s="3091"/>
      <c r="AD808" s="2759">
        <v>0</v>
      </c>
      <c r="AE808" s="2760"/>
      <c r="AF808" s="53"/>
      <c r="AG808" s="138" t="s">
        <v>1179</v>
      </c>
      <c r="AH808" s="189" t="s">
        <v>1180</v>
      </c>
      <c r="AI808" s="189" t="s">
        <v>1181</v>
      </c>
      <c r="AJ808" s="2759">
        <v>9000</v>
      </c>
      <c r="AK808" s="2760"/>
      <c r="AL808" s="2759">
        <v>112.36</v>
      </c>
      <c r="AM808" s="2760"/>
      <c r="AN808" s="2759">
        <v>1011240</v>
      </c>
      <c r="AO808" s="2760"/>
    </row>
    <row r="809" spans="1:41" ht="15.95" customHeight="1" x14ac:dyDescent="0.4">
      <c r="A809" s="3050" t="s">
        <v>879</v>
      </c>
      <c r="B809" s="3051"/>
      <c r="C809" s="136" t="s">
        <v>502</v>
      </c>
      <c r="D809" s="189" t="s">
        <v>503</v>
      </c>
      <c r="E809" s="2776">
        <v>2</v>
      </c>
      <c r="F809" s="3091"/>
      <c r="G809" s="2841">
        <v>38202.400000000001</v>
      </c>
      <c r="H809" s="2842">
        <v>38202.400000000001</v>
      </c>
      <c r="I809" s="2759">
        <v>76404.800000000003</v>
      </c>
      <c r="J809" s="2760"/>
      <c r="K809" s="299"/>
      <c r="L809" s="138" t="s">
        <v>196</v>
      </c>
      <c r="M809" s="189" t="s">
        <v>724</v>
      </c>
      <c r="N809" s="189" t="s">
        <v>503</v>
      </c>
      <c r="O809" s="2759">
        <v>350</v>
      </c>
      <c r="P809" s="2760"/>
      <c r="Q809" s="2759">
        <v>11404.54</v>
      </c>
      <c r="R809" s="2760"/>
      <c r="S809" s="2759">
        <v>3991589.0000000005</v>
      </c>
      <c r="T809" s="2760"/>
      <c r="U809" s="286"/>
      <c r="V809" s="3050" t="s">
        <v>879</v>
      </c>
      <c r="W809" s="3051"/>
      <c r="X809" s="136" t="s">
        <v>502</v>
      </c>
      <c r="Y809" s="189" t="s">
        <v>503</v>
      </c>
      <c r="Z809" s="2776">
        <v>10</v>
      </c>
      <c r="AA809" s="3091"/>
      <c r="AB809" s="2841">
        <v>38202.400000000001</v>
      </c>
      <c r="AC809" s="2842">
        <v>38202.400000000001</v>
      </c>
      <c r="AD809" s="2759">
        <v>382024</v>
      </c>
      <c r="AE809" s="2760"/>
      <c r="AF809" s="53"/>
      <c r="AG809" s="138" t="s">
        <v>1182</v>
      </c>
      <c r="AH809" s="189" t="s">
        <v>1183</v>
      </c>
      <c r="AI809" s="189" t="s">
        <v>1105</v>
      </c>
      <c r="AJ809" s="2759">
        <v>400</v>
      </c>
      <c r="AK809" s="2760"/>
      <c r="AL809" s="2759">
        <v>2415.7399999999998</v>
      </c>
      <c r="AM809" s="2760"/>
      <c r="AN809" s="2759">
        <v>966295.99999999988</v>
      </c>
      <c r="AO809" s="2760"/>
    </row>
    <row r="810" spans="1:41" ht="15.95" customHeight="1" x14ac:dyDescent="0.3">
      <c r="A810" s="3050" t="s">
        <v>997</v>
      </c>
      <c r="B810" s="3051"/>
      <c r="C810" s="136"/>
      <c r="D810" s="189"/>
      <c r="E810" s="2776"/>
      <c r="F810" s="3091"/>
      <c r="G810" s="2776"/>
      <c r="H810" s="3091"/>
      <c r="I810" s="2759">
        <v>0</v>
      </c>
      <c r="J810" s="2760"/>
      <c r="K810" s="299"/>
      <c r="L810" s="138" t="s">
        <v>579</v>
      </c>
      <c r="M810" s="189" t="s">
        <v>1085</v>
      </c>
      <c r="N810" s="189" t="s">
        <v>503</v>
      </c>
      <c r="O810" s="2759">
        <v>800</v>
      </c>
      <c r="P810" s="2760"/>
      <c r="Q810" s="2759">
        <v>3146.08</v>
      </c>
      <c r="R810" s="2760"/>
      <c r="S810" s="2759">
        <v>2516864</v>
      </c>
      <c r="T810" s="2760"/>
      <c r="U810" s="286"/>
      <c r="V810" s="3050" t="s">
        <v>997</v>
      </c>
      <c r="W810" s="3051"/>
      <c r="X810" s="136"/>
      <c r="Y810" s="189"/>
      <c r="Z810" s="2776"/>
      <c r="AA810" s="3091"/>
      <c r="AB810" s="2776"/>
      <c r="AC810" s="3091"/>
      <c r="AD810" s="2759">
        <v>0</v>
      </c>
      <c r="AE810" s="2760"/>
      <c r="AF810" s="53"/>
      <c r="AG810" s="138" t="s">
        <v>1184</v>
      </c>
      <c r="AH810" s="189" t="s">
        <v>1074</v>
      </c>
      <c r="AI810" s="189" t="s">
        <v>1105</v>
      </c>
      <c r="AJ810" s="2759">
        <v>60</v>
      </c>
      <c r="AK810" s="2760"/>
      <c r="AL810" s="2759">
        <v>11236</v>
      </c>
      <c r="AM810" s="2760"/>
      <c r="AN810" s="2759">
        <v>674160</v>
      </c>
      <c r="AO810" s="2760"/>
    </row>
    <row r="811" spans="1:41" ht="15.95" customHeight="1" x14ac:dyDescent="0.3">
      <c r="A811" s="3050" t="s">
        <v>510</v>
      </c>
      <c r="B811" s="3051"/>
      <c r="C811" s="136"/>
      <c r="D811" s="189"/>
      <c r="E811" s="2776"/>
      <c r="F811" s="3091"/>
      <c r="G811" s="2776"/>
      <c r="H811" s="3091"/>
      <c r="I811" s="2759">
        <v>0</v>
      </c>
      <c r="J811" s="2760"/>
      <c r="K811" s="299"/>
      <c r="L811" s="217" t="s">
        <v>1185</v>
      </c>
      <c r="M811" s="136" t="s">
        <v>799</v>
      </c>
      <c r="N811" s="136"/>
      <c r="O811" s="2843"/>
      <c r="P811" s="2843"/>
      <c r="Q811" s="2843"/>
      <c r="R811" s="2843"/>
      <c r="S811" s="2759">
        <v>350000</v>
      </c>
      <c r="T811" s="2760"/>
      <c r="U811" s="286"/>
      <c r="V811" s="3050" t="s">
        <v>510</v>
      </c>
      <c r="W811" s="3051"/>
      <c r="X811" s="136"/>
      <c r="Y811" s="189"/>
      <c r="Z811" s="2776"/>
      <c r="AA811" s="3091"/>
      <c r="AB811" s="2776"/>
      <c r="AC811" s="3091"/>
      <c r="AD811" s="2759">
        <v>0</v>
      </c>
      <c r="AE811" s="2760"/>
      <c r="AF811" s="53"/>
      <c r="AG811" s="217"/>
      <c r="AH811" s="136"/>
      <c r="AI811" s="136"/>
      <c r="AJ811" s="2843"/>
      <c r="AK811" s="2843"/>
      <c r="AL811" s="2843"/>
      <c r="AM811" s="2843"/>
      <c r="AN811" s="2759">
        <v>0</v>
      </c>
      <c r="AO811" s="2760"/>
    </row>
    <row r="812" spans="1:41" ht="15.95" customHeight="1" x14ac:dyDescent="0.35">
      <c r="A812" s="3116" t="s">
        <v>998</v>
      </c>
      <c r="B812" s="3117"/>
      <c r="C812" s="136"/>
      <c r="D812" s="189"/>
      <c r="E812" s="2776"/>
      <c r="F812" s="3091"/>
      <c r="G812" s="2776"/>
      <c r="H812" s="3091"/>
      <c r="I812" s="2765">
        <v>5042716.8</v>
      </c>
      <c r="J812" s="3103"/>
      <c r="K812" s="299"/>
      <c r="L812" s="217"/>
      <c r="M812" s="218"/>
      <c r="N812" s="136"/>
      <c r="O812" s="2843"/>
      <c r="P812" s="2843"/>
      <c r="Q812" s="2843"/>
      <c r="R812" s="2843"/>
      <c r="S812" s="2759"/>
      <c r="T812" s="2760"/>
      <c r="U812" s="286"/>
      <c r="V812" s="3116" t="s">
        <v>998</v>
      </c>
      <c r="W812" s="3117"/>
      <c r="X812" s="136"/>
      <c r="Y812" s="189"/>
      <c r="Z812" s="2776"/>
      <c r="AA812" s="3091"/>
      <c r="AB812" s="2776"/>
      <c r="AC812" s="3091"/>
      <c r="AD812" s="2765">
        <v>3323608.8</v>
      </c>
      <c r="AE812" s="3103"/>
      <c r="AF812" s="53"/>
      <c r="AG812" s="217"/>
      <c r="AH812" s="136"/>
      <c r="AI812" s="136"/>
      <c r="AJ812" s="2843"/>
      <c r="AK812" s="2843"/>
      <c r="AL812" s="2843"/>
      <c r="AM812" s="2843"/>
      <c r="AN812" s="2759">
        <v>0</v>
      </c>
      <c r="AO812" s="2760"/>
    </row>
    <row r="813" spans="1:41" ht="15.95" customHeight="1" x14ac:dyDescent="0.4">
      <c r="A813" s="3050" t="s">
        <v>858</v>
      </c>
      <c r="B813" s="3051"/>
      <c r="C813" s="136" t="s">
        <v>502</v>
      </c>
      <c r="D813" s="189" t="s">
        <v>503</v>
      </c>
      <c r="E813" s="2759">
        <v>10</v>
      </c>
      <c r="F813" s="2760"/>
      <c r="G813" s="2841">
        <v>38202.400000000001</v>
      </c>
      <c r="H813" s="2842">
        <v>38202.400000000001</v>
      </c>
      <c r="I813" s="2759">
        <v>382024</v>
      </c>
      <c r="J813" s="2760"/>
      <c r="K813" s="299"/>
      <c r="L813" s="220" t="s">
        <v>882</v>
      </c>
      <c r="M813" s="66"/>
      <c r="N813" s="221"/>
      <c r="O813" s="3104"/>
      <c r="P813" s="3104"/>
      <c r="Q813" s="3104"/>
      <c r="R813" s="3104"/>
      <c r="S813" s="3105">
        <v>16648897.40899471</v>
      </c>
      <c r="T813" s="3105"/>
      <c r="U813" s="286"/>
      <c r="V813" s="3050" t="s">
        <v>858</v>
      </c>
      <c r="W813" s="3051"/>
      <c r="X813" s="136"/>
      <c r="Y813" s="189"/>
      <c r="Z813" s="2759"/>
      <c r="AA813" s="2760"/>
      <c r="AB813" s="2759"/>
      <c r="AC813" s="2760"/>
      <c r="AD813" s="2759">
        <v>0</v>
      </c>
      <c r="AE813" s="2760"/>
      <c r="AF813" s="53"/>
      <c r="AG813" s="220" t="s">
        <v>882</v>
      </c>
      <c r="AH813" s="66"/>
      <c r="AI813" s="221"/>
      <c r="AJ813" s="3104"/>
      <c r="AK813" s="3104"/>
      <c r="AL813" s="3104"/>
      <c r="AM813" s="3104"/>
      <c r="AN813" s="3105">
        <v>5786554.3829966327</v>
      </c>
      <c r="AO813" s="3105"/>
    </row>
    <row r="814" spans="1:41" ht="15.95" customHeight="1" x14ac:dyDescent="0.4">
      <c r="A814" s="3050" t="s">
        <v>501</v>
      </c>
      <c r="B814" s="3051"/>
      <c r="C814" s="136" t="s">
        <v>502</v>
      </c>
      <c r="D814" s="189" t="s">
        <v>503</v>
      </c>
      <c r="E814" s="2759">
        <v>2</v>
      </c>
      <c r="F814" s="2760"/>
      <c r="G814" s="2841">
        <v>38202.400000000001</v>
      </c>
      <c r="H814" s="2842">
        <v>38202.400000000001</v>
      </c>
      <c r="I814" s="2759">
        <v>76404.800000000003</v>
      </c>
      <c r="J814" s="2760"/>
      <c r="K814" s="299"/>
      <c r="L814" s="164"/>
      <c r="M814" s="218"/>
      <c r="N814" s="136"/>
      <c r="O814" s="2843"/>
      <c r="P814" s="2843"/>
      <c r="Q814" s="2843"/>
      <c r="R814" s="2843"/>
      <c r="S814" s="2843"/>
      <c r="T814" s="2843"/>
      <c r="U814" s="286"/>
      <c r="V814" s="3050" t="s">
        <v>501</v>
      </c>
      <c r="W814" s="3051"/>
      <c r="X814" s="136"/>
      <c r="Y814" s="189"/>
      <c r="Z814" s="2759"/>
      <c r="AA814" s="2760"/>
      <c r="AB814" s="2759"/>
      <c r="AC814" s="2760"/>
      <c r="AD814" s="2759">
        <v>0</v>
      </c>
      <c r="AE814" s="2760"/>
      <c r="AF814" s="53"/>
      <c r="AG814" s="164"/>
      <c r="AH814" s="218"/>
      <c r="AI814" s="136"/>
      <c r="AJ814" s="2843"/>
      <c r="AK814" s="2843"/>
      <c r="AL814" s="2843"/>
      <c r="AM814" s="2843"/>
      <c r="AN814" s="2843"/>
      <c r="AO814" s="2843"/>
    </row>
    <row r="815" spans="1:41" ht="15.95" customHeight="1" x14ac:dyDescent="0.4">
      <c r="A815" s="3050" t="s">
        <v>1000</v>
      </c>
      <c r="B815" s="3051"/>
      <c r="C815" s="136" t="s">
        <v>502</v>
      </c>
      <c r="D815" s="189" t="s">
        <v>503</v>
      </c>
      <c r="E815" s="2776">
        <v>15</v>
      </c>
      <c r="F815" s="3091"/>
      <c r="G815" s="2841">
        <v>38202.400000000001</v>
      </c>
      <c r="H815" s="2842">
        <v>38202.400000000001</v>
      </c>
      <c r="I815" s="2759">
        <v>573036</v>
      </c>
      <c r="J815" s="2760"/>
      <c r="K815" s="299"/>
      <c r="L815" s="160" t="s">
        <v>582</v>
      </c>
      <c r="M815" s="161"/>
      <c r="N815" s="161"/>
      <c r="O815" s="3101"/>
      <c r="P815" s="3101"/>
      <c r="Q815" s="3101"/>
      <c r="R815" s="3101"/>
      <c r="S815" s="3101"/>
      <c r="T815" s="3102"/>
      <c r="U815" s="286"/>
      <c r="V815" s="3050" t="s">
        <v>1000</v>
      </c>
      <c r="W815" s="3051"/>
      <c r="X815" s="136"/>
      <c r="Y815" s="189"/>
      <c r="Z815" s="2776"/>
      <c r="AA815" s="3091"/>
      <c r="AB815" s="2776"/>
      <c r="AC815" s="3091"/>
      <c r="AD815" s="2759">
        <v>0</v>
      </c>
      <c r="AE815" s="2760"/>
      <c r="AF815" s="53"/>
      <c r="AG815" s="160" t="s">
        <v>582</v>
      </c>
      <c r="AH815" s="161"/>
      <c r="AI815" s="161"/>
      <c r="AJ815" s="3101"/>
      <c r="AK815" s="3101"/>
      <c r="AL815" s="3101"/>
      <c r="AM815" s="3101"/>
      <c r="AN815" s="3101"/>
      <c r="AO815" s="3102"/>
    </row>
    <row r="816" spans="1:41" ht="15.95" customHeight="1" x14ac:dyDescent="0.3">
      <c r="A816" s="3050" t="s">
        <v>1001</v>
      </c>
      <c r="B816" s="3051"/>
      <c r="C816" s="136"/>
      <c r="D816" s="189"/>
      <c r="E816" s="2776"/>
      <c r="F816" s="3091"/>
      <c r="G816" s="2776"/>
      <c r="H816" s="3091"/>
      <c r="I816" s="2759">
        <v>0</v>
      </c>
      <c r="J816" s="2760"/>
      <c r="K816" s="299"/>
      <c r="L816" s="164" t="s">
        <v>1002</v>
      </c>
      <c r="M816" s="317">
        <v>0.05</v>
      </c>
      <c r="N816" s="166"/>
      <c r="O816" s="2775"/>
      <c r="P816" s="2775"/>
      <c r="Q816" s="2775"/>
      <c r="R816" s="2775"/>
      <c r="S816" s="2775">
        <v>1225508.1504497356</v>
      </c>
      <c r="T816" s="2760"/>
      <c r="U816" s="286"/>
      <c r="V816" s="3050" t="s">
        <v>1001</v>
      </c>
      <c r="W816" s="3051"/>
      <c r="X816" s="136"/>
      <c r="Y816" s="189"/>
      <c r="Z816" s="2776"/>
      <c r="AA816" s="3091"/>
      <c r="AB816" s="2776"/>
      <c r="AC816" s="3091"/>
      <c r="AD816" s="2759">
        <v>0</v>
      </c>
      <c r="AE816" s="2760"/>
      <c r="AF816" s="53"/>
      <c r="AG816" s="164" t="s">
        <v>1002</v>
      </c>
      <c r="AH816" s="317">
        <v>0.05</v>
      </c>
      <c r="AI816" s="166"/>
      <c r="AJ816" s="2775"/>
      <c r="AK816" s="2775"/>
      <c r="AL816" s="2775"/>
      <c r="AM816" s="2775"/>
      <c r="AN816" s="2775">
        <v>668737.84634983167</v>
      </c>
      <c r="AO816" s="2760"/>
    </row>
    <row r="817" spans="1:41" ht="15.95" customHeight="1" x14ac:dyDescent="0.3">
      <c r="A817" s="3050" t="s">
        <v>1003</v>
      </c>
      <c r="B817" s="3051"/>
      <c r="C817" s="136"/>
      <c r="D817" s="189"/>
      <c r="E817" s="2776"/>
      <c r="F817" s="3091"/>
      <c r="G817" s="2776"/>
      <c r="H817" s="3091"/>
      <c r="I817" s="2759">
        <v>0</v>
      </c>
      <c r="J817" s="2760"/>
      <c r="K817" s="299"/>
      <c r="L817" s="168" t="s">
        <v>533</v>
      </c>
      <c r="M817" s="166"/>
      <c r="N817" s="166"/>
      <c r="O817" s="2775"/>
      <c r="P817" s="2775"/>
      <c r="Q817" s="2775"/>
      <c r="R817" s="2775"/>
      <c r="S817" s="2775">
        <v>300000</v>
      </c>
      <c r="T817" s="2760"/>
      <c r="U817" s="286"/>
      <c r="V817" s="3050" t="s">
        <v>1003</v>
      </c>
      <c r="W817" s="3051"/>
      <c r="X817" s="136"/>
      <c r="Y817" s="189"/>
      <c r="Z817" s="2776"/>
      <c r="AA817" s="3091"/>
      <c r="AB817" s="2776"/>
      <c r="AC817" s="3091"/>
      <c r="AD817" s="2759">
        <v>0</v>
      </c>
      <c r="AE817" s="2760"/>
      <c r="AF817" s="53"/>
      <c r="AG817" s="168" t="s">
        <v>533</v>
      </c>
      <c r="AH817" s="166"/>
      <c r="AI817" s="166"/>
      <c r="AJ817" s="2775"/>
      <c r="AK817" s="2775"/>
      <c r="AL817" s="2775"/>
      <c r="AM817" s="2775"/>
      <c r="AN817" s="2775">
        <v>300000</v>
      </c>
      <c r="AO817" s="2760"/>
    </row>
    <row r="818" spans="1:41" ht="15.95" customHeight="1" x14ac:dyDescent="0.3">
      <c r="A818" s="3050" t="s">
        <v>1004</v>
      </c>
      <c r="B818" s="3051"/>
      <c r="C818" s="136"/>
      <c r="D818" s="189"/>
      <c r="E818" s="2776"/>
      <c r="F818" s="3091"/>
      <c r="G818" s="2776"/>
      <c r="H818" s="3091"/>
      <c r="I818" s="2759">
        <v>0</v>
      </c>
      <c r="J818" s="2760"/>
      <c r="K818" s="299"/>
      <c r="L818" s="169" t="s">
        <v>535</v>
      </c>
      <c r="M818" s="166"/>
      <c r="N818" s="166"/>
      <c r="O818" s="2775"/>
      <c r="P818" s="2775"/>
      <c r="Q818" s="2775"/>
      <c r="R818" s="2775"/>
      <c r="S818" s="2775">
        <v>600000</v>
      </c>
      <c r="T818" s="2760"/>
      <c r="U818" s="286"/>
      <c r="V818" s="3050" t="s">
        <v>1004</v>
      </c>
      <c r="W818" s="3051"/>
      <c r="X818" s="136"/>
      <c r="Y818" s="189"/>
      <c r="Z818" s="2776"/>
      <c r="AA818" s="3091"/>
      <c r="AB818" s="2776"/>
      <c r="AC818" s="3091"/>
      <c r="AD818" s="2759">
        <v>0</v>
      </c>
      <c r="AE818" s="2760"/>
      <c r="AF818" s="53"/>
      <c r="AG818" s="169" t="s">
        <v>535</v>
      </c>
      <c r="AH818" s="166"/>
      <c r="AI818" s="166"/>
      <c r="AJ818" s="2775"/>
      <c r="AK818" s="2775"/>
      <c r="AL818" s="2775"/>
      <c r="AM818" s="2775"/>
      <c r="AN818" s="2775">
        <v>600000</v>
      </c>
      <c r="AO818" s="2760"/>
    </row>
    <row r="819" spans="1:41" ht="15.95" customHeight="1" x14ac:dyDescent="0.4">
      <c r="A819" s="3050" t="s">
        <v>1005</v>
      </c>
      <c r="B819" s="3051"/>
      <c r="C819" s="136" t="s">
        <v>502</v>
      </c>
      <c r="D819" s="189" t="s">
        <v>503</v>
      </c>
      <c r="E819" s="2776">
        <v>20</v>
      </c>
      <c r="F819" s="3091"/>
      <c r="G819" s="2841">
        <v>38202.400000000001</v>
      </c>
      <c r="H819" s="2842">
        <v>38202.400000000001</v>
      </c>
      <c r="I819" s="2759">
        <v>764048</v>
      </c>
      <c r="J819" s="2760"/>
      <c r="K819" s="299"/>
      <c r="L819" s="169" t="s">
        <v>537</v>
      </c>
      <c r="M819" s="166"/>
      <c r="N819" s="166"/>
      <c r="O819" s="2775"/>
      <c r="P819" s="2775"/>
      <c r="Q819" s="2775"/>
      <c r="R819" s="2775"/>
      <c r="S819" s="2775">
        <v>1225508.1504497356</v>
      </c>
      <c r="T819" s="2760"/>
      <c r="U819" s="286"/>
      <c r="V819" s="3050" t="s">
        <v>1005</v>
      </c>
      <c r="W819" s="3051"/>
      <c r="X819" s="136"/>
      <c r="Y819" s="189"/>
      <c r="Z819" s="2776"/>
      <c r="AA819" s="3091"/>
      <c r="AB819" s="2776"/>
      <c r="AC819" s="3091"/>
      <c r="AD819" s="2759">
        <v>0</v>
      </c>
      <c r="AE819" s="2760"/>
      <c r="AF819" s="53"/>
      <c r="AG819" s="169" t="s">
        <v>585</v>
      </c>
      <c r="AH819" s="166"/>
      <c r="AI819" s="166"/>
      <c r="AJ819" s="2775"/>
      <c r="AK819" s="2775"/>
      <c r="AL819" s="2775"/>
      <c r="AM819" s="2775"/>
      <c r="AN819" s="2775">
        <v>668737.84634983167</v>
      </c>
      <c r="AO819" s="2760"/>
    </row>
    <row r="820" spans="1:41" ht="15.95" customHeight="1" x14ac:dyDescent="0.4">
      <c r="A820" s="3050" t="s">
        <v>1006</v>
      </c>
      <c r="B820" s="3051"/>
      <c r="C820" s="136" t="s">
        <v>502</v>
      </c>
      <c r="D820" s="189" t="s">
        <v>503</v>
      </c>
      <c r="E820" s="2776">
        <v>15</v>
      </c>
      <c r="F820" s="3091"/>
      <c r="G820" s="2841">
        <v>38202.400000000001</v>
      </c>
      <c r="H820" s="2842">
        <v>38202.400000000001</v>
      </c>
      <c r="I820" s="2759">
        <v>573036</v>
      </c>
      <c r="J820" s="2760"/>
      <c r="K820" s="299"/>
      <c r="L820" s="185" t="s">
        <v>510</v>
      </c>
      <c r="M820" s="173"/>
      <c r="N820" s="173"/>
      <c r="O820" s="2757"/>
      <c r="P820" s="2757"/>
      <c r="Q820" s="2757"/>
      <c r="R820" s="2757"/>
      <c r="S820" s="2757">
        <v>300000</v>
      </c>
      <c r="T820" s="2758"/>
      <c r="U820" s="286"/>
      <c r="V820" s="3050" t="s">
        <v>1006</v>
      </c>
      <c r="W820" s="3051"/>
      <c r="X820" s="136"/>
      <c r="Y820" s="189"/>
      <c r="Z820" s="2776"/>
      <c r="AA820" s="3091"/>
      <c r="AB820" s="2776"/>
      <c r="AC820" s="3091"/>
      <c r="AD820" s="2759">
        <v>0</v>
      </c>
      <c r="AE820" s="2760"/>
      <c r="AF820" s="53"/>
      <c r="AG820" s="185" t="s">
        <v>510</v>
      </c>
      <c r="AH820" s="173"/>
      <c r="AI820" s="173"/>
      <c r="AJ820" s="2757"/>
      <c r="AK820" s="2757"/>
      <c r="AL820" s="2757"/>
      <c r="AM820" s="2757"/>
      <c r="AN820" s="2757">
        <v>150000</v>
      </c>
      <c r="AO820" s="2758"/>
    </row>
    <row r="821" spans="1:41" ht="15.95" customHeight="1" x14ac:dyDescent="0.4">
      <c r="A821" s="3050" t="s">
        <v>1007</v>
      </c>
      <c r="B821" s="3051"/>
      <c r="C821" s="189"/>
      <c r="D821" s="189"/>
      <c r="E821" s="2776"/>
      <c r="F821" s="3091"/>
      <c r="G821" s="2759"/>
      <c r="H821" s="3123"/>
      <c r="I821" s="2759">
        <v>0</v>
      </c>
      <c r="J821" s="2760"/>
      <c r="K821" s="299"/>
      <c r="L821" s="174" t="s">
        <v>539</v>
      </c>
      <c r="M821" s="222"/>
      <c r="N821" s="222"/>
      <c r="O821" s="3096"/>
      <c r="P821" s="3096"/>
      <c r="Q821" s="3097"/>
      <c r="R821" s="3097"/>
      <c r="S821" s="3098">
        <v>3651016.3008994712</v>
      </c>
      <c r="T821" s="3098"/>
      <c r="U821" s="286"/>
      <c r="V821" s="3050" t="s">
        <v>1075</v>
      </c>
      <c r="W821" s="3051"/>
      <c r="X821" s="136" t="s">
        <v>502</v>
      </c>
      <c r="Y821" s="189" t="s">
        <v>503</v>
      </c>
      <c r="Z821" s="2776">
        <v>15</v>
      </c>
      <c r="AA821" s="3091"/>
      <c r="AB821" s="2841">
        <v>38202.400000000001</v>
      </c>
      <c r="AC821" s="2842">
        <v>38202.400000000001</v>
      </c>
      <c r="AD821" s="2759">
        <v>573036</v>
      </c>
      <c r="AE821" s="2760"/>
      <c r="AF821" s="53"/>
      <c r="AG821" s="174" t="s">
        <v>539</v>
      </c>
      <c r="AH821" s="222"/>
      <c r="AI821" s="222"/>
      <c r="AJ821" s="3096"/>
      <c r="AK821" s="3096"/>
      <c r="AL821" s="3097"/>
      <c r="AM821" s="3097"/>
      <c r="AN821" s="3098">
        <v>2387475.6926996633</v>
      </c>
      <c r="AO821" s="3098"/>
    </row>
    <row r="822" spans="1:41" ht="15.95" customHeight="1" x14ac:dyDescent="0.4">
      <c r="A822" s="3050" t="s">
        <v>1008</v>
      </c>
      <c r="B822" s="3051"/>
      <c r="C822" s="136"/>
      <c r="D822" s="189"/>
      <c r="E822" s="2776"/>
      <c r="F822" s="3091"/>
      <c r="G822" s="2776"/>
      <c r="H822" s="3091"/>
      <c r="I822" s="2759">
        <v>0</v>
      </c>
      <c r="J822" s="2760"/>
      <c r="K822" s="299"/>
      <c r="L822" s="177"/>
      <c r="M822" s="166"/>
      <c r="N822" s="166"/>
      <c r="O822" s="2775"/>
      <c r="P822" s="2775"/>
      <c r="Q822" s="2775"/>
      <c r="R822" s="2775"/>
      <c r="S822" s="2775"/>
      <c r="T822" s="2760"/>
      <c r="U822" s="286"/>
      <c r="V822" s="3050" t="s">
        <v>1008</v>
      </c>
      <c r="W822" s="3051"/>
      <c r="X822" s="136" t="s">
        <v>502</v>
      </c>
      <c r="Y822" s="189" t="s">
        <v>503</v>
      </c>
      <c r="Z822" s="2776">
        <v>12</v>
      </c>
      <c r="AA822" s="3091"/>
      <c r="AB822" s="2841">
        <v>38202.400000000001</v>
      </c>
      <c r="AC822" s="2842">
        <v>38202.400000000001</v>
      </c>
      <c r="AD822" s="2759">
        <v>458428.80000000005</v>
      </c>
      <c r="AE822" s="2760"/>
      <c r="AF822" s="53"/>
      <c r="AG822" s="177"/>
      <c r="AH822" s="166"/>
      <c r="AI822" s="166"/>
      <c r="AJ822" s="2775"/>
      <c r="AK822" s="2775"/>
      <c r="AL822" s="2775"/>
      <c r="AM822" s="2775"/>
      <c r="AN822" s="2775"/>
      <c r="AO822" s="2760"/>
    </row>
    <row r="823" spans="1:41" ht="15.95" customHeight="1" thickBot="1" x14ac:dyDescent="0.45">
      <c r="A823" s="3050" t="s">
        <v>1186</v>
      </c>
      <c r="B823" s="3051"/>
      <c r="C823" s="136" t="s">
        <v>502</v>
      </c>
      <c r="D823" s="189" t="s">
        <v>503</v>
      </c>
      <c r="E823" s="2776">
        <v>10</v>
      </c>
      <c r="F823" s="3091"/>
      <c r="G823" s="2841">
        <v>38202.400000000001</v>
      </c>
      <c r="H823" s="2842">
        <v>38202.400000000001</v>
      </c>
      <c r="I823" s="2759">
        <v>382024</v>
      </c>
      <c r="J823" s="2760"/>
      <c r="K823" s="299"/>
      <c r="L823" s="178" t="s">
        <v>588</v>
      </c>
      <c r="M823" s="226"/>
      <c r="N823" s="226"/>
      <c r="O823" s="226"/>
      <c r="P823" s="226"/>
      <c r="Q823" s="179"/>
      <c r="R823" s="179"/>
      <c r="S823" s="2780">
        <v>28161179.309894182</v>
      </c>
      <c r="T823" s="2781"/>
      <c r="U823" s="286"/>
      <c r="V823" s="3050" t="s">
        <v>1009</v>
      </c>
      <c r="W823" s="3051"/>
      <c r="X823" s="136" t="s">
        <v>502</v>
      </c>
      <c r="Y823" s="189" t="s">
        <v>503</v>
      </c>
      <c r="Z823" s="2776">
        <v>15</v>
      </c>
      <c r="AA823" s="3091"/>
      <c r="AB823" s="2841">
        <v>38202.400000000001</v>
      </c>
      <c r="AC823" s="2842">
        <v>38202.400000000001</v>
      </c>
      <c r="AD823" s="2759">
        <v>573036</v>
      </c>
      <c r="AE823" s="2760"/>
      <c r="AF823" s="53"/>
      <c r="AG823" s="178" t="s">
        <v>588</v>
      </c>
      <c r="AH823" s="226"/>
      <c r="AI823" s="226"/>
      <c r="AJ823" s="226"/>
      <c r="AK823" s="226"/>
      <c r="AL823" s="179"/>
      <c r="AM823" s="179"/>
      <c r="AN823" s="2780">
        <v>15762232.619696297</v>
      </c>
      <c r="AO823" s="2781"/>
    </row>
    <row r="824" spans="1:41" ht="15.95" customHeight="1" x14ac:dyDescent="0.4">
      <c r="A824" s="3050" t="s">
        <v>1015</v>
      </c>
      <c r="B824" s="3051"/>
      <c r="C824" s="136"/>
      <c r="D824" s="136"/>
      <c r="E824" s="2759"/>
      <c r="F824" s="2760"/>
      <c r="G824" s="2759"/>
      <c r="H824" s="2760"/>
      <c r="I824" s="2759">
        <v>0</v>
      </c>
      <c r="J824" s="2760"/>
      <c r="K824" s="304"/>
      <c r="L824" s="166"/>
      <c r="M824" s="166"/>
      <c r="N824" s="166"/>
      <c r="O824" s="166"/>
      <c r="P824" s="166"/>
      <c r="Q824" s="166"/>
      <c r="R824" s="166"/>
      <c r="S824" s="166"/>
      <c r="T824" s="166"/>
      <c r="U824" s="286"/>
      <c r="V824" s="3050" t="s">
        <v>1015</v>
      </c>
      <c r="W824" s="3051"/>
      <c r="X824" s="136" t="s">
        <v>502</v>
      </c>
      <c r="Y824" s="189" t="s">
        <v>503</v>
      </c>
      <c r="Z824" s="2759">
        <v>10</v>
      </c>
      <c r="AA824" s="2760"/>
      <c r="AB824" s="2841">
        <v>38202.400000000001</v>
      </c>
      <c r="AC824" s="2842">
        <v>38202.400000000001</v>
      </c>
      <c r="AD824" s="2759">
        <v>382024</v>
      </c>
      <c r="AE824" s="2760"/>
      <c r="AF824" s="53"/>
      <c r="AG824" s="166"/>
      <c r="AH824" s="166"/>
      <c r="AI824" s="166"/>
      <c r="AJ824" s="166"/>
      <c r="AK824" s="166"/>
      <c r="AL824" s="166"/>
      <c r="AM824" s="166"/>
      <c r="AN824" s="166"/>
      <c r="AO824" s="166"/>
    </row>
    <row r="825" spans="1:41" ht="15.95" customHeight="1" x14ac:dyDescent="0.3">
      <c r="A825" s="3050" t="s">
        <v>1016</v>
      </c>
      <c r="B825" s="3051"/>
      <c r="C825" s="136"/>
      <c r="D825" s="136"/>
      <c r="E825" s="2776"/>
      <c r="F825" s="3091"/>
      <c r="G825" s="2759"/>
      <c r="H825" s="3123"/>
      <c r="I825" s="2759">
        <v>0</v>
      </c>
      <c r="J825" s="2760"/>
      <c r="K825" s="299"/>
      <c r="L825" s="227" t="s">
        <v>1194</v>
      </c>
      <c r="M825" s="3044"/>
      <c r="N825" s="3044"/>
      <c r="O825" s="3044"/>
      <c r="P825" s="3044"/>
      <c r="Q825" s="291"/>
      <c r="R825" s="166"/>
      <c r="S825" s="166"/>
      <c r="T825" s="166"/>
      <c r="U825" s="286"/>
      <c r="V825" s="3050" t="s">
        <v>1016</v>
      </c>
      <c r="W825" s="3051"/>
      <c r="X825" s="136"/>
      <c r="Y825" s="189"/>
      <c r="Z825" s="2776"/>
      <c r="AA825" s="3091"/>
      <c r="AB825" s="2776"/>
      <c r="AC825" s="3091"/>
      <c r="AD825" s="2759">
        <v>0</v>
      </c>
      <c r="AE825" s="2760"/>
      <c r="AF825" s="53"/>
      <c r="AG825" s="7" t="s">
        <v>1530</v>
      </c>
      <c r="AH825" s="166"/>
      <c r="AI825" s="166"/>
      <c r="AJ825" s="166"/>
      <c r="AK825" s="166"/>
      <c r="AL825" s="166"/>
      <c r="AM825" s="166"/>
      <c r="AN825" s="166"/>
      <c r="AO825" s="166"/>
    </row>
    <row r="826" spans="1:41" ht="15.95" customHeight="1" x14ac:dyDescent="0.3">
      <c r="A826" s="3050" t="s">
        <v>1017</v>
      </c>
      <c r="B826" s="3051"/>
      <c r="C826" s="136"/>
      <c r="D826" s="189"/>
      <c r="E826" s="2776"/>
      <c r="F826" s="3091"/>
      <c r="G826" s="2776"/>
      <c r="H826" s="3091"/>
      <c r="I826" s="2759">
        <v>0</v>
      </c>
      <c r="J826" s="2760"/>
      <c r="K826" s="299"/>
      <c r="L826" s="7" t="s">
        <v>1530</v>
      </c>
      <c r="M826" s="166"/>
      <c r="N826" s="166"/>
      <c r="O826" s="166"/>
      <c r="P826" s="166"/>
      <c r="Q826" s="166"/>
      <c r="R826" s="55"/>
      <c r="S826" s="61"/>
      <c r="T826" s="166"/>
      <c r="U826" s="286"/>
      <c r="V826" s="3050" t="s">
        <v>1017</v>
      </c>
      <c r="W826" s="3051"/>
      <c r="X826" s="136"/>
      <c r="Y826" s="189"/>
      <c r="Z826" s="2776"/>
      <c r="AA826" s="3091"/>
      <c r="AB826" s="2776"/>
      <c r="AC826" s="3091"/>
      <c r="AD826" s="2759">
        <v>0</v>
      </c>
      <c r="AE826" s="2760"/>
      <c r="AF826" s="53"/>
      <c r="AG826" s="2155" t="s">
        <v>1586</v>
      </c>
      <c r="AH826" s="1881"/>
      <c r="AI826" s="1881"/>
      <c r="AJ826" s="1881"/>
      <c r="AK826" s="1881"/>
      <c r="AL826" s="1896"/>
      <c r="AM826" s="1881"/>
      <c r="AN826" s="1881"/>
      <c r="AO826" s="166"/>
    </row>
    <row r="827" spans="1:41" ht="15.95" customHeight="1" x14ac:dyDescent="0.4">
      <c r="A827" s="3050" t="s">
        <v>1019</v>
      </c>
      <c r="B827" s="3051"/>
      <c r="C827" s="136" t="s">
        <v>502</v>
      </c>
      <c r="D827" s="189" t="s">
        <v>503</v>
      </c>
      <c r="E827" s="2759">
        <v>10</v>
      </c>
      <c r="F827" s="2760"/>
      <c r="G827" s="2841">
        <v>38202.400000000001</v>
      </c>
      <c r="H827" s="2842">
        <v>38202.400000000001</v>
      </c>
      <c r="I827" s="2759">
        <v>382024</v>
      </c>
      <c r="J827" s="2760"/>
      <c r="K827" s="299"/>
      <c r="L827" s="2155" t="s">
        <v>1586</v>
      </c>
      <c r="M827" s="1881"/>
      <c r="N827" s="1881"/>
      <c r="O827" s="1881"/>
      <c r="P827" s="1881"/>
      <c r="Q827" s="1896"/>
      <c r="R827" s="1881"/>
      <c r="S827" s="1881"/>
      <c r="T827" s="166"/>
      <c r="U827" s="286"/>
      <c r="V827" s="3050" t="s">
        <v>1018</v>
      </c>
      <c r="W827" s="3051"/>
      <c r="X827" s="136"/>
      <c r="Y827" s="189"/>
      <c r="Z827" s="2776"/>
      <c r="AA827" s="3091"/>
      <c r="AB827" s="2776"/>
      <c r="AC827" s="3091"/>
      <c r="AD827" s="2759">
        <v>0</v>
      </c>
      <c r="AE827" s="2760"/>
      <c r="AF827" s="53"/>
      <c r="AG827" s="166"/>
      <c r="AH827" s="3044"/>
      <c r="AI827" s="3044"/>
      <c r="AJ827" s="3044"/>
      <c r="AK827" s="3044"/>
      <c r="AL827" s="321"/>
      <c r="AM827" s="61"/>
      <c r="AN827" s="166"/>
      <c r="AO827" s="166"/>
    </row>
    <row r="828" spans="1:41" ht="15.95" customHeight="1" x14ac:dyDescent="0.4">
      <c r="A828" s="3050" t="s">
        <v>887</v>
      </c>
      <c r="B828" s="3051"/>
      <c r="C828" s="136" t="s">
        <v>502</v>
      </c>
      <c r="D828" s="189" t="s">
        <v>503</v>
      </c>
      <c r="E828" s="2759">
        <v>5</v>
      </c>
      <c r="F828" s="2760"/>
      <c r="G828" s="2841">
        <v>38202.400000000001</v>
      </c>
      <c r="H828" s="2842">
        <v>38202.400000000001</v>
      </c>
      <c r="I828" s="2759">
        <v>191012</v>
      </c>
      <c r="J828" s="2760"/>
      <c r="K828" s="299"/>
      <c r="L828" s="166"/>
      <c r="M828" s="3044"/>
      <c r="N828" s="3044"/>
      <c r="O828" s="3044"/>
      <c r="P828" s="3044"/>
      <c r="Q828" s="122"/>
      <c r="R828" s="61"/>
      <c r="S828" s="166"/>
      <c r="T828" s="166"/>
      <c r="U828" s="286"/>
      <c r="V828" s="3050" t="s">
        <v>1019</v>
      </c>
      <c r="W828" s="3051"/>
      <c r="X828" s="136" t="s">
        <v>502</v>
      </c>
      <c r="Y828" s="189" t="s">
        <v>503</v>
      </c>
      <c r="Z828" s="2759">
        <v>10</v>
      </c>
      <c r="AA828" s="2760"/>
      <c r="AB828" s="2841">
        <v>38202.400000000001</v>
      </c>
      <c r="AC828" s="2842">
        <v>38202.400000000001</v>
      </c>
      <c r="AD828" s="2759">
        <v>382024</v>
      </c>
      <c r="AE828" s="2760"/>
      <c r="AF828" s="53"/>
      <c r="AG828" s="166"/>
      <c r="AH828" s="227"/>
      <c r="AI828" s="227"/>
      <c r="AJ828" s="227"/>
      <c r="AK828" s="227"/>
      <c r="AL828" s="122"/>
      <c r="AM828" s="61"/>
      <c r="AN828" s="166"/>
      <c r="AO828" s="166"/>
    </row>
    <row r="829" spans="1:41" ht="15.95" customHeight="1" x14ac:dyDescent="0.4">
      <c r="A829" s="3050" t="s">
        <v>888</v>
      </c>
      <c r="B829" s="3051"/>
      <c r="C829" s="136" t="s">
        <v>502</v>
      </c>
      <c r="D829" s="189" t="s">
        <v>503</v>
      </c>
      <c r="E829" s="2776">
        <v>10</v>
      </c>
      <c r="F829" s="2777"/>
      <c r="G829" s="2841">
        <v>38202.400000000001</v>
      </c>
      <c r="H829" s="2842">
        <v>38202.400000000001</v>
      </c>
      <c r="I829" s="2759">
        <v>382024</v>
      </c>
      <c r="J829" s="2760"/>
      <c r="K829" s="299"/>
      <c r="L829" s="166"/>
      <c r="M829" s="3044"/>
      <c r="N829" s="3044"/>
      <c r="O829" s="3044"/>
      <c r="P829" s="3044"/>
      <c r="Q829" s="122"/>
      <c r="R829" s="166"/>
      <c r="S829" s="166"/>
      <c r="T829" s="166"/>
      <c r="U829" s="286"/>
      <c r="V829" s="3050" t="s">
        <v>887</v>
      </c>
      <c r="W829" s="3051"/>
      <c r="X829" s="136" t="s">
        <v>502</v>
      </c>
      <c r="Y829" s="189" t="s">
        <v>503</v>
      </c>
      <c r="Z829" s="2759">
        <v>15</v>
      </c>
      <c r="AA829" s="2760"/>
      <c r="AB829" s="2841">
        <v>38202.400000000001</v>
      </c>
      <c r="AC829" s="2842">
        <v>38202.400000000001</v>
      </c>
      <c r="AD829" s="2759">
        <v>573036</v>
      </c>
      <c r="AE829" s="2760"/>
      <c r="AF829" s="53"/>
      <c r="AG829" s="166"/>
      <c r="AH829" s="227"/>
      <c r="AI829" s="227"/>
      <c r="AJ829" s="227"/>
      <c r="AK829" s="227"/>
      <c r="AL829" s="122"/>
      <c r="AM829" s="166"/>
      <c r="AN829" s="166"/>
      <c r="AO829" s="166"/>
    </row>
    <row r="830" spans="1:41" ht="15.95" customHeight="1" x14ac:dyDescent="0.4">
      <c r="A830" s="3050" t="s">
        <v>1195</v>
      </c>
      <c r="B830" s="3051"/>
      <c r="C830" s="136" t="s">
        <v>502</v>
      </c>
      <c r="D830" s="189" t="s">
        <v>503</v>
      </c>
      <c r="E830" s="2776">
        <v>35</v>
      </c>
      <c r="F830" s="3245"/>
      <c r="G830" s="2841">
        <v>38202.400000000001</v>
      </c>
      <c r="H830" s="2842">
        <v>38202.400000000001</v>
      </c>
      <c r="I830" s="2759">
        <v>1337084</v>
      </c>
      <c r="J830" s="2760"/>
      <c r="K830" s="299"/>
      <c r="L830" s="166"/>
      <c r="M830" s="3044"/>
      <c r="N830" s="3044"/>
      <c r="O830" s="3044"/>
      <c r="P830" s="3044"/>
      <c r="Q830" s="292"/>
      <c r="R830" s="61"/>
      <c r="S830" s="166"/>
      <c r="T830" s="166"/>
      <c r="U830" s="286"/>
      <c r="V830" s="3050" t="s">
        <v>888</v>
      </c>
      <c r="W830" s="3051"/>
      <c r="X830" s="136" t="s">
        <v>502</v>
      </c>
      <c r="Y830" s="189" t="s">
        <v>503</v>
      </c>
      <c r="Z830" s="2776">
        <v>10</v>
      </c>
      <c r="AA830" s="3091"/>
      <c r="AB830" s="2841">
        <v>38202.400000000001</v>
      </c>
      <c r="AC830" s="2842">
        <v>38202.400000000001</v>
      </c>
      <c r="AD830" s="2759">
        <v>382024</v>
      </c>
      <c r="AE830" s="2760"/>
      <c r="AF830" s="53"/>
      <c r="AG830" s="166"/>
      <c r="AH830" s="3044"/>
      <c r="AI830" s="3044"/>
      <c r="AJ830" s="3044"/>
      <c r="AK830" s="3044"/>
      <c r="AL830" s="122"/>
      <c r="AM830" s="61"/>
      <c r="AN830" s="166"/>
      <c r="AO830" s="166"/>
    </row>
    <row r="831" spans="1:41" ht="15.95" customHeight="1" x14ac:dyDescent="0.3">
      <c r="A831" s="3116" t="s">
        <v>1020</v>
      </c>
      <c r="B831" s="3117"/>
      <c r="C831" s="136"/>
      <c r="D831" s="189"/>
      <c r="E831" s="2776"/>
      <c r="F831" s="3091"/>
      <c r="G831" s="2776"/>
      <c r="H831" s="3091"/>
      <c r="I831" s="2765">
        <v>450000</v>
      </c>
      <c r="J831" s="2766"/>
      <c r="K831" s="299"/>
      <c r="L831" s="166"/>
      <c r="M831" s="166"/>
      <c r="N831" s="166"/>
      <c r="O831" s="166"/>
      <c r="P831" s="166"/>
      <c r="Q831" s="166"/>
      <c r="R831" s="61"/>
      <c r="S831" s="166"/>
      <c r="T831" s="166"/>
      <c r="U831" s="286"/>
      <c r="V831" s="3116" t="s">
        <v>1020</v>
      </c>
      <c r="W831" s="3117"/>
      <c r="X831" s="136"/>
      <c r="Y831" s="189"/>
      <c r="Z831" s="2776"/>
      <c r="AA831" s="3091"/>
      <c r="AB831" s="2776"/>
      <c r="AC831" s="3091"/>
      <c r="AD831" s="2765">
        <v>3882569.7439999999</v>
      </c>
      <c r="AE831" s="2766"/>
      <c r="AF831" s="53"/>
      <c r="AG831" s="166"/>
      <c r="AH831" s="3044"/>
      <c r="AI831" s="3044"/>
      <c r="AJ831" s="3044"/>
      <c r="AK831" s="3044"/>
      <c r="AL831" s="122"/>
      <c r="AM831" s="61"/>
      <c r="AN831" s="166"/>
      <c r="AO831" s="166"/>
    </row>
    <row r="832" spans="1:41" ht="15.95" customHeight="1" x14ac:dyDescent="0.4">
      <c r="A832" s="3050" t="s">
        <v>890</v>
      </c>
      <c r="B832" s="3051"/>
      <c r="C832" s="136"/>
      <c r="D832" s="136"/>
      <c r="E832" s="2776"/>
      <c r="F832" s="3091"/>
      <c r="G832" s="2759"/>
      <c r="H832" s="3091"/>
      <c r="I832" s="2759">
        <v>0</v>
      </c>
      <c r="J832" s="2760"/>
      <c r="K832" s="299"/>
      <c r="L832" s="53"/>
      <c r="M832" s="53"/>
      <c r="N832" s="53"/>
      <c r="O832" s="53"/>
      <c r="P832" s="53"/>
      <c r="Q832" s="53"/>
      <c r="R832" s="61"/>
      <c r="S832" s="166"/>
      <c r="T832" s="166"/>
      <c r="U832" s="286"/>
      <c r="V832" s="3050" t="s">
        <v>890</v>
      </c>
      <c r="W832" s="3051"/>
      <c r="X832" s="136" t="s">
        <v>502</v>
      </c>
      <c r="Y832" s="189" t="s">
        <v>503</v>
      </c>
      <c r="Z832" s="2776">
        <v>30</v>
      </c>
      <c r="AA832" s="3091"/>
      <c r="AB832" s="2841">
        <v>38202.400000000001</v>
      </c>
      <c r="AC832" s="2842">
        <v>38202.400000000001</v>
      </c>
      <c r="AD832" s="2759">
        <v>1146072</v>
      </c>
      <c r="AE832" s="2760"/>
      <c r="AF832" s="53"/>
      <c r="AG832" s="166"/>
      <c r="AH832" s="3044"/>
      <c r="AI832" s="3044"/>
      <c r="AJ832" s="3044"/>
      <c r="AK832" s="3044"/>
      <c r="AL832" s="292"/>
      <c r="AM832" s="61"/>
      <c r="AN832" s="166"/>
      <c r="AO832" s="166"/>
    </row>
    <row r="833" spans="1:41" ht="15.95" customHeight="1" x14ac:dyDescent="0.4">
      <c r="A833" s="3050" t="s">
        <v>1021</v>
      </c>
      <c r="B833" s="3051"/>
      <c r="C833" s="136"/>
      <c r="D833" s="136"/>
      <c r="E833" s="2776"/>
      <c r="F833" s="3091"/>
      <c r="G833" s="2759"/>
      <c r="H833" s="3091"/>
      <c r="I833" s="2759">
        <v>0</v>
      </c>
      <c r="J833" s="2760"/>
      <c r="K833" s="299"/>
      <c r="L833" s="53"/>
      <c r="M833" s="53"/>
      <c r="N833" s="53"/>
      <c r="O833" s="53"/>
      <c r="P833" s="53"/>
      <c r="Q833" s="53"/>
      <c r="R833" s="166"/>
      <c r="S833" s="166"/>
      <c r="T833" s="166"/>
      <c r="U833" s="286"/>
      <c r="V833" s="217" t="s">
        <v>899</v>
      </c>
      <c r="W833" s="219"/>
      <c r="X833" s="136" t="s">
        <v>502</v>
      </c>
      <c r="Y833" s="189" t="s">
        <v>503</v>
      </c>
      <c r="Z833" s="2776">
        <v>15</v>
      </c>
      <c r="AA833" s="2777"/>
      <c r="AB833" s="2841">
        <v>38202.400000000001</v>
      </c>
      <c r="AC833" s="2842">
        <v>38202.400000000001</v>
      </c>
      <c r="AD833" s="2759">
        <v>573036</v>
      </c>
      <c r="AE833" s="2760"/>
      <c r="AF833" s="53"/>
      <c r="AG833" s="166"/>
      <c r="AH833" s="166"/>
      <c r="AI833" s="166"/>
      <c r="AJ833" s="166"/>
      <c r="AK833" s="166"/>
      <c r="AL833" s="166"/>
      <c r="AM833" s="166"/>
      <c r="AN833" s="166"/>
      <c r="AO833" s="166"/>
    </row>
    <row r="834" spans="1:41" ht="15.95" customHeight="1" x14ac:dyDescent="0.4">
      <c r="A834" s="3050" t="s">
        <v>899</v>
      </c>
      <c r="B834" s="3051"/>
      <c r="C834" s="136"/>
      <c r="D834" s="136"/>
      <c r="E834" s="2776"/>
      <c r="F834" s="3091"/>
      <c r="G834" s="2759"/>
      <c r="H834" s="3091"/>
      <c r="I834" s="2759">
        <v>0</v>
      </c>
      <c r="J834" s="2760"/>
      <c r="K834" s="299"/>
      <c r="L834" s="53"/>
      <c r="M834" s="53"/>
      <c r="N834" s="53"/>
      <c r="O834" s="53"/>
      <c r="P834" s="53"/>
      <c r="Q834" s="53"/>
      <c r="R834" s="53"/>
      <c r="S834" s="166"/>
      <c r="T834" s="166"/>
      <c r="U834" s="286"/>
      <c r="V834" s="3050" t="s">
        <v>733</v>
      </c>
      <c r="W834" s="3051"/>
      <c r="X834" s="136" t="s">
        <v>502</v>
      </c>
      <c r="Y834" s="189" t="s">
        <v>503</v>
      </c>
      <c r="Z834" s="2776">
        <v>10</v>
      </c>
      <c r="AA834" s="3091"/>
      <c r="AB834" s="2841">
        <v>38202.400000000001</v>
      </c>
      <c r="AC834" s="2842">
        <v>38202.400000000001</v>
      </c>
      <c r="AD834" s="2759">
        <v>382024</v>
      </c>
      <c r="AE834" s="2760"/>
      <c r="AF834" s="53"/>
      <c r="AG834" s="53"/>
      <c r="AH834" s="53"/>
      <c r="AI834" s="53"/>
      <c r="AJ834" s="53"/>
      <c r="AK834" s="53"/>
      <c r="AL834" s="53"/>
      <c r="AM834" s="53"/>
      <c r="AN834" s="166"/>
      <c r="AO834" s="166"/>
    </row>
    <row r="835" spans="1:41" ht="15.95" customHeight="1" x14ac:dyDescent="0.3">
      <c r="A835" s="3050" t="s">
        <v>733</v>
      </c>
      <c r="B835" s="3051"/>
      <c r="C835" s="136"/>
      <c r="D835" s="189"/>
      <c r="E835" s="2776"/>
      <c r="F835" s="3091"/>
      <c r="G835" s="2759"/>
      <c r="H835" s="3123"/>
      <c r="I835" s="2759">
        <v>0</v>
      </c>
      <c r="J835" s="2760"/>
      <c r="L835" s="53"/>
      <c r="M835" s="53"/>
      <c r="N835" s="53"/>
      <c r="O835" s="53"/>
      <c r="P835" s="53"/>
      <c r="Q835" s="53"/>
      <c r="U835" s="286"/>
      <c r="V835" s="3050" t="s">
        <v>770</v>
      </c>
      <c r="W835" s="3051"/>
      <c r="X835" s="136"/>
      <c r="Y835" s="189" t="s">
        <v>799</v>
      </c>
      <c r="Z835" s="2776"/>
      <c r="AA835" s="3091"/>
      <c r="AB835" s="2759"/>
      <c r="AC835" s="3123"/>
      <c r="AD835" s="2759">
        <v>200000</v>
      </c>
      <c r="AE835" s="2760"/>
      <c r="AF835" s="53"/>
      <c r="AG835" s="53"/>
      <c r="AH835" s="53"/>
      <c r="AI835" s="53"/>
      <c r="AJ835" s="53"/>
      <c r="AK835" s="53"/>
      <c r="AL835" s="53"/>
    </row>
    <row r="836" spans="1:41" ht="15.95" customHeight="1" x14ac:dyDescent="0.4">
      <c r="A836" s="3050" t="s">
        <v>892</v>
      </c>
      <c r="B836" s="3051"/>
      <c r="C836" s="136"/>
      <c r="D836" s="189"/>
      <c r="E836" s="2776"/>
      <c r="F836" s="3091"/>
      <c r="G836" s="2776"/>
      <c r="H836" s="3091"/>
      <c r="I836" s="2759">
        <v>0</v>
      </c>
      <c r="J836" s="2760"/>
      <c r="L836" s="53"/>
      <c r="M836" s="53"/>
      <c r="N836" s="53"/>
      <c r="O836" s="53"/>
      <c r="P836" s="53"/>
      <c r="Q836" s="53"/>
      <c r="U836" s="286"/>
      <c r="V836" s="3050" t="s">
        <v>1196</v>
      </c>
      <c r="W836" s="3051"/>
      <c r="X836" s="136" t="s">
        <v>502</v>
      </c>
      <c r="Y836" s="189" t="s">
        <v>503</v>
      </c>
      <c r="Z836" s="2776">
        <v>8</v>
      </c>
      <c r="AA836" s="3091"/>
      <c r="AB836" s="2841">
        <v>38202.400000000001</v>
      </c>
      <c r="AC836" s="2842">
        <v>38202.400000000001</v>
      </c>
      <c r="AD836" s="2759">
        <v>305619.20000000001</v>
      </c>
      <c r="AE836" s="2760"/>
      <c r="AF836" s="53"/>
      <c r="AG836" s="53"/>
      <c r="AH836" s="53"/>
      <c r="AI836" s="53"/>
      <c r="AJ836" s="53"/>
      <c r="AK836" s="53"/>
      <c r="AL836" s="53"/>
    </row>
    <row r="837" spans="1:41" ht="15.95" customHeight="1" x14ac:dyDescent="0.3">
      <c r="A837" s="3050" t="s">
        <v>770</v>
      </c>
      <c r="B837" s="3051"/>
      <c r="C837" s="136"/>
      <c r="D837" s="189" t="s">
        <v>799</v>
      </c>
      <c r="E837" s="2776"/>
      <c r="F837" s="3091"/>
      <c r="G837" s="2776"/>
      <c r="H837" s="3091"/>
      <c r="I837" s="2759">
        <v>450000</v>
      </c>
      <c r="J837" s="2760"/>
      <c r="L837" s="53"/>
      <c r="M837" s="53"/>
      <c r="N837" s="53"/>
      <c r="O837" s="53"/>
      <c r="P837" s="53"/>
      <c r="Q837" s="53"/>
      <c r="U837" s="286"/>
      <c r="V837" s="3050" t="s">
        <v>1197</v>
      </c>
      <c r="W837" s="3051"/>
      <c r="X837" s="136" t="s">
        <v>561</v>
      </c>
      <c r="Y837" s="189" t="s">
        <v>561</v>
      </c>
      <c r="Z837" s="2776">
        <v>12.6</v>
      </c>
      <c r="AA837" s="3091"/>
      <c r="AB837" s="3240">
        <v>101255.44</v>
      </c>
      <c r="AC837" s="3246"/>
      <c r="AD837" s="2759">
        <v>1275818.544</v>
      </c>
      <c r="AE837" s="2760"/>
      <c r="AF837" s="53"/>
    </row>
    <row r="838" spans="1:41" ht="15.95" customHeight="1" thickBot="1" x14ac:dyDescent="0.25">
      <c r="A838" s="229" t="s">
        <v>563</v>
      </c>
      <c r="B838" s="230"/>
      <c r="C838" s="231"/>
      <c r="D838" s="230"/>
      <c r="E838" s="2761">
        <v>194</v>
      </c>
      <c r="F838" s="2762"/>
      <c r="G838" s="2761"/>
      <c r="H838" s="2762"/>
      <c r="I838" s="2761">
        <v>7861265.5999999996</v>
      </c>
      <c r="J838" s="2762"/>
      <c r="L838" s="53"/>
      <c r="M838" s="53"/>
      <c r="N838" s="53"/>
      <c r="O838" s="53"/>
      <c r="P838" s="53"/>
      <c r="Q838" s="53"/>
      <c r="U838" s="286"/>
      <c r="V838" s="229" t="s">
        <v>563</v>
      </c>
      <c r="W838" s="230"/>
      <c r="X838" s="231"/>
      <c r="Y838" s="230"/>
      <c r="Z838" s="2761">
        <v>160</v>
      </c>
      <c r="AA838" s="2762"/>
      <c r="AB838" s="2761"/>
      <c r="AC838" s="2762"/>
      <c r="AD838" s="2761">
        <v>7588202.5439999998</v>
      </c>
      <c r="AE838" s="2762"/>
      <c r="AF838" s="53"/>
      <c r="AG838" s="53"/>
      <c r="AH838" s="53"/>
      <c r="AI838" s="53"/>
      <c r="AJ838" s="53"/>
      <c r="AK838" s="53"/>
      <c r="AL838" s="53"/>
      <c r="AM838" s="53"/>
      <c r="AN838" s="53"/>
      <c r="AO838" s="53"/>
    </row>
    <row r="839" spans="1:41" ht="15.95" customHeight="1" x14ac:dyDescent="0.2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286"/>
    </row>
    <row r="840" spans="1:41" ht="15.95" customHeight="1" x14ac:dyDescent="0.2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3115"/>
      <c r="T840" s="3115"/>
      <c r="U840" s="286"/>
      <c r="V840" s="53"/>
      <c r="W840" s="53"/>
      <c r="X840" s="53"/>
      <c r="Y840" s="53"/>
      <c r="Z840" s="53"/>
      <c r="AA840" s="53"/>
      <c r="AB840" s="53"/>
      <c r="AC840" s="53"/>
      <c r="AD840" s="53"/>
      <c r="AE840" s="53"/>
      <c r="AF840" s="53"/>
      <c r="AG840" s="53"/>
      <c r="AH840" s="53"/>
      <c r="AI840" s="53"/>
      <c r="AJ840" s="53"/>
      <c r="AK840" s="53"/>
      <c r="AL840" s="53"/>
      <c r="AM840" s="53"/>
      <c r="AN840" s="3115"/>
      <c r="AO840" s="3115"/>
    </row>
    <row r="841" spans="1:41" ht="15.95" customHeight="1" x14ac:dyDescent="0.2">
      <c r="A841" s="2854"/>
      <c r="B841" s="2854"/>
      <c r="C841" s="2854"/>
      <c r="D841" s="2854"/>
      <c r="E841" s="2854"/>
      <c r="F841" s="2854"/>
      <c r="G841" s="2854"/>
      <c r="H841" s="2854"/>
      <c r="I841" s="2854"/>
      <c r="J841" s="2854"/>
      <c r="K841" s="2854"/>
      <c r="L841" s="2854"/>
      <c r="M841" s="2854"/>
      <c r="N841" s="2854"/>
      <c r="O841" s="2854"/>
      <c r="P841" s="2854"/>
      <c r="Q841" s="2854"/>
      <c r="R841" s="2854"/>
      <c r="S841" s="2854"/>
      <c r="T841" s="2854"/>
      <c r="U841" s="2854"/>
      <c r="V841" s="2854"/>
      <c r="W841" s="2854"/>
      <c r="X841" s="2854"/>
      <c r="Y841" s="2854"/>
      <c r="Z841" s="2854"/>
      <c r="AA841" s="2854"/>
      <c r="AB841" s="2854"/>
      <c r="AC841" s="2854"/>
      <c r="AD841" s="2854"/>
      <c r="AE841" s="2854"/>
      <c r="AF841" s="2854"/>
      <c r="AG841" s="2854"/>
      <c r="AH841" s="2854"/>
      <c r="AI841" s="2854"/>
      <c r="AJ841" s="2854"/>
      <c r="AK841" s="2854"/>
      <c r="AL841" s="2854"/>
      <c r="AM841" s="2854"/>
      <c r="AN841" s="2854"/>
      <c r="AO841" s="2854"/>
    </row>
    <row r="842" spans="1:41" ht="15.95" customHeight="1" x14ac:dyDescent="0.2">
      <c r="A842" s="296"/>
      <c r="B842" s="296"/>
      <c r="C842" s="296"/>
      <c r="D842" s="297"/>
      <c r="E842" s="294"/>
      <c r="F842" s="294"/>
      <c r="G842" s="293"/>
      <c r="H842" s="293"/>
      <c r="I842" s="294"/>
      <c r="J842" s="294"/>
      <c r="K842" s="295"/>
      <c r="L842" s="295"/>
      <c r="M842" s="295"/>
      <c r="N842" s="295"/>
      <c r="O842" s="295"/>
      <c r="P842" s="295"/>
      <c r="Q842" s="295"/>
      <c r="R842" s="295"/>
      <c r="S842" s="295"/>
      <c r="T842" s="295"/>
      <c r="U842" s="295"/>
      <c r="V842" s="296"/>
      <c r="W842" s="296"/>
      <c r="X842" s="296"/>
      <c r="Y842" s="297"/>
      <c r="Z842" s="294"/>
      <c r="AA842" s="294"/>
      <c r="AB842" s="293"/>
      <c r="AC842" s="293"/>
      <c r="AD842" s="294"/>
      <c r="AE842" s="294"/>
      <c r="AF842" s="295"/>
      <c r="AG842" s="295"/>
      <c r="AH842" s="295"/>
      <c r="AI842" s="295"/>
      <c r="AJ842" s="295"/>
      <c r="AK842" s="295"/>
      <c r="AL842" s="295"/>
      <c r="AM842" s="295"/>
      <c r="AN842" s="295"/>
      <c r="AO842" s="295"/>
    </row>
    <row r="843" spans="1:41" ht="15.95" customHeight="1" x14ac:dyDescent="0.2">
      <c r="A843" s="2811" t="s">
        <v>1950</v>
      </c>
      <c r="B843" s="2811"/>
      <c r="C843" s="2811"/>
      <c r="D843" s="2811"/>
      <c r="E843" s="2811"/>
      <c r="F843" s="2811"/>
      <c r="G843" s="2811"/>
      <c r="H843" s="2811"/>
      <c r="I843" s="2811"/>
      <c r="J843" s="2811"/>
      <c r="K843" s="2811"/>
      <c r="L843" s="2811"/>
      <c r="M843" s="2811"/>
      <c r="N843" s="2811"/>
      <c r="O843" s="2811"/>
      <c r="P843" s="2811"/>
      <c r="Q843" s="2811"/>
      <c r="R843" s="2811"/>
      <c r="S843" s="2811"/>
      <c r="T843" s="2811"/>
      <c r="U843" s="298"/>
      <c r="V843" s="2811" t="s">
        <v>1969</v>
      </c>
      <c r="W843" s="2811"/>
      <c r="X843" s="2811"/>
      <c r="Y843" s="2811"/>
      <c r="Z843" s="2811"/>
      <c r="AA843" s="2811"/>
      <c r="AB843" s="2811"/>
      <c r="AC843" s="2811"/>
      <c r="AD843" s="2811"/>
      <c r="AE843" s="2811"/>
      <c r="AF843" s="2811"/>
      <c r="AG843" s="2811"/>
      <c r="AH843" s="2811"/>
      <c r="AI843" s="2811"/>
      <c r="AJ843" s="2811"/>
      <c r="AK843" s="2811"/>
      <c r="AL843" s="2811"/>
      <c r="AM843" s="2811"/>
      <c r="AN843" s="2811"/>
      <c r="AO843" s="2811"/>
    </row>
    <row r="844" spans="1:41" ht="15.95" customHeight="1" thickBot="1" x14ac:dyDescent="0.25">
      <c r="A844" s="2811"/>
      <c r="B844" s="2811"/>
      <c r="C844" s="2811"/>
      <c r="D844" s="2811"/>
      <c r="E844" s="2811"/>
      <c r="F844" s="2811"/>
      <c r="G844" s="2811"/>
      <c r="H844" s="2811"/>
      <c r="I844" s="2811"/>
      <c r="J844" s="2811"/>
      <c r="K844" s="2811"/>
      <c r="L844" s="2811"/>
      <c r="M844" s="2811"/>
      <c r="N844" s="2811"/>
      <c r="O844" s="2811"/>
      <c r="P844" s="2811"/>
      <c r="Q844" s="2811"/>
      <c r="R844" s="2811"/>
      <c r="S844" s="2811"/>
      <c r="T844" s="2811"/>
      <c r="U844" s="28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299"/>
      <c r="AG844" s="53"/>
      <c r="AH844" s="53"/>
      <c r="AI844" s="53"/>
      <c r="AJ844" s="53"/>
      <c r="AK844" s="53"/>
      <c r="AL844" s="53"/>
      <c r="AM844" s="53"/>
      <c r="AN844" s="53"/>
      <c r="AO844" s="53"/>
    </row>
    <row r="845" spans="1:41" ht="15.95" customHeight="1" x14ac:dyDescent="0.3">
      <c r="A845" s="2818" t="s">
        <v>441</v>
      </c>
      <c r="B845" s="2820"/>
      <c r="C845" s="2818" t="s">
        <v>442</v>
      </c>
      <c r="D845" s="2819"/>
      <c r="E845" s="2819"/>
      <c r="F845" s="2820"/>
      <c r="G845" s="2818" t="s">
        <v>443</v>
      </c>
      <c r="H845" s="2820"/>
      <c r="I845" s="2818" t="s">
        <v>444</v>
      </c>
      <c r="J845" s="2820"/>
      <c r="K845" s="53"/>
      <c r="L845" s="2833" t="s">
        <v>441</v>
      </c>
      <c r="M845" s="2818" t="s">
        <v>442</v>
      </c>
      <c r="N845" s="2819"/>
      <c r="O845" s="2819"/>
      <c r="P845" s="2820"/>
      <c r="Q845" s="2818" t="s">
        <v>443</v>
      </c>
      <c r="R845" s="2820"/>
      <c r="S845" s="2818"/>
      <c r="T845" s="2820"/>
      <c r="U845" s="287"/>
      <c r="V845" s="2818" t="s">
        <v>441</v>
      </c>
      <c r="W845" s="2820"/>
      <c r="X845" s="2818" t="s">
        <v>442</v>
      </c>
      <c r="Y845" s="2819"/>
      <c r="Z845" s="2819"/>
      <c r="AA845" s="2820"/>
      <c r="AB845" s="2818" t="s">
        <v>443</v>
      </c>
      <c r="AC845" s="2820"/>
      <c r="AD845" s="2818" t="s">
        <v>444</v>
      </c>
      <c r="AE845" s="2820"/>
      <c r="AF845" s="53"/>
      <c r="AG845" s="2833" t="s">
        <v>441</v>
      </c>
      <c r="AH845" s="2818" t="s">
        <v>442</v>
      </c>
      <c r="AI845" s="2819"/>
      <c r="AJ845" s="2819"/>
      <c r="AK845" s="2820"/>
      <c r="AL845" s="2818" t="s">
        <v>443</v>
      </c>
      <c r="AM845" s="2820"/>
      <c r="AN845" s="2818"/>
      <c r="AO845" s="3109"/>
    </row>
    <row r="846" spans="1:41" ht="15.95" customHeight="1" thickBot="1" x14ac:dyDescent="0.35">
      <c r="A846" s="2831"/>
      <c r="B846" s="2832"/>
      <c r="C846" s="2821"/>
      <c r="D846" s="2822"/>
      <c r="E846" s="2822"/>
      <c r="F846" s="2823"/>
      <c r="G846" s="2831" t="s">
        <v>446</v>
      </c>
      <c r="H846" s="2832"/>
      <c r="I846" s="2831"/>
      <c r="J846" s="2832"/>
      <c r="K846" s="53"/>
      <c r="L846" s="2873"/>
      <c r="M846" s="2821"/>
      <c r="N846" s="2822"/>
      <c r="O846" s="2822"/>
      <c r="P846" s="2823"/>
      <c r="Q846" s="2831" t="s">
        <v>446</v>
      </c>
      <c r="R846" s="2832"/>
      <c r="S846" s="2831" t="s">
        <v>281</v>
      </c>
      <c r="T846" s="2832"/>
      <c r="U846" s="287"/>
      <c r="V846" s="2831"/>
      <c r="W846" s="2832"/>
      <c r="X846" s="2821"/>
      <c r="Y846" s="2822"/>
      <c r="Z846" s="2822"/>
      <c r="AA846" s="2823"/>
      <c r="AB846" s="2831" t="s">
        <v>446</v>
      </c>
      <c r="AC846" s="2832"/>
      <c r="AD846" s="2831"/>
      <c r="AE846" s="2832"/>
      <c r="AF846" s="53"/>
      <c r="AG846" s="2873"/>
      <c r="AH846" s="2821"/>
      <c r="AI846" s="2822"/>
      <c r="AJ846" s="2822"/>
      <c r="AK846" s="2823"/>
      <c r="AL846" s="2831" t="s">
        <v>446</v>
      </c>
      <c r="AM846" s="2832"/>
      <c r="AN846" s="2831" t="s">
        <v>281</v>
      </c>
      <c r="AO846" s="3091"/>
    </row>
    <row r="847" spans="1:41" ht="15.95" customHeight="1" x14ac:dyDescent="0.3">
      <c r="A847" s="2831"/>
      <c r="B847" s="2832"/>
      <c r="C847" s="66" t="s">
        <v>447</v>
      </c>
      <c r="D847" s="2873" t="s">
        <v>448</v>
      </c>
      <c r="E847" s="2831" t="s">
        <v>449</v>
      </c>
      <c r="F847" s="2832"/>
      <c r="G847" s="2831" t="s">
        <v>450</v>
      </c>
      <c r="H847" s="2832"/>
      <c r="I847" s="2831" t="s">
        <v>354</v>
      </c>
      <c r="J847" s="2832"/>
      <c r="K847" s="53"/>
      <c r="L847" s="2873"/>
      <c r="M847" s="64" t="s">
        <v>447</v>
      </c>
      <c r="N847" s="2833" t="s">
        <v>448</v>
      </c>
      <c r="O847" s="2818" t="s">
        <v>449</v>
      </c>
      <c r="P847" s="2820"/>
      <c r="Q847" s="2831" t="s">
        <v>450</v>
      </c>
      <c r="R847" s="2832"/>
      <c r="S847" s="2831" t="s">
        <v>354</v>
      </c>
      <c r="T847" s="2832"/>
      <c r="U847" s="287"/>
      <c r="V847" s="2831"/>
      <c r="W847" s="2832"/>
      <c r="X847" s="66" t="s">
        <v>447</v>
      </c>
      <c r="Y847" s="2873" t="s">
        <v>448</v>
      </c>
      <c r="Z847" s="2831" t="s">
        <v>449</v>
      </c>
      <c r="AA847" s="2832"/>
      <c r="AB847" s="2831" t="s">
        <v>450</v>
      </c>
      <c r="AC847" s="2832"/>
      <c r="AD847" s="2831" t="s">
        <v>354</v>
      </c>
      <c r="AE847" s="2832"/>
      <c r="AF847" s="53"/>
      <c r="AG847" s="2873"/>
      <c r="AH847" s="64" t="s">
        <v>447</v>
      </c>
      <c r="AI847" s="2873" t="s">
        <v>448</v>
      </c>
      <c r="AJ847" s="2831" t="s">
        <v>449</v>
      </c>
      <c r="AK847" s="2832"/>
      <c r="AL847" s="2831" t="s">
        <v>450</v>
      </c>
      <c r="AM847" s="2832"/>
      <c r="AN847" s="2831" t="s">
        <v>354</v>
      </c>
      <c r="AO847" s="3091"/>
    </row>
    <row r="848" spans="1:41" ht="15.95" customHeight="1" thickBot="1" x14ac:dyDescent="0.35">
      <c r="A848" s="2821"/>
      <c r="B848" s="2823"/>
      <c r="C848" s="67" t="s">
        <v>451</v>
      </c>
      <c r="D848" s="2834"/>
      <c r="E848" s="2821"/>
      <c r="F848" s="2823"/>
      <c r="G848" s="2821"/>
      <c r="H848" s="2823"/>
      <c r="I848" s="2821"/>
      <c r="J848" s="2823"/>
      <c r="K848" s="53"/>
      <c r="L848" s="2834"/>
      <c r="M848" s="63" t="s">
        <v>451</v>
      </c>
      <c r="N848" s="2834"/>
      <c r="O848" s="2821"/>
      <c r="P848" s="2823"/>
      <c r="Q848" s="2821"/>
      <c r="R848" s="2823"/>
      <c r="S848" s="2821"/>
      <c r="T848" s="2823"/>
      <c r="U848" s="287"/>
      <c r="V848" s="2821"/>
      <c r="W848" s="2823"/>
      <c r="X848" s="67" t="s">
        <v>451</v>
      </c>
      <c r="Y848" s="2834"/>
      <c r="Z848" s="2821"/>
      <c r="AA848" s="2823"/>
      <c r="AB848" s="2821"/>
      <c r="AC848" s="2823"/>
      <c r="AD848" s="2821"/>
      <c r="AE848" s="2823"/>
      <c r="AF848" s="53"/>
      <c r="AG848" s="2834"/>
      <c r="AH848" s="63" t="s">
        <v>451</v>
      </c>
      <c r="AI848" s="2834"/>
      <c r="AJ848" s="2821"/>
      <c r="AK848" s="2823"/>
      <c r="AL848" s="2821"/>
      <c r="AM848" s="2823"/>
      <c r="AN848" s="3110"/>
      <c r="AO848" s="3111"/>
    </row>
    <row r="849" spans="1:41" ht="15.95" customHeight="1" x14ac:dyDescent="0.3">
      <c r="A849" s="3118" t="s">
        <v>452</v>
      </c>
      <c r="B849" s="3119"/>
      <c r="C849" s="205"/>
      <c r="D849" s="189"/>
      <c r="E849" s="2776"/>
      <c r="F849" s="3091"/>
      <c r="G849" s="2776"/>
      <c r="H849" s="3091"/>
      <c r="I849" s="2759"/>
      <c r="J849" s="3091"/>
      <c r="K849" s="299"/>
      <c r="L849" s="135" t="s">
        <v>453</v>
      </c>
      <c r="M849" s="206"/>
      <c r="N849" s="207"/>
      <c r="O849" s="2805"/>
      <c r="P849" s="2806"/>
      <c r="Q849" s="2805"/>
      <c r="R849" s="2806"/>
      <c r="S849" s="2805"/>
      <c r="T849" s="2806"/>
      <c r="U849" s="184"/>
      <c r="V849" s="3118" t="s">
        <v>452</v>
      </c>
      <c r="W849" s="3119"/>
      <c r="X849" s="205"/>
      <c r="Y849" s="189"/>
      <c r="Z849" s="2776"/>
      <c r="AA849" s="3091"/>
      <c r="AB849" s="2776"/>
      <c r="AC849" s="3091"/>
      <c r="AD849" s="2776"/>
      <c r="AE849" s="3091"/>
      <c r="AF849" s="299"/>
      <c r="AG849" s="135" t="s">
        <v>453</v>
      </c>
      <c r="AH849" s="206"/>
      <c r="AI849" s="207"/>
      <c r="AJ849" s="2805"/>
      <c r="AK849" s="2806"/>
      <c r="AL849" s="2805"/>
      <c r="AM849" s="2806"/>
      <c r="AN849" s="2805"/>
      <c r="AO849" s="2806"/>
    </row>
    <row r="850" spans="1:41" ht="15.95" customHeight="1" x14ac:dyDescent="0.35">
      <c r="A850" s="3116" t="s">
        <v>976</v>
      </c>
      <c r="B850" s="3117"/>
      <c r="C850" s="208"/>
      <c r="D850" s="189"/>
      <c r="E850" s="2776"/>
      <c r="F850" s="3091"/>
      <c r="G850" s="2776"/>
      <c r="H850" s="3091"/>
      <c r="I850" s="3106">
        <v>0</v>
      </c>
      <c r="J850" s="3103"/>
      <c r="K850" s="299"/>
      <c r="L850" s="138"/>
      <c r="M850" s="209"/>
      <c r="N850" s="189"/>
      <c r="O850" s="2759"/>
      <c r="P850" s="2760"/>
      <c r="Q850" s="2759"/>
      <c r="R850" s="2760"/>
      <c r="S850" s="2759"/>
      <c r="T850" s="2760"/>
      <c r="U850" s="184"/>
      <c r="V850" s="3116" t="s">
        <v>976</v>
      </c>
      <c r="W850" s="3117"/>
      <c r="X850" s="218"/>
      <c r="Y850" s="189"/>
      <c r="Z850" s="2776"/>
      <c r="AA850" s="3091"/>
      <c r="AB850" s="2776"/>
      <c r="AC850" s="3091"/>
      <c r="AD850" s="3106">
        <v>0</v>
      </c>
      <c r="AE850" s="3103"/>
      <c r="AF850" s="299"/>
      <c r="AG850" s="138"/>
      <c r="AH850" s="209"/>
      <c r="AI850" s="189"/>
      <c r="AJ850" s="2759"/>
      <c r="AK850" s="2760"/>
      <c r="AL850" s="2759"/>
      <c r="AM850" s="2760"/>
      <c r="AN850" s="2759"/>
      <c r="AO850" s="2760"/>
    </row>
    <row r="851" spans="1:41" ht="15.95" customHeight="1" x14ac:dyDescent="0.3">
      <c r="A851" s="3120" t="s">
        <v>977</v>
      </c>
      <c r="B851" s="3121"/>
      <c r="C851" s="189"/>
      <c r="D851" s="189"/>
      <c r="E851" s="2776"/>
      <c r="F851" s="3091"/>
      <c r="G851" s="2776"/>
      <c r="H851" s="3091"/>
      <c r="I851" s="2776"/>
      <c r="J851" s="3091"/>
      <c r="K851" s="299"/>
      <c r="L851" s="138" t="s">
        <v>456</v>
      </c>
      <c r="M851" s="189"/>
      <c r="N851" s="189"/>
      <c r="O851" s="2759"/>
      <c r="P851" s="2760"/>
      <c r="Q851" s="2759"/>
      <c r="R851" s="2760"/>
      <c r="S851" s="2759">
        <v>0</v>
      </c>
      <c r="T851" s="2760"/>
      <c r="U851" s="184"/>
      <c r="V851" s="3120" t="s">
        <v>977</v>
      </c>
      <c r="W851" s="3121"/>
      <c r="X851" s="218"/>
      <c r="Y851" s="189"/>
      <c r="Z851" s="2776"/>
      <c r="AA851" s="3091"/>
      <c r="AB851" s="2776"/>
      <c r="AC851" s="3091"/>
      <c r="AD851" s="2776"/>
      <c r="AE851" s="3091"/>
      <c r="AF851" s="299"/>
      <c r="AG851" s="138" t="s">
        <v>456</v>
      </c>
      <c r="AH851" s="189"/>
      <c r="AI851" s="189"/>
      <c r="AJ851" s="2759"/>
      <c r="AK851" s="2760"/>
      <c r="AL851" s="2759"/>
      <c r="AM851" s="2760"/>
      <c r="AN851" s="2759"/>
      <c r="AO851" s="2760"/>
    </row>
    <row r="852" spans="1:41" ht="15.95" customHeight="1" x14ac:dyDescent="0.3">
      <c r="A852" s="3120" t="s">
        <v>978</v>
      </c>
      <c r="B852" s="3121"/>
      <c r="C852" s="189"/>
      <c r="D852" s="189"/>
      <c r="E852" s="2776"/>
      <c r="F852" s="3091"/>
      <c r="G852" s="2776"/>
      <c r="H852" s="3091"/>
      <c r="I852" s="2776"/>
      <c r="J852" s="3091"/>
      <c r="K852" s="299"/>
      <c r="L852" s="138" t="s">
        <v>859</v>
      </c>
      <c r="M852" s="189" t="s">
        <v>1043</v>
      </c>
      <c r="N852" s="189" t="s">
        <v>1026</v>
      </c>
      <c r="O852" s="2759">
        <v>240</v>
      </c>
      <c r="P852" s="2760"/>
      <c r="Q852" s="2759">
        <v>17134.900000000001</v>
      </c>
      <c r="R852" s="2760"/>
      <c r="S852" s="2759">
        <v>4112376.0000000005</v>
      </c>
      <c r="T852" s="2760"/>
      <c r="U852" s="184"/>
      <c r="V852" s="3120" t="s">
        <v>738</v>
      </c>
      <c r="W852" s="3121"/>
      <c r="X852" s="136"/>
      <c r="Y852" s="189"/>
      <c r="Z852" s="2776"/>
      <c r="AA852" s="3091"/>
      <c r="AB852" s="2759"/>
      <c r="AC852" s="3091"/>
      <c r="AD852" s="2759">
        <v>0</v>
      </c>
      <c r="AE852" s="2760"/>
      <c r="AF852" s="299"/>
      <c r="AG852" s="138" t="s">
        <v>859</v>
      </c>
      <c r="AH852" s="189"/>
      <c r="AI852" s="189"/>
      <c r="AJ852" s="2759"/>
      <c r="AK852" s="2760"/>
      <c r="AL852" s="2759"/>
      <c r="AM852" s="2760"/>
      <c r="AN852" s="2759">
        <v>0</v>
      </c>
      <c r="AO852" s="2760"/>
    </row>
    <row r="853" spans="1:41" ht="15.95" customHeight="1" x14ac:dyDescent="0.35">
      <c r="A853" s="3116" t="s">
        <v>987</v>
      </c>
      <c r="B853" s="3117"/>
      <c r="C853" s="208"/>
      <c r="D853" s="189"/>
      <c r="E853" s="2776"/>
      <c r="F853" s="3091"/>
      <c r="G853" s="2776"/>
      <c r="H853" s="3091"/>
      <c r="I853" s="3106">
        <v>0</v>
      </c>
      <c r="J853" s="3103"/>
      <c r="K853" s="299"/>
      <c r="L853" s="138" t="s">
        <v>865</v>
      </c>
      <c r="M853" s="189" t="s">
        <v>1044</v>
      </c>
      <c r="N853" s="189" t="s">
        <v>479</v>
      </c>
      <c r="O853" s="2759">
        <v>8</v>
      </c>
      <c r="P853" s="2760"/>
      <c r="Q853" s="2759">
        <v>18116.984848484848</v>
      </c>
      <c r="R853" s="2760"/>
      <c r="S853" s="2759">
        <v>144935.87878787878</v>
      </c>
      <c r="T853" s="2760"/>
      <c r="U853" s="184"/>
      <c r="V853" s="3116" t="s">
        <v>987</v>
      </c>
      <c r="W853" s="3117"/>
      <c r="X853" s="218"/>
      <c r="Y853" s="189"/>
      <c r="Z853" s="2776"/>
      <c r="AA853" s="3091"/>
      <c r="AB853" s="2776"/>
      <c r="AC853" s="3091"/>
      <c r="AD853" s="3106">
        <v>0</v>
      </c>
      <c r="AE853" s="3103"/>
      <c r="AF853" s="299"/>
      <c r="AG853" s="138" t="s">
        <v>865</v>
      </c>
      <c r="AH853" s="189" t="s">
        <v>1044</v>
      </c>
      <c r="AI853" s="189" t="s">
        <v>479</v>
      </c>
      <c r="AJ853" s="2759">
        <v>4</v>
      </c>
      <c r="AK853" s="2760"/>
      <c r="AL853" s="2759">
        <v>18116.984848484848</v>
      </c>
      <c r="AM853" s="2760"/>
      <c r="AN853" s="2759">
        <v>72467.939393939392</v>
      </c>
      <c r="AO853" s="2760"/>
    </row>
    <row r="854" spans="1:41" ht="15.95" customHeight="1" x14ac:dyDescent="0.3">
      <c r="A854" s="3120" t="s">
        <v>988</v>
      </c>
      <c r="B854" s="3121"/>
      <c r="C854" s="189"/>
      <c r="D854" s="189"/>
      <c r="E854" s="2776"/>
      <c r="F854" s="3091"/>
      <c r="G854" s="2776"/>
      <c r="H854" s="3091"/>
      <c r="I854" s="2776"/>
      <c r="J854" s="3091"/>
      <c r="K854" s="299"/>
      <c r="L854" s="138" t="s">
        <v>867</v>
      </c>
      <c r="M854" s="189" t="s">
        <v>753</v>
      </c>
      <c r="N854" s="189" t="s">
        <v>479</v>
      </c>
      <c r="O854" s="2759">
        <v>3</v>
      </c>
      <c r="P854" s="2760"/>
      <c r="Q854" s="2759">
        <v>37900.121212121216</v>
      </c>
      <c r="R854" s="2760"/>
      <c r="S854" s="2759">
        <v>113700.36363636365</v>
      </c>
      <c r="T854" s="2760"/>
      <c r="U854" s="184"/>
      <c r="V854" s="3120" t="s">
        <v>988</v>
      </c>
      <c r="W854" s="3121"/>
      <c r="X854" s="218"/>
      <c r="Y854" s="189"/>
      <c r="Z854" s="2776"/>
      <c r="AA854" s="3091"/>
      <c r="AB854" s="2776"/>
      <c r="AC854" s="3091"/>
      <c r="AD854" s="2776"/>
      <c r="AE854" s="3091"/>
      <c r="AF854" s="299"/>
      <c r="AG854" s="138" t="s">
        <v>867</v>
      </c>
      <c r="AH854" s="189" t="s">
        <v>1045</v>
      </c>
      <c r="AI854" s="189"/>
      <c r="AJ854" s="2759"/>
      <c r="AK854" s="2760"/>
      <c r="AL854" s="2759"/>
      <c r="AM854" s="2760"/>
      <c r="AN854" s="2759">
        <v>130000</v>
      </c>
      <c r="AO854" s="2760"/>
    </row>
    <row r="855" spans="1:41" ht="15.95" customHeight="1" x14ac:dyDescent="0.3">
      <c r="A855" s="3120" t="s">
        <v>978</v>
      </c>
      <c r="B855" s="3121"/>
      <c r="C855" s="208"/>
      <c r="D855" s="189"/>
      <c r="E855" s="2776"/>
      <c r="F855" s="3091"/>
      <c r="G855" s="2776"/>
      <c r="H855" s="3091"/>
      <c r="I855" s="2776"/>
      <c r="J855" s="3091"/>
      <c r="K855" s="299"/>
      <c r="L855" s="138" t="s">
        <v>869</v>
      </c>
      <c r="M855" s="189" t="s">
        <v>721</v>
      </c>
      <c r="N855" s="189" t="s">
        <v>479</v>
      </c>
      <c r="O855" s="2759">
        <v>1</v>
      </c>
      <c r="P855" s="2760"/>
      <c r="Q855" s="2759">
        <v>66966.559999999998</v>
      </c>
      <c r="R855" s="2760"/>
      <c r="S855" s="2759">
        <v>66966.559999999998</v>
      </c>
      <c r="T855" s="2760"/>
      <c r="U855" s="184"/>
      <c r="V855" s="3120" t="s">
        <v>978</v>
      </c>
      <c r="W855" s="3121"/>
      <c r="X855" s="218"/>
      <c r="Y855" s="189"/>
      <c r="Z855" s="2776"/>
      <c r="AA855" s="3091"/>
      <c r="AB855" s="2776"/>
      <c r="AC855" s="3091"/>
      <c r="AD855" s="2776"/>
      <c r="AE855" s="3091"/>
      <c r="AF855" s="299"/>
      <c r="AG855" s="138" t="s">
        <v>869</v>
      </c>
      <c r="AH855" s="189" t="s">
        <v>1045</v>
      </c>
      <c r="AI855" s="189"/>
      <c r="AJ855" s="2759"/>
      <c r="AK855" s="2760"/>
      <c r="AL855" s="2759"/>
      <c r="AM855" s="2760"/>
      <c r="AN855" s="2759">
        <v>110000</v>
      </c>
      <c r="AO855" s="2760"/>
    </row>
    <row r="856" spans="1:41" ht="15.95" customHeight="1" x14ac:dyDescent="0.3">
      <c r="A856" s="3120" t="s">
        <v>989</v>
      </c>
      <c r="B856" s="3121"/>
      <c r="C856" s="208"/>
      <c r="D856" s="189"/>
      <c r="E856" s="2776"/>
      <c r="F856" s="3091"/>
      <c r="G856" s="2776"/>
      <c r="H856" s="3091"/>
      <c r="I856" s="2776"/>
      <c r="J856" s="3091"/>
      <c r="K856" s="299"/>
      <c r="L856" s="138" t="s">
        <v>540</v>
      </c>
      <c r="M856" s="189" t="s">
        <v>1046</v>
      </c>
      <c r="N856" s="189" t="s">
        <v>466</v>
      </c>
      <c r="O856" s="2759">
        <v>2</v>
      </c>
      <c r="P856" s="2760"/>
      <c r="Q856" s="2759">
        <v>93658.858585858587</v>
      </c>
      <c r="R856" s="2760"/>
      <c r="S856" s="2759">
        <v>187317.71717171717</v>
      </c>
      <c r="T856" s="2760"/>
      <c r="U856" s="184"/>
      <c r="V856" s="3120" t="s">
        <v>989</v>
      </c>
      <c r="W856" s="3121"/>
      <c r="X856" s="218"/>
      <c r="Y856" s="189"/>
      <c r="Z856" s="2776"/>
      <c r="AA856" s="3091"/>
      <c r="AB856" s="2776"/>
      <c r="AC856" s="3091"/>
      <c r="AD856" s="2776"/>
      <c r="AE856" s="3091"/>
      <c r="AF856" s="299"/>
      <c r="AG856" s="138" t="s">
        <v>540</v>
      </c>
      <c r="AH856" s="209"/>
      <c r="AI856" s="189"/>
      <c r="AJ856" s="2759"/>
      <c r="AK856" s="2760"/>
      <c r="AL856" s="2759"/>
      <c r="AM856" s="2760"/>
      <c r="AN856" s="2759">
        <v>0</v>
      </c>
      <c r="AO856" s="2760"/>
    </row>
    <row r="857" spans="1:41" ht="15.95" customHeight="1" x14ac:dyDescent="0.35">
      <c r="A857" s="3238" t="s">
        <v>990</v>
      </c>
      <c r="B857" s="3239"/>
      <c r="C857" s="208"/>
      <c r="D857" s="189"/>
      <c r="E857" s="2776"/>
      <c r="F857" s="3091"/>
      <c r="G857" s="2776"/>
      <c r="H857" s="3091"/>
      <c r="I857" s="2765">
        <v>1413488.7999999998</v>
      </c>
      <c r="J857" s="3103"/>
      <c r="K857" s="299"/>
      <c r="L857" s="138" t="s">
        <v>541</v>
      </c>
      <c r="M857" s="189" t="s">
        <v>758</v>
      </c>
      <c r="N857" s="189" t="s">
        <v>466</v>
      </c>
      <c r="O857" s="2759">
        <v>6</v>
      </c>
      <c r="P857" s="2760"/>
      <c r="Q857" s="2759">
        <v>117649.38888888889</v>
      </c>
      <c r="R857" s="2760"/>
      <c r="S857" s="2759">
        <v>705896.33333333337</v>
      </c>
      <c r="T857" s="2760"/>
      <c r="U857" s="184"/>
      <c r="V857" s="3238" t="s">
        <v>1032</v>
      </c>
      <c r="W857" s="3239"/>
      <c r="X857" s="218"/>
      <c r="Y857" s="189"/>
      <c r="Z857" s="2776"/>
      <c r="AA857" s="3091"/>
      <c r="AB857" s="2776"/>
      <c r="AC857" s="3091"/>
      <c r="AD857" s="2765">
        <v>0</v>
      </c>
      <c r="AE857" s="3103"/>
      <c r="AF857" s="299"/>
      <c r="AG857" s="138" t="s">
        <v>541</v>
      </c>
      <c r="AH857" s="189" t="s">
        <v>1031</v>
      </c>
      <c r="AI857" s="189" t="s">
        <v>466</v>
      </c>
      <c r="AJ857" s="2759">
        <v>10</v>
      </c>
      <c r="AK857" s="2760"/>
      <c r="AL857" s="2759">
        <v>113517</v>
      </c>
      <c r="AM857" s="2760"/>
      <c r="AN857" s="2759">
        <v>1135170</v>
      </c>
      <c r="AO857" s="2760"/>
    </row>
    <row r="858" spans="1:41" ht="15.95" customHeight="1" x14ac:dyDescent="0.4">
      <c r="A858" s="3050" t="s">
        <v>992</v>
      </c>
      <c r="B858" s="3051"/>
      <c r="C858" s="189" t="s">
        <v>502</v>
      </c>
      <c r="D858" s="189" t="s">
        <v>503</v>
      </c>
      <c r="E858" s="2759">
        <v>5</v>
      </c>
      <c r="F858" s="2760"/>
      <c r="G858" s="2841">
        <v>38202.400000000001</v>
      </c>
      <c r="H858" s="2842">
        <v>38202.400000000001</v>
      </c>
      <c r="I858" s="2759">
        <v>191012</v>
      </c>
      <c r="J858" s="2760"/>
      <c r="K858" s="299"/>
      <c r="L858" s="138" t="s">
        <v>543</v>
      </c>
      <c r="M858" s="189"/>
      <c r="N858" s="189"/>
      <c r="O858" s="2759"/>
      <c r="P858" s="2760"/>
      <c r="Q858" s="2759"/>
      <c r="R858" s="2760"/>
      <c r="S858" s="2759">
        <v>0</v>
      </c>
      <c r="T858" s="2760"/>
      <c r="U858" s="184"/>
      <c r="V858" s="3050" t="s">
        <v>992</v>
      </c>
      <c r="W858" s="3051"/>
      <c r="X858" s="218"/>
      <c r="Y858" s="189"/>
      <c r="Z858" s="2759"/>
      <c r="AA858" s="2760"/>
      <c r="AB858" s="2759"/>
      <c r="AC858" s="2760"/>
      <c r="AD858" s="2759"/>
      <c r="AE858" s="2760"/>
      <c r="AF858" s="299"/>
      <c r="AG858" s="138" t="s">
        <v>543</v>
      </c>
      <c r="AH858" s="189"/>
      <c r="AI858" s="189"/>
      <c r="AJ858" s="2759"/>
      <c r="AK858" s="2760"/>
      <c r="AL858" s="2759"/>
      <c r="AM858" s="2760"/>
      <c r="AN858" s="2759">
        <v>0</v>
      </c>
      <c r="AO858" s="2760"/>
    </row>
    <row r="859" spans="1:41" ht="15.95" customHeight="1" x14ac:dyDescent="0.3">
      <c r="A859" s="3050" t="s">
        <v>993</v>
      </c>
      <c r="B859" s="3051"/>
      <c r="C859" s="189"/>
      <c r="D859" s="189"/>
      <c r="E859" s="2759"/>
      <c r="F859" s="2760"/>
      <c r="G859" s="2776"/>
      <c r="H859" s="3091"/>
      <c r="I859" s="2759">
        <v>0</v>
      </c>
      <c r="J859" s="2760"/>
      <c r="K859" s="299"/>
      <c r="L859" s="138" t="s">
        <v>872</v>
      </c>
      <c r="M859" s="189" t="s">
        <v>1047</v>
      </c>
      <c r="N859" s="189" t="s">
        <v>561</v>
      </c>
      <c r="O859" s="2759">
        <v>1</v>
      </c>
      <c r="P859" s="2760"/>
      <c r="Q859" s="2759">
        <v>169631.51515151517</v>
      </c>
      <c r="R859" s="2760"/>
      <c r="S859" s="2759">
        <v>169631.51515151517</v>
      </c>
      <c r="T859" s="2760"/>
      <c r="U859" s="184"/>
      <c r="V859" s="3050" t="s">
        <v>993</v>
      </c>
      <c r="W859" s="3051"/>
      <c r="X859" s="136"/>
      <c r="Y859" s="189"/>
      <c r="Z859" s="2759"/>
      <c r="AA859" s="2760"/>
      <c r="AB859" s="2759"/>
      <c r="AC859" s="2760"/>
      <c r="AD859" s="2759">
        <v>0</v>
      </c>
      <c r="AE859" s="2760"/>
      <c r="AF859" s="299"/>
      <c r="AG859" s="138" t="s">
        <v>872</v>
      </c>
      <c r="AH859" s="189"/>
      <c r="AI859" s="189"/>
      <c r="AJ859" s="2759"/>
      <c r="AK859" s="2760"/>
      <c r="AL859" s="2759"/>
      <c r="AM859" s="2760"/>
      <c r="AN859" s="2759"/>
      <c r="AO859" s="2760"/>
    </row>
    <row r="860" spans="1:41" ht="15.95" customHeight="1" x14ac:dyDescent="0.2">
      <c r="A860" s="3050" t="s">
        <v>475</v>
      </c>
      <c r="B860" s="3051"/>
      <c r="C860" s="208"/>
      <c r="D860" s="189"/>
      <c r="E860" s="2759"/>
      <c r="F860" s="2760"/>
      <c r="G860" s="2759"/>
      <c r="H860" s="2760"/>
      <c r="I860" s="2759">
        <v>0</v>
      </c>
      <c r="J860" s="2760"/>
      <c r="K860" s="299"/>
      <c r="L860" s="138" t="s">
        <v>462</v>
      </c>
      <c r="M860" s="189" t="s">
        <v>715</v>
      </c>
      <c r="N860" s="189" t="s">
        <v>561</v>
      </c>
      <c r="O860" s="2771">
        <v>1.5</v>
      </c>
      <c r="P860" s="2772"/>
      <c r="Q860" s="2759">
        <v>170450.12</v>
      </c>
      <c r="R860" s="2760"/>
      <c r="S860" s="2759">
        <v>255675.18</v>
      </c>
      <c r="T860" s="2760"/>
      <c r="U860" s="184"/>
      <c r="V860" s="3050" t="s">
        <v>475</v>
      </c>
      <c r="W860" s="3051"/>
      <c r="X860" s="218"/>
      <c r="Y860" s="189"/>
      <c r="Z860" s="2759"/>
      <c r="AA860" s="2760"/>
      <c r="AB860" s="2759"/>
      <c r="AC860" s="2760"/>
      <c r="AD860" s="2759"/>
      <c r="AE860" s="2760"/>
      <c r="AF860" s="299"/>
      <c r="AG860" s="138" t="s">
        <v>462</v>
      </c>
      <c r="AH860" s="189"/>
      <c r="AI860" s="189"/>
      <c r="AJ860" s="2759"/>
      <c r="AK860" s="2760"/>
      <c r="AL860" s="2759"/>
      <c r="AM860" s="2760"/>
      <c r="AN860" s="2759">
        <v>0</v>
      </c>
      <c r="AO860" s="2760"/>
    </row>
    <row r="861" spans="1:41" ht="15.95" customHeight="1" x14ac:dyDescent="0.2">
      <c r="A861" s="3050" t="s">
        <v>476</v>
      </c>
      <c r="B861" s="3051"/>
      <c r="C861" s="208"/>
      <c r="D861" s="189"/>
      <c r="E861" s="2759"/>
      <c r="F861" s="2760"/>
      <c r="G861" s="2759"/>
      <c r="H861" s="2760"/>
      <c r="I861" s="2759">
        <v>0</v>
      </c>
      <c r="J861" s="2760"/>
      <c r="K861" s="299"/>
      <c r="L861" s="138" t="s">
        <v>877</v>
      </c>
      <c r="M861" s="209"/>
      <c r="N861" s="189"/>
      <c r="O861" s="2759"/>
      <c r="P861" s="2760"/>
      <c r="Q861" s="2759"/>
      <c r="R861" s="2760"/>
      <c r="S861" s="2759">
        <v>0</v>
      </c>
      <c r="T861" s="2760"/>
      <c r="U861" s="184"/>
      <c r="V861" s="3050" t="s">
        <v>476</v>
      </c>
      <c r="W861" s="3051"/>
      <c r="X861" s="300"/>
      <c r="Y861" s="136"/>
      <c r="Z861" s="2759"/>
      <c r="AA861" s="2760"/>
      <c r="AB861" s="2759"/>
      <c r="AC861" s="2760"/>
      <c r="AD861" s="2759"/>
      <c r="AE861" s="2760"/>
      <c r="AF861" s="299"/>
      <c r="AG861" s="138" t="s">
        <v>877</v>
      </c>
      <c r="AH861" s="209"/>
      <c r="AI861" s="189"/>
      <c r="AJ861" s="2759"/>
      <c r="AK861" s="2760"/>
      <c r="AL861" s="2759"/>
      <c r="AM861" s="2760"/>
      <c r="AN861" s="2759">
        <v>0</v>
      </c>
      <c r="AO861" s="2760"/>
    </row>
    <row r="862" spans="1:41" ht="15.95" customHeight="1" x14ac:dyDescent="0.4">
      <c r="A862" s="3050" t="s">
        <v>908</v>
      </c>
      <c r="B862" s="3051"/>
      <c r="C862" s="189" t="s">
        <v>502</v>
      </c>
      <c r="D862" s="189" t="s">
        <v>503</v>
      </c>
      <c r="E862" s="2759">
        <v>8</v>
      </c>
      <c r="F862" s="2760"/>
      <c r="G862" s="2841">
        <v>38202.400000000001</v>
      </c>
      <c r="H862" s="2842">
        <v>38202.400000000001</v>
      </c>
      <c r="I862" s="2759">
        <v>305619.20000000001</v>
      </c>
      <c r="J862" s="2760"/>
      <c r="K862" s="299"/>
      <c r="L862" s="138" t="s">
        <v>600</v>
      </c>
      <c r="M862" s="209"/>
      <c r="N862" s="189"/>
      <c r="O862" s="2759"/>
      <c r="P862" s="2760"/>
      <c r="Q862" s="2759"/>
      <c r="R862" s="2760"/>
      <c r="S862" s="2759">
        <v>0</v>
      </c>
      <c r="T862" s="2760"/>
      <c r="U862" s="184"/>
      <c r="V862" s="3050" t="s">
        <v>908</v>
      </c>
      <c r="W862" s="3051"/>
      <c r="X862" s="288"/>
      <c r="Y862" s="136"/>
      <c r="Z862" s="2759"/>
      <c r="AA862" s="2760"/>
      <c r="AB862" s="2759"/>
      <c r="AC862" s="3091"/>
      <c r="AD862" s="2759"/>
      <c r="AE862" s="2760"/>
      <c r="AF862" s="299"/>
      <c r="AG862" s="138" t="s">
        <v>1034</v>
      </c>
      <c r="AH862" s="189"/>
      <c r="AI862" s="189"/>
      <c r="AJ862" s="2759"/>
      <c r="AK862" s="2760"/>
      <c r="AL862" s="2759"/>
      <c r="AM862" s="2760"/>
      <c r="AN862" s="2759">
        <v>0</v>
      </c>
      <c r="AO862" s="2760"/>
    </row>
    <row r="863" spans="1:41" ht="15.95" customHeight="1" x14ac:dyDescent="0.4">
      <c r="A863" s="3050" t="s">
        <v>995</v>
      </c>
      <c r="B863" s="3051"/>
      <c r="C863" s="189" t="s">
        <v>502</v>
      </c>
      <c r="D863" s="189" t="s">
        <v>503</v>
      </c>
      <c r="E863" s="2776">
        <v>15</v>
      </c>
      <c r="F863" s="3091"/>
      <c r="G863" s="2841">
        <v>38202.400000000001</v>
      </c>
      <c r="H863" s="2842">
        <v>38202.400000000001</v>
      </c>
      <c r="I863" s="2759">
        <v>573036</v>
      </c>
      <c r="J863" s="2760"/>
      <c r="K863" s="299"/>
      <c r="L863" s="138" t="s">
        <v>513</v>
      </c>
      <c r="M863" s="189"/>
      <c r="N863" s="189"/>
      <c r="O863" s="2759"/>
      <c r="P863" s="2760"/>
      <c r="Q863" s="2759"/>
      <c r="R863" s="2760"/>
      <c r="S863" s="2759">
        <v>0</v>
      </c>
      <c r="T863" s="2760"/>
      <c r="U863" s="184"/>
      <c r="V863" s="3050" t="s">
        <v>995</v>
      </c>
      <c r="W863" s="3051"/>
      <c r="X863" s="136"/>
      <c r="Y863" s="189"/>
      <c r="Z863" s="2776"/>
      <c r="AA863" s="3091"/>
      <c r="AB863" s="2759"/>
      <c r="AC863" s="3091"/>
      <c r="AD863" s="2759">
        <v>0</v>
      </c>
      <c r="AE863" s="2760"/>
      <c r="AF863" s="299"/>
      <c r="AG863" s="138" t="s">
        <v>513</v>
      </c>
      <c r="AH863" s="189" t="s">
        <v>1076</v>
      </c>
      <c r="AI863" s="189" t="s">
        <v>503</v>
      </c>
      <c r="AJ863" s="2759">
        <v>750</v>
      </c>
      <c r="AK863" s="2760"/>
      <c r="AL863" s="2759">
        <v>2862</v>
      </c>
      <c r="AM863" s="2760"/>
      <c r="AN863" s="2759">
        <v>2146500</v>
      </c>
      <c r="AO863" s="2760"/>
    </row>
    <row r="864" spans="1:41" ht="15.95" customHeight="1" x14ac:dyDescent="0.4">
      <c r="A864" s="3050" t="s">
        <v>996</v>
      </c>
      <c r="B864" s="3051"/>
      <c r="C864" s="189" t="s">
        <v>502</v>
      </c>
      <c r="D864" s="189" t="s">
        <v>503</v>
      </c>
      <c r="E864" s="2776">
        <v>3</v>
      </c>
      <c r="F864" s="3091"/>
      <c r="G864" s="2841">
        <v>38202.400000000001</v>
      </c>
      <c r="H864" s="2842">
        <v>38202.400000000001</v>
      </c>
      <c r="I864" s="2759">
        <v>114607.20000000001</v>
      </c>
      <c r="J864" s="2760"/>
      <c r="K864" s="299"/>
      <c r="L864" s="138" t="s">
        <v>806</v>
      </c>
      <c r="M864" s="189"/>
      <c r="N864" s="189"/>
      <c r="O864" s="2759"/>
      <c r="P864" s="2760"/>
      <c r="Q864" s="2759"/>
      <c r="R864" s="2760"/>
      <c r="S864" s="2759">
        <v>0</v>
      </c>
      <c r="T864" s="2760"/>
      <c r="U864" s="184"/>
      <c r="V864" s="3050" t="s">
        <v>996</v>
      </c>
      <c r="W864" s="3051"/>
      <c r="X864" s="46"/>
      <c r="Y864" s="301"/>
      <c r="Z864" s="2776"/>
      <c r="AA864" s="3091"/>
      <c r="AB864" s="2776"/>
      <c r="AC864" s="3091"/>
      <c r="AD864" s="2759"/>
      <c r="AE864" s="2760"/>
      <c r="AF864" s="299"/>
      <c r="AG864" s="138" t="s">
        <v>806</v>
      </c>
      <c r="AH864" s="189"/>
      <c r="AI864" s="189"/>
      <c r="AJ864" s="2759"/>
      <c r="AK864" s="2760"/>
      <c r="AL864" s="2759"/>
      <c r="AM864" s="2760"/>
      <c r="AN864" s="2759">
        <v>0</v>
      </c>
      <c r="AO864" s="2760"/>
    </row>
    <row r="865" spans="1:41" ht="15.95" customHeight="1" x14ac:dyDescent="0.3">
      <c r="A865" s="3050" t="s">
        <v>879</v>
      </c>
      <c r="B865" s="3051"/>
      <c r="C865" s="189"/>
      <c r="D865" s="189"/>
      <c r="E865" s="2776"/>
      <c r="F865" s="3091"/>
      <c r="G865" s="2776"/>
      <c r="H865" s="2777"/>
      <c r="I865" s="2759">
        <v>0</v>
      </c>
      <c r="J865" s="2760"/>
      <c r="K865" s="299"/>
      <c r="L865" s="138" t="s">
        <v>580</v>
      </c>
      <c r="M865" s="209"/>
      <c r="N865" s="189"/>
      <c r="O865" s="2759"/>
      <c r="P865" s="2760"/>
      <c r="Q865" s="2759"/>
      <c r="R865" s="2760"/>
      <c r="S865" s="2759">
        <v>0</v>
      </c>
      <c r="T865" s="2760"/>
      <c r="U865" s="184"/>
      <c r="V865" s="3050" t="s">
        <v>879</v>
      </c>
      <c r="W865" s="3051"/>
      <c r="X865" s="136"/>
      <c r="Y865" s="189"/>
      <c r="Z865" s="2776"/>
      <c r="AA865" s="3091"/>
      <c r="AB865" s="2759"/>
      <c r="AC865" s="3091"/>
      <c r="AD865" s="2759">
        <v>0</v>
      </c>
      <c r="AE865" s="2760"/>
      <c r="AF865" s="299"/>
      <c r="AG865" s="138" t="s">
        <v>580</v>
      </c>
      <c r="AH865" s="209"/>
      <c r="AI865" s="189"/>
      <c r="AJ865" s="2759"/>
      <c r="AK865" s="2760"/>
      <c r="AL865" s="2759"/>
      <c r="AM865" s="2760"/>
      <c r="AN865" s="2759">
        <v>0</v>
      </c>
      <c r="AO865" s="2760"/>
    </row>
    <row r="866" spans="1:41" ht="15.95" customHeight="1" x14ac:dyDescent="0.4">
      <c r="A866" s="3050" t="s">
        <v>997</v>
      </c>
      <c r="B866" s="3051"/>
      <c r="C866" s="189" t="s">
        <v>502</v>
      </c>
      <c r="D866" s="189" t="s">
        <v>503</v>
      </c>
      <c r="E866" s="2776">
        <v>6</v>
      </c>
      <c r="F866" s="3091"/>
      <c r="G866" s="2841">
        <v>38202.400000000001</v>
      </c>
      <c r="H866" s="2842">
        <v>38202.400000000001</v>
      </c>
      <c r="I866" s="2759">
        <v>229214.40000000002</v>
      </c>
      <c r="J866" s="2760"/>
      <c r="K866" s="299"/>
      <c r="L866" s="138" t="s">
        <v>880</v>
      </c>
      <c r="M866" s="189"/>
      <c r="N866" s="189"/>
      <c r="O866" s="2759"/>
      <c r="P866" s="2760"/>
      <c r="Q866" s="2759"/>
      <c r="R866" s="2760"/>
      <c r="S866" s="2759">
        <v>0</v>
      </c>
      <c r="T866" s="2760"/>
      <c r="U866" s="184"/>
      <c r="V866" s="3050" t="s">
        <v>997</v>
      </c>
      <c r="W866" s="3051"/>
      <c r="X866" s="136"/>
      <c r="Y866" s="189"/>
      <c r="Z866" s="2776"/>
      <c r="AA866" s="3091"/>
      <c r="AB866" s="2759"/>
      <c r="AC866" s="3091"/>
      <c r="AD866" s="2759">
        <v>0</v>
      </c>
      <c r="AE866" s="2760"/>
      <c r="AF866" s="299"/>
      <c r="AG866" s="138" t="s">
        <v>880</v>
      </c>
      <c r="AH866" s="209"/>
      <c r="AI866" s="189"/>
      <c r="AJ866" s="2759"/>
      <c r="AK866" s="2760"/>
      <c r="AL866" s="2759"/>
      <c r="AM866" s="2760"/>
      <c r="AN866" s="2759">
        <v>0</v>
      </c>
      <c r="AO866" s="2760"/>
    </row>
    <row r="867" spans="1:41" ht="15.95" customHeight="1" x14ac:dyDescent="0.3">
      <c r="A867" s="3050" t="s">
        <v>510</v>
      </c>
      <c r="B867" s="3051"/>
      <c r="C867" s="208"/>
      <c r="D867" s="189"/>
      <c r="E867" s="2776"/>
      <c r="F867" s="3091"/>
      <c r="G867" s="2776"/>
      <c r="H867" s="3091"/>
      <c r="I867" s="2759">
        <v>0</v>
      </c>
      <c r="J867" s="2760"/>
      <c r="K867" s="299"/>
      <c r="L867" s="217" t="s">
        <v>521</v>
      </c>
      <c r="M867" s="218"/>
      <c r="N867" s="136"/>
      <c r="O867" s="2843"/>
      <c r="P867" s="2843"/>
      <c r="Q867" s="2843"/>
      <c r="R867" s="2843"/>
      <c r="S867" s="2759">
        <v>0</v>
      </c>
      <c r="T867" s="2760"/>
      <c r="U867" s="184"/>
      <c r="V867" s="3050" t="s">
        <v>510</v>
      </c>
      <c r="W867" s="3051"/>
      <c r="X867" s="218"/>
      <c r="Y867" s="189"/>
      <c r="Z867" s="2776"/>
      <c r="AA867" s="3091"/>
      <c r="AB867" s="2776"/>
      <c r="AC867" s="3091"/>
      <c r="AD867" s="2759"/>
      <c r="AE867" s="2760"/>
      <c r="AF867" s="299"/>
      <c r="AG867" s="217" t="s">
        <v>521</v>
      </c>
      <c r="AH867" s="218"/>
      <c r="AI867" s="136"/>
      <c r="AJ867" s="2843"/>
      <c r="AK867" s="2843"/>
      <c r="AL867" s="2843"/>
      <c r="AM867" s="2843"/>
      <c r="AN867" s="2759">
        <v>0</v>
      </c>
      <c r="AO867" s="2760"/>
    </row>
    <row r="868" spans="1:41" ht="15.95" customHeight="1" x14ac:dyDescent="0.35">
      <c r="A868" s="3116" t="s">
        <v>998</v>
      </c>
      <c r="B868" s="3117"/>
      <c r="C868" s="208"/>
      <c r="D868" s="189"/>
      <c r="E868" s="2776"/>
      <c r="F868" s="3091"/>
      <c r="G868" s="2776"/>
      <c r="H868" s="3091"/>
      <c r="I868" s="2765">
        <v>2368548.7999999998</v>
      </c>
      <c r="J868" s="3103"/>
      <c r="K868" s="299"/>
      <c r="L868" s="217" t="s">
        <v>510</v>
      </c>
      <c r="M868" s="136" t="s">
        <v>1516</v>
      </c>
      <c r="N868" s="136" t="s">
        <v>1241</v>
      </c>
      <c r="O868" s="2843"/>
      <c r="P868" s="2843"/>
      <c r="Q868" s="2843"/>
      <c r="R868" s="2843"/>
      <c r="S868" s="2843">
        <v>400000</v>
      </c>
      <c r="T868" s="2843"/>
      <c r="U868" s="139"/>
      <c r="V868" s="3116" t="s">
        <v>998</v>
      </c>
      <c r="W868" s="3117"/>
      <c r="X868" s="218"/>
      <c r="Y868" s="189"/>
      <c r="Z868" s="2776"/>
      <c r="AA868" s="3091"/>
      <c r="AB868" s="2776"/>
      <c r="AC868" s="3091"/>
      <c r="AD868" s="2765">
        <v>1451691.2000000002</v>
      </c>
      <c r="AE868" s="3103"/>
      <c r="AF868" s="299"/>
      <c r="AG868" s="217"/>
      <c r="AH868" s="218"/>
      <c r="AI868" s="136"/>
      <c r="AJ868" s="2843"/>
      <c r="AK868" s="2843"/>
      <c r="AL868" s="2843"/>
      <c r="AM868" s="2843"/>
      <c r="AN868" s="2843"/>
      <c r="AO868" s="2843"/>
    </row>
    <row r="869" spans="1:41" ht="15.95" customHeight="1" x14ac:dyDescent="0.4">
      <c r="A869" s="3050" t="s">
        <v>858</v>
      </c>
      <c r="B869" s="3051"/>
      <c r="C869" s="189" t="s">
        <v>502</v>
      </c>
      <c r="D869" s="189" t="s">
        <v>503</v>
      </c>
      <c r="E869" s="2759">
        <v>8</v>
      </c>
      <c r="F869" s="2760"/>
      <c r="G869" s="2841">
        <v>38202.400000000001</v>
      </c>
      <c r="H869" s="2842">
        <v>38202.400000000001</v>
      </c>
      <c r="I869" s="2759">
        <v>305619.20000000001</v>
      </c>
      <c r="J869" s="2760"/>
      <c r="K869" s="299"/>
      <c r="L869" s="220" t="s">
        <v>882</v>
      </c>
      <c r="M869" s="66"/>
      <c r="N869" s="221"/>
      <c r="O869" s="3104"/>
      <c r="P869" s="3104"/>
      <c r="Q869" s="3104"/>
      <c r="R869" s="3104"/>
      <c r="S869" s="3105">
        <v>6156499.5480808076</v>
      </c>
      <c r="T869" s="3105"/>
      <c r="U869" s="141"/>
      <c r="V869" s="3050" t="s">
        <v>858</v>
      </c>
      <c r="W869" s="3051"/>
      <c r="X869" s="218"/>
      <c r="Y869" s="189"/>
      <c r="Z869" s="2759"/>
      <c r="AA869" s="2760"/>
      <c r="AB869" s="2759"/>
      <c r="AC869" s="2760"/>
      <c r="AD869" s="2759"/>
      <c r="AE869" s="2760"/>
      <c r="AF869" s="299"/>
      <c r="AG869" s="220" t="s">
        <v>882</v>
      </c>
      <c r="AH869" s="66"/>
      <c r="AI869" s="221"/>
      <c r="AJ869" s="3104"/>
      <c r="AK869" s="3104"/>
      <c r="AL869" s="3104"/>
      <c r="AM869" s="3104"/>
      <c r="AN869" s="3105">
        <v>3594137.9393939395</v>
      </c>
      <c r="AO869" s="3105"/>
    </row>
    <row r="870" spans="1:41" ht="15.95" customHeight="1" x14ac:dyDescent="0.3">
      <c r="A870" s="3050" t="s">
        <v>501</v>
      </c>
      <c r="B870" s="3051"/>
      <c r="C870" s="189"/>
      <c r="D870" s="189"/>
      <c r="E870" s="2759"/>
      <c r="F870" s="2760"/>
      <c r="G870" s="2776"/>
      <c r="H870" s="3091"/>
      <c r="I870" s="2759">
        <v>0</v>
      </c>
      <c r="J870" s="2760"/>
      <c r="K870" s="299"/>
      <c r="L870" s="164"/>
      <c r="M870" s="218"/>
      <c r="N870" s="136"/>
      <c r="O870" s="2843"/>
      <c r="P870" s="2843"/>
      <c r="Q870" s="2843"/>
      <c r="R870" s="2843"/>
      <c r="S870" s="2843"/>
      <c r="T870" s="2843"/>
      <c r="U870" s="139"/>
      <c r="V870" s="3050" t="s">
        <v>501</v>
      </c>
      <c r="W870" s="3051"/>
      <c r="X870" s="218"/>
      <c r="Y870" s="189"/>
      <c r="Z870" s="2759"/>
      <c r="AA870" s="2760"/>
      <c r="AB870" s="2759"/>
      <c r="AC870" s="2760"/>
      <c r="AD870" s="2759"/>
      <c r="AE870" s="2760"/>
      <c r="AF870" s="299"/>
      <c r="AG870" s="164"/>
      <c r="AH870" s="218"/>
      <c r="AI870" s="136"/>
      <c r="AJ870" s="2843"/>
      <c r="AK870" s="2843"/>
      <c r="AL870" s="2843"/>
      <c r="AM870" s="2843"/>
      <c r="AN870" s="2843"/>
      <c r="AO870" s="2843"/>
    </row>
    <row r="871" spans="1:41" ht="15.95" customHeight="1" x14ac:dyDescent="0.3">
      <c r="A871" s="3050" t="s">
        <v>1000</v>
      </c>
      <c r="B871" s="3051"/>
      <c r="C871" s="208"/>
      <c r="D871" s="189"/>
      <c r="E871" s="2776"/>
      <c r="F871" s="3091"/>
      <c r="G871" s="2776"/>
      <c r="H871" s="3091"/>
      <c r="I871" s="2759">
        <v>0</v>
      </c>
      <c r="J871" s="2760"/>
      <c r="K871" s="299"/>
      <c r="L871" s="302" t="s">
        <v>811</v>
      </c>
      <c r="M871" s="161"/>
      <c r="N871" s="161"/>
      <c r="O871" s="3101"/>
      <c r="P871" s="3101"/>
      <c r="Q871" s="3101"/>
      <c r="R871" s="3101"/>
      <c r="S871" s="3101"/>
      <c r="T871" s="3102"/>
      <c r="U871" s="184"/>
      <c r="V871" s="3050" t="s">
        <v>1000</v>
      </c>
      <c r="W871" s="3051"/>
      <c r="X871" s="136"/>
      <c r="Y871" s="189"/>
      <c r="Z871" s="2776"/>
      <c r="AA871" s="3091"/>
      <c r="AB871" s="2759"/>
      <c r="AC871" s="3091"/>
      <c r="AD871" s="2759">
        <v>0</v>
      </c>
      <c r="AE871" s="2760"/>
      <c r="AF871" s="299"/>
      <c r="AG871" s="302" t="s">
        <v>811</v>
      </c>
      <c r="AH871" s="161"/>
      <c r="AI871" s="161"/>
      <c r="AJ871" s="3101"/>
      <c r="AK871" s="3101"/>
      <c r="AL871" s="3101"/>
      <c r="AM871" s="3101"/>
      <c r="AN871" s="3101"/>
      <c r="AO871" s="3102"/>
    </row>
    <row r="872" spans="1:41" ht="15.95" customHeight="1" x14ac:dyDescent="0.3">
      <c r="A872" s="3050" t="s">
        <v>1001</v>
      </c>
      <c r="B872" s="3051"/>
      <c r="C872" s="189"/>
      <c r="D872" s="189"/>
      <c r="E872" s="2776"/>
      <c r="F872" s="3091"/>
      <c r="G872" s="2776"/>
      <c r="H872" s="3091"/>
      <c r="I872" s="2759">
        <v>0</v>
      </c>
      <c r="J872" s="2760"/>
      <c r="K872" s="299"/>
      <c r="L872" s="164" t="s">
        <v>1002</v>
      </c>
      <c r="M872" s="289">
        <v>0.05</v>
      </c>
      <c r="N872" s="166"/>
      <c r="O872" s="2775"/>
      <c r="P872" s="2775"/>
      <c r="Q872" s="2775"/>
      <c r="R872" s="2775"/>
      <c r="S872" s="2775">
        <v>516926.85740404041</v>
      </c>
      <c r="T872" s="2760"/>
      <c r="U872" s="184"/>
      <c r="V872" s="3050" t="s">
        <v>1001</v>
      </c>
      <c r="W872" s="3051"/>
      <c r="X872" s="218"/>
      <c r="Y872" s="189"/>
      <c r="Z872" s="2776"/>
      <c r="AA872" s="3091"/>
      <c r="AB872" s="2776"/>
      <c r="AC872" s="3091"/>
      <c r="AD872" s="2759"/>
      <c r="AE872" s="2760"/>
      <c r="AF872" s="299"/>
      <c r="AG872" s="164" t="s">
        <v>1002</v>
      </c>
      <c r="AH872" s="303" t="s">
        <v>1040</v>
      </c>
      <c r="AI872" s="166"/>
      <c r="AJ872" s="2775"/>
      <c r="AK872" s="2775"/>
      <c r="AL872" s="2775"/>
      <c r="AM872" s="2775"/>
      <c r="AN872" s="2775">
        <v>227648.08474181817</v>
      </c>
      <c r="AO872" s="2760"/>
    </row>
    <row r="873" spans="1:41" ht="15.95" customHeight="1" x14ac:dyDescent="0.3">
      <c r="A873" s="3050" t="s">
        <v>1003</v>
      </c>
      <c r="B873" s="3051"/>
      <c r="C873" s="189"/>
      <c r="D873" s="189"/>
      <c r="E873" s="2776"/>
      <c r="F873" s="3091"/>
      <c r="G873" s="2776"/>
      <c r="H873" s="3091"/>
      <c r="I873" s="2759">
        <v>0</v>
      </c>
      <c r="J873" s="2760"/>
      <c r="K873" s="299"/>
      <c r="L873" s="168" t="s">
        <v>533</v>
      </c>
      <c r="M873" s="166"/>
      <c r="N873" s="166"/>
      <c r="O873" s="2775"/>
      <c r="P873" s="2775"/>
      <c r="Q873" s="2775"/>
      <c r="R873" s="2775"/>
      <c r="S873" s="2775">
        <v>250000</v>
      </c>
      <c r="T873" s="2760"/>
      <c r="U873" s="184"/>
      <c r="V873" s="3050" t="s">
        <v>1003</v>
      </c>
      <c r="W873" s="3051"/>
      <c r="X873" s="218"/>
      <c r="Y873" s="189"/>
      <c r="Z873" s="2776"/>
      <c r="AA873" s="3091"/>
      <c r="AB873" s="2776"/>
      <c r="AC873" s="3091"/>
      <c r="AD873" s="2759"/>
      <c r="AE873" s="2760"/>
      <c r="AF873" s="299"/>
      <c r="AG873" s="168" t="s">
        <v>533</v>
      </c>
      <c r="AH873" s="166"/>
      <c r="AI873" s="166"/>
      <c r="AJ873" s="2775"/>
      <c r="AK873" s="2775"/>
      <c r="AL873" s="2775"/>
      <c r="AM873" s="2775"/>
      <c r="AN873" s="2775">
        <v>200000</v>
      </c>
      <c r="AO873" s="2760"/>
    </row>
    <row r="874" spans="1:41" ht="15.95" customHeight="1" x14ac:dyDescent="0.3">
      <c r="A874" s="3050" t="s">
        <v>1004</v>
      </c>
      <c r="B874" s="3051"/>
      <c r="C874" s="189"/>
      <c r="D874" s="189"/>
      <c r="E874" s="2776"/>
      <c r="F874" s="3091"/>
      <c r="G874" s="2776"/>
      <c r="H874" s="3091"/>
      <c r="I874" s="2759">
        <v>0</v>
      </c>
      <c r="J874" s="2760"/>
      <c r="K874" s="299"/>
      <c r="L874" s="169" t="s">
        <v>535</v>
      </c>
      <c r="M874" s="166"/>
      <c r="N874" s="166"/>
      <c r="O874" s="2775"/>
      <c r="P874" s="2775"/>
      <c r="Q874" s="2775"/>
      <c r="R874" s="2775"/>
      <c r="S874" s="2775">
        <v>550000</v>
      </c>
      <c r="T874" s="2760"/>
      <c r="U874" s="184"/>
      <c r="V874" s="3050" t="s">
        <v>1004</v>
      </c>
      <c r="W874" s="3051"/>
      <c r="X874" s="218"/>
      <c r="Y874" s="189"/>
      <c r="Z874" s="2776"/>
      <c r="AA874" s="3091"/>
      <c r="AB874" s="2776"/>
      <c r="AC874" s="3091"/>
      <c r="AD874" s="2759"/>
      <c r="AE874" s="2760"/>
      <c r="AF874" s="299"/>
      <c r="AG874" s="169" t="s">
        <v>535</v>
      </c>
      <c r="AH874" s="166"/>
      <c r="AI874" s="166"/>
      <c r="AJ874" s="2775"/>
      <c r="AK874" s="2775"/>
      <c r="AL874" s="2775"/>
      <c r="AM874" s="2775"/>
      <c r="AN874" s="2775">
        <v>550000</v>
      </c>
      <c r="AO874" s="2760"/>
    </row>
    <row r="875" spans="1:41" ht="15.95" customHeight="1" x14ac:dyDescent="0.3">
      <c r="A875" s="3050" t="s">
        <v>1005</v>
      </c>
      <c r="B875" s="3051"/>
      <c r="C875" s="208"/>
      <c r="D875" s="189"/>
      <c r="E875" s="2776"/>
      <c r="F875" s="3091"/>
      <c r="G875" s="2776"/>
      <c r="H875" s="3091"/>
      <c r="I875" s="2759">
        <v>0</v>
      </c>
      <c r="J875" s="2760"/>
      <c r="K875" s="299"/>
      <c r="L875" s="169" t="s">
        <v>731</v>
      </c>
      <c r="M875" s="166"/>
      <c r="N875" s="166"/>
      <c r="O875" s="2775"/>
      <c r="P875" s="2775"/>
      <c r="Q875" s="2775"/>
      <c r="R875" s="2775"/>
      <c r="S875" s="2775">
        <v>516926.85740404041</v>
      </c>
      <c r="T875" s="2760"/>
      <c r="U875" s="184"/>
      <c r="V875" s="3050" t="s">
        <v>1005</v>
      </c>
      <c r="W875" s="3051"/>
      <c r="X875" s="218"/>
      <c r="Y875" s="189"/>
      <c r="Z875" s="2776"/>
      <c r="AA875" s="3091"/>
      <c r="AB875" s="2776"/>
      <c r="AC875" s="3091"/>
      <c r="AD875" s="2759"/>
      <c r="AE875" s="2760"/>
      <c r="AF875" s="299"/>
      <c r="AG875" s="169" t="s">
        <v>731</v>
      </c>
      <c r="AH875" s="166"/>
      <c r="AI875" s="166"/>
      <c r="AJ875" s="2775"/>
      <c r="AK875" s="2775"/>
      <c r="AL875" s="2775"/>
      <c r="AM875" s="2775"/>
      <c r="AN875" s="2775">
        <v>379413.47456969699</v>
      </c>
      <c r="AO875" s="2760"/>
    </row>
    <row r="876" spans="1:41" ht="15.95" customHeight="1" x14ac:dyDescent="0.4">
      <c r="A876" s="3050" t="s">
        <v>1006</v>
      </c>
      <c r="B876" s="3051"/>
      <c r="C876" s="189" t="s">
        <v>502</v>
      </c>
      <c r="D876" s="189" t="s">
        <v>503</v>
      </c>
      <c r="E876" s="2776">
        <v>17</v>
      </c>
      <c r="F876" s="3091"/>
      <c r="G876" s="2841">
        <v>38202.400000000001</v>
      </c>
      <c r="H876" s="2842">
        <v>38202.400000000001</v>
      </c>
      <c r="I876" s="2759">
        <v>649440.80000000005</v>
      </c>
      <c r="J876" s="2760"/>
      <c r="K876" s="299"/>
      <c r="L876" s="185" t="s">
        <v>510</v>
      </c>
      <c r="M876" s="173"/>
      <c r="N876" s="173"/>
      <c r="O876" s="2757"/>
      <c r="P876" s="2757"/>
      <c r="Q876" s="2757"/>
      <c r="R876" s="2757"/>
      <c r="S876" s="2757">
        <v>250000</v>
      </c>
      <c r="T876" s="2758"/>
      <c r="U876" s="184"/>
      <c r="V876" s="3050" t="s">
        <v>1006</v>
      </c>
      <c r="W876" s="3051"/>
      <c r="X876" s="136" t="s">
        <v>502</v>
      </c>
      <c r="Y876" s="189" t="s">
        <v>503</v>
      </c>
      <c r="Z876" s="2776">
        <v>16</v>
      </c>
      <c r="AA876" s="3091"/>
      <c r="AB876" s="2841">
        <v>38202.400000000001</v>
      </c>
      <c r="AC876" s="2842">
        <v>38202.400000000001</v>
      </c>
      <c r="AD876" s="2759">
        <v>611238.40000000002</v>
      </c>
      <c r="AE876" s="2760"/>
      <c r="AF876" s="299"/>
      <c r="AG876" s="185" t="s">
        <v>510</v>
      </c>
      <c r="AH876" s="173"/>
      <c r="AI876" s="173"/>
      <c r="AJ876" s="2757"/>
      <c r="AK876" s="2757"/>
      <c r="AL876" s="2757"/>
      <c r="AM876" s="2757"/>
      <c r="AN876" s="3099">
        <v>150000</v>
      </c>
      <c r="AO876" s="3100"/>
    </row>
    <row r="877" spans="1:41" ht="15.95" customHeight="1" x14ac:dyDescent="0.4">
      <c r="A877" s="3050" t="s">
        <v>1007</v>
      </c>
      <c r="B877" s="3051"/>
      <c r="C877" s="189" t="s">
        <v>502</v>
      </c>
      <c r="D877" s="189" t="s">
        <v>503</v>
      </c>
      <c r="E877" s="2776">
        <v>6</v>
      </c>
      <c r="F877" s="3091"/>
      <c r="G877" s="2841">
        <v>38202.400000000001</v>
      </c>
      <c r="H877" s="2842">
        <v>38202.400000000001</v>
      </c>
      <c r="I877" s="2759">
        <v>229214.40000000002</v>
      </c>
      <c r="J877" s="2760"/>
      <c r="K877" s="299"/>
      <c r="L877" s="174" t="s">
        <v>539</v>
      </c>
      <c r="M877" s="222"/>
      <c r="N877" s="222"/>
      <c r="O877" s="3096"/>
      <c r="P877" s="3096"/>
      <c r="Q877" s="3097"/>
      <c r="R877" s="3097"/>
      <c r="S877" s="3098">
        <v>2083853.7148080808</v>
      </c>
      <c r="T877" s="3098"/>
      <c r="U877" s="290"/>
      <c r="V877" s="3050" t="s">
        <v>1007</v>
      </c>
      <c r="W877" s="3051"/>
      <c r="X877" s="136" t="s">
        <v>502</v>
      </c>
      <c r="Y877" s="189" t="s">
        <v>503</v>
      </c>
      <c r="Z877" s="2776">
        <v>10</v>
      </c>
      <c r="AA877" s="3091"/>
      <c r="AB877" s="2841">
        <v>38202.400000000001</v>
      </c>
      <c r="AC877" s="2842">
        <v>38202.400000000001</v>
      </c>
      <c r="AD877" s="2759">
        <v>382024</v>
      </c>
      <c r="AE877" s="2760"/>
      <c r="AF877" s="299"/>
      <c r="AG877" s="174" t="s">
        <v>539</v>
      </c>
      <c r="AH877" s="222"/>
      <c r="AI877" s="222"/>
      <c r="AJ877" s="3096"/>
      <c r="AK877" s="3096"/>
      <c r="AL877" s="3097"/>
      <c r="AM877" s="3097"/>
      <c r="AN877" s="3098">
        <v>1507061.5593115152</v>
      </c>
      <c r="AO877" s="3098"/>
    </row>
    <row r="878" spans="1:41" ht="15.95" customHeight="1" x14ac:dyDescent="0.3">
      <c r="A878" s="3050" t="s">
        <v>1008</v>
      </c>
      <c r="B878" s="3051"/>
      <c r="C878" s="189"/>
      <c r="D878" s="189"/>
      <c r="E878" s="2776"/>
      <c r="F878" s="3091"/>
      <c r="G878" s="2776"/>
      <c r="H878" s="3091"/>
      <c r="I878" s="2759">
        <v>0</v>
      </c>
      <c r="J878" s="2760"/>
      <c r="K878" s="299"/>
      <c r="L878" s="177"/>
      <c r="M878" s="166"/>
      <c r="N878" s="166"/>
      <c r="O878" s="2775"/>
      <c r="P878" s="2775"/>
      <c r="Q878" s="2775"/>
      <c r="R878" s="2775"/>
      <c r="S878" s="2775"/>
      <c r="T878" s="2760"/>
      <c r="U878" s="184"/>
      <c r="V878" s="3050" t="s">
        <v>1008</v>
      </c>
      <c r="W878" s="3051"/>
      <c r="X878" s="218"/>
      <c r="Y878" s="189"/>
      <c r="Z878" s="2776"/>
      <c r="AA878" s="3091"/>
      <c r="AB878" s="2776"/>
      <c r="AC878" s="3091"/>
      <c r="AD878" s="2759"/>
      <c r="AE878" s="2760"/>
      <c r="AF878" s="299"/>
      <c r="AG878" s="177"/>
      <c r="AH878" s="166"/>
      <c r="AI878" s="166"/>
      <c r="AJ878" s="2775"/>
      <c r="AK878" s="2775"/>
      <c r="AL878" s="2775"/>
      <c r="AM878" s="2775"/>
      <c r="AN878" s="2775"/>
      <c r="AO878" s="2760"/>
    </row>
    <row r="879" spans="1:41" ht="15.95" customHeight="1" thickBot="1" x14ac:dyDescent="0.45">
      <c r="A879" s="3050" t="s">
        <v>1048</v>
      </c>
      <c r="B879" s="3051"/>
      <c r="C879" s="189" t="s">
        <v>502</v>
      </c>
      <c r="D879" s="189" t="s">
        <v>503</v>
      </c>
      <c r="E879" s="2776">
        <v>9</v>
      </c>
      <c r="F879" s="3091"/>
      <c r="G879" s="2841">
        <v>38202.400000000001</v>
      </c>
      <c r="H879" s="2842">
        <v>38202.400000000001</v>
      </c>
      <c r="I879" s="2759">
        <v>343821.60000000003</v>
      </c>
      <c r="J879" s="2760"/>
      <c r="K879" s="299"/>
      <c r="L879" s="178" t="s">
        <v>588</v>
      </c>
      <c r="M879" s="226"/>
      <c r="N879" s="226"/>
      <c r="O879" s="226"/>
      <c r="P879" s="226"/>
      <c r="Q879" s="179"/>
      <c r="R879" s="179"/>
      <c r="S879" s="2780">
        <v>12422390.862888888</v>
      </c>
      <c r="T879" s="2781"/>
      <c r="U879" s="290"/>
      <c r="V879" s="3050" t="s">
        <v>1009</v>
      </c>
      <c r="W879" s="3051"/>
      <c r="X879" s="218"/>
      <c r="Y879" s="189"/>
      <c r="Z879" s="2776"/>
      <c r="AA879" s="3091"/>
      <c r="AB879" s="2776"/>
      <c r="AC879" s="3091"/>
      <c r="AD879" s="2759"/>
      <c r="AE879" s="2760"/>
      <c r="AF879" s="299"/>
      <c r="AG879" s="178" t="s">
        <v>588</v>
      </c>
      <c r="AH879" s="226"/>
      <c r="AI879" s="226"/>
      <c r="AJ879" s="226"/>
      <c r="AK879" s="226"/>
      <c r="AL879" s="179"/>
      <c r="AM879" s="179"/>
      <c r="AN879" s="2780">
        <v>9095331.0507054552</v>
      </c>
      <c r="AO879" s="2781"/>
    </row>
    <row r="880" spans="1:41" ht="15.95" customHeight="1" x14ac:dyDescent="0.4">
      <c r="A880" s="3050" t="s">
        <v>1015</v>
      </c>
      <c r="B880" s="3051"/>
      <c r="C880" s="189"/>
      <c r="D880" s="189"/>
      <c r="E880" s="2759"/>
      <c r="F880" s="2760"/>
      <c r="G880" s="2776"/>
      <c r="H880" s="3091"/>
      <c r="I880" s="2759">
        <v>0</v>
      </c>
      <c r="J880" s="2760"/>
      <c r="K880" s="304"/>
      <c r="L880" s="166"/>
      <c r="M880" s="166"/>
      <c r="N880" s="166"/>
      <c r="O880" s="166"/>
      <c r="P880" s="166"/>
      <c r="Q880" s="166"/>
      <c r="R880" s="166"/>
      <c r="S880" s="166"/>
      <c r="T880" s="166"/>
      <c r="U880" s="286"/>
      <c r="V880" s="3050" t="s">
        <v>1049</v>
      </c>
      <c r="W880" s="3051"/>
      <c r="X880" s="136" t="s">
        <v>502</v>
      </c>
      <c r="Y880" s="189" t="s">
        <v>503</v>
      </c>
      <c r="Z880" s="2759">
        <v>6</v>
      </c>
      <c r="AA880" s="2760"/>
      <c r="AB880" s="2841">
        <v>38202.400000000001</v>
      </c>
      <c r="AC880" s="2842">
        <v>38202.400000000001</v>
      </c>
      <c r="AD880" s="2759">
        <v>229214.40000000002</v>
      </c>
      <c r="AE880" s="2760"/>
      <c r="AF880" s="304"/>
      <c r="AG880" s="166"/>
      <c r="AH880" s="166"/>
      <c r="AI880" s="166"/>
      <c r="AJ880" s="166"/>
      <c r="AK880" s="166"/>
      <c r="AL880" s="166"/>
      <c r="AM880" s="166"/>
      <c r="AN880" s="166"/>
      <c r="AO880" s="166"/>
    </row>
    <row r="881" spans="1:41" ht="15.95" customHeight="1" x14ac:dyDescent="0.4">
      <c r="A881" s="3050" t="s">
        <v>1016</v>
      </c>
      <c r="B881" s="3051"/>
      <c r="C881" s="189" t="s">
        <v>502</v>
      </c>
      <c r="D881" s="189" t="s">
        <v>503</v>
      </c>
      <c r="E881" s="2776">
        <v>8</v>
      </c>
      <c r="F881" s="3091"/>
      <c r="G881" s="2841">
        <v>38202.400000000001</v>
      </c>
      <c r="H881" s="2842">
        <v>38202.400000000001</v>
      </c>
      <c r="I881" s="2759">
        <v>305619.20000000001</v>
      </c>
      <c r="J881" s="2760"/>
      <c r="K881" s="299"/>
      <c r="L881" s="7" t="s">
        <v>1530</v>
      </c>
      <c r="M881" s="166"/>
      <c r="N881" s="166"/>
      <c r="O881" s="166"/>
      <c r="P881" s="166"/>
      <c r="Q881" s="166"/>
      <c r="R881" s="166"/>
      <c r="S881" s="166"/>
      <c r="T881" s="166"/>
      <c r="U881" s="286"/>
      <c r="V881" s="3050" t="s">
        <v>1016</v>
      </c>
      <c r="W881" s="3051"/>
      <c r="X881" s="218"/>
      <c r="Y881" s="189"/>
      <c r="Z881" s="2776"/>
      <c r="AA881" s="3091"/>
      <c r="AB881" s="2776"/>
      <c r="AC881" s="3091"/>
      <c r="AD881" s="2759">
        <v>0</v>
      </c>
      <c r="AE881" s="2760"/>
      <c r="AF881" s="299"/>
      <c r="AG881" s="7" t="s">
        <v>1530</v>
      </c>
      <c r="AH881" s="166"/>
      <c r="AI881" s="166"/>
      <c r="AJ881" s="166"/>
      <c r="AK881" s="166"/>
      <c r="AL881" s="166"/>
      <c r="AM881" s="166"/>
      <c r="AN881" s="166"/>
      <c r="AO881" s="166"/>
    </row>
    <row r="882" spans="1:41" ht="15.95" customHeight="1" x14ac:dyDescent="0.4">
      <c r="A882" s="3050" t="s">
        <v>1563</v>
      </c>
      <c r="B882" s="3051"/>
      <c r="C882" s="2428" t="s">
        <v>502</v>
      </c>
      <c r="D882" s="2428" t="s">
        <v>503</v>
      </c>
      <c r="E882" s="2776">
        <v>3</v>
      </c>
      <c r="F882" s="3091"/>
      <c r="G882" s="2841">
        <v>38202.400000000001</v>
      </c>
      <c r="H882" s="2842">
        <v>38202.400000000001</v>
      </c>
      <c r="I882" s="2759">
        <v>114607.20000000001</v>
      </c>
      <c r="J882" s="2760"/>
      <c r="K882" s="299"/>
      <c r="L882" s="2155" t="s">
        <v>1586</v>
      </c>
      <c r="M882" s="1881"/>
      <c r="N882" s="1881"/>
      <c r="O882" s="1881"/>
      <c r="P882" s="1881"/>
      <c r="Q882" s="1896"/>
      <c r="R882" s="1881"/>
      <c r="S882" s="1881"/>
      <c r="T882" s="166"/>
      <c r="U882" s="286"/>
      <c r="V882" s="3050" t="s">
        <v>1017</v>
      </c>
      <c r="W882" s="3051"/>
      <c r="X882" s="218"/>
      <c r="Y882" s="189"/>
      <c r="Z882" s="2776"/>
      <c r="AA882" s="3091"/>
      <c r="AB882" s="2776"/>
      <c r="AC882" s="3091"/>
      <c r="AD882" s="2759">
        <v>0</v>
      </c>
      <c r="AE882" s="2760"/>
      <c r="AF882" s="299"/>
      <c r="AG882" s="2155" t="s">
        <v>1586</v>
      </c>
      <c r="AH882" s="1881"/>
      <c r="AI882" s="1881"/>
      <c r="AJ882" s="1881"/>
      <c r="AK882" s="1881"/>
      <c r="AL882" s="1896"/>
      <c r="AM882" s="1881"/>
      <c r="AN882" s="1881"/>
      <c r="AO882" s="166"/>
    </row>
    <row r="883" spans="1:41" ht="15.95" customHeight="1" x14ac:dyDescent="0.3">
      <c r="A883" s="3050" t="s">
        <v>1018</v>
      </c>
      <c r="B883" s="3051"/>
      <c r="C883" s="208"/>
      <c r="D883" s="189"/>
      <c r="E883" s="2776"/>
      <c r="F883" s="3091"/>
      <c r="G883" s="2776"/>
      <c r="H883" s="3091"/>
      <c r="I883" s="2759">
        <v>0</v>
      </c>
      <c r="J883" s="2760"/>
      <c r="K883" s="299"/>
      <c r="L883" s="166"/>
      <c r="M883" s="227"/>
      <c r="N883" s="227"/>
      <c r="O883" s="227"/>
      <c r="P883" s="227"/>
      <c r="Q883" s="122"/>
      <c r="R883" s="61"/>
      <c r="S883" s="166"/>
      <c r="T883" s="166"/>
      <c r="U883" s="286"/>
      <c r="V883" s="3050" t="s">
        <v>1018</v>
      </c>
      <c r="W883" s="3051"/>
      <c r="X883" s="218"/>
      <c r="Y883" s="189"/>
      <c r="Z883" s="2776"/>
      <c r="AA883" s="3091"/>
      <c r="AB883" s="2776"/>
      <c r="AC883" s="3091"/>
      <c r="AD883" s="2759">
        <v>0</v>
      </c>
      <c r="AE883" s="2760"/>
      <c r="AF883" s="299"/>
      <c r="AG883" s="166"/>
      <c r="AH883" s="3044"/>
      <c r="AI883" s="3044"/>
      <c r="AJ883" s="3044"/>
      <c r="AK883" s="3044"/>
      <c r="AL883" s="291"/>
      <c r="AM883" s="61"/>
      <c r="AN883" s="166"/>
      <c r="AO883" s="166"/>
    </row>
    <row r="884" spans="1:41" ht="15.95" customHeight="1" x14ac:dyDescent="0.4">
      <c r="A884" s="3050" t="s">
        <v>1019</v>
      </c>
      <c r="B884" s="3051"/>
      <c r="C884" s="189" t="s">
        <v>502</v>
      </c>
      <c r="D884" s="189" t="s">
        <v>503</v>
      </c>
      <c r="E884" s="2759">
        <v>6</v>
      </c>
      <c r="F884" s="2760"/>
      <c r="G884" s="2841">
        <v>38202.400000000001</v>
      </c>
      <c r="H884" s="2842">
        <v>38202.400000000001</v>
      </c>
      <c r="I884" s="2759">
        <v>229214.40000000002</v>
      </c>
      <c r="J884" s="2760"/>
      <c r="K884" s="299"/>
      <c r="L884" s="166"/>
      <c r="M884" s="227"/>
      <c r="N884" s="227"/>
      <c r="O884" s="227"/>
      <c r="P884" s="227"/>
      <c r="Q884" s="122"/>
      <c r="R884" s="61"/>
      <c r="S884" s="166"/>
      <c r="T884" s="166"/>
      <c r="U884" s="286"/>
      <c r="V884" s="3050" t="s">
        <v>1019</v>
      </c>
      <c r="W884" s="3051"/>
      <c r="X884" s="136" t="s">
        <v>502</v>
      </c>
      <c r="Y884" s="189" t="s">
        <v>503</v>
      </c>
      <c r="Z884" s="2759">
        <v>6</v>
      </c>
      <c r="AA884" s="2760"/>
      <c r="AB884" s="2841">
        <v>38202.400000000001</v>
      </c>
      <c r="AC884" s="2842">
        <v>38202.400000000001</v>
      </c>
      <c r="AD884" s="2759">
        <v>229214.40000000002</v>
      </c>
      <c r="AE884" s="2760"/>
      <c r="AF884" s="299"/>
      <c r="AG884" s="166"/>
      <c r="AH884" s="227"/>
      <c r="AI884" s="227"/>
      <c r="AJ884" s="227"/>
      <c r="AK884" s="227"/>
      <c r="AL884" s="122"/>
      <c r="AM884" s="61"/>
      <c r="AN884" s="166"/>
      <c r="AO884" s="166"/>
    </row>
    <row r="885" spans="1:41" ht="15.95" customHeight="1" x14ac:dyDescent="0.4">
      <c r="A885" s="3050" t="s">
        <v>887</v>
      </c>
      <c r="B885" s="3051"/>
      <c r="C885" s="189" t="s">
        <v>502</v>
      </c>
      <c r="D885" s="189" t="s">
        <v>503</v>
      </c>
      <c r="E885" s="2759">
        <v>5</v>
      </c>
      <c r="F885" s="2760"/>
      <c r="G885" s="2841">
        <v>38202.400000000001</v>
      </c>
      <c r="H885" s="2842">
        <v>38202.400000000001</v>
      </c>
      <c r="I885" s="2759">
        <v>191012</v>
      </c>
      <c r="J885" s="2760"/>
      <c r="K885" s="299"/>
      <c r="L885" s="166"/>
      <c r="M885" s="3044"/>
      <c r="N885" s="3044"/>
      <c r="O885" s="3044"/>
      <c r="P885" s="3044"/>
      <c r="Q885" s="122"/>
      <c r="R885" s="166"/>
      <c r="S885" s="61"/>
      <c r="T885" s="166"/>
      <c r="U885" s="286"/>
      <c r="V885" s="3050" t="s">
        <v>887</v>
      </c>
      <c r="W885" s="3051"/>
      <c r="X885" s="136"/>
      <c r="Y885" s="189"/>
      <c r="Z885" s="2759"/>
      <c r="AA885" s="2760"/>
      <c r="AB885" s="2841">
        <v>38202.400000000001</v>
      </c>
      <c r="AC885" s="2842">
        <v>38202.400000000001</v>
      </c>
      <c r="AD885" s="2759">
        <v>0</v>
      </c>
      <c r="AE885" s="2760"/>
      <c r="AF885" s="299"/>
      <c r="AG885" s="166"/>
      <c r="AH885" s="227"/>
      <c r="AI885" s="227"/>
      <c r="AJ885" s="227"/>
      <c r="AK885" s="227"/>
      <c r="AL885" s="122"/>
      <c r="AM885" s="166"/>
      <c r="AN885" s="61"/>
      <c r="AO885" s="166"/>
    </row>
    <row r="886" spans="1:41" ht="15.95" customHeight="1" x14ac:dyDescent="0.3">
      <c r="A886" s="3050" t="s">
        <v>888</v>
      </c>
      <c r="B886" s="3051"/>
      <c r="C886" s="189"/>
      <c r="D886" s="189"/>
      <c r="E886" s="2776"/>
      <c r="F886" s="3091"/>
      <c r="G886" s="2776"/>
      <c r="H886" s="3091"/>
      <c r="I886" s="2759">
        <v>0</v>
      </c>
      <c r="J886" s="2760"/>
      <c r="K886" s="299"/>
      <c r="L886" s="166"/>
      <c r="M886" s="3044"/>
      <c r="N886" s="3044"/>
      <c r="O886" s="3044"/>
      <c r="P886" s="3044"/>
      <c r="Q886" s="122"/>
      <c r="R886" s="61"/>
      <c r="S886" s="166"/>
      <c r="T886" s="166"/>
      <c r="U886" s="286"/>
      <c r="V886" s="3050" t="s">
        <v>888</v>
      </c>
      <c r="W886" s="3051"/>
      <c r="X886" s="136"/>
      <c r="Y886" s="189"/>
      <c r="Z886" s="2776"/>
      <c r="AA886" s="3091"/>
      <c r="AB886" s="2759"/>
      <c r="AC886" s="3091"/>
      <c r="AD886" s="2759">
        <v>0</v>
      </c>
      <c r="AE886" s="2760"/>
      <c r="AF886" s="299"/>
      <c r="AG886" s="166"/>
      <c r="AH886" s="3044"/>
      <c r="AI886" s="3044"/>
      <c r="AJ886" s="3044"/>
      <c r="AK886" s="3044"/>
      <c r="AL886" s="122"/>
      <c r="AM886" s="61"/>
      <c r="AN886" s="166"/>
      <c r="AO886" s="166"/>
    </row>
    <row r="887" spans="1:41" ht="15.95" customHeight="1" x14ac:dyDescent="0.3">
      <c r="A887" s="3116" t="s">
        <v>1020</v>
      </c>
      <c r="B887" s="3117"/>
      <c r="C887" s="208"/>
      <c r="D887" s="189"/>
      <c r="E887" s="2776"/>
      <c r="F887" s="3091"/>
      <c r="G887" s="2776"/>
      <c r="H887" s="3091"/>
      <c r="I887" s="2765">
        <v>400000</v>
      </c>
      <c r="J887" s="2766"/>
      <c r="K887" s="299"/>
      <c r="L887" s="166"/>
      <c r="M887" s="3044"/>
      <c r="N887" s="3044"/>
      <c r="O887" s="3044"/>
      <c r="P887" s="3044"/>
      <c r="Q887" s="292"/>
      <c r="R887" s="61"/>
      <c r="S887" s="166"/>
      <c r="T887" s="166"/>
      <c r="U887" s="286"/>
      <c r="V887" s="3116" t="s">
        <v>1020</v>
      </c>
      <c r="W887" s="3117"/>
      <c r="X887" s="218"/>
      <c r="Y887" s="189"/>
      <c r="Z887" s="2776"/>
      <c r="AA887" s="3091"/>
      <c r="AB887" s="2776"/>
      <c r="AC887" s="3091"/>
      <c r="AD887" s="2765">
        <v>2542440.352</v>
      </c>
      <c r="AE887" s="2766"/>
      <c r="AF887" s="299"/>
      <c r="AG887" s="166"/>
      <c r="AH887" s="3044"/>
      <c r="AI887" s="3044"/>
      <c r="AJ887" s="3044"/>
      <c r="AK887" s="3044"/>
      <c r="AL887" s="122"/>
      <c r="AM887" s="61"/>
      <c r="AN887" s="166"/>
      <c r="AO887" s="166"/>
    </row>
    <row r="888" spans="1:41" ht="15.95" customHeight="1" x14ac:dyDescent="0.4">
      <c r="A888" s="3050" t="s">
        <v>890</v>
      </c>
      <c r="B888" s="3051"/>
      <c r="C888" s="189"/>
      <c r="D888" s="189"/>
      <c r="E888" s="2776"/>
      <c r="F888" s="3091"/>
      <c r="G888" s="2776"/>
      <c r="H888" s="3091"/>
      <c r="I888" s="2759">
        <v>0</v>
      </c>
      <c r="J888" s="2760"/>
      <c r="K888" s="299"/>
      <c r="L888" s="166"/>
      <c r="M888" s="166"/>
      <c r="N888" s="166"/>
      <c r="O888" s="166"/>
      <c r="P888" s="166"/>
      <c r="Q888" s="166"/>
      <c r="R888" s="61"/>
      <c r="S888" s="166"/>
      <c r="T888" s="166"/>
      <c r="U888" s="286"/>
      <c r="V888" s="3050" t="s">
        <v>890</v>
      </c>
      <c r="W888" s="3051"/>
      <c r="X888" s="136" t="s">
        <v>502</v>
      </c>
      <c r="Y888" s="189" t="s">
        <v>503</v>
      </c>
      <c r="Z888" s="2776">
        <v>25</v>
      </c>
      <c r="AA888" s="3091"/>
      <c r="AB888" s="2841">
        <v>38202.400000000001</v>
      </c>
      <c r="AC888" s="2842">
        <v>38202.400000000001</v>
      </c>
      <c r="AD888" s="2759">
        <v>955060</v>
      </c>
      <c r="AE888" s="2760"/>
      <c r="AF888" s="299"/>
      <c r="AG888" s="166"/>
      <c r="AH888" s="3044"/>
      <c r="AI888" s="3044"/>
      <c r="AJ888" s="3044"/>
      <c r="AK888" s="3044"/>
      <c r="AL888" s="292"/>
      <c r="AM888" s="61"/>
      <c r="AN888" s="166"/>
      <c r="AO888" s="166"/>
    </row>
    <row r="889" spans="1:41" ht="15.95" customHeight="1" x14ac:dyDescent="0.4">
      <c r="A889" s="3050" t="s">
        <v>1021</v>
      </c>
      <c r="B889" s="3051"/>
      <c r="C889" s="208"/>
      <c r="D889" s="189"/>
      <c r="E889" s="2776"/>
      <c r="F889" s="3091"/>
      <c r="G889" s="2776"/>
      <c r="H889" s="3091"/>
      <c r="I889" s="2759">
        <v>0</v>
      </c>
      <c r="J889" s="2760"/>
      <c r="K889" s="299"/>
      <c r="L889" s="53"/>
      <c r="M889" s="53"/>
      <c r="N889" s="53"/>
      <c r="O889" s="53"/>
      <c r="P889" s="53"/>
      <c r="Q889" s="53"/>
      <c r="R889" s="166"/>
      <c r="S889" s="166"/>
      <c r="T889" s="166"/>
      <c r="U889" s="286"/>
      <c r="V889" s="3050" t="s">
        <v>1021</v>
      </c>
      <c r="W889" s="3051"/>
      <c r="X889" s="136" t="s">
        <v>502</v>
      </c>
      <c r="Y889" s="189" t="s">
        <v>503</v>
      </c>
      <c r="Z889" s="2776">
        <v>4</v>
      </c>
      <c r="AA889" s="3091"/>
      <c r="AB889" s="2841">
        <v>38202.400000000001</v>
      </c>
      <c r="AC889" s="2842">
        <v>38202.400000000001</v>
      </c>
      <c r="AD889" s="2759">
        <v>152809.60000000001</v>
      </c>
      <c r="AE889" s="2760"/>
      <c r="AF889" s="299"/>
      <c r="AG889" s="166"/>
      <c r="AH889" s="166"/>
      <c r="AI889" s="166"/>
      <c r="AJ889" s="166"/>
      <c r="AK889" s="166"/>
      <c r="AL889" s="166"/>
      <c r="AM889" s="166"/>
      <c r="AN889" s="166"/>
      <c r="AO889" s="166"/>
    </row>
    <row r="890" spans="1:41" ht="15.95" customHeight="1" x14ac:dyDescent="0.4">
      <c r="A890" s="3050" t="s">
        <v>899</v>
      </c>
      <c r="B890" s="3051"/>
      <c r="C890" s="208"/>
      <c r="D890" s="189"/>
      <c r="E890" s="2776"/>
      <c r="F890" s="3091"/>
      <c r="G890" s="2776"/>
      <c r="H890" s="3091"/>
      <c r="I890" s="2759">
        <v>0</v>
      </c>
      <c r="J890" s="2760"/>
      <c r="K890" s="299"/>
      <c r="L890" s="53"/>
      <c r="M890" s="53"/>
      <c r="N890" s="53"/>
      <c r="O890" s="53"/>
      <c r="P890" s="53"/>
      <c r="Q890" s="53"/>
      <c r="R890" s="53"/>
      <c r="S890" s="166"/>
      <c r="T890" s="166"/>
      <c r="U890" s="286"/>
      <c r="V890" s="3050" t="s">
        <v>899</v>
      </c>
      <c r="W890" s="3051"/>
      <c r="X890" s="136" t="s">
        <v>502</v>
      </c>
      <c r="Y890" s="189" t="s">
        <v>503</v>
      </c>
      <c r="Z890" s="2776">
        <v>5</v>
      </c>
      <c r="AA890" s="3091"/>
      <c r="AB890" s="2841">
        <v>38202.400000000001</v>
      </c>
      <c r="AC890" s="2842">
        <v>38202.400000000001</v>
      </c>
      <c r="AD890" s="2759">
        <v>191012</v>
      </c>
      <c r="AE890" s="2760"/>
      <c r="AF890" s="299"/>
      <c r="AG890" s="53"/>
      <c r="AH890" s="53"/>
      <c r="AI890" s="53"/>
      <c r="AJ890" s="53"/>
      <c r="AK890" s="53"/>
      <c r="AL890" s="53"/>
      <c r="AM890" s="53"/>
      <c r="AN890" s="166"/>
      <c r="AO890" s="166"/>
    </row>
    <row r="891" spans="1:41" ht="15.95" customHeight="1" x14ac:dyDescent="0.4">
      <c r="A891" s="3050" t="s">
        <v>733</v>
      </c>
      <c r="B891" s="3051"/>
      <c r="C891" s="208"/>
      <c r="D891" s="189"/>
      <c r="E891" s="2776"/>
      <c r="F891" s="3091"/>
      <c r="G891" s="2776"/>
      <c r="H891" s="3091"/>
      <c r="I891" s="2759">
        <v>0</v>
      </c>
      <c r="J891" s="2760"/>
      <c r="K891" s="299"/>
      <c r="L891" s="53"/>
      <c r="M891" s="53"/>
      <c r="N891" s="53"/>
      <c r="O891" s="53"/>
      <c r="P891" s="53"/>
      <c r="Q891" s="53"/>
      <c r="R891" s="53"/>
      <c r="S891" s="166"/>
      <c r="T891" s="166"/>
      <c r="U891" s="286"/>
      <c r="V891" s="217" t="s">
        <v>733</v>
      </c>
      <c r="W891" s="219"/>
      <c r="X891" s="136" t="s">
        <v>502</v>
      </c>
      <c r="Y891" s="189" t="s">
        <v>503</v>
      </c>
      <c r="Z891" s="2776">
        <v>4</v>
      </c>
      <c r="AA891" s="2777"/>
      <c r="AB891" s="2841">
        <v>38202.400000000001</v>
      </c>
      <c r="AC891" s="2842">
        <v>38202.400000000001</v>
      </c>
      <c r="AD891" s="2759"/>
      <c r="AE891" s="2760"/>
      <c r="AF891" s="299"/>
      <c r="AG891" s="53"/>
      <c r="AH891" s="53"/>
      <c r="AI891" s="53"/>
      <c r="AJ891" s="53"/>
      <c r="AK891" s="53"/>
      <c r="AL891" s="53"/>
      <c r="AM891" s="53"/>
      <c r="AN891" s="166"/>
      <c r="AO891" s="166"/>
    </row>
    <row r="892" spans="1:41" ht="15.95" customHeight="1" x14ac:dyDescent="0.3">
      <c r="A892" s="3050" t="s">
        <v>892</v>
      </c>
      <c r="B892" s="3051"/>
      <c r="C892" s="208"/>
      <c r="D892" s="189"/>
      <c r="E892" s="2776"/>
      <c r="F892" s="3091"/>
      <c r="G892" s="2776"/>
      <c r="H892" s="3091"/>
      <c r="I892" s="2759">
        <v>0</v>
      </c>
      <c r="J892" s="2760"/>
      <c r="K892" s="299"/>
      <c r="L892" s="53"/>
      <c r="M892" s="53"/>
      <c r="N892" s="53"/>
      <c r="O892" s="53"/>
      <c r="P892" s="53"/>
      <c r="Q892" s="53"/>
      <c r="R892" s="53"/>
      <c r="S892" s="166"/>
      <c r="T892" s="166"/>
      <c r="U892" s="286"/>
      <c r="V892" s="3050" t="s">
        <v>770</v>
      </c>
      <c r="W892" s="3051"/>
      <c r="X892" s="218"/>
      <c r="Y892" s="189" t="s">
        <v>799</v>
      </c>
      <c r="Z892" s="2776"/>
      <c r="AA892" s="3091"/>
      <c r="AB892" s="2776"/>
      <c r="AC892" s="3091"/>
      <c r="AD892" s="2759">
        <v>150000</v>
      </c>
      <c r="AE892" s="2760"/>
      <c r="AF892" s="299"/>
      <c r="AG892" s="53"/>
      <c r="AH892" s="53"/>
      <c r="AI892" s="53"/>
      <c r="AJ892" s="53"/>
      <c r="AK892" s="53"/>
      <c r="AL892" s="53"/>
      <c r="AM892" s="53"/>
      <c r="AN892" s="166"/>
      <c r="AO892" s="166"/>
    </row>
    <row r="893" spans="1:41" ht="15.95" customHeight="1" x14ac:dyDescent="0.3">
      <c r="A893" s="3050" t="s">
        <v>770</v>
      </c>
      <c r="B893" s="3051"/>
      <c r="C893" s="208"/>
      <c r="D893" s="189" t="s">
        <v>799</v>
      </c>
      <c r="E893" s="2776"/>
      <c r="F893" s="3091"/>
      <c r="G893" s="2776"/>
      <c r="H893" s="3091"/>
      <c r="I893" s="2759">
        <v>400000</v>
      </c>
      <c r="J893" s="2760"/>
      <c r="K893" s="299"/>
      <c r="L893" s="53"/>
      <c r="M893" s="53"/>
      <c r="N893" s="53"/>
      <c r="O893" s="53"/>
      <c r="P893" s="53"/>
      <c r="Q893" s="53"/>
      <c r="R893" s="53"/>
      <c r="S893" s="53"/>
      <c r="T893" s="53"/>
      <c r="U893" s="286"/>
      <c r="V893" s="3050" t="s">
        <v>620</v>
      </c>
      <c r="W893" s="3051"/>
      <c r="X893" s="136" t="s">
        <v>768</v>
      </c>
      <c r="Y893" s="189" t="s">
        <v>561</v>
      </c>
      <c r="Z893" s="2776">
        <v>10.8</v>
      </c>
      <c r="AA893" s="3091"/>
      <c r="AB893" s="2759">
        <v>101255.44</v>
      </c>
      <c r="AC893" s="3123"/>
      <c r="AD893" s="2759">
        <v>1093558.7520000001</v>
      </c>
      <c r="AE893" s="2760"/>
      <c r="AF893" s="299"/>
      <c r="AG893" s="53"/>
      <c r="AH893" s="53"/>
      <c r="AI893" s="53"/>
      <c r="AJ893" s="53"/>
      <c r="AK893" s="53"/>
      <c r="AL893" s="53"/>
      <c r="AM893" s="53"/>
      <c r="AN893" s="53"/>
      <c r="AO893" s="53"/>
    </row>
    <row r="894" spans="1:41" ht="15.95" customHeight="1" thickBot="1" x14ac:dyDescent="0.25">
      <c r="A894" s="229" t="s">
        <v>563</v>
      </c>
      <c r="B894" s="230"/>
      <c r="C894" s="231"/>
      <c r="D894" s="232"/>
      <c r="E894" s="2761">
        <v>99</v>
      </c>
      <c r="F894" s="2762"/>
      <c r="G894" s="2763"/>
      <c r="H894" s="2764"/>
      <c r="I894" s="2761">
        <v>4182037.5999999996</v>
      </c>
      <c r="J894" s="2762"/>
      <c r="K894" s="299"/>
      <c r="L894" s="53"/>
      <c r="M894" s="53"/>
      <c r="N894" s="53"/>
      <c r="O894" s="53"/>
      <c r="P894" s="53"/>
      <c r="Q894" s="53"/>
      <c r="R894" s="53"/>
      <c r="S894" s="166"/>
      <c r="T894" s="166"/>
      <c r="U894" s="286"/>
      <c r="V894" s="229" t="s">
        <v>563</v>
      </c>
      <c r="W894" s="230"/>
      <c r="X894" s="231"/>
      <c r="Y894" s="232"/>
      <c r="Z894" s="2761">
        <v>76</v>
      </c>
      <c r="AA894" s="2762"/>
      <c r="AB894" s="2763"/>
      <c r="AC894" s="2764"/>
      <c r="AD894" s="2761">
        <v>3994131.5520000001</v>
      </c>
      <c r="AE894" s="2762"/>
      <c r="AF894" s="299"/>
      <c r="AG894" s="53"/>
      <c r="AH894" s="53"/>
      <c r="AI894" s="53"/>
      <c r="AJ894" s="53"/>
      <c r="AK894" s="53"/>
      <c r="AL894" s="53"/>
      <c r="AM894" s="53"/>
      <c r="AN894" s="166"/>
      <c r="AO894" s="166"/>
    </row>
    <row r="895" spans="1:41" ht="15.95" customHeight="1" x14ac:dyDescent="0.2">
      <c r="A895" s="53"/>
      <c r="B895" s="53"/>
      <c r="C895" s="53"/>
      <c r="D895" s="53"/>
      <c r="E895" s="53"/>
      <c r="F895" s="53"/>
      <c r="G895" s="53"/>
      <c r="H895" s="293"/>
      <c r="I895" s="294"/>
      <c r="J895" s="294"/>
      <c r="K895" s="306"/>
      <c r="L895" s="53"/>
      <c r="M895" s="53"/>
      <c r="N895" s="53"/>
      <c r="O895" s="53"/>
      <c r="P895" s="53"/>
      <c r="Q895" s="53"/>
      <c r="R895" s="53"/>
      <c r="S895" s="295"/>
      <c r="T895" s="295"/>
      <c r="U895" s="295"/>
      <c r="V895" s="53"/>
      <c r="W895" s="53"/>
      <c r="X895" s="53"/>
      <c r="Y895" s="53"/>
      <c r="Z895" s="53"/>
      <c r="AA895" s="53"/>
      <c r="AB895" s="53"/>
      <c r="AC895" s="293"/>
      <c r="AD895" s="294"/>
      <c r="AE895" s="294"/>
      <c r="AF895" s="306"/>
      <c r="AG895" s="53"/>
      <c r="AH895" s="53"/>
      <c r="AI895" s="53"/>
      <c r="AJ895" s="53"/>
      <c r="AK895" s="53"/>
      <c r="AL895" s="53"/>
      <c r="AM895" s="53"/>
      <c r="AN895" s="295"/>
      <c r="AO895" s="295"/>
    </row>
    <row r="896" spans="1:41" ht="15.95" customHeight="1" x14ac:dyDescent="0.2">
      <c r="S896" s="3115"/>
      <c r="T896" s="3115"/>
      <c r="AN896" s="3115"/>
      <c r="AO896" s="3115"/>
    </row>
    <row r="897" spans="1:41" ht="15.95" customHeight="1" x14ac:dyDescent="0.2"/>
    <row r="898" spans="1:41" ht="15.95" customHeight="1" x14ac:dyDescent="0.2"/>
    <row r="899" spans="1:41" ht="15.95" customHeight="1" x14ac:dyDescent="0.2">
      <c r="A899" s="2811" t="s">
        <v>1951</v>
      </c>
      <c r="B899" s="2811"/>
      <c r="C899" s="2811"/>
      <c r="D899" s="2811"/>
      <c r="E899" s="2811"/>
      <c r="F899" s="2811"/>
      <c r="G899" s="2811"/>
      <c r="H899" s="2811"/>
      <c r="I899" s="2811"/>
      <c r="J899" s="2811"/>
      <c r="K899" s="2811"/>
      <c r="L899" s="2811"/>
      <c r="M899" s="2811"/>
      <c r="N899" s="2811"/>
      <c r="O899" s="2811"/>
      <c r="P899" s="2811"/>
      <c r="Q899" s="2811"/>
      <c r="R899" s="2811"/>
      <c r="S899" s="2811"/>
      <c r="T899" s="2811"/>
      <c r="U899" s="298"/>
      <c r="V899" s="2811" t="s">
        <v>1970</v>
      </c>
      <c r="W899" s="2811"/>
      <c r="X899" s="2811"/>
      <c r="Y899" s="2811"/>
      <c r="Z899" s="2811"/>
      <c r="AA899" s="2811"/>
      <c r="AB899" s="2811"/>
      <c r="AC899" s="2811"/>
      <c r="AD899" s="2811"/>
      <c r="AE899" s="2811"/>
      <c r="AF899" s="2811"/>
      <c r="AG899" s="2811"/>
      <c r="AH899" s="2811"/>
      <c r="AI899" s="2811"/>
      <c r="AJ899" s="2811"/>
      <c r="AK899" s="2811"/>
      <c r="AL899" s="2811"/>
      <c r="AM899" s="2811"/>
      <c r="AN899" s="2811"/>
      <c r="AO899" s="2811"/>
    </row>
    <row r="900" spans="1:41" ht="15.95" customHeight="1" thickBot="1" x14ac:dyDescent="0.25">
      <c r="A900" s="2811"/>
      <c r="B900" s="2811"/>
      <c r="C900" s="2811"/>
      <c r="D900" s="2811"/>
      <c r="E900" s="2811"/>
      <c r="F900" s="2811"/>
      <c r="G900" s="2811"/>
      <c r="H900" s="2811"/>
      <c r="I900" s="2811"/>
      <c r="J900" s="2811"/>
      <c r="K900" s="2811"/>
      <c r="L900" s="2811"/>
      <c r="M900" s="2811"/>
      <c r="N900" s="2811"/>
      <c r="O900" s="2811"/>
      <c r="P900" s="2811"/>
      <c r="Q900" s="2811"/>
      <c r="R900" s="2811"/>
      <c r="S900" s="2811"/>
      <c r="T900" s="2811"/>
      <c r="U900" s="286"/>
      <c r="V900" s="166"/>
      <c r="W900" s="166"/>
      <c r="X900" s="166"/>
      <c r="Y900" s="166"/>
      <c r="Z900" s="166"/>
      <c r="AA900" s="166"/>
      <c r="AB900" s="166"/>
      <c r="AC900" s="166"/>
      <c r="AD900" s="166"/>
      <c r="AE900" s="166"/>
      <c r="AF900" s="299"/>
      <c r="AG900" s="53"/>
      <c r="AH900" s="53"/>
      <c r="AI900" s="53"/>
      <c r="AJ900" s="53"/>
      <c r="AK900" s="53"/>
      <c r="AL900" s="53"/>
      <c r="AM900" s="53"/>
      <c r="AN900" s="53"/>
      <c r="AO900" s="53"/>
    </row>
    <row r="901" spans="1:41" ht="15.95" customHeight="1" x14ac:dyDescent="0.3">
      <c r="A901" s="2818" t="s">
        <v>441</v>
      </c>
      <c r="B901" s="2820"/>
      <c r="C901" s="2818" t="s">
        <v>442</v>
      </c>
      <c r="D901" s="2819"/>
      <c r="E901" s="2819"/>
      <c r="F901" s="2820"/>
      <c r="G901" s="2818" t="s">
        <v>443</v>
      </c>
      <c r="H901" s="2820"/>
      <c r="I901" s="2818" t="s">
        <v>444</v>
      </c>
      <c r="J901" s="2820"/>
      <c r="K901" s="53"/>
      <c r="L901" s="2833" t="s">
        <v>441</v>
      </c>
      <c r="M901" s="2818" t="s">
        <v>442</v>
      </c>
      <c r="N901" s="2819"/>
      <c r="O901" s="2819"/>
      <c r="P901" s="2820"/>
      <c r="Q901" s="2818" t="s">
        <v>443</v>
      </c>
      <c r="R901" s="2820"/>
      <c r="S901" s="2818"/>
      <c r="T901" s="2820"/>
      <c r="U901" s="287"/>
      <c r="V901" s="2818" t="s">
        <v>441</v>
      </c>
      <c r="W901" s="2820"/>
      <c r="X901" s="2818" t="s">
        <v>442</v>
      </c>
      <c r="Y901" s="2819"/>
      <c r="Z901" s="2819"/>
      <c r="AA901" s="2820"/>
      <c r="AB901" s="2818" t="s">
        <v>443</v>
      </c>
      <c r="AC901" s="2820"/>
      <c r="AD901" s="2818" t="s">
        <v>444</v>
      </c>
      <c r="AE901" s="2820"/>
      <c r="AF901" s="53"/>
      <c r="AG901" s="2833" t="s">
        <v>441</v>
      </c>
      <c r="AH901" s="2818" t="s">
        <v>442</v>
      </c>
      <c r="AI901" s="2819"/>
      <c r="AJ901" s="2819"/>
      <c r="AK901" s="2820"/>
      <c r="AL901" s="2818" t="s">
        <v>443</v>
      </c>
      <c r="AM901" s="2820"/>
      <c r="AN901" s="2818"/>
      <c r="AO901" s="3109"/>
    </row>
    <row r="902" spans="1:41" ht="15.95" customHeight="1" thickBot="1" x14ac:dyDescent="0.35">
      <c r="A902" s="2831"/>
      <c r="B902" s="2832"/>
      <c r="C902" s="2821"/>
      <c r="D902" s="2822"/>
      <c r="E902" s="2822"/>
      <c r="F902" s="2823"/>
      <c r="G902" s="2831" t="s">
        <v>446</v>
      </c>
      <c r="H902" s="2832"/>
      <c r="I902" s="2831"/>
      <c r="J902" s="2832"/>
      <c r="K902" s="53"/>
      <c r="L902" s="2873"/>
      <c r="M902" s="2821"/>
      <c r="N902" s="2822"/>
      <c r="O902" s="2822"/>
      <c r="P902" s="2823"/>
      <c r="Q902" s="2831" t="s">
        <v>446</v>
      </c>
      <c r="R902" s="2832"/>
      <c r="S902" s="2831" t="s">
        <v>281</v>
      </c>
      <c r="T902" s="2832"/>
      <c r="U902" s="287"/>
      <c r="V902" s="2831"/>
      <c r="W902" s="2832"/>
      <c r="X902" s="2821"/>
      <c r="Y902" s="2822"/>
      <c r="Z902" s="2822"/>
      <c r="AA902" s="2823"/>
      <c r="AB902" s="2831" t="s">
        <v>446</v>
      </c>
      <c r="AC902" s="2832"/>
      <c r="AD902" s="2831"/>
      <c r="AE902" s="2832"/>
      <c r="AF902" s="53"/>
      <c r="AG902" s="2873"/>
      <c r="AH902" s="2821"/>
      <c r="AI902" s="2822"/>
      <c r="AJ902" s="2822"/>
      <c r="AK902" s="2823"/>
      <c r="AL902" s="2831" t="s">
        <v>446</v>
      </c>
      <c r="AM902" s="2832"/>
      <c r="AN902" s="2831" t="s">
        <v>281</v>
      </c>
      <c r="AO902" s="3091"/>
    </row>
    <row r="903" spans="1:41" ht="15.95" customHeight="1" x14ac:dyDescent="0.3">
      <c r="A903" s="2831"/>
      <c r="B903" s="2832"/>
      <c r="C903" s="66" t="s">
        <v>447</v>
      </c>
      <c r="D903" s="2873" t="s">
        <v>448</v>
      </c>
      <c r="E903" s="2831" t="s">
        <v>449</v>
      </c>
      <c r="F903" s="2832"/>
      <c r="G903" s="2831" t="s">
        <v>450</v>
      </c>
      <c r="H903" s="2832"/>
      <c r="I903" s="2831" t="s">
        <v>354</v>
      </c>
      <c r="J903" s="2832"/>
      <c r="K903" s="53"/>
      <c r="L903" s="2873"/>
      <c r="M903" s="64" t="s">
        <v>447</v>
      </c>
      <c r="N903" s="2833" t="s">
        <v>448</v>
      </c>
      <c r="O903" s="2818" t="s">
        <v>449</v>
      </c>
      <c r="P903" s="2820"/>
      <c r="Q903" s="2831" t="s">
        <v>450</v>
      </c>
      <c r="R903" s="2832"/>
      <c r="S903" s="2831" t="s">
        <v>354</v>
      </c>
      <c r="T903" s="2832"/>
      <c r="U903" s="287"/>
      <c r="V903" s="2831"/>
      <c r="W903" s="2832"/>
      <c r="X903" s="66" t="s">
        <v>447</v>
      </c>
      <c r="Y903" s="2873" t="s">
        <v>448</v>
      </c>
      <c r="Z903" s="2831" t="s">
        <v>449</v>
      </c>
      <c r="AA903" s="2832"/>
      <c r="AB903" s="2831" t="s">
        <v>450</v>
      </c>
      <c r="AC903" s="2832"/>
      <c r="AD903" s="2831" t="s">
        <v>354</v>
      </c>
      <c r="AE903" s="2832"/>
      <c r="AF903" s="53"/>
      <c r="AG903" s="2873"/>
      <c r="AH903" s="64" t="s">
        <v>447</v>
      </c>
      <c r="AI903" s="2873" t="s">
        <v>448</v>
      </c>
      <c r="AJ903" s="2831" t="s">
        <v>449</v>
      </c>
      <c r="AK903" s="2832"/>
      <c r="AL903" s="2831" t="s">
        <v>450</v>
      </c>
      <c r="AM903" s="2832"/>
      <c r="AN903" s="2831" t="s">
        <v>354</v>
      </c>
      <c r="AO903" s="3091"/>
    </row>
    <row r="904" spans="1:41" ht="15.95" customHeight="1" thickBot="1" x14ac:dyDescent="0.35">
      <c r="A904" s="2821"/>
      <c r="B904" s="2823"/>
      <c r="C904" s="67" t="s">
        <v>451</v>
      </c>
      <c r="D904" s="2834"/>
      <c r="E904" s="2821"/>
      <c r="F904" s="2823"/>
      <c r="G904" s="2821"/>
      <c r="H904" s="2823"/>
      <c r="I904" s="2821"/>
      <c r="J904" s="2823"/>
      <c r="K904" s="53"/>
      <c r="L904" s="2834"/>
      <c r="M904" s="63" t="s">
        <v>451</v>
      </c>
      <c r="N904" s="2834"/>
      <c r="O904" s="2821"/>
      <c r="P904" s="2823"/>
      <c r="Q904" s="2821"/>
      <c r="R904" s="2823"/>
      <c r="S904" s="2821"/>
      <c r="T904" s="2823"/>
      <c r="U904" s="287"/>
      <c r="V904" s="2821"/>
      <c r="W904" s="2823"/>
      <c r="X904" s="67" t="s">
        <v>451</v>
      </c>
      <c r="Y904" s="2834"/>
      <c r="Z904" s="2821"/>
      <c r="AA904" s="2823"/>
      <c r="AB904" s="2821"/>
      <c r="AC904" s="2823"/>
      <c r="AD904" s="2821"/>
      <c r="AE904" s="2823"/>
      <c r="AF904" s="53"/>
      <c r="AG904" s="2834"/>
      <c r="AH904" s="63" t="s">
        <v>451</v>
      </c>
      <c r="AI904" s="2834"/>
      <c r="AJ904" s="2821"/>
      <c r="AK904" s="2823"/>
      <c r="AL904" s="2821"/>
      <c r="AM904" s="2823"/>
      <c r="AN904" s="3110"/>
      <c r="AO904" s="3111"/>
    </row>
    <row r="905" spans="1:41" ht="15.95" customHeight="1" x14ac:dyDescent="0.3">
      <c r="A905" s="3107" t="s">
        <v>452</v>
      </c>
      <c r="B905" s="3108"/>
      <c r="C905" s="2045"/>
      <c r="D905" s="73"/>
      <c r="E905" s="2055"/>
      <c r="F905" s="2047"/>
      <c r="G905" s="2776"/>
      <c r="H905" s="3091"/>
      <c r="I905" s="2759"/>
      <c r="J905" s="3091"/>
      <c r="K905" s="299"/>
      <c r="L905" s="72" t="s">
        <v>453</v>
      </c>
      <c r="M905" s="2046"/>
      <c r="N905" s="2047"/>
      <c r="O905" s="2048"/>
      <c r="P905" s="2056"/>
      <c r="Q905" s="2805"/>
      <c r="R905" s="2806"/>
      <c r="S905" s="2805"/>
      <c r="T905" s="2806"/>
      <c r="U905" s="184"/>
      <c r="V905" s="3107" t="s">
        <v>452</v>
      </c>
      <c r="W905" s="3108"/>
      <c r="X905" s="2045"/>
      <c r="Y905" s="73"/>
      <c r="Z905" s="2055"/>
      <c r="AA905" s="2047"/>
      <c r="AB905" s="2776"/>
      <c r="AC905" s="3091"/>
      <c r="AD905" s="2776"/>
      <c r="AE905" s="3091"/>
      <c r="AF905" s="299"/>
      <c r="AG905" s="72" t="s">
        <v>453</v>
      </c>
      <c r="AH905" s="2046"/>
      <c r="AI905" s="2047"/>
      <c r="AJ905" s="2805"/>
      <c r="AK905" s="2806"/>
      <c r="AL905" s="2805"/>
      <c r="AM905" s="2806"/>
      <c r="AN905" s="2805"/>
      <c r="AO905" s="2806"/>
    </row>
    <row r="906" spans="1:41" ht="15.95" customHeight="1" x14ac:dyDescent="0.35">
      <c r="A906" s="2870" t="s">
        <v>976</v>
      </c>
      <c r="B906" s="2871"/>
      <c r="C906" s="90"/>
      <c r="D906" s="2049"/>
      <c r="E906" s="2055"/>
      <c r="F906" s="2051"/>
      <c r="G906" s="2776"/>
      <c r="H906" s="3091"/>
      <c r="I906" s="3106">
        <v>0</v>
      </c>
      <c r="J906" s="3103"/>
      <c r="K906" s="299"/>
      <c r="L906" s="75"/>
      <c r="M906" s="2050"/>
      <c r="N906" s="2051"/>
      <c r="O906" s="2044"/>
      <c r="P906" s="103"/>
      <c r="Q906" s="2759"/>
      <c r="R906" s="2760"/>
      <c r="S906" s="2759"/>
      <c r="T906" s="2760"/>
      <c r="U906" s="184"/>
      <c r="V906" s="2870" t="s">
        <v>976</v>
      </c>
      <c r="W906" s="2871"/>
      <c r="X906" s="2052"/>
      <c r="Y906" s="73"/>
      <c r="Z906" s="2055"/>
      <c r="AA906" s="2051"/>
      <c r="AB906" s="2776"/>
      <c r="AC906" s="3091"/>
      <c r="AD906" s="3106">
        <v>0</v>
      </c>
      <c r="AE906" s="3103"/>
      <c r="AF906" s="299"/>
      <c r="AG906" s="75"/>
      <c r="AH906" s="2050"/>
      <c r="AI906" s="2051"/>
      <c r="AJ906" s="2759"/>
      <c r="AK906" s="2760"/>
      <c r="AL906" s="2759"/>
      <c r="AM906" s="2760"/>
      <c r="AN906" s="2759"/>
      <c r="AO906" s="2760"/>
    </row>
    <row r="907" spans="1:41" ht="15.95" customHeight="1" x14ac:dyDescent="0.3">
      <c r="A907" s="2866" t="s">
        <v>977</v>
      </c>
      <c r="B907" s="2867"/>
      <c r="C907" s="73"/>
      <c r="D907" s="73"/>
      <c r="E907" s="2055"/>
      <c r="F907" s="2051"/>
      <c r="G907" s="2776"/>
      <c r="H907" s="3091"/>
      <c r="I907" s="2776"/>
      <c r="J907" s="3091"/>
      <c r="K907" s="299"/>
      <c r="L907" s="75" t="s">
        <v>456</v>
      </c>
      <c r="M907" s="2051"/>
      <c r="N907" s="2051"/>
      <c r="O907" s="2044"/>
      <c r="P907" s="103"/>
      <c r="Q907" s="2759"/>
      <c r="R907" s="2760"/>
      <c r="S907" s="2759">
        <v>0</v>
      </c>
      <c r="T907" s="2760"/>
      <c r="U907" s="184"/>
      <c r="V907" s="2866" t="s">
        <v>977</v>
      </c>
      <c r="W907" s="2867"/>
      <c r="X907" s="2052"/>
      <c r="Y907" s="73"/>
      <c r="Z907" s="2055"/>
      <c r="AA907" s="2051"/>
      <c r="AB907" s="2776"/>
      <c r="AC907" s="3091"/>
      <c r="AD907" s="2776"/>
      <c r="AE907" s="3091"/>
      <c r="AF907" s="299"/>
      <c r="AG907" s="75" t="s">
        <v>456</v>
      </c>
      <c r="AH907" s="2051"/>
      <c r="AI907" s="2051"/>
      <c r="AJ907" s="2759"/>
      <c r="AK907" s="2760"/>
      <c r="AL907" s="2759"/>
      <c r="AM907" s="2760"/>
      <c r="AN907" s="2759"/>
      <c r="AO907" s="2760"/>
    </row>
    <row r="908" spans="1:41" ht="15.95" customHeight="1" x14ac:dyDescent="0.3">
      <c r="A908" s="2866" t="s">
        <v>978</v>
      </c>
      <c r="B908" s="2867"/>
      <c r="C908" s="73"/>
      <c r="D908" s="73"/>
      <c r="E908" s="2055"/>
      <c r="F908" s="2051"/>
      <c r="G908" s="2776"/>
      <c r="H908" s="3091"/>
      <c r="I908" s="2776"/>
      <c r="J908" s="3091"/>
      <c r="K908" s="299"/>
      <c r="L908" s="75" t="s">
        <v>859</v>
      </c>
      <c r="M908" s="2051" t="s">
        <v>772</v>
      </c>
      <c r="N908" s="2051" t="s">
        <v>602</v>
      </c>
      <c r="O908" s="2769">
        <v>1600</v>
      </c>
      <c r="P908" s="2770"/>
      <c r="Q908" s="2759">
        <v>3932.6</v>
      </c>
      <c r="R908" s="2760"/>
      <c r="S908" s="2759">
        <v>6292160</v>
      </c>
      <c r="T908" s="2760"/>
      <c r="U908" s="184"/>
      <c r="V908" s="2866" t="s">
        <v>978</v>
      </c>
      <c r="W908" s="2867"/>
      <c r="X908" s="2052"/>
      <c r="Y908" s="73"/>
      <c r="Z908" s="2055"/>
      <c r="AA908" s="2051"/>
      <c r="AB908" s="2759"/>
      <c r="AC908" s="3091"/>
      <c r="AD908" s="2759">
        <v>0</v>
      </c>
      <c r="AE908" s="2760"/>
      <c r="AF908" s="299"/>
      <c r="AG908" s="75" t="s">
        <v>859</v>
      </c>
      <c r="AH908" s="2051"/>
      <c r="AI908" s="2051"/>
      <c r="AJ908" s="2759"/>
      <c r="AK908" s="2760"/>
      <c r="AL908" s="2759"/>
      <c r="AM908" s="2760"/>
      <c r="AN908" s="2759">
        <v>0</v>
      </c>
      <c r="AO908" s="2760"/>
    </row>
    <row r="909" spans="1:41" ht="15.95" customHeight="1" x14ac:dyDescent="0.35">
      <c r="A909" s="2870" t="s">
        <v>987</v>
      </c>
      <c r="B909" s="2871"/>
      <c r="C909" s="2053"/>
      <c r="D909" s="73"/>
      <c r="E909" s="2055"/>
      <c r="F909" s="2051"/>
      <c r="G909" s="2776"/>
      <c r="H909" s="3091"/>
      <c r="I909" s="3106">
        <v>0</v>
      </c>
      <c r="J909" s="3103"/>
      <c r="K909" s="299"/>
      <c r="L909" s="75" t="s">
        <v>865</v>
      </c>
      <c r="M909" s="2051" t="s">
        <v>581</v>
      </c>
      <c r="N909" s="2051" t="s">
        <v>479</v>
      </c>
      <c r="O909" s="2769">
        <v>4</v>
      </c>
      <c r="P909" s="2770"/>
      <c r="Q909" s="2759">
        <v>16685.46</v>
      </c>
      <c r="R909" s="2760"/>
      <c r="S909" s="2759">
        <v>66741.84</v>
      </c>
      <c r="T909" s="2760"/>
      <c r="U909" s="184"/>
      <c r="V909" s="2870" t="s">
        <v>987</v>
      </c>
      <c r="W909" s="2871"/>
      <c r="X909" s="2052"/>
      <c r="Y909" s="73"/>
      <c r="Z909" s="2055"/>
      <c r="AA909" s="2051"/>
      <c r="AB909" s="2776"/>
      <c r="AC909" s="3091"/>
      <c r="AD909" s="3106">
        <v>0</v>
      </c>
      <c r="AE909" s="3103"/>
      <c r="AF909" s="299"/>
      <c r="AG909" s="75" t="s">
        <v>865</v>
      </c>
      <c r="AH909" s="2051" t="s">
        <v>581</v>
      </c>
      <c r="AI909" s="2051" t="s">
        <v>479</v>
      </c>
      <c r="AJ909" s="2769">
        <v>4</v>
      </c>
      <c r="AK909" s="2770"/>
      <c r="AL909" s="2759">
        <v>16685.46</v>
      </c>
      <c r="AM909" s="2760"/>
      <c r="AN909" s="2759">
        <v>66741.84</v>
      </c>
      <c r="AO909" s="2760"/>
    </row>
    <row r="910" spans="1:41" ht="15.95" customHeight="1" x14ac:dyDescent="0.3">
      <c r="A910" s="2866" t="s">
        <v>988</v>
      </c>
      <c r="B910" s="2867"/>
      <c r="C910" s="73"/>
      <c r="D910" s="73"/>
      <c r="E910" s="2055"/>
      <c r="F910" s="2051"/>
      <c r="G910" s="2776"/>
      <c r="H910" s="3091"/>
      <c r="I910" s="2776"/>
      <c r="J910" s="3091"/>
      <c r="K910" s="299"/>
      <c r="L910" s="75" t="s">
        <v>867</v>
      </c>
      <c r="M910" s="2051" t="s">
        <v>1521</v>
      </c>
      <c r="N910" s="2051" t="s">
        <v>479</v>
      </c>
      <c r="O910" s="2769">
        <v>2</v>
      </c>
      <c r="P910" s="2770"/>
      <c r="Q910" s="2759">
        <v>37865.32</v>
      </c>
      <c r="R910" s="2760"/>
      <c r="S910" s="2759">
        <v>75730.64</v>
      </c>
      <c r="T910" s="2760"/>
      <c r="U910" s="184"/>
      <c r="V910" s="2866" t="s">
        <v>988</v>
      </c>
      <c r="W910" s="2867"/>
      <c r="X910" s="2052"/>
      <c r="Y910" s="73"/>
      <c r="Z910" s="2055"/>
      <c r="AA910" s="2051"/>
      <c r="AB910" s="2776"/>
      <c r="AC910" s="3091"/>
      <c r="AD910" s="2776"/>
      <c r="AE910" s="3091"/>
      <c r="AF910" s="299"/>
      <c r="AG910" s="75" t="s">
        <v>867</v>
      </c>
      <c r="AH910" s="2314" t="s">
        <v>1521</v>
      </c>
      <c r="AI910" s="2051" t="s">
        <v>479</v>
      </c>
      <c r="AJ910" s="2769">
        <v>4</v>
      </c>
      <c r="AK910" s="2770"/>
      <c r="AL910" s="2759">
        <v>37865.32</v>
      </c>
      <c r="AM910" s="2760"/>
      <c r="AN910" s="2759">
        <v>95000</v>
      </c>
      <c r="AO910" s="2760"/>
    </row>
    <row r="911" spans="1:41" ht="15.95" customHeight="1" x14ac:dyDescent="0.3">
      <c r="A911" s="2866" t="s">
        <v>978</v>
      </c>
      <c r="B911" s="2867"/>
      <c r="C911" s="73"/>
      <c r="D911" s="73"/>
      <c r="E911" s="2055"/>
      <c r="F911" s="2051"/>
      <c r="G911" s="2776"/>
      <c r="H911" s="3091"/>
      <c r="I911" s="2776"/>
      <c r="J911" s="3091"/>
      <c r="K911" s="299"/>
      <c r="L911" s="75" t="s">
        <v>869</v>
      </c>
      <c r="M911" s="2051" t="s">
        <v>721</v>
      </c>
      <c r="N911" s="2051" t="s">
        <v>479</v>
      </c>
      <c r="O911" s="2769">
        <v>1</v>
      </c>
      <c r="P911" s="2770"/>
      <c r="Q911" s="2759">
        <v>66966.559999999998</v>
      </c>
      <c r="R911" s="2760"/>
      <c r="S911" s="2759">
        <v>66966.559999999998</v>
      </c>
      <c r="T911" s="2760"/>
      <c r="U911" s="184"/>
      <c r="V911" s="2866" t="s">
        <v>978</v>
      </c>
      <c r="W911" s="2867"/>
      <c r="X911" s="2052"/>
      <c r="Y911" s="73"/>
      <c r="Z911" s="2055"/>
      <c r="AA911" s="2051"/>
      <c r="AB911" s="2776"/>
      <c r="AC911" s="3091"/>
      <c r="AD911" s="2776"/>
      <c r="AE911" s="3091"/>
      <c r="AF911" s="299"/>
      <c r="AG911" s="75" t="s">
        <v>869</v>
      </c>
      <c r="AH911" s="2051" t="s">
        <v>721</v>
      </c>
      <c r="AI911" s="2051" t="s">
        <v>479</v>
      </c>
      <c r="AJ911" s="2769">
        <v>2</v>
      </c>
      <c r="AK911" s="2770"/>
      <c r="AL911" s="2759">
        <v>66966.559999999998</v>
      </c>
      <c r="AM911" s="2760"/>
      <c r="AN911" s="2759">
        <v>75000</v>
      </c>
      <c r="AO911" s="2760"/>
    </row>
    <row r="912" spans="1:41" ht="15.95" customHeight="1" x14ac:dyDescent="0.3">
      <c r="A912" s="2866" t="s">
        <v>989</v>
      </c>
      <c r="B912" s="2867"/>
      <c r="C912" s="73"/>
      <c r="D912" s="73"/>
      <c r="E912" s="2055"/>
      <c r="F912" s="2051"/>
      <c r="G912" s="2776"/>
      <c r="H912" s="3091"/>
      <c r="I912" s="2776"/>
      <c r="J912" s="3091"/>
      <c r="K912" s="299"/>
      <c r="L912" s="75" t="s">
        <v>540</v>
      </c>
      <c r="M912" s="2051" t="s">
        <v>465</v>
      </c>
      <c r="N912" s="2051" t="s">
        <v>857</v>
      </c>
      <c r="O912" s="2769">
        <v>6</v>
      </c>
      <c r="P912" s="2770"/>
      <c r="Q912" s="2759">
        <v>108084.19408369409</v>
      </c>
      <c r="R912" s="2760"/>
      <c r="S912" s="2759">
        <v>648505.16450216458</v>
      </c>
      <c r="T912" s="2760"/>
      <c r="U912" s="184"/>
      <c r="V912" s="2866" t="s">
        <v>989</v>
      </c>
      <c r="W912" s="2867"/>
      <c r="X912" s="2052"/>
      <c r="Y912" s="73"/>
      <c r="Z912" s="2055"/>
      <c r="AA912" s="2051"/>
      <c r="AB912" s="2776"/>
      <c r="AC912" s="3091"/>
      <c r="AD912" s="2776"/>
      <c r="AE912" s="3091"/>
      <c r="AF912" s="299"/>
      <c r="AG912" s="75" t="s">
        <v>540</v>
      </c>
      <c r="AH912" s="2051" t="s">
        <v>465</v>
      </c>
      <c r="AI912" s="2051" t="s">
        <v>857</v>
      </c>
      <c r="AJ912" s="2769">
        <v>6</v>
      </c>
      <c r="AK912" s="2770"/>
      <c r="AL912" s="2759">
        <v>108084.19408369409</v>
      </c>
      <c r="AM912" s="2760"/>
      <c r="AN912" s="2759">
        <v>648505.16450216458</v>
      </c>
      <c r="AO912" s="2760"/>
    </row>
    <row r="913" spans="1:42" ht="15.95" customHeight="1" x14ac:dyDescent="0.35">
      <c r="A913" s="2870" t="s">
        <v>990</v>
      </c>
      <c r="B913" s="2871"/>
      <c r="C913" s="2052"/>
      <c r="D913" s="73"/>
      <c r="E913" s="2055"/>
      <c r="F913" s="2051"/>
      <c r="G913" s="2776"/>
      <c r="H913" s="3091"/>
      <c r="I913" s="2765">
        <v>1117644.92</v>
      </c>
      <c r="J913" s="3103"/>
      <c r="K913" s="299"/>
      <c r="L913" s="2049" t="s">
        <v>541</v>
      </c>
      <c r="M913" s="2051" t="s">
        <v>758</v>
      </c>
      <c r="N913" s="2051" t="s">
        <v>857</v>
      </c>
      <c r="O913" s="2769">
        <v>6</v>
      </c>
      <c r="P913" s="2770"/>
      <c r="Q913" s="2759">
        <v>117649.38888888889</v>
      </c>
      <c r="R913" s="2760"/>
      <c r="S913" s="2759">
        <v>705896.33333333337</v>
      </c>
      <c r="T913" s="2760"/>
      <c r="U913" s="184"/>
      <c r="V913" s="2870" t="s">
        <v>990</v>
      </c>
      <c r="W913" s="2871"/>
      <c r="X913" s="2049"/>
      <c r="Y913" s="73"/>
      <c r="Z913" s="2055"/>
      <c r="AA913" s="2051"/>
      <c r="AB913" s="2776"/>
      <c r="AC913" s="3091"/>
      <c r="AD913" s="2765">
        <v>305619.20000000001</v>
      </c>
      <c r="AE913" s="3103"/>
      <c r="AF913" s="299"/>
      <c r="AG913" s="2049" t="s">
        <v>541</v>
      </c>
      <c r="AH913" s="2051" t="s">
        <v>758</v>
      </c>
      <c r="AI913" s="2051" t="s">
        <v>857</v>
      </c>
      <c r="AJ913" s="2769">
        <v>8</v>
      </c>
      <c r="AK913" s="2770"/>
      <c r="AL913" s="2759">
        <v>117649.38888888889</v>
      </c>
      <c r="AM913" s="2760"/>
      <c r="AN913" s="2759">
        <v>941195.11111111112</v>
      </c>
      <c r="AO913" s="2760"/>
    </row>
    <row r="914" spans="1:42" ht="15.95" customHeight="1" x14ac:dyDescent="0.3">
      <c r="A914" s="2866" t="s">
        <v>992</v>
      </c>
      <c r="B914" s="2867"/>
      <c r="C914" s="73"/>
      <c r="D914" s="73"/>
      <c r="E914" s="2044"/>
      <c r="F914" s="103"/>
      <c r="G914" s="2776"/>
      <c r="H914" s="3091"/>
      <c r="I914" s="2759">
        <v>0</v>
      </c>
      <c r="J914" s="2760"/>
      <c r="K914" s="299"/>
      <c r="L914" s="75" t="s">
        <v>543</v>
      </c>
      <c r="M914" s="2051" t="s">
        <v>571</v>
      </c>
      <c r="N914" s="2051" t="s">
        <v>479</v>
      </c>
      <c r="O914" s="2769">
        <v>8</v>
      </c>
      <c r="P914" s="2770"/>
      <c r="Q914" s="2759">
        <v>22165.626262626261</v>
      </c>
      <c r="R914" s="2760"/>
      <c r="S914" s="2759">
        <v>177325.01010101009</v>
      </c>
      <c r="T914" s="2760"/>
      <c r="U914" s="184"/>
      <c r="V914" s="2866" t="s">
        <v>992</v>
      </c>
      <c r="W914" s="2867"/>
      <c r="X914" s="2049"/>
      <c r="Y914" s="73"/>
      <c r="Z914" s="2044"/>
      <c r="AA914" s="103"/>
      <c r="AB914" s="2759"/>
      <c r="AC914" s="2760"/>
      <c r="AD914" s="2759"/>
      <c r="AE914" s="2760"/>
      <c r="AF914" s="299"/>
      <c r="AG914" s="75" t="s">
        <v>543</v>
      </c>
      <c r="AH914" s="2051" t="s">
        <v>571</v>
      </c>
      <c r="AI914" s="2051" t="s">
        <v>479</v>
      </c>
      <c r="AJ914" s="2769">
        <v>8</v>
      </c>
      <c r="AK914" s="2770"/>
      <c r="AL914" s="2759">
        <v>22165.626262626261</v>
      </c>
      <c r="AM914" s="2760"/>
      <c r="AN914" s="2759">
        <v>177325.01010101009</v>
      </c>
      <c r="AO914" s="2760"/>
    </row>
    <row r="915" spans="1:42" ht="15.95" customHeight="1" x14ac:dyDescent="0.3">
      <c r="A915" s="2866" t="s">
        <v>993</v>
      </c>
      <c r="B915" s="2867"/>
      <c r="C915" s="73"/>
      <c r="D915" s="73"/>
      <c r="E915" s="2044"/>
      <c r="F915" s="103"/>
      <c r="G915" s="2776"/>
      <c r="H915" s="3091"/>
      <c r="I915" s="2759">
        <v>0</v>
      </c>
      <c r="J915" s="2760"/>
      <c r="K915" s="299"/>
      <c r="L915" s="75" t="s">
        <v>872</v>
      </c>
      <c r="M915" s="2051"/>
      <c r="N915" s="2051"/>
      <c r="O915" s="2044"/>
      <c r="P915" s="103"/>
      <c r="Q915" s="2759"/>
      <c r="R915" s="2760"/>
      <c r="S915" s="2759">
        <v>0</v>
      </c>
      <c r="T915" s="2760"/>
      <c r="U915" s="184"/>
      <c r="V915" s="2866" t="s">
        <v>993</v>
      </c>
      <c r="W915" s="2867"/>
      <c r="X915" s="2052"/>
      <c r="Y915" s="73"/>
      <c r="Z915" s="2044"/>
      <c r="AA915" s="103"/>
      <c r="AB915" s="2759"/>
      <c r="AC915" s="2760"/>
      <c r="AD915" s="2759">
        <v>0</v>
      </c>
      <c r="AE915" s="2760"/>
      <c r="AF915" s="299"/>
      <c r="AG915" s="75" t="s">
        <v>872</v>
      </c>
      <c r="AH915" s="2051"/>
      <c r="AI915" s="2051"/>
      <c r="AJ915" s="2044"/>
      <c r="AK915" s="103"/>
      <c r="AL915" s="2759"/>
      <c r="AM915" s="2760"/>
      <c r="AN915" s="2759"/>
      <c r="AO915" s="2760"/>
      <c r="AP915" s="246"/>
    </row>
    <row r="916" spans="1:42" ht="15.95" customHeight="1" x14ac:dyDescent="0.2">
      <c r="A916" s="2866" t="s">
        <v>475</v>
      </c>
      <c r="B916" s="2867"/>
      <c r="C916" s="73" t="s">
        <v>472</v>
      </c>
      <c r="D916" s="73" t="s">
        <v>1103</v>
      </c>
      <c r="E916" s="2769">
        <v>1</v>
      </c>
      <c r="F916" s="2770"/>
      <c r="G916" s="2759">
        <v>164157.96</v>
      </c>
      <c r="H916" s="2760">
        <v>164157.96</v>
      </c>
      <c r="I916" s="2759">
        <v>164157.96</v>
      </c>
      <c r="J916" s="2760"/>
      <c r="K916" s="299"/>
      <c r="L916" s="75" t="s">
        <v>462</v>
      </c>
      <c r="M916" s="2051" t="s">
        <v>715</v>
      </c>
      <c r="N916" s="2051" t="s">
        <v>561</v>
      </c>
      <c r="O916" s="2769">
        <v>4</v>
      </c>
      <c r="P916" s="2770"/>
      <c r="Q916" s="2759">
        <v>170450.12</v>
      </c>
      <c r="R916" s="2760"/>
      <c r="S916" s="2759">
        <v>681800.48</v>
      </c>
      <c r="T916" s="2760"/>
      <c r="U916" s="184"/>
      <c r="V916" s="2866" t="s">
        <v>475</v>
      </c>
      <c r="W916" s="2867"/>
      <c r="X916" s="2052"/>
      <c r="Y916" s="73"/>
      <c r="Z916" s="2044"/>
      <c r="AA916" s="103"/>
      <c r="AB916" s="2759"/>
      <c r="AC916" s="2760"/>
      <c r="AD916" s="2759"/>
      <c r="AE916" s="2760"/>
      <c r="AF916" s="299"/>
      <c r="AG916" s="75" t="s">
        <v>462</v>
      </c>
      <c r="AH916" s="2051" t="s">
        <v>715</v>
      </c>
      <c r="AI916" s="2051" t="s">
        <v>561</v>
      </c>
      <c r="AJ916" s="2769">
        <v>4</v>
      </c>
      <c r="AK916" s="2770"/>
      <c r="AL916" s="2759">
        <v>170450.12</v>
      </c>
      <c r="AM916" s="2760"/>
      <c r="AN916" s="2759">
        <v>681800.48</v>
      </c>
      <c r="AO916" s="2760"/>
    </row>
    <row r="917" spans="1:42" ht="15.95" customHeight="1" x14ac:dyDescent="0.2">
      <c r="A917" s="2866" t="s">
        <v>476</v>
      </c>
      <c r="B917" s="2867"/>
      <c r="C917" s="73" t="s">
        <v>472</v>
      </c>
      <c r="D917" s="73" t="s">
        <v>1103</v>
      </c>
      <c r="E917" s="2769">
        <v>2</v>
      </c>
      <c r="F917" s="2770"/>
      <c r="G917" s="2759">
        <v>94719.48</v>
      </c>
      <c r="H917" s="2760">
        <v>94719.48</v>
      </c>
      <c r="I917" s="2759">
        <v>189438.96</v>
      </c>
      <c r="J917" s="2760"/>
      <c r="K917" s="299"/>
      <c r="L917" s="75" t="s">
        <v>877</v>
      </c>
      <c r="M917" s="2051"/>
      <c r="N917" s="2051"/>
      <c r="O917" s="2044"/>
      <c r="P917" s="103"/>
      <c r="Q917" s="2759"/>
      <c r="R917" s="2760"/>
      <c r="S917" s="2759">
        <v>0</v>
      </c>
      <c r="T917" s="2760"/>
      <c r="U917" s="184"/>
      <c r="V917" s="2866" t="s">
        <v>476</v>
      </c>
      <c r="W917" s="2867"/>
      <c r="X917" s="2052"/>
      <c r="Y917" s="73"/>
      <c r="Z917" s="2044"/>
      <c r="AA917" s="103"/>
      <c r="AB917" s="2759"/>
      <c r="AC917" s="2760"/>
      <c r="AD917" s="2759"/>
      <c r="AE917" s="2760"/>
      <c r="AF917" s="299"/>
      <c r="AG917" s="75" t="s">
        <v>877</v>
      </c>
      <c r="AH917" s="2051"/>
      <c r="AI917" s="2051"/>
      <c r="AJ917" s="2044"/>
      <c r="AK917" s="103"/>
      <c r="AL917" s="2759"/>
      <c r="AM917" s="2760"/>
      <c r="AN917" s="2759">
        <v>0</v>
      </c>
      <c r="AO917" s="2760"/>
    </row>
    <row r="918" spans="1:42" ht="15.95" customHeight="1" x14ac:dyDescent="0.4">
      <c r="A918" s="2866" t="s">
        <v>908</v>
      </c>
      <c r="B918" s="2867"/>
      <c r="C918" s="73" t="s">
        <v>502</v>
      </c>
      <c r="D918" s="73" t="s">
        <v>503</v>
      </c>
      <c r="E918" s="2769">
        <v>4</v>
      </c>
      <c r="F918" s="2770"/>
      <c r="G918" s="2841">
        <v>38202.400000000001</v>
      </c>
      <c r="H918" s="2842">
        <v>38202.400000000001</v>
      </c>
      <c r="I918" s="2759">
        <v>152809.60000000001</v>
      </c>
      <c r="J918" s="2760"/>
      <c r="K918" s="299"/>
      <c r="L918" s="75" t="s">
        <v>1522</v>
      </c>
      <c r="M918" s="2051"/>
      <c r="N918" s="2051"/>
      <c r="O918" s="2044"/>
      <c r="P918" s="103"/>
      <c r="Q918" s="2759"/>
      <c r="R918" s="2760"/>
      <c r="S918" s="2759">
        <v>0</v>
      </c>
      <c r="T918" s="2760"/>
      <c r="U918" s="184"/>
      <c r="V918" s="2866" t="s">
        <v>908</v>
      </c>
      <c r="W918" s="2867"/>
      <c r="X918" s="2049"/>
      <c r="Y918" s="73"/>
      <c r="Z918" s="2044"/>
      <c r="AA918" s="103"/>
      <c r="AB918" s="2759"/>
      <c r="AC918" s="3091"/>
      <c r="AD918" s="2759"/>
      <c r="AE918" s="2760"/>
      <c r="AF918" s="299"/>
      <c r="AG918" s="75" t="s">
        <v>1522</v>
      </c>
      <c r="AH918" s="2051"/>
      <c r="AI918" s="2051"/>
      <c r="AJ918" s="2044"/>
      <c r="AK918" s="103"/>
      <c r="AL918" s="2759"/>
      <c r="AM918" s="2760"/>
      <c r="AN918" s="2759">
        <v>0</v>
      </c>
      <c r="AO918" s="2760"/>
    </row>
    <row r="919" spans="1:42" ht="15.95" customHeight="1" x14ac:dyDescent="0.4">
      <c r="A919" s="2866" t="s">
        <v>995</v>
      </c>
      <c r="B919" s="2867"/>
      <c r="C919" s="73" t="s">
        <v>502</v>
      </c>
      <c r="D919" s="73" t="s">
        <v>503</v>
      </c>
      <c r="E919" s="2883">
        <v>10</v>
      </c>
      <c r="F919" s="2884"/>
      <c r="G919" s="2841">
        <v>38202.400000000001</v>
      </c>
      <c r="H919" s="2842">
        <v>38202.400000000001</v>
      </c>
      <c r="I919" s="2759">
        <v>382024</v>
      </c>
      <c r="J919" s="2760"/>
      <c r="K919" s="299"/>
      <c r="L919" s="75" t="s">
        <v>513</v>
      </c>
      <c r="M919" s="2054" t="s">
        <v>1066</v>
      </c>
      <c r="N919" s="73" t="s">
        <v>602</v>
      </c>
      <c r="O919" s="2769">
        <v>125</v>
      </c>
      <c r="P919" s="2770"/>
      <c r="Q919" s="2759">
        <v>3033.72</v>
      </c>
      <c r="R919" s="2760"/>
      <c r="S919" s="2759">
        <v>379215</v>
      </c>
      <c r="T919" s="2760"/>
      <c r="U919" s="184"/>
      <c r="V919" s="2866" t="s">
        <v>995</v>
      </c>
      <c r="W919" s="2867"/>
      <c r="X919" s="2052"/>
      <c r="Y919" s="73"/>
      <c r="Z919" s="2055"/>
      <c r="AA919" s="2051"/>
      <c r="AB919" s="2759"/>
      <c r="AC919" s="3091"/>
      <c r="AD919" s="2759">
        <v>0</v>
      </c>
      <c r="AE919" s="2760"/>
      <c r="AF919" s="299"/>
      <c r="AG919" s="75" t="s">
        <v>513</v>
      </c>
      <c r="AH919" s="2054" t="s">
        <v>1066</v>
      </c>
      <c r="AI919" s="73" t="s">
        <v>602</v>
      </c>
      <c r="AJ919" s="2769">
        <v>800</v>
      </c>
      <c r="AK919" s="2770"/>
      <c r="AL919" s="2759">
        <v>3033.72</v>
      </c>
      <c r="AM919" s="2760"/>
      <c r="AN919" s="2759">
        <v>2426976</v>
      </c>
      <c r="AO919" s="2760"/>
    </row>
    <row r="920" spans="1:42" ht="15.95" customHeight="1" x14ac:dyDescent="0.3">
      <c r="A920" s="2866" t="s">
        <v>996</v>
      </c>
      <c r="B920" s="2867"/>
      <c r="C920" s="2052"/>
      <c r="D920" s="73"/>
      <c r="E920" s="2055"/>
      <c r="F920" s="2051"/>
      <c r="G920" s="2776"/>
      <c r="H920" s="2850"/>
      <c r="I920" s="2759">
        <v>0</v>
      </c>
      <c r="J920" s="2760"/>
      <c r="K920" s="299"/>
      <c r="L920" s="75" t="s">
        <v>806</v>
      </c>
      <c r="M920" s="2051"/>
      <c r="N920" s="2051"/>
      <c r="O920" s="2044"/>
      <c r="P920" s="103"/>
      <c r="Q920" s="2759"/>
      <c r="R920" s="2760"/>
      <c r="S920" s="2759">
        <v>0</v>
      </c>
      <c r="T920" s="2760"/>
      <c r="U920" s="184"/>
      <c r="V920" s="2866" t="s">
        <v>996</v>
      </c>
      <c r="W920" s="2867"/>
      <c r="X920" s="2052"/>
      <c r="Y920" s="73"/>
      <c r="Z920" s="2055"/>
      <c r="AA920" s="2051"/>
      <c r="AB920" s="2776"/>
      <c r="AC920" s="3091"/>
      <c r="AD920" s="2759"/>
      <c r="AE920" s="2760"/>
      <c r="AF920" s="299"/>
      <c r="AG920" s="75" t="s">
        <v>806</v>
      </c>
      <c r="AH920" s="2051"/>
      <c r="AI920" s="2051"/>
      <c r="AJ920" s="2759"/>
      <c r="AK920" s="2760"/>
      <c r="AL920" s="2759"/>
      <c r="AM920" s="2760"/>
      <c r="AN920" s="2759">
        <v>0</v>
      </c>
      <c r="AO920" s="2760"/>
    </row>
    <row r="921" spans="1:42" ht="15.95" customHeight="1" x14ac:dyDescent="0.4">
      <c r="A921" s="2866" t="s">
        <v>879</v>
      </c>
      <c r="B921" s="2867"/>
      <c r="C921" s="73" t="s">
        <v>502</v>
      </c>
      <c r="D921" s="73" t="s">
        <v>503</v>
      </c>
      <c r="E921" s="2883">
        <v>6</v>
      </c>
      <c r="F921" s="2884"/>
      <c r="G921" s="2841">
        <v>38202.400000000001</v>
      </c>
      <c r="H921" s="2842">
        <v>38202.400000000001</v>
      </c>
      <c r="I921" s="2759">
        <v>229214.40000000002</v>
      </c>
      <c r="J921" s="2760"/>
      <c r="K921" s="299"/>
      <c r="L921" s="75" t="s">
        <v>580</v>
      </c>
      <c r="M921" s="2051"/>
      <c r="N921" s="2051"/>
      <c r="O921" s="2044"/>
      <c r="P921" s="103"/>
      <c r="Q921" s="2759"/>
      <c r="R921" s="2760"/>
      <c r="S921" s="2759">
        <v>0</v>
      </c>
      <c r="T921" s="2760"/>
      <c r="U921" s="184"/>
      <c r="V921" s="2866" t="s">
        <v>879</v>
      </c>
      <c r="W921" s="2867"/>
      <c r="X921" s="73" t="s">
        <v>502</v>
      </c>
      <c r="Y921" s="73" t="s">
        <v>503</v>
      </c>
      <c r="Z921" s="2883">
        <v>8</v>
      </c>
      <c r="AA921" s="2884"/>
      <c r="AB921" s="2841">
        <v>38202.400000000001</v>
      </c>
      <c r="AC921" s="2842">
        <v>38202.400000000001</v>
      </c>
      <c r="AD921" s="2759">
        <v>305619.20000000001</v>
      </c>
      <c r="AE921" s="2760"/>
      <c r="AF921" s="299"/>
      <c r="AG921" s="75" t="s">
        <v>580</v>
      </c>
      <c r="AH921" s="209"/>
      <c r="AI921" s="189"/>
      <c r="AJ921" s="2759"/>
      <c r="AK921" s="2760"/>
      <c r="AL921" s="2759"/>
      <c r="AM921" s="2760"/>
      <c r="AN921" s="2759">
        <v>0</v>
      </c>
      <c r="AO921" s="2760"/>
    </row>
    <row r="922" spans="1:42" ht="15.95" customHeight="1" x14ac:dyDescent="0.3">
      <c r="A922" s="2866" t="s">
        <v>997</v>
      </c>
      <c r="B922" s="2867"/>
      <c r="C922" s="2052"/>
      <c r="D922" s="73"/>
      <c r="E922" s="2055"/>
      <c r="F922" s="2051"/>
      <c r="G922" s="2776"/>
      <c r="H922" s="2850"/>
      <c r="I922" s="2759">
        <v>0</v>
      </c>
      <c r="J922" s="2760"/>
      <c r="K922" s="299"/>
      <c r="L922" s="75" t="s">
        <v>880</v>
      </c>
      <c r="M922" s="2051"/>
      <c r="N922" s="2051"/>
      <c r="O922" s="2044"/>
      <c r="P922" s="103"/>
      <c r="Q922" s="2759"/>
      <c r="R922" s="2760"/>
      <c r="S922" s="2759">
        <v>0</v>
      </c>
      <c r="T922" s="2760"/>
      <c r="U922" s="184"/>
      <c r="V922" s="2866" t="s">
        <v>997</v>
      </c>
      <c r="W922" s="2867"/>
      <c r="X922" s="2052"/>
      <c r="Y922" s="73"/>
      <c r="Z922" s="2055"/>
      <c r="AA922" s="2051"/>
      <c r="AB922" s="2759"/>
      <c r="AC922" s="3091"/>
      <c r="AD922" s="2759">
        <v>0</v>
      </c>
      <c r="AE922" s="2760"/>
      <c r="AF922" s="299"/>
      <c r="AG922" s="75" t="s">
        <v>880</v>
      </c>
      <c r="AH922" s="209"/>
      <c r="AI922" s="189"/>
      <c r="AJ922" s="2759"/>
      <c r="AK922" s="2760"/>
      <c r="AL922" s="2759"/>
      <c r="AM922" s="2760"/>
      <c r="AN922" s="2759">
        <v>0</v>
      </c>
      <c r="AO922" s="2760"/>
    </row>
    <row r="923" spans="1:42" ht="15.95" customHeight="1" x14ac:dyDescent="0.3">
      <c r="A923" s="2866" t="s">
        <v>510</v>
      </c>
      <c r="B923" s="2867"/>
      <c r="C923" s="2052"/>
      <c r="D923" s="73"/>
      <c r="E923" s="2055"/>
      <c r="F923" s="2051"/>
      <c r="G923" s="2776"/>
      <c r="H923" s="2850"/>
      <c r="I923" s="2759">
        <v>0</v>
      </c>
      <c r="J923" s="2760"/>
      <c r="K923" s="299"/>
      <c r="L923" s="88" t="s">
        <v>521</v>
      </c>
      <c r="M923" s="73"/>
      <c r="N923" s="73"/>
      <c r="O923" s="2044"/>
      <c r="P923" s="103"/>
      <c r="Q923" s="2843"/>
      <c r="R923" s="2843"/>
      <c r="S923" s="2759">
        <v>0</v>
      </c>
      <c r="T923" s="2760"/>
      <c r="U923" s="184"/>
      <c r="V923" s="2866" t="s">
        <v>510</v>
      </c>
      <c r="W923" s="2867"/>
      <c r="X923" s="2052"/>
      <c r="Y923" s="73"/>
      <c r="Z923" s="2055"/>
      <c r="AA923" s="2051"/>
      <c r="AB923" s="2776"/>
      <c r="AC923" s="3091"/>
      <c r="AD923" s="2759"/>
      <c r="AE923" s="2760"/>
      <c r="AF923" s="299"/>
      <c r="AG923" s="88" t="s">
        <v>521</v>
      </c>
      <c r="AH923" s="218"/>
      <c r="AI923" s="136"/>
      <c r="AJ923" s="2843"/>
      <c r="AK923" s="2843"/>
      <c r="AL923" s="2843"/>
      <c r="AM923" s="2843"/>
      <c r="AN923" s="2759">
        <v>0</v>
      </c>
      <c r="AO923" s="2760"/>
    </row>
    <row r="924" spans="1:42" ht="15.95" customHeight="1" x14ac:dyDescent="0.35">
      <c r="A924" s="2870" t="s">
        <v>998</v>
      </c>
      <c r="B924" s="2871"/>
      <c r="C924" s="2052"/>
      <c r="D924" s="73"/>
      <c r="E924" s="2055"/>
      <c r="F924" s="2051"/>
      <c r="G924" s="2776"/>
      <c r="H924" s="2850"/>
      <c r="I924" s="2765">
        <v>2597763.2000000007</v>
      </c>
      <c r="J924" s="3103"/>
      <c r="K924" s="299"/>
      <c r="L924" s="88" t="s">
        <v>810</v>
      </c>
      <c r="M924" s="2053"/>
      <c r="N924" s="73" t="s">
        <v>799</v>
      </c>
      <c r="O924" s="2044"/>
      <c r="P924" s="103"/>
      <c r="Q924" s="2843"/>
      <c r="R924" s="2843"/>
      <c r="S924" s="2843">
        <v>400000</v>
      </c>
      <c r="T924" s="2843"/>
      <c r="U924" s="139"/>
      <c r="V924" s="2870" t="s">
        <v>998</v>
      </c>
      <c r="W924" s="2871"/>
      <c r="X924" s="2052"/>
      <c r="Y924" s="73"/>
      <c r="Z924" s="2055"/>
      <c r="AA924" s="2051"/>
      <c r="AB924" s="2776"/>
      <c r="AC924" s="3091"/>
      <c r="AD924" s="2765">
        <v>2253941.6</v>
      </c>
      <c r="AE924" s="3103"/>
      <c r="AF924" s="299"/>
      <c r="AG924" s="88" t="s">
        <v>810</v>
      </c>
      <c r="AH924" s="218"/>
      <c r="AI924" s="136"/>
      <c r="AJ924" s="2843"/>
      <c r="AK924" s="2843"/>
      <c r="AL924" s="2843"/>
      <c r="AM924" s="2843"/>
      <c r="AN924" s="2843"/>
      <c r="AO924" s="2843"/>
    </row>
    <row r="925" spans="1:42" ht="15.95" customHeight="1" x14ac:dyDescent="0.4">
      <c r="A925" s="2866" t="s">
        <v>858</v>
      </c>
      <c r="B925" s="2867"/>
      <c r="C925" s="73" t="s">
        <v>502</v>
      </c>
      <c r="D925" s="73" t="s">
        <v>503</v>
      </c>
      <c r="E925" s="2769">
        <v>9</v>
      </c>
      <c r="F925" s="2770"/>
      <c r="G925" s="2841">
        <v>38202.400000000001</v>
      </c>
      <c r="H925" s="2842">
        <v>38202.400000000001</v>
      </c>
      <c r="I925" s="2759">
        <v>343821.60000000003</v>
      </c>
      <c r="J925" s="2760"/>
      <c r="K925" s="299"/>
      <c r="L925" s="220" t="s">
        <v>882</v>
      </c>
      <c r="M925" s="66"/>
      <c r="N925" s="221"/>
      <c r="O925" s="3104"/>
      <c r="P925" s="3104"/>
      <c r="Q925" s="3104"/>
      <c r="R925" s="3104"/>
      <c r="S925" s="3105">
        <v>9494341.027936507</v>
      </c>
      <c r="T925" s="3105"/>
      <c r="U925" s="141"/>
      <c r="V925" s="2866" t="s">
        <v>858</v>
      </c>
      <c r="W925" s="2867"/>
      <c r="X925" s="2052"/>
      <c r="Y925" s="73"/>
      <c r="Z925" s="2044"/>
      <c r="AA925" s="103"/>
      <c r="AB925" s="2759"/>
      <c r="AC925" s="2760"/>
      <c r="AD925" s="2759"/>
      <c r="AE925" s="2760"/>
      <c r="AF925" s="299"/>
      <c r="AG925" s="220" t="s">
        <v>882</v>
      </c>
      <c r="AH925" s="66"/>
      <c r="AI925" s="221"/>
      <c r="AJ925" s="3104"/>
      <c r="AK925" s="3104"/>
      <c r="AL925" s="3104"/>
      <c r="AM925" s="3104"/>
      <c r="AN925" s="3105">
        <v>5112543.6057142857</v>
      </c>
      <c r="AO925" s="3105"/>
    </row>
    <row r="926" spans="1:42" ht="15.95" customHeight="1" x14ac:dyDescent="0.4">
      <c r="A926" s="2866" t="s">
        <v>501</v>
      </c>
      <c r="B926" s="2867"/>
      <c r="C926" s="73" t="s">
        <v>502</v>
      </c>
      <c r="D926" s="73" t="s">
        <v>503</v>
      </c>
      <c r="E926" s="2769">
        <v>2</v>
      </c>
      <c r="F926" s="2770"/>
      <c r="G926" s="2841">
        <v>38202.400000000001</v>
      </c>
      <c r="H926" s="2842">
        <v>38202.400000000001</v>
      </c>
      <c r="I926" s="2759">
        <v>76404.800000000003</v>
      </c>
      <c r="J926" s="2760"/>
      <c r="K926" s="299"/>
      <c r="L926" s="164"/>
      <c r="M926" s="218"/>
      <c r="N926" s="136"/>
      <c r="O926" s="2843"/>
      <c r="P926" s="2843"/>
      <c r="Q926" s="2843"/>
      <c r="R926" s="2843"/>
      <c r="S926" s="2843"/>
      <c r="T926" s="2843"/>
      <c r="U926" s="139"/>
      <c r="V926" s="2866" t="s">
        <v>501</v>
      </c>
      <c r="W926" s="2867"/>
      <c r="X926" s="2052"/>
      <c r="Y926" s="73"/>
      <c r="Z926" s="2044"/>
      <c r="AA926" s="103"/>
      <c r="AB926" s="2759"/>
      <c r="AC926" s="2760"/>
      <c r="AD926" s="2759"/>
      <c r="AE926" s="2760"/>
      <c r="AF926" s="299"/>
      <c r="AG926" s="164"/>
      <c r="AH926" s="218"/>
      <c r="AI926" s="136"/>
      <c r="AJ926" s="2843"/>
      <c r="AK926" s="2843"/>
      <c r="AL926" s="2843"/>
      <c r="AM926" s="2843"/>
      <c r="AN926" s="2843"/>
      <c r="AO926" s="2843"/>
    </row>
    <row r="927" spans="1:42" ht="15.95" customHeight="1" x14ac:dyDescent="0.3">
      <c r="A927" s="2866" t="s">
        <v>1000</v>
      </c>
      <c r="B927" s="2867"/>
      <c r="C927" s="73"/>
      <c r="D927" s="73"/>
      <c r="E927" s="2055"/>
      <c r="F927" s="2051"/>
      <c r="G927" s="2776"/>
      <c r="H927" s="2850"/>
      <c r="I927" s="2759">
        <v>0</v>
      </c>
      <c r="J927" s="2760"/>
      <c r="K927" s="299"/>
      <c r="L927" s="302" t="s">
        <v>811</v>
      </c>
      <c r="M927" s="161"/>
      <c r="N927" s="161"/>
      <c r="O927" s="3101"/>
      <c r="P927" s="3101"/>
      <c r="Q927" s="3101"/>
      <c r="R927" s="3101"/>
      <c r="S927" s="3101"/>
      <c r="T927" s="3102"/>
      <c r="U927" s="184"/>
      <c r="V927" s="2866" t="s">
        <v>1000</v>
      </c>
      <c r="W927" s="2867"/>
      <c r="X927" s="2052"/>
      <c r="Y927" s="73"/>
      <c r="Z927" s="2055"/>
      <c r="AA927" s="2051"/>
      <c r="AB927" s="2759"/>
      <c r="AC927" s="3091"/>
      <c r="AD927" s="2759">
        <v>0</v>
      </c>
      <c r="AE927" s="2760"/>
      <c r="AF927" s="299"/>
      <c r="AG927" s="302" t="s">
        <v>811</v>
      </c>
      <c r="AH927" s="161"/>
      <c r="AI927" s="161"/>
      <c r="AJ927" s="3101"/>
      <c r="AK927" s="3101"/>
      <c r="AL927" s="3101"/>
      <c r="AM927" s="3101"/>
      <c r="AN927" s="3101"/>
      <c r="AO927" s="3102"/>
    </row>
    <row r="928" spans="1:42" ht="15.95" customHeight="1" x14ac:dyDescent="0.3">
      <c r="A928" s="2866" t="s">
        <v>1001</v>
      </c>
      <c r="B928" s="2867"/>
      <c r="C928" s="2052"/>
      <c r="D928" s="73"/>
      <c r="E928" s="2055"/>
      <c r="F928" s="2051"/>
      <c r="G928" s="2776"/>
      <c r="H928" s="2850"/>
      <c r="I928" s="2759">
        <v>0</v>
      </c>
      <c r="J928" s="2760"/>
      <c r="K928" s="299"/>
      <c r="L928" s="164" t="s">
        <v>1002</v>
      </c>
      <c r="M928" s="289">
        <v>0.05</v>
      </c>
      <c r="N928" s="166"/>
      <c r="O928" s="2775"/>
      <c r="P928" s="2775"/>
      <c r="Q928" s="2775"/>
      <c r="R928" s="2775"/>
      <c r="S928" s="2775">
        <v>719976.4593968254</v>
      </c>
      <c r="T928" s="2760"/>
      <c r="U928" s="184"/>
      <c r="V928" s="2866" t="s">
        <v>1001</v>
      </c>
      <c r="W928" s="2867"/>
      <c r="X928" s="2052"/>
      <c r="Y928" s="73"/>
      <c r="Z928" s="2055"/>
      <c r="AA928" s="2051"/>
      <c r="AB928" s="2776"/>
      <c r="AC928" s="3091"/>
      <c r="AD928" s="2759"/>
      <c r="AE928" s="2760"/>
      <c r="AF928" s="299"/>
      <c r="AG928" s="164" t="s">
        <v>1002</v>
      </c>
      <c r="AH928" s="303" t="s">
        <v>1040</v>
      </c>
      <c r="AI928" s="166"/>
      <c r="AJ928" s="2775"/>
      <c r="AK928" s="2775"/>
      <c r="AL928" s="2775"/>
      <c r="AM928" s="2775"/>
      <c r="AN928" s="2775">
        <v>318106.60001142859</v>
      </c>
      <c r="AO928" s="2760"/>
    </row>
    <row r="929" spans="1:41" ht="15.95" customHeight="1" x14ac:dyDescent="0.3">
      <c r="A929" s="2866" t="s">
        <v>1003</v>
      </c>
      <c r="B929" s="2867"/>
      <c r="C929" s="2052"/>
      <c r="D929" s="73"/>
      <c r="E929" s="2055"/>
      <c r="F929" s="2051"/>
      <c r="G929" s="2776"/>
      <c r="H929" s="2850"/>
      <c r="I929" s="2759">
        <v>0</v>
      </c>
      <c r="J929" s="2760"/>
      <c r="K929" s="299"/>
      <c r="L929" s="168" t="s">
        <v>533</v>
      </c>
      <c r="M929" s="166"/>
      <c r="N929" s="166"/>
      <c r="O929" s="2775"/>
      <c r="P929" s="2775"/>
      <c r="Q929" s="2775"/>
      <c r="R929" s="2775"/>
      <c r="S929" s="2775">
        <v>250000</v>
      </c>
      <c r="T929" s="2760"/>
      <c r="U929" s="184"/>
      <c r="V929" s="2866" t="s">
        <v>1003</v>
      </c>
      <c r="W929" s="2867"/>
      <c r="X929" s="2052"/>
      <c r="Y929" s="73"/>
      <c r="Z929" s="2055"/>
      <c r="AA929" s="2051"/>
      <c r="AB929" s="2776"/>
      <c r="AC929" s="3091"/>
      <c r="AD929" s="2759"/>
      <c r="AE929" s="2760"/>
      <c r="AF929" s="299"/>
      <c r="AG929" s="168" t="s">
        <v>533</v>
      </c>
      <c r="AH929" s="166"/>
      <c r="AI929" s="166"/>
      <c r="AJ929" s="2775"/>
      <c r="AK929" s="2775"/>
      <c r="AL929" s="2775"/>
      <c r="AM929" s="2775"/>
      <c r="AN929" s="2775">
        <v>200000</v>
      </c>
      <c r="AO929" s="2760"/>
    </row>
    <row r="930" spans="1:41" ht="15.95" customHeight="1" x14ac:dyDescent="0.3">
      <c r="A930" s="2866" t="s">
        <v>1004</v>
      </c>
      <c r="B930" s="2867"/>
      <c r="C930" s="2052"/>
      <c r="D930" s="73"/>
      <c r="E930" s="2055"/>
      <c r="F930" s="2051"/>
      <c r="G930" s="2776"/>
      <c r="H930" s="2850"/>
      <c r="I930" s="2759">
        <v>0</v>
      </c>
      <c r="J930" s="2760"/>
      <c r="K930" s="299"/>
      <c r="L930" s="169" t="s">
        <v>535</v>
      </c>
      <c r="M930" s="166"/>
      <c r="N930" s="166"/>
      <c r="O930" s="2775"/>
      <c r="P930" s="2775"/>
      <c r="Q930" s="2775"/>
      <c r="R930" s="2775"/>
      <c r="S930" s="2775">
        <v>550000</v>
      </c>
      <c r="T930" s="2760"/>
      <c r="U930" s="184"/>
      <c r="V930" s="2866" t="s">
        <v>1004</v>
      </c>
      <c r="W930" s="2867"/>
      <c r="X930" s="2052"/>
      <c r="Y930" s="73"/>
      <c r="Z930" s="2055"/>
      <c r="AA930" s="2051"/>
      <c r="AB930" s="2776"/>
      <c r="AC930" s="3091"/>
      <c r="AD930" s="2759"/>
      <c r="AE930" s="2760"/>
      <c r="AF930" s="299"/>
      <c r="AG930" s="169" t="s">
        <v>535</v>
      </c>
      <c r="AH930" s="166"/>
      <c r="AI930" s="166"/>
      <c r="AJ930" s="2775"/>
      <c r="AK930" s="2775"/>
      <c r="AL930" s="2775"/>
      <c r="AM930" s="2775"/>
      <c r="AN930" s="2775">
        <v>550000</v>
      </c>
      <c r="AO930" s="2760"/>
    </row>
    <row r="931" spans="1:41" ht="15.95" customHeight="1" x14ac:dyDescent="0.3">
      <c r="A931" s="2866" t="s">
        <v>1005</v>
      </c>
      <c r="B931" s="2867"/>
      <c r="C931" s="73"/>
      <c r="D931" s="73"/>
      <c r="E931" s="2055"/>
      <c r="F931" s="2051"/>
      <c r="G931" s="2776"/>
      <c r="H931" s="2850"/>
      <c r="I931" s="2759">
        <v>0</v>
      </c>
      <c r="J931" s="2760"/>
      <c r="K931" s="299"/>
      <c r="L931" s="169" t="s">
        <v>731</v>
      </c>
      <c r="M931" s="166"/>
      <c r="N931" s="166"/>
      <c r="O931" s="2775"/>
      <c r="P931" s="2775"/>
      <c r="Q931" s="2775"/>
      <c r="R931" s="2775"/>
      <c r="S931" s="2775">
        <v>719976.4593968254</v>
      </c>
      <c r="T931" s="2760"/>
      <c r="U931" s="184"/>
      <c r="V931" s="2866" t="s">
        <v>1005</v>
      </c>
      <c r="W931" s="2867"/>
      <c r="X931" s="73"/>
      <c r="Y931" s="73"/>
      <c r="Z931" s="2055"/>
      <c r="AA931" s="2051"/>
      <c r="AB931" s="2776"/>
      <c r="AC931" s="3091"/>
      <c r="AD931" s="2759"/>
      <c r="AE931" s="2760"/>
      <c r="AF931" s="299"/>
      <c r="AG931" s="169" t="s">
        <v>731</v>
      </c>
      <c r="AH931" s="166"/>
      <c r="AI931" s="166"/>
      <c r="AJ931" s="2775"/>
      <c r="AK931" s="2775"/>
      <c r="AL931" s="2775"/>
      <c r="AM931" s="2775"/>
      <c r="AN931" s="2775">
        <v>530177.66668571427</v>
      </c>
      <c r="AO931" s="2760"/>
    </row>
    <row r="932" spans="1:41" ht="15.95" customHeight="1" x14ac:dyDescent="0.4">
      <c r="A932" s="2866" t="s">
        <v>1006</v>
      </c>
      <c r="B932" s="2867"/>
      <c r="C932" s="73" t="s">
        <v>502</v>
      </c>
      <c r="D932" s="73" t="s">
        <v>503</v>
      </c>
      <c r="E932" s="2883">
        <v>16</v>
      </c>
      <c r="F932" s="2884"/>
      <c r="G932" s="2841">
        <v>38202.400000000001</v>
      </c>
      <c r="H932" s="2842">
        <v>38202.400000000001</v>
      </c>
      <c r="I932" s="2759">
        <v>611238.40000000002</v>
      </c>
      <c r="J932" s="2760"/>
      <c r="K932" s="299"/>
      <c r="L932" s="185" t="s">
        <v>510</v>
      </c>
      <c r="M932" s="173"/>
      <c r="N932" s="173"/>
      <c r="O932" s="2757"/>
      <c r="P932" s="2757"/>
      <c r="Q932" s="2757"/>
      <c r="R932" s="2757"/>
      <c r="S932" s="2757">
        <v>250000</v>
      </c>
      <c r="T932" s="2758"/>
      <c r="U932" s="184"/>
      <c r="V932" s="2866" t="s">
        <v>1006</v>
      </c>
      <c r="W932" s="2867"/>
      <c r="X932" s="73" t="s">
        <v>502</v>
      </c>
      <c r="Y932" s="73" t="s">
        <v>503</v>
      </c>
      <c r="Z932" s="2883">
        <v>14</v>
      </c>
      <c r="AA932" s="2884"/>
      <c r="AB932" s="2841">
        <v>38202.400000000001</v>
      </c>
      <c r="AC932" s="2842">
        <v>38202.400000000001</v>
      </c>
      <c r="AD932" s="2759">
        <v>534833.6</v>
      </c>
      <c r="AE932" s="2760"/>
      <c r="AF932" s="299"/>
      <c r="AG932" s="185" t="s">
        <v>510</v>
      </c>
      <c r="AH932" s="173"/>
      <c r="AI932" s="173"/>
      <c r="AJ932" s="2757"/>
      <c r="AK932" s="2757"/>
      <c r="AL932" s="2757"/>
      <c r="AM932" s="2757"/>
      <c r="AN932" s="3099">
        <v>150000</v>
      </c>
      <c r="AO932" s="3100"/>
    </row>
    <row r="933" spans="1:41" ht="15.95" customHeight="1" x14ac:dyDescent="0.4">
      <c r="A933" s="2866" t="s">
        <v>1523</v>
      </c>
      <c r="B933" s="2867"/>
      <c r="C933" s="73" t="s">
        <v>502</v>
      </c>
      <c r="D933" s="73" t="s">
        <v>503</v>
      </c>
      <c r="E933" s="2883">
        <v>4</v>
      </c>
      <c r="F933" s="2884"/>
      <c r="G933" s="2841">
        <v>38202.400000000001</v>
      </c>
      <c r="H933" s="2842">
        <v>38202.400000000001</v>
      </c>
      <c r="I933" s="2759">
        <v>152809.60000000001</v>
      </c>
      <c r="J933" s="2760"/>
      <c r="K933" s="299"/>
      <c r="L933" s="174" t="s">
        <v>539</v>
      </c>
      <c r="M933" s="222"/>
      <c r="N933" s="222"/>
      <c r="O933" s="3096"/>
      <c r="P933" s="3096"/>
      <c r="Q933" s="3097"/>
      <c r="R933" s="3097"/>
      <c r="S933" s="3098">
        <v>2489952.9187936508</v>
      </c>
      <c r="T933" s="3098"/>
      <c r="U933" s="290"/>
      <c r="V933" s="2866" t="s">
        <v>1523</v>
      </c>
      <c r="W933" s="2867"/>
      <c r="X933" s="73" t="s">
        <v>502</v>
      </c>
      <c r="Y933" s="73" t="s">
        <v>503</v>
      </c>
      <c r="Z933" s="2883">
        <v>4</v>
      </c>
      <c r="AA933" s="2884"/>
      <c r="AB933" s="2841">
        <v>38202.400000000001</v>
      </c>
      <c r="AC933" s="2842">
        <v>38202.400000000001</v>
      </c>
      <c r="AD933" s="2759">
        <v>152809.60000000001</v>
      </c>
      <c r="AE933" s="2760"/>
      <c r="AF933" s="299"/>
      <c r="AG933" s="174" t="s">
        <v>539</v>
      </c>
      <c r="AH933" s="222"/>
      <c r="AI933" s="222"/>
      <c r="AJ933" s="3096"/>
      <c r="AK933" s="3096"/>
      <c r="AL933" s="3097"/>
      <c r="AM933" s="3097"/>
      <c r="AN933" s="3098">
        <v>1748284.2666971427</v>
      </c>
      <c r="AO933" s="3098"/>
    </row>
    <row r="934" spans="1:41" ht="15.95" customHeight="1" x14ac:dyDescent="0.3">
      <c r="A934" s="2866" t="s">
        <v>1008</v>
      </c>
      <c r="B934" s="2867"/>
      <c r="C934" s="73"/>
      <c r="D934" s="73"/>
      <c r="E934" s="2055"/>
      <c r="F934" s="2051"/>
      <c r="G934" s="2776"/>
      <c r="H934" s="2850"/>
      <c r="I934" s="2759">
        <v>0</v>
      </c>
      <c r="J934" s="2760"/>
      <c r="K934" s="299"/>
      <c r="L934" s="177"/>
      <c r="M934" s="166"/>
      <c r="N934" s="166"/>
      <c r="O934" s="2775"/>
      <c r="P934" s="2775"/>
      <c r="Q934" s="2775"/>
      <c r="R934" s="2775"/>
      <c r="S934" s="2775"/>
      <c r="T934" s="2760"/>
      <c r="U934" s="184"/>
      <c r="V934" s="2866" t="s">
        <v>1008</v>
      </c>
      <c r="W934" s="2867"/>
      <c r="X934" s="73"/>
      <c r="Y934" s="73"/>
      <c r="Z934" s="2055"/>
      <c r="AA934" s="2051"/>
      <c r="AB934" s="2776"/>
      <c r="AC934" s="3091"/>
      <c r="AD934" s="2759"/>
      <c r="AE934" s="2760"/>
      <c r="AF934" s="299"/>
      <c r="AG934" s="177"/>
      <c r="AH934" s="166"/>
      <c r="AI934" s="166"/>
      <c r="AJ934" s="2775"/>
      <c r="AK934" s="2775"/>
      <c r="AL934" s="2775"/>
      <c r="AM934" s="2775"/>
      <c r="AN934" s="2775"/>
      <c r="AO934" s="2760"/>
    </row>
    <row r="935" spans="1:41" ht="15.95" customHeight="1" thickBot="1" x14ac:dyDescent="0.45">
      <c r="A935" s="2866" t="s">
        <v>1524</v>
      </c>
      <c r="B935" s="2867"/>
      <c r="C935" s="73" t="s">
        <v>502</v>
      </c>
      <c r="D935" s="73" t="s">
        <v>503</v>
      </c>
      <c r="E935" s="2883">
        <v>6</v>
      </c>
      <c r="F935" s="2884"/>
      <c r="G935" s="2841">
        <v>38202.400000000001</v>
      </c>
      <c r="H935" s="2842">
        <v>38202.400000000001</v>
      </c>
      <c r="I935" s="2759">
        <v>229214.40000000002</v>
      </c>
      <c r="J935" s="2760"/>
      <c r="K935" s="299"/>
      <c r="L935" s="178" t="s">
        <v>588</v>
      </c>
      <c r="M935" s="226"/>
      <c r="N935" s="226"/>
      <c r="O935" s="226"/>
      <c r="P935" s="226"/>
      <c r="Q935" s="179"/>
      <c r="R935" s="179"/>
      <c r="S935" s="2780">
        <v>16889482.106730156</v>
      </c>
      <c r="T935" s="2781"/>
      <c r="U935" s="290"/>
      <c r="V935" s="2866" t="s">
        <v>1524</v>
      </c>
      <c r="W935" s="2867"/>
      <c r="X935" s="73" t="s">
        <v>502</v>
      </c>
      <c r="Y935" s="73" t="s">
        <v>503</v>
      </c>
      <c r="Z935" s="2883">
        <v>6</v>
      </c>
      <c r="AA935" s="2884"/>
      <c r="AB935" s="2841">
        <v>38202.400000000001</v>
      </c>
      <c r="AC935" s="2842">
        <v>38202.400000000001</v>
      </c>
      <c r="AD935" s="2759"/>
      <c r="AE935" s="2760"/>
      <c r="AF935" s="299"/>
      <c r="AG935" s="178" t="s">
        <v>588</v>
      </c>
      <c r="AH935" s="226"/>
      <c r="AI935" s="226"/>
      <c r="AJ935" s="226"/>
      <c r="AK935" s="226"/>
      <c r="AL935" s="179"/>
      <c r="AM935" s="179"/>
      <c r="AN935" s="2780">
        <v>12351837.600411428</v>
      </c>
      <c r="AO935" s="2781"/>
    </row>
    <row r="936" spans="1:41" ht="15.95" customHeight="1" x14ac:dyDescent="0.4">
      <c r="A936" s="2866" t="s">
        <v>1015</v>
      </c>
      <c r="B936" s="2867"/>
      <c r="C936" s="73" t="s">
        <v>502</v>
      </c>
      <c r="D936" s="73" t="s">
        <v>503</v>
      </c>
      <c r="E936" s="2769">
        <v>12</v>
      </c>
      <c r="F936" s="2770"/>
      <c r="G936" s="2841">
        <v>38202.400000000001</v>
      </c>
      <c r="H936" s="2842">
        <v>38202.400000000001</v>
      </c>
      <c r="I936" s="2759">
        <v>458428.80000000005</v>
      </c>
      <c r="J936" s="2760"/>
      <c r="K936" s="304"/>
      <c r="L936" s="166"/>
      <c r="M936" s="166"/>
      <c r="N936" s="166"/>
      <c r="O936" s="166"/>
      <c r="P936" s="166"/>
      <c r="Q936" s="166"/>
      <c r="R936" s="166"/>
      <c r="S936" s="166"/>
      <c r="T936" s="166"/>
      <c r="U936" s="286"/>
      <c r="V936" s="2866" t="s">
        <v>1015</v>
      </c>
      <c r="W936" s="2867"/>
      <c r="X936" s="73" t="s">
        <v>502</v>
      </c>
      <c r="Y936" s="73" t="s">
        <v>503</v>
      </c>
      <c r="Z936" s="2769">
        <v>22</v>
      </c>
      <c r="AA936" s="2770"/>
      <c r="AB936" s="2841">
        <v>38202.400000000001</v>
      </c>
      <c r="AC936" s="2842">
        <v>38202.400000000001</v>
      </c>
      <c r="AD936" s="2759">
        <v>840452.8</v>
      </c>
      <c r="AE936" s="2760"/>
      <c r="AF936" s="304"/>
      <c r="AG936" s="166"/>
      <c r="AH936" s="166"/>
      <c r="AI936" s="166"/>
      <c r="AJ936" s="166"/>
      <c r="AK936" s="166"/>
      <c r="AL936" s="166"/>
      <c r="AM936" s="166"/>
      <c r="AN936" s="166"/>
      <c r="AO936" s="166"/>
    </row>
    <row r="937" spans="1:41" ht="15.95" customHeight="1" x14ac:dyDescent="0.4">
      <c r="A937" s="2866" t="s">
        <v>1016</v>
      </c>
      <c r="B937" s="2867"/>
      <c r="C937" s="73" t="s">
        <v>502</v>
      </c>
      <c r="D937" s="73" t="s">
        <v>503</v>
      </c>
      <c r="E937" s="2883">
        <v>3</v>
      </c>
      <c r="F937" s="2884"/>
      <c r="G937" s="2841">
        <v>38202.400000000001</v>
      </c>
      <c r="H937" s="2842">
        <v>38202.400000000001</v>
      </c>
      <c r="I937" s="2759">
        <v>114607.20000000001</v>
      </c>
      <c r="J937" s="2760"/>
      <c r="K937" s="299"/>
      <c r="L937" s="7" t="s">
        <v>1530</v>
      </c>
      <c r="M937" s="166"/>
      <c r="N937" s="166"/>
      <c r="O937" s="166"/>
      <c r="P937" s="166"/>
      <c r="Q937" s="166"/>
      <c r="R937" s="166"/>
      <c r="S937" s="166"/>
      <c r="T937" s="166"/>
      <c r="U937" s="286"/>
      <c r="V937" s="2866" t="s">
        <v>1016</v>
      </c>
      <c r="W937" s="2867"/>
      <c r="X937" s="73" t="s">
        <v>502</v>
      </c>
      <c r="Y937" s="73" t="s">
        <v>503</v>
      </c>
      <c r="Z937" s="2883">
        <v>3</v>
      </c>
      <c r="AA937" s="2884"/>
      <c r="AB937" s="2841">
        <v>38202.400000000001</v>
      </c>
      <c r="AC937" s="2842">
        <v>38202.400000000001</v>
      </c>
      <c r="AD937" s="2759">
        <v>114607.20000000001</v>
      </c>
      <c r="AE937" s="2760"/>
      <c r="AF937" s="299"/>
      <c r="AG937" s="7" t="s">
        <v>1530</v>
      </c>
      <c r="AH937" s="166"/>
      <c r="AI937" s="166"/>
      <c r="AJ937" s="166"/>
      <c r="AK937" s="166"/>
      <c r="AL937" s="166"/>
      <c r="AM937" s="166"/>
      <c r="AN937" s="166"/>
      <c r="AO937" s="166"/>
    </row>
    <row r="938" spans="1:41" ht="15.95" customHeight="1" x14ac:dyDescent="0.3">
      <c r="A938" s="2866" t="s">
        <v>1017</v>
      </c>
      <c r="B938" s="2867"/>
      <c r="C938" s="2052"/>
      <c r="D938" s="73"/>
      <c r="E938" s="2055"/>
      <c r="F938" s="2051"/>
      <c r="G938" s="2776"/>
      <c r="H938" s="2850"/>
      <c r="I938" s="2759">
        <v>0</v>
      </c>
      <c r="J938" s="2760"/>
      <c r="K938" s="299"/>
      <c r="L938" s="2155" t="s">
        <v>1586</v>
      </c>
      <c r="M938" s="1881"/>
      <c r="N938" s="1881"/>
      <c r="O938" s="1881"/>
      <c r="P938" s="1881"/>
      <c r="Q938" s="1896"/>
      <c r="R938" s="1881"/>
      <c r="S938" s="1881"/>
      <c r="T938" s="166"/>
      <c r="U938" s="286"/>
      <c r="V938" s="2866" t="s">
        <v>1017</v>
      </c>
      <c r="W938" s="2867"/>
      <c r="X938" s="2052"/>
      <c r="Y938" s="73"/>
      <c r="Z938" s="2055"/>
      <c r="AA938" s="2051"/>
      <c r="AB938" s="2776"/>
      <c r="AC938" s="3091"/>
      <c r="AD938" s="2759">
        <v>0</v>
      </c>
      <c r="AE938" s="2760"/>
      <c r="AF938" s="299"/>
      <c r="AG938" s="2155" t="s">
        <v>1586</v>
      </c>
      <c r="AH938" s="1881"/>
      <c r="AI938" s="1881"/>
      <c r="AJ938" s="1881"/>
      <c r="AK938" s="1881"/>
      <c r="AL938" s="1896"/>
      <c r="AM938" s="1881"/>
      <c r="AN938" s="1881"/>
      <c r="AO938" s="166"/>
    </row>
    <row r="939" spans="1:41" ht="15.95" customHeight="1" x14ac:dyDescent="0.3">
      <c r="A939" s="2866" t="s">
        <v>1018</v>
      </c>
      <c r="B939" s="2867"/>
      <c r="C939" s="2052"/>
      <c r="D939" s="73"/>
      <c r="E939" s="2055"/>
      <c r="F939" s="2051"/>
      <c r="G939" s="2776"/>
      <c r="H939" s="2850"/>
      <c r="I939" s="2759">
        <v>0</v>
      </c>
      <c r="J939" s="2760"/>
      <c r="K939" s="299"/>
      <c r="L939" s="166"/>
      <c r="M939" s="227"/>
      <c r="N939" s="227"/>
      <c r="O939" s="227"/>
      <c r="P939" s="227"/>
      <c r="Q939" s="122"/>
      <c r="R939" s="61"/>
      <c r="S939" s="166"/>
      <c r="T939" s="166"/>
      <c r="U939" s="286"/>
      <c r="V939" s="2866" t="s">
        <v>1018</v>
      </c>
      <c r="W939" s="2867"/>
      <c r="X939" s="2052"/>
      <c r="Y939" s="73"/>
      <c r="Z939" s="2055"/>
      <c r="AA939" s="2051"/>
      <c r="AB939" s="2776"/>
      <c r="AC939" s="3091"/>
      <c r="AD939" s="2759">
        <v>0</v>
      </c>
      <c r="AE939" s="2760"/>
      <c r="AF939" s="299"/>
      <c r="AG939" s="166"/>
      <c r="AH939" s="3044"/>
      <c r="AI939" s="3044"/>
      <c r="AJ939" s="3044"/>
      <c r="AK939" s="3044"/>
      <c r="AL939" s="291"/>
      <c r="AM939" s="61"/>
      <c r="AN939" s="166"/>
      <c r="AO939" s="166"/>
    </row>
    <row r="940" spans="1:41" ht="15.95" customHeight="1" x14ac:dyDescent="0.4">
      <c r="A940" s="2866" t="s">
        <v>1019</v>
      </c>
      <c r="B940" s="2867"/>
      <c r="C940" s="73" t="s">
        <v>502</v>
      </c>
      <c r="D940" s="73" t="s">
        <v>503</v>
      </c>
      <c r="E940" s="2769">
        <v>8</v>
      </c>
      <c r="F940" s="2770"/>
      <c r="G940" s="2841">
        <v>38202.400000000001</v>
      </c>
      <c r="H940" s="2842">
        <v>38202.400000000001</v>
      </c>
      <c r="I940" s="2759">
        <v>305619.20000000001</v>
      </c>
      <c r="J940" s="2760"/>
      <c r="K940" s="299"/>
      <c r="L940" s="166"/>
      <c r="M940" s="227"/>
      <c r="N940" s="227"/>
      <c r="O940" s="227"/>
      <c r="P940" s="227"/>
      <c r="Q940" s="122"/>
      <c r="R940" s="61"/>
      <c r="S940" s="166"/>
      <c r="T940" s="166"/>
      <c r="U940" s="286"/>
      <c r="V940" s="2866" t="s">
        <v>1019</v>
      </c>
      <c r="W940" s="2867"/>
      <c r="X940" s="73" t="s">
        <v>502</v>
      </c>
      <c r="Y940" s="73" t="s">
        <v>503</v>
      </c>
      <c r="Z940" s="2769">
        <v>8</v>
      </c>
      <c r="AA940" s="2770"/>
      <c r="AB940" s="2841">
        <v>38202.400000000001</v>
      </c>
      <c r="AC940" s="2842">
        <v>38202.400000000001</v>
      </c>
      <c r="AD940" s="2759">
        <v>305619.20000000001</v>
      </c>
      <c r="AE940" s="2760"/>
      <c r="AF940" s="299"/>
      <c r="AG940" s="166"/>
      <c r="AH940" s="227"/>
      <c r="AI940" s="227"/>
      <c r="AJ940" s="227"/>
      <c r="AK940" s="227"/>
      <c r="AL940" s="122"/>
      <c r="AM940" s="61"/>
      <c r="AN940" s="166"/>
      <c r="AO940" s="166"/>
    </row>
    <row r="941" spans="1:41" ht="15.95" customHeight="1" x14ac:dyDescent="0.4">
      <c r="A941" s="2866" t="s">
        <v>887</v>
      </c>
      <c r="B941" s="2867"/>
      <c r="C941" s="73" t="s">
        <v>502</v>
      </c>
      <c r="D941" s="73" t="s">
        <v>503</v>
      </c>
      <c r="E941" s="2769">
        <v>4</v>
      </c>
      <c r="F941" s="2770"/>
      <c r="G941" s="2841">
        <v>38202.400000000001</v>
      </c>
      <c r="H941" s="2842">
        <v>38202.400000000001</v>
      </c>
      <c r="I941" s="2759">
        <v>152809.60000000001</v>
      </c>
      <c r="J941" s="2760"/>
      <c r="K941" s="299"/>
      <c r="L941" s="166"/>
      <c r="M941" s="3044"/>
      <c r="N941" s="3044"/>
      <c r="O941" s="3044"/>
      <c r="P941" s="3044"/>
      <c r="Q941" s="122"/>
      <c r="R941" s="166"/>
      <c r="S941" s="61"/>
      <c r="T941" s="166"/>
      <c r="U941" s="286"/>
      <c r="V941" s="2866" t="s">
        <v>887</v>
      </c>
      <c r="W941" s="2867"/>
      <c r="X941" s="73" t="s">
        <v>502</v>
      </c>
      <c r="Y941" s="73" t="s">
        <v>503</v>
      </c>
      <c r="Z941" s="2769">
        <v>4</v>
      </c>
      <c r="AA941" s="2770"/>
      <c r="AB941" s="2841">
        <v>38202.400000000001</v>
      </c>
      <c r="AC941" s="2842">
        <v>38202.400000000001</v>
      </c>
      <c r="AD941" s="2759">
        <v>152809.60000000001</v>
      </c>
      <c r="AE941" s="2760"/>
      <c r="AF941" s="299"/>
      <c r="AG941" s="166"/>
      <c r="AH941" s="227"/>
      <c r="AI941" s="227"/>
      <c r="AJ941" s="227"/>
      <c r="AK941" s="227"/>
      <c r="AL941" s="122"/>
      <c r="AM941" s="166"/>
      <c r="AN941" s="61"/>
      <c r="AO941" s="166"/>
    </row>
    <row r="942" spans="1:41" ht="15.95" customHeight="1" x14ac:dyDescent="0.4">
      <c r="A942" s="2866" t="s">
        <v>888</v>
      </c>
      <c r="B942" s="2867"/>
      <c r="C942" s="73" t="s">
        <v>502</v>
      </c>
      <c r="D942" s="73" t="s">
        <v>503</v>
      </c>
      <c r="E942" s="2883">
        <v>4</v>
      </c>
      <c r="F942" s="2884"/>
      <c r="G942" s="2841">
        <v>38202.400000000001</v>
      </c>
      <c r="H942" s="2842">
        <v>38202.400000000001</v>
      </c>
      <c r="I942" s="2759">
        <v>152809.60000000001</v>
      </c>
      <c r="J942" s="2760"/>
      <c r="K942" s="299"/>
      <c r="L942" s="166"/>
      <c r="M942" s="3044"/>
      <c r="N942" s="3044"/>
      <c r="O942" s="3044"/>
      <c r="P942" s="3044"/>
      <c r="Q942" s="122"/>
      <c r="R942" s="61"/>
      <c r="S942" s="166"/>
      <c r="T942" s="166"/>
      <c r="U942" s="286"/>
      <c r="V942" s="2866" t="s">
        <v>888</v>
      </c>
      <c r="W942" s="2867"/>
      <c r="X942" s="73" t="s">
        <v>502</v>
      </c>
      <c r="Y942" s="73" t="s">
        <v>503</v>
      </c>
      <c r="Z942" s="2883">
        <v>4</v>
      </c>
      <c r="AA942" s="2884"/>
      <c r="AB942" s="2841">
        <v>38202.400000000001</v>
      </c>
      <c r="AC942" s="2842">
        <v>38202.400000000001</v>
      </c>
      <c r="AD942" s="2759">
        <v>152809.60000000001</v>
      </c>
      <c r="AE942" s="2760"/>
      <c r="AF942" s="299"/>
      <c r="AG942" s="166"/>
      <c r="AH942" s="3044"/>
      <c r="AI942" s="3044"/>
      <c r="AJ942" s="3044"/>
      <c r="AK942" s="3044"/>
      <c r="AL942" s="122"/>
      <c r="AM942" s="61"/>
      <c r="AN942" s="166"/>
      <c r="AO942" s="166"/>
    </row>
    <row r="943" spans="1:41" ht="15.95" customHeight="1" x14ac:dyDescent="0.3">
      <c r="A943" s="2870" t="s">
        <v>1020</v>
      </c>
      <c r="B943" s="2871"/>
      <c r="C943" s="2052"/>
      <c r="D943" s="73"/>
      <c r="E943" s="2055"/>
      <c r="F943" s="2051"/>
      <c r="G943" s="2776"/>
      <c r="H943" s="2850"/>
      <c r="I943" s="2765">
        <v>1189780.04</v>
      </c>
      <c r="J943" s="2766"/>
      <c r="K943" s="299"/>
      <c r="L943" s="166"/>
      <c r="M943" s="3044"/>
      <c r="N943" s="3044"/>
      <c r="O943" s="3044"/>
      <c r="P943" s="3044"/>
      <c r="Q943" s="292"/>
      <c r="R943" s="61"/>
      <c r="S943" s="166"/>
      <c r="T943" s="166"/>
      <c r="U943" s="286"/>
      <c r="V943" s="2870" t="s">
        <v>1020</v>
      </c>
      <c r="W943" s="2871"/>
      <c r="X943" s="2052"/>
      <c r="Y943" s="73"/>
      <c r="Z943" s="2055"/>
      <c r="AA943" s="2051"/>
      <c r="AB943" s="2776"/>
      <c r="AC943" s="3091"/>
      <c r="AD943" s="2765">
        <v>2931448.9279999998</v>
      </c>
      <c r="AE943" s="2766"/>
      <c r="AF943" s="299"/>
      <c r="AG943" s="166"/>
      <c r="AH943" s="3044"/>
      <c r="AI943" s="3044"/>
      <c r="AJ943" s="3044"/>
      <c r="AK943" s="3044"/>
      <c r="AL943" s="122"/>
      <c r="AM943" s="61"/>
      <c r="AN943" s="166"/>
      <c r="AO943" s="166"/>
    </row>
    <row r="944" spans="1:41" ht="15.95" customHeight="1" x14ac:dyDescent="0.4">
      <c r="A944" s="2866" t="s">
        <v>890</v>
      </c>
      <c r="B944" s="2867"/>
      <c r="C944" s="73" t="s">
        <v>502</v>
      </c>
      <c r="D944" s="73" t="s">
        <v>503</v>
      </c>
      <c r="E944" s="2883">
        <v>5</v>
      </c>
      <c r="F944" s="2884"/>
      <c r="G944" s="2841">
        <v>38202.400000000001</v>
      </c>
      <c r="H944" s="2842">
        <v>38202.400000000001</v>
      </c>
      <c r="I944" s="2759">
        <v>191012</v>
      </c>
      <c r="J944" s="2760"/>
      <c r="K944" s="299"/>
      <c r="L944" s="166"/>
      <c r="M944" s="166"/>
      <c r="N944" s="166"/>
      <c r="O944" s="166"/>
      <c r="P944" s="166"/>
      <c r="Q944" s="166"/>
      <c r="R944" s="61"/>
      <c r="S944" s="166"/>
      <c r="T944" s="166"/>
      <c r="U944" s="286"/>
      <c r="V944" s="2866" t="s">
        <v>890</v>
      </c>
      <c r="W944" s="2867"/>
      <c r="X944" s="73" t="s">
        <v>502</v>
      </c>
      <c r="Y944" s="73" t="s">
        <v>503</v>
      </c>
      <c r="Z944" s="2883">
        <v>20</v>
      </c>
      <c r="AA944" s="2884"/>
      <c r="AB944" s="2841">
        <v>38202.400000000001</v>
      </c>
      <c r="AC944" s="2842">
        <v>38202.400000000001</v>
      </c>
      <c r="AD944" s="2759">
        <v>764048</v>
      </c>
      <c r="AE944" s="2760"/>
      <c r="AF944" s="299"/>
      <c r="AG944" s="166"/>
      <c r="AH944" s="3044"/>
      <c r="AI944" s="3044"/>
      <c r="AJ944" s="3044"/>
      <c r="AK944" s="3044"/>
      <c r="AL944" s="292"/>
      <c r="AM944" s="61"/>
      <c r="AN944" s="166"/>
      <c r="AO944" s="166"/>
    </row>
    <row r="945" spans="1:41" ht="15.95" customHeight="1" x14ac:dyDescent="0.3">
      <c r="A945" s="2866" t="s">
        <v>1525</v>
      </c>
      <c r="B945" s="2867"/>
      <c r="C945" s="73"/>
      <c r="D945" s="73"/>
      <c r="E945" s="2055"/>
      <c r="F945" s="2051"/>
      <c r="G945" s="2776"/>
      <c r="H945" s="2850"/>
      <c r="I945" s="2759">
        <v>0</v>
      </c>
      <c r="J945" s="2760"/>
      <c r="K945" s="299"/>
      <c r="L945" s="53"/>
      <c r="M945" s="53"/>
      <c r="N945" s="53"/>
      <c r="O945" s="53"/>
      <c r="P945" s="53"/>
      <c r="Q945" s="53"/>
      <c r="R945" s="166"/>
      <c r="S945" s="166"/>
      <c r="T945" s="166"/>
      <c r="U945" s="286"/>
      <c r="V945" s="2866" t="s">
        <v>1525</v>
      </c>
      <c r="W945" s="2867"/>
      <c r="X945" s="73"/>
      <c r="Y945" s="73"/>
      <c r="Z945" s="2055"/>
      <c r="AA945" s="2051"/>
      <c r="AB945" s="2759"/>
      <c r="AC945" s="3091"/>
      <c r="AD945" s="2759">
        <v>0</v>
      </c>
      <c r="AE945" s="2760"/>
      <c r="AF945" s="299"/>
      <c r="AG945" s="166"/>
      <c r="AH945" s="166"/>
      <c r="AI945" s="166"/>
      <c r="AJ945" s="166"/>
      <c r="AK945" s="166"/>
      <c r="AL945" s="166"/>
      <c r="AM945" s="166"/>
      <c r="AN945" s="166"/>
      <c r="AO945" s="166"/>
    </row>
    <row r="946" spans="1:41" ht="15.95" customHeight="1" x14ac:dyDescent="0.4">
      <c r="A946" s="2866" t="s">
        <v>899</v>
      </c>
      <c r="B946" s="2867"/>
      <c r="C946" s="73" t="s">
        <v>502</v>
      </c>
      <c r="D946" s="73" t="s">
        <v>503</v>
      </c>
      <c r="E946" s="2883">
        <v>2</v>
      </c>
      <c r="F946" s="2884"/>
      <c r="G946" s="2841">
        <v>38202.400000000001</v>
      </c>
      <c r="H946" s="2842">
        <v>38202.400000000001</v>
      </c>
      <c r="I946" s="2759">
        <v>76404.800000000003</v>
      </c>
      <c r="J946" s="2760"/>
      <c r="K946" s="299"/>
      <c r="L946" s="53"/>
      <c r="M946" s="53"/>
      <c r="N946" s="53"/>
      <c r="O946" s="53"/>
      <c r="P946" s="53"/>
      <c r="Q946" s="53"/>
      <c r="R946" s="53"/>
      <c r="S946" s="166"/>
      <c r="T946" s="166"/>
      <c r="U946" s="286"/>
      <c r="V946" s="2866" t="s">
        <v>899</v>
      </c>
      <c r="W946" s="2867"/>
      <c r="X946" s="73" t="s">
        <v>502</v>
      </c>
      <c r="Y946" s="73" t="s">
        <v>503</v>
      </c>
      <c r="Z946" s="2883">
        <v>8</v>
      </c>
      <c r="AA946" s="2884"/>
      <c r="AB946" s="2841">
        <v>38202.400000000001</v>
      </c>
      <c r="AC946" s="2842">
        <v>38202.400000000001</v>
      </c>
      <c r="AD946" s="2759">
        <v>305619.20000000001</v>
      </c>
      <c r="AE946" s="2760"/>
      <c r="AF946" s="299"/>
      <c r="AG946" s="53"/>
      <c r="AH946" s="53"/>
      <c r="AI946" s="53"/>
      <c r="AJ946" s="53"/>
      <c r="AK946" s="53"/>
      <c r="AL946" s="53"/>
      <c r="AM946" s="53"/>
      <c r="AN946" s="166"/>
      <c r="AO946" s="166"/>
    </row>
    <row r="947" spans="1:41" ht="15.95" customHeight="1" x14ac:dyDescent="0.4">
      <c r="A947" s="2866" t="s">
        <v>733</v>
      </c>
      <c r="B947" s="2867"/>
      <c r="C947" s="73" t="s">
        <v>502</v>
      </c>
      <c r="D947" s="73" t="s">
        <v>503</v>
      </c>
      <c r="E947" s="2883">
        <v>2</v>
      </c>
      <c r="F947" s="2884"/>
      <c r="G947" s="2841">
        <v>38202.400000000001</v>
      </c>
      <c r="H947" s="2842">
        <v>38202.400000000001</v>
      </c>
      <c r="I947" s="2759">
        <v>76404.800000000003</v>
      </c>
      <c r="J947" s="2760"/>
      <c r="K947" s="299"/>
      <c r="L947" s="53"/>
      <c r="M947" s="53"/>
      <c r="N947" s="53"/>
      <c r="O947" s="53"/>
      <c r="P947" s="53"/>
      <c r="Q947" s="53"/>
      <c r="R947" s="53"/>
      <c r="S947" s="166"/>
      <c r="T947" s="166"/>
      <c r="U947" s="286"/>
      <c r="V947" s="2866" t="s">
        <v>733</v>
      </c>
      <c r="W947" s="2867"/>
      <c r="X947" s="73" t="s">
        <v>502</v>
      </c>
      <c r="Y947" s="73" t="s">
        <v>503</v>
      </c>
      <c r="Z947" s="2883">
        <v>2</v>
      </c>
      <c r="AA947" s="2884"/>
      <c r="AB947" s="2841">
        <v>38202.400000000001</v>
      </c>
      <c r="AC947" s="2842">
        <v>38202.400000000001</v>
      </c>
      <c r="AD947" s="2759">
        <v>76404.800000000003</v>
      </c>
      <c r="AE947" s="2760"/>
      <c r="AF947" s="299"/>
      <c r="AG947" s="53"/>
      <c r="AH947" s="53"/>
      <c r="AI947" s="53"/>
      <c r="AJ947" s="53"/>
      <c r="AK947" s="53"/>
      <c r="AL947" s="53"/>
      <c r="AM947" s="53"/>
      <c r="AN947" s="166"/>
      <c r="AO947" s="166"/>
    </row>
    <row r="948" spans="1:41" ht="15.95" customHeight="1" x14ac:dyDescent="0.3">
      <c r="A948" s="2866" t="s">
        <v>770</v>
      </c>
      <c r="B948" s="2867"/>
      <c r="C948" s="2052"/>
      <c r="D948" s="73" t="s">
        <v>799</v>
      </c>
      <c r="E948" s="2883">
        <v>1</v>
      </c>
      <c r="F948" s="2884"/>
      <c r="G948" s="2776">
        <v>441911.88</v>
      </c>
      <c r="H948" s="2850">
        <v>441911.88</v>
      </c>
      <c r="I948" s="2759">
        <v>441911.88</v>
      </c>
      <c r="J948" s="2760"/>
      <c r="K948" s="299"/>
      <c r="L948" s="53"/>
      <c r="M948" s="53"/>
      <c r="N948" s="53"/>
      <c r="O948" s="53"/>
      <c r="P948" s="53"/>
      <c r="Q948" s="53"/>
      <c r="R948" s="53"/>
      <c r="S948" s="166"/>
      <c r="T948" s="166"/>
      <c r="U948" s="286"/>
      <c r="V948" s="2866" t="s">
        <v>770</v>
      </c>
      <c r="W948" s="2867"/>
      <c r="X948" s="2052"/>
      <c r="Y948" s="73" t="s">
        <v>799</v>
      </c>
      <c r="Z948" s="2883">
        <v>1</v>
      </c>
      <c r="AA948" s="2884"/>
      <c r="AB948" s="2776"/>
      <c r="AC948" s="3091"/>
      <c r="AD948" s="2759">
        <v>250000</v>
      </c>
      <c r="AE948" s="2760"/>
      <c r="AF948" s="299"/>
      <c r="AG948" s="53"/>
      <c r="AH948" s="53"/>
      <c r="AI948" s="53"/>
      <c r="AJ948" s="53"/>
      <c r="AK948" s="53"/>
      <c r="AL948" s="53"/>
      <c r="AM948" s="53"/>
      <c r="AN948" s="166"/>
      <c r="AO948" s="166"/>
    </row>
    <row r="949" spans="1:41" ht="15.95" customHeight="1" x14ac:dyDescent="0.3">
      <c r="A949" s="2866" t="s">
        <v>620</v>
      </c>
      <c r="B949" s="2867"/>
      <c r="C949" s="73"/>
      <c r="D949" s="2116" t="s">
        <v>561</v>
      </c>
      <c r="E949" s="2883">
        <v>4</v>
      </c>
      <c r="F949" s="2884"/>
      <c r="G949" s="2776">
        <v>101011.64</v>
      </c>
      <c r="H949" s="2850">
        <v>101011.64</v>
      </c>
      <c r="I949" s="2759">
        <v>404046.56</v>
      </c>
      <c r="J949" s="2760"/>
      <c r="K949" s="299"/>
      <c r="L949" s="53"/>
      <c r="M949" s="53"/>
      <c r="N949" s="53"/>
      <c r="O949" s="53"/>
      <c r="P949" s="53"/>
      <c r="Q949" s="53"/>
      <c r="R949" s="53"/>
      <c r="S949" s="53"/>
      <c r="T949" s="53"/>
      <c r="U949" s="286"/>
      <c r="V949" s="2866" t="s">
        <v>620</v>
      </c>
      <c r="W949" s="2867"/>
      <c r="X949" s="73" t="s">
        <v>592</v>
      </c>
      <c r="Y949" s="73" t="s">
        <v>561</v>
      </c>
      <c r="Z949" s="2883">
        <v>15.2</v>
      </c>
      <c r="AA949" s="2884"/>
      <c r="AB949" s="2759">
        <v>101011.64</v>
      </c>
      <c r="AC949" s="3091"/>
      <c r="AD949" s="2759">
        <v>1535376.9279999998</v>
      </c>
      <c r="AE949" s="2760"/>
      <c r="AF949" s="299"/>
      <c r="AG949" s="53"/>
      <c r="AH949" s="53"/>
      <c r="AI949" s="53"/>
      <c r="AJ949" s="53"/>
      <c r="AK949" s="53"/>
      <c r="AL949" s="53"/>
      <c r="AM949" s="53"/>
      <c r="AN949" s="53"/>
      <c r="AO949" s="53"/>
    </row>
    <row r="950" spans="1:41" ht="15.95" customHeight="1" thickBot="1" x14ac:dyDescent="0.25">
      <c r="A950" s="3092" t="s">
        <v>563</v>
      </c>
      <c r="B950" s="3093"/>
      <c r="C950" s="231"/>
      <c r="D950" s="232"/>
      <c r="E950" s="2761">
        <v>97</v>
      </c>
      <c r="F950" s="2762"/>
      <c r="G950" s="2763"/>
      <c r="H950" s="2764"/>
      <c r="I950" s="2761">
        <v>4905188.16</v>
      </c>
      <c r="J950" s="2762"/>
      <c r="K950" s="299"/>
      <c r="L950" s="53"/>
      <c r="M950" s="53"/>
      <c r="N950" s="53"/>
      <c r="O950" s="53"/>
      <c r="P950" s="53"/>
      <c r="Q950" s="53"/>
      <c r="R950" s="53"/>
      <c r="S950" s="166"/>
      <c r="T950" s="166"/>
      <c r="U950" s="286"/>
      <c r="V950" s="3092" t="s">
        <v>563</v>
      </c>
      <c r="W950" s="3093"/>
      <c r="X950" s="231"/>
      <c r="Y950" s="232"/>
      <c r="Z950" s="2761">
        <v>103</v>
      </c>
      <c r="AA950" s="2762"/>
      <c r="AB950" s="2763"/>
      <c r="AC950" s="2764"/>
      <c r="AD950" s="2761">
        <v>5491009.7280000001</v>
      </c>
      <c r="AE950" s="2762"/>
      <c r="AF950" s="299"/>
      <c r="AG950" s="53"/>
      <c r="AH950" s="53"/>
      <c r="AI950" s="53"/>
      <c r="AJ950" s="53"/>
      <c r="AK950" s="53"/>
      <c r="AL950" s="53"/>
      <c r="AM950" s="53"/>
      <c r="AN950" s="166"/>
      <c r="AO950" s="166"/>
    </row>
    <row r="955" spans="1:41" ht="15.95" customHeight="1" x14ac:dyDescent="0.2"/>
    <row r="956" spans="1:41" ht="15.95" customHeight="1" x14ac:dyDescent="0.2">
      <c r="A956" s="3114" t="s">
        <v>1952</v>
      </c>
      <c r="B956" s="3114"/>
      <c r="C956" s="3114"/>
      <c r="D956" s="3114"/>
      <c r="E956" s="3114"/>
      <c r="F956" s="3114"/>
      <c r="G956" s="3114"/>
      <c r="H956" s="3114"/>
      <c r="I956" s="3114"/>
      <c r="J956" s="3114"/>
      <c r="K956" s="3114"/>
      <c r="L956" s="3114"/>
      <c r="M956" s="3114"/>
      <c r="N956" s="3114"/>
      <c r="O956" s="3114"/>
      <c r="P956" s="3114"/>
      <c r="Q956" s="3114"/>
      <c r="R956" s="3114"/>
      <c r="S956" s="3114"/>
      <c r="T956" s="3114"/>
      <c r="U956" s="298"/>
      <c r="V956" s="2811" t="s">
        <v>1971</v>
      </c>
      <c r="W956" s="2811"/>
      <c r="X956" s="2811"/>
      <c r="Y956" s="2811"/>
      <c r="Z956" s="2811"/>
      <c r="AA956" s="2811"/>
      <c r="AB956" s="2811"/>
      <c r="AC956" s="2811"/>
      <c r="AD956" s="2811"/>
      <c r="AE956" s="2811"/>
      <c r="AF956" s="2811"/>
      <c r="AG956" s="2811"/>
      <c r="AH956" s="2811"/>
      <c r="AI956" s="2811"/>
      <c r="AJ956" s="2811"/>
      <c r="AK956" s="2811"/>
      <c r="AL956" s="2811"/>
      <c r="AM956" s="2811"/>
      <c r="AN956" s="2811"/>
      <c r="AO956" s="2811"/>
    </row>
    <row r="957" spans="1:41" ht="15.95" customHeight="1" thickBot="1" x14ac:dyDescent="0.25">
      <c r="A957" s="2811"/>
      <c r="B957" s="2811"/>
      <c r="C957" s="2811"/>
      <c r="D957" s="2811"/>
      <c r="E957" s="2811"/>
      <c r="F957" s="2811"/>
      <c r="G957" s="2811"/>
      <c r="H957" s="2811"/>
      <c r="I957" s="2811"/>
      <c r="J957" s="2811"/>
      <c r="K957" s="2811"/>
      <c r="L957" s="2811"/>
      <c r="M957" s="2811"/>
      <c r="N957" s="2811"/>
      <c r="O957" s="2811"/>
      <c r="P957" s="2811"/>
      <c r="Q957" s="2811"/>
      <c r="R957" s="2811"/>
      <c r="S957" s="2811"/>
      <c r="T957" s="2811"/>
      <c r="U957" s="286"/>
      <c r="V957" s="166"/>
      <c r="W957" s="166"/>
      <c r="X957" s="166"/>
      <c r="Y957" s="166"/>
      <c r="Z957" s="166"/>
      <c r="AA957" s="166"/>
      <c r="AB957" s="166"/>
      <c r="AC957" s="166"/>
      <c r="AD957" s="166"/>
      <c r="AE957" s="166"/>
      <c r="AF957" s="299"/>
      <c r="AG957" s="53"/>
      <c r="AH957" s="53"/>
      <c r="AI957" s="53"/>
      <c r="AJ957" s="53"/>
      <c r="AK957" s="53"/>
      <c r="AL957" s="53"/>
      <c r="AM957" s="53"/>
      <c r="AN957" s="53"/>
      <c r="AO957" s="53"/>
    </row>
    <row r="958" spans="1:41" ht="15.95" customHeight="1" x14ac:dyDescent="0.3">
      <c r="A958" s="2818" t="s">
        <v>441</v>
      </c>
      <c r="B958" s="2820"/>
      <c r="C958" s="2818" t="s">
        <v>442</v>
      </c>
      <c r="D958" s="2819"/>
      <c r="E958" s="2819"/>
      <c r="F958" s="2820"/>
      <c r="G958" s="2818" t="s">
        <v>443</v>
      </c>
      <c r="H958" s="2820"/>
      <c r="I958" s="2818" t="s">
        <v>444</v>
      </c>
      <c r="J958" s="2820"/>
      <c r="K958" s="53"/>
      <c r="L958" s="2833" t="s">
        <v>441</v>
      </c>
      <c r="M958" s="2818" t="s">
        <v>442</v>
      </c>
      <c r="N958" s="2819"/>
      <c r="O958" s="2819"/>
      <c r="P958" s="2820"/>
      <c r="Q958" s="2818" t="s">
        <v>443</v>
      </c>
      <c r="R958" s="2820"/>
      <c r="S958" s="2818"/>
      <c r="T958" s="2820"/>
      <c r="U958" s="287"/>
      <c r="V958" s="2818" t="s">
        <v>441</v>
      </c>
      <c r="W958" s="2820"/>
      <c r="X958" s="2818" t="s">
        <v>442</v>
      </c>
      <c r="Y958" s="2819"/>
      <c r="Z958" s="2819"/>
      <c r="AA958" s="2820"/>
      <c r="AB958" s="2818" t="s">
        <v>443</v>
      </c>
      <c r="AC958" s="2820"/>
      <c r="AD958" s="2818" t="s">
        <v>444</v>
      </c>
      <c r="AE958" s="2820"/>
      <c r="AF958" s="53"/>
      <c r="AG958" s="2833" t="s">
        <v>441</v>
      </c>
      <c r="AH958" s="2818" t="s">
        <v>442</v>
      </c>
      <c r="AI958" s="2819"/>
      <c r="AJ958" s="2819"/>
      <c r="AK958" s="2820"/>
      <c r="AL958" s="2818" t="s">
        <v>443</v>
      </c>
      <c r="AM958" s="2820"/>
      <c r="AN958" s="2818"/>
      <c r="AO958" s="3109"/>
    </row>
    <row r="959" spans="1:41" ht="15.95" customHeight="1" thickBot="1" x14ac:dyDescent="0.35">
      <c r="A959" s="2831"/>
      <c r="B959" s="2832"/>
      <c r="C959" s="2821"/>
      <c r="D959" s="2822"/>
      <c r="E959" s="2822"/>
      <c r="F959" s="2823"/>
      <c r="G959" s="2831" t="s">
        <v>446</v>
      </c>
      <c r="H959" s="2832"/>
      <c r="I959" s="2831"/>
      <c r="J959" s="2832"/>
      <c r="K959" s="53"/>
      <c r="L959" s="2873"/>
      <c r="M959" s="2821"/>
      <c r="N959" s="2822"/>
      <c r="O959" s="2822"/>
      <c r="P959" s="2823"/>
      <c r="Q959" s="2831" t="s">
        <v>446</v>
      </c>
      <c r="R959" s="2832"/>
      <c r="S959" s="2831" t="s">
        <v>281</v>
      </c>
      <c r="T959" s="2832"/>
      <c r="U959" s="287"/>
      <c r="V959" s="2831"/>
      <c r="W959" s="2832"/>
      <c r="X959" s="2821"/>
      <c r="Y959" s="2822"/>
      <c r="Z959" s="2822"/>
      <c r="AA959" s="2823"/>
      <c r="AB959" s="2831" t="s">
        <v>446</v>
      </c>
      <c r="AC959" s="2832"/>
      <c r="AD959" s="2831"/>
      <c r="AE959" s="2832"/>
      <c r="AF959" s="53"/>
      <c r="AG959" s="2873"/>
      <c r="AH959" s="2821"/>
      <c r="AI959" s="2822"/>
      <c r="AJ959" s="2822"/>
      <c r="AK959" s="2823"/>
      <c r="AL959" s="2831" t="s">
        <v>446</v>
      </c>
      <c r="AM959" s="2832"/>
      <c r="AN959" s="2831" t="s">
        <v>281</v>
      </c>
      <c r="AO959" s="3091"/>
    </row>
    <row r="960" spans="1:41" ht="15.95" customHeight="1" x14ac:dyDescent="0.3">
      <c r="A960" s="2831"/>
      <c r="B960" s="2832"/>
      <c r="C960" s="2118" t="s">
        <v>447</v>
      </c>
      <c r="D960" s="2873" t="s">
        <v>448</v>
      </c>
      <c r="E960" s="2831" t="s">
        <v>449</v>
      </c>
      <c r="F960" s="2832"/>
      <c r="G960" s="2831" t="s">
        <v>450</v>
      </c>
      <c r="H960" s="2832"/>
      <c r="I960" s="2831" t="s">
        <v>354</v>
      </c>
      <c r="J960" s="2832"/>
      <c r="K960" s="53"/>
      <c r="L960" s="2873"/>
      <c r="M960" s="2117" t="s">
        <v>447</v>
      </c>
      <c r="N960" s="2833" t="s">
        <v>448</v>
      </c>
      <c r="O960" s="2818" t="s">
        <v>449</v>
      </c>
      <c r="P960" s="2820"/>
      <c r="Q960" s="2831" t="s">
        <v>450</v>
      </c>
      <c r="R960" s="2832"/>
      <c r="S960" s="2831" t="s">
        <v>354</v>
      </c>
      <c r="T960" s="2832"/>
      <c r="U960" s="287"/>
      <c r="V960" s="2831"/>
      <c r="W960" s="2832"/>
      <c r="X960" s="2118" t="s">
        <v>447</v>
      </c>
      <c r="Y960" s="2873" t="s">
        <v>448</v>
      </c>
      <c r="Z960" s="2831" t="s">
        <v>449</v>
      </c>
      <c r="AA960" s="2832"/>
      <c r="AB960" s="2831" t="s">
        <v>450</v>
      </c>
      <c r="AC960" s="2832"/>
      <c r="AD960" s="2831" t="s">
        <v>354</v>
      </c>
      <c r="AE960" s="2832"/>
      <c r="AF960" s="53"/>
      <c r="AG960" s="2873"/>
      <c r="AH960" s="2117" t="s">
        <v>447</v>
      </c>
      <c r="AI960" s="2873" t="s">
        <v>448</v>
      </c>
      <c r="AJ960" s="2831" t="s">
        <v>449</v>
      </c>
      <c r="AK960" s="2832"/>
      <c r="AL960" s="2831" t="s">
        <v>450</v>
      </c>
      <c r="AM960" s="2832"/>
      <c r="AN960" s="2831" t="s">
        <v>354</v>
      </c>
      <c r="AO960" s="3091"/>
    </row>
    <row r="961" spans="1:41" ht="15.95" customHeight="1" thickBot="1" x14ac:dyDescent="0.35">
      <c r="A961" s="2821"/>
      <c r="B961" s="2823"/>
      <c r="C961" s="2115" t="s">
        <v>451</v>
      </c>
      <c r="D961" s="2834"/>
      <c r="E961" s="2821"/>
      <c r="F961" s="2823"/>
      <c r="G961" s="2821"/>
      <c r="H961" s="2823"/>
      <c r="I961" s="2821"/>
      <c r="J961" s="2823"/>
      <c r="K961" s="53"/>
      <c r="L961" s="2834"/>
      <c r="M961" s="2114" t="s">
        <v>451</v>
      </c>
      <c r="N961" s="2834"/>
      <c r="O961" s="2821"/>
      <c r="P961" s="2823"/>
      <c r="Q961" s="2821"/>
      <c r="R961" s="2823"/>
      <c r="S961" s="2821"/>
      <c r="T961" s="2823"/>
      <c r="U961" s="287"/>
      <c r="V961" s="2821"/>
      <c r="W961" s="2823"/>
      <c r="X961" s="2115" t="s">
        <v>451</v>
      </c>
      <c r="Y961" s="2834"/>
      <c r="Z961" s="2821"/>
      <c r="AA961" s="2823"/>
      <c r="AB961" s="2821"/>
      <c r="AC961" s="2823"/>
      <c r="AD961" s="2821"/>
      <c r="AE961" s="2823"/>
      <c r="AF961" s="53"/>
      <c r="AG961" s="2834"/>
      <c r="AH961" s="2114" t="s">
        <v>451</v>
      </c>
      <c r="AI961" s="2834"/>
      <c r="AJ961" s="2821"/>
      <c r="AK961" s="2823"/>
      <c r="AL961" s="2821"/>
      <c r="AM961" s="2823"/>
      <c r="AN961" s="3110"/>
      <c r="AO961" s="3111"/>
    </row>
    <row r="962" spans="1:41" ht="15.95" customHeight="1" x14ac:dyDescent="0.3">
      <c r="A962" s="3107" t="s">
        <v>452</v>
      </c>
      <c r="B962" s="3108"/>
      <c r="C962" s="2045"/>
      <c r="D962" s="2116"/>
      <c r="E962" s="2124"/>
      <c r="F962" s="2047"/>
      <c r="G962" s="2776"/>
      <c r="H962" s="3091"/>
      <c r="I962" s="2759"/>
      <c r="J962" s="3091"/>
      <c r="K962" s="299"/>
      <c r="L962" s="72" t="s">
        <v>453</v>
      </c>
      <c r="M962" s="2046"/>
      <c r="N962" s="2047"/>
      <c r="O962" s="2048"/>
      <c r="P962" s="2056"/>
      <c r="Q962" s="2805"/>
      <c r="R962" s="2806"/>
      <c r="S962" s="2805"/>
      <c r="T962" s="2806"/>
      <c r="U962" s="184"/>
      <c r="V962" s="3107" t="s">
        <v>452</v>
      </c>
      <c r="W962" s="3108"/>
      <c r="X962" s="2045"/>
      <c r="Y962" s="2116"/>
      <c r="Z962" s="2124"/>
      <c r="AA962" s="2047"/>
      <c r="AB962" s="2776"/>
      <c r="AC962" s="3091"/>
      <c r="AD962" s="2776"/>
      <c r="AE962" s="3091"/>
      <c r="AF962" s="299"/>
      <c r="AG962" s="72" t="s">
        <v>453</v>
      </c>
      <c r="AH962" s="2046"/>
      <c r="AI962" s="2047"/>
      <c r="AJ962" s="2805"/>
      <c r="AK962" s="2806"/>
      <c r="AL962" s="2805"/>
      <c r="AM962" s="2806"/>
      <c r="AN962" s="2805"/>
      <c r="AO962" s="2806"/>
    </row>
    <row r="963" spans="1:41" ht="15.95" customHeight="1" x14ac:dyDescent="0.35">
      <c r="A963" s="2870" t="s">
        <v>976</v>
      </c>
      <c r="B963" s="2871"/>
      <c r="C963" s="90"/>
      <c r="D963" s="2049"/>
      <c r="E963" s="2124"/>
      <c r="F963" s="2125"/>
      <c r="G963" s="2776"/>
      <c r="H963" s="3091"/>
      <c r="I963" s="3106">
        <v>0</v>
      </c>
      <c r="J963" s="3103"/>
      <c r="K963" s="299"/>
      <c r="L963" s="75"/>
      <c r="M963" s="2050"/>
      <c r="N963" s="2125"/>
      <c r="O963" s="2120"/>
      <c r="P963" s="2113"/>
      <c r="Q963" s="2759"/>
      <c r="R963" s="2760"/>
      <c r="S963" s="2759"/>
      <c r="T963" s="2760"/>
      <c r="U963" s="184"/>
      <c r="V963" s="2870" t="s">
        <v>976</v>
      </c>
      <c r="W963" s="2871"/>
      <c r="X963" s="2052"/>
      <c r="Y963" s="2116"/>
      <c r="Z963" s="2124"/>
      <c r="AA963" s="2125"/>
      <c r="AB963" s="2776"/>
      <c r="AC963" s="3091"/>
      <c r="AD963" s="3106">
        <v>0</v>
      </c>
      <c r="AE963" s="3103"/>
      <c r="AF963" s="299"/>
      <c r="AG963" s="75"/>
      <c r="AH963" s="2050"/>
      <c r="AI963" s="2125"/>
      <c r="AJ963" s="2759"/>
      <c r="AK963" s="2760"/>
      <c r="AL963" s="2759"/>
      <c r="AM963" s="2760"/>
      <c r="AN963" s="2759"/>
      <c r="AO963" s="2760"/>
    </row>
    <row r="964" spans="1:41" ht="15.95" customHeight="1" x14ac:dyDescent="0.3">
      <c r="A964" s="2866" t="s">
        <v>977</v>
      </c>
      <c r="B964" s="2867"/>
      <c r="C964" s="2116"/>
      <c r="D964" s="2116"/>
      <c r="E964" s="2124"/>
      <c r="F964" s="2125"/>
      <c r="G964" s="2776"/>
      <c r="H964" s="3091"/>
      <c r="I964" s="2776"/>
      <c r="J964" s="3091"/>
      <c r="K964" s="299"/>
      <c r="L964" s="75" t="s">
        <v>456</v>
      </c>
      <c r="M964" s="2125"/>
      <c r="N964" s="2125"/>
      <c r="O964" s="2120"/>
      <c r="P964" s="2113"/>
      <c r="Q964" s="2759"/>
      <c r="R964" s="2760"/>
      <c r="S964" s="2759">
        <v>0</v>
      </c>
      <c r="T964" s="2760"/>
      <c r="U964" s="184"/>
      <c r="V964" s="2866" t="s">
        <v>977</v>
      </c>
      <c r="W964" s="2867"/>
      <c r="X964" s="2052"/>
      <c r="Y964" s="2116"/>
      <c r="Z964" s="2124"/>
      <c r="AA964" s="2125"/>
      <c r="AB964" s="2776"/>
      <c r="AC964" s="3091"/>
      <c r="AD964" s="2776"/>
      <c r="AE964" s="3091"/>
      <c r="AF964" s="299"/>
      <c r="AG964" s="75" t="s">
        <v>456</v>
      </c>
      <c r="AH964" s="2125"/>
      <c r="AI964" s="2125"/>
      <c r="AJ964" s="2759"/>
      <c r="AK964" s="2760"/>
      <c r="AL964" s="2759"/>
      <c r="AM964" s="2760"/>
      <c r="AN964" s="2759"/>
      <c r="AO964" s="2760"/>
    </row>
    <row r="965" spans="1:41" ht="15.95" customHeight="1" x14ac:dyDescent="0.3">
      <c r="A965" s="2866" t="s">
        <v>978</v>
      </c>
      <c r="B965" s="2867"/>
      <c r="C965" s="2116"/>
      <c r="D965" s="2116"/>
      <c r="E965" s="2124"/>
      <c r="F965" s="2125"/>
      <c r="G965" s="2776"/>
      <c r="H965" s="3091"/>
      <c r="I965" s="2776"/>
      <c r="J965" s="3091"/>
      <c r="K965" s="299"/>
      <c r="L965" s="75" t="s">
        <v>859</v>
      </c>
      <c r="M965" s="2128" t="s">
        <v>1028</v>
      </c>
      <c r="N965" s="2128" t="s">
        <v>503</v>
      </c>
      <c r="O965" s="2769">
        <v>1100</v>
      </c>
      <c r="P965" s="2770"/>
      <c r="Q965" s="2759">
        <v>2584.2800000000002</v>
      </c>
      <c r="R965" s="2760"/>
      <c r="S965" s="2759">
        <v>2842708</v>
      </c>
      <c r="T965" s="2760"/>
      <c r="U965" s="184"/>
      <c r="V965" s="2866" t="s">
        <v>978</v>
      </c>
      <c r="W965" s="2867"/>
      <c r="X965" s="2052"/>
      <c r="Y965" s="2116"/>
      <c r="Z965" s="2124"/>
      <c r="AA965" s="2125"/>
      <c r="AB965" s="2759"/>
      <c r="AC965" s="3091"/>
      <c r="AD965" s="2759">
        <v>0</v>
      </c>
      <c r="AE965" s="2760"/>
      <c r="AF965" s="299"/>
      <c r="AG965" s="75" t="s">
        <v>859</v>
      </c>
      <c r="AH965" s="2125"/>
      <c r="AI965" s="2125"/>
      <c r="AJ965" s="2759"/>
      <c r="AK965" s="2760"/>
      <c r="AL965" s="2759"/>
      <c r="AM965" s="2760"/>
      <c r="AN965" s="2759">
        <v>0</v>
      </c>
      <c r="AO965" s="2760"/>
    </row>
    <row r="966" spans="1:41" ht="15.95" customHeight="1" x14ac:dyDescent="0.35">
      <c r="A966" s="2870" t="s">
        <v>987</v>
      </c>
      <c r="B966" s="2871"/>
      <c r="C966" s="2053"/>
      <c r="D966" s="2116"/>
      <c r="E966" s="2124"/>
      <c r="F966" s="2125"/>
      <c r="G966" s="2776"/>
      <c r="H966" s="3091"/>
      <c r="I966" s="3106">
        <v>0</v>
      </c>
      <c r="J966" s="3103"/>
      <c r="K966" s="299"/>
      <c r="L966" s="75" t="s">
        <v>1565</v>
      </c>
      <c r="M966" s="2128" t="s">
        <v>1566</v>
      </c>
      <c r="N966" s="2128" t="s">
        <v>479</v>
      </c>
      <c r="O966" s="2908">
        <v>3.5</v>
      </c>
      <c r="P966" s="2909"/>
      <c r="Q966" s="2759">
        <v>34896.26</v>
      </c>
      <c r="R966" s="2760"/>
      <c r="S966" s="2759">
        <v>122136.91</v>
      </c>
      <c r="T966" s="2760"/>
      <c r="U966" s="184"/>
      <c r="V966" s="2870" t="s">
        <v>987</v>
      </c>
      <c r="W966" s="2871"/>
      <c r="X966" s="2052"/>
      <c r="Y966" s="2116"/>
      <c r="Z966" s="2124"/>
      <c r="AA966" s="2125"/>
      <c r="AB966" s="2776"/>
      <c r="AC966" s="3091"/>
      <c r="AD966" s="3106">
        <v>0</v>
      </c>
      <c r="AE966" s="3103"/>
      <c r="AF966" s="299"/>
      <c r="AG966" s="75" t="s">
        <v>869</v>
      </c>
      <c r="AH966" s="2128" t="s">
        <v>1566</v>
      </c>
      <c r="AI966" s="2128" t="s">
        <v>479</v>
      </c>
      <c r="AJ966" s="2769">
        <v>5</v>
      </c>
      <c r="AK966" s="2770"/>
      <c r="AL966" s="2759">
        <v>34896.26</v>
      </c>
      <c r="AM966" s="2760"/>
      <c r="AN966" s="2759">
        <v>174481.30000000002</v>
      </c>
      <c r="AO966" s="2760"/>
    </row>
    <row r="967" spans="1:41" ht="15.95" customHeight="1" x14ac:dyDescent="0.3">
      <c r="A967" s="2866" t="s">
        <v>988</v>
      </c>
      <c r="B967" s="2867"/>
      <c r="C967" s="2116"/>
      <c r="D967" s="2116"/>
      <c r="E967" s="2124"/>
      <c r="F967" s="2125"/>
      <c r="G967" s="2776"/>
      <c r="H967" s="3091"/>
      <c r="I967" s="2776"/>
      <c r="J967" s="3091"/>
      <c r="K967" s="299"/>
      <c r="L967" s="75" t="s">
        <v>867</v>
      </c>
      <c r="M967" s="2128" t="s">
        <v>1567</v>
      </c>
      <c r="N967" s="2128" t="s">
        <v>479</v>
      </c>
      <c r="O967" s="2908">
        <v>3.5</v>
      </c>
      <c r="P967" s="2909"/>
      <c r="Q967" s="2759">
        <v>41685.56</v>
      </c>
      <c r="R967" s="2760"/>
      <c r="S967" s="2759">
        <v>145899.46</v>
      </c>
      <c r="T967" s="2760"/>
      <c r="U967" s="184"/>
      <c r="V967" s="2866" t="s">
        <v>988</v>
      </c>
      <c r="W967" s="2867"/>
      <c r="X967" s="2052"/>
      <c r="Y967" s="2116"/>
      <c r="Z967" s="2124"/>
      <c r="AA967" s="2125"/>
      <c r="AB967" s="2776"/>
      <c r="AC967" s="3091"/>
      <c r="AD967" s="2776"/>
      <c r="AE967" s="3091"/>
      <c r="AF967" s="299"/>
      <c r="AG967" s="75" t="s">
        <v>867</v>
      </c>
      <c r="AH967" s="2128" t="s">
        <v>1567</v>
      </c>
      <c r="AI967" s="2128" t="s">
        <v>479</v>
      </c>
      <c r="AJ967" s="2769">
        <v>4</v>
      </c>
      <c r="AK967" s="2770"/>
      <c r="AL967" s="2759">
        <v>41685.56</v>
      </c>
      <c r="AM967" s="2760"/>
      <c r="AN967" s="2759">
        <v>166742.24</v>
      </c>
      <c r="AO967" s="2760"/>
    </row>
    <row r="968" spans="1:41" ht="15.95" customHeight="1" x14ac:dyDescent="0.3">
      <c r="A968" s="2866" t="s">
        <v>978</v>
      </c>
      <c r="B968" s="2867"/>
      <c r="C968" s="2116"/>
      <c r="D968" s="2116"/>
      <c r="E968" s="2124"/>
      <c r="F968" s="2125"/>
      <c r="G968" s="2776"/>
      <c r="H968" s="3091"/>
      <c r="I968" s="2776"/>
      <c r="J968" s="3091"/>
      <c r="K968" s="299"/>
      <c r="L968" s="75" t="s">
        <v>867</v>
      </c>
      <c r="M968" s="2128" t="s">
        <v>902</v>
      </c>
      <c r="N968" s="2128" t="s">
        <v>1098</v>
      </c>
      <c r="O968" s="2769">
        <v>5</v>
      </c>
      <c r="P968" s="2770"/>
      <c r="Q968" s="2759">
        <v>41685.56</v>
      </c>
      <c r="R968" s="2760"/>
      <c r="S968" s="2759">
        <v>208427.8</v>
      </c>
      <c r="T968" s="2760"/>
      <c r="U968" s="184"/>
      <c r="V968" s="2866" t="s">
        <v>978</v>
      </c>
      <c r="W968" s="2867"/>
      <c r="X968" s="2052"/>
      <c r="Y968" s="2116"/>
      <c r="Z968" s="2124"/>
      <c r="AA968" s="2125"/>
      <c r="AB968" s="2776"/>
      <c r="AC968" s="3091"/>
      <c r="AD968" s="2776"/>
      <c r="AE968" s="3091"/>
      <c r="AF968" s="299"/>
      <c r="AG968" s="75" t="s">
        <v>867</v>
      </c>
      <c r="AH968" s="2128" t="s">
        <v>902</v>
      </c>
      <c r="AI968" s="2128" t="s">
        <v>1098</v>
      </c>
      <c r="AJ968" s="2769">
        <v>4</v>
      </c>
      <c r="AK968" s="2770"/>
      <c r="AL968" s="2759">
        <v>41685.56</v>
      </c>
      <c r="AM968" s="2760"/>
      <c r="AN968" s="2759">
        <v>166742.24</v>
      </c>
      <c r="AO968" s="2760"/>
    </row>
    <row r="969" spans="1:41" ht="15.95" customHeight="1" x14ac:dyDescent="0.3">
      <c r="A969" s="2866" t="s">
        <v>989</v>
      </c>
      <c r="B969" s="2867"/>
      <c r="C969" s="2116"/>
      <c r="D969" s="2116"/>
      <c r="E969" s="2124"/>
      <c r="F969" s="2125"/>
      <c r="G969" s="2776"/>
      <c r="H969" s="3091"/>
      <c r="I969" s="2776"/>
      <c r="J969" s="3091"/>
      <c r="K969" s="299"/>
      <c r="L969" s="75" t="s">
        <v>540</v>
      </c>
      <c r="M969" s="2128" t="s">
        <v>465</v>
      </c>
      <c r="N969" s="2128" t="s">
        <v>466</v>
      </c>
      <c r="O969" s="2769">
        <v>2</v>
      </c>
      <c r="P969" s="2770"/>
      <c r="Q969" s="2759">
        <v>108084.19408369409</v>
      </c>
      <c r="R969" s="2760"/>
      <c r="S969" s="2759">
        <v>216168.38816738818</v>
      </c>
      <c r="T969" s="2760"/>
      <c r="U969" s="184"/>
      <c r="V969" s="2866" t="s">
        <v>989</v>
      </c>
      <c r="W969" s="2867"/>
      <c r="X969" s="2052"/>
      <c r="Y969" s="2116"/>
      <c r="Z969" s="2124"/>
      <c r="AA969" s="2125"/>
      <c r="AB969" s="2776"/>
      <c r="AC969" s="3091"/>
      <c r="AD969" s="2776"/>
      <c r="AE969" s="3091"/>
      <c r="AF969" s="299"/>
      <c r="AG969" s="75" t="s">
        <v>540</v>
      </c>
      <c r="AH969" s="2128" t="s">
        <v>465</v>
      </c>
      <c r="AI969" s="2128" t="s">
        <v>466</v>
      </c>
      <c r="AJ969" s="2769">
        <v>2</v>
      </c>
      <c r="AK969" s="2770"/>
      <c r="AL969" s="2759">
        <v>108084.19408369409</v>
      </c>
      <c r="AM969" s="2760"/>
      <c r="AN969" s="2759">
        <v>216168.38816738818</v>
      </c>
      <c r="AO969" s="2760"/>
    </row>
    <row r="970" spans="1:41" ht="15.95" customHeight="1" x14ac:dyDescent="0.35">
      <c r="A970" s="2870" t="s">
        <v>990</v>
      </c>
      <c r="B970" s="2871"/>
      <c r="C970" s="2052"/>
      <c r="D970" s="2116"/>
      <c r="E970" s="2124"/>
      <c r="F970" s="2125"/>
      <c r="G970" s="2776"/>
      <c r="H970" s="3091"/>
      <c r="I970" s="2765">
        <v>687643.2</v>
      </c>
      <c r="J970" s="3103"/>
      <c r="K970" s="299"/>
      <c r="L970" s="2049" t="s">
        <v>541</v>
      </c>
      <c r="M970" s="2128" t="s">
        <v>474</v>
      </c>
      <c r="N970" s="2128" t="s">
        <v>466</v>
      </c>
      <c r="O970" s="2769">
        <v>4</v>
      </c>
      <c r="P970" s="2770"/>
      <c r="Q970" s="2759">
        <v>103271.28661616161</v>
      </c>
      <c r="R970" s="2760"/>
      <c r="S970" s="2759">
        <v>413085.14646464644</v>
      </c>
      <c r="T970" s="2760"/>
      <c r="U970" s="184"/>
      <c r="V970" s="2870" t="s">
        <v>990</v>
      </c>
      <c r="W970" s="2871"/>
      <c r="X970" s="2049"/>
      <c r="Y970" s="2116"/>
      <c r="Z970" s="2124"/>
      <c r="AA970" s="2125"/>
      <c r="AB970" s="2776"/>
      <c r="AC970" s="3091"/>
      <c r="AD970" s="2765">
        <v>0</v>
      </c>
      <c r="AE970" s="3103"/>
      <c r="AF970" s="299"/>
      <c r="AG970" s="2049" t="s">
        <v>541</v>
      </c>
      <c r="AH970" s="2128" t="s">
        <v>474</v>
      </c>
      <c r="AI970" s="2128" t="s">
        <v>466</v>
      </c>
      <c r="AJ970" s="2769">
        <v>4</v>
      </c>
      <c r="AK970" s="2770"/>
      <c r="AL970" s="2759">
        <v>103271.28661616161</v>
      </c>
      <c r="AM970" s="2760"/>
      <c r="AN970" s="2759">
        <v>413085.14646464644</v>
      </c>
      <c r="AO970" s="2760"/>
    </row>
    <row r="971" spans="1:41" ht="15.95" customHeight="1" x14ac:dyDescent="0.4">
      <c r="A971" s="2866" t="s">
        <v>992</v>
      </c>
      <c r="B971" s="2867"/>
      <c r="C971" s="2116" t="s">
        <v>502</v>
      </c>
      <c r="D971" s="2116" t="s">
        <v>503</v>
      </c>
      <c r="E971" s="2769">
        <v>6</v>
      </c>
      <c r="F971" s="2770"/>
      <c r="G971" s="2841">
        <v>38202.400000000001</v>
      </c>
      <c r="H971" s="2842">
        <v>38202.400000000001</v>
      </c>
      <c r="I971" s="2759">
        <v>229214.40000000002</v>
      </c>
      <c r="J971" s="2760"/>
      <c r="K971" s="299"/>
      <c r="L971" s="75" t="s">
        <v>541</v>
      </c>
      <c r="M971" s="2128" t="s">
        <v>758</v>
      </c>
      <c r="N971" s="2128" t="s">
        <v>466</v>
      </c>
      <c r="O971" s="2769">
        <v>6</v>
      </c>
      <c r="P971" s="2770"/>
      <c r="Q971" s="2759">
        <v>117649.38888888889</v>
      </c>
      <c r="R971" s="2760"/>
      <c r="S971" s="2759">
        <v>705896.33333333337</v>
      </c>
      <c r="T971" s="2760"/>
      <c r="U971" s="184"/>
      <c r="V971" s="2866" t="s">
        <v>992</v>
      </c>
      <c r="W971" s="2867"/>
      <c r="X971" s="2049"/>
      <c r="Y971" s="2116"/>
      <c r="Z971" s="2120"/>
      <c r="AA971" s="2113"/>
      <c r="AB971" s="2759"/>
      <c r="AC971" s="2760"/>
      <c r="AD971" s="2759"/>
      <c r="AE971" s="2760"/>
      <c r="AF971" s="299"/>
      <c r="AG971" s="75" t="s">
        <v>541</v>
      </c>
      <c r="AH971" s="2128" t="s">
        <v>758</v>
      </c>
      <c r="AI971" s="2128" t="s">
        <v>466</v>
      </c>
      <c r="AJ971" s="2769">
        <v>6</v>
      </c>
      <c r="AK971" s="2770"/>
      <c r="AL971" s="2759">
        <v>117649.38888888889</v>
      </c>
      <c r="AM971" s="2760"/>
      <c r="AN971" s="2759">
        <v>705896.33333333337</v>
      </c>
      <c r="AO971" s="2760"/>
    </row>
    <row r="972" spans="1:41" ht="15.95" customHeight="1" x14ac:dyDescent="0.3">
      <c r="A972" s="2866" t="s">
        <v>993</v>
      </c>
      <c r="B972" s="2867"/>
      <c r="C972" s="2116"/>
      <c r="D972" s="2116"/>
      <c r="E972" s="2120"/>
      <c r="F972" s="2113"/>
      <c r="G972" s="2776"/>
      <c r="H972" s="3091"/>
      <c r="I972" s="2759">
        <v>0</v>
      </c>
      <c r="J972" s="2760"/>
      <c r="K972" s="299"/>
      <c r="L972" s="75" t="s">
        <v>872</v>
      </c>
      <c r="M972" s="2125"/>
      <c r="N972" s="2125"/>
      <c r="O972" s="2120"/>
      <c r="P972" s="2113"/>
      <c r="Q972" s="2759"/>
      <c r="R972" s="2760"/>
      <c r="S972" s="2759">
        <v>0</v>
      </c>
      <c r="T972" s="2760"/>
      <c r="U972" s="184"/>
      <c r="V972" s="2866" t="s">
        <v>993</v>
      </c>
      <c r="W972" s="2867"/>
      <c r="X972" s="2052"/>
      <c r="Y972" s="2116"/>
      <c r="Z972" s="2120"/>
      <c r="AA972" s="2113"/>
      <c r="AB972" s="2759"/>
      <c r="AC972" s="2760"/>
      <c r="AD972" s="2759">
        <v>0</v>
      </c>
      <c r="AE972" s="2760"/>
      <c r="AF972" s="299"/>
      <c r="AG972" s="75" t="s">
        <v>872</v>
      </c>
      <c r="AH972" s="2125"/>
      <c r="AI972" s="2125"/>
      <c r="AJ972" s="2120"/>
      <c r="AK972" s="2113"/>
      <c r="AL972" s="2759"/>
      <c r="AM972" s="2760"/>
      <c r="AN972" s="2759">
        <v>0</v>
      </c>
      <c r="AO972" s="2760"/>
    </row>
    <row r="973" spans="1:41" ht="15.95" customHeight="1" x14ac:dyDescent="0.2">
      <c r="A973" s="2866" t="s">
        <v>475</v>
      </c>
      <c r="B973" s="2867"/>
      <c r="C973" s="2116"/>
      <c r="D973" s="2116"/>
      <c r="E973" s="2769"/>
      <c r="F973" s="2770"/>
      <c r="G973" s="2759"/>
      <c r="H973" s="2760"/>
      <c r="I973" s="2759">
        <v>0</v>
      </c>
      <c r="J973" s="2760"/>
      <c r="K973" s="299"/>
      <c r="L973" s="75" t="s">
        <v>462</v>
      </c>
      <c r="M973" s="2128" t="s">
        <v>715</v>
      </c>
      <c r="N973" s="2128" t="s">
        <v>561</v>
      </c>
      <c r="O973" s="2769">
        <v>1</v>
      </c>
      <c r="P973" s="2770"/>
      <c r="Q973" s="2759">
        <v>170450.12</v>
      </c>
      <c r="R973" s="2760"/>
      <c r="S973" s="2759">
        <v>170450.12</v>
      </c>
      <c r="T973" s="2760"/>
      <c r="U973" s="184"/>
      <c r="V973" s="2866" t="s">
        <v>475</v>
      </c>
      <c r="W973" s="2867"/>
      <c r="X973" s="2052"/>
      <c r="Y973" s="2116"/>
      <c r="Z973" s="2120"/>
      <c r="AA973" s="2113"/>
      <c r="AB973" s="2759"/>
      <c r="AC973" s="2760"/>
      <c r="AD973" s="2759"/>
      <c r="AE973" s="2760"/>
      <c r="AF973" s="299"/>
      <c r="AG973" s="75" t="s">
        <v>462</v>
      </c>
      <c r="AH973" s="2125"/>
      <c r="AI973" s="2125"/>
      <c r="AJ973" s="2769"/>
      <c r="AK973" s="2770"/>
      <c r="AL973" s="2759"/>
      <c r="AM973" s="2760"/>
      <c r="AN973" s="2759">
        <v>0</v>
      </c>
      <c r="AO973" s="2760"/>
    </row>
    <row r="974" spans="1:41" ht="15.95" customHeight="1" x14ac:dyDescent="0.2">
      <c r="A974" s="2866" t="s">
        <v>476</v>
      </c>
      <c r="B974" s="2867"/>
      <c r="C974" s="2116"/>
      <c r="D974" s="2116"/>
      <c r="E974" s="2769"/>
      <c r="F974" s="2770"/>
      <c r="G974" s="2759"/>
      <c r="H974" s="2760"/>
      <c r="I974" s="2759">
        <v>0</v>
      </c>
      <c r="J974" s="2760"/>
      <c r="K974" s="299"/>
      <c r="L974" s="75" t="s">
        <v>877</v>
      </c>
      <c r="M974" s="2125"/>
      <c r="N974" s="2125"/>
      <c r="O974" s="2120"/>
      <c r="P974" s="2113"/>
      <c r="Q974" s="2759"/>
      <c r="R974" s="2760"/>
      <c r="S974" s="2759">
        <v>0</v>
      </c>
      <c r="T974" s="2760"/>
      <c r="U974" s="184"/>
      <c r="V974" s="2866" t="s">
        <v>476</v>
      </c>
      <c r="W974" s="2867"/>
      <c r="X974" s="2052"/>
      <c r="Y974" s="2116"/>
      <c r="Z974" s="2120"/>
      <c r="AA974" s="2113"/>
      <c r="AB974" s="2759"/>
      <c r="AC974" s="2760"/>
      <c r="AD974" s="2759"/>
      <c r="AE974" s="2760"/>
      <c r="AF974" s="299"/>
      <c r="AG974" s="75" t="s">
        <v>877</v>
      </c>
      <c r="AH974" s="2125"/>
      <c r="AI974" s="2125"/>
      <c r="AJ974" s="2120"/>
      <c r="AK974" s="2113"/>
      <c r="AL974" s="2759"/>
      <c r="AM974" s="2760"/>
      <c r="AN974" s="2759">
        <v>0</v>
      </c>
      <c r="AO974" s="2760"/>
    </row>
    <row r="975" spans="1:41" ht="15.95" customHeight="1" x14ac:dyDescent="0.4">
      <c r="A975" s="2866" t="s">
        <v>908</v>
      </c>
      <c r="B975" s="2867"/>
      <c r="C975" s="2116" t="s">
        <v>502</v>
      </c>
      <c r="D975" s="2116" t="s">
        <v>503</v>
      </c>
      <c r="E975" s="2769">
        <v>4</v>
      </c>
      <c r="F975" s="2770"/>
      <c r="G975" s="2841">
        <v>38202.400000000001</v>
      </c>
      <c r="H975" s="2842">
        <v>38202.400000000001</v>
      </c>
      <c r="I975" s="2759">
        <v>152809.60000000001</v>
      </c>
      <c r="J975" s="2760"/>
      <c r="K975" s="299"/>
      <c r="L975" s="75" t="s">
        <v>1522</v>
      </c>
      <c r="M975" s="2125"/>
      <c r="N975" s="2125"/>
      <c r="O975" s="2120"/>
      <c r="P975" s="2113"/>
      <c r="Q975" s="2759"/>
      <c r="R975" s="2760"/>
      <c r="S975" s="2759">
        <v>0</v>
      </c>
      <c r="T975" s="2760"/>
      <c r="U975" s="184"/>
      <c r="V975" s="2866" t="s">
        <v>908</v>
      </c>
      <c r="W975" s="2867"/>
      <c r="X975" s="2049"/>
      <c r="Y975" s="2116"/>
      <c r="Z975" s="2120"/>
      <c r="AA975" s="2113"/>
      <c r="AB975" s="2759"/>
      <c r="AC975" s="3091"/>
      <c r="AD975" s="2759"/>
      <c r="AE975" s="2760"/>
      <c r="AF975" s="299"/>
      <c r="AG975" s="75" t="s">
        <v>1522</v>
      </c>
      <c r="AH975" s="2125"/>
      <c r="AI975" s="2125"/>
      <c r="AJ975" s="2120"/>
      <c r="AK975" s="2113"/>
      <c r="AL975" s="2759"/>
      <c r="AM975" s="2760"/>
      <c r="AN975" s="2759">
        <v>0</v>
      </c>
      <c r="AO975" s="2760"/>
    </row>
    <row r="976" spans="1:41" ht="15.95" customHeight="1" x14ac:dyDescent="0.4">
      <c r="A976" s="2866" t="s">
        <v>995</v>
      </c>
      <c r="B976" s="2867"/>
      <c r="C976" s="2116" t="s">
        <v>502</v>
      </c>
      <c r="D976" s="2116" t="s">
        <v>503</v>
      </c>
      <c r="E976" s="2883">
        <v>8</v>
      </c>
      <c r="F976" s="2884"/>
      <c r="G976" s="2841">
        <v>38202.400000000001</v>
      </c>
      <c r="H976" s="2842">
        <v>38202.400000000001</v>
      </c>
      <c r="I976" s="2759">
        <v>305619.20000000001</v>
      </c>
      <c r="J976" s="2760"/>
      <c r="K976" s="299"/>
      <c r="L976" s="75" t="s">
        <v>513</v>
      </c>
      <c r="M976" s="2054"/>
      <c r="N976" s="2116"/>
      <c r="O976" s="2769"/>
      <c r="P976" s="2770"/>
      <c r="Q976" s="2759"/>
      <c r="R976" s="2760"/>
      <c r="S976" s="2759">
        <v>0</v>
      </c>
      <c r="T976" s="2760"/>
      <c r="U976" s="184"/>
      <c r="V976" s="2866" t="s">
        <v>995</v>
      </c>
      <c r="W976" s="2867"/>
      <c r="X976" s="2052"/>
      <c r="Y976" s="2116"/>
      <c r="Z976" s="2124"/>
      <c r="AA976" s="2125"/>
      <c r="AB976" s="2759"/>
      <c r="AC976" s="3091"/>
      <c r="AD976" s="2759">
        <v>0</v>
      </c>
      <c r="AE976" s="2760"/>
      <c r="AF976" s="299"/>
      <c r="AG976" s="75" t="s">
        <v>513</v>
      </c>
      <c r="AH976" s="2054" t="s">
        <v>1076</v>
      </c>
      <c r="AI976" s="2127" t="s">
        <v>503</v>
      </c>
      <c r="AJ976" s="2769">
        <v>500</v>
      </c>
      <c r="AK976" s="2770"/>
      <c r="AL976" s="2759">
        <v>2862</v>
      </c>
      <c r="AM976" s="2760"/>
      <c r="AN976" s="2759">
        <v>1431000</v>
      </c>
      <c r="AO976" s="2760"/>
    </row>
    <row r="977" spans="1:41" ht="15.95" customHeight="1" x14ac:dyDescent="0.3">
      <c r="A977" s="2866" t="s">
        <v>996</v>
      </c>
      <c r="B977" s="2867"/>
      <c r="C977" s="2052"/>
      <c r="D977" s="2116"/>
      <c r="E977" s="2124"/>
      <c r="F977" s="2125"/>
      <c r="G977" s="2776"/>
      <c r="H977" s="3091"/>
      <c r="I977" s="2759">
        <v>0</v>
      </c>
      <c r="J977" s="2760"/>
      <c r="K977" s="299"/>
      <c r="L977" s="75" t="s">
        <v>806</v>
      </c>
      <c r="M977" s="2125"/>
      <c r="N977" s="2125"/>
      <c r="O977" s="2120"/>
      <c r="P977" s="2113"/>
      <c r="Q977" s="2759"/>
      <c r="R977" s="2760"/>
      <c r="S977" s="2759">
        <v>0</v>
      </c>
      <c r="T977" s="2760"/>
      <c r="U977" s="184"/>
      <c r="V977" s="2866" t="s">
        <v>996</v>
      </c>
      <c r="W977" s="2867"/>
      <c r="X977" s="2052"/>
      <c r="Y977" s="2116"/>
      <c r="Z977" s="2124"/>
      <c r="AA977" s="2125"/>
      <c r="AB977" s="2776"/>
      <c r="AC977" s="3091"/>
      <c r="AD977" s="2759"/>
      <c r="AE977" s="2760"/>
      <c r="AF977" s="299"/>
      <c r="AG977" s="75" t="s">
        <v>806</v>
      </c>
      <c r="AH977" s="2125"/>
      <c r="AI977" s="2125"/>
      <c r="AJ977" s="2759"/>
      <c r="AK977" s="2760"/>
      <c r="AL977" s="2759"/>
      <c r="AM977" s="2760"/>
      <c r="AN977" s="2759">
        <v>0</v>
      </c>
      <c r="AO977" s="2760"/>
    </row>
    <row r="978" spans="1:41" ht="15.95" customHeight="1" x14ac:dyDescent="0.3">
      <c r="A978" s="2866" t="s">
        <v>879</v>
      </c>
      <c r="B978" s="2867"/>
      <c r="C978" s="2116"/>
      <c r="D978" s="2116"/>
      <c r="E978" s="2883"/>
      <c r="F978" s="2884"/>
      <c r="G978" s="2776"/>
      <c r="H978" s="3091"/>
      <c r="I978" s="2759">
        <v>0</v>
      </c>
      <c r="J978" s="2760"/>
      <c r="K978" s="299"/>
      <c r="L978" s="75" t="s">
        <v>580</v>
      </c>
      <c r="M978" s="2125"/>
      <c r="N978" s="2125"/>
      <c r="O978" s="2120"/>
      <c r="P978" s="2113"/>
      <c r="Q978" s="2759"/>
      <c r="R978" s="2760"/>
      <c r="S978" s="2759">
        <v>0</v>
      </c>
      <c r="T978" s="2760"/>
      <c r="U978" s="184"/>
      <c r="V978" s="2866" t="s">
        <v>879</v>
      </c>
      <c r="W978" s="2867"/>
      <c r="X978" s="2116"/>
      <c r="Y978" s="2116"/>
      <c r="Z978" s="2883"/>
      <c r="AA978" s="2884"/>
      <c r="AB978" s="2759"/>
      <c r="AC978" s="3091"/>
      <c r="AD978" s="2759">
        <v>0</v>
      </c>
      <c r="AE978" s="2760"/>
      <c r="AF978" s="299"/>
      <c r="AG978" s="75" t="s">
        <v>580</v>
      </c>
      <c r="AH978" s="209"/>
      <c r="AI978" s="2121"/>
      <c r="AJ978" s="2759"/>
      <c r="AK978" s="2760"/>
      <c r="AL978" s="2759"/>
      <c r="AM978" s="2760"/>
      <c r="AN978" s="2759">
        <v>0</v>
      </c>
      <c r="AO978" s="2760"/>
    </row>
    <row r="979" spans="1:41" ht="15.95" customHeight="1" x14ac:dyDescent="0.3">
      <c r="A979" s="2866" t="s">
        <v>997</v>
      </c>
      <c r="B979" s="2867"/>
      <c r="C979" s="2052"/>
      <c r="D979" s="2116"/>
      <c r="E979" s="2124"/>
      <c r="F979" s="2125"/>
      <c r="G979" s="2776"/>
      <c r="H979" s="3091"/>
      <c r="I979" s="2759">
        <v>0</v>
      </c>
      <c r="J979" s="2760"/>
      <c r="K979" s="299"/>
      <c r="L979" s="75" t="s">
        <v>880</v>
      </c>
      <c r="M979" s="2125"/>
      <c r="N979" s="2125"/>
      <c r="O979" s="2120"/>
      <c r="P979" s="2113"/>
      <c r="Q979" s="2759"/>
      <c r="R979" s="2760"/>
      <c r="S979" s="2759">
        <v>0</v>
      </c>
      <c r="T979" s="2760"/>
      <c r="U979" s="184"/>
      <c r="V979" s="2866" t="s">
        <v>997</v>
      </c>
      <c r="W979" s="2867"/>
      <c r="X979" s="2052"/>
      <c r="Y979" s="2116"/>
      <c r="Z979" s="2124"/>
      <c r="AA979" s="2125"/>
      <c r="AB979" s="2759"/>
      <c r="AC979" s="3091"/>
      <c r="AD979" s="2759">
        <v>0</v>
      </c>
      <c r="AE979" s="2760"/>
      <c r="AF979" s="299"/>
      <c r="AG979" s="75" t="s">
        <v>880</v>
      </c>
      <c r="AH979" s="209"/>
      <c r="AI979" s="2121"/>
      <c r="AJ979" s="2759"/>
      <c r="AK979" s="2760"/>
      <c r="AL979" s="2759"/>
      <c r="AM979" s="2760"/>
      <c r="AN979" s="2759">
        <v>0</v>
      </c>
      <c r="AO979" s="2760"/>
    </row>
    <row r="980" spans="1:41" ht="15.95" customHeight="1" x14ac:dyDescent="0.3">
      <c r="A980" s="2866" t="s">
        <v>510</v>
      </c>
      <c r="B980" s="2867"/>
      <c r="C980" s="2052"/>
      <c r="D980" s="2116"/>
      <c r="E980" s="2124"/>
      <c r="F980" s="2125"/>
      <c r="G980" s="2776"/>
      <c r="H980" s="3091"/>
      <c r="I980" s="2759">
        <v>0</v>
      </c>
      <c r="J980" s="2760"/>
      <c r="K980" s="299"/>
      <c r="L980" s="2119" t="s">
        <v>521</v>
      </c>
      <c r="M980" s="2116"/>
      <c r="N980" s="2116"/>
      <c r="O980" s="2120"/>
      <c r="P980" s="2113"/>
      <c r="Q980" s="2843"/>
      <c r="R980" s="2843"/>
      <c r="S980" s="2759">
        <v>0</v>
      </c>
      <c r="T980" s="2760"/>
      <c r="U980" s="184"/>
      <c r="V980" s="2866" t="s">
        <v>510</v>
      </c>
      <c r="W980" s="2867"/>
      <c r="X980" s="2052"/>
      <c r="Y980" s="2116"/>
      <c r="Z980" s="2124"/>
      <c r="AA980" s="2125"/>
      <c r="AB980" s="2776"/>
      <c r="AC980" s="3091"/>
      <c r="AD980" s="2759"/>
      <c r="AE980" s="2760"/>
      <c r="AF980" s="299"/>
      <c r="AG980" s="2119" t="s">
        <v>521</v>
      </c>
      <c r="AH980" s="218"/>
      <c r="AI980" s="2112"/>
      <c r="AJ980" s="2843"/>
      <c r="AK980" s="2843"/>
      <c r="AL980" s="2843"/>
      <c r="AM980" s="2843"/>
      <c r="AN980" s="2759">
        <v>0</v>
      </c>
      <c r="AO980" s="2760"/>
    </row>
    <row r="981" spans="1:41" ht="15.95" customHeight="1" x14ac:dyDescent="0.35">
      <c r="A981" s="2870" t="s">
        <v>998</v>
      </c>
      <c r="B981" s="2871"/>
      <c r="C981" s="2052"/>
      <c r="D981" s="2116"/>
      <c r="E981" s="2124"/>
      <c r="F981" s="2125"/>
      <c r="G981" s="2776"/>
      <c r="H981" s="3091"/>
      <c r="I981" s="2765">
        <v>1757310.4000000001</v>
      </c>
      <c r="J981" s="3103"/>
      <c r="K981" s="299"/>
      <c r="L981" s="2119" t="s">
        <v>810</v>
      </c>
      <c r="M981" s="2053"/>
      <c r="N981" s="2116"/>
      <c r="O981" s="2120"/>
      <c r="P981" s="2113"/>
      <c r="Q981" s="2843"/>
      <c r="R981" s="2843"/>
      <c r="S981" s="2843">
        <v>280000</v>
      </c>
      <c r="T981" s="2843"/>
      <c r="U981" s="2122"/>
      <c r="V981" s="2870" t="s">
        <v>998</v>
      </c>
      <c r="W981" s="2871"/>
      <c r="X981" s="2052"/>
      <c r="Y981" s="2116"/>
      <c r="Z981" s="2124"/>
      <c r="AA981" s="2125"/>
      <c r="AB981" s="2776"/>
      <c r="AC981" s="3091"/>
      <c r="AD981" s="2765">
        <v>1031464.8</v>
      </c>
      <c r="AE981" s="3103"/>
      <c r="AF981" s="299"/>
      <c r="AG981" s="2119" t="s">
        <v>810</v>
      </c>
      <c r="AH981" s="218"/>
      <c r="AI981" s="2112"/>
      <c r="AJ981" s="2843"/>
      <c r="AK981" s="2843"/>
      <c r="AL981" s="2843"/>
      <c r="AM981" s="2843"/>
      <c r="AN981" s="2843"/>
      <c r="AO981" s="2843"/>
    </row>
    <row r="982" spans="1:41" ht="15.95" customHeight="1" x14ac:dyDescent="0.4">
      <c r="A982" s="2866" t="s">
        <v>858</v>
      </c>
      <c r="B982" s="2867"/>
      <c r="C982" s="2116" t="s">
        <v>502</v>
      </c>
      <c r="D982" s="2116" t="s">
        <v>503</v>
      </c>
      <c r="E982" s="2769">
        <v>16</v>
      </c>
      <c r="F982" s="2770"/>
      <c r="G982" s="2841">
        <v>38202.400000000001</v>
      </c>
      <c r="H982" s="2842">
        <v>38202.400000000001</v>
      </c>
      <c r="I982" s="2759">
        <v>611238.40000000002</v>
      </c>
      <c r="J982" s="2760"/>
      <c r="K982" s="299"/>
      <c r="L982" s="220" t="s">
        <v>882</v>
      </c>
      <c r="M982" s="2118"/>
      <c r="N982" s="221"/>
      <c r="O982" s="3104"/>
      <c r="P982" s="3104"/>
      <c r="Q982" s="3104"/>
      <c r="R982" s="3104"/>
      <c r="S982" s="3105">
        <v>5104772.1579653677</v>
      </c>
      <c r="T982" s="3105"/>
      <c r="U982" s="141"/>
      <c r="V982" s="2866" t="s">
        <v>858</v>
      </c>
      <c r="W982" s="2867"/>
      <c r="X982" s="2052"/>
      <c r="Y982" s="2116"/>
      <c r="Z982" s="2120"/>
      <c r="AA982" s="2113"/>
      <c r="AB982" s="2759"/>
      <c r="AC982" s="2760"/>
      <c r="AD982" s="2759"/>
      <c r="AE982" s="2760"/>
      <c r="AF982" s="299"/>
      <c r="AG982" s="220" t="s">
        <v>882</v>
      </c>
      <c r="AH982" s="2118"/>
      <c r="AI982" s="221"/>
      <c r="AJ982" s="3104"/>
      <c r="AK982" s="3104"/>
      <c r="AL982" s="3104"/>
      <c r="AM982" s="3104"/>
      <c r="AN982" s="3105">
        <v>3274115.6479653679</v>
      </c>
      <c r="AO982" s="3105"/>
    </row>
    <row r="983" spans="1:41" ht="15.95" customHeight="1" x14ac:dyDescent="0.4">
      <c r="A983" s="2866" t="s">
        <v>501</v>
      </c>
      <c r="B983" s="2867"/>
      <c r="C983" s="2116" t="s">
        <v>502</v>
      </c>
      <c r="D983" s="2116" t="s">
        <v>503</v>
      </c>
      <c r="E983" s="2769">
        <v>3</v>
      </c>
      <c r="F983" s="2770"/>
      <c r="G983" s="2841">
        <v>38202.400000000001</v>
      </c>
      <c r="H983" s="2842">
        <v>38202.400000000001</v>
      </c>
      <c r="I983" s="2759">
        <v>114607.20000000001</v>
      </c>
      <c r="J983" s="2760"/>
      <c r="K983" s="299"/>
      <c r="L983" s="2126"/>
      <c r="M983" s="218"/>
      <c r="N983" s="2112"/>
      <c r="O983" s="2843"/>
      <c r="P983" s="2843"/>
      <c r="Q983" s="2843"/>
      <c r="R983" s="2843"/>
      <c r="S983" s="2843"/>
      <c r="T983" s="2843"/>
      <c r="U983" s="2122"/>
      <c r="V983" s="2866" t="s">
        <v>501</v>
      </c>
      <c r="W983" s="2867"/>
      <c r="X983" s="2052"/>
      <c r="Y983" s="2116"/>
      <c r="Z983" s="2120"/>
      <c r="AA983" s="2113"/>
      <c r="AB983" s="2759"/>
      <c r="AC983" s="2760"/>
      <c r="AD983" s="2759"/>
      <c r="AE983" s="2760"/>
      <c r="AF983" s="299"/>
      <c r="AG983" s="2126"/>
      <c r="AH983" s="218"/>
      <c r="AI983" s="2112"/>
      <c r="AJ983" s="2843"/>
      <c r="AK983" s="2843"/>
      <c r="AL983" s="2843"/>
      <c r="AM983" s="2843"/>
      <c r="AN983" s="2843"/>
      <c r="AO983" s="2843"/>
    </row>
    <row r="984" spans="1:41" ht="15.95" customHeight="1" x14ac:dyDescent="0.3">
      <c r="A984" s="2866" t="s">
        <v>1000</v>
      </c>
      <c r="B984" s="2867"/>
      <c r="C984" s="2116"/>
      <c r="D984" s="2116"/>
      <c r="E984" s="2124"/>
      <c r="F984" s="2125"/>
      <c r="G984" s="2776"/>
      <c r="H984" s="3091"/>
      <c r="I984" s="2759">
        <v>0</v>
      </c>
      <c r="J984" s="2760"/>
      <c r="K984" s="299"/>
      <c r="L984" s="302" t="s">
        <v>811</v>
      </c>
      <c r="M984" s="161"/>
      <c r="N984" s="161"/>
      <c r="O984" s="3101"/>
      <c r="P984" s="3101"/>
      <c r="Q984" s="3101"/>
      <c r="R984" s="3101"/>
      <c r="S984" s="3101"/>
      <c r="T984" s="3102"/>
      <c r="U984" s="184"/>
      <c r="V984" s="2866" t="s">
        <v>1000</v>
      </c>
      <c r="W984" s="2867"/>
      <c r="X984" s="2052"/>
      <c r="Y984" s="2116"/>
      <c r="Z984" s="2124"/>
      <c r="AA984" s="2125"/>
      <c r="AB984" s="2759"/>
      <c r="AC984" s="3091"/>
      <c r="AD984" s="2759">
        <v>0</v>
      </c>
      <c r="AE984" s="2760"/>
      <c r="AF984" s="299"/>
      <c r="AG984" s="302" t="s">
        <v>811</v>
      </c>
      <c r="AH984" s="161"/>
      <c r="AI984" s="161"/>
      <c r="AJ984" s="3101"/>
      <c r="AK984" s="3101"/>
      <c r="AL984" s="3101"/>
      <c r="AM984" s="3101"/>
      <c r="AN984" s="3101"/>
      <c r="AO984" s="3102"/>
    </row>
    <row r="985" spans="1:41" ht="15.95" customHeight="1" x14ac:dyDescent="0.3">
      <c r="A985" s="2866" t="s">
        <v>1001</v>
      </c>
      <c r="B985" s="2867"/>
      <c r="C985" s="2052"/>
      <c r="D985" s="2116"/>
      <c r="E985" s="2124"/>
      <c r="F985" s="2125"/>
      <c r="G985" s="2776"/>
      <c r="H985" s="3091"/>
      <c r="I985" s="2759">
        <v>0</v>
      </c>
      <c r="J985" s="2760"/>
      <c r="K985" s="299"/>
      <c r="L985" s="2126" t="s">
        <v>1002</v>
      </c>
      <c r="M985" s="289">
        <v>0.05</v>
      </c>
      <c r="N985" s="166"/>
      <c r="O985" s="2775"/>
      <c r="P985" s="2775"/>
      <c r="Q985" s="2775"/>
      <c r="R985" s="2775"/>
      <c r="S985" s="2775">
        <v>392486.28789826838</v>
      </c>
      <c r="T985" s="2760"/>
      <c r="U985" s="184"/>
      <c r="V985" s="2866" t="s">
        <v>1001</v>
      </c>
      <c r="W985" s="2867"/>
      <c r="X985" s="2052"/>
      <c r="Y985" s="2116"/>
      <c r="Z985" s="2124"/>
      <c r="AA985" s="2125"/>
      <c r="AB985" s="2776"/>
      <c r="AC985" s="3091"/>
      <c r="AD985" s="2759"/>
      <c r="AE985" s="2760"/>
      <c r="AF985" s="299"/>
      <c r="AG985" s="2126" t="s">
        <v>1002</v>
      </c>
      <c r="AH985" s="303" t="s">
        <v>1039</v>
      </c>
      <c r="AI985" s="166"/>
      <c r="AJ985" s="2775"/>
      <c r="AK985" s="2775"/>
      <c r="AL985" s="2775"/>
      <c r="AM985" s="2775"/>
      <c r="AN985" s="2775">
        <v>306475.97639826842</v>
      </c>
      <c r="AO985" s="2760"/>
    </row>
    <row r="986" spans="1:41" ht="15.95" customHeight="1" x14ac:dyDescent="0.3">
      <c r="A986" s="2866" t="s">
        <v>1003</v>
      </c>
      <c r="B986" s="2867"/>
      <c r="C986" s="2052"/>
      <c r="D986" s="2116"/>
      <c r="E986" s="2124"/>
      <c r="F986" s="2125"/>
      <c r="G986" s="2776"/>
      <c r="H986" s="3091"/>
      <c r="I986" s="2759">
        <v>0</v>
      </c>
      <c r="J986" s="2760"/>
      <c r="K986" s="299"/>
      <c r="L986" s="168" t="s">
        <v>533</v>
      </c>
      <c r="M986" s="166"/>
      <c r="N986" s="166"/>
      <c r="O986" s="2775"/>
      <c r="P986" s="2775"/>
      <c r="Q986" s="2775"/>
      <c r="R986" s="2775"/>
      <c r="S986" s="2775">
        <v>200000</v>
      </c>
      <c r="T986" s="2760"/>
      <c r="U986" s="184"/>
      <c r="V986" s="2866" t="s">
        <v>1003</v>
      </c>
      <c r="W986" s="2867"/>
      <c r="X986" s="2052"/>
      <c r="Y986" s="2116"/>
      <c r="Z986" s="2124"/>
      <c r="AA986" s="2125"/>
      <c r="AB986" s="2776"/>
      <c r="AC986" s="3091"/>
      <c r="AD986" s="2759"/>
      <c r="AE986" s="2760"/>
      <c r="AF986" s="299"/>
      <c r="AG986" s="168" t="s">
        <v>533</v>
      </c>
      <c r="AH986" s="166"/>
      <c r="AI986" s="166"/>
      <c r="AJ986" s="2775"/>
      <c r="AK986" s="2775"/>
      <c r="AL986" s="2775"/>
      <c r="AM986" s="2775"/>
      <c r="AN986" s="2775">
        <v>150000</v>
      </c>
      <c r="AO986" s="2760"/>
    </row>
    <row r="987" spans="1:41" ht="15.95" customHeight="1" x14ac:dyDescent="0.3">
      <c r="A987" s="2866" t="s">
        <v>1004</v>
      </c>
      <c r="B987" s="2867"/>
      <c r="C987" s="2052"/>
      <c r="D987" s="2116"/>
      <c r="E987" s="2124"/>
      <c r="F987" s="2125"/>
      <c r="G987" s="2776"/>
      <c r="H987" s="3091"/>
      <c r="I987" s="2759">
        <v>0</v>
      </c>
      <c r="J987" s="2760"/>
      <c r="K987" s="299"/>
      <c r="L987" s="169" t="s">
        <v>535</v>
      </c>
      <c r="M987" s="166"/>
      <c r="N987" s="166"/>
      <c r="O987" s="2775"/>
      <c r="P987" s="2775"/>
      <c r="Q987" s="2775"/>
      <c r="R987" s="2775"/>
      <c r="S987" s="2775">
        <v>400000</v>
      </c>
      <c r="T987" s="2760"/>
      <c r="U987" s="184"/>
      <c r="V987" s="2866" t="s">
        <v>1004</v>
      </c>
      <c r="W987" s="2867"/>
      <c r="X987" s="2052"/>
      <c r="Y987" s="2116"/>
      <c r="Z987" s="2124"/>
      <c r="AA987" s="2125"/>
      <c r="AB987" s="2776"/>
      <c r="AC987" s="3091"/>
      <c r="AD987" s="2759"/>
      <c r="AE987" s="2760"/>
      <c r="AF987" s="299"/>
      <c r="AG987" s="169" t="s">
        <v>535</v>
      </c>
      <c r="AH987" s="166"/>
      <c r="AI987" s="166"/>
      <c r="AJ987" s="2775"/>
      <c r="AK987" s="2775"/>
      <c r="AL987" s="2775"/>
      <c r="AM987" s="2775"/>
      <c r="AN987" s="2775">
        <v>400000</v>
      </c>
      <c r="AO987" s="2760"/>
    </row>
    <row r="988" spans="1:41" ht="15.95" customHeight="1" x14ac:dyDescent="0.3">
      <c r="A988" s="2866" t="s">
        <v>1005</v>
      </c>
      <c r="B988" s="2867"/>
      <c r="C988" s="2116"/>
      <c r="D988" s="2116"/>
      <c r="E988" s="2124"/>
      <c r="F988" s="2125"/>
      <c r="G988" s="2776"/>
      <c r="H988" s="3091"/>
      <c r="I988" s="2759">
        <v>0</v>
      </c>
      <c r="J988" s="2760"/>
      <c r="K988" s="299"/>
      <c r="L988" s="169" t="s">
        <v>731</v>
      </c>
      <c r="M988" s="166"/>
      <c r="N988" s="166"/>
      <c r="O988" s="2775"/>
      <c r="P988" s="2775"/>
      <c r="Q988" s="2775"/>
      <c r="R988" s="2775"/>
      <c r="S988" s="2775">
        <v>392486.28789826838</v>
      </c>
      <c r="T988" s="2760"/>
      <c r="U988" s="184"/>
      <c r="V988" s="2866" t="s">
        <v>1005</v>
      </c>
      <c r="W988" s="2867"/>
      <c r="X988" s="2116"/>
      <c r="Y988" s="2116"/>
      <c r="Z988" s="2124"/>
      <c r="AA988" s="2125"/>
      <c r="AB988" s="2776"/>
      <c r="AC988" s="3091"/>
      <c r="AD988" s="2759"/>
      <c r="AE988" s="2760"/>
      <c r="AF988" s="299"/>
      <c r="AG988" s="169" t="s">
        <v>731</v>
      </c>
      <c r="AH988" s="166"/>
      <c r="AI988" s="166"/>
      <c r="AJ988" s="2775"/>
      <c r="AK988" s="2775"/>
      <c r="AL988" s="2775"/>
      <c r="AM988" s="2775"/>
      <c r="AN988" s="2775">
        <v>306475.97639826842</v>
      </c>
      <c r="AO988" s="2760"/>
    </row>
    <row r="989" spans="1:41" ht="15.95" customHeight="1" x14ac:dyDescent="0.4">
      <c r="A989" s="2866" t="s">
        <v>1006</v>
      </c>
      <c r="B989" s="2867"/>
      <c r="C989" s="2116"/>
      <c r="D989" s="2116"/>
      <c r="E989" s="2883"/>
      <c r="F989" s="2884"/>
      <c r="G989" s="2776"/>
      <c r="H989" s="3091"/>
      <c r="I989" s="2759">
        <v>0</v>
      </c>
      <c r="J989" s="2760"/>
      <c r="K989" s="299"/>
      <c r="L989" s="185" t="s">
        <v>510</v>
      </c>
      <c r="M989" s="173"/>
      <c r="N989" s="173"/>
      <c r="O989" s="2757"/>
      <c r="P989" s="2757"/>
      <c r="Q989" s="2757"/>
      <c r="R989" s="2757"/>
      <c r="S989" s="2757">
        <v>150000</v>
      </c>
      <c r="T989" s="2758"/>
      <c r="U989" s="184"/>
      <c r="V989" s="2866" t="s">
        <v>1006</v>
      </c>
      <c r="W989" s="2867"/>
      <c r="X989" s="2127" t="s">
        <v>502</v>
      </c>
      <c r="Y989" s="2127" t="s">
        <v>503</v>
      </c>
      <c r="Z989" s="2883">
        <v>4</v>
      </c>
      <c r="AA989" s="2884"/>
      <c r="AB989" s="2841">
        <v>38202.400000000001</v>
      </c>
      <c r="AC989" s="2842">
        <v>38202.400000000001</v>
      </c>
      <c r="AD989" s="2759">
        <v>152809.60000000001</v>
      </c>
      <c r="AE989" s="2760"/>
      <c r="AF989" s="299"/>
      <c r="AG989" s="185" t="s">
        <v>510</v>
      </c>
      <c r="AH989" s="173"/>
      <c r="AI989" s="173"/>
      <c r="AJ989" s="2757"/>
      <c r="AK989" s="2757"/>
      <c r="AL989" s="2757"/>
      <c r="AM989" s="2757"/>
      <c r="AN989" s="3099">
        <v>150000</v>
      </c>
      <c r="AO989" s="3100"/>
    </row>
    <row r="990" spans="1:41" ht="15.95" customHeight="1" x14ac:dyDescent="0.4">
      <c r="A990" s="2866" t="s">
        <v>1523</v>
      </c>
      <c r="B990" s="2867"/>
      <c r="C990" s="2116"/>
      <c r="D990" s="2116"/>
      <c r="E990" s="2883"/>
      <c r="F990" s="2884"/>
      <c r="G990" s="2776"/>
      <c r="H990" s="3091"/>
      <c r="I990" s="2759">
        <v>0</v>
      </c>
      <c r="J990" s="2760"/>
      <c r="K990" s="299"/>
      <c r="L990" s="174" t="s">
        <v>539</v>
      </c>
      <c r="M990" s="222"/>
      <c r="N990" s="222"/>
      <c r="O990" s="3096"/>
      <c r="P990" s="3096"/>
      <c r="Q990" s="3097"/>
      <c r="R990" s="3097"/>
      <c r="S990" s="3098">
        <v>1534972.5757965366</v>
      </c>
      <c r="T990" s="3098"/>
      <c r="U990" s="290"/>
      <c r="V990" s="2866" t="s">
        <v>1568</v>
      </c>
      <c r="W990" s="2867"/>
      <c r="X990" s="2127" t="s">
        <v>502</v>
      </c>
      <c r="Y990" s="2127" t="s">
        <v>503</v>
      </c>
      <c r="Z990" s="2883">
        <v>5</v>
      </c>
      <c r="AA990" s="2884"/>
      <c r="AB990" s="2841">
        <v>38202.400000000001</v>
      </c>
      <c r="AC990" s="2842">
        <v>38202.400000000001</v>
      </c>
      <c r="AD990" s="2759">
        <v>191012</v>
      </c>
      <c r="AE990" s="2760"/>
      <c r="AF990" s="299"/>
      <c r="AG990" s="174" t="s">
        <v>539</v>
      </c>
      <c r="AH990" s="222"/>
      <c r="AI990" s="222"/>
      <c r="AJ990" s="3096"/>
      <c r="AK990" s="3096"/>
      <c r="AL990" s="3097"/>
      <c r="AM990" s="3097"/>
      <c r="AN990" s="3098">
        <v>1312951.952796537</v>
      </c>
      <c r="AO990" s="3098"/>
    </row>
    <row r="991" spans="1:41" ht="15.95" customHeight="1" x14ac:dyDescent="0.4">
      <c r="A991" s="2866" t="s">
        <v>1562</v>
      </c>
      <c r="B991" s="2867"/>
      <c r="C991" s="2116" t="s">
        <v>502</v>
      </c>
      <c r="D991" s="2116" t="s">
        <v>503</v>
      </c>
      <c r="E991" s="2883">
        <v>6</v>
      </c>
      <c r="F991" s="2884"/>
      <c r="G991" s="2841">
        <v>38202.400000000001</v>
      </c>
      <c r="H991" s="2842">
        <v>38202.400000000001</v>
      </c>
      <c r="I991" s="2759">
        <v>229214.40000000002</v>
      </c>
      <c r="J991" s="2760"/>
      <c r="K991" s="299"/>
      <c r="L991" s="177"/>
      <c r="M991" s="166"/>
      <c r="N991" s="166"/>
      <c r="O991" s="2775"/>
      <c r="P991" s="2775"/>
      <c r="Q991" s="2775"/>
      <c r="R991" s="2775"/>
      <c r="S991" s="2775"/>
      <c r="T991" s="2760"/>
      <c r="U991" s="184"/>
      <c r="V991" s="2866" t="s">
        <v>1008</v>
      </c>
      <c r="W991" s="2867"/>
      <c r="X991" s="2116"/>
      <c r="Y991" s="2116"/>
      <c r="Z991" s="2124"/>
      <c r="AA991" s="2125"/>
      <c r="AB991" s="2776"/>
      <c r="AC991" s="3091"/>
      <c r="AD991" s="2759"/>
      <c r="AE991" s="2760"/>
      <c r="AF991" s="299"/>
      <c r="AG991" s="177"/>
      <c r="AH991" s="166"/>
      <c r="AI991" s="166"/>
      <c r="AJ991" s="2775"/>
      <c r="AK991" s="2775"/>
      <c r="AL991" s="2775"/>
      <c r="AM991" s="2775"/>
      <c r="AN991" s="2775"/>
      <c r="AO991" s="2760"/>
    </row>
    <row r="992" spans="1:41" ht="15.95" customHeight="1" thickBot="1" x14ac:dyDescent="0.35">
      <c r="A992" s="2866" t="s">
        <v>1524</v>
      </c>
      <c r="B992" s="2867"/>
      <c r="C992" s="2116"/>
      <c r="D992" s="2116"/>
      <c r="E992" s="2883"/>
      <c r="F992" s="2884"/>
      <c r="G992" s="2776"/>
      <c r="H992" s="3091"/>
      <c r="I992" s="2759">
        <v>0</v>
      </c>
      <c r="J992" s="2760"/>
      <c r="K992" s="299"/>
      <c r="L992" s="178" t="s">
        <v>588</v>
      </c>
      <c r="M992" s="226"/>
      <c r="N992" s="226"/>
      <c r="O992" s="226"/>
      <c r="P992" s="226"/>
      <c r="Q992" s="179"/>
      <c r="R992" s="179"/>
      <c r="S992" s="2780">
        <v>9384698.3337619044</v>
      </c>
      <c r="T992" s="2781"/>
      <c r="U992" s="290"/>
      <c r="V992" s="2866" t="s">
        <v>1524</v>
      </c>
      <c r="W992" s="2867"/>
      <c r="X992" s="2116"/>
      <c r="Y992" s="2116"/>
      <c r="Z992" s="2883"/>
      <c r="AA992" s="2884"/>
      <c r="AB992" s="2759"/>
      <c r="AC992" s="3091"/>
      <c r="AD992" s="2759"/>
      <c r="AE992" s="2760"/>
      <c r="AF992" s="299"/>
      <c r="AG992" s="178" t="s">
        <v>588</v>
      </c>
      <c r="AH992" s="226"/>
      <c r="AI992" s="226"/>
      <c r="AJ992" s="226"/>
      <c r="AK992" s="226"/>
      <c r="AL992" s="179"/>
      <c r="AM992" s="179"/>
      <c r="AN992" s="2780">
        <v>7442471.4807619052</v>
      </c>
      <c r="AO992" s="2781"/>
    </row>
    <row r="993" spans="1:41" ht="15.95" customHeight="1" x14ac:dyDescent="0.4">
      <c r="A993" s="2866" t="s">
        <v>1015</v>
      </c>
      <c r="B993" s="2867"/>
      <c r="C993" s="2116" t="s">
        <v>502</v>
      </c>
      <c r="D993" s="2116" t="s">
        <v>503</v>
      </c>
      <c r="E993" s="2769">
        <v>10</v>
      </c>
      <c r="F993" s="2770"/>
      <c r="G993" s="2841">
        <v>38202.400000000001</v>
      </c>
      <c r="H993" s="2842">
        <v>38202.400000000001</v>
      </c>
      <c r="I993" s="2759">
        <v>382024</v>
      </c>
      <c r="J993" s="2760"/>
      <c r="K993" s="304"/>
      <c r="L993" s="166"/>
      <c r="M993" s="166"/>
      <c r="N993" s="166"/>
      <c r="O993" s="166"/>
      <c r="P993" s="166"/>
      <c r="Q993" s="166"/>
      <c r="R993" s="166"/>
      <c r="S993" s="166"/>
      <c r="T993" s="166"/>
      <c r="U993" s="286"/>
      <c r="V993" s="2866" t="s">
        <v>1015</v>
      </c>
      <c r="W993" s="2867"/>
      <c r="X993" s="2127" t="s">
        <v>502</v>
      </c>
      <c r="Y993" s="2127" t="s">
        <v>503</v>
      </c>
      <c r="Z993" s="2769">
        <v>4</v>
      </c>
      <c r="AA993" s="2770"/>
      <c r="AB993" s="2841">
        <v>38202.400000000001</v>
      </c>
      <c r="AC993" s="2842">
        <v>38202.400000000001</v>
      </c>
      <c r="AD993" s="2759">
        <v>152809.60000000001</v>
      </c>
      <c r="AE993" s="2760"/>
      <c r="AF993" s="304"/>
      <c r="AG993" s="166"/>
      <c r="AH993" s="166"/>
      <c r="AI993" s="166"/>
      <c r="AJ993" s="166"/>
      <c r="AK993" s="166"/>
      <c r="AL993" s="166"/>
      <c r="AM993" s="166"/>
      <c r="AN993" s="166"/>
      <c r="AO993" s="166"/>
    </row>
    <row r="994" spans="1:41" ht="15.95" customHeight="1" x14ac:dyDescent="0.4">
      <c r="A994" s="2866" t="s">
        <v>1563</v>
      </c>
      <c r="B994" s="2867"/>
      <c r="C994" s="2116" t="s">
        <v>502</v>
      </c>
      <c r="D994" s="2116" t="s">
        <v>503</v>
      </c>
      <c r="E994" s="2883">
        <v>2</v>
      </c>
      <c r="F994" s="2884"/>
      <c r="G994" s="2841">
        <v>38202.400000000001</v>
      </c>
      <c r="H994" s="2842">
        <v>38202.400000000001</v>
      </c>
      <c r="I994" s="2759">
        <v>76404.800000000003</v>
      </c>
      <c r="J994" s="2760"/>
      <c r="K994" s="299"/>
      <c r="L994" s="7" t="s">
        <v>1530</v>
      </c>
      <c r="M994" s="166"/>
      <c r="N994" s="166"/>
      <c r="O994" s="166"/>
      <c r="P994" s="166"/>
      <c r="Q994" s="166"/>
      <c r="R994" s="166"/>
      <c r="S994" s="166"/>
      <c r="T994" s="166"/>
      <c r="U994" s="286"/>
      <c r="V994" s="2866" t="s">
        <v>1016</v>
      </c>
      <c r="W994" s="2867"/>
      <c r="X994" s="2116"/>
      <c r="Y994" s="2116"/>
      <c r="Z994" s="2883"/>
      <c r="AA994" s="2884"/>
      <c r="AB994" s="2759"/>
      <c r="AC994" s="3091"/>
      <c r="AD994" s="2759">
        <v>0</v>
      </c>
      <c r="AE994" s="2760"/>
      <c r="AF994" s="299"/>
      <c r="AG994" s="7" t="s">
        <v>1530</v>
      </c>
      <c r="AH994" s="166"/>
      <c r="AI994" s="166"/>
      <c r="AJ994" s="166"/>
      <c r="AK994" s="166"/>
      <c r="AL994" s="166"/>
      <c r="AM994" s="166"/>
      <c r="AN994" s="166"/>
      <c r="AO994" s="166"/>
    </row>
    <row r="995" spans="1:41" ht="15.95" customHeight="1" x14ac:dyDescent="0.4">
      <c r="A995" s="2866" t="s">
        <v>1564</v>
      </c>
      <c r="B995" s="2867"/>
      <c r="C995" s="2116" t="s">
        <v>502</v>
      </c>
      <c r="D995" s="2116" t="s">
        <v>503</v>
      </c>
      <c r="E995" s="2883">
        <v>3</v>
      </c>
      <c r="F995" s="2884"/>
      <c r="G995" s="2841">
        <v>38202.400000000001</v>
      </c>
      <c r="H995" s="2842">
        <v>38202.400000000001</v>
      </c>
      <c r="I995" s="2759">
        <v>114607.20000000001</v>
      </c>
      <c r="J995" s="2760"/>
      <c r="K995" s="299"/>
      <c r="L995" s="2155" t="s">
        <v>1586</v>
      </c>
      <c r="M995" s="1881"/>
      <c r="N995" s="1881"/>
      <c r="O995" s="1881"/>
      <c r="P995" s="1881"/>
      <c r="Q995" s="1896"/>
      <c r="R995" s="1881"/>
      <c r="S995" s="1881"/>
      <c r="T995" s="166"/>
      <c r="U995" s="286"/>
      <c r="V995" s="2866" t="s">
        <v>1569</v>
      </c>
      <c r="W995" s="2867"/>
      <c r="X995" s="2127" t="s">
        <v>502</v>
      </c>
      <c r="Y995" s="2127" t="s">
        <v>503</v>
      </c>
      <c r="Z995" s="2883">
        <v>2</v>
      </c>
      <c r="AA995" s="2884"/>
      <c r="AB995" s="2841">
        <v>38202.400000000001</v>
      </c>
      <c r="AC995" s="2842">
        <v>38202.400000000001</v>
      </c>
      <c r="AD995" s="2759">
        <v>76404.800000000003</v>
      </c>
      <c r="AE995" s="2760"/>
      <c r="AF995" s="299"/>
      <c r="AG995" s="2155" t="s">
        <v>1586</v>
      </c>
      <c r="AH995" s="1881"/>
      <c r="AI995" s="1881"/>
      <c r="AJ995" s="1881"/>
      <c r="AK995" s="1881"/>
      <c r="AL995" s="1896"/>
      <c r="AM995" s="1881"/>
      <c r="AN995" s="1881"/>
      <c r="AO995" s="166"/>
    </row>
    <row r="996" spans="1:41" ht="15.95" customHeight="1" x14ac:dyDescent="0.4">
      <c r="A996" s="2866" t="s">
        <v>1018</v>
      </c>
      <c r="B996" s="2867"/>
      <c r="C996" s="2052"/>
      <c r="D996" s="2116"/>
      <c r="E996" s="2124"/>
      <c r="F996" s="2125"/>
      <c r="G996" s="2776"/>
      <c r="H996" s="3091"/>
      <c r="I996" s="2759">
        <v>0</v>
      </c>
      <c r="J996" s="2760"/>
      <c r="K996" s="299"/>
      <c r="L996" s="166"/>
      <c r="M996" s="2123"/>
      <c r="N996" s="2123"/>
      <c r="O996" s="2123"/>
      <c r="P996" s="2123"/>
      <c r="Q996" s="122"/>
      <c r="R996" s="61"/>
      <c r="S996" s="166"/>
      <c r="T996" s="166"/>
      <c r="U996" s="286"/>
      <c r="V996" s="2866" t="s">
        <v>1570</v>
      </c>
      <c r="W996" s="2867"/>
      <c r="X996" s="2127" t="s">
        <v>502</v>
      </c>
      <c r="Y996" s="2127" t="s">
        <v>503</v>
      </c>
      <c r="Z996" s="2883">
        <v>3</v>
      </c>
      <c r="AA996" s="2884"/>
      <c r="AB996" s="2841">
        <v>38202.400000000001</v>
      </c>
      <c r="AC996" s="2842">
        <v>38202.400000000001</v>
      </c>
      <c r="AD996" s="2759">
        <v>114607.20000000001</v>
      </c>
      <c r="AE996" s="2760"/>
      <c r="AF996" s="299"/>
      <c r="AG996" s="166"/>
      <c r="AH996" s="3044"/>
      <c r="AI996" s="3044"/>
      <c r="AJ996" s="3044"/>
      <c r="AK996" s="3044"/>
      <c r="AL996" s="291"/>
      <c r="AM996" s="61"/>
      <c r="AN996" s="166"/>
      <c r="AO996" s="166"/>
    </row>
    <row r="997" spans="1:41" ht="15.95" customHeight="1" x14ac:dyDescent="0.4">
      <c r="A997" s="2866" t="s">
        <v>1019</v>
      </c>
      <c r="B997" s="2867"/>
      <c r="C997" s="2116" t="s">
        <v>502</v>
      </c>
      <c r="D997" s="2116" t="s">
        <v>503</v>
      </c>
      <c r="E997" s="2769">
        <v>2</v>
      </c>
      <c r="F997" s="2770"/>
      <c r="G997" s="2841">
        <v>38202.400000000001</v>
      </c>
      <c r="H997" s="2842">
        <v>38202.400000000001</v>
      </c>
      <c r="I997" s="2759">
        <v>76404.800000000003</v>
      </c>
      <c r="J997" s="2760"/>
      <c r="K997" s="299"/>
      <c r="L997" s="166"/>
      <c r="M997" s="2123"/>
      <c r="N997" s="2123"/>
      <c r="O997" s="2123"/>
      <c r="P997" s="2123"/>
      <c r="Q997" s="122"/>
      <c r="R997" s="61"/>
      <c r="S997" s="166"/>
      <c r="T997" s="166"/>
      <c r="U997" s="286"/>
      <c r="V997" s="2866" t="s">
        <v>1019</v>
      </c>
      <c r="W997" s="2867"/>
      <c r="X997" s="2127" t="s">
        <v>502</v>
      </c>
      <c r="Y997" s="2127" t="s">
        <v>503</v>
      </c>
      <c r="Z997" s="2769">
        <v>2</v>
      </c>
      <c r="AA997" s="2770"/>
      <c r="AB997" s="2841">
        <v>38202.400000000001</v>
      </c>
      <c r="AC997" s="2842">
        <v>38202.400000000001</v>
      </c>
      <c r="AD997" s="2759">
        <v>76404.800000000003</v>
      </c>
      <c r="AE997" s="2760"/>
      <c r="AF997" s="299"/>
      <c r="AG997" s="166"/>
      <c r="AH997" s="2123"/>
      <c r="AI997" s="2123"/>
      <c r="AJ997" s="2123"/>
      <c r="AK997" s="2123"/>
      <c r="AL997" s="122"/>
      <c r="AM997" s="61"/>
      <c r="AN997" s="166"/>
      <c r="AO997" s="166"/>
    </row>
    <row r="998" spans="1:41" ht="15.95" customHeight="1" x14ac:dyDescent="0.4">
      <c r="A998" s="2866" t="s">
        <v>887</v>
      </c>
      <c r="B998" s="2867"/>
      <c r="C998" s="2116" t="s">
        <v>502</v>
      </c>
      <c r="D998" s="2116" t="s">
        <v>503</v>
      </c>
      <c r="E998" s="2769">
        <v>2</v>
      </c>
      <c r="F998" s="2770"/>
      <c r="G998" s="2841">
        <v>38202.400000000001</v>
      </c>
      <c r="H998" s="2842">
        <v>38202.400000000001</v>
      </c>
      <c r="I998" s="2759">
        <v>76404.800000000003</v>
      </c>
      <c r="J998" s="2760"/>
      <c r="K998" s="299"/>
      <c r="L998" s="166"/>
      <c r="M998" s="3044"/>
      <c r="N998" s="3044"/>
      <c r="O998" s="3044"/>
      <c r="P998" s="3044"/>
      <c r="Q998" s="122"/>
      <c r="R998" s="166"/>
      <c r="S998" s="61"/>
      <c r="T998" s="166"/>
      <c r="U998" s="286"/>
      <c r="V998" s="2866" t="s">
        <v>887</v>
      </c>
      <c r="W998" s="2867"/>
      <c r="X998" s="2127" t="s">
        <v>502</v>
      </c>
      <c r="Y998" s="2127" t="s">
        <v>503</v>
      </c>
      <c r="Z998" s="2769">
        <v>4</v>
      </c>
      <c r="AA998" s="2770"/>
      <c r="AB998" s="2841">
        <v>38202.400000000001</v>
      </c>
      <c r="AC998" s="2842">
        <v>38202.400000000001</v>
      </c>
      <c r="AD998" s="2759">
        <v>152809.60000000001</v>
      </c>
      <c r="AE998" s="2760"/>
      <c r="AF998" s="299"/>
      <c r="AG998" s="166"/>
      <c r="AH998" s="2123"/>
      <c r="AI998" s="2123"/>
      <c r="AJ998" s="2123"/>
      <c r="AK998" s="2123"/>
      <c r="AL998" s="122"/>
      <c r="AM998" s="166"/>
      <c r="AN998" s="61"/>
      <c r="AO998" s="166"/>
    </row>
    <row r="999" spans="1:41" ht="15.95" customHeight="1" x14ac:dyDescent="0.4">
      <c r="A999" s="2866" t="s">
        <v>888</v>
      </c>
      <c r="B999" s="2867"/>
      <c r="C999" s="2116" t="s">
        <v>502</v>
      </c>
      <c r="D999" s="2116" t="s">
        <v>503</v>
      </c>
      <c r="E999" s="2883">
        <v>2</v>
      </c>
      <c r="F999" s="2884"/>
      <c r="G999" s="2841">
        <v>38202.400000000001</v>
      </c>
      <c r="H999" s="2842">
        <v>38202.400000000001</v>
      </c>
      <c r="I999" s="2759">
        <v>76404.800000000003</v>
      </c>
      <c r="J999" s="2760"/>
      <c r="K999" s="299"/>
      <c r="L999" s="166"/>
      <c r="M999" s="3044"/>
      <c r="N999" s="3044"/>
      <c r="O999" s="3044"/>
      <c r="P999" s="3044"/>
      <c r="Q999" s="122"/>
      <c r="R999" s="61"/>
      <c r="S999" s="166"/>
      <c r="T999" s="166"/>
      <c r="U999" s="286"/>
      <c r="V999" s="2866" t="s">
        <v>888</v>
      </c>
      <c r="W999" s="2867"/>
      <c r="X999" s="2127" t="s">
        <v>502</v>
      </c>
      <c r="Y999" s="2127" t="s">
        <v>503</v>
      </c>
      <c r="Z999" s="2883">
        <v>3</v>
      </c>
      <c r="AA999" s="2884"/>
      <c r="AB999" s="2841">
        <v>38202.400000000001</v>
      </c>
      <c r="AC999" s="2842">
        <v>38202.400000000001</v>
      </c>
      <c r="AD999" s="2759">
        <v>114607.20000000001</v>
      </c>
      <c r="AE999" s="2760"/>
      <c r="AF999" s="299"/>
      <c r="AG999" s="166"/>
      <c r="AH999" s="3044"/>
      <c r="AI999" s="3044"/>
      <c r="AJ999" s="3044"/>
      <c r="AK999" s="3044"/>
      <c r="AL999" s="122"/>
      <c r="AM999" s="61"/>
      <c r="AN999" s="166"/>
      <c r="AO999" s="166"/>
    </row>
    <row r="1000" spans="1:41" ht="15.95" customHeight="1" x14ac:dyDescent="0.3">
      <c r="A1000" s="2870" t="s">
        <v>1020</v>
      </c>
      <c r="B1000" s="2871"/>
      <c r="C1000" s="2052"/>
      <c r="D1000" s="2116"/>
      <c r="E1000" s="2124"/>
      <c r="F1000" s="2125"/>
      <c r="G1000" s="2776"/>
      <c r="H1000" s="3091"/>
      <c r="I1000" s="2765">
        <v>300000</v>
      </c>
      <c r="J1000" s="2766"/>
      <c r="K1000" s="299"/>
      <c r="L1000" s="166"/>
      <c r="M1000" s="3044"/>
      <c r="N1000" s="3044"/>
      <c r="O1000" s="3044"/>
      <c r="P1000" s="3044"/>
      <c r="Q1000" s="292"/>
      <c r="R1000" s="61"/>
      <c r="S1000" s="166"/>
      <c r="T1000" s="166"/>
      <c r="U1000" s="286"/>
      <c r="V1000" s="2870" t="s">
        <v>1020</v>
      </c>
      <c r="W1000" s="2871"/>
      <c r="X1000" s="2052"/>
      <c r="Y1000" s="2116"/>
      <c r="Z1000" s="2124"/>
      <c r="AA1000" s="2125"/>
      <c r="AB1000" s="2776"/>
      <c r="AC1000" s="3091"/>
      <c r="AD1000" s="2765">
        <v>1823939.08</v>
      </c>
      <c r="AE1000" s="2766"/>
      <c r="AF1000" s="299"/>
      <c r="AG1000" s="166"/>
      <c r="AH1000" s="3044"/>
      <c r="AI1000" s="3044"/>
      <c r="AJ1000" s="3044"/>
      <c r="AK1000" s="3044"/>
      <c r="AL1000" s="122"/>
      <c r="AM1000" s="61"/>
      <c r="AN1000" s="166"/>
      <c r="AO1000" s="166"/>
    </row>
    <row r="1001" spans="1:41" ht="15.95" customHeight="1" x14ac:dyDescent="0.4">
      <c r="A1001" s="2866" t="s">
        <v>890</v>
      </c>
      <c r="B1001" s="2867"/>
      <c r="C1001" s="2116"/>
      <c r="D1001" s="2116"/>
      <c r="E1001" s="2883"/>
      <c r="F1001" s="2884"/>
      <c r="G1001" s="2776"/>
      <c r="H1001" s="3091"/>
      <c r="I1001" s="2759">
        <v>0</v>
      </c>
      <c r="J1001" s="2760"/>
      <c r="K1001" s="299"/>
      <c r="L1001" s="166"/>
      <c r="M1001" s="166"/>
      <c r="N1001" s="166"/>
      <c r="O1001" s="166"/>
      <c r="P1001" s="166"/>
      <c r="Q1001" s="166"/>
      <c r="R1001" s="61"/>
      <c r="S1001" s="166"/>
      <c r="T1001" s="166"/>
      <c r="U1001" s="286"/>
      <c r="V1001" s="2866" t="s">
        <v>890</v>
      </c>
      <c r="W1001" s="2867"/>
      <c r="X1001" s="2127" t="s">
        <v>502</v>
      </c>
      <c r="Y1001" s="2127" t="s">
        <v>503</v>
      </c>
      <c r="Z1001" s="2883">
        <v>15</v>
      </c>
      <c r="AA1001" s="2884"/>
      <c r="AB1001" s="2841">
        <v>38202.400000000001</v>
      </c>
      <c r="AC1001" s="2842">
        <v>38202.400000000001</v>
      </c>
      <c r="AD1001" s="2759">
        <v>573036</v>
      </c>
      <c r="AE1001" s="2760"/>
      <c r="AF1001" s="299"/>
      <c r="AG1001" s="166"/>
      <c r="AH1001" s="3044"/>
      <c r="AI1001" s="3044"/>
      <c r="AJ1001" s="3044"/>
      <c r="AK1001" s="3044"/>
      <c r="AL1001" s="292"/>
      <c r="AM1001" s="61"/>
      <c r="AN1001" s="166"/>
      <c r="AO1001" s="166"/>
    </row>
    <row r="1002" spans="1:41" ht="15.95" customHeight="1" x14ac:dyDescent="0.3">
      <c r="A1002" s="2866" t="s">
        <v>1525</v>
      </c>
      <c r="B1002" s="2867"/>
      <c r="C1002" s="2116"/>
      <c r="D1002" s="2116"/>
      <c r="E1002" s="2124"/>
      <c r="F1002" s="2125"/>
      <c r="G1002" s="2776"/>
      <c r="H1002" s="3091"/>
      <c r="I1002" s="2759">
        <v>0</v>
      </c>
      <c r="J1002" s="2760"/>
      <c r="K1002" s="299"/>
      <c r="L1002" s="53"/>
      <c r="M1002" s="53"/>
      <c r="N1002" s="53"/>
      <c r="O1002" s="53"/>
      <c r="P1002" s="53"/>
      <c r="Q1002" s="53"/>
      <c r="R1002" s="166"/>
      <c r="S1002" s="166"/>
      <c r="T1002" s="166"/>
      <c r="U1002" s="286"/>
      <c r="V1002" s="2866" t="s">
        <v>1525</v>
      </c>
      <c r="W1002" s="2867"/>
      <c r="X1002" s="2116"/>
      <c r="Y1002" s="2116"/>
      <c r="Z1002" s="2124"/>
      <c r="AA1002" s="2125"/>
      <c r="AB1002" s="2759"/>
      <c r="AC1002" s="3091"/>
      <c r="AD1002" s="2759">
        <v>0</v>
      </c>
      <c r="AE1002" s="2760"/>
      <c r="AF1002" s="299"/>
      <c r="AG1002" s="166"/>
      <c r="AH1002" s="166"/>
      <c r="AI1002" s="166"/>
      <c r="AJ1002" s="166"/>
      <c r="AK1002" s="166"/>
      <c r="AL1002" s="166"/>
      <c r="AM1002" s="166"/>
      <c r="AN1002" s="166"/>
      <c r="AO1002" s="166"/>
    </row>
    <row r="1003" spans="1:41" ht="15.95" customHeight="1" x14ac:dyDescent="0.4">
      <c r="A1003" s="2866" t="s">
        <v>899</v>
      </c>
      <c r="B1003" s="2867"/>
      <c r="C1003" s="2116"/>
      <c r="D1003" s="2116"/>
      <c r="E1003" s="2883"/>
      <c r="F1003" s="2884"/>
      <c r="G1003" s="2776"/>
      <c r="H1003" s="3091"/>
      <c r="I1003" s="2759">
        <v>0</v>
      </c>
      <c r="J1003" s="2760"/>
      <c r="K1003" s="299"/>
      <c r="L1003" s="53"/>
      <c r="M1003" s="53"/>
      <c r="N1003" s="53"/>
      <c r="O1003" s="53"/>
      <c r="P1003" s="53"/>
      <c r="Q1003" s="53"/>
      <c r="R1003" s="53"/>
      <c r="S1003" s="166"/>
      <c r="T1003" s="166"/>
      <c r="U1003" s="286"/>
      <c r="V1003" s="2866" t="s">
        <v>899</v>
      </c>
      <c r="W1003" s="2867"/>
      <c r="X1003" s="2127" t="s">
        <v>502</v>
      </c>
      <c r="Y1003" s="2127" t="s">
        <v>503</v>
      </c>
      <c r="Z1003" s="2883">
        <v>5</v>
      </c>
      <c r="AA1003" s="2884"/>
      <c r="AB1003" s="2841">
        <v>38202.400000000001</v>
      </c>
      <c r="AC1003" s="2842">
        <v>38202.400000000001</v>
      </c>
      <c r="AD1003" s="2759">
        <v>191012</v>
      </c>
      <c r="AE1003" s="2760"/>
      <c r="AF1003" s="299"/>
      <c r="AG1003" s="53"/>
      <c r="AH1003" s="53"/>
      <c r="AI1003" s="53"/>
      <c r="AJ1003" s="53"/>
      <c r="AK1003" s="53"/>
      <c r="AL1003" s="53"/>
      <c r="AM1003" s="53"/>
      <c r="AN1003" s="166"/>
      <c r="AO1003" s="166"/>
    </row>
    <row r="1004" spans="1:41" ht="15.95" customHeight="1" x14ac:dyDescent="0.4">
      <c r="A1004" s="2866" t="s">
        <v>733</v>
      </c>
      <c r="B1004" s="2867"/>
      <c r="C1004" s="2116"/>
      <c r="D1004" s="2116"/>
      <c r="E1004" s="2883"/>
      <c r="F1004" s="2884"/>
      <c r="G1004" s="2776"/>
      <c r="H1004" s="3091"/>
      <c r="I1004" s="2759">
        <v>0</v>
      </c>
      <c r="J1004" s="2760"/>
      <c r="K1004" s="299"/>
      <c r="L1004" s="53"/>
      <c r="M1004" s="53"/>
      <c r="N1004" s="53"/>
      <c r="O1004" s="53"/>
      <c r="P1004" s="53"/>
      <c r="Q1004" s="53"/>
      <c r="R1004" s="53"/>
      <c r="S1004" s="166"/>
      <c r="T1004" s="166"/>
      <c r="U1004" s="286"/>
      <c r="V1004" s="2866" t="s">
        <v>733</v>
      </c>
      <c r="W1004" s="2867"/>
      <c r="X1004" s="2127" t="s">
        <v>502</v>
      </c>
      <c r="Y1004" s="2127" t="s">
        <v>503</v>
      </c>
      <c r="Z1004" s="2883">
        <v>4</v>
      </c>
      <c r="AA1004" s="2884"/>
      <c r="AB1004" s="2841">
        <v>38202.400000000001</v>
      </c>
      <c r="AC1004" s="2842">
        <v>38202.400000000001</v>
      </c>
      <c r="AD1004" s="2759">
        <v>152809.60000000001</v>
      </c>
      <c r="AE1004" s="2760"/>
      <c r="AF1004" s="299"/>
      <c r="AG1004" s="53"/>
      <c r="AH1004" s="53"/>
      <c r="AI1004" s="53"/>
      <c r="AJ1004" s="53"/>
      <c r="AK1004" s="53"/>
      <c r="AL1004" s="53"/>
      <c r="AM1004" s="53"/>
      <c r="AN1004" s="166"/>
      <c r="AO1004" s="166"/>
    </row>
    <row r="1005" spans="1:41" ht="15.95" customHeight="1" x14ac:dyDescent="0.3">
      <c r="A1005" s="2866" t="s">
        <v>770</v>
      </c>
      <c r="B1005" s="2867"/>
      <c r="C1005" s="2052"/>
      <c r="D1005" s="2116" t="s">
        <v>799</v>
      </c>
      <c r="E1005" s="2883">
        <v>1</v>
      </c>
      <c r="F1005" s="2884"/>
      <c r="G1005" s="2776"/>
      <c r="H1005" s="3091"/>
      <c r="I1005" s="2759">
        <v>300000</v>
      </c>
      <c r="J1005" s="2760"/>
      <c r="K1005" s="299"/>
      <c r="L1005" s="53"/>
      <c r="M1005" s="53"/>
      <c r="N1005" s="53"/>
      <c r="O1005" s="53"/>
      <c r="P1005" s="53"/>
      <c r="Q1005" s="53"/>
      <c r="R1005" s="53"/>
      <c r="S1005" s="166"/>
      <c r="T1005" s="166"/>
      <c r="U1005" s="286"/>
      <c r="V1005" s="2866" t="s">
        <v>770</v>
      </c>
      <c r="W1005" s="2867"/>
      <c r="X1005" s="2052"/>
      <c r="Y1005" s="2127" t="s">
        <v>799</v>
      </c>
      <c r="Z1005" s="2883"/>
      <c r="AA1005" s="2884"/>
      <c r="AB1005" s="2776"/>
      <c r="AC1005" s="3091"/>
      <c r="AD1005" s="2759">
        <v>200000</v>
      </c>
      <c r="AE1005" s="2760"/>
      <c r="AF1005" s="299"/>
      <c r="AG1005" s="53"/>
      <c r="AH1005" s="53"/>
      <c r="AI1005" s="53"/>
      <c r="AJ1005" s="53"/>
      <c r="AK1005" s="53"/>
      <c r="AL1005" s="53"/>
      <c r="AM1005" s="53"/>
      <c r="AN1005" s="166"/>
      <c r="AO1005" s="166"/>
    </row>
    <row r="1006" spans="1:41" ht="15.95" customHeight="1" x14ac:dyDescent="0.3">
      <c r="A1006" s="2866" t="s">
        <v>620</v>
      </c>
      <c r="B1006" s="2867"/>
      <c r="C1006" s="2116"/>
      <c r="D1006" s="2116"/>
      <c r="E1006" s="2883"/>
      <c r="F1006" s="2884"/>
      <c r="G1006" s="2776"/>
      <c r="H1006" s="3091"/>
      <c r="I1006" s="2759">
        <v>0</v>
      </c>
      <c r="J1006" s="2760"/>
      <c r="K1006" s="299"/>
      <c r="L1006" s="53"/>
      <c r="M1006" s="53"/>
      <c r="N1006" s="53"/>
      <c r="O1006" s="53"/>
      <c r="P1006" s="53"/>
      <c r="Q1006" s="53"/>
      <c r="R1006" s="53"/>
      <c r="S1006" s="53"/>
      <c r="T1006" s="53"/>
      <c r="U1006" s="286"/>
      <c r="V1006" s="2866" t="s">
        <v>620</v>
      </c>
      <c r="W1006" s="2867"/>
      <c r="X1006" s="2116"/>
      <c r="Y1006" s="2127" t="s">
        <v>561</v>
      </c>
      <c r="Z1006" s="2883">
        <v>7</v>
      </c>
      <c r="AA1006" s="2884"/>
      <c r="AB1006" s="2759">
        <v>101011.64</v>
      </c>
      <c r="AC1006" s="3091"/>
      <c r="AD1006" s="2759">
        <v>707081.48</v>
      </c>
      <c r="AE1006" s="2760"/>
      <c r="AF1006" s="299"/>
      <c r="AG1006" s="53"/>
      <c r="AH1006" s="53"/>
      <c r="AI1006" s="53"/>
      <c r="AJ1006" s="53"/>
      <c r="AK1006" s="53"/>
      <c r="AL1006" s="53"/>
      <c r="AM1006" s="53"/>
      <c r="AN1006" s="53"/>
      <c r="AO1006" s="53"/>
    </row>
    <row r="1007" spans="1:41" ht="15.95" customHeight="1" thickBot="1" x14ac:dyDescent="0.25">
      <c r="A1007" s="3092" t="s">
        <v>563</v>
      </c>
      <c r="B1007" s="3093"/>
      <c r="C1007" s="231"/>
      <c r="D1007" s="232"/>
      <c r="E1007" s="2761">
        <v>64</v>
      </c>
      <c r="F1007" s="2762"/>
      <c r="G1007" s="2763"/>
      <c r="H1007" s="2764"/>
      <c r="I1007" s="2761">
        <v>2744953.6</v>
      </c>
      <c r="J1007" s="2762"/>
      <c r="K1007" s="299"/>
      <c r="L1007" s="53"/>
      <c r="M1007" s="53"/>
      <c r="N1007" s="53"/>
      <c r="O1007" s="53"/>
      <c r="P1007" s="53"/>
      <c r="Q1007" s="53"/>
      <c r="R1007" s="53"/>
      <c r="S1007" s="166"/>
      <c r="T1007" s="166"/>
      <c r="U1007" s="286"/>
      <c r="V1007" s="3092" t="s">
        <v>563</v>
      </c>
      <c r="W1007" s="3093"/>
      <c r="X1007" s="231"/>
      <c r="Y1007" s="232"/>
      <c r="Z1007" s="2761">
        <v>51</v>
      </c>
      <c r="AA1007" s="2762"/>
      <c r="AB1007" s="2763"/>
      <c r="AC1007" s="2764"/>
      <c r="AD1007" s="2761">
        <v>2855403.88</v>
      </c>
      <c r="AE1007" s="2762"/>
      <c r="AF1007" s="299"/>
      <c r="AG1007" s="53"/>
      <c r="AH1007" s="53"/>
      <c r="AI1007" s="53"/>
      <c r="AJ1007" s="53"/>
      <c r="AK1007" s="53"/>
      <c r="AL1007" s="53"/>
      <c r="AM1007" s="53"/>
      <c r="AN1007" s="166"/>
      <c r="AO1007" s="166"/>
    </row>
    <row r="1008" spans="1:41" ht="15.95" customHeight="1" x14ac:dyDescent="0.2"/>
    <row r="1009" spans="1:41" ht="15.95" customHeight="1" x14ac:dyDescent="0.2"/>
    <row r="1010" spans="1:41" ht="15.95" customHeight="1" x14ac:dyDescent="0.2"/>
    <row r="1011" spans="1:41" ht="15.95" customHeight="1" x14ac:dyDescent="0.2"/>
    <row r="1012" spans="1:41" ht="15.95" customHeight="1" x14ac:dyDescent="0.2">
      <c r="A1012" s="2811" t="s">
        <v>1953</v>
      </c>
      <c r="B1012" s="2811"/>
      <c r="C1012" s="2811"/>
      <c r="D1012" s="2811"/>
      <c r="E1012" s="2811"/>
      <c r="F1012" s="2811"/>
      <c r="G1012" s="2811"/>
      <c r="H1012" s="2811"/>
      <c r="I1012" s="2811"/>
      <c r="J1012" s="2811"/>
      <c r="K1012" s="2811"/>
      <c r="L1012" s="2811"/>
      <c r="M1012" s="2811"/>
      <c r="N1012" s="2811"/>
      <c r="O1012" s="2811"/>
      <c r="P1012" s="2811"/>
      <c r="Q1012" s="2811"/>
      <c r="R1012" s="2811"/>
      <c r="S1012" s="2811"/>
      <c r="T1012" s="2811"/>
      <c r="U1012" s="298"/>
      <c r="V1012" s="2811" t="s">
        <v>1972</v>
      </c>
      <c r="W1012" s="2811"/>
      <c r="X1012" s="2811"/>
      <c r="Y1012" s="2811"/>
      <c r="Z1012" s="2811"/>
      <c r="AA1012" s="2811"/>
      <c r="AB1012" s="2811"/>
      <c r="AC1012" s="2811"/>
      <c r="AD1012" s="2811"/>
      <c r="AE1012" s="2811"/>
      <c r="AF1012" s="2811"/>
      <c r="AG1012" s="2811"/>
      <c r="AH1012" s="2811"/>
      <c r="AI1012" s="2811"/>
      <c r="AJ1012" s="2811"/>
      <c r="AK1012" s="2811"/>
      <c r="AL1012" s="2811"/>
      <c r="AM1012" s="2811"/>
      <c r="AN1012" s="2811"/>
      <c r="AO1012" s="2811"/>
    </row>
    <row r="1013" spans="1:41" ht="15.95" customHeight="1" thickBot="1" x14ac:dyDescent="0.25">
      <c r="A1013" s="2811"/>
      <c r="B1013" s="2811"/>
      <c r="C1013" s="2811"/>
      <c r="D1013" s="2811"/>
      <c r="E1013" s="2811"/>
      <c r="F1013" s="2811"/>
      <c r="G1013" s="2811"/>
      <c r="H1013" s="2811"/>
      <c r="I1013" s="2811"/>
      <c r="J1013" s="2811"/>
      <c r="K1013" s="2811"/>
      <c r="L1013" s="2811"/>
      <c r="M1013" s="2811"/>
      <c r="N1013" s="2811"/>
      <c r="O1013" s="2811"/>
      <c r="P1013" s="2811"/>
      <c r="Q1013" s="2811"/>
      <c r="R1013" s="2811"/>
      <c r="S1013" s="2811"/>
      <c r="T1013" s="2811"/>
      <c r="U1013" s="286"/>
      <c r="V1013" s="166"/>
      <c r="W1013" s="166"/>
      <c r="X1013" s="166"/>
      <c r="Y1013" s="166"/>
      <c r="Z1013" s="166"/>
      <c r="AA1013" s="166"/>
      <c r="AB1013" s="166"/>
      <c r="AC1013" s="166"/>
      <c r="AD1013" s="166"/>
      <c r="AE1013" s="166"/>
      <c r="AF1013" s="299"/>
      <c r="AG1013" s="53"/>
      <c r="AH1013" s="53"/>
      <c r="AI1013" s="53"/>
      <c r="AJ1013" s="53"/>
      <c r="AK1013" s="53"/>
      <c r="AL1013" s="53"/>
      <c r="AM1013" s="53"/>
      <c r="AN1013" s="53"/>
      <c r="AO1013" s="53"/>
    </row>
    <row r="1014" spans="1:41" ht="15.95" customHeight="1" x14ac:dyDescent="0.3">
      <c r="A1014" s="2818" t="s">
        <v>441</v>
      </c>
      <c r="B1014" s="2820"/>
      <c r="C1014" s="2818" t="s">
        <v>442</v>
      </c>
      <c r="D1014" s="2819"/>
      <c r="E1014" s="2819"/>
      <c r="F1014" s="2820"/>
      <c r="G1014" s="2818" t="s">
        <v>443</v>
      </c>
      <c r="H1014" s="2820"/>
      <c r="I1014" s="2818" t="s">
        <v>444</v>
      </c>
      <c r="J1014" s="2820"/>
      <c r="K1014" s="53"/>
      <c r="L1014" s="2833" t="s">
        <v>441</v>
      </c>
      <c r="M1014" s="2818" t="s">
        <v>442</v>
      </c>
      <c r="N1014" s="2819"/>
      <c r="O1014" s="2819"/>
      <c r="P1014" s="2820"/>
      <c r="Q1014" s="2818" t="s">
        <v>443</v>
      </c>
      <c r="R1014" s="2820"/>
      <c r="S1014" s="2818"/>
      <c r="T1014" s="2820"/>
      <c r="U1014" s="287"/>
      <c r="V1014" s="2818" t="s">
        <v>441</v>
      </c>
      <c r="W1014" s="2820"/>
      <c r="X1014" s="2818" t="s">
        <v>442</v>
      </c>
      <c r="Y1014" s="2819"/>
      <c r="Z1014" s="2819"/>
      <c r="AA1014" s="2820"/>
      <c r="AB1014" s="2818" t="s">
        <v>443</v>
      </c>
      <c r="AC1014" s="2820"/>
      <c r="AD1014" s="2818" t="s">
        <v>444</v>
      </c>
      <c r="AE1014" s="2820"/>
      <c r="AF1014" s="53"/>
      <c r="AG1014" s="2833" t="s">
        <v>441</v>
      </c>
      <c r="AH1014" s="2818" t="s">
        <v>442</v>
      </c>
      <c r="AI1014" s="2819"/>
      <c r="AJ1014" s="2819"/>
      <c r="AK1014" s="2820"/>
      <c r="AL1014" s="2818" t="s">
        <v>443</v>
      </c>
      <c r="AM1014" s="2820"/>
      <c r="AN1014" s="2818"/>
      <c r="AO1014" s="3109"/>
    </row>
    <row r="1015" spans="1:41" ht="15.95" customHeight="1" thickBot="1" x14ac:dyDescent="0.35">
      <c r="A1015" s="2831"/>
      <c r="B1015" s="2832"/>
      <c r="C1015" s="2821"/>
      <c r="D1015" s="2822"/>
      <c r="E1015" s="2822"/>
      <c r="F1015" s="2823"/>
      <c r="G1015" s="2831" t="s">
        <v>446</v>
      </c>
      <c r="H1015" s="2832"/>
      <c r="I1015" s="2831"/>
      <c r="J1015" s="2832"/>
      <c r="K1015" s="53"/>
      <c r="L1015" s="2873"/>
      <c r="M1015" s="2821"/>
      <c r="N1015" s="2822"/>
      <c r="O1015" s="2822"/>
      <c r="P1015" s="2823"/>
      <c r="Q1015" s="2831" t="s">
        <v>446</v>
      </c>
      <c r="R1015" s="2832"/>
      <c r="S1015" s="2831" t="s">
        <v>281</v>
      </c>
      <c r="T1015" s="2832"/>
      <c r="U1015" s="287"/>
      <c r="V1015" s="2831"/>
      <c r="W1015" s="2832"/>
      <c r="X1015" s="2821"/>
      <c r="Y1015" s="2822"/>
      <c r="Z1015" s="2822"/>
      <c r="AA1015" s="2823"/>
      <c r="AB1015" s="2831" t="s">
        <v>446</v>
      </c>
      <c r="AC1015" s="2832"/>
      <c r="AD1015" s="2831"/>
      <c r="AE1015" s="2832"/>
      <c r="AF1015" s="53"/>
      <c r="AG1015" s="2873"/>
      <c r="AH1015" s="2821"/>
      <c r="AI1015" s="2822"/>
      <c r="AJ1015" s="2822"/>
      <c r="AK1015" s="2823"/>
      <c r="AL1015" s="2831" t="s">
        <v>446</v>
      </c>
      <c r="AM1015" s="2832"/>
      <c r="AN1015" s="2831" t="s">
        <v>281</v>
      </c>
      <c r="AO1015" s="3091"/>
    </row>
    <row r="1016" spans="1:41" ht="15.95" customHeight="1" x14ac:dyDescent="0.3">
      <c r="A1016" s="2831"/>
      <c r="B1016" s="2832"/>
      <c r="C1016" s="2268" t="s">
        <v>447</v>
      </c>
      <c r="D1016" s="2873" t="s">
        <v>448</v>
      </c>
      <c r="E1016" s="2831" t="s">
        <v>449</v>
      </c>
      <c r="F1016" s="2832"/>
      <c r="G1016" s="2831" t="s">
        <v>450</v>
      </c>
      <c r="H1016" s="2832"/>
      <c r="I1016" s="2831" t="s">
        <v>354</v>
      </c>
      <c r="J1016" s="2832"/>
      <c r="K1016" s="53"/>
      <c r="L1016" s="2873"/>
      <c r="M1016" s="2263" t="s">
        <v>447</v>
      </c>
      <c r="N1016" s="2833" t="s">
        <v>448</v>
      </c>
      <c r="O1016" s="2818" t="s">
        <v>449</v>
      </c>
      <c r="P1016" s="2820"/>
      <c r="Q1016" s="2831" t="s">
        <v>450</v>
      </c>
      <c r="R1016" s="2832"/>
      <c r="S1016" s="2831" t="s">
        <v>354</v>
      </c>
      <c r="T1016" s="2832"/>
      <c r="U1016" s="287"/>
      <c r="V1016" s="2831"/>
      <c r="W1016" s="2832"/>
      <c r="X1016" s="2268" t="s">
        <v>447</v>
      </c>
      <c r="Y1016" s="2873" t="s">
        <v>448</v>
      </c>
      <c r="Z1016" s="2831" t="s">
        <v>449</v>
      </c>
      <c r="AA1016" s="2832"/>
      <c r="AB1016" s="2831" t="s">
        <v>450</v>
      </c>
      <c r="AC1016" s="2832"/>
      <c r="AD1016" s="2831" t="s">
        <v>354</v>
      </c>
      <c r="AE1016" s="2832"/>
      <c r="AF1016" s="53"/>
      <c r="AG1016" s="2873"/>
      <c r="AH1016" s="2263" t="s">
        <v>447</v>
      </c>
      <c r="AI1016" s="2873" t="s">
        <v>448</v>
      </c>
      <c r="AJ1016" s="2831" t="s">
        <v>449</v>
      </c>
      <c r="AK1016" s="2832"/>
      <c r="AL1016" s="2831" t="s">
        <v>450</v>
      </c>
      <c r="AM1016" s="2832"/>
      <c r="AN1016" s="2831" t="s">
        <v>354</v>
      </c>
      <c r="AO1016" s="3091"/>
    </row>
    <row r="1017" spans="1:41" ht="15.95" customHeight="1" thickBot="1" x14ac:dyDescent="0.35">
      <c r="A1017" s="2821"/>
      <c r="B1017" s="2823"/>
      <c r="C1017" s="2264" t="s">
        <v>451</v>
      </c>
      <c r="D1017" s="2834"/>
      <c r="E1017" s="2821"/>
      <c r="F1017" s="2823"/>
      <c r="G1017" s="2821"/>
      <c r="H1017" s="2823"/>
      <c r="I1017" s="2821"/>
      <c r="J1017" s="2823"/>
      <c r="K1017" s="53"/>
      <c r="L1017" s="2834"/>
      <c r="M1017" s="2262" t="s">
        <v>451</v>
      </c>
      <c r="N1017" s="2834"/>
      <c r="O1017" s="2821"/>
      <c r="P1017" s="2823"/>
      <c r="Q1017" s="2821"/>
      <c r="R1017" s="2823"/>
      <c r="S1017" s="2821"/>
      <c r="T1017" s="2823"/>
      <c r="U1017" s="287"/>
      <c r="V1017" s="2821"/>
      <c r="W1017" s="2823"/>
      <c r="X1017" s="2264" t="s">
        <v>451</v>
      </c>
      <c r="Y1017" s="2834"/>
      <c r="Z1017" s="2821"/>
      <c r="AA1017" s="2823"/>
      <c r="AB1017" s="2821"/>
      <c r="AC1017" s="2823"/>
      <c r="AD1017" s="2821"/>
      <c r="AE1017" s="2823"/>
      <c r="AF1017" s="53"/>
      <c r="AG1017" s="2834"/>
      <c r="AH1017" s="2262" t="s">
        <v>451</v>
      </c>
      <c r="AI1017" s="2834"/>
      <c r="AJ1017" s="2821"/>
      <c r="AK1017" s="2823"/>
      <c r="AL1017" s="2821"/>
      <c r="AM1017" s="2823"/>
      <c r="AN1017" s="3110"/>
      <c r="AO1017" s="3111"/>
    </row>
    <row r="1018" spans="1:41" ht="15.95" customHeight="1" x14ac:dyDescent="0.3">
      <c r="A1018" s="3107" t="s">
        <v>452</v>
      </c>
      <c r="B1018" s="3108"/>
      <c r="C1018" s="2045"/>
      <c r="D1018" s="2267"/>
      <c r="E1018" s="2273"/>
      <c r="F1018" s="2047"/>
      <c r="G1018" s="2776"/>
      <c r="H1018" s="3091"/>
      <c r="I1018" s="2759"/>
      <c r="J1018" s="3091"/>
      <c r="K1018" s="299"/>
      <c r="L1018" s="72" t="s">
        <v>453</v>
      </c>
      <c r="M1018" s="2046"/>
      <c r="N1018" s="2047"/>
      <c r="O1018" s="2048"/>
      <c r="P1018" s="2056"/>
      <c r="Q1018" s="2805"/>
      <c r="R1018" s="2806"/>
      <c r="S1018" s="2805"/>
      <c r="T1018" s="2806"/>
      <c r="U1018" s="184"/>
      <c r="V1018" s="3107" t="s">
        <v>452</v>
      </c>
      <c r="W1018" s="3108"/>
      <c r="X1018" s="2045"/>
      <c r="Y1018" s="2267"/>
      <c r="Z1018" s="2273"/>
      <c r="AA1018" s="2047"/>
      <c r="AB1018" s="2776"/>
      <c r="AC1018" s="3091"/>
      <c r="AD1018" s="2776"/>
      <c r="AE1018" s="3091"/>
      <c r="AF1018" s="299"/>
      <c r="AG1018" s="72" t="s">
        <v>453</v>
      </c>
      <c r="AH1018" s="2046"/>
      <c r="AI1018" s="2047"/>
      <c r="AJ1018" s="2805"/>
      <c r="AK1018" s="2806"/>
      <c r="AL1018" s="2805"/>
      <c r="AM1018" s="2806"/>
      <c r="AN1018" s="2805"/>
      <c r="AO1018" s="2806"/>
    </row>
    <row r="1019" spans="1:41" ht="15.95" customHeight="1" x14ac:dyDescent="0.35">
      <c r="A1019" s="2870" t="s">
        <v>976</v>
      </c>
      <c r="B1019" s="2871"/>
      <c r="C1019" s="90"/>
      <c r="D1019" s="2049"/>
      <c r="E1019" s="2273"/>
      <c r="F1019" s="2274"/>
      <c r="G1019" s="2776"/>
      <c r="H1019" s="3091"/>
      <c r="I1019" s="3106">
        <v>76404.800000000003</v>
      </c>
      <c r="J1019" s="3103"/>
      <c r="K1019" s="299"/>
      <c r="L1019" s="75"/>
      <c r="M1019" s="2050"/>
      <c r="N1019" s="2274"/>
      <c r="O1019" s="2270"/>
      <c r="P1019" s="2266"/>
      <c r="Q1019" s="2759"/>
      <c r="R1019" s="2760"/>
      <c r="S1019" s="2759"/>
      <c r="T1019" s="2760"/>
      <c r="U1019" s="184"/>
      <c r="V1019" s="2870" t="s">
        <v>976</v>
      </c>
      <c r="W1019" s="2871"/>
      <c r="X1019" s="2052"/>
      <c r="Y1019" s="2267"/>
      <c r="Z1019" s="2273"/>
      <c r="AA1019" s="2274"/>
      <c r="AB1019" s="2776"/>
      <c r="AC1019" s="3091"/>
      <c r="AD1019" s="3106">
        <v>0</v>
      </c>
      <c r="AE1019" s="3103"/>
      <c r="AF1019" s="299"/>
      <c r="AG1019" s="75"/>
      <c r="AH1019" s="2050"/>
      <c r="AI1019" s="2274"/>
      <c r="AJ1019" s="2759"/>
      <c r="AK1019" s="2760"/>
      <c r="AL1019" s="2759"/>
      <c r="AM1019" s="2760"/>
      <c r="AN1019" s="2759"/>
      <c r="AO1019" s="2760"/>
    </row>
    <row r="1020" spans="1:41" ht="15.95" customHeight="1" x14ac:dyDescent="0.4">
      <c r="A1020" s="2866" t="s">
        <v>977</v>
      </c>
      <c r="B1020" s="2867"/>
      <c r="C1020" s="2267" t="s">
        <v>502</v>
      </c>
      <c r="D1020" s="2267" t="s">
        <v>503</v>
      </c>
      <c r="E1020" s="2883">
        <v>1</v>
      </c>
      <c r="F1020" s="2884"/>
      <c r="G1020" s="2841">
        <v>38202.400000000001</v>
      </c>
      <c r="H1020" s="2842">
        <v>38202.400000000001</v>
      </c>
      <c r="I1020" s="2759">
        <v>38202.400000000001</v>
      </c>
      <c r="J1020" s="2760"/>
      <c r="K1020" s="299"/>
      <c r="L1020" s="75" t="s">
        <v>456</v>
      </c>
      <c r="M1020" s="2274" t="s">
        <v>1230</v>
      </c>
      <c r="N1020" s="2274" t="s">
        <v>458</v>
      </c>
      <c r="O1020" s="2908">
        <v>0.5</v>
      </c>
      <c r="P1020" s="2909"/>
      <c r="Q1020" s="2759">
        <v>72022.759999999995</v>
      </c>
      <c r="R1020" s="2760"/>
      <c r="S1020" s="2759">
        <v>36011.379999999997</v>
      </c>
      <c r="T1020" s="2760"/>
      <c r="U1020" s="184"/>
      <c r="V1020" s="2866" t="s">
        <v>977</v>
      </c>
      <c r="W1020" s="2867"/>
      <c r="X1020" s="2052"/>
      <c r="Y1020" s="2267"/>
      <c r="Z1020" s="2273"/>
      <c r="AA1020" s="2274"/>
      <c r="AB1020" s="2776"/>
      <c r="AC1020" s="3091"/>
      <c r="AD1020" s="2776"/>
      <c r="AE1020" s="3091"/>
      <c r="AF1020" s="299"/>
      <c r="AG1020" s="75" t="s">
        <v>456</v>
      </c>
      <c r="AH1020" s="2274"/>
      <c r="AI1020" s="2274"/>
      <c r="AJ1020" s="2759"/>
      <c r="AK1020" s="2760"/>
      <c r="AL1020" s="2759"/>
      <c r="AM1020" s="2760"/>
      <c r="AN1020" s="2759"/>
      <c r="AO1020" s="2760"/>
    </row>
    <row r="1021" spans="1:41" ht="15.95" customHeight="1" x14ac:dyDescent="0.4">
      <c r="A1021" s="2866" t="s">
        <v>978</v>
      </c>
      <c r="B1021" s="2867"/>
      <c r="C1021" s="2267" t="s">
        <v>502</v>
      </c>
      <c r="D1021" s="2267" t="s">
        <v>503</v>
      </c>
      <c r="E1021" s="2883">
        <v>1</v>
      </c>
      <c r="F1021" s="2884"/>
      <c r="G1021" s="2841">
        <v>38202.400000000001</v>
      </c>
      <c r="H1021" s="2842">
        <v>38202.400000000001</v>
      </c>
      <c r="I1021" s="2759">
        <v>38202.400000000001</v>
      </c>
      <c r="J1021" s="2760"/>
      <c r="K1021" s="299"/>
      <c r="L1021" s="75" t="s">
        <v>859</v>
      </c>
      <c r="M1021" s="2274"/>
      <c r="N1021" s="2274"/>
      <c r="O1021" s="2769"/>
      <c r="P1021" s="2770"/>
      <c r="Q1021" s="2759"/>
      <c r="R1021" s="2760"/>
      <c r="S1021" s="2759">
        <v>0</v>
      </c>
      <c r="T1021" s="2760"/>
      <c r="U1021" s="184"/>
      <c r="V1021" s="2866" t="s">
        <v>978</v>
      </c>
      <c r="W1021" s="2867"/>
      <c r="X1021" s="2052"/>
      <c r="Y1021" s="2267"/>
      <c r="Z1021" s="2273"/>
      <c r="AA1021" s="2274"/>
      <c r="AB1021" s="2759"/>
      <c r="AC1021" s="3091"/>
      <c r="AD1021" s="2759">
        <v>0</v>
      </c>
      <c r="AE1021" s="2760"/>
      <c r="AF1021" s="299"/>
      <c r="AG1021" s="75" t="s">
        <v>859</v>
      </c>
      <c r="AH1021" s="2274"/>
      <c r="AI1021" s="2274"/>
      <c r="AJ1021" s="2759"/>
      <c r="AK1021" s="2760"/>
      <c r="AL1021" s="2759"/>
      <c r="AM1021" s="2760"/>
      <c r="AN1021" s="2759">
        <v>0</v>
      </c>
      <c r="AO1021" s="2760"/>
    </row>
    <row r="1022" spans="1:41" ht="15.95" customHeight="1" x14ac:dyDescent="0.35">
      <c r="A1022" s="2870" t="s">
        <v>987</v>
      </c>
      <c r="B1022" s="2871"/>
      <c r="C1022" s="2053"/>
      <c r="D1022" s="2267"/>
      <c r="E1022" s="2883"/>
      <c r="F1022" s="2884"/>
      <c r="G1022" s="2776"/>
      <c r="H1022" s="3091"/>
      <c r="I1022" s="3106">
        <v>114607.20000000001</v>
      </c>
      <c r="J1022" s="3103"/>
      <c r="K1022" s="299"/>
      <c r="L1022" s="75" t="s">
        <v>1565</v>
      </c>
      <c r="M1022" s="2274" t="s">
        <v>767</v>
      </c>
      <c r="N1022" s="2274" t="s">
        <v>458</v>
      </c>
      <c r="O1022" s="2769">
        <v>4</v>
      </c>
      <c r="P1022" s="2770"/>
      <c r="Q1022" s="2759">
        <v>61672.3569023569</v>
      </c>
      <c r="R1022" s="2760"/>
      <c r="S1022" s="2759">
        <v>246689.4276094276</v>
      </c>
      <c r="T1022" s="2760"/>
      <c r="U1022" s="184"/>
      <c r="V1022" s="2870" t="s">
        <v>987</v>
      </c>
      <c r="W1022" s="2871"/>
      <c r="X1022" s="2052"/>
      <c r="Y1022" s="2267"/>
      <c r="Z1022" s="2273"/>
      <c r="AA1022" s="2274"/>
      <c r="AB1022" s="2776"/>
      <c r="AC1022" s="3091"/>
      <c r="AD1022" s="3106">
        <v>0</v>
      </c>
      <c r="AE1022" s="3103"/>
      <c r="AF1022" s="299"/>
      <c r="AG1022" s="75" t="s">
        <v>869</v>
      </c>
      <c r="AH1022" s="2274" t="s">
        <v>767</v>
      </c>
      <c r="AI1022" s="2274" t="s">
        <v>458</v>
      </c>
      <c r="AJ1022" s="2769">
        <v>4</v>
      </c>
      <c r="AK1022" s="2770"/>
      <c r="AL1022" s="2759">
        <v>61672.3569023569</v>
      </c>
      <c r="AM1022" s="2760"/>
      <c r="AN1022" s="2759">
        <v>246689.4276094276</v>
      </c>
      <c r="AO1022" s="2760"/>
    </row>
    <row r="1023" spans="1:41" ht="15.95" customHeight="1" x14ac:dyDescent="0.4">
      <c r="A1023" s="2866" t="s">
        <v>988</v>
      </c>
      <c r="B1023" s="2867"/>
      <c r="C1023" s="2267" t="s">
        <v>502</v>
      </c>
      <c r="D1023" s="2267" t="s">
        <v>503</v>
      </c>
      <c r="E1023" s="2883">
        <v>3</v>
      </c>
      <c r="F1023" s="2884"/>
      <c r="G1023" s="2841">
        <v>38202.400000000001</v>
      </c>
      <c r="H1023" s="2842">
        <v>38202.400000000001</v>
      </c>
      <c r="I1023" s="2759">
        <v>114607.20000000001</v>
      </c>
      <c r="J1023" s="2760"/>
      <c r="K1023" s="299"/>
      <c r="L1023" s="75" t="s">
        <v>1051</v>
      </c>
      <c r="M1023" s="2274" t="s">
        <v>615</v>
      </c>
      <c r="N1023" s="2274" t="s">
        <v>479</v>
      </c>
      <c r="O1023" s="2769">
        <v>4</v>
      </c>
      <c r="P1023" s="2770"/>
      <c r="Q1023" s="2759">
        <v>19793.666666666668</v>
      </c>
      <c r="R1023" s="2760"/>
      <c r="S1023" s="2759">
        <v>79174.666666666672</v>
      </c>
      <c r="T1023" s="2760"/>
      <c r="U1023" s="184"/>
      <c r="V1023" s="2866" t="s">
        <v>988</v>
      </c>
      <c r="W1023" s="2867"/>
      <c r="X1023" s="2052"/>
      <c r="Y1023" s="2267"/>
      <c r="Z1023" s="2273"/>
      <c r="AA1023" s="2274"/>
      <c r="AB1023" s="2776"/>
      <c r="AC1023" s="3091"/>
      <c r="AD1023" s="2776"/>
      <c r="AE1023" s="3091"/>
      <c r="AF1023" s="299"/>
      <c r="AG1023" s="75" t="s">
        <v>1051</v>
      </c>
      <c r="AH1023" s="2274" t="s">
        <v>581</v>
      </c>
      <c r="AI1023" s="2274" t="s">
        <v>479</v>
      </c>
      <c r="AJ1023" s="2769">
        <v>4</v>
      </c>
      <c r="AK1023" s="2770"/>
      <c r="AL1023" s="2759">
        <v>16685.46</v>
      </c>
      <c r="AM1023" s="2760"/>
      <c r="AN1023" s="2759">
        <v>66741.84</v>
      </c>
      <c r="AO1023" s="2760"/>
    </row>
    <row r="1024" spans="1:41" ht="15.95" customHeight="1" x14ac:dyDescent="0.3">
      <c r="A1024" s="2866" t="s">
        <v>978</v>
      </c>
      <c r="B1024" s="2867"/>
      <c r="C1024" s="2267"/>
      <c r="D1024" s="2267"/>
      <c r="E1024" s="2883"/>
      <c r="F1024" s="2884"/>
      <c r="G1024" s="2776"/>
      <c r="H1024" s="3091"/>
      <c r="I1024" s="2776"/>
      <c r="J1024" s="3091"/>
      <c r="K1024" s="299"/>
      <c r="L1024" s="75" t="s">
        <v>867</v>
      </c>
      <c r="M1024" s="2274" t="s">
        <v>1088</v>
      </c>
      <c r="N1024" s="2274" t="s">
        <v>479</v>
      </c>
      <c r="O1024" s="2769">
        <v>5</v>
      </c>
      <c r="P1024" s="2770"/>
      <c r="Q1024" s="2759">
        <v>37865.32</v>
      </c>
      <c r="R1024" s="2760"/>
      <c r="S1024" s="2759">
        <v>189326.6</v>
      </c>
      <c r="T1024" s="2760"/>
      <c r="U1024" s="184"/>
      <c r="V1024" s="2866" t="s">
        <v>978</v>
      </c>
      <c r="W1024" s="2867"/>
      <c r="X1024" s="2052"/>
      <c r="Y1024" s="2267"/>
      <c r="Z1024" s="2273"/>
      <c r="AA1024" s="2274"/>
      <c r="AB1024" s="2776"/>
      <c r="AC1024" s="3091"/>
      <c r="AD1024" s="2776"/>
      <c r="AE1024" s="3091"/>
      <c r="AF1024" s="299"/>
      <c r="AG1024" s="75" t="s">
        <v>867</v>
      </c>
      <c r="AH1024" s="2274" t="s">
        <v>1088</v>
      </c>
      <c r="AI1024" s="2274" t="s">
        <v>479</v>
      </c>
      <c r="AJ1024" s="2769">
        <v>5</v>
      </c>
      <c r="AK1024" s="2770"/>
      <c r="AL1024" s="2759">
        <v>37865.32</v>
      </c>
      <c r="AM1024" s="2760"/>
      <c r="AN1024" s="2759">
        <v>189326.6</v>
      </c>
      <c r="AO1024" s="2760"/>
    </row>
    <row r="1025" spans="1:41" ht="15.95" customHeight="1" x14ac:dyDescent="0.3">
      <c r="A1025" s="2866" t="s">
        <v>989</v>
      </c>
      <c r="B1025" s="2867"/>
      <c r="C1025" s="2267"/>
      <c r="D1025" s="2267"/>
      <c r="E1025" s="2883"/>
      <c r="F1025" s="2884"/>
      <c r="G1025" s="2776"/>
      <c r="H1025" s="3091"/>
      <c r="I1025" s="2776"/>
      <c r="J1025" s="3091"/>
      <c r="K1025" s="299"/>
      <c r="L1025" s="75" t="s">
        <v>540</v>
      </c>
      <c r="M1025" s="2274" t="s">
        <v>465</v>
      </c>
      <c r="N1025" s="2274" t="s">
        <v>814</v>
      </c>
      <c r="O1025" s="2769">
        <v>4</v>
      </c>
      <c r="P1025" s="2770"/>
      <c r="Q1025" s="2759">
        <v>108084.19408369409</v>
      </c>
      <c r="R1025" s="2760"/>
      <c r="S1025" s="2759">
        <v>432336.77633477637</v>
      </c>
      <c r="T1025" s="2760"/>
      <c r="U1025" s="184"/>
      <c r="V1025" s="2866" t="s">
        <v>989</v>
      </c>
      <c r="W1025" s="2867"/>
      <c r="X1025" s="2052"/>
      <c r="Y1025" s="2267"/>
      <c r="Z1025" s="2273"/>
      <c r="AA1025" s="2274"/>
      <c r="AB1025" s="2776"/>
      <c r="AC1025" s="3091"/>
      <c r="AD1025" s="2776"/>
      <c r="AE1025" s="3091"/>
      <c r="AF1025" s="299"/>
      <c r="AG1025" s="75" t="s">
        <v>540</v>
      </c>
      <c r="AH1025" s="2274" t="s">
        <v>465</v>
      </c>
      <c r="AI1025" s="2274" t="s">
        <v>814</v>
      </c>
      <c r="AJ1025" s="2769">
        <v>4</v>
      </c>
      <c r="AK1025" s="2770"/>
      <c r="AL1025" s="2759">
        <v>108084.19408369409</v>
      </c>
      <c r="AM1025" s="2760"/>
      <c r="AN1025" s="2759">
        <v>432336.77633477637</v>
      </c>
      <c r="AO1025" s="2760"/>
    </row>
    <row r="1026" spans="1:41" ht="15.95" customHeight="1" x14ac:dyDescent="0.35">
      <c r="A1026" s="2870" t="s">
        <v>990</v>
      </c>
      <c r="B1026" s="2871"/>
      <c r="C1026" s="2052"/>
      <c r="D1026" s="2267"/>
      <c r="E1026" s="2883"/>
      <c r="F1026" s="2884"/>
      <c r="G1026" s="2776"/>
      <c r="H1026" s="3091"/>
      <c r="I1026" s="2765">
        <v>687643.2</v>
      </c>
      <c r="J1026" s="3103"/>
      <c r="K1026" s="299"/>
      <c r="L1026" s="2049" t="s">
        <v>541</v>
      </c>
      <c r="M1026" s="2274" t="s">
        <v>758</v>
      </c>
      <c r="N1026" s="2274" t="s">
        <v>814</v>
      </c>
      <c r="O1026" s="2769">
        <v>6</v>
      </c>
      <c r="P1026" s="2770"/>
      <c r="Q1026" s="2759">
        <v>117649.38888888889</v>
      </c>
      <c r="R1026" s="2760"/>
      <c r="S1026" s="2759">
        <v>705896.33333333337</v>
      </c>
      <c r="T1026" s="2760"/>
      <c r="U1026" s="184"/>
      <c r="V1026" s="2870" t="s">
        <v>990</v>
      </c>
      <c r="W1026" s="2871"/>
      <c r="X1026" s="2049"/>
      <c r="Y1026" s="2267"/>
      <c r="Z1026" s="2273"/>
      <c r="AA1026" s="2274"/>
      <c r="AB1026" s="2776"/>
      <c r="AC1026" s="2850"/>
      <c r="AD1026" s="2765">
        <v>0</v>
      </c>
      <c r="AE1026" s="3103"/>
      <c r="AF1026" s="299"/>
      <c r="AG1026" s="2049" t="s">
        <v>541</v>
      </c>
      <c r="AH1026" s="2274" t="s">
        <v>758</v>
      </c>
      <c r="AI1026" s="2274" t="s">
        <v>814</v>
      </c>
      <c r="AJ1026" s="2769">
        <v>6</v>
      </c>
      <c r="AK1026" s="2770"/>
      <c r="AL1026" s="2759">
        <v>117649.38888888889</v>
      </c>
      <c r="AM1026" s="2760"/>
      <c r="AN1026" s="2759">
        <v>705896.33333333337</v>
      </c>
      <c r="AO1026" s="2760"/>
    </row>
    <row r="1027" spans="1:41" ht="15.95" customHeight="1" x14ac:dyDescent="0.2">
      <c r="A1027" s="2866" t="s">
        <v>992</v>
      </c>
      <c r="B1027" s="2867"/>
      <c r="C1027" s="2267"/>
      <c r="D1027" s="2267"/>
      <c r="E1027" s="2769"/>
      <c r="F1027" s="2770"/>
      <c r="G1027" s="3094"/>
      <c r="H1027" s="3095"/>
      <c r="I1027" s="2759">
        <v>0</v>
      </c>
      <c r="J1027" s="2760"/>
      <c r="K1027" s="299"/>
      <c r="L1027" s="75" t="s">
        <v>543</v>
      </c>
      <c r="M1027" s="2274" t="s">
        <v>1672</v>
      </c>
      <c r="N1027" s="2274" t="s">
        <v>479</v>
      </c>
      <c r="O1027" s="2769">
        <v>4</v>
      </c>
      <c r="P1027" s="2770"/>
      <c r="Q1027" s="2759">
        <v>22165.626262626261</v>
      </c>
      <c r="R1027" s="2760"/>
      <c r="S1027" s="2759">
        <v>88662.505050505046</v>
      </c>
      <c r="T1027" s="2760"/>
      <c r="U1027" s="184"/>
      <c r="V1027" s="2866" t="s">
        <v>992</v>
      </c>
      <c r="W1027" s="2867"/>
      <c r="X1027" s="2049"/>
      <c r="Y1027" s="2267"/>
      <c r="Z1027" s="2270"/>
      <c r="AA1027" s="2266"/>
      <c r="AB1027" s="2759"/>
      <c r="AC1027" s="2760"/>
      <c r="AD1027" s="2759"/>
      <c r="AE1027" s="2760"/>
      <c r="AF1027" s="299"/>
      <c r="AG1027" s="75" t="s">
        <v>543</v>
      </c>
      <c r="AH1027" s="2274" t="s">
        <v>571</v>
      </c>
      <c r="AI1027" s="2274" t="s">
        <v>479</v>
      </c>
      <c r="AJ1027" s="2769">
        <v>4</v>
      </c>
      <c r="AK1027" s="2770"/>
      <c r="AL1027" s="2759">
        <v>22165.626262626261</v>
      </c>
      <c r="AM1027" s="2760"/>
      <c r="AN1027" s="2759">
        <v>88662.505050505046</v>
      </c>
      <c r="AO1027" s="2760"/>
    </row>
    <row r="1028" spans="1:41" ht="15.95" customHeight="1" x14ac:dyDescent="0.4">
      <c r="A1028" s="2866" t="s">
        <v>993</v>
      </c>
      <c r="B1028" s="2867"/>
      <c r="C1028" s="2267" t="s">
        <v>502</v>
      </c>
      <c r="D1028" s="2267" t="s">
        <v>503</v>
      </c>
      <c r="E1028" s="2769">
        <v>6</v>
      </c>
      <c r="F1028" s="2770"/>
      <c r="G1028" s="2841">
        <v>38202.400000000001</v>
      </c>
      <c r="H1028" s="2842">
        <v>38202.400000000001</v>
      </c>
      <c r="I1028" s="2759">
        <v>229214.40000000002</v>
      </c>
      <c r="J1028" s="2760"/>
      <c r="K1028" s="299"/>
      <c r="L1028" s="75" t="s">
        <v>872</v>
      </c>
      <c r="M1028" s="2274" t="s">
        <v>1057</v>
      </c>
      <c r="N1028" s="2274" t="s">
        <v>458</v>
      </c>
      <c r="O1028" s="2769">
        <v>500</v>
      </c>
      <c r="P1028" s="2770"/>
      <c r="Q1028" s="2759">
        <v>169.63151515151515</v>
      </c>
      <c r="R1028" s="2760"/>
      <c r="S1028" s="2759">
        <v>84815.757575757569</v>
      </c>
      <c r="T1028" s="2760"/>
      <c r="U1028" s="184"/>
      <c r="V1028" s="2866" t="s">
        <v>993</v>
      </c>
      <c r="W1028" s="2867"/>
      <c r="X1028" s="2052"/>
      <c r="Y1028" s="2267"/>
      <c r="Z1028" s="2270"/>
      <c r="AA1028" s="2266"/>
      <c r="AB1028" s="2759"/>
      <c r="AC1028" s="2760"/>
      <c r="AD1028" s="2759">
        <v>0</v>
      </c>
      <c r="AE1028" s="2760"/>
      <c r="AF1028" s="299"/>
      <c r="AG1028" s="75" t="s">
        <v>872</v>
      </c>
      <c r="AH1028" s="2274"/>
      <c r="AI1028" s="2274"/>
      <c r="AJ1028" s="2270"/>
      <c r="AK1028" s="2266"/>
      <c r="AL1028" s="2759"/>
      <c r="AM1028" s="2760"/>
      <c r="AN1028" s="2759">
        <v>0</v>
      </c>
      <c r="AO1028" s="2760"/>
    </row>
    <row r="1029" spans="1:41" ht="15.95" customHeight="1" x14ac:dyDescent="0.2">
      <c r="A1029" s="2866" t="s">
        <v>475</v>
      </c>
      <c r="B1029" s="2867"/>
      <c r="C1029" s="2267"/>
      <c r="D1029" s="2267"/>
      <c r="E1029" s="2769"/>
      <c r="F1029" s="2770"/>
      <c r="G1029" s="2759"/>
      <c r="H1029" s="2760"/>
      <c r="I1029" s="2759">
        <v>0</v>
      </c>
      <c r="J1029" s="2760"/>
      <c r="K1029" s="299"/>
      <c r="L1029" s="75" t="s">
        <v>462</v>
      </c>
      <c r="M1029" s="2274" t="s">
        <v>1089</v>
      </c>
      <c r="N1029" s="2274" t="s">
        <v>814</v>
      </c>
      <c r="O1029" s="2769">
        <v>6</v>
      </c>
      <c r="P1029" s="2770"/>
      <c r="Q1029" s="2759">
        <v>40449.599999999999</v>
      </c>
      <c r="R1029" s="2760"/>
      <c r="S1029" s="2759">
        <v>242697.59999999998</v>
      </c>
      <c r="T1029" s="2760"/>
      <c r="U1029" s="184"/>
      <c r="V1029" s="2866" t="s">
        <v>475</v>
      </c>
      <c r="W1029" s="2867"/>
      <c r="X1029" s="2052"/>
      <c r="Y1029" s="2267"/>
      <c r="Z1029" s="2270"/>
      <c r="AA1029" s="2266"/>
      <c r="AB1029" s="2759"/>
      <c r="AC1029" s="2760"/>
      <c r="AD1029" s="2759"/>
      <c r="AE1029" s="2760"/>
      <c r="AF1029" s="299"/>
      <c r="AG1029" s="75" t="s">
        <v>462</v>
      </c>
      <c r="AH1029" s="2274" t="s">
        <v>1089</v>
      </c>
      <c r="AI1029" s="2274" t="s">
        <v>814</v>
      </c>
      <c r="AJ1029" s="2769">
        <v>6</v>
      </c>
      <c r="AK1029" s="2770"/>
      <c r="AL1029" s="2759">
        <v>40449.599999999999</v>
      </c>
      <c r="AM1029" s="2760"/>
      <c r="AN1029" s="2759">
        <v>242697.59999999998</v>
      </c>
      <c r="AO1029" s="2760"/>
    </row>
    <row r="1030" spans="1:41" ht="15.95" customHeight="1" x14ac:dyDescent="0.2">
      <c r="A1030" s="2866" t="s">
        <v>476</v>
      </c>
      <c r="B1030" s="2867"/>
      <c r="C1030" s="2267"/>
      <c r="D1030" s="2267"/>
      <c r="E1030" s="2769"/>
      <c r="F1030" s="2770"/>
      <c r="G1030" s="2759"/>
      <c r="H1030" s="2760"/>
      <c r="I1030" s="2759">
        <v>0</v>
      </c>
      <c r="J1030" s="2760"/>
      <c r="K1030" s="299"/>
      <c r="L1030" s="75" t="s">
        <v>877</v>
      </c>
      <c r="M1030" s="2274"/>
      <c r="N1030" s="2274"/>
      <c r="O1030" s="2270"/>
      <c r="P1030" s="2266"/>
      <c r="Q1030" s="2759"/>
      <c r="R1030" s="2760"/>
      <c r="S1030" s="2759">
        <v>0</v>
      </c>
      <c r="T1030" s="2760"/>
      <c r="U1030" s="184"/>
      <c r="V1030" s="2866" t="s">
        <v>476</v>
      </c>
      <c r="W1030" s="2867"/>
      <c r="X1030" s="2052"/>
      <c r="Y1030" s="2267"/>
      <c r="Z1030" s="2270"/>
      <c r="AA1030" s="2266"/>
      <c r="AB1030" s="2759"/>
      <c r="AC1030" s="2760"/>
      <c r="AD1030" s="2759"/>
      <c r="AE1030" s="2760"/>
      <c r="AF1030" s="299"/>
      <c r="AG1030" s="75" t="s">
        <v>877</v>
      </c>
      <c r="AH1030" s="2274"/>
      <c r="AI1030" s="2274"/>
      <c r="AJ1030" s="2270"/>
      <c r="AK1030" s="2266"/>
      <c r="AL1030" s="2759"/>
      <c r="AM1030" s="2760"/>
      <c r="AN1030" s="2759">
        <v>0</v>
      </c>
      <c r="AO1030" s="2760"/>
    </row>
    <row r="1031" spans="1:41" ht="15.95" customHeight="1" x14ac:dyDescent="0.4">
      <c r="A1031" s="2866" t="s">
        <v>908</v>
      </c>
      <c r="B1031" s="2867"/>
      <c r="C1031" s="2267" t="s">
        <v>502</v>
      </c>
      <c r="D1031" s="2267" t="s">
        <v>503</v>
      </c>
      <c r="E1031" s="2769">
        <v>4</v>
      </c>
      <c r="F1031" s="2770"/>
      <c r="G1031" s="2841">
        <v>38202.400000000001</v>
      </c>
      <c r="H1031" s="2842">
        <v>38202.400000000001</v>
      </c>
      <c r="I1031" s="2759">
        <v>152809.60000000001</v>
      </c>
      <c r="J1031" s="2760"/>
      <c r="K1031" s="299"/>
      <c r="L1031" s="75" t="s">
        <v>1522</v>
      </c>
      <c r="M1031" s="2274"/>
      <c r="N1031" s="2274"/>
      <c r="O1031" s="2270"/>
      <c r="P1031" s="2266"/>
      <c r="Q1031" s="2759"/>
      <c r="R1031" s="2760"/>
      <c r="S1031" s="2759">
        <v>0</v>
      </c>
      <c r="T1031" s="2760"/>
      <c r="U1031" s="184"/>
      <c r="V1031" s="2866" t="s">
        <v>908</v>
      </c>
      <c r="W1031" s="2867"/>
      <c r="X1031" s="2049"/>
      <c r="Y1031" s="2267"/>
      <c r="Z1031" s="2270"/>
      <c r="AA1031" s="2266"/>
      <c r="AB1031" s="2759"/>
      <c r="AC1031" s="3029"/>
      <c r="AD1031" s="2759"/>
      <c r="AE1031" s="2760"/>
      <c r="AF1031" s="299"/>
      <c r="AG1031" s="75" t="s">
        <v>1522</v>
      </c>
      <c r="AH1031" s="2274"/>
      <c r="AI1031" s="2274"/>
      <c r="AJ1031" s="2270"/>
      <c r="AK1031" s="2266"/>
      <c r="AL1031" s="2759"/>
      <c r="AM1031" s="2760"/>
      <c r="AN1031" s="2759">
        <v>0</v>
      </c>
      <c r="AO1031" s="2760"/>
    </row>
    <row r="1032" spans="1:41" ht="15.95" customHeight="1" x14ac:dyDescent="0.4">
      <c r="A1032" s="2866" t="s">
        <v>995</v>
      </c>
      <c r="B1032" s="2867"/>
      <c r="C1032" s="2267" t="s">
        <v>502</v>
      </c>
      <c r="D1032" s="2267" t="s">
        <v>503</v>
      </c>
      <c r="E1032" s="2883">
        <v>8</v>
      </c>
      <c r="F1032" s="2884"/>
      <c r="G1032" s="2841">
        <v>38202.400000000001</v>
      </c>
      <c r="H1032" s="2842">
        <v>38202.400000000001</v>
      </c>
      <c r="I1032" s="2759">
        <v>305619.20000000001</v>
      </c>
      <c r="J1032" s="2760"/>
      <c r="K1032" s="299"/>
      <c r="L1032" s="75" t="s">
        <v>513</v>
      </c>
      <c r="M1032" s="2054"/>
      <c r="N1032" s="2267"/>
      <c r="O1032" s="2769"/>
      <c r="P1032" s="2770"/>
      <c r="Q1032" s="2759"/>
      <c r="R1032" s="2760"/>
      <c r="S1032" s="2759">
        <v>0</v>
      </c>
      <c r="T1032" s="2760"/>
      <c r="U1032" s="184"/>
      <c r="V1032" s="2866" t="s">
        <v>995</v>
      </c>
      <c r="W1032" s="2867"/>
      <c r="X1032" s="2052"/>
      <c r="Y1032" s="2267"/>
      <c r="Z1032" s="2273"/>
      <c r="AA1032" s="2274"/>
      <c r="AB1032" s="2759"/>
      <c r="AC1032" s="3029"/>
      <c r="AD1032" s="2759">
        <v>0</v>
      </c>
      <c r="AE1032" s="2760"/>
      <c r="AF1032" s="299"/>
      <c r="AG1032" s="75" t="s">
        <v>513</v>
      </c>
      <c r="AH1032" s="2054" t="s">
        <v>1076</v>
      </c>
      <c r="AI1032" s="2267" t="s">
        <v>503</v>
      </c>
      <c r="AJ1032" s="2769">
        <v>450</v>
      </c>
      <c r="AK1032" s="2770"/>
      <c r="AL1032" s="2759">
        <v>3033.72</v>
      </c>
      <c r="AM1032" s="2760"/>
      <c r="AN1032" s="2759">
        <v>1365174</v>
      </c>
      <c r="AO1032" s="2760"/>
    </row>
    <row r="1033" spans="1:41" ht="15.95" customHeight="1" x14ac:dyDescent="0.3">
      <c r="A1033" s="2866" t="s">
        <v>996</v>
      </c>
      <c r="B1033" s="2867"/>
      <c r="C1033" s="2052"/>
      <c r="D1033" s="2267"/>
      <c r="E1033" s="2273"/>
      <c r="F1033" s="2274"/>
      <c r="G1033" s="2776"/>
      <c r="H1033" s="2850"/>
      <c r="I1033" s="2759">
        <v>0</v>
      </c>
      <c r="J1033" s="2760"/>
      <c r="K1033" s="299"/>
      <c r="L1033" s="75" t="s">
        <v>744</v>
      </c>
      <c r="M1033" s="2274" t="s">
        <v>604</v>
      </c>
      <c r="N1033" s="2274" t="s">
        <v>503</v>
      </c>
      <c r="O1033" s="2769">
        <v>4</v>
      </c>
      <c r="P1033" s="2770"/>
      <c r="Q1033" s="2759">
        <v>12022.52</v>
      </c>
      <c r="R1033" s="2760"/>
      <c r="S1033" s="2759">
        <v>48090.080000000002</v>
      </c>
      <c r="T1033" s="2760"/>
      <c r="U1033" s="184"/>
      <c r="V1033" s="2866" t="s">
        <v>996</v>
      </c>
      <c r="W1033" s="2867"/>
      <c r="X1033" s="2052"/>
      <c r="Y1033" s="2267"/>
      <c r="Z1033" s="2273"/>
      <c r="AA1033" s="2274"/>
      <c r="AB1033" s="2759"/>
      <c r="AC1033" s="3029"/>
      <c r="AD1033" s="2759"/>
      <c r="AE1033" s="2760"/>
      <c r="AF1033" s="299"/>
      <c r="AG1033" s="75" t="s">
        <v>806</v>
      </c>
      <c r="AH1033" s="2274"/>
      <c r="AI1033" s="2274"/>
      <c r="AJ1033" s="2759"/>
      <c r="AK1033" s="2760"/>
      <c r="AL1033" s="2759"/>
      <c r="AM1033" s="2760"/>
      <c r="AN1033" s="2759">
        <v>0</v>
      </c>
      <c r="AO1033" s="2760"/>
    </row>
    <row r="1034" spans="1:41" ht="15.95" customHeight="1" x14ac:dyDescent="0.3">
      <c r="A1034" s="2866" t="s">
        <v>879</v>
      </c>
      <c r="B1034" s="2867"/>
      <c r="C1034" s="2267"/>
      <c r="D1034" s="2267"/>
      <c r="E1034" s="2883"/>
      <c r="F1034" s="2884"/>
      <c r="G1034" s="2776"/>
      <c r="H1034" s="2850"/>
      <c r="I1034" s="2759">
        <v>0</v>
      </c>
      <c r="J1034" s="2760"/>
      <c r="K1034" s="299"/>
      <c r="L1034" s="75" t="s">
        <v>580</v>
      </c>
      <c r="M1034" s="2274"/>
      <c r="N1034" s="2274" t="s">
        <v>458</v>
      </c>
      <c r="O1034" s="2769">
        <v>250</v>
      </c>
      <c r="P1034" s="2770"/>
      <c r="Q1034" s="2759">
        <v>4494.3999999999996</v>
      </c>
      <c r="R1034" s="2760"/>
      <c r="S1034" s="2759">
        <v>1123600</v>
      </c>
      <c r="T1034" s="2760"/>
      <c r="U1034" s="184"/>
      <c r="V1034" s="2866" t="s">
        <v>1673</v>
      </c>
      <c r="W1034" s="2867"/>
      <c r="X1034" s="2267"/>
      <c r="Y1034" s="2267"/>
      <c r="Z1034" s="2883"/>
      <c r="AA1034" s="2884"/>
      <c r="AB1034" s="2759"/>
      <c r="AC1034" s="3029"/>
      <c r="AD1034" s="2759">
        <v>0</v>
      </c>
      <c r="AE1034" s="2760"/>
      <c r="AF1034" s="299"/>
      <c r="AG1034" s="75" t="s">
        <v>580</v>
      </c>
      <c r="AH1034" s="209"/>
      <c r="AI1034" s="2261"/>
      <c r="AJ1034" s="2759"/>
      <c r="AK1034" s="2760"/>
      <c r="AL1034" s="2759"/>
      <c r="AM1034" s="2760"/>
      <c r="AN1034" s="2759">
        <v>0</v>
      </c>
      <c r="AO1034" s="2760"/>
    </row>
    <row r="1035" spans="1:41" ht="15.95" customHeight="1" x14ac:dyDescent="0.3">
      <c r="A1035" s="2866" t="s">
        <v>997</v>
      </c>
      <c r="B1035" s="2867"/>
      <c r="C1035" s="2052"/>
      <c r="D1035" s="2267"/>
      <c r="E1035" s="2273"/>
      <c r="F1035" s="2274"/>
      <c r="G1035" s="2776"/>
      <c r="H1035" s="2850"/>
      <c r="I1035" s="2759">
        <v>0</v>
      </c>
      <c r="J1035" s="2760"/>
      <c r="K1035" s="299"/>
      <c r="L1035" s="75" t="s">
        <v>724</v>
      </c>
      <c r="M1035" s="2274" t="s">
        <v>1085</v>
      </c>
      <c r="N1035" s="2274" t="s">
        <v>503</v>
      </c>
      <c r="O1035" s="2769">
        <v>400</v>
      </c>
      <c r="P1035" s="2770"/>
      <c r="Q1035" s="2759">
        <v>3156.68</v>
      </c>
      <c r="R1035" s="2760"/>
      <c r="S1035" s="2759">
        <v>1262672</v>
      </c>
      <c r="T1035" s="2760"/>
      <c r="U1035" s="184"/>
      <c r="V1035" s="2866" t="s">
        <v>997</v>
      </c>
      <c r="W1035" s="2867"/>
      <c r="X1035" s="2052"/>
      <c r="Y1035" s="2267"/>
      <c r="Z1035" s="2273"/>
      <c r="AA1035" s="2274"/>
      <c r="AB1035" s="2759"/>
      <c r="AC1035" s="3029"/>
      <c r="AD1035" s="2759">
        <v>0</v>
      </c>
      <c r="AE1035" s="2760"/>
      <c r="AF1035" s="299"/>
      <c r="AG1035" s="75" t="s">
        <v>880</v>
      </c>
      <c r="AH1035" s="209"/>
      <c r="AI1035" s="2261"/>
      <c r="AJ1035" s="2759"/>
      <c r="AK1035" s="2760"/>
      <c r="AL1035" s="2759"/>
      <c r="AM1035" s="2760"/>
      <c r="AN1035" s="2759">
        <v>0</v>
      </c>
      <c r="AO1035" s="2760"/>
    </row>
    <row r="1036" spans="1:41" ht="15.95" customHeight="1" x14ac:dyDescent="0.3">
      <c r="A1036" s="2866" t="s">
        <v>510</v>
      </c>
      <c r="B1036" s="2867"/>
      <c r="C1036" s="2052"/>
      <c r="D1036" s="2267"/>
      <c r="E1036" s="2273"/>
      <c r="F1036" s="2274"/>
      <c r="G1036" s="2776"/>
      <c r="H1036" s="2850"/>
      <c r="I1036" s="2759">
        <v>0</v>
      </c>
      <c r="J1036" s="2760"/>
      <c r="K1036" s="299"/>
      <c r="L1036" s="2269" t="s">
        <v>521</v>
      </c>
      <c r="M1036" s="2267" t="s">
        <v>605</v>
      </c>
      <c r="N1036" s="2267" t="s">
        <v>503</v>
      </c>
      <c r="O1036" s="2769">
        <v>200</v>
      </c>
      <c r="P1036" s="2770"/>
      <c r="Q1036" s="2843">
        <v>4494.3999999999996</v>
      </c>
      <c r="R1036" s="2843"/>
      <c r="S1036" s="2759">
        <v>898879.99999999988</v>
      </c>
      <c r="T1036" s="2760"/>
      <c r="U1036" s="184"/>
      <c r="V1036" s="2866" t="s">
        <v>510</v>
      </c>
      <c r="W1036" s="2867"/>
      <c r="X1036" s="2052"/>
      <c r="Y1036" s="2267"/>
      <c r="Z1036" s="2273"/>
      <c r="AA1036" s="2274"/>
      <c r="AB1036" s="2759"/>
      <c r="AC1036" s="3029"/>
      <c r="AD1036" s="2759"/>
      <c r="AE1036" s="2760"/>
      <c r="AF1036" s="299"/>
      <c r="AG1036" s="2269" t="s">
        <v>521</v>
      </c>
      <c r="AH1036" s="218"/>
      <c r="AI1036" s="2265"/>
      <c r="AJ1036" s="2843"/>
      <c r="AK1036" s="2843"/>
      <c r="AL1036" s="2843"/>
      <c r="AM1036" s="2843"/>
      <c r="AN1036" s="2759">
        <v>0</v>
      </c>
      <c r="AO1036" s="2760"/>
    </row>
    <row r="1037" spans="1:41" ht="15.95" customHeight="1" x14ac:dyDescent="0.35">
      <c r="A1037" s="2870" t="s">
        <v>998</v>
      </c>
      <c r="B1037" s="2871"/>
      <c r="C1037" s="2052"/>
      <c r="D1037" s="2267"/>
      <c r="E1037" s="2273"/>
      <c r="F1037" s="2274"/>
      <c r="G1037" s="2776"/>
      <c r="H1037" s="2850"/>
      <c r="I1037" s="2765">
        <v>1146072</v>
      </c>
      <c r="J1037" s="3103"/>
      <c r="K1037" s="299"/>
      <c r="L1037" s="2269" t="s">
        <v>810</v>
      </c>
      <c r="M1037" s="2053"/>
      <c r="N1037" s="2267"/>
      <c r="O1037" s="2270"/>
      <c r="P1037" s="2266"/>
      <c r="Q1037" s="2843"/>
      <c r="R1037" s="2843"/>
      <c r="S1037" s="2843">
        <v>300000</v>
      </c>
      <c r="T1037" s="2843"/>
      <c r="U1037" s="2271"/>
      <c r="V1037" s="2870" t="s">
        <v>998</v>
      </c>
      <c r="W1037" s="2871"/>
      <c r="X1037" s="2052"/>
      <c r="Y1037" s="2267"/>
      <c r="Z1037" s="2273"/>
      <c r="AA1037" s="2274"/>
      <c r="AB1037" s="2759"/>
      <c r="AC1037" s="3029"/>
      <c r="AD1037" s="2765">
        <v>955060.00000000012</v>
      </c>
      <c r="AE1037" s="3103"/>
      <c r="AF1037" s="299"/>
      <c r="AG1037" s="2269" t="s">
        <v>810</v>
      </c>
      <c r="AH1037" s="218"/>
      <c r="AI1037" s="2265"/>
      <c r="AJ1037" s="2843"/>
      <c r="AK1037" s="2843"/>
      <c r="AL1037" s="2843"/>
      <c r="AM1037" s="2843"/>
      <c r="AN1037" s="2843"/>
      <c r="AO1037" s="2843"/>
    </row>
    <row r="1038" spans="1:41" ht="15.95" customHeight="1" x14ac:dyDescent="0.4">
      <c r="A1038" s="2866" t="s">
        <v>858</v>
      </c>
      <c r="B1038" s="2867"/>
      <c r="C1038" s="2267" t="s">
        <v>502</v>
      </c>
      <c r="D1038" s="2267" t="s">
        <v>503</v>
      </c>
      <c r="E1038" s="2769">
        <v>5</v>
      </c>
      <c r="F1038" s="2770"/>
      <c r="G1038" s="2841">
        <v>38202.400000000001</v>
      </c>
      <c r="H1038" s="2842">
        <v>38202.400000000001</v>
      </c>
      <c r="I1038" s="2759">
        <v>191012</v>
      </c>
      <c r="J1038" s="2760"/>
      <c r="K1038" s="299"/>
      <c r="L1038" s="220" t="s">
        <v>882</v>
      </c>
      <c r="M1038" s="2268"/>
      <c r="N1038" s="221"/>
      <c r="O1038" s="3104"/>
      <c r="P1038" s="3104"/>
      <c r="Q1038" s="3104"/>
      <c r="R1038" s="3104"/>
      <c r="S1038" s="3105">
        <v>5738853.1265704669</v>
      </c>
      <c r="T1038" s="3105"/>
      <c r="U1038" s="141"/>
      <c r="V1038" s="2866" t="s">
        <v>858</v>
      </c>
      <c r="W1038" s="2867"/>
      <c r="X1038" s="2052"/>
      <c r="Y1038" s="2267"/>
      <c r="Z1038" s="2270"/>
      <c r="AA1038" s="2266"/>
      <c r="AB1038" s="2759"/>
      <c r="AC1038" s="2760"/>
      <c r="AD1038" s="2759"/>
      <c r="AE1038" s="2760"/>
      <c r="AF1038" s="299"/>
      <c r="AG1038" s="220" t="s">
        <v>882</v>
      </c>
      <c r="AH1038" s="2268"/>
      <c r="AI1038" s="221"/>
      <c r="AJ1038" s="3104"/>
      <c r="AK1038" s="3104"/>
      <c r="AL1038" s="3104"/>
      <c r="AM1038" s="3104"/>
      <c r="AN1038" s="3105">
        <v>3337525.0823280425</v>
      </c>
      <c r="AO1038" s="3105"/>
    </row>
    <row r="1039" spans="1:41" ht="15.95" customHeight="1" x14ac:dyDescent="0.2">
      <c r="A1039" s="2866" t="s">
        <v>501</v>
      </c>
      <c r="B1039" s="2867"/>
      <c r="C1039" s="2267"/>
      <c r="D1039" s="2267"/>
      <c r="E1039" s="2769"/>
      <c r="F1039" s="2770"/>
      <c r="G1039" s="3094"/>
      <c r="H1039" s="3095"/>
      <c r="I1039" s="2759">
        <v>0</v>
      </c>
      <c r="J1039" s="2760"/>
      <c r="K1039" s="299"/>
      <c r="L1039" s="2275"/>
      <c r="M1039" s="218"/>
      <c r="N1039" s="2265"/>
      <c r="O1039" s="2843"/>
      <c r="P1039" s="2843"/>
      <c r="Q1039" s="2843"/>
      <c r="R1039" s="2843"/>
      <c r="S1039" s="2843"/>
      <c r="T1039" s="2843"/>
      <c r="U1039" s="2271"/>
      <c r="V1039" s="2866" t="s">
        <v>501</v>
      </c>
      <c r="W1039" s="2867"/>
      <c r="X1039" s="2052"/>
      <c r="Y1039" s="2267"/>
      <c r="Z1039" s="2270"/>
      <c r="AA1039" s="2266"/>
      <c r="AB1039" s="2759"/>
      <c r="AC1039" s="2760"/>
      <c r="AD1039" s="2759"/>
      <c r="AE1039" s="2760"/>
      <c r="AF1039" s="299"/>
      <c r="AG1039" s="2275"/>
      <c r="AH1039" s="218"/>
      <c r="AI1039" s="2265"/>
      <c r="AJ1039" s="2843"/>
      <c r="AK1039" s="2843"/>
      <c r="AL1039" s="2843"/>
      <c r="AM1039" s="2843"/>
      <c r="AN1039" s="2843"/>
      <c r="AO1039" s="2843"/>
    </row>
    <row r="1040" spans="1:41" ht="15.95" customHeight="1" x14ac:dyDescent="0.3">
      <c r="A1040" s="2866" t="s">
        <v>1000</v>
      </c>
      <c r="B1040" s="2867"/>
      <c r="C1040" s="2267"/>
      <c r="D1040" s="2267"/>
      <c r="E1040" s="2273"/>
      <c r="F1040" s="2274"/>
      <c r="G1040" s="2776"/>
      <c r="H1040" s="3091"/>
      <c r="I1040" s="2759">
        <v>0</v>
      </c>
      <c r="J1040" s="2760"/>
      <c r="K1040" s="299"/>
      <c r="L1040" s="302" t="s">
        <v>811</v>
      </c>
      <c r="M1040" s="161"/>
      <c r="N1040" s="161"/>
      <c r="O1040" s="3101"/>
      <c r="P1040" s="3101"/>
      <c r="Q1040" s="3101"/>
      <c r="R1040" s="3101"/>
      <c r="S1040" s="3101"/>
      <c r="T1040" s="3102"/>
      <c r="U1040" s="184"/>
      <c r="V1040" s="2866" t="s">
        <v>1000</v>
      </c>
      <c r="W1040" s="2867"/>
      <c r="X1040" s="2052"/>
      <c r="Y1040" s="2267"/>
      <c r="Z1040" s="2273"/>
      <c r="AA1040" s="2274"/>
      <c r="AB1040" s="2759"/>
      <c r="AC1040" s="3029"/>
      <c r="AD1040" s="2759">
        <v>0</v>
      </c>
      <c r="AE1040" s="2760"/>
      <c r="AF1040" s="299"/>
      <c r="AG1040" s="302" t="s">
        <v>811</v>
      </c>
      <c r="AH1040" s="161"/>
      <c r="AI1040" s="161"/>
      <c r="AJ1040" s="3101"/>
      <c r="AK1040" s="3101"/>
      <c r="AL1040" s="3101"/>
      <c r="AM1040" s="3101"/>
      <c r="AN1040" s="3101"/>
      <c r="AO1040" s="3102"/>
    </row>
    <row r="1041" spans="1:41" ht="15.95" customHeight="1" x14ac:dyDescent="0.3">
      <c r="A1041" s="2866" t="s">
        <v>1001</v>
      </c>
      <c r="B1041" s="2867"/>
      <c r="C1041" s="2052"/>
      <c r="D1041" s="2267"/>
      <c r="E1041" s="2273"/>
      <c r="F1041" s="2274"/>
      <c r="G1041" s="2776"/>
      <c r="H1041" s="3091"/>
      <c r="I1041" s="2759">
        <v>0</v>
      </c>
      <c r="J1041" s="2760"/>
      <c r="K1041" s="299"/>
      <c r="L1041" s="2275" t="s">
        <v>1002</v>
      </c>
      <c r="M1041" s="289">
        <v>0.05</v>
      </c>
      <c r="N1041" s="166"/>
      <c r="O1041" s="2775"/>
      <c r="P1041" s="2775"/>
      <c r="Q1041" s="2775"/>
      <c r="R1041" s="2775"/>
      <c r="S1041" s="2775">
        <v>430496.55132852338</v>
      </c>
      <c r="T1041" s="2760"/>
      <c r="U1041" s="184"/>
      <c r="V1041" s="2866" t="s">
        <v>1001</v>
      </c>
      <c r="W1041" s="2867"/>
      <c r="X1041" s="2052"/>
      <c r="Y1041" s="2267"/>
      <c r="Z1041" s="2273"/>
      <c r="AA1041" s="2274"/>
      <c r="AB1041" s="2759"/>
      <c r="AC1041" s="3029"/>
      <c r="AD1041" s="2759"/>
      <c r="AE1041" s="2760"/>
      <c r="AF1041" s="299"/>
      <c r="AG1041" s="2275" t="s">
        <v>1002</v>
      </c>
      <c r="AH1041" s="303" t="s">
        <v>1039</v>
      </c>
      <c r="AI1041" s="166"/>
      <c r="AJ1041" s="2775"/>
      <c r="AK1041" s="2775"/>
      <c r="AL1041" s="2775"/>
      <c r="AM1041" s="2775"/>
      <c r="AN1041" s="2775">
        <v>301785.74251640216</v>
      </c>
      <c r="AO1041" s="2760"/>
    </row>
    <row r="1042" spans="1:41" ht="15.95" customHeight="1" x14ac:dyDescent="0.3">
      <c r="A1042" s="2866" t="s">
        <v>1003</v>
      </c>
      <c r="B1042" s="2867"/>
      <c r="C1042" s="2052"/>
      <c r="D1042" s="2267"/>
      <c r="E1042" s="2273"/>
      <c r="F1042" s="2274"/>
      <c r="G1042" s="2776"/>
      <c r="H1042" s="3091"/>
      <c r="I1042" s="2759">
        <v>0</v>
      </c>
      <c r="J1042" s="2760"/>
      <c r="K1042" s="299"/>
      <c r="L1042" s="168" t="s">
        <v>533</v>
      </c>
      <c r="M1042" s="166"/>
      <c r="N1042" s="166"/>
      <c r="O1042" s="2775"/>
      <c r="P1042" s="2775"/>
      <c r="Q1042" s="2775"/>
      <c r="R1042" s="2775"/>
      <c r="S1042" s="2775">
        <v>150000</v>
      </c>
      <c r="T1042" s="2760"/>
      <c r="U1042" s="184"/>
      <c r="V1042" s="2866" t="s">
        <v>1003</v>
      </c>
      <c r="W1042" s="2867"/>
      <c r="X1042" s="2052"/>
      <c r="Y1042" s="2267"/>
      <c r="Z1042" s="2273"/>
      <c r="AA1042" s="2274"/>
      <c r="AB1042" s="2759"/>
      <c r="AC1042" s="3029"/>
      <c r="AD1042" s="2759"/>
      <c r="AE1042" s="2760"/>
      <c r="AF1042" s="299"/>
      <c r="AG1042" s="168" t="s">
        <v>533</v>
      </c>
      <c r="AH1042" s="166"/>
      <c r="AI1042" s="166"/>
      <c r="AJ1042" s="2775"/>
      <c r="AK1042" s="2775"/>
      <c r="AL1042" s="2775"/>
      <c r="AM1042" s="2775"/>
      <c r="AN1042" s="2775">
        <v>100000</v>
      </c>
      <c r="AO1042" s="2760"/>
    </row>
    <row r="1043" spans="1:41" ht="15.95" customHeight="1" x14ac:dyDescent="0.3">
      <c r="A1043" s="2866" t="s">
        <v>1004</v>
      </c>
      <c r="B1043" s="2867"/>
      <c r="C1043" s="2052"/>
      <c r="D1043" s="2267"/>
      <c r="E1043" s="2273"/>
      <c r="F1043" s="2274"/>
      <c r="G1043" s="2776"/>
      <c r="H1043" s="3091"/>
      <c r="I1043" s="2759">
        <v>0</v>
      </c>
      <c r="J1043" s="2760"/>
      <c r="K1043" s="299"/>
      <c r="L1043" s="169" t="s">
        <v>535</v>
      </c>
      <c r="M1043" s="166"/>
      <c r="N1043" s="166"/>
      <c r="O1043" s="2775"/>
      <c r="P1043" s="2775"/>
      <c r="Q1043" s="2775"/>
      <c r="R1043" s="2775"/>
      <c r="S1043" s="2775">
        <v>450000</v>
      </c>
      <c r="T1043" s="2760"/>
      <c r="U1043" s="184"/>
      <c r="V1043" s="2866" t="s">
        <v>1004</v>
      </c>
      <c r="W1043" s="2867"/>
      <c r="X1043" s="2052"/>
      <c r="Y1043" s="2267"/>
      <c r="Z1043" s="2273"/>
      <c r="AA1043" s="2274"/>
      <c r="AB1043" s="2759"/>
      <c r="AC1043" s="3029"/>
      <c r="AD1043" s="2759"/>
      <c r="AE1043" s="2760"/>
      <c r="AF1043" s="299"/>
      <c r="AG1043" s="169" t="s">
        <v>535</v>
      </c>
      <c r="AH1043" s="166"/>
      <c r="AI1043" s="166"/>
      <c r="AJ1043" s="2775"/>
      <c r="AK1043" s="2775"/>
      <c r="AL1043" s="2775"/>
      <c r="AM1043" s="2775"/>
      <c r="AN1043" s="2775">
        <v>400000</v>
      </c>
      <c r="AO1043" s="2760"/>
    </row>
    <row r="1044" spans="1:41" ht="15.95" customHeight="1" x14ac:dyDescent="0.3">
      <c r="A1044" s="2866" t="s">
        <v>1005</v>
      </c>
      <c r="B1044" s="2867"/>
      <c r="C1044" s="2267"/>
      <c r="D1044" s="2267"/>
      <c r="E1044" s="2273"/>
      <c r="F1044" s="2274"/>
      <c r="G1044" s="2776"/>
      <c r="H1044" s="3091"/>
      <c r="I1044" s="2759">
        <v>0</v>
      </c>
      <c r="J1044" s="2760"/>
      <c r="K1044" s="299"/>
      <c r="L1044" s="169" t="s">
        <v>731</v>
      </c>
      <c r="M1044" s="166"/>
      <c r="N1044" s="166"/>
      <c r="O1044" s="2775"/>
      <c r="P1044" s="2775"/>
      <c r="Q1044" s="2775"/>
      <c r="R1044" s="2775"/>
      <c r="S1044" s="2775">
        <v>430496.55132852338</v>
      </c>
      <c r="T1044" s="2760"/>
      <c r="U1044" s="184"/>
      <c r="V1044" s="2866" t="s">
        <v>1674</v>
      </c>
      <c r="W1044" s="2867"/>
      <c r="X1044" s="2267"/>
      <c r="Y1044" s="2267"/>
      <c r="Z1044" s="2883"/>
      <c r="AA1044" s="2884"/>
      <c r="AB1044" s="2759"/>
      <c r="AC1044" s="3029"/>
      <c r="AD1044" s="2759"/>
      <c r="AE1044" s="2760"/>
      <c r="AF1044" s="299"/>
      <c r="AG1044" s="169" t="s">
        <v>731</v>
      </c>
      <c r="AH1044" s="166"/>
      <c r="AI1044" s="166"/>
      <c r="AJ1044" s="2775"/>
      <c r="AK1044" s="2775"/>
      <c r="AL1044" s="2775"/>
      <c r="AM1044" s="2775"/>
      <c r="AN1044" s="2775">
        <v>301785.74251640216</v>
      </c>
      <c r="AO1044" s="2760"/>
    </row>
    <row r="1045" spans="1:41" ht="15.95" customHeight="1" x14ac:dyDescent="0.4">
      <c r="A1045" s="2866" t="s">
        <v>1006</v>
      </c>
      <c r="B1045" s="2867"/>
      <c r="C1045" s="2267" t="s">
        <v>502</v>
      </c>
      <c r="D1045" s="2267" t="s">
        <v>503</v>
      </c>
      <c r="E1045" s="2769">
        <v>5</v>
      </c>
      <c r="F1045" s="2770"/>
      <c r="G1045" s="2841">
        <v>38202.400000000001</v>
      </c>
      <c r="H1045" s="2842">
        <v>38202.400000000001</v>
      </c>
      <c r="I1045" s="2759">
        <v>191012</v>
      </c>
      <c r="J1045" s="2760"/>
      <c r="K1045" s="299"/>
      <c r="L1045" s="185" t="s">
        <v>510</v>
      </c>
      <c r="M1045" s="173"/>
      <c r="N1045" s="173"/>
      <c r="O1045" s="2757"/>
      <c r="P1045" s="2757"/>
      <c r="Q1045" s="2757"/>
      <c r="R1045" s="2757"/>
      <c r="S1045" s="2757">
        <v>100000</v>
      </c>
      <c r="T1045" s="2758"/>
      <c r="U1045" s="184"/>
      <c r="V1045" s="2866" t="s">
        <v>1006</v>
      </c>
      <c r="W1045" s="2867"/>
      <c r="X1045" s="2267" t="s">
        <v>502</v>
      </c>
      <c r="Y1045" s="2267" t="s">
        <v>503</v>
      </c>
      <c r="Z1045" s="2883">
        <v>5</v>
      </c>
      <c r="AA1045" s="2884"/>
      <c r="AB1045" s="2841">
        <v>38202.400000000001</v>
      </c>
      <c r="AC1045" s="2842">
        <v>38202.400000000001</v>
      </c>
      <c r="AD1045" s="2759">
        <v>191012</v>
      </c>
      <c r="AE1045" s="2760"/>
      <c r="AF1045" s="299"/>
      <c r="AG1045" s="185" t="s">
        <v>510</v>
      </c>
      <c r="AH1045" s="173"/>
      <c r="AI1045" s="173"/>
      <c r="AJ1045" s="2757"/>
      <c r="AK1045" s="2757"/>
      <c r="AL1045" s="2757"/>
      <c r="AM1045" s="2757"/>
      <c r="AN1045" s="3099">
        <v>100000</v>
      </c>
      <c r="AO1045" s="3100"/>
    </row>
    <row r="1046" spans="1:41" ht="15.95" customHeight="1" x14ac:dyDescent="0.3">
      <c r="A1046" s="2866" t="s">
        <v>1523</v>
      </c>
      <c r="B1046" s="2867"/>
      <c r="C1046" s="2267"/>
      <c r="D1046" s="2267"/>
      <c r="E1046" s="2883"/>
      <c r="F1046" s="2884"/>
      <c r="G1046" s="2776"/>
      <c r="H1046" s="2850"/>
      <c r="I1046" s="2759">
        <v>0</v>
      </c>
      <c r="J1046" s="2760"/>
      <c r="K1046" s="299"/>
      <c r="L1046" s="174" t="s">
        <v>539</v>
      </c>
      <c r="M1046" s="222"/>
      <c r="N1046" s="222"/>
      <c r="O1046" s="3096"/>
      <c r="P1046" s="3096"/>
      <c r="Q1046" s="3097"/>
      <c r="R1046" s="3097"/>
      <c r="S1046" s="3098">
        <v>1560993.1026570466</v>
      </c>
      <c r="T1046" s="3098"/>
      <c r="U1046" s="290"/>
      <c r="V1046" s="2866" t="s">
        <v>1568</v>
      </c>
      <c r="W1046" s="2867"/>
      <c r="X1046" s="2267"/>
      <c r="Y1046" s="2267"/>
      <c r="Z1046" s="2883"/>
      <c r="AA1046" s="2884"/>
      <c r="AB1046" s="2759"/>
      <c r="AC1046" s="2760"/>
      <c r="AD1046" s="2759">
        <v>0</v>
      </c>
      <c r="AE1046" s="2760"/>
      <c r="AF1046" s="299"/>
      <c r="AG1046" s="174" t="s">
        <v>539</v>
      </c>
      <c r="AH1046" s="222"/>
      <c r="AI1046" s="222"/>
      <c r="AJ1046" s="3096"/>
      <c r="AK1046" s="3096"/>
      <c r="AL1046" s="3097"/>
      <c r="AM1046" s="3097"/>
      <c r="AN1046" s="3098">
        <v>1203571.4850328043</v>
      </c>
      <c r="AO1046" s="3098"/>
    </row>
    <row r="1047" spans="1:41" ht="15.95" customHeight="1" x14ac:dyDescent="0.3">
      <c r="A1047" s="2866" t="s">
        <v>1562</v>
      </c>
      <c r="B1047" s="2867"/>
      <c r="C1047" s="2267"/>
      <c r="D1047" s="2267"/>
      <c r="E1047" s="2883"/>
      <c r="F1047" s="2884"/>
      <c r="G1047" s="3112"/>
      <c r="H1047" s="3113"/>
      <c r="I1047" s="2759">
        <v>0</v>
      </c>
      <c r="J1047" s="2760"/>
      <c r="K1047" s="299"/>
      <c r="L1047" s="177"/>
      <c r="M1047" s="166"/>
      <c r="N1047" s="166"/>
      <c r="O1047" s="2775"/>
      <c r="P1047" s="2775"/>
      <c r="Q1047" s="2775"/>
      <c r="R1047" s="2775"/>
      <c r="S1047" s="2775"/>
      <c r="T1047" s="2760"/>
      <c r="U1047" s="184"/>
      <c r="V1047" s="2866" t="s">
        <v>1008</v>
      </c>
      <c r="W1047" s="2867"/>
      <c r="X1047" s="2267"/>
      <c r="Y1047" s="2267"/>
      <c r="Z1047" s="2273"/>
      <c r="AA1047" s="2274"/>
      <c r="AB1047" s="2759"/>
      <c r="AC1047" s="3029"/>
      <c r="AD1047" s="2759"/>
      <c r="AE1047" s="2760"/>
      <c r="AF1047" s="299"/>
      <c r="AG1047" s="177"/>
      <c r="AH1047" s="166"/>
      <c r="AI1047" s="166"/>
      <c r="AJ1047" s="2775"/>
      <c r="AK1047" s="2775"/>
      <c r="AL1047" s="2775"/>
      <c r="AM1047" s="2775"/>
      <c r="AN1047" s="2775"/>
      <c r="AO1047" s="2760"/>
    </row>
    <row r="1048" spans="1:41" ht="15.95" customHeight="1" thickBot="1" x14ac:dyDescent="0.35">
      <c r="A1048" s="2866" t="s">
        <v>1524</v>
      </c>
      <c r="B1048" s="2867"/>
      <c r="C1048" s="2267"/>
      <c r="D1048" s="2267"/>
      <c r="E1048" s="2883"/>
      <c r="F1048" s="2884"/>
      <c r="G1048" s="2776"/>
      <c r="H1048" s="2850"/>
      <c r="I1048" s="2759">
        <v>0</v>
      </c>
      <c r="J1048" s="2760"/>
      <c r="K1048" s="299"/>
      <c r="L1048" s="178" t="s">
        <v>588</v>
      </c>
      <c r="M1048" s="226"/>
      <c r="N1048" s="226"/>
      <c r="O1048" s="226"/>
      <c r="P1048" s="226"/>
      <c r="Q1048" s="179"/>
      <c r="R1048" s="179"/>
      <c r="S1048" s="2780">
        <v>10170924.129227513</v>
      </c>
      <c r="T1048" s="2781"/>
      <c r="U1048" s="290"/>
      <c r="V1048" s="2866" t="s">
        <v>1524</v>
      </c>
      <c r="W1048" s="2867"/>
      <c r="X1048" s="2267"/>
      <c r="Y1048" s="2267"/>
      <c r="Z1048" s="2883"/>
      <c r="AA1048" s="2884"/>
      <c r="AB1048" s="2759"/>
      <c r="AC1048" s="3029"/>
      <c r="AD1048" s="2759"/>
      <c r="AE1048" s="2760"/>
      <c r="AF1048" s="299"/>
      <c r="AG1048" s="178" t="s">
        <v>588</v>
      </c>
      <c r="AH1048" s="226"/>
      <c r="AI1048" s="226"/>
      <c r="AJ1048" s="226"/>
      <c r="AK1048" s="226"/>
      <c r="AL1048" s="179"/>
      <c r="AM1048" s="179"/>
      <c r="AN1048" s="2780">
        <v>7239286.3353608465</v>
      </c>
      <c r="AO1048" s="2781"/>
    </row>
    <row r="1049" spans="1:41" ht="15.95" customHeight="1" x14ac:dyDescent="0.4">
      <c r="A1049" s="2866" t="s">
        <v>1015</v>
      </c>
      <c r="B1049" s="2867"/>
      <c r="C1049" s="2267" t="s">
        <v>502</v>
      </c>
      <c r="D1049" s="2267" t="s">
        <v>503</v>
      </c>
      <c r="E1049" s="2769">
        <v>10</v>
      </c>
      <c r="F1049" s="2770"/>
      <c r="G1049" s="2841">
        <v>38202.400000000001</v>
      </c>
      <c r="H1049" s="2842">
        <v>38202.400000000001</v>
      </c>
      <c r="I1049" s="2759">
        <v>382024</v>
      </c>
      <c r="J1049" s="2760"/>
      <c r="K1049" s="304"/>
      <c r="L1049" s="166"/>
      <c r="M1049" s="166"/>
      <c r="N1049" s="166"/>
      <c r="O1049" s="166"/>
      <c r="P1049" s="166"/>
      <c r="Q1049" s="166"/>
      <c r="R1049" s="166"/>
      <c r="S1049" s="166"/>
      <c r="T1049" s="166"/>
      <c r="U1049" s="286"/>
      <c r="V1049" s="2866" t="s">
        <v>1015</v>
      </c>
      <c r="W1049" s="2867"/>
      <c r="X1049" s="2267" t="s">
        <v>502</v>
      </c>
      <c r="Y1049" s="2267" t="s">
        <v>503</v>
      </c>
      <c r="Z1049" s="2769">
        <v>10</v>
      </c>
      <c r="AA1049" s="2770"/>
      <c r="AB1049" s="2841">
        <v>38202.400000000001</v>
      </c>
      <c r="AC1049" s="2842">
        <v>38202.400000000001</v>
      </c>
      <c r="AD1049" s="2759">
        <v>382024</v>
      </c>
      <c r="AE1049" s="2760"/>
      <c r="AF1049" s="304"/>
      <c r="AG1049" s="166"/>
      <c r="AH1049" s="166"/>
      <c r="AI1049" s="166"/>
      <c r="AJ1049" s="166"/>
      <c r="AK1049" s="166"/>
      <c r="AL1049" s="166"/>
      <c r="AM1049" s="166"/>
      <c r="AN1049" s="166"/>
      <c r="AO1049" s="166"/>
    </row>
    <row r="1050" spans="1:41" ht="15.95" customHeight="1" x14ac:dyDescent="0.4">
      <c r="A1050" s="2866" t="s">
        <v>1563</v>
      </c>
      <c r="B1050" s="2867"/>
      <c r="C1050" s="2267" t="s">
        <v>502</v>
      </c>
      <c r="D1050" s="2267" t="s">
        <v>503</v>
      </c>
      <c r="E1050" s="2883">
        <v>1</v>
      </c>
      <c r="F1050" s="2884"/>
      <c r="G1050" s="2841">
        <v>38202.400000000001</v>
      </c>
      <c r="H1050" s="2842">
        <v>38202.400000000001</v>
      </c>
      <c r="I1050" s="2759">
        <v>38202.400000000001</v>
      </c>
      <c r="J1050" s="2760"/>
      <c r="K1050" s="299"/>
      <c r="L1050" s="7" t="s">
        <v>1530</v>
      </c>
      <c r="M1050" s="166"/>
      <c r="N1050" s="166"/>
      <c r="O1050" s="166"/>
      <c r="P1050" s="166"/>
      <c r="Q1050" s="166"/>
      <c r="R1050" s="166"/>
      <c r="S1050" s="166"/>
      <c r="T1050" s="166"/>
      <c r="U1050" s="286"/>
      <c r="V1050" s="2866" t="s">
        <v>1016</v>
      </c>
      <c r="W1050" s="2867"/>
      <c r="X1050" s="2267" t="s">
        <v>502</v>
      </c>
      <c r="Y1050" s="2267" t="s">
        <v>503</v>
      </c>
      <c r="Z1050" s="2883">
        <v>1</v>
      </c>
      <c r="AA1050" s="2884"/>
      <c r="AB1050" s="2841">
        <v>38202.400000000001</v>
      </c>
      <c r="AC1050" s="2842">
        <v>38202.400000000001</v>
      </c>
      <c r="AD1050" s="2759">
        <v>38202.400000000001</v>
      </c>
      <c r="AE1050" s="2760"/>
      <c r="AF1050" s="299"/>
      <c r="AG1050" s="7" t="s">
        <v>1530</v>
      </c>
      <c r="AH1050" s="166"/>
      <c r="AI1050" s="166"/>
      <c r="AJ1050" s="166"/>
      <c r="AK1050" s="166"/>
      <c r="AL1050" s="166"/>
      <c r="AM1050" s="166"/>
      <c r="AN1050" s="166"/>
      <c r="AO1050" s="166"/>
    </row>
    <row r="1051" spans="1:41" ht="15.95" customHeight="1" x14ac:dyDescent="0.2">
      <c r="A1051" s="2866" t="s">
        <v>1564</v>
      </c>
      <c r="B1051" s="2867"/>
      <c r="C1051" s="2267"/>
      <c r="D1051" s="2267"/>
      <c r="E1051" s="2883"/>
      <c r="F1051" s="2884"/>
      <c r="G1051" s="3112"/>
      <c r="H1051" s="3113"/>
      <c r="I1051" s="2759">
        <v>0</v>
      </c>
      <c r="J1051" s="2760"/>
      <c r="K1051" s="299"/>
      <c r="L1051" s="2155" t="s">
        <v>1586</v>
      </c>
      <c r="M1051" s="1881"/>
      <c r="N1051" s="1881"/>
      <c r="O1051" s="1881"/>
      <c r="P1051" s="1881"/>
      <c r="Q1051" s="1896"/>
      <c r="R1051" s="1881"/>
      <c r="S1051" s="1881"/>
      <c r="T1051" s="166"/>
      <c r="U1051" s="286"/>
      <c r="V1051" s="2866" t="s">
        <v>1569</v>
      </c>
      <c r="W1051" s="2867"/>
      <c r="X1051" s="2267"/>
      <c r="Y1051" s="2267"/>
      <c r="Z1051" s="2883"/>
      <c r="AA1051" s="2884"/>
      <c r="AB1051" s="2759"/>
      <c r="AC1051" s="2760"/>
      <c r="AD1051" s="2759">
        <v>0</v>
      </c>
      <c r="AE1051" s="2760"/>
      <c r="AF1051" s="299"/>
      <c r="AG1051" s="2155" t="s">
        <v>1586</v>
      </c>
      <c r="AH1051" s="1881"/>
      <c r="AI1051" s="1881"/>
      <c r="AJ1051" s="1881"/>
      <c r="AK1051" s="1881"/>
      <c r="AL1051" s="1896"/>
      <c r="AM1051" s="1881"/>
      <c r="AN1051" s="1881"/>
      <c r="AO1051" s="166"/>
    </row>
    <row r="1052" spans="1:41" ht="15.95" customHeight="1" x14ac:dyDescent="0.3">
      <c r="A1052" s="2866" t="s">
        <v>1018</v>
      </c>
      <c r="B1052" s="2867"/>
      <c r="C1052" s="2052"/>
      <c r="D1052" s="2267"/>
      <c r="E1052" s="2273"/>
      <c r="F1052" s="2274"/>
      <c r="G1052" s="2776"/>
      <c r="H1052" s="2850"/>
      <c r="I1052" s="2759">
        <v>0</v>
      </c>
      <c r="J1052" s="2760"/>
      <c r="K1052" s="299"/>
      <c r="L1052" s="166"/>
      <c r="M1052" s="2272"/>
      <c r="N1052" s="2272"/>
      <c r="O1052" s="2272"/>
      <c r="P1052" s="2272"/>
      <c r="Q1052" s="122"/>
      <c r="R1052" s="61"/>
      <c r="S1052" s="166"/>
      <c r="T1052" s="166"/>
      <c r="U1052" s="286"/>
      <c r="V1052" s="2866" t="s">
        <v>1570</v>
      </c>
      <c r="W1052" s="2867"/>
      <c r="X1052" s="2267"/>
      <c r="Y1052" s="2267"/>
      <c r="Z1052" s="2883"/>
      <c r="AA1052" s="2884"/>
      <c r="AB1052" s="2759"/>
      <c r="AC1052" s="2760"/>
      <c r="AD1052" s="2759">
        <v>0</v>
      </c>
      <c r="AE1052" s="2760"/>
      <c r="AF1052" s="299"/>
      <c r="AG1052" s="166"/>
      <c r="AH1052" s="3044"/>
      <c r="AI1052" s="3044"/>
      <c r="AJ1052" s="3044"/>
      <c r="AK1052" s="3044"/>
      <c r="AL1052" s="291"/>
      <c r="AM1052" s="61"/>
      <c r="AN1052" s="166"/>
      <c r="AO1052" s="166"/>
    </row>
    <row r="1053" spans="1:41" ht="15.95" customHeight="1" x14ac:dyDescent="0.4">
      <c r="A1053" s="2866" t="s">
        <v>1019</v>
      </c>
      <c r="B1053" s="2867"/>
      <c r="C1053" s="2267" t="s">
        <v>502</v>
      </c>
      <c r="D1053" s="2267" t="s">
        <v>503</v>
      </c>
      <c r="E1053" s="2769">
        <v>5</v>
      </c>
      <c r="F1053" s="2770"/>
      <c r="G1053" s="2841">
        <v>38202.400000000001</v>
      </c>
      <c r="H1053" s="2842">
        <v>38202.400000000001</v>
      </c>
      <c r="I1053" s="2759">
        <v>191012</v>
      </c>
      <c r="J1053" s="2760"/>
      <c r="K1053" s="299"/>
      <c r="L1053" s="166"/>
      <c r="M1053" s="2272"/>
      <c r="N1053" s="2272"/>
      <c r="O1053" s="2272"/>
      <c r="P1053" s="2272"/>
      <c r="Q1053" s="122"/>
      <c r="R1053" s="61"/>
      <c r="S1053" s="166"/>
      <c r="T1053" s="166"/>
      <c r="U1053" s="286"/>
      <c r="V1053" s="2866" t="s">
        <v>1019</v>
      </c>
      <c r="W1053" s="2867"/>
      <c r="X1053" s="2267" t="s">
        <v>502</v>
      </c>
      <c r="Y1053" s="2267" t="s">
        <v>503</v>
      </c>
      <c r="Z1053" s="2769">
        <v>5</v>
      </c>
      <c r="AA1053" s="2770"/>
      <c r="AB1053" s="2841">
        <v>38202.400000000001</v>
      </c>
      <c r="AC1053" s="2842">
        <v>38202.400000000001</v>
      </c>
      <c r="AD1053" s="2759">
        <v>191012</v>
      </c>
      <c r="AE1053" s="2760"/>
      <c r="AF1053" s="299"/>
      <c r="AG1053" s="166"/>
      <c r="AH1053" s="2272"/>
      <c r="AI1053" s="2272"/>
      <c r="AJ1053" s="2272"/>
      <c r="AK1053" s="2272"/>
      <c r="AL1053" s="122"/>
      <c r="AM1053" s="61"/>
      <c r="AN1053" s="166"/>
      <c r="AO1053" s="166"/>
    </row>
    <row r="1054" spans="1:41" ht="15.95" customHeight="1" x14ac:dyDescent="0.4">
      <c r="A1054" s="2866" t="s">
        <v>887</v>
      </c>
      <c r="B1054" s="2867"/>
      <c r="C1054" s="2267" t="s">
        <v>502</v>
      </c>
      <c r="D1054" s="2267" t="s">
        <v>503</v>
      </c>
      <c r="E1054" s="2769">
        <v>2</v>
      </c>
      <c r="F1054" s="2770"/>
      <c r="G1054" s="2841">
        <v>38202.400000000001</v>
      </c>
      <c r="H1054" s="2842">
        <v>38202.400000000001</v>
      </c>
      <c r="I1054" s="2759">
        <v>76404.800000000003</v>
      </c>
      <c r="J1054" s="2760"/>
      <c r="K1054" s="299"/>
      <c r="L1054" s="166"/>
      <c r="M1054" s="3044"/>
      <c r="N1054" s="3044"/>
      <c r="O1054" s="3044"/>
      <c r="P1054" s="3044"/>
      <c r="Q1054" s="122"/>
      <c r="R1054" s="166"/>
      <c r="S1054" s="61"/>
      <c r="T1054" s="166"/>
      <c r="U1054" s="286"/>
      <c r="V1054" s="2866" t="s">
        <v>887</v>
      </c>
      <c r="W1054" s="2867"/>
      <c r="X1054" s="2267" t="s">
        <v>502</v>
      </c>
      <c r="Y1054" s="2267" t="s">
        <v>503</v>
      </c>
      <c r="Z1054" s="2769">
        <v>2</v>
      </c>
      <c r="AA1054" s="2770"/>
      <c r="AB1054" s="2841">
        <v>38202.400000000001</v>
      </c>
      <c r="AC1054" s="2842">
        <v>38202.400000000001</v>
      </c>
      <c r="AD1054" s="2759">
        <v>76404.800000000003</v>
      </c>
      <c r="AE1054" s="2760"/>
      <c r="AF1054" s="299"/>
      <c r="AG1054" s="166"/>
      <c r="AH1054" s="2272"/>
      <c r="AI1054" s="2272"/>
      <c r="AJ1054" s="2272"/>
      <c r="AK1054" s="2272"/>
      <c r="AL1054" s="122"/>
      <c r="AM1054" s="166"/>
      <c r="AN1054" s="61"/>
      <c r="AO1054" s="166"/>
    </row>
    <row r="1055" spans="1:41" ht="15.95" customHeight="1" x14ac:dyDescent="0.4">
      <c r="A1055" s="2866" t="s">
        <v>888</v>
      </c>
      <c r="B1055" s="2867"/>
      <c r="C1055" s="2267" t="s">
        <v>502</v>
      </c>
      <c r="D1055" s="2267" t="s">
        <v>503</v>
      </c>
      <c r="E1055" s="2883">
        <v>2</v>
      </c>
      <c r="F1055" s="2884"/>
      <c r="G1055" s="2841">
        <v>38202.400000000001</v>
      </c>
      <c r="H1055" s="2842">
        <v>38202.400000000001</v>
      </c>
      <c r="I1055" s="2759">
        <v>76404.800000000003</v>
      </c>
      <c r="J1055" s="2760"/>
      <c r="K1055" s="299"/>
      <c r="L1055" s="166"/>
      <c r="M1055" s="3044"/>
      <c r="N1055" s="3044"/>
      <c r="O1055" s="3044"/>
      <c r="P1055" s="3044"/>
      <c r="Q1055" s="122"/>
      <c r="R1055" s="61"/>
      <c r="S1055" s="166"/>
      <c r="T1055" s="166"/>
      <c r="U1055" s="286"/>
      <c r="V1055" s="2866" t="s">
        <v>888</v>
      </c>
      <c r="W1055" s="2867"/>
      <c r="X1055" s="2267" t="s">
        <v>502</v>
      </c>
      <c r="Y1055" s="2267" t="s">
        <v>503</v>
      </c>
      <c r="Z1055" s="2883">
        <v>2</v>
      </c>
      <c r="AA1055" s="2884"/>
      <c r="AB1055" s="2841">
        <v>38202.400000000001</v>
      </c>
      <c r="AC1055" s="2842">
        <v>38202.400000000001</v>
      </c>
      <c r="AD1055" s="2759">
        <v>76404.800000000003</v>
      </c>
      <c r="AE1055" s="2760"/>
      <c r="AF1055" s="299"/>
      <c r="AG1055" s="166"/>
      <c r="AH1055" s="3044"/>
      <c r="AI1055" s="3044"/>
      <c r="AJ1055" s="3044"/>
      <c r="AK1055" s="3044"/>
      <c r="AL1055" s="122"/>
      <c r="AM1055" s="61"/>
      <c r="AN1055" s="166"/>
      <c r="AO1055" s="166"/>
    </row>
    <row r="1056" spans="1:41" ht="15.95" customHeight="1" x14ac:dyDescent="0.3">
      <c r="A1056" s="2870" t="s">
        <v>1020</v>
      </c>
      <c r="B1056" s="2871"/>
      <c r="C1056" s="2052"/>
      <c r="D1056" s="2267"/>
      <c r="E1056" s="2273"/>
      <c r="F1056" s="2274"/>
      <c r="G1056" s="2776"/>
      <c r="H1056" s="2850"/>
      <c r="I1056" s="2765">
        <v>846350.7</v>
      </c>
      <c r="J1056" s="2766"/>
      <c r="K1056" s="299"/>
      <c r="L1056" s="166"/>
      <c r="M1056" s="3044"/>
      <c r="N1056" s="3044"/>
      <c r="O1056" s="3044"/>
      <c r="P1056" s="3044"/>
      <c r="Q1056" s="292"/>
      <c r="R1056" s="61"/>
      <c r="S1056" s="166"/>
      <c r="T1056" s="166"/>
      <c r="U1056" s="286"/>
      <c r="V1056" s="2870" t="s">
        <v>1020</v>
      </c>
      <c r="W1056" s="2871"/>
      <c r="X1056" s="2052"/>
      <c r="Y1056" s="2267"/>
      <c r="Z1056" s="2273"/>
      <c r="AA1056" s="2274"/>
      <c r="AB1056" s="2759"/>
      <c r="AC1056" s="3029"/>
      <c r="AD1056" s="2765">
        <v>1743129.7680000002</v>
      </c>
      <c r="AE1056" s="2766"/>
      <c r="AF1056" s="299"/>
      <c r="AG1056" s="166"/>
      <c r="AH1056" s="3044"/>
      <c r="AI1056" s="3044"/>
      <c r="AJ1056" s="3044"/>
      <c r="AK1056" s="3044"/>
      <c r="AL1056" s="122"/>
      <c r="AM1056" s="61"/>
      <c r="AN1056" s="166"/>
      <c r="AO1056" s="166"/>
    </row>
    <row r="1057" spans="1:41" ht="15.95" customHeight="1" x14ac:dyDescent="0.4">
      <c r="A1057" s="2866" t="s">
        <v>890</v>
      </c>
      <c r="B1057" s="2867"/>
      <c r="C1057" s="2267" t="s">
        <v>502</v>
      </c>
      <c r="D1057" s="2267" t="s">
        <v>503</v>
      </c>
      <c r="E1057" s="2883">
        <v>7</v>
      </c>
      <c r="F1057" s="2884"/>
      <c r="G1057" s="2841">
        <v>38202.400000000001</v>
      </c>
      <c r="H1057" s="2842">
        <v>38202.400000000001</v>
      </c>
      <c r="I1057" s="2759">
        <v>267416.8</v>
      </c>
      <c r="J1057" s="2760"/>
      <c r="K1057" s="299"/>
      <c r="L1057" s="166"/>
      <c r="M1057" s="166"/>
      <c r="N1057" s="166"/>
      <c r="O1057" s="166"/>
      <c r="P1057" s="166"/>
      <c r="Q1057" s="166"/>
      <c r="R1057" s="61"/>
      <c r="S1057" s="166"/>
      <c r="T1057" s="166"/>
      <c r="U1057" s="286"/>
      <c r="V1057" s="2866" t="s">
        <v>890</v>
      </c>
      <c r="W1057" s="2867"/>
      <c r="X1057" s="2267" t="s">
        <v>502</v>
      </c>
      <c r="Y1057" s="2267" t="s">
        <v>503</v>
      </c>
      <c r="Z1057" s="2883">
        <v>20</v>
      </c>
      <c r="AA1057" s="2884"/>
      <c r="AB1057" s="2841">
        <v>38202.400000000001</v>
      </c>
      <c r="AC1057" s="2842">
        <v>38202.400000000001</v>
      </c>
      <c r="AD1057" s="2759">
        <v>764048</v>
      </c>
      <c r="AE1057" s="2760"/>
      <c r="AF1057" s="299"/>
      <c r="AG1057" s="166"/>
      <c r="AH1057" s="3044"/>
      <c r="AI1057" s="3044"/>
      <c r="AJ1057" s="3044"/>
      <c r="AK1057" s="3044"/>
      <c r="AL1057" s="292"/>
      <c r="AM1057" s="61"/>
      <c r="AN1057" s="166"/>
      <c r="AO1057" s="166"/>
    </row>
    <row r="1058" spans="1:41" ht="15.95" customHeight="1" x14ac:dyDescent="0.4">
      <c r="A1058" s="2866" t="s">
        <v>1671</v>
      </c>
      <c r="B1058" s="2867"/>
      <c r="C1058" s="2267" t="s">
        <v>502</v>
      </c>
      <c r="D1058" s="2267" t="s">
        <v>503</v>
      </c>
      <c r="E1058" s="2883">
        <v>2</v>
      </c>
      <c r="F1058" s="2884"/>
      <c r="G1058" s="2841">
        <v>38202.400000000001</v>
      </c>
      <c r="H1058" s="2842">
        <v>38202.400000000001</v>
      </c>
      <c r="I1058" s="2759">
        <v>76404.800000000003</v>
      </c>
      <c r="J1058" s="2760"/>
      <c r="K1058" s="299"/>
      <c r="L1058" s="53"/>
      <c r="M1058" s="53"/>
      <c r="N1058" s="53"/>
      <c r="O1058" s="53"/>
      <c r="P1058" s="53"/>
      <c r="Q1058" s="53"/>
      <c r="R1058" s="166"/>
      <c r="S1058" s="166"/>
      <c r="T1058" s="166"/>
      <c r="U1058" s="286"/>
      <c r="V1058" s="2866" t="s">
        <v>1675</v>
      </c>
      <c r="W1058" s="2867"/>
      <c r="X1058" s="2267" t="s">
        <v>502</v>
      </c>
      <c r="Y1058" s="2267" t="s">
        <v>503</v>
      </c>
      <c r="Z1058" s="2883">
        <v>4</v>
      </c>
      <c r="AA1058" s="2884"/>
      <c r="AB1058" s="2841">
        <v>38202.400000000001</v>
      </c>
      <c r="AC1058" s="2842">
        <v>38202.400000000001</v>
      </c>
      <c r="AD1058" s="2759">
        <v>152809.60000000001</v>
      </c>
      <c r="AE1058" s="2760"/>
      <c r="AF1058" s="299"/>
      <c r="AG1058" s="166"/>
      <c r="AH1058" s="166"/>
      <c r="AI1058" s="166"/>
      <c r="AJ1058" s="166"/>
      <c r="AK1058" s="166"/>
      <c r="AL1058" s="166"/>
      <c r="AM1058" s="166"/>
      <c r="AN1058" s="166"/>
      <c r="AO1058" s="166"/>
    </row>
    <row r="1059" spans="1:41" ht="15.95" customHeight="1" x14ac:dyDescent="0.3">
      <c r="A1059" s="2866" t="s">
        <v>899</v>
      </c>
      <c r="B1059" s="2867"/>
      <c r="C1059" s="2267"/>
      <c r="D1059" s="2267"/>
      <c r="E1059" s="2883"/>
      <c r="F1059" s="2884"/>
      <c r="G1059" s="2776"/>
      <c r="H1059" s="2850"/>
      <c r="I1059" s="2759">
        <v>0</v>
      </c>
      <c r="J1059" s="2760"/>
      <c r="K1059" s="299"/>
      <c r="L1059" s="53"/>
      <c r="M1059" s="53"/>
      <c r="N1059" s="53"/>
      <c r="O1059" s="53"/>
      <c r="P1059" s="53"/>
      <c r="Q1059" s="53"/>
      <c r="R1059" s="53"/>
      <c r="S1059" s="166"/>
      <c r="T1059" s="166"/>
      <c r="U1059" s="286"/>
      <c r="V1059" s="2866" t="s">
        <v>899</v>
      </c>
      <c r="W1059" s="2867"/>
      <c r="X1059" s="2267"/>
      <c r="Y1059" s="2267"/>
      <c r="Z1059" s="2883"/>
      <c r="AA1059" s="2884"/>
      <c r="AB1059" s="2759"/>
      <c r="AC1059" s="2760"/>
      <c r="AD1059" s="2759">
        <v>0</v>
      </c>
      <c r="AE1059" s="2760"/>
      <c r="AF1059" s="299"/>
      <c r="AG1059" s="53"/>
      <c r="AH1059" s="53"/>
      <c r="AI1059" s="53"/>
      <c r="AJ1059" s="53"/>
      <c r="AK1059" s="53"/>
      <c r="AL1059" s="53"/>
      <c r="AM1059" s="53"/>
      <c r="AN1059" s="166"/>
      <c r="AO1059" s="166"/>
    </row>
    <row r="1060" spans="1:41" ht="15.95" customHeight="1" x14ac:dyDescent="0.3">
      <c r="A1060" s="2866" t="s">
        <v>733</v>
      </c>
      <c r="B1060" s="2867"/>
      <c r="C1060" s="2267"/>
      <c r="D1060" s="2267"/>
      <c r="E1060" s="2883"/>
      <c r="F1060" s="2884"/>
      <c r="G1060" s="2776"/>
      <c r="H1060" s="2850"/>
      <c r="I1060" s="2759">
        <v>0</v>
      </c>
      <c r="J1060" s="2760"/>
      <c r="K1060" s="299"/>
      <c r="L1060" s="53"/>
      <c r="M1060" s="53"/>
      <c r="N1060" s="53"/>
      <c r="O1060" s="53"/>
      <c r="P1060" s="53"/>
      <c r="Q1060" s="53"/>
      <c r="R1060" s="53"/>
      <c r="S1060" s="166"/>
      <c r="T1060" s="166"/>
      <c r="U1060" s="286"/>
      <c r="V1060" s="2866" t="s">
        <v>733</v>
      </c>
      <c r="W1060" s="2867"/>
      <c r="X1060" s="2267"/>
      <c r="Y1060" s="2267"/>
      <c r="Z1060" s="2883"/>
      <c r="AA1060" s="2884"/>
      <c r="AB1060" s="2759"/>
      <c r="AC1060" s="2760"/>
      <c r="AD1060" s="2759">
        <v>0</v>
      </c>
      <c r="AE1060" s="2760"/>
      <c r="AF1060" s="299"/>
      <c r="AG1060" s="53"/>
      <c r="AH1060" s="53"/>
      <c r="AI1060" s="53"/>
      <c r="AJ1060" s="53"/>
      <c r="AK1060" s="53"/>
      <c r="AL1060" s="53"/>
      <c r="AM1060" s="53"/>
      <c r="AN1060" s="166"/>
      <c r="AO1060" s="166"/>
    </row>
    <row r="1061" spans="1:41" ht="15.95" customHeight="1" x14ac:dyDescent="0.3">
      <c r="A1061" s="2866" t="s">
        <v>770</v>
      </c>
      <c r="B1061" s="2867"/>
      <c r="C1061" s="2052"/>
      <c r="D1061" s="2267" t="s">
        <v>799</v>
      </c>
      <c r="E1061" s="2883"/>
      <c r="F1061" s="2884"/>
      <c r="G1061" s="2776"/>
      <c r="H1061" s="2850"/>
      <c r="I1061" s="2759">
        <v>250000</v>
      </c>
      <c r="J1061" s="2760"/>
      <c r="K1061" s="299"/>
      <c r="L1061" s="53"/>
      <c r="M1061" s="53"/>
      <c r="N1061" s="53"/>
      <c r="O1061" s="53"/>
      <c r="P1061" s="53"/>
      <c r="Q1061" s="53"/>
      <c r="R1061" s="53"/>
      <c r="S1061" s="166"/>
      <c r="T1061" s="166"/>
      <c r="U1061" s="286"/>
      <c r="V1061" s="2866" t="s">
        <v>770</v>
      </c>
      <c r="W1061" s="2867"/>
      <c r="X1061" s="2052"/>
      <c r="Y1061" s="2267" t="s">
        <v>799</v>
      </c>
      <c r="Z1061" s="2883"/>
      <c r="AA1061" s="2884"/>
      <c r="AB1061" s="2759"/>
      <c r="AC1061" s="3029"/>
      <c r="AD1061" s="2759">
        <v>200000</v>
      </c>
      <c r="AE1061" s="2760"/>
      <c r="AF1061" s="299"/>
      <c r="AG1061" s="53"/>
      <c r="AH1061" s="53"/>
      <c r="AI1061" s="53"/>
      <c r="AJ1061" s="53"/>
      <c r="AK1061" s="53"/>
      <c r="AL1061" s="53"/>
      <c r="AM1061" s="53"/>
      <c r="AN1061" s="166"/>
      <c r="AO1061" s="166"/>
    </row>
    <row r="1062" spans="1:41" ht="15.95" customHeight="1" x14ac:dyDescent="0.3">
      <c r="A1062" s="2866" t="s">
        <v>620</v>
      </c>
      <c r="B1062" s="2867"/>
      <c r="C1062" s="2267"/>
      <c r="D1062" s="2267" t="s">
        <v>561</v>
      </c>
      <c r="E1062" s="2883">
        <v>2.5</v>
      </c>
      <c r="F1062" s="2884"/>
      <c r="G1062" s="2776">
        <v>101011.64</v>
      </c>
      <c r="H1062" s="2850">
        <v>101011.64</v>
      </c>
      <c r="I1062" s="2759">
        <v>252529.1</v>
      </c>
      <c r="J1062" s="2760"/>
      <c r="K1062" s="299"/>
      <c r="L1062" s="53"/>
      <c r="M1062" s="53"/>
      <c r="N1062" s="53"/>
      <c r="O1062" s="53"/>
      <c r="P1062" s="53"/>
      <c r="Q1062" s="53"/>
      <c r="R1062" s="53"/>
      <c r="S1062" s="53"/>
      <c r="T1062" s="53"/>
      <c r="U1062" s="286"/>
      <c r="V1062" s="2866" t="s">
        <v>620</v>
      </c>
      <c r="W1062" s="2867"/>
      <c r="X1062" s="2267" t="s">
        <v>592</v>
      </c>
      <c r="Y1062" s="2267" t="s">
        <v>561</v>
      </c>
      <c r="Z1062" s="2883">
        <v>6.2</v>
      </c>
      <c r="AA1062" s="2884"/>
      <c r="AB1062" s="2759">
        <v>101011.64</v>
      </c>
      <c r="AC1062" s="2850"/>
      <c r="AD1062" s="2759">
        <v>626272.16800000006</v>
      </c>
      <c r="AE1062" s="2760"/>
      <c r="AF1062" s="299"/>
      <c r="AG1062" s="53"/>
      <c r="AH1062" s="53"/>
      <c r="AI1062" s="53"/>
      <c r="AJ1062" s="53"/>
      <c r="AK1062" s="53"/>
      <c r="AL1062" s="53"/>
      <c r="AM1062" s="53"/>
      <c r="AN1062" s="53"/>
      <c r="AO1062" s="53"/>
    </row>
    <row r="1063" spans="1:41" ht="15.95" customHeight="1" thickBot="1" x14ac:dyDescent="0.25">
      <c r="A1063" s="3092" t="s">
        <v>563</v>
      </c>
      <c r="B1063" s="3093"/>
      <c r="C1063" s="231"/>
      <c r="D1063" s="232"/>
      <c r="E1063" s="2761">
        <v>37</v>
      </c>
      <c r="F1063" s="2762"/>
      <c r="G1063" s="2763"/>
      <c r="H1063" s="2764"/>
      <c r="I1063" s="2761">
        <v>2871077.9</v>
      </c>
      <c r="J1063" s="2762"/>
      <c r="K1063" s="299"/>
      <c r="L1063" s="53"/>
      <c r="M1063" s="53"/>
      <c r="N1063" s="53"/>
      <c r="O1063" s="53"/>
      <c r="P1063" s="53"/>
      <c r="Q1063" s="53"/>
      <c r="R1063" s="53"/>
      <c r="S1063" s="166"/>
      <c r="T1063" s="166"/>
      <c r="U1063" s="286"/>
      <c r="V1063" s="3092" t="s">
        <v>563</v>
      </c>
      <c r="W1063" s="3093"/>
      <c r="X1063" s="231"/>
      <c r="Y1063" s="232"/>
      <c r="Z1063" s="2761">
        <v>44</v>
      </c>
      <c r="AA1063" s="2762"/>
      <c r="AB1063" s="2763"/>
      <c r="AC1063" s="2764"/>
      <c r="AD1063" s="2761">
        <v>2698189.7680000002</v>
      </c>
      <c r="AE1063" s="2762"/>
      <c r="AF1063" s="299"/>
      <c r="AG1063" s="53"/>
      <c r="AH1063" s="53"/>
      <c r="AI1063" s="53"/>
      <c r="AJ1063" s="53"/>
      <c r="AK1063" s="53"/>
      <c r="AL1063" s="53"/>
      <c r="AM1063" s="53"/>
      <c r="AN1063" s="166"/>
      <c r="AO1063" s="166"/>
    </row>
    <row r="1064" spans="1:41" ht="15.95" customHeight="1" x14ac:dyDescent="0.2"/>
    <row r="1065" spans="1:41" ht="15.95" customHeight="1" x14ac:dyDescent="0.2"/>
    <row r="1066" spans="1:41" ht="15.95" customHeight="1" x14ac:dyDescent="0.2"/>
    <row r="1067" spans="1:41" ht="15.95" customHeight="1" x14ac:dyDescent="0.2"/>
    <row r="1068" spans="1:41" ht="15.95" customHeight="1" x14ac:dyDescent="0.2">
      <c r="A1068" s="2811" t="s">
        <v>1954</v>
      </c>
      <c r="B1068" s="2811"/>
      <c r="C1068" s="2811"/>
      <c r="D1068" s="2811"/>
      <c r="E1068" s="2811"/>
      <c r="F1068" s="2811"/>
      <c r="G1068" s="2811"/>
      <c r="H1068" s="2811"/>
      <c r="I1068" s="2811"/>
      <c r="J1068" s="2811"/>
      <c r="K1068" s="2811"/>
      <c r="L1068" s="2811"/>
      <c r="M1068" s="2811"/>
      <c r="N1068" s="2811"/>
      <c r="O1068" s="2811"/>
      <c r="P1068" s="2811"/>
      <c r="Q1068" s="2811"/>
      <c r="R1068" s="2811"/>
      <c r="S1068" s="2811"/>
      <c r="T1068" s="2811"/>
      <c r="U1068" s="298"/>
      <c r="V1068" s="2811" t="s">
        <v>1973</v>
      </c>
      <c r="W1068" s="2811"/>
      <c r="X1068" s="2811"/>
      <c r="Y1068" s="2811"/>
      <c r="Z1068" s="2811"/>
      <c r="AA1068" s="2811"/>
      <c r="AB1068" s="2811"/>
      <c r="AC1068" s="2811"/>
      <c r="AD1068" s="2811"/>
      <c r="AE1068" s="2811"/>
      <c r="AF1068" s="2811"/>
      <c r="AG1068" s="2811"/>
      <c r="AH1068" s="2811"/>
      <c r="AI1068" s="2811"/>
      <c r="AJ1068" s="2811"/>
      <c r="AK1068" s="2811"/>
      <c r="AL1068" s="2811"/>
      <c r="AM1068" s="2811"/>
      <c r="AN1068" s="2811"/>
      <c r="AO1068" s="2811"/>
    </row>
    <row r="1069" spans="1:41" ht="15.95" customHeight="1" thickBot="1" x14ac:dyDescent="0.25">
      <c r="A1069" s="2811"/>
      <c r="B1069" s="2811"/>
      <c r="C1069" s="2811"/>
      <c r="D1069" s="2811"/>
      <c r="E1069" s="2811"/>
      <c r="F1069" s="2811"/>
      <c r="G1069" s="2811"/>
      <c r="H1069" s="2811"/>
      <c r="I1069" s="2811"/>
      <c r="J1069" s="2811"/>
      <c r="K1069" s="2811"/>
      <c r="L1069" s="2811"/>
      <c r="M1069" s="2811"/>
      <c r="N1069" s="2811"/>
      <c r="O1069" s="2811"/>
      <c r="P1069" s="2811"/>
      <c r="Q1069" s="2811"/>
      <c r="R1069" s="2811"/>
      <c r="S1069" s="2811"/>
      <c r="T1069" s="2811"/>
      <c r="U1069" s="286"/>
      <c r="V1069" s="166"/>
      <c r="W1069" s="166"/>
      <c r="X1069" s="166"/>
      <c r="Y1069" s="166"/>
      <c r="Z1069" s="166"/>
      <c r="AA1069" s="166"/>
      <c r="AB1069" s="166"/>
      <c r="AC1069" s="166"/>
      <c r="AD1069" s="166"/>
      <c r="AE1069" s="166"/>
      <c r="AF1069" s="299"/>
      <c r="AG1069" s="53"/>
      <c r="AH1069" s="53"/>
      <c r="AI1069" s="53"/>
      <c r="AJ1069" s="53"/>
      <c r="AK1069" s="53"/>
      <c r="AL1069" s="53"/>
      <c r="AM1069" s="53"/>
      <c r="AN1069" s="53"/>
      <c r="AO1069" s="53"/>
    </row>
    <row r="1070" spans="1:41" ht="15.95" customHeight="1" x14ac:dyDescent="0.3">
      <c r="A1070" s="2818" t="s">
        <v>441</v>
      </c>
      <c r="B1070" s="2820"/>
      <c r="C1070" s="2818" t="s">
        <v>442</v>
      </c>
      <c r="D1070" s="2819"/>
      <c r="E1070" s="2819"/>
      <c r="F1070" s="2820"/>
      <c r="G1070" s="2818" t="s">
        <v>443</v>
      </c>
      <c r="H1070" s="2820"/>
      <c r="I1070" s="2818" t="s">
        <v>444</v>
      </c>
      <c r="J1070" s="2820"/>
      <c r="K1070" s="53"/>
      <c r="L1070" s="2833" t="s">
        <v>441</v>
      </c>
      <c r="M1070" s="2818" t="s">
        <v>442</v>
      </c>
      <c r="N1070" s="2819"/>
      <c r="O1070" s="2819"/>
      <c r="P1070" s="2820"/>
      <c r="Q1070" s="2818" t="s">
        <v>443</v>
      </c>
      <c r="R1070" s="2820"/>
      <c r="S1070" s="2818"/>
      <c r="T1070" s="2820"/>
      <c r="U1070" s="287"/>
      <c r="V1070" s="2818" t="s">
        <v>441</v>
      </c>
      <c r="W1070" s="2820"/>
      <c r="X1070" s="2818" t="s">
        <v>442</v>
      </c>
      <c r="Y1070" s="2819"/>
      <c r="Z1070" s="2819"/>
      <c r="AA1070" s="2820"/>
      <c r="AB1070" s="2818" t="s">
        <v>443</v>
      </c>
      <c r="AC1070" s="2820"/>
      <c r="AD1070" s="2818" t="s">
        <v>444</v>
      </c>
      <c r="AE1070" s="2820"/>
      <c r="AF1070" s="53"/>
      <c r="AG1070" s="2833" t="s">
        <v>441</v>
      </c>
      <c r="AH1070" s="2818" t="s">
        <v>442</v>
      </c>
      <c r="AI1070" s="2819"/>
      <c r="AJ1070" s="2819"/>
      <c r="AK1070" s="2820"/>
      <c r="AL1070" s="2818" t="s">
        <v>443</v>
      </c>
      <c r="AM1070" s="2820"/>
      <c r="AN1070" s="2818"/>
      <c r="AO1070" s="3109"/>
    </row>
    <row r="1071" spans="1:41" ht="15.95" customHeight="1" thickBot="1" x14ac:dyDescent="0.35">
      <c r="A1071" s="2831"/>
      <c r="B1071" s="2832"/>
      <c r="C1071" s="2821"/>
      <c r="D1071" s="2822"/>
      <c r="E1071" s="2822"/>
      <c r="F1071" s="2823"/>
      <c r="G1071" s="2831" t="s">
        <v>446</v>
      </c>
      <c r="H1071" s="2832"/>
      <c r="I1071" s="2831"/>
      <c r="J1071" s="2832"/>
      <c r="K1071" s="53"/>
      <c r="L1071" s="2873"/>
      <c r="M1071" s="2821"/>
      <c r="N1071" s="2822"/>
      <c r="O1071" s="2822"/>
      <c r="P1071" s="2823"/>
      <c r="Q1071" s="2831" t="s">
        <v>446</v>
      </c>
      <c r="R1071" s="2832"/>
      <c r="S1071" s="2831" t="s">
        <v>281</v>
      </c>
      <c r="T1071" s="2832"/>
      <c r="U1071" s="287"/>
      <c r="V1071" s="2831"/>
      <c r="W1071" s="2832"/>
      <c r="X1071" s="2821"/>
      <c r="Y1071" s="2822"/>
      <c r="Z1071" s="2822"/>
      <c r="AA1071" s="2823"/>
      <c r="AB1071" s="2831" t="s">
        <v>446</v>
      </c>
      <c r="AC1071" s="2832"/>
      <c r="AD1071" s="2831"/>
      <c r="AE1071" s="2832"/>
      <c r="AF1071" s="53"/>
      <c r="AG1071" s="2873"/>
      <c r="AH1071" s="2821"/>
      <c r="AI1071" s="2822"/>
      <c r="AJ1071" s="2822"/>
      <c r="AK1071" s="2823"/>
      <c r="AL1071" s="2831" t="s">
        <v>446</v>
      </c>
      <c r="AM1071" s="2832"/>
      <c r="AN1071" s="2831" t="s">
        <v>281</v>
      </c>
      <c r="AO1071" s="3091"/>
    </row>
    <row r="1072" spans="1:41" ht="15.95" customHeight="1" x14ac:dyDescent="0.3">
      <c r="A1072" s="2831"/>
      <c r="B1072" s="2832"/>
      <c r="C1072" s="2268" t="s">
        <v>447</v>
      </c>
      <c r="D1072" s="2873" t="s">
        <v>448</v>
      </c>
      <c r="E1072" s="2831" t="s">
        <v>449</v>
      </c>
      <c r="F1072" s="2832"/>
      <c r="G1072" s="2831" t="s">
        <v>450</v>
      </c>
      <c r="H1072" s="2832"/>
      <c r="I1072" s="2831" t="s">
        <v>354</v>
      </c>
      <c r="J1072" s="2832"/>
      <c r="K1072" s="53"/>
      <c r="L1072" s="2873"/>
      <c r="M1072" s="2263" t="s">
        <v>447</v>
      </c>
      <c r="N1072" s="2833" t="s">
        <v>448</v>
      </c>
      <c r="O1072" s="2818" t="s">
        <v>449</v>
      </c>
      <c r="P1072" s="2820"/>
      <c r="Q1072" s="2831" t="s">
        <v>450</v>
      </c>
      <c r="R1072" s="2832"/>
      <c r="S1072" s="2831" t="s">
        <v>354</v>
      </c>
      <c r="T1072" s="2832"/>
      <c r="U1072" s="287"/>
      <c r="V1072" s="2831"/>
      <c r="W1072" s="2832"/>
      <c r="X1072" s="2268" t="s">
        <v>447</v>
      </c>
      <c r="Y1072" s="2873" t="s">
        <v>448</v>
      </c>
      <c r="Z1072" s="2831" t="s">
        <v>449</v>
      </c>
      <c r="AA1072" s="2832"/>
      <c r="AB1072" s="2831" t="s">
        <v>450</v>
      </c>
      <c r="AC1072" s="2832"/>
      <c r="AD1072" s="2831" t="s">
        <v>354</v>
      </c>
      <c r="AE1072" s="2832"/>
      <c r="AF1072" s="53"/>
      <c r="AG1072" s="2873"/>
      <c r="AH1072" s="2263" t="s">
        <v>447</v>
      </c>
      <c r="AI1072" s="2873" t="s">
        <v>448</v>
      </c>
      <c r="AJ1072" s="2831" t="s">
        <v>449</v>
      </c>
      <c r="AK1072" s="2832"/>
      <c r="AL1072" s="2831" t="s">
        <v>450</v>
      </c>
      <c r="AM1072" s="2832"/>
      <c r="AN1072" s="2831" t="s">
        <v>354</v>
      </c>
      <c r="AO1072" s="3091"/>
    </row>
    <row r="1073" spans="1:41" ht="15.95" customHeight="1" thickBot="1" x14ac:dyDescent="0.35">
      <c r="A1073" s="2821"/>
      <c r="B1073" s="2823"/>
      <c r="C1073" s="2264" t="s">
        <v>451</v>
      </c>
      <c r="D1073" s="2834"/>
      <c r="E1073" s="2821"/>
      <c r="F1073" s="2823"/>
      <c r="G1073" s="2821"/>
      <c r="H1073" s="2823"/>
      <c r="I1073" s="2821"/>
      <c r="J1073" s="2823"/>
      <c r="K1073" s="53"/>
      <c r="L1073" s="2834"/>
      <c r="M1073" s="2262" t="s">
        <v>451</v>
      </c>
      <c r="N1073" s="2834"/>
      <c r="O1073" s="2821"/>
      <c r="P1073" s="2823"/>
      <c r="Q1073" s="2821"/>
      <c r="R1073" s="2823"/>
      <c r="S1073" s="2821"/>
      <c r="T1073" s="2823"/>
      <c r="U1073" s="287"/>
      <c r="V1073" s="2821"/>
      <c r="W1073" s="2823"/>
      <c r="X1073" s="2264" t="s">
        <v>451</v>
      </c>
      <c r="Y1073" s="2834"/>
      <c r="Z1073" s="2821"/>
      <c r="AA1073" s="2823"/>
      <c r="AB1073" s="2821"/>
      <c r="AC1073" s="2823"/>
      <c r="AD1073" s="2821"/>
      <c r="AE1073" s="2823"/>
      <c r="AF1073" s="53"/>
      <c r="AG1073" s="2834"/>
      <c r="AH1073" s="2262" t="s">
        <v>451</v>
      </c>
      <c r="AI1073" s="2834"/>
      <c r="AJ1073" s="2821"/>
      <c r="AK1073" s="2823"/>
      <c r="AL1073" s="2821"/>
      <c r="AM1073" s="2823"/>
      <c r="AN1073" s="3110"/>
      <c r="AO1073" s="3111"/>
    </row>
    <row r="1074" spans="1:41" ht="15.95" customHeight="1" x14ac:dyDescent="0.3">
      <c r="A1074" s="3107" t="s">
        <v>452</v>
      </c>
      <c r="B1074" s="3108"/>
      <c r="C1074" s="2045"/>
      <c r="D1074" s="2267"/>
      <c r="E1074" s="2273"/>
      <c r="F1074" s="2047"/>
      <c r="G1074" s="2776"/>
      <c r="H1074" s="3091"/>
      <c r="I1074" s="2759"/>
      <c r="J1074" s="3091"/>
      <c r="K1074" s="299"/>
      <c r="L1074" s="72" t="s">
        <v>453</v>
      </c>
      <c r="M1074" s="2046"/>
      <c r="N1074" s="2047"/>
      <c r="O1074" s="2048"/>
      <c r="P1074" s="2056"/>
      <c r="Q1074" s="2805"/>
      <c r="R1074" s="2806"/>
      <c r="S1074" s="2805"/>
      <c r="T1074" s="2806"/>
      <c r="U1074" s="184"/>
      <c r="V1074" s="3107" t="s">
        <v>452</v>
      </c>
      <c r="W1074" s="3108"/>
      <c r="X1074" s="2045"/>
      <c r="Y1074" s="2267"/>
      <c r="Z1074" s="2273"/>
      <c r="AA1074" s="2047"/>
      <c r="AB1074" s="2776"/>
      <c r="AC1074" s="3091"/>
      <c r="AD1074" s="2776"/>
      <c r="AE1074" s="3091"/>
      <c r="AF1074" s="299"/>
      <c r="AG1074" s="72" t="s">
        <v>453</v>
      </c>
      <c r="AH1074" s="2046"/>
      <c r="AI1074" s="2047"/>
      <c r="AJ1074" s="2805"/>
      <c r="AK1074" s="2806"/>
      <c r="AL1074" s="2805"/>
      <c r="AM1074" s="2806"/>
      <c r="AN1074" s="2805"/>
      <c r="AO1074" s="2806"/>
    </row>
    <row r="1075" spans="1:41" ht="15.95" customHeight="1" x14ac:dyDescent="0.35">
      <c r="A1075" s="2870" t="s">
        <v>976</v>
      </c>
      <c r="B1075" s="2871"/>
      <c r="C1075" s="90"/>
      <c r="D1075" s="2049"/>
      <c r="E1075" s="2273"/>
      <c r="F1075" s="2274"/>
      <c r="G1075" s="2776"/>
      <c r="H1075" s="3091"/>
      <c r="I1075" s="3106">
        <v>0</v>
      </c>
      <c r="J1075" s="3103"/>
      <c r="K1075" s="299"/>
      <c r="L1075" s="75"/>
      <c r="M1075" s="2050"/>
      <c r="N1075" s="2274"/>
      <c r="O1075" s="2270"/>
      <c r="P1075" s="2266"/>
      <c r="Q1075" s="2759"/>
      <c r="R1075" s="2760"/>
      <c r="S1075" s="2759"/>
      <c r="T1075" s="2760"/>
      <c r="U1075" s="184"/>
      <c r="V1075" s="2870" t="s">
        <v>976</v>
      </c>
      <c r="W1075" s="2871"/>
      <c r="X1075" s="2052"/>
      <c r="Y1075" s="2267"/>
      <c r="Z1075" s="2273"/>
      <c r="AA1075" s="2274"/>
      <c r="AB1075" s="2776"/>
      <c r="AC1075" s="3091"/>
      <c r="AD1075" s="3106">
        <v>0</v>
      </c>
      <c r="AE1075" s="3103"/>
      <c r="AF1075" s="299"/>
      <c r="AG1075" s="75"/>
      <c r="AH1075" s="2050"/>
      <c r="AI1075" s="2274"/>
      <c r="AJ1075" s="2759"/>
      <c r="AK1075" s="2760"/>
      <c r="AL1075" s="2759"/>
      <c r="AM1075" s="2760"/>
      <c r="AN1075" s="2759"/>
      <c r="AO1075" s="2760"/>
    </row>
    <row r="1076" spans="1:41" ht="15.95" customHeight="1" x14ac:dyDescent="0.3">
      <c r="A1076" s="2866" t="s">
        <v>977</v>
      </c>
      <c r="B1076" s="2867"/>
      <c r="C1076" s="2267"/>
      <c r="D1076" s="2267"/>
      <c r="E1076" s="2273"/>
      <c r="F1076" s="2274"/>
      <c r="G1076" s="2776"/>
      <c r="H1076" s="3091"/>
      <c r="I1076" s="2776"/>
      <c r="J1076" s="3091"/>
      <c r="K1076" s="299"/>
      <c r="L1076" s="75" t="s">
        <v>456</v>
      </c>
      <c r="M1076" s="2274"/>
      <c r="N1076" s="2274"/>
      <c r="O1076" s="2769"/>
      <c r="P1076" s="2770"/>
      <c r="Q1076" s="2759"/>
      <c r="R1076" s="2760"/>
      <c r="S1076" s="2759">
        <v>0</v>
      </c>
      <c r="T1076" s="2760"/>
      <c r="U1076" s="184"/>
      <c r="V1076" s="2866" t="s">
        <v>977</v>
      </c>
      <c r="W1076" s="2867"/>
      <c r="X1076" s="2052"/>
      <c r="Y1076" s="2267"/>
      <c r="Z1076" s="2273"/>
      <c r="AA1076" s="2274"/>
      <c r="AB1076" s="2776"/>
      <c r="AC1076" s="3091"/>
      <c r="AD1076" s="2776"/>
      <c r="AE1076" s="3091"/>
      <c r="AF1076" s="299"/>
      <c r="AG1076" s="75" t="s">
        <v>456</v>
      </c>
      <c r="AH1076" s="2274"/>
      <c r="AI1076" s="2274"/>
      <c r="AJ1076" s="2759"/>
      <c r="AK1076" s="2760"/>
      <c r="AL1076" s="2759"/>
      <c r="AM1076" s="2760"/>
      <c r="AN1076" s="2759"/>
      <c r="AO1076" s="2760"/>
    </row>
    <row r="1077" spans="1:41" ht="15.95" customHeight="1" x14ac:dyDescent="0.3">
      <c r="A1077" s="2866" t="s">
        <v>978</v>
      </c>
      <c r="B1077" s="2867"/>
      <c r="C1077" s="2267"/>
      <c r="D1077" s="2267"/>
      <c r="E1077" s="2273"/>
      <c r="F1077" s="2274"/>
      <c r="G1077" s="2776"/>
      <c r="H1077" s="3091"/>
      <c r="I1077" s="2776"/>
      <c r="J1077" s="3091"/>
      <c r="K1077" s="299"/>
      <c r="L1077" s="75" t="s">
        <v>859</v>
      </c>
      <c r="M1077" s="2274" t="s">
        <v>1092</v>
      </c>
      <c r="N1077" s="2274" t="s">
        <v>1026</v>
      </c>
      <c r="O1077" s="2769">
        <v>214</v>
      </c>
      <c r="P1077" s="2770"/>
      <c r="Q1077" s="2759">
        <v>17134.900000000001</v>
      </c>
      <c r="R1077" s="2760"/>
      <c r="S1077" s="2759">
        <v>3666868.6</v>
      </c>
      <c r="T1077" s="2760"/>
      <c r="U1077" s="184"/>
      <c r="V1077" s="2866" t="s">
        <v>978</v>
      </c>
      <c r="W1077" s="2867"/>
      <c r="X1077" s="2052"/>
      <c r="Y1077" s="2267"/>
      <c r="Z1077" s="2273"/>
      <c r="AA1077" s="2274"/>
      <c r="AB1077" s="2759"/>
      <c r="AC1077" s="3091"/>
      <c r="AD1077" s="2759">
        <v>0</v>
      </c>
      <c r="AE1077" s="2760"/>
      <c r="AF1077" s="299"/>
      <c r="AG1077" s="75" t="s">
        <v>859</v>
      </c>
      <c r="AH1077" s="2274"/>
      <c r="AI1077" s="2274"/>
      <c r="AJ1077" s="2759"/>
      <c r="AK1077" s="2760"/>
      <c r="AL1077" s="2759"/>
      <c r="AM1077" s="2760"/>
      <c r="AN1077" s="2759">
        <v>0</v>
      </c>
      <c r="AO1077" s="2760"/>
    </row>
    <row r="1078" spans="1:41" ht="15.95" customHeight="1" x14ac:dyDescent="0.35">
      <c r="A1078" s="2870" t="s">
        <v>987</v>
      </c>
      <c r="B1078" s="2871"/>
      <c r="C1078" s="2053"/>
      <c r="D1078" s="2267"/>
      <c r="E1078" s="2273"/>
      <c r="F1078" s="2274"/>
      <c r="G1078" s="2776"/>
      <c r="H1078" s="3091"/>
      <c r="I1078" s="3106">
        <v>0</v>
      </c>
      <c r="J1078" s="3103"/>
      <c r="K1078" s="299"/>
      <c r="L1078" s="75" t="s">
        <v>1051</v>
      </c>
      <c r="M1078" s="2274" t="s">
        <v>581</v>
      </c>
      <c r="N1078" s="2274" t="s">
        <v>479</v>
      </c>
      <c r="O1078" s="2908">
        <v>4</v>
      </c>
      <c r="P1078" s="2909"/>
      <c r="Q1078" s="2759">
        <v>16741.64</v>
      </c>
      <c r="R1078" s="2760"/>
      <c r="S1078" s="2759">
        <v>66966.559999999998</v>
      </c>
      <c r="T1078" s="2760"/>
      <c r="U1078" s="184"/>
      <c r="V1078" s="2870" t="s">
        <v>987</v>
      </c>
      <c r="W1078" s="2871"/>
      <c r="X1078" s="2052"/>
      <c r="Y1078" s="2267"/>
      <c r="Z1078" s="2273"/>
      <c r="AA1078" s="2274"/>
      <c r="AB1078" s="2776"/>
      <c r="AC1078" s="3091"/>
      <c r="AD1078" s="3106">
        <v>0</v>
      </c>
      <c r="AE1078" s="3103"/>
      <c r="AF1078" s="299"/>
      <c r="AG1078" s="75" t="s">
        <v>1051</v>
      </c>
      <c r="AH1078" s="2274" t="s">
        <v>581</v>
      </c>
      <c r="AI1078" s="2274" t="s">
        <v>479</v>
      </c>
      <c r="AJ1078" s="2769">
        <v>4</v>
      </c>
      <c r="AK1078" s="2770"/>
      <c r="AL1078" s="2759">
        <v>16741.64</v>
      </c>
      <c r="AM1078" s="2760"/>
      <c r="AN1078" s="2759">
        <v>66966.559999999998</v>
      </c>
      <c r="AO1078" s="2760"/>
    </row>
    <row r="1079" spans="1:41" ht="15.95" customHeight="1" x14ac:dyDescent="0.3">
      <c r="A1079" s="2866" t="s">
        <v>988</v>
      </c>
      <c r="B1079" s="2867"/>
      <c r="C1079" s="2267"/>
      <c r="D1079" s="2267"/>
      <c r="E1079" s="2273"/>
      <c r="F1079" s="2274"/>
      <c r="G1079" s="2776"/>
      <c r="H1079" s="3091"/>
      <c r="I1079" s="2776"/>
      <c r="J1079" s="3091"/>
      <c r="K1079" s="299"/>
      <c r="L1079" s="75" t="s">
        <v>867</v>
      </c>
      <c r="M1079" s="2274" t="s">
        <v>597</v>
      </c>
      <c r="N1079" s="2274" t="s">
        <v>479</v>
      </c>
      <c r="O1079" s="2908">
        <v>3</v>
      </c>
      <c r="P1079" s="2909"/>
      <c r="Q1079" s="2759">
        <v>54326.06</v>
      </c>
      <c r="R1079" s="2760"/>
      <c r="S1079" s="2759">
        <v>162978.18</v>
      </c>
      <c r="T1079" s="2760"/>
      <c r="U1079" s="184"/>
      <c r="V1079" s="2866" t="s">
        <v>988</v>
      </c>
      <c r="W1079" s="2867"/>
      <c r="X1079" s="2052"/>
      <c r="Y1079" s="2267"/>
      <c r="Z1079" s="2273"/>
      <c r="AA1079" s="2274"/>
      <c r="AB1079" s="2776"/>
      <c r="AC1079" s="3091"/>
      <c r="AD1079" s="2776"/>
      <c r="AE1079" s="3091"/>
      <c r="AF1079" s="299"/>
      <c r="AG1079" s="75" t="s">
        <v>867</v>
      </c>
      <c r="AH1079" s="2274" t="s">
        <v>597</v>
      </c>
      <c r="AI1079" s="2274" t="s">
        <v>479</v>
      </c>
      <c r="AJ1079" s="2769">
        <v>3</v>
      </c>
      <c r="AK1079" s="2770"/>
      <c r="AL1079" s="2759">
        <v>54326.06</v>
      </c>
      <c r="AM1079" s="2760"/>
      <c r="AN1079" s="2759">
        <v>162978.18</v>
      </c>
      <c r="AO1079" s="2760"/>
    </row>
    <row r="1080" spans="1:41" ht="15.95" customHeight="1" x14ac:dyDescent="0.3">
      <c r="A1080" s="2866" t="s">
        <v>978</v>
      </c>
      <c r="B1080" s="2867"/>
      <c r="C1080" s="2267"/>
      <c r="D1080" s="2267"/>
      <c r="E1080" s="2273"/>
      <c r="F1080" s="2274"/>
      <c r="G1080" s="2776"/>
      <c r="H1080" s="3091"/>
      <c r="I1080" s="2776"/>
      <c r="J1080" s="3091"/>
      <c r="K1080" s="299"/>
      <c r="L1080" s="75" t="s">
        <v>867</v>
      </c>
      <c r="M1080" s="2274" t="s">
        <v>493</v>
      </c>
      <c r="N1080" s="2274" t="s">
        <v>458</v>
      </c>
      <c r="O1080" s="2908">
        <v>0.6</v>
      </c>
      <c r="P1080" s="2909"/>
      <c r="Q1080" s="2759">
        <v>381123</v>
      </c>
      <c r="R1080" s="2760"/>
      <c r="S1080" s="2759">
        <v>228673.8</v>
      </c>
      <c r="T1080" s="2760"/>
      <c r="U1080" s="184"/>
      <c r="V1080" s="2866" t="s">
        <v>978</v>
      </c>
      <c r="W1080" s="2867"/>
      <c r="X1080" s="2052"/>
      <c r="Y1080" s="2267"/>
      <c r="Z1080" s="2273"/>
      <c r="AA1080" s="2274"/>
      <c r="AB1080" s="2776"/>
      <c r="AC1080" s="3091"/>
      <c r="AD1080" s="2776"/>
      <c r="AE1080" s="3091"/>
      <c r="AF1080" s="299"/>
      <c r="AG1080" s="75" t="s">
        <v>867</v>
      </c>
      <c r="AH1080" s="2274" t="s">
        <v>493</v>
      </c>
      <c r="AI1080" s="2274" t="s">
        <v>458</v>
      </c>
      <c r="AJ1080" s="2769">
        <v>1.2</v>
      </c>
      <c r="AK1080" s="2770"/>
      <c r="AL1080" s="2759">
        <v>381123</v>
      </c>
      <c r="AM1080" s="2760"/>
      <c r="AN1080" s="2759">
        <v>457347.6</v>
      </c>
      <c r="AO1080" s="2760"/>
    </row>
    <row r="1081" spans="1:41" ht="15.95" customHeight="1" x14ac:dyDescent="0.3">
      <c r="A1081" s="2866" t="s">
        <v>989</v>
      </c>
      <c r="B1081" s="2867"/>
      <c r="C1081" s="2267"/>
      <c r="D1081" s="2267"/>
      <c r="E1081" s="2273"/>
      <c r="F1081" s="2274"/>
      <c r="G1081" s="2776"/>
      <c r="H1081" s="3091"/>
      <c r="I1081" s="2776"/>
      <c r="J1081" s="3091"/>
      <c r="K1081" s="299"/>
      <c r="L1081" s="75" t="s">
        <v>578</v>
      </c>
      <c r="M1081" s="2274" t="s">
        <v>796</v>
      </c>
      <c r="N1081" s="2274" t="s">
        <v>458</v>
      </c>
      <c r="O1081" s="2769">
        <v>6</v>
      </c>
      <c r="P1081" s="2770"/>
      <c r="Q1081" s="2759">
        <v>15612</v>
      </c>
      <c r="R1081" s="2760"/>
      <c r="S1081" s="2759">
        <v>93672</v>
      </c>
      <c r="T1081" s="2760"/>
      <c r="U1081" s="184"/>
      <c r="V1081" s="2866" t="s">
        <v>989</v>
      </c>
      <c r="W1081" s="2867"/>
      <c r="X1081" s="2052"/>
      <c r="Y1081" s="2267"/>
      <c r="Z1081" s="2273"/>
      <c r="AA1081" s="2274"/>
      <c r="AB1081" s="2776"/>
      <c r="AC1081" s="3091"/>
      <c r="AD1081" s="2776"/>
      <c r="AE1081" s="3091"/>
      <c r="AF1081" s="299"/>
      <c r="AG1081" s="75" t="s">
        <v>578</v>
      </c>
      <c r="AH1081" s="2274" t="s">
        <v>796</v>
      </c>
      <c r="AI1081" s="2274" t="s">
        <v>458</v>
      </c>
      <c r="AJ1081" s="2769">
        <v>8</v>
      </c>
      <c r="AK1081" s="2770"/>
      <c r="AL1081" s="2759">
        <v>15612</v>
      </c>
      <c r="AM1081" s="2760"/>
      <c r="AN1081" s="2759">
        <v>124896</v>
      </c>
      <c r="AO1081" s="2760"/>
    </row>
    <row r="1082" spans="1:41" ht="15.95" customHeight="1" x14ac:dyDescent="0.35">
      <c r="A1082" s="2870" t="s">
        <v>990</v>
      </c>
      <c r="B1082" s="2871"/>
      <c r="C1082" s="2052"/>
      <c r="D1082" s="2267"/>
      <c r="E1082" s="2273"/>
      <c r="F1082" s="2274"/>
      <c r="G1082" s="2776"/>
      <c r="H1082" s="3091"/>
      <c r="I1082" s="2765">
        <v>1222476.8</v>
      </c>
      <c r="J1082" s="3103"/>
      <c r="K1082" s="299"/>
      <c r="L1082" s="75" t="s">
        <v>578</v>
      </c>
      <c r="M1082" s="2274" t="s">
        <v>617</v>
      </c>
      <c r="N1082" s="2274" t="s">
        <v>458</v>
      </c>
      <c r="O1082" s="2769">
        <v>3</v>
      </c>
      <c r="P1082" s="2770"/>
      <c r="Q1082" s="2759">
        <v>98898</v>
      </c>
      <c r="R1082" s="2760"/>
      <c r="S1082" s="2759">
        <v>296694</v>
      </c>
      <c r="T1082" s="2760"/>
      <c r="U1082" s="184"/>
      <c r="V1082" s="2870" t="s">
        <v>990</v>
      </c>
      <c r="W1082" s="2871"/>
      <c r="X1082" s="2049"/>
      <c r="Y1082" s="2267"/>
      <c r="Z1082" s="2273"/>
      <c r="AA1082" s="2274"/>
      <c r="AB1082" s="2776"/>
      <c r="AC1082" s="3091"/>
      <c r="AD1082" s="2765">
        <v>229214.40000000002</v>
      </c>
      <c r="AE1082" s="3103"/>
      <c r="AF1082" s="299"/>
      <c r="AG1082" s="75" t="s">
        <v>578</v>
      </c>
      <c r="AH1082" s="2274" t="s">
        <v>617</v>
      </c>
      <c r="AI1082" s="2274" t="s">
        <v>458</v>
      </c>
      <c r="AJ1082" s="2769">
        <v>8</v>
      </c>
      <c r="AK1082" s="2770"/>
      <c r="AL1082" s="2759">
        <v>98898</v>
      </c>
      <c r="AM1082" s="2760"/>
      <c r="AN1082" s="2759">
        <v>791184</v>
      </c>
      <c r="AO1082" s="2760"/>
    </row>
    <row r="1083" spans="1:41" ht="15.95" customHeight="1" x14ac:dyDescent="0.2">
      <c r="A1083" s="2866" t="s">
        <v>992</v>
      </c>
      <c r="B1083" s="2867"/>
      <c r="C1083" s="2267"/>
      <c r="D1083" s="2267"/>
      <c r="E1083" s="2769"/>
      <c r="F1083" s="2770"/>
      <c r="G1083" s="3094"/>
      <c r="H1083" s="3095"/>
      <c r="I1083" s="2759">
        <v>0</v>
      </c>
      <c r="J1083" s="2760"/>
      <c r="K1083" s="299"/>
      <c r="L1083" s="75" t="s">
        <v>541</v>
      </c>
      <c r="M1083" s="2274" t="s">
        <v>758</v>
      </c>
      <c r="N1083" s="2274" t="s">
        <v>814</v>
      </c>
      <c r="O1083" s="2769">
        <v>8</v>
      </c>
      <c r="P1083" s="2770"/>
      <c r="Q1083" s="2759">
        <v>117649</v>
      </c>
      <c r="R1083" s="2760"/>
      <c r="S1083" s="2759">
        <v>941192</v>
      </c>
      <c r="T1083" s="2760"/>
      <c r="U1083" s="184"/>
      <c r="V1083" s="2866" t="s">
        <v>992</v>
      </c>
      <c r="W1083" s="2867"/>
      <c r="X1083" s="2049"/>
      <c r="Y1083" s="2267"/>
      <c r="Z1083" s="2270"/>
      <c r="AA1083" s="2266"/>
      <c r="AB1083" s="2759"/>
      <c r="AC1083" s="2760"/>
      <c r="AD1083" s="2759"/>
      <c r="AE1083" s="2760"/>
      <c r="AF1083" s="299"/>
      <c r="AG1083" s="75" t="s">
        <v>541</v>
      </c>
      <c r="AH1083" s="2274" t="s">
        <v>758</v>
      </c>
      <c r="AI1083" s="2274" t="s">
        <v>814</v>
      </c>
      <c r="AJ1083" s="2769">
        <v>10</v>
      </c>
      <c r="AK1083" s="2770"/>
      <c r="AL1083" s="2759">
        <v>117649</v>
      </c>
      <c r="AM1083" s="2760"/>
      <c r="AN1083" s="2759">
        <v>1176490</v>
      </c>
      <c r="AO1083" s="2760"/>
    </row>
    <row r="1084" spans="1:41" ht="15.95" customHeight="1" x14ac:dyDescent="0.3">
      <c r="A1084" s="2866" t="s">
        <v>993</v>
      </c>
      <c r="B1084" s="2867"/>
      <c r="C1084" s="2267"/>
      <c r="D1084" s="2267"/>
      <c r="E1084" s="2270"/>
      <c r="F1084" s="2266"/>
      <c r="G1084" s="2776"/>
      <c r="H1084" s="3091"/>
      <c r="I1084" s="2759">
        <v>0</v>
      </c>
      <c r="J1084" s="2760"/>
      <c r="K1084" s="299"/>
      <c r="L1084" s="75" t="s">
        <v>1678</v>
      </c>
      <c r="M1084" s="2274" t="s">
        <v>465</v>
      </c>
      <c r="N1084" s="2274" t="s">
        <v>814</v>
      </c>
      <c r="O1084" s="2769">
        <v>4</v>
      </c>
      <c r="P1084" s="2770"/>
      <c r="Q1084" s="2759">
        <v>108084</v>
      </c>
      <c r="R1084" s="2760"/>
      <c r="S1084" s="2759">
        <v>432336</v>
      </c>
      <c r="T1084" s="2760"/>
      <c r="U1084" s="184"/>
      <c r="V1084" s="2866" t="s">
        <v>993</v>
      </c>
      <c r="W1084" s="2867"/>
      <c r="X1084" s="2052"/>
      <c r="Y1084" s="2267"/>
      <c r="Z1084" s="2270"/>
      <c r="AA1084" s="2266"/>
      <c r="AB1084" s="2759"/>
      <c r="AC1084" s="2760"/>
      <c r="AD1084" s="2759">
        <v>0</v>
      </c>
      <c r="AE1084" s="2760"/>
      <c r="AF1084" s="299"/>
      <c r="AG1084" s="75" t="s">
        <v>1678</v>
      </c>
      <c r="AH1084" s="2274" t="s">
        <v>465</v>
      </c>
      <c r="AI1084" s="2274" t="s">
        <v>814</v>
      </c>
      <c r="AJ1084" s="2769">
        <v>6</v>
      </c>
      <c r="AK1084" s="2770"/>
      <c r="AL1084" s="2759">
        <v>108084</v>
      </c>
      <c r="AM1084" s="2760"/>
      <c r="AN1084" s="2759">
        <v>648504</v>
      </c>
      <c r="AO1084" s="2760"/>
    </row>
    <row r="1085" spans="1:41" ht="15.95" customHeight="1" x14ac:dyDescent="0.2">
      <c r="A1085" s="2866" t="s">
        <v>475</v>
      </c>
      <c r="B1085" s="2867"/>
      <c r="C1085" s="2267"/>
      <c r="D1085" s="2267"/>
      <c r="E1085" s="2769"/>
      <c r="F1085" s="2770"/>
      <c r="G1085" s="2759"/>
      <c r="H1085" s="2760"/>
      <c r="I1085" s="2759">
        <v>0</v>
      </c>
      <c r="J1085" s="2760"/>
      <c r="K1085" s="299"/>
      <c r="L1085" s="75" t="s">
        <v>1679</v>
      </c>
      <c r="M1085" s="2274" t="s">
        <v>1046</v>
      </c>
      <c r="N1085" s="2274" t="s">
        <v>814</v>
      </c>
      <c r="O1085" s="2769">
        <v>2</v>
      </c>
      <c r="P1085" s="2770"/>
      <c r="Q1085" s="2759">
        <v>93659</v>
      </c>
      <c r="R1085" s="2760"/>
      <c r="S1085" s="2759">
        <v>187318</v>
      </c>
      <c r="T1085" s="2760"/>
      <c r="U1085" s="184"/>
      <c r="V1085" s="2866" t="s">
        <v>475</v>
      </c>
      <c r="W1085" s="2867"/>
      <c r="X1085" s="2052"/>
      <c r="Y1085" s="2267"/>
      <c r="Z1085" s="2270"/>
      <c r="AA1085" s="2266"/>
      <c r="AB1085" s="2759"/>
      <c r="AC1085" s="2760"/>
      <c r="AD1085" s="2759"/>
      <c r="AE1085" s="2760"/>
      <c r="AF1085" s="299"/>
      <c r="AG1085" s="75" t="s">
        <v>1679</v>
      </c>
      <c r="AH1085" s="2274" t="s">
        <v>1046</v>
      </c>
      <c r="AI1085" s="2274" t="s">
        <v>814</v>
      </c>
      <c r="AJ1085" s="2769">
        <v>2</v>
      </c>
      <c r="AK1085" s="2770"/>
      <c r="AL1085" s="2759">
        <v>93659</v>
      </c>
      <c r="AM1085" s="2760"/>
      <c r="AN1085" s="2759">
        <v>187318</v>
      </c>
      <c r="AO1085" s="2760"/>
    </row>
    <row r="1086" spans="1:41" ht="15.95" customHeight="1" x14ac:dyDescent="0.2">
      <c r="A1086" s="2866" t="s">
        <v>476</v>
      </c>
      <c r="B1086" s="2867"/>
      <c r="C1086" s="2267"/>
      <c r="D1086" s="2267"/>
      <c r="E1086" s="2769"/>
      <c r="F1086" s="2770"/>
      <c r="G1086" s="2759"/>
      <c r="H1086" s="2760"/>
      <c r="I1086" s="2759">
        <v>0</v>
      </c>
      <c r="J1086" s="2760"/>
      <c r="K1086" s="299"/>
      <c r="L1086" s="75" t="s">
        <v>1680</v>
      </c>
      <c r="M1086" s="2274" t="s">
        <v>1681</v>
      </c>
      <c r="N1086" s="2274" t="s">
        <v>561</v>
      </c>
      <c r="O1086" s="2769">
        <v>2</v>
      </c>
      <c r="P1086" s="2770"/>
      <c r="Q1086" s="2759">
        <v>178663</v>
      </c>
      <c r="R1086" s="2760"/>
      <c r="S1086" s="2759">
        <v>357326</v>
      </c>
      <c r="T1086" s="2760"/>
      <c r="U1086" s="184"/>
      <c r="V1086" s="2866" t="s">
        <v>476</v>
      </c>
      <c r="W1086" s="2867"/>
      <c r="X1086" s="2052"/>
      <c r="Y1086" s="2267"/>
      <c r="Z1086" s="2270"/>
      <c r="AA1086" s="2266"/>
      <c r="AB1086" s="2759"/>
      <c r="AC1086" s="2760"/>
      <c r="AD1086" s="2759"/>
      <c r="AE1086" s="2760"/>
      <c r="AF1086" s="299"/>
      <c r="AG1086" s="75" t="s">
        <v>1680</v>
      </c>
      <c r="AH1086" s="2274" t="s">
        <v>1681</v>
      </c>
      <c r="AI1086" s="2274" t="s">
        <v>561</v>
      </c>
      <c r="AJ1086" s="2769">
        <v>2</v>
      </c>
      <c r="AK1086" s="2770"/>
      <c r="AL1086" s="2759">
        <v>96234.22</v>
      </c>
      <c r="AM1086" s="2760"/>
      <c r="AN1086" s="2759">
        <v>192468.44</v>
      </c>
      <c r="AO1086" s="2760"/>
    </row>
    <row r="1087" spans="1:41" ht="15.95" customHeight="1" x14ac:dyDescent="0.4">
      <c r="A1087" s="2866" t="s">
        <v>908</v>
      </c>
      <c r="B1087" s="2867"/>
      <c r="C1087" s="2267" t="s">
        <v>502</v>
      </c>
      <c r="D1087" s="2267" t="s">
        <v>503</v>
      </c>
      <c r="E1087" s="2769">
        <v>2</v>
      </c>
      <c r="F1087" s="2770"/>
      <c r="G1087" s="2841">
        <v>38202.400000000001</v>
      </c>
      <c r="H1087" s="2842">
        <v>38202.400000000001</v>
      </c>
      <c r="I1087" s="2759">
        <v>76404.800000000003</v>
      </c>
      <c r="J1087" s="2760"/>
      <c r="K1087" s="299"/>
      <c r="L1087" s="75" t="s">
        <v>1682</v>
      </c>
      <c r="M1087" s="2274" t="s">
        <v>1100</v>
      </c>
      <c r="N1087" s="2274" t="s">
        <v>479</v>
      </c>
      <c r="O1087" s="2769">
        <v>8</v>
      </c>
      <c r="P1087" s="2770"/>
      <c r="Q1087" s="2759">
        <v>35722</v>
      </c>
      <c r="R1087" s="2760"/>
      <c r="S1087" s="2759">
        <v>285776</v>
      </c>
      <c r="T1087" s="2760"/>
      <c r="U1087" s="184"/>
      <c r="V1087" s="2866" t="s">
        <v>908</v>
      </c>
      <c r="W1087" s="2867"/>
      <c r="X1087" s="2049"/>
      <c r="Y1087" s="2267"/>
      <c r="Z1087" s="2270"/>
      <c r="AA1087" s="2266"/>
      <c r="AB1087" s="2759"/>
      <c r="AC1087" s="3091"/>
      <c r="AD1087" s="2759"/>
      <c r="AE1087" s="2760"/>
      <c r="AF1087" s="299"/>
      <c r="AG1087" s="75" t="s">
        <v>1682</v>
      </c>
      <c r="AH1087" s="2274" t="s">
        <v>1100</v>
      </c>
      <c r="AI1087" s="2274" t="s">
        <v>479</v>
      </c>
      <c r="AJ1087" s="2769">
        <v>8</v>
      </c>
      <c r="AK1087" s="2770"/>
      <c r="AL1087" s="2759">
        <v>35722</v>
      </c>
      <c r="AM1087" s="2760"/>
      <c r="AN1087" s="2759">
        <v>285776</v>
      </c>
      <c r="AO1087" s="2760"/>
    </row>
    <row r="1088" spans="1:41" ht="15.95" customHeight="1" x14ac:dyDescent="0.4">
      <c r="A1088" s="2866" t="s">
        <v>995</v>
      </c>
      <c r="B1088" s="2867"/>
      <c r="C1088" s="2267" t="s">
        <v>502</v>
      </c>
      <c r="D1088" s="2267" t="s">
        <v>503</v>
      </c>
      <c r="E1088" s="2883">
        <v>6</v>
      </c>
      <c r="F1088" s="2884"/>
      <c r="G1088" s="2841">
        <v>38202.400000000001</v>
      </c>
      <c r="H1088" s="2842">
        <v>38202.400000000001</v>
      </c>
      <c r="I1088" s="2759">
        <v>229214.40000000002</v>
      </c>
      <c r="J1088" s="2760"/>
      <c r="K1088" s="299"/>
      <c r="L1088" s="75" t="s">
        <v>872</v>
      </c>
      <c r="M1088" s="2054" t="s">
        <v>1683</v>
      </c>
      <c r="N1088" s="2267" t="s">
        <v>561</v>
      </c>
      <c r="O1088" s="2769">
        <v>1</v>
      </c>
      <c r="P1088" s="2770"/>
      <c r="Q1088" s="2759">
        <v>164000</v>
      </c>
      <c r="R1088" s="2760"/>
      <c r="S1088" s="2759">
        <v>164000</v>
      </c>
      <c r="T1088" s="2760"/>
      <c r="U1088" s="184"/>
      <c r="V1088" s="2866" t="s">
        <v>995</v>
      </c>
      <c r="W1088" s="2867"/>
      <c r="X1088" s="2052"/>
      <c r="Y1088" s="2267"/>
      <c r="Z1088" s="2273"/>
      <c r="AA1088" s="2274"/>
      <c r="AB1088" s="2759"/>
      <c r="AC1088" s="3091"/>
      <c r="AD1088" s="2759">
        <v>0</v>
      </c>
      <c r="AE1088" s="2760"/>
      <c r="AF1088" s="299"/>
      <c r="AG1088" s="75" t="s">
        <v>872</v>
      </c>
      <c r="AH1088" s="2054" t="s">
        <v>1683</v>
      </c>
      <c r="AI1088" s="2267" t="s">
        <v>561</v>
      </c>
      <c r="AJ1088" s="2908">
        <v>0.5</v>
      </c>
      <c r="AK1088" s="2909"/>
      <c r="AL1088" s="2759">
        <v>164000</v>
      </c>
      <c r="AM1088" s="2760"/>
      <c r="AN1088" s="2759">
        <v>82000</v>
      </c>
      <c r="AO1088" s="2760"/>
    </row>
    <row r="1089" spans="1:41" ht="15.95" customHeight="1" x14ac:dyDescent="0.4">
      <c r="A1089" s="2866" t="s">
        <v>996</v>
      </c>
      <c r="B1089" s="2867"/>
      <c r="C1089" s="2267" t="s">
        <v>502</v>
      </c>
      <c r="D1089" s="2267" t="s">
        <v>503</v>
      </c>
      <c r="E1089" s="2883">
        <v>2</v>
      </c>
      <c r="F1089" s="2884"/>
      <c r="G1089" s="2841">
        <v>38202.400000000001</v>
      </c>
      <c r="H1089" s="2842">
        <v>38202.400000000001</v>
      </c>
      <c r="I1089" s="2759">
        <v>76404.800000000003</v>
      </c>
      <c r="J1089" s="2760"/>
      <c r="K1089" s="299"/>
      <c r="L1089" s="75" t="s">
        <v>806</v>
      </c>
      <c r="M1089" s="2274"/>
      <c r="N1089" s="2274"/>
      <c r="O1089" s="2270"/>
      <c r="P1089" s="2266"/>
      <c r="Q1089" s="2759"/>
      <c r="R1089" s="2760"/>
      <c r="S1089" s="2759">
        <v>0</v>
      </c>
      <c r="T1089" s="2760"/>
      <c r="U1089" s="184"/>
      <c r="V1089" s="2866" t="s">
        <v>996</v>
      </c>
      <c r="W1089" s="2867"/>
      <c r="X1089" s="2052"/>
      <c r="Y1089" s="2267"/>
      <c r="Z1089" s="2273"/>
      <c r="AA1089" s="2274"/>
      <c r="AB1089" s="2776"/>
      <c r="AC1089" s="3091"/>
      <c r="AD1089" s="2759"/>
      <c r="AE1089" s="2760"/>
      <c r="AF1089" s="299"/>
      <c r="AG1089" s="75" t="s">
        <v>1686</v>
      </c>
      <c r="AH1089" s="2274"/>
      <c r="AI1089" s="2274" t="s">
        <v>503</v>
      </c>
      <c r="AJ1089" s="2759">
        <v>2500</v>
      </c>
      <c r="AK1089" s="2760"/>
      <c r="AL1089" s="2759">
        <v>224.72</v>
      </c>
      <c r="AM1089" s="2760"/>
      <c r="AN1089" s="2759">
        <v>561800</v>
      </c>
      <c r="AO1089" s="2760"/>
    </row>
    <row r="1090" spans="1:41" ht="15.95" customHeight="1" x14ac:dyDescent="0.4">
      <c r="A1090" s="2866" t="s">
        <v>879</v>
      </c>
      <c r="B1090" s="2867"/>
      <c r="C1090" s="2267" t="s">
        <v>502</v>
      </c>
      <c r="D1090" s="2267" t="s">
        <v>503</v>
      </c>
      <c r="E1090" s="2883">
        <v>14</v>
      </c>
      <c r="F1090" s="2884"/>
      <c r="G1090" s="2841">
        <v>38202.400000000001</v>
      </c>
      <c r="H1090" s="2842">
        <v>38202.400000000001</v>
      </c>
      <c r="I1090" s="2759">
        <v>534833.6</v>
      </c>
      <c r="J1090" s="2760"/>
      <c r="K1090" s="299"/>
      <c r="L1090" s="75" t="s">
        <v>580</v>
      </c>
      <c r="M1090" s="2274"/>
      <c r="N1090" s="2274"/>
      <c r="O1090" s="2270"/>
      <c r="P1090" s="2266"/>
      <c r="Q1090" s="2759"/>
      <c r="R1090" s="2760"/>
      <c r="S1090" s="2759">
        <v>0</v>
      </c>
      <c r="T1090" s="2760"/>
      <c r="U1090" s="184"/>
      <c r="V1090" s="2866" t="s">
        <v>879</v>
      </c>
      <c r="W1090" s="2867"/>
      <c r="X1090" s="2267" t="s">
        <v>502</v>
      </c>
      <c r="Y1090" s="2267" t="s">
        <v>503</v>
      </c>
      <c r="Z1090" s="2883">
        <v>6</v>
      </c>
      <c r="AA1090" s="2884"/>
      <c r="AB1090" s="2841">
        <v>38202.400000000001</v>
      </c>
      <c r="AC1090" s="2842">
        <v>38202.400000000001</v>
      </c>
      <c r="AD1090" s="2759">
        <v>229214.40000000002</v>
      </c>
      <c r="AE1090" s="2760"/>
      <c r="AF1090" s="299"/>
      <c r="AG1090" s="75" t="s">
        <v>580</v>
      </c>
      <c r="AH1090" s="209"/>
      <c r="AI1090" s="2261"/>
      <c r="AJ1090" s="2759"/>
      <c r="AK1090" s="2760"/>
      <c r="AL1090" s="2759"/>
      <c r="AM1090" s="2760"/>
      <c r="AN1090" s="2759">
        <v>0</v>
      </c>
      <c r="AO1090" s="2760"/>
    </row>
    <row r="1091" spans="1:41" ht="15.95" customHeight="1" x14ac:dyDescent="0.4">
      <c r="A1091" s="2866" t="s">
        <v>997</v>
      </c>
      <c r="B1091" s="2867"/>
      <c r="C1091" s="2267" t="s">
        <v>502</v>
      </c>
      <c r="D1091" s="2267" t="s">
        <v>503</v>
      </c>
      <c r="E1091" s="2883">
        <v>8</v>
      </c>
      <c r="F1091" s="2884"/>
      <c r="G1091" s="2841">
        <v>38202.400000000001</v>
      </c>
      <c r="H1091" s="2842">
        <v>38202.400000000001</v>
      </c>
      <c r="I1091" s="2759">
        <v>305619.20000000001</v>
      </c>
      <c r="J1091" s="2760"/>
      <c r="K1091" s="299"/>
      <c r="L1091" s="75" t="s">
        <v>880</v>
      </c>
      <c r="M1091" s="2274"/>
      <c r="N1091" s="2274"/>
      <c r="O1091" s="2270"/>
      <c r="P1091" s="2266"/>
      <c r="Q1091" s="2759"/>
      <c r="R1091" s="2760"/>
      <c r="S1091" s="2759">
        <v>0</v>
      </c>
      <c r="T1091" s="2760"/>
      <c r="U1091" s="184"/>
      <c r="V1091" s="2866" t="s">
        <v>997</v>
      </c>
      <c r="W1091" s="2867"/>
      <c r="X1091" s="2052"/>
      <c r="Y1091" s="2267"/>
      <c r="Z1091" s="2273"/>
      <c r="AA1091" s="2274"/>
      <c r="AB1091" s="2759"/>
      <c r="AC1091" s="3091"/>
      <c r="AD1091" s="2759">
        <v>0</v>
      </c>
      <c r="AE1091" s="2760"/>
      <c r="AF1091" s="299"/>
      <c r="AG1091" s="75" t="s">
        <v>880</v>
      </c>
      <c r="AH1091" s="209"/>
      <c r="AI1091" s="2261"/>
      <c r="AJ1091" s="2759"/>
      <c r="AK1091" s="2760"/>
      <c r="AL1091" s="2759"/>
      <c r="AM1091" s="2760"/>
      <c r="AN1091" s="2759">
        <v>0</v>
      </c>
      <c r="AO1091" s="2760"/>
    </row>
    <row r="1092" spans="1:41" ht="15.95" customHeight="1" x14ac:dyDescent="0.3">
      <c r="A1092" s="2866" t="s">
        <v>510</v>
      </c>
      <c r="B1092" s="2867"/>
      <c r="C1092" s="2052"/>
      <c r="D1092" s="2267"/>
      <c r="E1092" s="2273"/>
      <c r="F1092" s="2274"/>
      <c r="G1092" s="2776"/>
      <c r="H1092" s="3091"/>
      <c r="I1092" s="2759">
        <v>0</v>
      </c>
      <c r="J1092" s="2760"/>
      <c r="K1092" s="299"/>
      <c r="L1092" s="2269" t="s">
        <v>521</v>
      </c>
      <c r="M1092" s="2267"/>
      <c r="N1092" s="2267"/>
      <c r="O1092" s="2270"/>
      <c r="P1092" s="2266"/>
      <c r="Q1092" s="2843"/>
      <c r="R1092" s="2843"/>
      <c r="S1092" s="2759">
        <v>0</v>
      </c>
      <c r="T1092" s="2760"/>
      <c r="U1092" s="184"/>
      <c r="V1092" s="2866" t="s">
        <v>510</v>
      </c>
      <c r="W1092" s="2867"/>
      <c r="X1092" s="2052"/>
      <c r="Y1092" s="2267"/>
      <c r="Z1092" s="2273"/>
      <c r="AA1092" s="2274"/>
      <c r="AB1092" s="2776"/>
      <c r="AC1092" s="3091"/>
      <c r="AD1092" s="2759"/>
      <c r="AE1092" s="2760"/>
      <c r="AF1092" s="299"/>
      <c r="AG1092" s="2269" t="s">
        <v>521</v>
      </c>
      <c r="AH1092" s="218"/>
      <c r="AI1092" s="2265"/>
      <c r="AJ1092" s="2843"/>
      <c r="AK1092" s="2843"/>
      <c r="AL1092" s="2843"/>
      <c r="AM1092" s="2843"/>
      <c r="AN1092" s="2759">
        <v>0</v>
      </c>
      <c r="AO1092" s="2760"/>
    </row>
    <row r="1093" spans="1:41" ht="15.95" customHeight="1" x14ac:dyDescent="0.35">
      <c r="A1093" s="2870" t="s">
        <v>998</v>
      </c>
      <c r="B1093" s="2871"/>
      <c r="C1093" s="2052"/>
      <c r="D1093" s="2267"/>
      <c r="E1093" s="2273"/>
      <c r="F1093" s="2274"/>
      <c r="G1093" s="2776"/>
      <c r="H1093" s="3091"/>
      <c r="I1093" s="2765">
        <v>2177536.7999999998</v>
      </c>
      <c r="J1093" s="3103"/>
      <c r="K1093" s="299"/>
      <c r="L1093" s="2269" t="s">
        <v>810</v>
      </c>
      <c r="M1093" s="2053"/>
      <c r="N1093" s="2267" t="s">
        <v>799</v>
      </c>
      <c r="O1093" s="2270"/>
      <c r="P1093" s="2266"/>
      <c r="Q1093" s="2843"/>
      <c r="R1093" s="2843"/>
      <c r="S1093" s="2843">
        <v>350000</v>
      </c>
      <c r="T1093" s="2843"/>
      <c r="U1093" s="2271"/>
      <c r="V1093" s="2870" t="s">
        <v>998</v>
      </c>
      <c r="W1093" s="2871"/>
      <c r="X1093" s="2052"/>
      <c r="Y1093" s="2267"/>
      <c r="Z1093" s="2273"/>
      <c r="AA1093" s="2274"/>
      <c r="AB1093" s="2776"/>
      <c r="AC1093" s="3091"/>
      <c r="AD1093" s="2765">
        <v>4546085.6000000006</v>
      </c>
      <c r="AE1093" s="3103"/>
      <c r="AF1093" s="299"/>
      <c r="AG1093" s="2269" t="s">
        <v>810</v>
      </c>
      <c r="AH1093" s="218"/>
      <c r="AI1093" s="2265"/>
      <c r="AJ1093" s="2843"/>
      <c r="AK1093" s="2843"/>
      <c r="AL1093" s="2843"/>
      <c r="AM1093" s="2843"/>
      <c r="AN1093" s="2843"/>
      <c r="AO1093" s="2843"/>
    </row>
    <row r="1094" spans="1:41" ht="15.95" customHeight="1" x14ac:dyDescent="0.4">
      <c r="A1094" s="2866" t="s">
        <v>858</v>
      </c>
      <c r="B1094" s="2867"/>
      <c r="C1094" s="2267" t="s">
        <v>502</v>
      </c>
      <c r="D1094" s="2267" t="s">
        <v>503</v>
      </c>
      <c r="E1094" s="2769">
        <v>5</v>
      </c>
      <c r="F1094" s="2770"/>
      <c r="G1094" s="2841">
        <v>38202.400000000001</v>
      </c>
      <c r="H1094" s="2842">
        <v>38202.400000000001</v>
      </c>
      <c r="I1094" s="2759">
        <v>191012</v>
      </c>
      <c r="J1094" s="2760"/>
      <c r="K1094" s="299"/>
      <c r="L1094" s="220" t="s">
        <v>882</v>
      </c>
      <c r="M1094" s="2268"/>
      <c r="N1094" s="221"/>
      <c r="O1094" s="3104"/>
      <c r="P1094" s="3104"/>
      <c r="Q1094" s="3104"/>
      <c r="R1094" s="3104"/>
      <c r="S1094" s="3105">
        <v>7233801.1400000006</v>
      </c>
      <c r="T1094" s="3105"/>
      <c r="U1094" s="141"/>
      <c r="V1094" s="2866" t="s">
        <v>858</v>
      </c>
      <c r="W1094" s="2867"/>
      <c r="X1094" s="2052"/>
      <c r="Y1094" s="2267"/>
      <c r="Z1094" s="2270"/>
      <c r="AA1094" s="2266"/>
      <c r="AB1094" s="2759"/>
      <c r="AC1094" s="2760"/>
      <c r="AD1094" s="2759"/>
      <c r="AE1094" s="2760"/>
      <c r="AF1094" s="299"/>
      <c r="AG1094" s="220" t="s">
        <v>882</v>
      </c>
      <c r="AH1094" s="2268"/>
      <c r="AI1094" s="221"/>
      <c r="AJ1094" s="3104"/>
      <c r="AK1094" s="3104"/>
      <c r="AL1094" s="3104"/>
      <c r="AM1094" s="3104"/>
      <c r="AN1094" s="3105">
        <v>4737728.7799999993</v>
      </c>
      <c r="AO1094" s="3105"/>
    </row>
    <row r="1095" spans="1:41" ht="15.95" customHeight="1" x14ac:dyDescent="0.4">
      <c r="A1095" s="2866" t="s">
        <v>501</v>
      </c>
      <c r="B1095" s="2867"/>
      <c r="C1095" s="2267" t="s">
        <v>502</v>
      </c>
      <c r="D1095" s="2267" t="s">
        <v>503</v>
      </c>
      <c r="E1095" s="2769">
        <v>1</v>
      </c>
      <c r="F1095" s="2770"/>
      <c r="G1095" s="2841">
        <v>38202.400000000001</v>
      </c>
      <c r="H1095" s="2842">
        <v>38202.400000000001</v>
      </c>
      <c r="I1095" s="2759">
        <v>38202.400000000001</v>
      </c>
      <c r="J1095" s="2760"/>
      <c r="K1095" s="299"/>
      <c r="L1095" s="2275"/>
      <c r="M1095" s="218"/>
      <c r="N1095" s="2265"/>
      <c r="O1095" s="2843"/>
      <c r="P1095" s="2843"/>
      <c r="Q1095" s="2843"/>
      <c r="R1095" s="2843"/>
      <c r="S1095" s="2843"/>
      <c r="T1095" s="2843"/>
      <c r="U1095" s="2271"/>
      <c r="V1095" s="2866" t="s">
        <v>501</v>
      </c>
      <c r="W1095" s="2867"/>
      <c r="X1095" s="2052"/>
      <c r="Y1095" s="2267"/>
      <c r="Z1095" s="2270"/>
      <c r="AA1095" s="2266"/>
      <c r="AB1095" s="2759"/>
      <c r="AC1095" s="2760"/>
      <c r="AD1095" s="2759"/>
      <c r="AE1095" s="2760"/>
      <c r="AF1095" s="299"/>
      <c r="AG1095" s="2275"/>
      <c r="AH1095" s="218"/>
      <c r="AI1095" s="2265"/>
      <c r="AJ1095" s="2843"/>
      <c r="AK1095" s="2843"/>
      <c r="AL1095" s="2843"/>
      <c r="AM1095" s="2843"/>
      <c r="AN1095" s="2843"/>
      <c r="AO1095" s="2843"/>
    </row>
    <row r="1096" spans="1:41" ht="15.95" customHeight="1" x14ac:dyDescent="0.3">
      <c r="A1096" s="2866" t="s">
        <v>1000</v>
      </c>
      <c r="B1096" s="2867"/>
      <c r="C1096" s="2267"/>
      <c r="D1096" s="2267"/>
      <c r="E1096" s="2273"/>
      <c r="F1096" s="2274"/>
      <c r="G1096" s="2776"/>
      <c r="H1096" s="3091"/>
      <c r="I1096" s="2759">
        <v>0</v>
      </c>
      <c r="J1096" s="2760"/>
      <c r="K1096" s="299"/>
      <c r="L1096" s="302" t="s">
        <v>811</v>
      </c>
      <c r="M1096" s="161"/>
      <c r="N1096" s="161"/>
      <c r="O1096" s="3101"/>
      <c r="P1096" s="3101"/>
      <c r="Q1096" s="3101"/>
      <c r="R1096" s="3101"/>
      <c r="S1096" s="3101"/>
      <c r="T1096" s="3102"/>
      <c r="U1096" s="184"/>
      <c r="V1096" s="2866" t="s">
        <v>1000</v>
      </c>
      <c r="W1096" s="2867"/>
      <c r="X1096" s="2052"/>
      <c r="Y1096" s="2267"/>
      <c r="Z1096" s="2273"/>
      <c r="AA1096" s="2274"/>
      <c r="AB1096" s="2759"/>
      <c r="AC1096" s="3091"/>
      <c r="AD1096" s="2759">
        <v>0</v>
      </c>
      <c r="AE1096" s="2760"/>
      <c r="AF1096" s="299"/>
      <c r="AG1096" s="302" t="s">
        <v>811</v>
      </c>
      <c r="AH1096" s="161"/>
      <c r="AI1096" s="161"/>
      <c r="AJ1096" s="3101"/>
      <c r="AK1096" s="3101"/>
      <c r="AL1096" s="3101"/>
      <c r="AM1096" s="3101"/>
      <c r="AN1096" s="3101"/>
      <c r="AO1096" s="3102"/>
    </row>
    <row r="1097" spans="1:41" ht="15.95" customHeight="1" x14ac:dyDescent="0.3">
      <c r="A1097" s="2866" t="s">
        <v>1001</v>
      </c>
      <c r="B1097" s="2867"/>
      <c r="C1097" s="2052"/>
      <c r="D1097" s="2267"/>
      <c r="E1097" s="2273"/>
      <c r="F1097" s="2274"/>
      <c r="G1097" s="2776"/>
      <c r="H1097" s="3091"/>
      <c r="I1097" s="2759">
        <v>0</v>
      </c>
      <c r="J1097" s="2760"/>
      <c r="K1097" s="299"/>
      <c r="L1097" s="2275" t="s">
        <v>1002</v>
      </c>
      <c r="M1097" s="289">
        <v>0.05</v>
      </c>
      <c r="N1097" s="166"/>
      <c r="O1097" s="2775"/>
      <c r="P1097" s="2775"/>
      <c r="Q1097" s="2775"/>
      <c r="R1097" s="2775"/>
      <c r="S1097" s="2775">
        <v>549190.73700000008</v>
      </c>
      <c r="T1097" s="2760"/>
      <c r="U1097" s="184"/>
      <c r="V1097" s="2866" t="s">
        <v>1001</v>
      </c>
      <c r="W1097" s="2867"/>
      <c r="X1097" s="2052"/>
      <c r="Y1097" s="2267"/>
      <c r="Z1097" s="2273"/>
      <c r="AA1097" s="2274"/>
      <c r="AB1097" s="2776"/>
      <c r="AC1097" s="3091"/>
      <c r="AD1097" s="2759"/>
      <c r="AE1097" s="2760"/>
      <c r="AF1097" s="299"/>
      <c r="AG1097" s="2275" t="s">
        <v>1002</v>
      </c>
      <c r="AH1097" s="303" t="s">
        <v>1039</v>
      </c>
      <c r="AI1097" s="166"/>
      <c r="AJ1097" s="2775"/>
      <c r="AK1097" s="2775"/>
      <c r="AL1097" s="2775"/>
      <c r="AM1097" s="2775"/>
      <c r="AN1097" s="2775">
        <v>589996.50400000007</v>
      </c>
      <c r="AO1097" s="2760"/>
    </row>
    <row r="1098" spans="1:41" ht="15.95" customHeight="1" x14ac:dyDescent="0.3">
      <c r="A1098" s="2866" t="s">
        <v>1003</v>
      </c>
      <c r="B1098" s="2867"/>
      <c r="C1098" s="2052"/>
      <c r="D1098" s="2267"/>
      <c r="E1098" s="2273"/>
      <c r="F1098" s="2274"/>
      <c r="G1098" s="2776"/>
      <c r="H1098" s="3091"/>
      <c r="I1098" s="2759">
        <v>0</v>
      </c>
      <c r="J1098" s="2760"/>
      <c r="K1098" s="299"/>
      <c r="L1098" s="168" t="s">
        <v>533</v>
      </c>
      <c r="M1098" s="166"/>
      <c r="N1098" s="166"/>
      <c r="O1098" s="2775"/>
      <c r="P1098" s="2775"/>
      <c r="Q1098" s="2775"/>
      <c r="R1098" s="2775"/>
      <c r="S1098" s="2775">
        <v>150000</v>
      </c>
      <c r="T1098" s="2760"/>
      <c r="U1098" s="184"/>
      <c r="V1098" s="2866" t="s">
        <v>1003</v>
      </c>
      <c r="W1098" s="2867"/>
      <c r="X1098" s="2052"/>
      <c r="Y1098" s="2267"/>
      <c r="Z1098" s="2273"/>
      <c r="AA1098" s="2274"/>
      <c r="AB1098" s="2776"/>
      <c r="AC1098" s="3091"/>
      <c r="AD1098" s="2759"/>
      <c r="AE1098" s="2760"/>
      <c r="AF1098" s="299"/>
      <c r="AG1098" s="168" t="s">
        <v>533</v>
      </c>
      <c r="AH1098" s="166"/>
      <c r="AI1098" s="166"/>
      <c r="AJ1098" s="2775"/>
      <c r="AK1098" s="2775"/>
      <c r="AL1098" s="2775"/>
      <c r="AM1098" s="2775"/>
      <c r="AN1098" s="2775">
        <v>150000</v>
      </c>
      <c r="AO1098" s="2760"/>
    </row>
    <row r="1099" spans="1:41" ht="15.95" customHeight="1" x14ac:dyDescent="0.3">
      <c r="A1099" s="2866" t="s">
        <v>1004</v>
      </c>
      <c r="B1099" s="2867"/>
      <c r="C1099" s="2052"/>
      <c r="D1099" s="2267"/>
      <c r="E1099" s="2273"/>
      <c r="F1099" s="2274"/>
      <c r="G1099" s="2776"/>
      <c r="H1099" s="3091"/>
      <c r="I1099" s="2759">
        <v>0</v>
      </c>
      <c r="J1099" s="2760"/>
      <c r="K1099" s="299"/>
      <c r="L1099" s="169" t="s">
        <v>535</v>
      </c>
      <c r="M1099" s="166"/>
      <c r="N1099" s="166"/>
      <c r="O1099" s="2775"/>
      <c r="P1099" s="2775"/>
      <c r="Q1099" s="2775"/>
      <c r="R1099" s="2775"/>
      <c r="S1099" s="2775">
        <v>450000</v>
      </c>
      <c r="T1099" s="2760"/>
      <c r="U1099" s="184"/>
      <c r="V1099" s="2866" t="s">
        <v>1004</v>
      </c>
      <c r="W1099" s="2867"/>
      <c r="X1099" s="2052"/>
      <c r="Y1099" s="2267"/>
      <c r="Z1099" s="2273"/>
      <c r="AA1099" s="2274"/>
      <c r="AB1099" s="2776"/>
      <c r="AC1099" s="3091"/>
      <c r="AD1099" s="2759"/>
      <c r="AE1099" s="2760"/>
      <c r="AF1099" s="299"/>
      <c r="AG1099" s="169" t="s">
        <v>535</v>
      </c>
      <c r="AH1099" s="166"/>
      <c r="AI1099" s="166"/>
      <c r="AJ1099" s="2775"/>
      <c r="AK1099" s="2775"/>
      <c r="AL1099" s="2775"/>
      <c r="AM1099" s="2775"/>
      <c r="AN1099" s="2775">
        <v>450000</v>
      </c>
      <c r="AO1099" s="2760"/>
    </row>
    <row r="1100" spans="1:41" ht="15.95" customHeight="1" x14ac:dyDescent="0.3">
      <c r="A1100" s="2866" t="s">
        <v>1005</v>
      </c>
      <c r="B1100" s="2867"/>
      <c r="C1100" s="2267"/>
      <c r="D1100" s="2267"/>
      <c r="E1100" s="2273"/>
      <c r="F1100" s="2274"/>
      <c r="G1100" s="2776"/>
      <c r="H1100" s="3091"/>
      <c r="I1100" s="2759">
        <v>0</v>
      </c>
      <c r="J1100" s="2760"/>
      <c r="K1100" s="299"/>
      <c r="L1100" s="169" t="s">
        <v>731</v>
      </c>
      <c r="M1100" s="166"/>
      <c r="N1100" s="166"/>
      <c r="O1100" s="2775"/>
      <c r="P1100" s="2775"/>
      <c r="Q1100" s="2775"/>
      <c r="R1100" s="2775"/>
      <c r="S1100" s="2775">
        <v>549190.73700000008</v>
      </c>
      <c r="T1100" s="2760"/>
      <c r="U1100" s="184"/>
      <c r="V1100" s="2866" t="s">
        <v>1005</v>
      </c>
      <c r="W1100" s="2867"/>
      <c r="X1100" s="2267"/>
      <c r="Y1100" s="2267"/>
      <c r="Z1100" s="2273"/>
      <c r="AA1100" s="2274"/>
      <c r="AB1100" s="2776"/>
      <c r="AC1100" s="3091"/>
      <c r="AD1100" s="2759"/>
      <c r="AE1100" s="2760"/>
      <c r="AF1100" s="299"/>
      <c r="AG1100" s="169" t="s">
        <v>731</v>
      </c>
      <c r="AH1100" s="166"/>
      <c r="AI1100" s="166"/>
      <c r="AJ1100" s="2775"/>
      <c r="AK1100" s="2775"/>
      <c r="AL1100" s="2775"/>
      <c r="AM1100" s="2775"/>
      <c r="AN1100" s="2775">
        <v>589996.50400000007</v>
      </c>
      <c r="AO1100" s="2760"/>
    </row>
    <row r="1101" spans="1:41" ht="15.95" customHeight="1" x14ac:dyDescent="0.4">
      <c r="A1101" s="2866" t="s">
        <v>1006</v>
      </c>
      <c r="B1101" s="2867"/>
      <c r="C1101" s="2267" t="s">
        <v>502</v>
      </c>
      <c r="D1101" s="2267" t="s">
        <v>503</v>
      </c>
      <c r="E1101" s="2883">
        <v>8</v>
      </c>
      <c r="F1101" s="2884"/>
      <c r="G1101" s="2841">
        <v>38202.400000000001</v>
      </c>
      <c r="H1101" s="2842">
        <v>38202.400000000001</v>
      </c>
      <c r="I1101" s="2759">
        <v>305619.20000000001</v>
      </c>
      <c r="J1101" s="2760"/>
      <c r="K1101" s="299"/>
      <c r="L1101" s="185" t="s">
        <v>510</v>
      </c>
      <c r="M1101" s="173"/>
      <c r="N1101" s="173"/>
      <c r="O1101" s="2757"/>
      <c r="P1101" s="2757"/>
      <c r="Q1101" s="2757"/>
      <c r="R1101" s="2757"/>
      <c r="S1101" s="2757">
        <v>250000</v>
      </c>
      <c r="T1101" s="2758"/>
      <c r="U1101" s="184"/>
      <c r="V1101" s="2866" t="s">
        <v>1006</v>
      </c>
      <c r="W1101" s="2867"/>
      <c r="X1101" s="2267" t="s">
        <v>502</v>
      </c>
      <c r="Y1101" s="2267" t="s">
        <v>503</v>
      </c>
      <c r="Z1101" s="2883">
        <v>12</v>
      </c>
      <c r="AA1101" s="2884"/>
      <c r="AB1101" s="2841">
        <v>38202.400000000001</v>
      </c>
      <c r="AC1101" s="2842">
        <v>38202.400000000001</v>
      </c>
      <c r="AD1101" s="2759">
        <v>458428.80000000005</v>
      </c>
      <c r="AE1101" s="2760"/>
      <c r="AF1101" s="299"/>
      <c r="AG1101" s="185" t="s">
        <v>510</v>
      </c>
      <c r="AH1101" s="173"/>
      <c r="AI1101" s="173"/>
      <c r="AJ1101" s="2757"/>
      <c r="AK1101" s="2757"/>
      <c r="AL1101" s="2757"/>
      <c r="AM1101" s="2757"/>
      <c r="AN1101" s="3099">
        <v>200000</v>
      </c>
      <c r="AO1101" s="3100"/>
    </row>
    <row r="1102" spans="1:41" ht="15.95" customHeight="1" x14ac:dyDescent="0.4">
      <c r="A1102" s="2866" t="s">
        <v>1676</v>
      </c>
      <c r="B1102" s="2867"/>
      <c r="C1102" s="2267" t="s">
        <v>502</v>
      </c>
      <c r="D1102" s="2267" t="s">
        <v>503</v>
      </c>
      <c r="E1102" s="2883">
        <v>9</v>
      </c>
      <c r="F1102" s="2884"/>
      <c r="G1102" s="2841">
        <v>38202.400000000001</v>
      </c>
      <c r="H1102" s="2842">
        <v>38202.400000000001</v>
      </c>
      <c r="I1102" s="2759">
        <v>343821.60000000003</v>
      </c>
      <c r="J1102" s="2760"/>
      <c r="K1102" s="299"/>
      <c r="L1102" s="174" t="s">
        <v>539</v>
      </c>
      <c r="M1102" s="222"/>
      <c r="N1102" s="222"/>
      <c r="O1102" s="3096"/>
      <c r="P1102" s="3096"/>
      <c r="Q1102" s="3097"/>
      <c r="R1102" s="3097"/>
      <c r="S1102" s="3098">
        <v>1948381.4740000004</v>
      </c>
      <c r="T1102" s="3098"/>
      <c r="U1102" s="290"/>
      <c r="V1102" s="2866" t="s">
        <v>1684</v>
      </c>
      <c r="W1102" s="2867"/>
      <c r="X1102" s="2267" t="s">
        <v>502</v>
      </c>
      <c r="Y1102" s="2267" t="s">
        <v>503</v>
      </c>
      <c r="Z1102" s="2883">
        <v>10</v>
      </c>
      <c r="AA1102" s="2884"/>
      <c r="AB1102" s="2841">
        <v>38202.400000000001</v>
      </c>
      <c r="AC1102" s="2842">
        <v>38202.400000000001</v>
      </c>
      <c r="AD1102" s="2759">
        <v>382024</v>
      </c>
      <c r="AE1102" s="2760"/>
      <c r="AF1102" s="299"/>
      <c r="AG1102" s="174" t="s">
        <v>539</v>
      </c>
      <c r="AH1102" s="222"/>
      <c r="AI1102" s="222"/>
      <c r="AJ1102" s="3096"/>
      <c r="AK1102" s="3096"/>
      <c r="AL1102" s="3097"/>
      <c r="AM1102" s="3097"/>
      <c r="AN1102" s="3098">
        <v>1979993.0080000004</v>
      </c>
      <c r="AO1102" s="3098"/>
    </row>
    <row r="1103" spans="1:41" ht="15.95" customHeight="1" x14ac:dyDescent="0.4">
      <c r="A1103" s="2866" t="s">
        <v>1562</v>
      </c>
      <c r="B1103" s="2867"/>
      <c r="C1103" s="2267"/>
      <c r="D1103" s="2267"/>
      <c r="E1103" s="2883"/>
      <c r="F1103" s="2884"/>
      <c r="G1103" s="3094">
        <v>38202.400000000001</v>
      </c>
      <c r="H1103" s="3095">
        <v>38202.400000000001</v>
      </c>
      <c r="I1103" s="2759">
        <v>0</v>
      </c>
      <c r="J1103" s="2760"/>
      <c r="K1103" s="299"/>
      <c r="L1103" s="177"/>
      <c r="M1103" s="166"/>
      <c r="N1103" s="166"/>
      <c r="O1103" s="2775"/>
      <c r="P1103" s="2775"/>
      <c r="Q1103" s="2775"/>
      <c r="R1103" s="2775"/>
      <c r="S1103" s="2775"/>
      <c r="T1103" s="2760"/>
      <c r="U1103" s="184"/>
      <c r="V1103" s="2866" t="s">
        <v>1685</v>
      </c>
      <c r="W1103" s="2867"/>
      <c r="X1103" s="2267" t="s">
        <v>502</v>
      </c>
      <c r="Y1103" s="2267" t="s">
        <v>503</v>
      </c>
      <c r="Z1103" s="2883">
        <v>32</v>
      </c>
      <c r="AA1103" s="2884"/>
      <c r="AB1103" s="2841">
        <v>38202.400000000001</v>
      </c>
      <c r="AC1103" s="2842">
        <v>38202.400000000001</v>
      </c>
      <c r="AD1103" s="2759">
        <v>1222476.8</v>
      </c>
      <c r="AE1103" s="2760"/>
      <c r="AF1103" s="299"/>
      <c r="AG1103" s="177"/>
      <c r="AH1103" s="166"/>
      <c r="AI1103" s="166"/>
      <c r="AJ1103" s="2775"/>
      <c r="AK1103" s="2775"/>
      <c r="AL1103" s="2775"/>
      <c r="AM1103" s="2775"/>
      <c r="AN1103" s="2775"/>
      <c r="AO1103" s="2760"/>
    </row>
    <row r="1104" spans="1:41" ht="15.95" customHeight="1" thickBot="1" x14ac:dyDescent="0.45">
      <c r="A1104" s="2866" t="s">
        <v>1524</v>
      </c>
      <c r="B1104" s="2867"/>
      <c r="C1104" s="2267"/>
      <c r="D1104" s="2267"/>
      <c r="E1104" s="2883"/>
      <c r="F1104" s="2884"/>
      <c r="G1104" s="2776"/>
      <c r="H1104" s="3091"/>
      <c r="I1104" s="2759">
        <v>0</v>
      </c>
      <c r="J1104" s="2760"/>
      <c r="K1104" s="299"/>
      <c r="L1104" s="178" t="s">
        <v>588</v>
      </c>
      <c r="M1104" s="226"/>
      <c r="N1104" s="226"/>
      <c r="O1104" s="226"/>
      <c r="P1104" s="226"/>
      <c r="Q1104" s="179"/>
      <c r="R1104" s="179"/>
      <c r="S1104" s="2780">
        <v>12932196.214</v>
      </c>
      <c r="T1104" s="2781"/>
      <c r="U1104" s="290"/>
      <c r="V1104" s="2866" t="s">
        <v>1524</v>
      </c>
      <c r="W1104" s="2867"/>
      <c r="X1104" s="2267" t="s">
        <v>502</v>
      </c>
      <c r="Y1104" s="2267" t="s">
        <v>503</v>
      </c>
      <c r="Z1104" s="2883">
        <v>24</v>
      </c>
      <c r="AA1104" s="2884"/>
      <c r="AB1104" s="2841">
        <v>38202.400000000001</v>
      </c>
      <c r="AC1104" s="2842">
        <v>38202.400000000001</v>
      </c>
      <c r="AD1104" s="2759">
        <v>916857.60000000009</v>
      </c>
      <c r="AE1104" s="2760"/>
      <c r="AF1104" s="299"/>
      <c r="AG1104" s="178" t="s">
        <v>588</v>
      </c>
      <c r="AH1104" s="226"/>
      <c r="AI1104" s="226"/>
      <c r="AJ1104" s="226"/>
      <c r="AK1104" s="226"/>
      <c r="AL1104" s="179"/>
      <c r="AM1104" s="179"/>
      <c r="AN1104" s="2780">
        <v>13779923.088</v>
      </c>
      <c r="AO1104" s="2781"/>
    </row>
    <row r="1105" spans="1:41" ht="15.95" customHeight="1" x14ac:dyDescent="0.4">
      <c r="A1105" s="2866" t="s">
        <v>1015</v>
      </c>
      <c r="B1105" s="2867"/>
      <c r="C1105" s="2267" t="s">
        <v>502</v>
      </c>
      <c r="D1105" s="2267" t="s">
        <v>503</v>
      </c>
      <c r="E1105" s="2769">
        <v>12</v>
      </c>
      <c r="F1105" s="2770"/>
      <c r="G1105" s="2841">
        <v>38202.400000000001</v>
      </c>
      <c r="H1105" s="2842">
        <v>38202.400000000001</v>
      </c>
      <c r="I1105" s="2759">
        <v>458428.80000000005</v>
      </c>
      <c r="J1105" s="2760"/>
      <c r="K1105" s="304"/>
      <c r="L1105" s="166"/>
      <c r="M1105" s="166"/>
      <c r="N1105" s="166"/>
      <c r="O1105" s="166"/>
      <c r="P1105" s="166"/>
      <c r="Q1105" s="166"/>
      <c r="R1105" s="166"/>
      <c r="S1105" s="166"/>
      <c r="T1105" s="166"/>
      <c r="U1105" s="286"/>
      <c r="V1105" s="2866" t="s">
        <v>1015</v>
      </c>
      <c r="W1105" s="2867"/>
      <c r="X1105" s="2267" t="s">
        <v>502</v>
      </c>
      <c r="Y1105" s="2267" t="s">
        <v>503</v>
      </c>
      <c r="Z1105" s="2769">
        <v>20</v>
      </c>
      <c r="AA1105" s="2770"/>
      <c r="AB1105" s="2841">
        <v>38202.400000000001</v>
      </c>
      <c r="AC1105" s="2842">
        <v>38202.400000000001</v>
      </c>
      <c r="AD1105" s="2759">
        <v>764048</v>
      </c>
      <c r="AE1105" s="2760"/>
      <c r="AF1105" s="304"/>
      <c r="AG1105" s="166"/>
      <c r="AH1105" s="166"/>
      <c r="AI1105" s="166"/>
      <c r="AJ1105" s="166"/>
      <c r="AK1105" s="166"/>
      <c r="AL1105" s="166"/>
      <c r="AM1105" s="166"/>
      <c r="AN1105" s="166"/>
      <c r="AO1105" s="166"/>
    </row>
    <row r="1106" spans="1:41" ht="15.95" customHeight="1" x14ac:dyDescent="0.4">
      <c r="A1106" s="2866" t="s">
        <v>1563</v>
      </c>
      <c r="B1106" s="2867"/>
      <c r="C1106" s="2267"/>
      <c r="D1106" s="2267"/>
      <c r="E1106" s="2883"/>
      <c r="F1106" s="2884"/>
      <c r="G1106" s="3094"/>
      <c r="H1106" s="3095"/>
      <c r="I1106" s="2759">
        <v>0</v>
      </c>
      <c r="J1106" s="2760"/>
      <c r="K1106" s="299"/>
      <c r="L1106" s="7" t="s">
        <v>1530</v>
      </c>
      <c r="M1106" s="166"/>
      <c r="N1106" s="166"/>
      <c r="O1106" s="166"/>
      <c r="P1106" s="166"/>
      <c r="Q1106" s="166"/>
      <c r="R1106" s="166"/>
      <c r="S1106" s="166"/>
      <c r="T1106" s="166"/>
      <c r="U1106" s="286"/>
      <c r="V1106" s="2866" t="s">
        <v>1016</v>
      </c>
      <c r="W1106" s="2867"/>
      <c r="X1106" s="2267" t="s">
        <v>502</v>
      </c>
      <c r="Y1106" s="2267" t="s">
        <v>503</v>
      </c>
      <c r="Z1106" s="2883">
        <v>4</v>
      </c>
      <c r="AA1106" s="2884"/>
      <c r="AB1106" s="2841">
        <v>38202.400000000001</v>
      </c>
      <c r="AC1106" s="2842">
        <v>38202.400000000001</v>
      </c>
      <c r="AD1106" s="2759">
        <v>152809.60000000001</v>
      </c>
      <c r="AE1106" s="2760"/>
      <c r="AF1106" s="299"/>
      <c r="AG1106" s="7" t="s">
        <v>1530</v>
      </c>
      <c r="AH1106" s="166"/>
      <c r="AI1106" s="166"/>
      <c r="AJ1106" s="166"/>
      <c r="AK1106" s="166"/>
      <c r="AL1106" s="166"/>
      <c r="AM1106" s="166"/>
      <c r="AN1106" s="166"/>
      <c r="AO1106" s="166"/>
    </row>
    <row r="1107" spans="1:41" ht="15.95" customHeight="1" x14ac:dyDescent="0.2">
      <c r="A1107" s="2866" t="s">
        <v>1564</v>
      </c>
      <c r="B1107" s="2867"/>
      <c r="C1107" s="2267"/>
      <c r="D1107" s="2267"/>
      <c r="E1107" s="2883"/>
      <c r="F1107" s="2884"/>
      <c r="G1107" s="3094"/>
      <c r="H1107" s="3095"/>
      <c r="I1107" s="2759">
        <v>0</v>
      </c>
      <c r="J1107" s="2760"/>
      <c r="K1107" s="299"/>
      <c r="L1107" s="2155" t="s">
        <v>1586</v>
      </c>
      <c r="M1107" s="1881"/>
      <c r="N1107" s="1881"/>
      <c r="O1107" s="1881"/>
      <c r="P1107" s="1881"/>
      <c r="Q1107" s="1896"/>
      <c r="R1107" s="1881"/>
      <c r="S1107" s="1881"/>
      <c r="T1107" s="166"/>
      <c r="U1107" s="286"/>
      <c r="V1107" s="2866" t="s">
        <v>1569</v>
      </c>
      <c r="W1107" s="2867"/>
      <c r="X1107" s="2267"/>
      <c r="Y1107" s="2267"/>
      <c r="Z1107" s="2883"/>
      <c r="AA1107" s="2884"/>
      <c r="AB1107" s="3094"/>
      <c r="AC1107" s="3095"/>
      <c r="AD1107" s="2759">
        <v>0</v>
      </c>
      <c r="AE1107" s="2760"/>
      <c r="AF1107" s="299"/>
      <c r="AG1107" s="2155" t="s">
        <v>1586</v>
      </c>
      <c r="AH1107" s="1881"/>
      <c r="AI1107" s="1881"/>
      <c r="AJ1107" s="1881"/>
      <c r="AK1107" s="1881"/>
      <c r="AL1107" s="1896"/>
      <c r="AM1107" s="1881"/>
      <c r="AN1107" s="1881"/>
      <c r="AO1107" s="166"/>
    </row>
    <row r="1108" spans="1:41" ht="15.95" customHeight="1" x14ac:dyDescent="0.4">
      <c r="A1108" s="2866" t="s">
        <v>1677</v>
      </c>
      <c r="B1108" s="2867"/>
      <c r="C1108" s="2267" t="s">
        <v>502</v>
      </c>
      <c r="D1108" s="2267" t="s">
        <v>503</v>
      </c>
      <c r="E1108" s="2883">
        <v>6</v>
      </c>
      <c r="F1108" s="2884"/>
      <c r="G1108" s="2841">
        <v>38202.400000000001</v>
      </c>
      <c r="H1108" s="2842">
        <v>38202.400000000001</v>
      </c>
      <c r="I1108" s="2759">
        <v>229214.40000000002</v>
      </c>
      <c r="J1108" s="2760"/>
      <c r="K1108" s="299"/>
      <c r="L1108" s="166"/>
      <c r="M1108" s="2272"/>
      <c r="N1108" s="2272"/>
      <c r="O1108" s="2272"/>
      <c r="P1108" s="2272"/>
      <c r="Q1108" s="122"/>
      <c r="R1108" s="61"/>
      <c r="S1108" s="166"/>
      <c r="T1108" s="166"/>
      <c r="U1108" s="286"/>
      <c r="V1108" s="2866" t="s">
        <v>1570</v>
      </c>
      <c r="W1108" s="2867"/>
      <c r="X1108" s="2267"/>
      <c r="Y1108" s="2267"/>
      <c r="Z1108" s="2883"/>
      <c r="AA1108" s="2884"/>
      <c r="AB1108" s="3094"/>
      <c r="AC1108" s="3095"/>
      <c r="AD1108" s="2759">
        <v>0</v>
      </c>
      <c r="AE1108" s="2760"/>
      <c r="AF1108" s="299"/>
      <c r="AG1108" s="166"/>
      <c r="AH1108" s="3044"/>
      <c r="AI1108" s="3044"/>
      <c r="AJ1108" s="3044"/>
      <c r="AK1108" s="3044"/>
      <c r="AL1108" s="291"/>
      <c r="AM1108" s="61"/>
      <c r="AN1108" s="166"/>
      <c r="AO1108" s="166"/>
    </row>
    <row r="1109" spans="1:41" ht="15.95" customHeight="1" x14ac:dyDescent="0.4">
      <c r="A1109" s="2866" t="s">
        <v>1019</v>
      </c>
      <c r="B1109" s="2867"/>
      <c r="C1109" s="2267" t="s">
        <v>502</v>
      </c>
      <c r="D1109" s="2267" t="s">
        <v>503</v>
      </c>
      <c r="E1109" s="2769">
        <v>6</v>
      </c>
      <c r="F1109" s="2770"/>
      <c r="G1109" s="2841">
        <v>38202.400000000001</v>
      </c>
      <c r="H1109" s="2842">
        <v>38202.400000000001</v>
      </c>
      <c r="I1109" s="2759">
        <v>229214.40000000002</v>
      </c>
      <c r="J1109" s="2760"/>
      <c r="K1109" s="299"/>
      <c r="L1109" s="166"/>
      <c r="M1109" s="2272"/>
      <c r="N1109" s="2272"/>
      <c r="O1109" s="2272"/>
      <c r="P1109" s="2272"/>
      <c r="Q1109" s="122"/>
      <c r="R1109" s="61"/>
      <c r="S1109" s="166"/>
      <c r="T1109" s="166"/>
      <c r="U1109" s="286"/>
      <c r="V1109" s="2866" t="s">
        <v>1019</v>
      </c>
      <c r="W1109" s="2867"/>
      <c r="X1109" s="2267" t="s">
        <v>502</v>
      </c>
      <c r="Y1109" s="2267" t="s">
        <v>503</v>
      </c>
      <c r="Z1109" s="2769">
        <v>6</v>
      </c>
      <c r="AA1109" s="2770"/>
      <c r="AB1109" s="2841">
        <v>38202.400000000001</v>
      </c>
      <c r="AC1109" s="2842">
        <v>38202.400000000001</v>
      </c>
      <c r="AD1109" s="2759">
        <v>229214.40000000002</v>
      </c>
      <c r="AE1109" s="2760"/>
      <c r="AF1109" s="299"/>
      <c r="AG1109" s="166"/>
      <c r="AH1109" s="2272"/>
      <c r="AI1109" s="2272"/>
      <c r="AJ1109" s="2272"/>
      <c r="AK1109" s="2272"/>
      <c r="AL1109" s="122"/>
      <c r="AM1109" s="61"/>
      <c r="AN1109" s="166"/>
      <c r="AO1109" s="166"/>
    </row>
    <row r="1110" spans="1:41" ht="15.95" customHeight="1" x14ac:dyDescent="0.4">
      <c r="A1110" s="2866" t="s">
        <v>887</v>
      </c>
      <c r="B1110" s="2867"/>
      <c r="C1110" s="2267" t="s">
        <v>502</v>
      </c>
      <c r="D1110" s="2267" t="s">
        <v>503</v>
      </c>
      <c r="E1110" s="2769">
        <v>5</v>
      </c>
      <c r="F1110" s="2770"/>
      <c r="G1110" s="2841">
        <v>38202.400000000001</v>
      </c>
      <c r="H1110" s="2842">
        <v>38202.400000000001</v>
      </c>
      <c r="I1110" s="2759">
        <v>191012</v>
      </c>
      <c r="J1110" s="2760"/>
      <c r="K1110" s="299"/>
      <c r="L1110" s="166"/>
      <c r="M1110" s="3044"/>
      <c r="N1110" s="3044"/>
      <c r="O1110" s="3044"/>
      <c r="P1110" s="3044"/>
      <c r="Q1110" s="122"/>
      <c r="R1110" s="166"/>
      <c r="S1110" s="61"/>
      <c r="T1110" s="166"/>
      <c r="U1110" s="286"/>
      <c r="V1110" s="2866" t="s">
        <v>887</v>
      </c>
      <c r="W1110" s="2867"/>
      <c r="X1110" s="2267" t="s">
        <v>502</v>
      </c>
      <c r="Y1110" s="2267" t="s">
        <v>503</v>
      </c>
      <c r="Z1110" s="2769">
        <v>5</v>
      </c>
      <c r="AA1110" s="2770"/>
      <c r="AB1110" s="2841">
        <v>38202.400000000001</v>
      </c>
      <c r="AC1110" s="2842">
        <v>38202.400000000001</v>
      </c>
      <c r="AD1110" s="2759">
        <v>191012</v>
      </c>
      <c r="AE1110" s="2760"/>
      <c r="AF1110" s="299"/>
      <c r="AG1110" s="166"/>
      <c r="AH1110" s="2272"/>
      <c r="AI1110" s="2272"/>
      <c r="AJ1110" s="2272"/>
      <c r="AK1110" s="2272"/>
      <c r="AL1110" s="122"/>
      <c r="AM1110" s="166"/>
      <c r="AN1110" s="61"/>
      <c r="AO1110" s="166"/>
    </row>
    <row r="1111" spans="1:41" ht="15.95" customHeight="1" x14ac:dyDescent="0.4">
      <c r="A1111" s="2866" t="s">
        <v>888</v>
      </c>
      <c r="B1111" s="2867"/>
      <c r="C1111" s="2267" t="s">
        <v>502</v>
      </c>
      <c r="D1111" s="2267" t="s">
        <v>503</v>
      </c>
      <c r="E1111" s="2883">
        <v>5</v>
      </c>
      <c r="F1111" s="2884"/>
      <c r="G1111" s="2841">
        <v>38202.400000000001</v>
      </c>
      <c r="H1111" s="2842">
        <v>38202.400000000001</v>
      </c>
      <c r="I1111" s="2759">
        <v>191012</v>
      </c>
      <c r="J1111" s="2760"/>
      <c r="K1111" s="299"/>
      <c r="L1111" s="166"/>
      <c r="M1111" s="3044"/>
      <c r="N1111" s="3044"/>
      <c r="O1111" s="3044"/>
      <c r="P1111" s="3044"/>
      <c r="Q1111" s="122"/>
      <c r="R1111" s="61"/>
      <c r="S1111" s="166"/>
      <c r="T1111" s="166"/>
      <c r="U1111" s="286"/>
      <c r="V1111" s="2866" t="s">
        <v>888</v>
      </c>
      <c r="W1111" s="2867"/>
      <c r="X1111" s="2267" t="s">
        <v>502</v>
      </c>
      <c r="Y1111" s="2267" t="s">
        <v>503</v>
      </c>
      <c r="Z1111" s="2883">
        <v>6</v>
      </c>
      <c r="AA1111" s="2884"/>
      <c r="AB1111" s="2841">
        <v>38202.400000000001</v>
      </c>
      <c r="AC1111" s="2842">
        <v>38202.400000000001</v>
      </c>
      <c r="AD1111" s="2759">
        <v>229214.40000000002</v>
      </c>
      <c r="AE1111" s="2760"/>
      <c r="AF1111" s="299"/>
      <c r="AG1111" s="166"/>
      <c r="AH1111" s="3044"/>
      <c r="AI1111" s="3044"/>
      <c r="AJ1111" s="3044"/>
      <c r="AK1111" s="3044"/>
      <c r="AL1111" s="122"/>
      <c r="AM1111" s="61"/>
      <c r="AN1111" s="166"/>
      <c r="AO1111" s="166"/>
    </row>
    <row r="1112" spans="1:41" ht="15.95" customHeight="1" x14ac:dyDescent="0.3">
      <c r="A1112" s="2870" t="s">
        <v>1020</v>
      </c>
      <c r="B1112" s="2871"/>
      <c r="C1112" s="2052"/>
      <c r="D1112" s="2267"/>
      <c r="E1112" s="2273"/>
      <c r="F1112" s="2274"/>
      <c r="G1112" s="2776"/>
      <c r="H1112" s="3091"/>
      <c r="I1112" s="2765">
        <v>350000</v>
      </c>
      <c r="J1112" s="2766"/>
      <c r="K1112" s="299"/>
      <c r="L1112" s="166"/>
      <c r="M1112" s="3044"/>
      <c r="N1112" s="3044"/>
      <c r="O1112" s="3044"/>
      <c r="P1112" s="3044"/>
      <c r="Q1112" s="292"/>
      <c r="R1112" s="61"/>
      <c r="S1112" s="166"/>
      <c r="T1112" s="166"/>
      <c r="U1112" s="286"/>
      <c r="V1112" s="2870" t="s">
        <v>1020</v>
      </c>
      <c r="W1112" s="2871"/>
      <c r="X1112" s="2052"/>
      <c r="Y1112" s="2267"/>
      <c r="Z1112" s="2273"/>
      <c r="AA1112" s="2274"/>
      <c r="AB1112" s="2776"/>
      <c r="AC1112" s="3091"/>
      <c r="AD1112" s="2765">
        <v>2286901.2999999998</v>
      </c>
      <c r="AE1112" s="2766"/>
      <c r="AF1112" s="299"/>
      <c r="AG1112" s="166"/>
      <c r="AH1112" s="3044"/>
      <c r="AI1112" s="3044"/>
      <c r="AJ1112" s="3044"/>
      <c r="AK1112" s="3044"/>
      <c r="AL1112" s="122"/>
      <c r="AM1112" s="61"/>
      <c r="AN1112" s="166"/>
      <c r="AO1112" s="166"/>
    </row>
    <row r="1113" spans="1:41" ht="15.95" customHeight="1" x14ac:dyDescent="0.4">
      <c r="A1113" s="2866" t="s">
        <v>890</v>
      </c>
      <c r="B1113" s="2867"/>
      <c r="C1113" s="2267"/>
      <c r="D1113" s="2267"/>
      <c r="E1113" s="2883"/>
      <c r="F1113" s="2884"/>
      <c r="G1113" s="2776"/>
      <c r="H1113" s="3091"/>
      <c r="I1113" s="2759">
        <v>0</v>
      </c>
      <c r="J1113" s="2760"/>
      <c r="K1113" s="299"/>
      <c r="L1113" s="166"/>
      <c r="M1113" s="166"/>
      <c r="N1113" s="166"/>
      <c r="O1113" s="166"/>
      <c r="P1113" s="166"/>
      <c r="Q1113" s="166"/>
      <c r="R1113" s="61"/>
      <c r="S1113" s="166"/>
      <c r="T1113" s="166"/>
      <c r="U1113" s="286"/>
      <c r="V1113" s="2866" t="s">
        <v>890</v>
      </c>
      <c r="W1113" s="2867"/>
      <c r="X1113" s="2267" t="s">
        <v>502</v>
      </c>
      <c r="Y1113" s="2267" t="s">
        <v>503</v>
      </c>
      <c r="Z1113" s="2883">
        <v>20</v>
      </c>
      <c r="AA1113" s="2884"/>
      <c r="AB1113" s="2841">
        <v>38202.400000000001</v>
      </c>
      <c r="AC1113" s="2842">
        <v>38202.400000000001</v>
      </c>
      <c r="AD1113" s="2759">
        <v>764048</v>
      </c>
      <c r="AE1113" s="2760"/>
      <c r="AF1113" s="299"/>
      <c r="AG1113" s="166"/>
      <c r="AH1113" s="3044"/>
      <c r="AI1113" s="3044"/>
      <c r="AJ1113" s="3044"/>
      <c r="AK1113" s="3044"/>
      <c r="AL1113" s="292"/>
      <c r="AM1113" s="61"/>
      <c r="AN1113" s="166"/>
      <c r="AO1113" s="166"/>
    </row>
    <row r="1114" spans="1:41" ht="15.95" customHeight="1" x14ac:dyDescent="0.3">
      <c r="A1114" s="2866" t="s">
        <v>1525</v>
      </c>
      <c r="B1114" s="2867"/>
      <c r="C1114" s="2267"/>
      <c r="D1114" s="2267"/>
      <c r="E1114" s="2273"/>
      <c r="F1114" s="2274"/>
      <c r="G1114" s="2776"/>
      <c r="H1114" s="3091"/>
      <c r="I1114" s="2759">
        <v>0</v>
      </c>
      <c r="J1114" s="2760"/>
      <c r="K1114" s="299"/>
      <c r="L1114" s="53"/>
      <c r="M1114" s="53"/>
      <c r="N1114" s="53"/>
      <c r="O1114" s="53"/>
      <c r="P1114" s="53"/>
      <c r="Q1114" s="53"/>
      <c r="R1114" s="166"/>
      <c r="S1114" s="166"/>
      <c r="T1114" s="166"/>
      <c r="U1114" s="286"/>
      <c r="V1114" s="2866" t="s">
        <v>1525</v>
      </c>
      <c r="W1114" s="2867"/>
      <c r="X1114" s="2267"/>
      <c r="Y1114" s="2267"/>
      <c r="Z1114" s="2273"/>
      <c r="AA1114" s="2274"/>
      <c r="AB1114" s="2759"/>
      <c r="AC1114" s="3091"/>
      <c r="AD1114" s="2759">
        <v>0</v>
      </c>
      <c r="AE1114" s="2760"/>
      <c r="AF1114" s="299"/>
      <c r="AG1114" s="166"/>
      <c r="AH1114" s="166"/>
      <c r="AI1114" s="166"/>
      <c r="AJ1114" s="166"/>
      <c r="AK1114" s="166"/>
      <c r="AL1114" s="166"/>
      <c r="AM1114" s="166"/>
      <c r="AN1114" s="166"/>
      <c r="AO1114" s="166"/>
    </row>
    <row r="1115" spans="1:41" ht="15.95" customHeight="1" x14ac:dyDescent="0.4">
      <c r="A1115" s="2866" t="s">
        <v>899</v>
      </c>
      <c r="B1115" s="2867"/>
      <c r="C1115" s="2267"/>
      <c r="D1115" s="2267"/>
      <c r="E1115" s="2883"/>
      <c r="F1115" s="2884"/>
      <c r="G1115" s="2776"/>
      <c r="H1115" s="3091"/>
      <c r="I1115" s="2759">
        <v>0</v>
      </c>
      <c r="J1115" s="2760"/>
      <c r="K1115" s="299"/>
      <c r="L1115" s="53"/>
      <c r="M1115" s="53"/>
      <c r="N1115" s="53"/>
      <c r="O1115" s="53"/>
      <c r="P1115" s="53"/>
      <c r="Q1115" s="53"/>
      <c r="R1115" s="53"/>
      <c r="S1115" s="166"/>
      <c r="T1115" s="166"/>
      <c r="U1115" s="286"/>
      <c r="V1115" s="2866" t="s">
        <v>899</v>
      </c>
      <c r="W1115" s="2867"/>
      <c r="X1115" s="2267" t="s">
        <v>502</v>
      </c>
      <c r="Y1115" s="2267" t="s">
        <v>503</v>
      </c>
      <c r="Z1115" s="2883">
        <v>4</v>
      </c>
      <c r="AA1115" s="2884"/>
      <c r="AB1115" s="2841">
        <v>38202.400000000001</v>
      </c>
      <c r="AC1115" s="2842">
        <v>38202.400000000001</v>
      </c>
      <c r="AD1115" s="2759">
        <v>152809.60000000001</v>
      </c>
      <c r="AE1115" s="2760"/>
      <c r="AF1115" s="299"/>
      <c r="AG1115" s="53"/>
      <c r="AH1115" s="53"/>
      <c r="AI1115" s="53"/>
      <c r="AJ1115" s="53"/>
      <c r="AK1115" s="53"/>
      <c r="AL1115" s="53"/>
      <c r="AM1115" s="53"/>
      <c r="AN1115" s="166"/>
      <c r="AO1115" s="166"/>
    </row>
    <row r="1116" spans="1:41" ht="15.95" customHeight="1" x14ac:dyDescent="0.4">
      <c r="A1116" s="2866" t="s">
        <v>733</v>
      </c>
      <c r="B1116" s="2867"/>
      <c r="C1116" s="2267"/>
      <c r="D1116" s="2267"/>
      <c r="E1116" s="2883"/>
      <c r="F1116" s="2884"/>
      <c r="G1116" s="2776"/>
      <c r="H1116" s="3091"/>
      <c r="I1116" s="2759">
        <v>0</v>
      </c>
      <c r="J1116" s="2760"/>
      <c r="K1116" s="299"/>
      <c r="L1116" s="53"/>
      <c r="M1116" s="53"/>
      <c r="N1116" s="53"/>
      <c r="O1116" s="53"/>
      <c r="P1116" s="53"/>
      <c r="Q1116" s="53"/>
      <c r="R1116" s="53"/>
      <c r="S1116" s="166"/>
      <c r="T1116" s="166"/>
      <c r="U1116" s="286"/>
      <c r="V1116" s="2866" t="s">
        <v>733</v>
      </c>
      <c r="W1116" s="2867"/>
      <c r="X1116" s="2267" t="s">
        <v>502</v>
      </c>
      <c r="Y1116" s="2267" t="s">
        <v>503</v>
      </c>
      <c r="Z1116" s="2883">
        <v>4</v>
      </c>
      <c r="AA1116" s="2884"/>
      <c r="AB1116" s="2841">
        <v>38202.400000000001</v>
      </c>
      <c r="AC1116" s="2842">
        <v>38202.400000000001</v>
      </c>
      <c r="AD1116" s="2759">
        <v>152809.60000000001</v>
      </c>
      <c r="AE1116" s="2760"/>
      <c r="AF1116" s="299"/>
      <c r="AG1116" s="53"/>
      <c r="AH1116" s="53"/>
      <c r="AI1116" s="53"/>
      <c r="AJ1116" s="53"/>
      <c r="AK1116" s="53"/>
      <c r="AL1116" s="53"/>
      <c r="AM1116" s="53"/>
      <c r="AN1116" s="166"/>
      <c r="AO1116" s="166"/>
    </row>
    <row r="1117" spans="1:41" ht="15.95" customHeight="1" x14ac:dyDescent="0.3">
      <c r="A1117" s="2866" t="s">
        <v>770</v>
      </c>
      <c r="B1117" s="2867"/>
      <c r="C1117" s="2052"/>
      <c r="D1117" s="2267" t="s">
        <v>799</v>
      </c>
      <c r="E1117" s="2883"/>
      <c r="F1117" s="2884"/>
      <c r="G1117" s="2776"/>
      <c r="H1117" s="3091"/>
      <c r="I1117" s="2759">
        <v>350000</v>
      </c>
      <c r="J1117" s="2760"/>
      <c r="K1117" s="299"/>
      <c r="L1117" s="53"/>
      <c r="M1117" s="53"/>
      <c r="N1117" s="53"/>
      <c r="O1117" s="53"/>
      <c r="P1117" s="53"/>
      <c r="Q1117" s="53"/>
      <c r="R1117" s="53"/>
      <c r="S1117" s="166"/>
      <c r="T1117" s="166"/>
      <c r="U1117" s="286"/>
      <c r="V1117" s="2866" t="s">
        <v>770</v>
      </c>
      <c r="W1117" s="2867"/>
      <c r="X1117" s="2052"/>
      <c r="Y1117" s="2267" t="s">
        <v>799</v>
      </c>
      <c r="Z1117" s="2883"/>
      <c r="AA1117" s="2884"/>
      <c r="AB1117" s="2776"/>
      <c r="AC1117" s="3091"/>
      <c r="AD1117" s="2759">
        <v>250000</v>
      </c>
      <c r="AE1117" s="2760"/>
      <c r="AF1117" s="299"/>
      <c r="AG1117" s="53"/>
      <c r="AH1117" s="53"/>
      <c r="AI1117" s="53"/>
      <c r="AJ1117" s="53"/>
      <c r="AK1117" s="53"/>
      <c r="AL1117" s="53"/>
      <c r="AM1117" s="53"/>
      <c r="AN1117" s="166"/>
      <c r="AO1117" s="166"/>
    </row>
    <row r="1118" spans="1:41" ht="15.95" customHeight="1" x14ac:dyDescent="0.3">
      <c r="A1118" s="2866" t="s">
        <v>620</v>
      </c>
      <c r="B1118" s="2867"/>
      <c r="C1118" s="2267"/>
      <c r="D1118" s="2267"/>
      <c r="E1118" s="2883"/>
      <c r="F1118" s="2884"/>
      <c r="G1118" s="2776"/>
      <c r="H1118" s="3091"/>
      <c r="I1118" s="2759">
        <v>0</v>
      </c>
      <c r="J1118" s="2760"/>
      <c r="K1118" s="299"/>
      <c r="L1118" s="53"/>
      <c r="M1118" s="53"/>
      <c r="N1118" s="53"/>
      <c r="O1118" s="53"/>
      <c r="P1118" s="53"/>
      <c r="Q1118" s="53"/>
      <c r="R1118" s="53"/>
      <c r="S1118" s="53"/>
      <c r="T1118" s="53"/>
      <c r="U1118" s="286"/>
      <c r="V1118" s="2866" t="s">
        <v>620</v>
      </c>
      <c r="W1118" s="2867"/>
      <c r="X1118" s="2267"/>
      <c r="Y1118" s="2267"/>
      <c r="Z1118" s="2883">
        <v>10.15</v>
      </c>
      <c r="AA1118" s="2884"/>
      <c r="AB1118" s="2759">
        <v>95294</v>
      </c>
      <c r="AC1118" s="3091"/>
      <c r="AD1118" s="2759">
        <v>967234.1</v>
      </c>
      <c r="AE1118" s="2760"/>
      <c r="AF1118" s="299"/>
      <c r="AG1118" s="53"/>
      <c r="AH1118" s="53"/>
      <c r="AI1118" s="53"/>
      <c r="AJ1118" s="53"/>
      <c r="AK1118" s="53"/>
      <c r="AL1118" s="53"/>
      <c r="AM1118" s="53"/>
      <c r="AN1118" s="53"/>
      <c r="AO1118" s="53"/>
    </row>
    <row r="1119" spans="1:41" ht="15.95" customHeight="1" thickBot="1" x14ac:dyDescent="0.25">
      <c r="A1119" s="3092" t="s">
        <v>563</v>
      </c>
      <c r="B1119" s="3093"/>
      <c r="C1119" s="231"/>
      <c r="D1119" s="232"/>
      <c r="E1119" s="2761">
        <v>42</v>
      </c>
      <c r="F1119" s="2762"/>
      <c r="G1119" s="2763"/>
      <c r="H1119" s="2764"/>
      <c r="I1119" s="2761">
        <v>3750013.5999999996</v>
      </c>
      <c r="J1119" s="2762"/>
      <c r="K1119" s="299"/>
      <c r="L1119" s="53"/>
      <c r="M1119" s="53"/>
      <c r="N1119" s="53"/>
      <c r="O1119" s="53"/>
      <c r="P1119" s="53"/>
      <c r="Q1119" s="53"/>
      <c r="R1119" s="53"/>
      <c r="S1119" s="166"/>
      <c r="T1119" s="166"/>
      <c r="U1119" s="286"/>
      <c r="V1119" s="3092" t="s">
        <v>563</v>
      </c>
      <c r="W1119" s="3093"/>
      <c r="X1119" s="231"/>
      <c r="Y1119" s="232"/>
      <c r="Z1119" s="2761">
        <v>87</v>
      </c>
      <c r="AA1119" s="2762"/>
      <c r="AB1119" s="2763"/>
      <c r="AC1119" s="2764"/>
      <c r="AD1119" s="2761">
        <v>7062201.3000000007</v>
      </c>
      <c r="AE1119" s="2762"/>
      <c r="AF1119" s="299"/>
      <c r="AG1119" s="53"/>
      <c r="AH1119" s="53"/>
      <c r="AI1119" s="53"/>
      <c r="AJ1119" s="53"/>
      <c r="AK1119" s="53"/>
      <c r="AL1119" s="53"/>
      <c r="AM1119" s="53"/>
      <c r="AN1119" s="166"/>
      <c r="AO1119" s="166"/>
    </row>
    <row r="1120" spans="1:41" ht="15.95" customHeight="1" x14ac:dyDescent="0.2"/>
    <row r="1121" ht="15.95" customHeight="1" x14ac:dyDescent="0.2"/>
    <row r="1122" ht="15.95" customHeight="1" x14ac:dyDescent="0.2"/>
    <row r="1123" ht="15.95" customHeight="1" x14ac:dyDescent="0.2"/>
    <row r="1124" ht="15.95" customHeight="1" x14ac:dyDescent="0.2"/>
    <row r="1125" ht="15.95" customHeight="1" x14ac:dyDescent="0.2"/>
    <row r="1126" ht="15.95" customHeight="1" x14ac:dyDescent="0.2"/>
    <row r="1127" ht="15.95" customHeight="1" x14ac:dyDescent="0.2"/>
    <row r="1128" ht="15.95" customHeight="1" x14ac:dyDescent="0.2"/>
    <row r="1129" ht="15.95" customHeight="1" x14ac:dyDescent="0.2"/>
    <row r="1130" ht="15.95" customHeight="1" x14ac:dyDescent="0.2"/>
    <row r="1131" ht="15.95" customHeight="1" x14ac:dyDescent="0.2"/>
    <row r="1132" ht="15.95" customHeight="1" x14ac:dyDescent="0.2"/>
    <row r="1133" ht="15.95" customHeight="1" x14ac:dyDescent="0.2"/>
    <row r="1134" ht="15.95" customHeight="1" x14ac:dyDescent="0.2"/>
    <row r="1135" ht="15.95" customHeight="1" x14ac:dyDescent="0.2"/>
    <row r="1136" ht="15.95" customHeight="1" x14ac:dyDescent="0.2"/>
    <row r="1137" ht="15.95" customHeight="1" x14ac:dyDescent="0.2"/>
    <row r="1138" ht="15.95" customHeight="1" x14ac:dyDescent="0.2"/>
    <row r="1139" ht="15.95" customHeight="1" x14ac:dyDescent="0.2"/>
    <row r="1140" ht="15.95" customHeight="1" x14ac:dyDescent="0.2"/>
    <row r="1141" ht="15.95" customHeight="1" x14ac:dyDescent="0.2"/>
    <row r="1142" ht="15.95" customHeight="1" x14ac:dyDescent="0.2"/>
    <row r="1143" ht="15.95" customHeight="1" x14ac:dyDescent="0.2"/>
    <row r="1144" ht="15.95" customHeight="1" x14ac:dyDescent="0.2"/>
    <row r="1145" ht="15.95" customHeight="1" x14ac:dyDescent="0.2"/>
    <row r="1146" ht="15.95" customHeight="1" x14ac:dyDescent="0.2"/>
    <row r="1147" ht="15.95" customHeight="1" x14ac:dyDescent="0.2"/>
    <row r="1148" ht="15.95" customHeight="1" x14ac:dyDescent="0.2"/>
    <row r="1149" ht="15.95" customHeight="1" x14ac:dyDescent="0.2"/>
    <row r="1150" ht="15.95" customHeight="1" x14ac:dyDescent="0.2"/>
    <row r="1151" ht="15.95" customHeight="1" x14ac:dyDescent="0.2"/>
    <row r="1152" ht="15.95" customHeight="1" x14ac:dyDescent="0.2"/>
    <row r="1153" ht="15.95" customHeight="1" x14ac:dyDescent="0.2"/>
    <row r="1154" ht="15.95" customHeight="1" x14ac:dyDescent="0.2"/>
    <row r="1155" ht="15.95" customHeight="1" x14ac:dyDescent="0.2"/>
    <row r="1156" ht="15.95" customHeight="1" x14ac:dyDescent="0.2"/>
    <row r="1157" ht="15.95" customHeight="1" x14ac:dyDescent="0.2"/>
    <row r="1158" ht="15.95" customHeight="1" x14ac:dyDescent="0.2"/>
    <row r="1159" ht="15.95" customHeight="1" x14ac:dyDescent="0.2"/>
    <row r="1160" ht="15.95" customHeight="1" x14ac:dyDescent="0.2"/>
    <row r="1161" ht="15.95" customHeight="1" x14ac:dyDescent="0.2"/>
    <row r="1162" ht="15.95" customHeight="1" x14ac:dyDescent="0.2"/>
    <row r="1163" ht="15.95" customHeight="1" x14ac:dyDescent="0.2"/>
    <row r="1164" ht="15.95" customHeight="1" x14ac:dyDescent="0.2"/>
    <row r="1165" ht="15.95" customHeight="1" x14ac:dyDescent="0.2"/>
    <row r="1166" ht="15.95" customHeight="1" x14ac:dyDescent="0.2"/>
    <row r="1167" ht="15.95" customHeight="1" x14ac:dyDescent="0.2"/>
    <row r="1168" ht="15.95" customHeight="1" x14ac:dyDescent="0.2"/>
    <row r="1169" ht="15.95" customHeight="1" x14ac:dyDescent="0.2"/>
    <row r="1170" ht="15.95" customHeight="1" x14ac:dyDescent="0.2"/>
  </sheetData>
  <mergeCells count="11513">
    <mergeCell ref="AN1045:AO1045"/>
    <mergeCell ref="O607:P607"/>
    <mergeCell ref="O608:P608"/>
    <mergeCell ref="O609:P609"/>
    <mergeCell ref="O606:P606"/>
    <mergeCell ref="AN879:AO879"/>
    <mergeCell ref="AN823:AO823"/>
    <mergeCell ref="S823:T823"/>
    <mergeCell ref="S767:T767"/>
    <mergeCell ref="AN767:AO767"/>
    <mergeCell ref="AN711:AO711"/>
    <mergeCell ref="S711:T711"/>
    <mergeCell ref="S655:T655"/>
    <mergeCell ref="AN655:AO655"/>
    <mergeCell ref="S599:T599"/>
    <mergeCell ref="S543:T543"/>
    <mergeCell ref="AN543:AO543"/>
    <mergeCell ref="AN487:AO487"/>
    <mergeCell ref="S487:T487"/>
    <mergeCell ref="S431:T431"/>
    <mergeCell ref="AN431:AO431"/>
    <mergeCell ref="AN375:AO375"/>
    <mergeCell ref="S375:T375"/>
    <mergeCell ref="AN319:AO319"/>
    <mergeCell ref="S319:T319"/>
    <mergeCell ref="AN263:AO263"/>
    <mergeCell ref="S263:T263"/>
    <mergeCell ref="AN207:AO207"/>
    <mergeCell ref="S207:T207"/>
    <mergeCell ref="AN151:AO151"/>
    <mergeCell ref="S151:T151"/>
    <mergeCell ref="AN39:AO39"/>
    <mergeCell ref="S39:T39"/>
    <mergeCell ref="AN566:AO566"/>
    <mergeCell ref="AD669:AE669"/>
    <mergeCell ref="Z670:AA670"/>
    <mergeCell ref="AN878:AO878"/>
    <mergeCell ref="AJ878:AK878"/>
    <mergeCell ref="AL876:AM876"/>
    <mergeCell ref="Z877:AA877"/>
    <mergeCell ref="Z876:AA876"/>
    <mergeCell ref="AB876:AC876"/>
    <mergeCell ref="AN93:AO93"/>
    <mergeCell ref="Z669:AA669"/>
    <mergeCell ref="AB669:AC669"/>
    <mergeCell ref="AD764:AE764"/>
    <mergeCell ref="Z764:AA764"/>
    <mergeCell ref="AJ760:AK760"/>
    <mergeCell ref="AL760:AM760"/>
    <mergeCell ref="AN760:AO760"/>
    <mergeCell ref="AL741:AM741"/>
    <mergeCell ref="AN741:AO741"/>
    <mergeCell ref="A732:T732"/>
    <mergeCell ref="G734:H734"/>
    <mergeCell ref="Q734:R734"/>
    <mergeCell ref="S734:T734"/>
    <mergeCell ref="AB734:AC734"/>
    <mergeCell ref="E726:F726"/>
    <mergeCell ref="G726:H726"/>
    <mergeCell ref="I726:J726"/>
    <mergeCell ref="Z726:AA726"/>
    <mergeCell ref="A738:B738"/>
    <mergeCell ref="E738:F738"/>
    <mergeCell ref="G738:H738"/>
    <mergeCell ref="E670:F670"/>
    <mergeCell ref="G670:H670"/>
    <mergeCell ref="AB670:AC670"/>
    <mergeCell ref="AD668:AE668"/>
    <mergeCell ref="AD670:AE670"/>
    <mergeCell ref="I670:J670"/>
    <mergeCell ref="V669:W669"/>
    <mergeCell ref="Z833:AA833"/>
    <mergeCell ref="AB833:AC833"/>
    <mergeCell ref="AD833:AE833"/>
    <mergeCell ref="AN762:AO762"/>
    <mergeCell ref="G763:H763"/>
    <mergeCell ref="I763:J763"/>
    <mergeCell ref="O763:P763"/>
    <mergeCell ref="V763:W763"/>
    <mergeCell ref="Z763:AA763"/>
    <mergeCell ref="AB762:AC762"/>
    <mergeCell ref="AD762:AE762"/>
    <mergeCell ref="AN763:AO763"/>
    <mergeCell ref="Z995:AA995"/>
    <mergeCell ref="AD892:AE892"/>
    <mergeCell ref="AH888:AK888"/>
    <mergeCell ref="AB852:AC852"/>
    <mergeCell ref="AD852:AE852"/>
    <mergeCell ref="AJ852:AK852"/>
    <mergeCell ref="AL852:AM852"/>
    <mergeCell ref="AN852:AO852"/>
    <mergeCell ref="Z851:AA851"/>
    <mergeCell ref="AB851:AC851"/>
    <mergeCell ref="AD851:AE851"/>
    <mergeCell ref="AJ851:AK851"/>
    <mergeCell ref="AL851:AM851"/>
    <mergeCell ref="AN851:AO851"/>
    <mergeCell ref="AH831:AK831"/>
    <mergeCell ref="S796:T796"/>
    <mergeCell ref="V796:W796"/>
    <mergeCell ref="Z796:AA796"/>
    <mergeCell ref="AB796:AC796"/>
    <mergeCell ref="AD796:AE796"/>
    <mergeCell ref="AJ796:AK796"/>
    <mergeCell ref="AL796:AM796"/>
    <mergeCell ref="AN796:AO796"/>
    <mergeCell ref="AD777:AE777"/>
    <mergeCell ref="V770:W770"/>
    <mergeCell ref="Z770:AA770"/>
    <mergeCell ref="AD768:AE768"/>
    <mergeCell ref="AN764:AO764"/>
    <mergeCell ref="AB763:AC763"/>
    <mergeCell ref="AL763:AM763"/>
    <mergeCell ref="V764:W764"/>
    <mergeCell ref="V740:W740"/>
    <mergeCell ref="E889:F889"/>
    <mergeCell ref="G889:H889"/>
    <mergeCell ref="I889:J889"/>
    <mergeCell ref="V889:W889"/>
    <mergeCell ref="Z889:AA889"/>
    <mergeCell ref="G891:H891"/>
    <mergeCell ref="I891:J891"/>
    <mergeCell ref="Z891:AA891"/>
    <mergeCell ref="AB891:AC891"/>
    <mergeCell ref="E887:F887"/>
    <mergeCell ref="AD888:AE888"/>
    <mergeCell ref="AB890:AC890"/>
    <mergeCell ref="Z890:AA890"/>
    <mergeCell ref="A870:B870"/>
    <mergeCell ref="E870:F870"/>
    <mergeCell ref="G870:H870"/>
    <mergeCell ref="I870:J870"/>
    <mergeCell ref="O870:P870"/>
    <mergeCell ref="Q870:R870"/>
    <mergeCell ref="S870:T870"/>
    <mergeCell ref="V870:W870"/>
    <mergeCell ref="Z870:AA870"/>
    <mergeCell ref="AB870:AC870"/>
    <mergeCell ref="AD890:AE890"/>
    <mergeCell ref="A893:B893"/>
    <mergeCell ref="E893:F893"/>
    <mergeCell ref="G893:H893"/>
    <mergeCell ref="AB892:AC892"/>
    <mergeCell ref="Z892:AA892"/>
    <mergeCell ref="A891:B891"/>
    <mergeCell ref="E891:F891"/>
    <mergeCell ref="E894:F894"/>
    <mergeCell ref="G894:H894"/>
    <mergeCell ref="I894:J894"/>
    <mergeCell ref="I893:J893"/>
    <mergeCell ref="AD894:AE894"/>
    <mergeCell ref="V893:W893"/>
    <mergeCell ref="Z893:AA893"/>
    <mergeCell ref="AB893:AC893"/>
    <mergeCell ref="AD893:AE893"/>
    <mergeCell ref="A221:B221"/>
    <mergeCell ref="Z894:AA894"/>
    <mergeCell ref="AB894:AC894"/>
    <mergeCell ref="A892:B892"/>
    <mergeCell ref="E892:F892"/>
    <mergeCell ref="G892:H892"/>
    <mergeCell ref="I892:J892"/>
    <mergeCell ref="A445:B445"/>
    <mergeCell ref="A228:T228"/>
    <mergeCell ref="E222:F222"/>
    <mergeCell ref="G222:H222"/>
    <mergeCell ref="I222:J222"/>
    <mergeCell ref="E445:F445"/>
    <mergeCell ref="G445:H445"/>
    <mergeCell ref="I445:J445"/>
    <mergeCell ref="A443:B443"/>
    <mergeCell ref="E443:F443"/>
    <mergeCell ref="A439:B439"/>
    <mergeCell ref="E439:F439"/>
    <mergeCell ref="G439:H439"/>
    <mergeCell ref="A669:B669"/>
    <mergeCell ref="A452:T452"/>
    <mergeCell ref="E446:F446"/>
    <mergeCell ref="A885:B885"/>
    <mergeCell ref="E885:F885"/>
    <mergeCell ref="G885:H885"/>
    <mergeCell ref="I885:J885"/>
    <mergeCell ref="V885:W885"/>
    <mergeCell ref="Z885:AA885"/>
    <mergeCell ref="AB884:AC884"/>
    <mergeCell ref="AD884:AE884"/>
    <mergeCell ref="V883:W883"/>
    <mergeCell ref="AB885:AC885"/>
    <mergeCell ref="AD885:AE885"/>
    <mergeCell ref="M886:P886"/>
    <mergeCell ref="AB889:AC889"/>
    <mergeCell ref="AD889:AE889"/>
    <mergeCell ref="AD891:AE891"/>
    <mergeCell ref="A890:B890"/>
    <mergeCell ref="Z879:AA879"/>
    <mergeCell ref="AD881:AE881"/>
    <mergeCell ref="A881:B881"/>
    <mergeCell ref="E881:F881"/>
    <mergeCell ref="G881:H881"/>
    <mergeCell ref="I881:J881"/>
    <mergeCell ref="A880:B880"/>
    <mergeCell ref="E880:F880"/>
    <mergeCell ref="G880:H880"/>
    <mergeCell ref="I880:J880"/>
    <mergeCell ref="V881:W881"/>
    <mergeCell ref="G882:H882"/>
    <mergeCell ref="I882:J882"/>
    <mergeCell ref="V882:W882"/>
    <mergeCell ref="Z882:AA882"/>
    <mergeCell ref="AB881:AC881"/>
    <mergeCell ref="Z881:AA881"/>
    <mergeCell ref="AB882:AC882"/>
    <mergeCell ref="AD882:AE882"/>
    <mergeCell ref="Z883:AA883"/>
    <mergeCell ref="AB883:AC883"/>
    <mergeCell ref="A883:B883"/>
    <mergeCell ref="E883:F883"/>
    <mergeCell ref="G883:H883"/>
    <mergeCell ref="I883:J883"/>
    <mergeCell ref="AD883:AE883"/>
    <mergeCell ref="A882:B882"/>
    <mergeCell ref="E882:F882"/>
    <mergeCell ref="A884:B884"/>
    <mergeCell ref="E884:F884"/>
    <mergeCell ref="G884:H884"/>
    <mergeCell ref="I884:J884"/>
    <mergeCell ref="V884:W884"/>
    <mergeCell ref="Z884:AA884"/>
    <mergeCell ref="S879:T879"/>
    <mergeCell ref="E890:F890"/>
    <mergeCell ref="G890:H890"/>
    <mergeCell ref="I890:J890"/>
    <mergeCell ref="V890:W890"/>
    <mergeCell ref="Z887:AA887"/>
    <mergeCell ref="AB887:AC887"/>
    <mergeCell ref="A888:B888"/>
    <mergeCell ref="E888:F888"/>
    <mergeCell ref="G888:H888"/>
    <mergeCell ref="I888:J888"/>
    <mergeCell ref="A887:B887"/>
    <mergeCell ref="AJ873:AK873"/>
    <mergeCell ref="AL873:AM873"/>
    <mergeCell ref="AN873:AO873"/>
    <mergeCell ref="A874:B874"/>
    <mergeCell ref="E874:F874"/>
    <mergeCell ref="G874:H874"/>
    <mergeCell ref="I874:J874"/>
    <mergeCell ref="O874:P874"/>
    <mergeCell ref="Q874:R874"/>
    <mergeCell ref="S874:T874"/>
    <mergeCell ref="V874:W874"/>
    <mergeCell ref="Z875:AA875"/>
    <mergeCell ref="AB874:AC874"/>
    <mergeCell ref="AD874:AE874"/>
    <mergeCell ref="AJ874:AK874"/>
    <mergeCell ref="Z874:AA874"/>
    <mergeCell ref="AJ876:AK876"/>
    <mergeCell ref="AN874:AO874"/>
    <mergeCell ref="A875:B875"/>
    <mergeCell ref="E875:F875"/>
    <mergeCell ref="G875:H875"/>
    <mergeCell ref="I875:J875"/>
    <mergeCell ref="O875:P875"/>
    <mergeCell ref="Q875:R875"/>
    <mergeCell ref="S875:T875"/>
    <mergeCell ref="V875:W875"/>
    <mergeCell ref="AL875:AM875"/>
    <mergeCell ref="S876:T876"/>
    <mergeCell ref="V876:W876"/>
    <mergeCell ref="AD876:AE876"/>
    <mergeCell ref="A876:B876"/>
    <mergeCell ref="E876:F876"/>
    <mergeCell ref="G876:H876"/>
    <mergeCell ref="I876:J876"/>
    <mergeCell ref="AN875:AO875"/>
    <mergeCell ref="AN876:AO876"/>
    <mergeCell ref="A873:B873"/>
    <mergeCell ref="E873:F873"/>
    <mergeCell ref="G873:H873"/>
    <mergeCell ref="I873:J873"/>
    <mergeCell ref="O873:P873"/>
    <mergeCell ref="Q873:R873"/>
    <mergeCell ref="S873:T873"/>
    <mergeCell ref="V873:W873"/>
    <mergeCell ref="Z873:AA873"/>
    <mergeCell ref="AB873:AC873"/>
    <mergeCell ref="AD873:AE873"/>
    <mergeCell ref="AD870:AE870"/>
    <mergeCell ref="AJ870:AK870"/>
    <mergeCell ref="AL870:AM870"/>
    <mergeCell ref="AN870:AO870"/>
    <mergeCell ref="A871:B871"/>
    <mergeCell ref="E871:F871"/>
    <mergeCell ref="G871:H871"/>
    <mergeCell ref="I871:J871"/>
    <mergeCell ref="O871:P871"/>
    <mergeCell ref="Q871:R871"/>
    <mergeCell ref="S871:T871"/>
    <mergeCell ref="V871:W871"/>
    <mergeCell ref="Z871:AA871"/>
    <mergeCell ref="AB871:AC871"/>
    <mergeCell ref="AD871:AE871"/>
    <mergeCell ref="AJ871:AK871"/>
    <mergeCell ref="AL871:AM871"/>
    <mergeCell ref="AN871:AO871"/>
    <mergeCell ref="A872:B872"/>
    <mergeCell ref="E872:F872"/>
    <mergeCell ref="G872:H872"/>
    <mergeCell ref="I872:J872"/>
    <mergeCell ref="O872:P872"/>
    <mergeCell ref="Q872:R872"/>
    <mergeCell ref="S872:T872"/>
    <mergeCell ref="V872:W872"/>
    <mergeCell ref="Z872:AA872"/>
    <mergeCell ref="AB872:AC872"/>
    <mergeCell ref="AD872:AE872"/>
    <mergeCell ref="AJ872:AK872"/>
    <mergeCell ref="AL872:AM872"/>
    <mergeCell ref="AN872:AO872"/>
    <mergeCell ref="A867:B867"/>
    <mergeCell ref="E867:F867"/>
    <mergeCell ref="G867:H867"/>
    <mergeCell ref="I867:J867"/>
    <mergeCell ref="O867:P867"/>
    <mergeCell ref="Q867:R867"/>
    <mergeCell ref="S867:T867"/>
    <mergeCell ref="V867:W867"/>
    <mergeCell ref="Z867:AA867"/>
    <mergeCell ref="AB867:AC867"/>
    <mergeCell ref="AD867:AE867"/>
    <mergeCell ref="AJ867:AK867"/>
    <mergeCell ref="AL867:AM867"/>
    <mergeCell ref="AN867:AO867"/>
    <mergeCell ref="A868:B868"/>
    <mergeCell ref="E868:F868"/>
    <mergeCell ref="G868:H868"/>
    <mergeCell ref="I868:J868"/>
    <mergeCell ref="O868:P868"/>
    <mergeCell ref="Q868:R868"/>
    <mergeCell ref="S868:T868"/>
    <mergeCell ref="V868:W868"/>
    <mergeCell ref="Z868:AA868"/>
    <mergeCell ref="AB868:AC868"/>
    <mergeCell ref="AD868:AE868"/>
    <mergeCell ref="AJ868:AK868"/>
    <mergeCell ref="AL868:AM868"/>
    <mergeCell ref="AN868:AO868"/>
    <mergeCell ref="A869:B869"/>
    <mergeCell ref="E869:F869"/>
    <mergeCell ref="G869:H869"/>
    <mergeCell ref="I869:J869"/>
    <mergeCell ref="O869:P869"/>
    <mergeCell ref="Q869:R869"/>
    <mergeCell ref="S869:T869"/>
    <mergeCell ref="V869:W869"/>
    <mergeCell ref="Z869:AA869"/>
    <mergeCell ref="AB869:AC869"/>
    <mergeCell ref="AD869:AE869"/>
    <mergeCell ref="AJ869:AK869"/>
    <mergeCell ref="AL869:AM869"/>
    <mergeCell ref="AN869:AO869"/>
    <mergeCell ref="A864:B864"/>
    <mergeCell ref="E864:F864"/>
    <mergeCell ref="G864:H864"/>
    <mergeCell ref="I864:J864"/>
    <mergeCell ref="O864:P864"/>
    <mergeCell ref="Q864:R864"/>
    <mergeCell ref="S864:T864"/>
    <mergeCell ref="V864:W864"/>
    <mergeCell ref="Z864:AA864"/>
    <mergeCell ref="AB864:AC864"/>
    <mergeCell ref="AD864:AE864"/>
    <mergeCell ref="AJ864:AK864"/>
    <mergeCell ref="AL864:AM864"/>
    <mergeCell ref="AN864:AO864"/>
    <mergeCell ref="A865:B865"/>
    <mergeCell ref="E865:F865"/>
    <mergeCell ref="G865:H865"/>
    <mergeCell ref="I865:J865"/>
    <mergeCell ref="O865:P865"/>
    <mergeCell ref="Q865:R865"/>
    <mergeCell ref="S865:T865"/>
    <mergeCell ref="V865:W865"/>
    <mergeCell ref="Z865:AA865"/>
    <mergeCell ref="AB865:AC865"/>
    <mergeCell ref="AD865:AE865"/>
    <mergeCell ref="AJ865:AK865"/>
    <mergeCell ref="AL865:AM865"/>
    <mergeCell ref="AN865:AO865"/>
    <mergeCell ref="A866:B866"/>
    <mergeCell ref="E866:F866"/>
    <mergeCell ref="G866:H866"/>
    <mergeCell ref="I866:J866"/>
    <mergeCell ref="O866:P866"/>
    <mergeCell ref="Q866:R866"/>
    <mergeCell ref="S866:T866"/>
    <mergeCell ref="V866:W866"/>
    <mergeCell ref="Z866:AA866"/>
    <mergeCell ref="AB866:AC866"/>
    <mergeCell ref="AD866:AE866"/>
    <mergeCell ref="AJ866:AK866"/>
    <mergeCell ref="AL866:AM866"/>
    <mergeCell ref="AN866:AO866"/>
    <mergeCell ref="A861:B861"/>
    <mergeCell ref="E861:F861"/>
    <mergeCell ref="G861:H861"/>
    <mergeCell ref="I861:J861"/>
    <mergeCell ref="O861:P861"/>
    <mergeCell ref="Q861:R861"/>
    <mergeCell ref="S861:T861"/>
    <mergeCell ref="V861:W861"/>
    <mergeCell ref="Z861:AA861"/>
    <mergeCell ref="AB861:AC861"/>
    <mergeCell ref="AD861:AE861"/>
    <mergeCell ref="AJ861:AK861"/>
    <mergeCell ref="AL861:AM861"/>
    <mergeCell ref="AN861:AO861"/>
    <mergeCell ref="A862:B862"/>
    <mergeCell ref="E862:F862"/>
    <mergeCell ref="G862:H862"/>
    <mergeCell ref="I862:J862"/>
    <mergeCell ref="O862:P862"/>
    <mergeCell ref="Q862:R862"/>
    <mergeCell ref="S862:T862"/>
    <mergeCell ref="V862:W862"/>
    <mergeCell ref="Z862:AA862"/>
    <mergeCell ref="AB862:AC862"/>
    <mergeCell ref="AD862:AE862"/>
    <mergeCell ref="AJ862:AK862"/>
    <mergeCell ref="AL862:AM862"/>
    <mergeCell ref="AN862:AO862"/>
    <mergeCell ref="A863:B863"/>
    <mergeCell ref="E863:F863"/>
    <mergeCell ref="G863:H863"/>
    <mergeCell ref="I863:J863"/>
    <mergeCell ref="O863:P863"/>
    <mergeCell ref="Q863:R863"/>
    <mergeCell ref="S863:T863"/>
    <mergeCell ref="V863:W863"/>
    <mergeCell ref="Z863:AA863"/>
    <mergeCell ref="AB863:AC863"/>
    <mergeCell ref="AD863:AE863"/>
    <mergeCell ref="AJ863:AK863"/>
    <mergeCell ref="AL863:AM863"/>
    <mergeCell ref="AN863:AO863"/>
    <mergeCell ref="A858:B858"/>
    <mergeCell ref="E858:F858"/>
    <mergeCell ref="G858:H858"/>
    <mergeCell ref="I858:J858"/>
    <mergeCell ref="O858:P858"/>
    <mergeCell ref="Q858:R858"/>
    <mergeCell ref="S858:T858"/>
    <mergeCell ref="V858:W858"/>
    <mergeCell ref="Z858:AA858"/>
    <mergeCell ref="AB858:AC858"/>
    <mergeCell ref="AD858:AE858"/>
    <mergeCell ref="AJ858:AK858"/>
    <mergeCell ref="AL858:AM858"/>
    <mergeCell ref="AN858:AO858"/>
    <mergeCell ref="A859:B859"/>
    <mergeCell ref="E859:F859"/>
    <mergeCell ref="G859:H859"/>
    <mergeCell ref="I859:J859"/>
    <mergeCell ref="O859:P859"/>
    <mergeCell ref="Q859:R859"/>
    <mergeCell ref="S859:T859"/>
    <mergeCell ref="V859:W859"/>
    <mergeCell ref="Z859:AA859"/>
    <mergeCell ref="AB859:AC859"/>
    <mergeCell ref="AD859:AE859"/>
    <mergeCell ref="AJ859:AK859"/>
    <mergeCell ref="AL859:AM859"/>
    <mergeCell ref="AN859:AO859"/>
    <mergeCell ref="A860:B860"/>
    <mergeCell ref="E860:F860"/>
    <mergeCell ref="G860:H860"/>
    <mergeCell ref="I860:J860"/>
    <mergeCell ref="O860:P860"/>
    <mergeCell ref="Q860:R860"/>
    <mergeCell ref="S860:T860"/>
    <mergeCell ref="V860:W860"/>
    <mergeCell ref="Z860:AA860"/>
    <mergeCell ref="AB860:AC860"/>
    <mergeCell ref="AD860:AE860"/>
    <mergeCell ref="AJ860:AK860"/>
    <mergeCell ref="AL860:AM860"/>
    <mergeCell ref="AN860:AO860"/>
    <mergeCell ref="A855:B855"/>
    <mergeCell ref="E855:F855"/>
    <mergeCell ref="G855:H855"/>
    <mergeCell ref="I855:J855"/>
    <mergeCell ref="O855:P855"/>
    <mergeCell ref="Q855:R855"/>
    <mergeCell ref="S855:T855"/>
    <mergeCell ref="V855:W855"/>
    <mergeCell ref="Z855:AA855"/>
    <mergeCell ref="AB855:AC855"/>
    <mergeCell ref="AD855:AE855"/>
    <mergeCell ref="AJ855:AK855"/>
    <mergeCell ref="AL855:AM855"/>
    <mergeCell ref="AN855:AO855"/>
    <mergeCell ref="A856:B856"/>
    <mergeCell ref="E856:F856"/>
    <mergeCell ref="G856:H856"/>
    <mergeCell ref="I856:J856"/>
    <mergeCell ref="O856:P856"/>
    <mergeCell ref="Q856:R856"/>
    <mergeCell ref="S856:T856"/>
    <mergeCell ref="V856:W856"/>
    <mergeCell ref="Z856:AA856"/>
    <mergeCell ref="AB856:AC856"/>
    <mergeCell ref="AD856:AE856"/>
    <mergeCell ref="AJ856:AK856"/>
    <mergeCell ref="AL856:AM856"/>
    <mergeCell ref="AN856:AO856"/>
    <mergeCell ref="A857:B857"/>
    <mergeCell ref="E857:F857"/>
    <mergeCell ref="G857:H857"/>
    <mergeCell ref="I857:J857"/>
    <mergeCell ref="O857:P857"/>
    <mergeCell ref="Q857:R857"/>
    <mergeCell ref="S857:T857"/>
    <mergeCell ref="V857:W857"/>
    <mergeCell ref="Z857:AA857"/>
    <mergeCell ref="AB857:AC857"/>
    <mergeCell ref="AD857:AE857"/>
    <mergeCell ref="AJ857:AK857"/>
    <mergeCell ref="AL857:AM857"/>
    <mergeCell ref="AN857:AO857"/>
    <mergeCell ref="A853:B853"/>
    <mergeCell ref="E853:F853"/>
    <mergeCell ref="G853:H853"/>
    <mergeCell ref="I853:J853"/>
    <mergeCell ref="O853:P853"/>
    <mergeCell ref="Q853:R853"/>
    <mergeCell ref="S853:T853"/>
    <mergeCell ref="V853:W853"/>
    <mergeCell ref="Z853:AA853"/>
    <mergeCell ref="AB853:AC853"/>
    <mergeCell ref="AD853:AE853"/>
    <mergeCell ref="AJ853:AK853"/>
    <mergeCell ref="AL853:AM853"/>
    <mergeCell ref="AN853:AO853"/>
    <mergeCell ref="A854:B854"/>
    <mergeCell ref="E854:F854"/>
    <mergeCell ref="G854:H854"/>
    <mergeCell ref="I854:J854"/>
    <mergeCell ref="O854:P854"/>
    <mergeCell ref="Q854:R854"/>
    <mergeCell ref="S854:T854"/>
    <mergeCell ref="V854:W854"/>
    <mergeCell ref="Z854:AA854"/>
    <mergeCell ref="AB854:AC854"/>
    <mergeCell ref="AD854:AE854"/>
    <mergeCell ref="AJ854:AK854"/>
    <mergeCell ref="AL854:AM854"/>
    <mergeCell ref="AN854:AO854"/>
    <mergeCell ref="AD837:AE837"/>
    <mergeCell ref="A837:B837"/>
    <mergeCell ref="E837:F837"/>
    <mergeCell ref="G837:H837"/>
    <mergeCell ref="I837:J837"/>
    <mergeCell ref="V837:W837"/>
    <mergeCell ref="Z837:AA837"/>
    <mergeCell ref="AB837:AC837"/>
    <mergeCell ref="AB838:AC838"/>
    <mergeCell ref="AD838:AE838"/>
    <mergeCell ref="E838:F838"/>
    <mergeCell ref="G838:H838"/>
    <mergeCell ref="I838:J838"/>
    <mergeCell ref="Z838:AA838"/>
    <mergeCell ref="A850:B850"/>
    <mergeCell ref="E850:F850"/>
    <mergeCell ref="G850:H850"/>
    <mergeCell ref="I850:J850"/>
    <mergeCell ref="O850:P850"/>
    <mergeCell ref="Q850:R850"/>
    <mergeCell ref="S850:T850"/>
    <mergeCell ref="V850:W850"/>
    <mergeCell ref="Z850:AA850"/>
    <mergeCell ref="AB850:AC850"/>
    <mergeCell ref="AD850:AE850"/>
    <mergeCell ref="AJ850:AK850"/>
    <mergeCell ref="AL850:AM850"/>
    <mergeCell ref="AN850:AO850"/>
    <mergeCell ref="A851:B851"/>
    <mergeCell ref="E851:F851"/>
    <mergeCell ref="G851:H851"/>
    <mergeCell ref="I851:J851"/>
    <mergeCell ref="O851:P851"/>
    <mergeCell ref="Q851:R851"/>
    <mergeCell ref="S851:T851"/>
    <mergeCell ref="V851:W851"/>
    <mergeCell ref="A832:B832"/>
    <mergeCell ref="E832:F832"/>
    <mergeCell ref="G832:H832"/>
    <mergeCell ref="I832:J832"/>
    <mergeCell ref="V832:W832"/>
    <mergeCell ref="Z832:AA832"/>
    <mergeCell ref="AB832:AC832"/>
    <mergeCell ref="AD832:AE832"/>
    <mergeCell ref="AH832:AK832"/>
    <mergeCell ref="A833:B833"/>
    <mergeCell ref="E833:F833"/>
    <mergeCell ref="G833:H833"/>
    <mergeCell ref="I833:J833"/>
    <mergeCell ref="A834:B834"/>
    <mergeCell ref="E834:F834"/>
    <mergeCell ref="G834:H834"/>
    <mergeCell ref="I834:J834"/>
    <mergeCell ref="V834:W834"/>
    <mergeCell ref="Z834:AA834"/>
    <mergeCell ref="AB834:AC834"/>
    <mergeCell ref="AD834:AE834"/>
    <mergeCell ref="A835:B835"/>
    <mergeCell ref="E835:F835"/>
    <mergeCell ref="G835:H835"/>
    <mergeCell ref="I835:J835"/>
    <mergeCell ref="V835:W835"/>
    <mergeCell ref="Z835:AA835"/>
    <mergeCell ref="AB835:AC835"/>
    <mergeCell ref="AD835:AE835"/>
    <mergeCell ref="A836:B836"/>
    <mergeCell ref="E836:F836"/>
    <mergeCell ref="G836:H836"/>
    <mergeCell ref="I836:J836"/>
    <mergeCell ref="V836:W836"/>
    <mergeCell ref="Z836:AA836"/>
    <mergeCell ref="AB836:AC836"/>
    <mergeCell ref="AD836:AE836"/>
    <mergeCell ref="A828:B828"/>
    <mergeCell ref="E828:F828"/>
    <mergeCell ref="G828:H828"/>
    <mergeCell ref="I828:J828"/>
    <mergeCell ref="V828:W828"/>
    <mergeCell ref="Z828:AA828"/>
    <mergeCell ref="AB828:AC828"/>
    <mergeCell ref="AD828:AE828"/>
    <mergeCell ref="A829:B829"/>
    <mergeCell ref="E829:F829"/>
    <mergeCell ref="G829:H829"/>
    <mergeCell ref="I829:J829"/>
    <mergeCell ref="M829:P829"/>
    <mergeCell ref="V829:W829"/>
    <mergeCell ref="Z829:AA829"/>
    <mergeCell ref="AB829:AC829"/>
    <mergeCell ref="AD829:AE829"/>
    <mergeCell ref="A830:B830"/>
    <mergeCell ref="E830:F830"/>
    <mergeCell ref="G830:H830"/>
    <mergeCell ref="I830:J830"/>
    <mergeCell ref="M830:P830"/>
    <mergeCell ref="V830:W830"/>
    <mergeCell ref="Z830:AA830"/>
    <mergeCell ref="AB830:AC830"/>
    <mergeCell ref="AD830:AE830"/>
    <mergeCell ref="A831:B831"/>
    <mergeCell ref="E831:F831"/>
    <mergeCell ref="G831:H831"/>
    <mergeCell ref="I831:J831"/>
    <mergeCell ref="V831:W831"/>
    <mergeCell ref="Z831:AA831"/>
    <mergeCell ref="AB831:AC831"/>
    <mergeCell ref="AD831:AE831"/>
    <mergeCell ref="A823:B823"/>
    <mergeCell ref="E823:F823"/>
    <mergeCell ref="G823:H823"/>
    <mergeCell ref="I823:J823"/>
    <mergeCell ref="V823:W823"/>
    <mergeCell ref="Z823:AA823"/>
    <mergeCell ref="AB823:AC823"/>
    <mergeCell ref="AD823:AE823"/>
    <mergeCell ref="A824:B824"/>
    <mergeCell ref="E824:F824"/>
    <mergeCell ref="G824:H824"/>
    <mergeCell ref="I824:J824"/>
    <mergeCell ref="V824:W824"/>
    <mergeCell ref="Z824:AA824"/>
    <mergeCell ref="AB824:AC824"/>
    <mergeCell ref="AD824:AE824"/>
    <mergeCell ref="A825:B825"/>
    <mergeCell ref="E825:F825"/>
    <mergeCell ref="G825:H825"/>
    <mergeCell ref="I825:J825"/>
    <mergeCell ref="AB825:AC825"/>
    <mergeCell ref="AD825:AE825"/>
    <mergeCell ref="A826:B826"/>
    <mergeCell ref="E826:F826"/>
    <mergeCell ref="G826:H826"/>
    <mergeCell ref="I826:J826"/>
    <mergeCell ref="AD826:AE826"/>
    <mergeCell ref="A827:B827"/>
    <mergeCell ref="E827:F827"/>
    <mergeCell ref="G827:H827"/>
    <mergeCell ref="I827:J827"/>
    <mergeCell ref="V827:W827"/>
    <mergeCell ref="Z827:AA827"/>
    <mergeCell ref="AB827:AC827"/>
    <mergeCell ref="AD827:AE827"/>
    <mergeCell ref="AB826:AC826"/>
    <mergeCell ref="A820:B820"/>
    <mergeCell ref="E820:F820"/>
    <mergeCell ref="G820:H820"/>
    <mergeCell ref="I820:J820"/>
    <mergeCell ref="O820:P820"/>
    <mergeCell ref="Q820:R820"/>
    <mergeCell ref="S820:T820"/>
    <mergeCell ref="V820:W820"/>
    <mergeCell ref="Z820:AA820"/>
    <mergeCell ref="AB820:AC820"/>
    <mergeCell ref="AD820:AE820"/>
    <mergeCell ref="AJ820:AK820"/>
    <mergeCell ref="AL820:AM820"/>
    <mergeCell ref="AN820:AO820"/>
    <mergeCell ref="A821:B821"/>
    <mergeCell ref="E821:F821"/>
    <mergeCell ref="G821:H821"/>
    <mergeCell ref="I821:J821"/>
    <mergeCell ref="O821:P821"/>
    <mergeCell ref="Q821:R821"/>
    <mergeCell ref="S821:T821"/>
    <mergeCell ref="V821:W821"/>
    <mergeCell ref="Z821:AA821"/>
    <mergeCell ref="AB821:AC821"/>
    <mergeCell ref="AD821:AE821"/>
    <mergeCell ref="AJ821:AK821"/>
    <mergeCell ref="AL821:AM821"/>
    <mergeCell ref="AN821:AO821"/>
    <mergeCell ref="A822:B822"/>
    <mergeCell ref="E822:F822"/>
    <mergeCell ref="G822:H822"/>
    <mergeCell ref="I822:J822"/>
    <mergeCell ref="O822:P822"/>
    <mergeCell ref="Q822:R822"/>
    <mergeCell ref="S822:T822"/>
    <mergeCell ref="V822:W822"/>
    <mergeCell ref="Z822:AA822"/>
    <mergeCell ref="AB822:AC822"/>
    <mergeCell ref="AD822:AE822"/>
    <mergeCell ref="AJ822:AK822"/>
    <mergeCell ref="AL822:AM822"/>
    <mergeCell ref="AN822:AO822"/>
    <mergeCell ref="A817:B817"/>
    <mergeCell ref="E817:F817"/>
    <mergeCell ref="G817:H817"/>
    <mergeCell ref="I817:J817"/>
    <mergeCell ref="O817:P817"/>
    <mergeCell ref="Q817:R817"/>
    <mergeCell ref="S817:T817"/>
    <mergeCell ref="V817:W817"/>
    <mergeCell ref="Z817:AA817"/>
    <mergeCell ref="AB817:AC817"/>
    <mergeCell ref="AD817:AE817"/>
    <mergeCell ref="AJ817:AK817"/>
    <mergeCell ref="AL817:AM817"/>
    <mergeCell ref="AN817:AO817"/>
    <mergeCell ref="A818:B818"/>
    <mergeCell ref="E818:F818"/>
    <mergeCell ref="G818:H818"/>
    <mergeCell ref="I818:J818"/>
    <mergeCell ref="O818:P818"/>
    <mergeCell ref="Q818:R818"/>
    <mergeCell ref="S818:T818"/>
    <mergeCell ref="V818:W818"/>
    <mergeCell ref="Z818:AA818"/>
    <mergeCell ref="AB818:AC818"/>
    <mergeCell ref="AD818:AE818"/>
    <mergeCell ref="AJ818:AK818"/>
    <mergeCell ref="AL818:AM818"/>
    <mergeCell ref="AN818:AO818"/>
    <mergeCell ref="A819:B819"/>
    <mergeCell ref="E819:F819"/>
    <mergeCell ref="G819:H819"/>
    <mergeCell ref="I819:J819"/>
    <mergeCell ref="O819:P819"/>
    <mergeCell ref="Q819:R819"/>
    <mergeCell ref="S819:T819"/>
    <mergeCell ref="V819:W819"/>
    <mergeCell ref="Z819:AA819"/>
    <mergeCell ref="AB819:AC819"/>
    <mergeCell ref="AD819:AE819"/>
    <mergeCell ref="AJ819:AK819"/>
    <mergeCell ref="AL819:AM819"/>
    <mergeCell ref="AN819:AO819"/>
    <mergeCell ref="A814:B814"/>
    <mergeCell ref="E814:F814"/>
    <mergeCell ref="G814:H814"/>
    <mergeCell ref="I814:J814"/>
    <mergeCell ref="O814:P814"/>
    <mergeCell ref="Q814:R814"/>
    <mergeCell ref="S814:T814"/>
    <mergeCell ref="V814:W814"/>
    <mergeCell ref="Z814:AA814"/>
    <mergeCell ref="AB814:AC814"/>
    <mergeCell ref="AD814:AE814"/>
    <mergeCell ref="AJ814:AK814"/>
    <mergeCell ref="AL814:AM814"/>
    <mergeCell ref="AN814:AO814"/>
    <mergeCell ref="A815:B815"/>
    <mergeCell ref="E815:F815"/>
    <mergeCell ref="G815:H815"/>
    <mergeCell ref="I815:J815"/>
    <mergeCell ref="O815:P815"/>
    <mergeCell ref="Q815:R815"/>
    <mergeCell ref="S815:T815"/>
    <mergeCell ref="V815:W815"/>
    <mergeCell ref="Z815:AA815"/>
    <mergeCell ref="AB815:AC815"/>
    <mergeCell ref="AD815:AE815"/>
    <mergeCell ref="AJ815:AK815"/>
    <mergeCell ref="AL815:AM815"/>
    <mergeCell ref="AN815:AO815"/>
    <mergeCell ref="A816:B816"/>
    <mergeCell ref="E816:F816"/>
    <mergeCell ref="G816:H816"/>
    <mergeCell ref="I816:J816"/>
    <mergeCell ref="O816:P816"/>
    <mergeCell ref="Q816:R816"/>
    <mergeCell ref="S816:T816"/>
    <mergeCell ref="V816:W816"/>
    <mergeCell ref="Z816:AA816"/>
    <mergeCell ref="AB816:AC816"/>
    <mergeCell ref="AD816:AE816"/>
    <mergeCell ref="AJ816:AK816"/>
    <mergeCell ref="AL816:AM816"/>
    <mergeCell ref="AN816:AO816"/>
    <mergeCell ref="A811:B811"/>
    <mergeCell ref="E811:F811"/>
    <mergeCell ref="G811:H811"/>
    <mergeCell ref="I811:J811"/>
    <mergeCell ref="O811:P811"/>
    <mergeCell ref="Q811:R811"/>
    <mergeCell ref="S811:T811"/>
    <mergeCell ref="V811:W811"/>
    <mergeCell ref="Z811:AA811"/>
    <mergeCell ref="AB811:AC811"/>
    <mergeCell ref="AD811:AE811"/>
    <mergeCell ref="AJ811:AK811"/>
    <mergeCell ref="AL811:AM811"/>
    <mergeCell ref="AN811:AO811"/>
    <mergeCell ref="A812:B812"/>
    <mergeCell ref="E812:F812"/>
    <mergeCell ref="G812:H812"/>
    <mergeCell ref="I812:J812"/>
    <mergeCell ref="O812:P812"/>
    <mergeCell ref="Q812:R812"/>
    <mergeCell ref="S812:T812"/>
    <mergeCell ref="V812:W812"/>
    <mergeCell ref="Z812:AA812"/>
    <mergeCell ref="AB812:AC812"/>
    <mergeCell ref="AD812:AE812"/>
    <mergeCell ref="AJ812:AK812"/>
    <mergeCell ref="AL812:AM812"/>
    <mergeCell ref="AN812:AO812"/>
    <mergeCell ref="A813:B813"/>
    <mergeCell ref="E813:F813"/>
    <mergeCell ref="G813:H813"/>
    <mergeCell ref="I813:J813"/>
    <mergeCell ref="O813:P813"/>
    <mergeCell ref="Q813:R813"/>
    <mergeCell ref="S813:T813"/>
    <mergeCell ref="V813:W813"/>
    <mergeCell ref="Z813:AA813"/>
    <mergeCell ref="AB813:AC813"/>
    <mergeCell ref="AD813:AE813"/>
    <mergeCell ref="AJ813:AK813"/>
    <mergeCell ref="AL813:AM813"/>
    <mergeCell ref="AN813:AO813"/>
    <mergeCell ref="A808:B808"/>
    <mergeCell ref="E808:F808"/>
    <mergeCell ref="G808:H808"/>
    <mergeCell ref="I808:J808"/>
    <mergeCell ref="O808:P808"/>
    <mergeCell ref="Q808:R808"/>
    <mergeCell ref="S808:T808"/>
    <mergeCell ref="V808:W808"/>
    <mergeCell ref="Z808:AA808"/>
    <mergeCell ref="AB808:AC808"/>
    <mergeCell ref="AD808:AE808"/>
    <mergeCell ref="AJ808:AK808"/>
    <mergeCell ref="AL808:AM808"/>
    <mergeCell ref="AN808:AO808"/>
    <mergeCell ref="A809:B809"/>
    <mergeCell ref="E809:F809"/>
    <mergeCell ref="G809:H809"/>
    <mergeCell ref="I809:J809"/>
    <mergeCell ref="O809:P809"/>
    <mergeCell ref="Q809:R809"/>
    <mergeCell ref="S809:T809"/>
    <mergeCell ref="V809:W809"/>
    <mergeCell ref="Z809:AA809"/>
    <mergeCell ref="AB809:AC809"/>
    <mergeCell ref="AD809:AE809"/>
    <mergeCell ref="AJ809:AK809"/>
    <mergeCell ref="AL809:AM809"/>
    <mergeCell ref="AN809:AO809"/>
    <mergeCell ref="A810:B810"/>
    <mergeCell ref="E810:F810"/>
    <mergeCell ref="G810:H810"/>
    <mergeCell ref="I810:J810"/>
    <mergeCell ref="O810:P810"/>
    <mergeCell ref="Q810:R810"/>
    <mergeCell ref="S810:T810"/>
    <mergeCell ref="V810:W810"/>
    <mergeCell ref="Z810:AA810"/>
    <mergeCell ref="AB810:AC810"/>
    <mergeCell ref="AD810:AE810"/>
    <mergeCell ref="AJ810:AK810"/>
    <mergeCell ref="AL810:AM810"/>
    <mergeCell ref="AN810:AO810"/>
    <mergeCell ref="A805:B805"/>
    <mergeCell ref="E805:F805"/>
    <mergeCell ref="G805:H805"/>
    <mergeCell ref="I805:J805"/>
    <mergeCell ref="O805:P805"/>
    <mergeCell ref="Q805:R805"/>
    <mergeCell ref="S805:T805"/>
    <mergeCell ref="V805:W805"/>
    <mergeCell ref="Z805:AA805"/>
    <mergeCell ref="AB805:AC805"/>
    <mergeCell ref="AD805:AE805"/>
    <mergeCell ref="AJ805:AK805"/>
    <mergeCell ref="AL805:AM805"/>
    <mergeCell ref="AN805:AO805"/>
    <mergeCell ref="A806:B806"/>
    <mergeCell ref="E806:F806"/>
    <mergeCell ref="G806:H806"/>
    <mergeCell ref="I806:J806"/>
    <mergeCell ref="O806:P806"/>
    <mergeCell ref="Q806:R806"/>
    <mergeCell ref="S806:T806"/>
    <mergeCell ref="V806:W806"/>
    <mergeCell ref="Z806:AA806"/>
    <mergeCell ref="AB806:AC806"/>
    <mergeCell ref="AD806:AE806"/>
    <mergeCell ref="AJ806:AK806"/>
    <mergeCell ref="AL806:AM806"/>
    <mergeCell ref="AN806:AO806"/>
    <mergeCell ref="A807:B807"/>
    <mergeCell ref="E807:F807"/>
    <mergeCell ref="G807:H807"/>
    <mergeCell ref="I807:J807"/>
    <mergeCell ref="O807:P807"/>
    <mergeCell ref="Q807:R807"/>
    <mergeCell ref="S807:T807"/>
    <mergeCell ref="V807:W807"/>
    <mergeCell ref="Z807:AA807"/>
    <mergeCell ref="AB807:AC807"/>
    <mergeCell ref="AD807:AE807"/>
    <mergeCell ref="AJ807:AK807"/>
    <mergeCell ref="AL807:AM807"/>
    <mergeCell ref="AN807:AO807"/>
    <mergeCell ref="A802:B802"/>
    <mergeCell ref="E802:F802"/>
    <mergeCell ref="G802:H802"/>
    <mergeCell ref="I802:J802"/>
    <mergeCell ref="O802:P802"/>
    <mergeCell ref="Q802:R802"/>
    <mergeCell ref="S802:T802"/>
    <mergeCell ref="V802:W802"/>
    <mergeCell ref="Z802:AA802"/>
    <mergeCell ref="AB802:AC802"/>
    <mergeCell ref="AD802:AE802"/>
    <mergeCell ref="AJ802:AK802"/>
    <mergeCell ref="AL802:AM802"/>
    <mergeCell ref="AN802:AO802"/>
    <mergeCell ref="A803:B803"/>
    <mergeCell ref="E803:F803"/>
    <mergeCell ref="G803:H803"/>
    <mergeCell ref="I803:J803"/>
    <mergeCell ref="O803:P803"/>
    <mergeCell ref="Q803:R803"/>
    <mergeCell ref="S803:T803"/>
    <mergeCell ref="V803:W803"/>
    <mergeCell ref="Z803:AA803"/>
    <mergeCell ref="AB803:AC803"/>
    <mergeCell ref="AD803:AE803"/>
    <mergeCell ref="AJ803:AK803"/>
    <mergeCell ref="AL803:AM803"/>
    <mergeCell ref="AN803:AO803"/>
    <mergeCell ref="A804:B804"/>
    <mergeCell ref="E804:F804"/>
    <mergeCell ref="G804:H804"/>
    <mergeCell ref="I804:J804"/>
    <mergeCell ref="O804:P804"/>
    <mergeCell ref="Q804:R804"/>
    <mergeCell ref="S804:T804"/>
    <mergeCell ref="V804:W804"/>
    <mergeCell ref="Z804:AA804"/>
    <mergeCell ref="AB804:AC804"/>
    <mergeCell ref="AD804:AE804"/>
    <mergeCell ref="AJ804:AK804"/>
    <mergeCell ref="AL804:AM804"/>
    <mergeCell ref="AN804:AO804"/>
    <mergeCell ref="A799:B799"/>
    <mergeCell ref="E799:F799"/>
    <mergeCell ref="G799:H799"/>
    <mergeCell ref="I799:J799"/>
    <mergeCell ref="O799:P799"/>
    <mergeCell ref="Q799:R799"/>
    <mergeCell ref="S799:T799"/>
    <mergeCell ref="V799:W799"/>
    <mergeCell ref="Z799:AA799"/>
    <mergeCell ref="AB799:AC799"/>
    <mergeCell ref="AD799:AE799"/>
    <mergeCell ref="AJ799:AK799"/>
    <mergeCell ref="AL799:AM799"/>
    <mergeCell ref="AN799:AO799"/>
    <mergeCell ref="A800:B800"/>
    <mergeCell ref="E800:F800"/>
    <mergeCell ref="G800:H800"/>
    <mergeCell ref="I800:J800"/>
    <mergeCell ref="O800:P800"/>
    <mergeCell ref="Q800:R800"/>
    <mergeCell ref="S800:T800"/>
    <mergeCell ref="V800:W800"/>
    <mergeCell ref="Z800:AA800"/>
    <mergeCell ref="AB800:AC800"/>
    <mergeCell ref="AD800:AE800"/>
    <mergeCell ref="AJ800:AK800"/>
    <mergeCell ref="AL800:AM800"/>
    <mergeCell ref="AN800:AO800"/>
    <mergeCell ref="A801:B801"/>
    <mergeCell ref="E801:F801"/>
    <mergeCell ref="G801:H801"/>
    <mergeCell ref="I801:J801"/>
    <mergeCell ref="O801:P801"/>
    <mergeCell ref="Q801:R801"/>
    <mergeCell ref="S801:T801"/>
    <mergeCell ref="V801:W801"/>
    <mergeCell ref="Z801:AA801"/>
    <mergeCell ref="AB801:AC801"/>
    <mergeCell ref="AD801:AE801"/>
    <mergeCell ref="AJ801:AK801"/>
    <mergeCell ref="AL801:AM801"/>
    <mergeCell ref="AN801:AO801"/>
    <mergeCell ref="A797:B797"/>
    <mergeCell ref="E797:F797"/>
    <mergeCell ref="G797:H797"/>
    <mergeCell ref="I797:J797"/>
    <mergeCell ref="O797:P797"/>
    <mergeCell ref="Q797:R797"/>
    <mergeCell ref="S797:T797"/>
    <mergeCell ref="V797:W797"/>
    <mergeCell ref="Z797:AA797"/>
    <mergeCell ref="AB797:AC797"/>
    <mergeCell ref="AD797:AE797"/>
    <mergeCell ref="AJ797:AK797"/>
    <mergeCell ref="AL797:AM797"/>
    <mergeCell ref="AN797:AO797"/>
    <mergeCell ref="A798:B798"/>
    <mergeCell ref="E798:F798"/>
    <mergeCell ref="G798:H798"/>
    <mergeCell ref="I798:J798"/>
    <mergeCell ref="O798:P798"/>
    <mergeCell ref="Q798:R798"/>
    <mergeCell ref="S798:T798"/>
    <mergeCell ref="V798:W798"/>
    <mergeCell ref="Z798:AA798"/>
    <mergeCell ref="AB798:AC798"/>
    <mergeCell ref="AD798:AE798"/>
    <mergeCell ref="AJ798:AK798"/>
    <mergeCell ref="AL798:AM798"/>
    <mergeCell ref="AN798:AO798"/>
    <mergeCell ref="AB782:AC782"/>
    <mergeCell ref="AD782:AE782"/>
    <mergeCell ref="A788:T788"/>
    <mergeCell ref="G790:H790"/>
    <mergeCell ref="Q790:R790"/>
    <mergeCell ref="S790:T790"/>
    <mergeCell ref="AB790:AC790"/>
    <mergeCell ref="E782:F782"/>
    <mergeCell ref="G782:H782"/>
    <mergeCell ref="I782:J782"/>
    <mergeCell ref="Z782:AA782"/>
    <mergeCell ref="L789:L792"/>
    <mergeCell ref="M789:P790"/>
    <mergeCell ref="Q789:R789"/>
    <mergeCell ref="S789:T789"/>
    <mergeCell ref="N791:N792"/>
    <mergeCell ref="G789:H789"/>
    <mergeCell ref="I789:J790"/>
    <mergeCell ref="D791:D792"/>
    <mergeCell ref="E791:F792"/>
    <mergeCell ref="G791:H792"/>
    <mergeCell ref="I791:J791"/>
    <mergeCell ref="I792:J792"/>
    <mergeCell ref="A785:U785"/>
    <mergeCell ref="V785:AO785"/>
    <mergeCell ref="A794:B794"/>
    <mergeCell ref="E794:F794"/>
    <mergeCell ref="G794:H794"/>
    <mergeCell ref="I794:J794"/>
    <mergeCell ref="O794:P794"/>
    <mergeCell ref="Q794:R794"/>
    <mergeCell ref="S794:T794"/>
    <mergeCell ref="V794:W794"/>
    <mergeCell ref="Z794:AA794"/>
    <mergeCell ref="AL794:AM794"/>
    <mergeCell ref="AN794:AO794"/>
    <mergeCell ref="A777:B777"/>
    <mergeCell ref="E777:F777"/>
    <mergeCell ref="G777:H777"/>
    <mergeCell ref="I777:J777"/>
    <mergeCell ref="V777:W777"/>
    <mergeCell ref="A778:B778"/>
    <mergeCell ref="E778:F778"/>
    <mergeCell ref="G778:H778"/>
    <mergeCell ref="I778:J778"/>
    <mergeCell ref="V778:W778"/>
    <mergeCell ref="Z778:AA778"/>
    <mergeCell ref="AB778:AC778"/>
    <mergeCell ref="AD778:AE778"/>
    <mergeCell ref="A779:B779"/>
    <mergeCell ref="E779:F779"/>
    <mergeCell ref="G779:H779"/>
    <mergeCell ref="I779:J779"/>
    <mergeCell ref="V779:W779"/>
    <mergeCell ref="Z779:AA779"/>
    <mergeCell ref="AB779:AC779"/>
    <mergeCell ref="AD779:AE779"/>
    <mergeCell ref="A780:B780"/>
    <mergeCell ref="E780:F780"/>
    <mergeCell ref="G780:H780"/>
    <mergeCell ref="I780:J780"/>
    <mergeCell ref="V780:W780"/>
    <mergeCell ref="Z780:AA780"/>
    <mergeCell ref="AB780:AC780"/>
    <mergeCell ref="AD780:AE780"/>
    <mergeCell ref="A781:B781"/>
    <mergeCell ref="E781:F781"/>
    <mergeCell ref="G781:H781"/>
    <mergeCell ref="I781:J781"/>
    <mergeCell ref="V781:W781"/>
    <mergeCell ref="Z781:AA781"/>
    <mergeCell ref="AB781:AC781"/>
    <mergeCell ref="A769:B769"/>
    <mergeCell ref="E769:F769"/>
    <mergeCell ref="G769:H769"/>
    <mergeCell ref="I769:J769"/>
    <mergeCell ref="V769:W769"/>
    <mergeCell ref="Z769:AA769"/>
    <mergeCell ref="AB769:AC769"/>
    <mergeCell ref="AB770:AC770"/>
    <mergeCell ref="AD770:AE770"/>
    <mergeCell ref="A771:B771"/>
    <mergeCell ref="E771:F771"/>
    <mergeCell ref="G771:H771"/>
    <mergeCell ref="I771:J771"/>
    <mergeCell ref="A770:B770"/>
    <mergeCell ref="E770:F770"/>
    <mergeCell ref="G770:H770"/>
    <mergeCell ref="I770:J770"/>
    <mergeCell ref="A772:B772"/>
    <mergeCell ref="E772:F772"/>
    <mergeCell ref="G772:H772"/>
    <mergeCell ref="I772:J772"/>
    <mergeCell ref="AB772:AC772"/>
    <mergeCell ref="AD772:AE772"/>
    <mergeCell ref="A773:B773"/>
    <mergeCell ref="E773:F773"/>
    <mergeCell ref="G773:H773"/>
    <mergeCell ref="I773:J773"/>
    <mergeCell ref="M773:P773"/>
    <mergeCell ref="V773:W773"/>
    <mergeCell ref="Z773:AA773"/>
    <mergeCell ref="AB773:AC773"/>
    <mergeCell ref="AD773:AE773"/>
    <mergeCell ref="A766:B766"/>
    <mergeCell ref="E766:F766"/>
    <mergeCell ref="G766:H766"/>
    <mergeCell ref="I766:J766"/>
    <mergeCell ref="O766:P766"/>
    <mergeCell ref="A765:B765"/>
    <mergeCell ref="E765:F765"/>
    <mergeCell ref="G765:H765"/>
    <mergeCell ref="I765:J765"/>
    <mergeCell ref="AD766:AE766"/>
    <mergeCell ref="AB765:AC765"/>
    <mergeCell ref="AD765:AE765"/>
    <mergeCell ref="AJ765:AK765"/>
    <mergeCell ref="AL765:AM765"/>
    <mergeCell ref="AN765:AO765"/>
    <mergeCell ref="Z767:AA767"/>
    <mergeCell ref="Q766:R766"/>
    <mergeCell ref="S766:T766"/>
    <mergeCell ref="V766:W766"/>
    <mergeCell ref="Z766:AA766"/>
    <mergeCell ref="AB766:AC766"/>
    <mergeCell ref="AJ766:AK766"/>
    <mergeCell ref="AL766:AM766"/>
    <mergeCell ref="AN766:AO766"/>
    <mergeCell ref="A767:B767"/>
    <mergeCell ref="E767:F767"/>
    <mergeCell ref="G767:H767"/>
    <mergeCell ref="I767:J767"/>
    <mergeCell ref="V767:W767"/>
    <mergeCell ref="AB767:AC767"/>
    <mergeCell ref="A768:B768"/>
    <mergeCell ref="E768:F768"/>
    <mergeCell ref="G768:H768"/>
    <mergeCell ref="I768:J768"/>
    <mergeCell ref="V768:W768"/>
    <mergeCell ref="Z768:AA768"/>
    <mergeCell ref="A761:B761"/>
    <mergeCell ref="E761:F761"/>
    <mergeCell ref="G761:H761"/>
    <mergeCell ref="I761:J761"/>
    <mergeCell ref="O761:P761"/>
    <mergeCell ref="Q761:R761"/>
    <mergeCell ref="S761:T761"/>
    <mergeCell ref="V761:W761"/>
    <mergeCell ref="Z761:AA761"/>
    <mergeCell ref="AB761:AC761"/>
    <mergeCell ref="AD761:AE761"/>
    <mergeCell ref="AJ761:AK761"/>
    <mergeCell ref="AL761:AM761"/>
    <mergeCell ref="AN761:AO761"/>
    <mergeCell ref="A764:B764"/>
    <mergeCell ref="E764:F764"/>
    <mergeCell ref="G764:H764"/>
    <mergeCell ref="I764:J764"/>
    <mergeCell ref="O764:P764"/>
    <mergeCell ref="AD763:AE763"/>
    <mergeCell ref="AJ764:AK764"/>
    <mergeCell ref="AL764:AM764"/>
    <mergeCell ref="AJ763:AK763"/>
    <mergeCell ref="AJ762:AK762"/>
    <mergeCell ref="AL762:AM762"/>
    <mergeCell ref="Q764:R764"/>
    <mergeCell ref="S764:T764"/>
    <mergeCell ref="Q763:R763"/>
    <mergeCell ref="S763:T763"/>
    <mergeCell ref="AB764:AC764"/>
    <mergeCell ref="A757:B757"/>
    <mergeCell ref="E757:F757"/>
    <mergeCell ref="G757:H757"/>
    <mergeCell ref="I757:J757"/>
    <mergeCell ref="O757:P757"/>
    <mergeCell ref="Q757:R757"/>
    <mergeCell ref="S757:T757"/>
    <mergeCell ref="V757:W757"/>
    <mergeCell ref="Z757:AA757"/>
    <mergeCell ref="AB757:AC757"/>
    <mergeCell ref="AD757:AE757"/>
    <mergeCell ref="AJ757:AK757"/>
    <mergeCell ref="AL757:AM757"/>
    <mergeCell ref="AN757:AO757"/>
    <mergeCell ref="A762:B762"/>
    <mergeCell ref="E762:F762"/>
    <mergeCell ref="G762:H762"/>
    <mergeCell ref="I762:J762"/>
    <mergeCell ref="O762:P762"/>
    <mergeCell ref="Q762:R762"/>
    <mergeCell ref="S762:T762"/>
    <mergeCell ref="V762:W762"/>
    <mergeCell ref="Z762:AA762"/>
    <mergeCell ref="A763:B763"/>
    <mergeCell ref="E763:F763"/>
    <mergeCell ref="A758:B758"/>
    <mergeCell ref="E758:F758"/>
    <mergeCell ref="G758:H758"/>
    <mergeCell ref="I758:J758"/>
    <mergeCell ref="O758:P758"/>
    <mergeCell ref="Q758:R758"/>
    <mergeCell ref="S758:T758"/>
    <mergeCell ref="V758:W758"/>
    <mergeCell ref="Z758:AA758"/>
    <mergeCell ref="AB758:AC758"/>
    <mergeCell ref="AD758:AE758"/>
    <mergeCell ref="AJ758:AK758"/>
    <mergeCell ref="AL758:AM758"/>
    <mergeCell ref="AN758:AO758"/>
    <mergeCell ref="A759:B759"/>
    <mergeCell ref="E759:F759"/>
    <mergeCell ref="G759:H759"/>
    <mergeCell ref="I759:J759"/>
    <mergeCell ref="O759:P759"/>
    <mergeCell ref="Q759:R759"/>
    <mergeCell ref="S759:T759"/>
    <mergeCell ref="V759:W759"/>
    <mergeCell ref="Z759:AA759"/>
    <mergeCell ref="AB759:AC759"/>
    <mergeCell ref="AD759:AE759"/>
    <mergeCell ref="AJ759:AK759"/>
    <mergeCell ref="AL759:AM759"/>
    <mergeCell ref="AN759:AO759"/>
    <mergeCell ref="A760:B760"/>
    <mergeCell ref="E760:F760"/>
    <mergeCell ref="G760:H760"/>
    <mergeCell ref="I760:J760"/>
    <mergeCell ref="O760:P760"/>
    <mergeCell ref="Q760:R760"/>
    <mergeCell ref="S760:T760"/>
    <mergeCell ref="V760:W760"/>
    <mergeCell ref="Z760:AA760"/>
    <mergeCell ref="AB760:AC760"/>
    <mergeCell ref="AD760:AE760"/>
    <mergeCell ref="A754:B754"/>
    <mergeCell ref="E754:F754"/>
    <mergeCell ref="G754:H754"/>
    <mergeCell ref="I754:J754"/>
    <mergeCell ref="O754:P754"/>
    <mergeCell ref="Q754:R754"/>
    <mergeCell ref="S754:T754"/>
    <mergeCell ref="V754:W754"/>
    <mergeCell ref="Z754:AA754"/>
    <mergeCell ref="AB754:AC754"/>
    <mergeCell ref="AD754:AE754"/>
    <mergeCell ref="AJ754:AK754"/>
    <mergeCell ref="AL754:AM754"/>
    <mergeCell ref="AN754:AO754"/>
    <mergeCell ref="A755:B755"/>
    <mergeCell ref="E755:F755"/>
    <mergeCell ref="G755:H755"/>
    <mergeCell ref="I755:J755"/>
    <mergeCell ref="O755:P755"/>
    <mergeCell ref="Q755:R755"/>
    <mergeCell ref="S755:T755"/>
    <mergeCell ref="V755:W755"/>
    <mergeCell ref="Z755:AA755"/>
    <mergeCell ref="AB755:AC755"/>
    <mergeCell ref="AD755:AE755"/>
    <mergeCell ref="AJ755:AK755"/>
    <mergeCell ref="AL755:AM755"/>
    <mergeCell ref="AN755:AO755"/>
    <mergeCell ref="A756:B756"/>
    <mergeCell ref="E756:F756"/>
    <mergeCell ref="G756:H756"/>
    <mergeCell ref="I756:J756"/>
    <mergeCell ref="O756:P756"/>
    <mergeCell ref="Q756:R756"/>
    <mergeCell ref="S756:T756"/>
    <mergeCell ref="V756:W756"/>
    <mergeCell ref="Z756:AA756"/>
    <mergeCell ref="AB756:AC756"/>
    <mergeCell ref="AD756:AE756"/>
    <mergeCell ref="AJ756:AK756"/>
    <mergeCell ref="AL756:AM756"/>
    <mergeCell ref="AN756:AO756"/>
    <mergeCell ref="A751:B751"/>
    <mergeCell ref="E751:F751"/>
    <mergeCell ref="G751:H751"/>
    <mergeCell ref="I751:J751"/>
    <mergeCell ref="O751:P751"/>
    <mergeCell ref="Q751:R751"/>
    <mergeCell ref="S751:T751"/>
    <mergeCell ref="V751:W751"/>
    <mergeCell ref="Z751:AA751"/>
    <mergeCell ref="AB751:AC751"/>
    <mergeCell ref="AD751:AE751"/>
    <mergeCell ref="AJ751:AK751"/>
    <mergeCell ref="AL751:AM751"/>
    <mergeCell ref="AN751:AO751"/>
    <mergeCell ref="A752:B752"/>
    <mergeCell ref="E752:F752"/>
    <mergeCell ref="G752:H752"/>
    <mergeCell ref="I752:J752"/>
    <mergeCell ref="O752:P752"/>
    <mergeCell ref="Q752:R752"/>
    <mergeCell ref="S752:T752"/>
    <mergeCell ref="V752:W752"/>
    <mergeCell ref="Z752:AA752"/>
    <mergeCell ref="AB752:AC752"/>
    <mergeCell ref="AD752:AE752"/>
    <mergeCell ref="AJ752:AK752"/>
    <mergeCell ref="AL752:AM752"/>
    <mergeCell ref="AN752:AO752"/>
    <mergeCell ref="A753:B753"/>
    <mergeCell ref="E753:F753"/>
    <mergeCell ref="G753:H753"/>
    <mergeCell ref="I753:J753"/>
    <mergeCell ref="O753:P753"/>
    <mergeCell ref="Q753:R753"/>
    <mergeCell ref="S753:T753"/>
    <mergeCell ref="V753:W753"/>
    <mergeCell ref="Z753:AA753"/>
    <mergeCell ref="AB753:AC753"/>
    <mergeCell ref="AD753:AE753"/>
    <mergeCell ref="AJ753:AK753"/>
    <mergeCell ref="AL753:AM753"/>
    <mergeCell ref="AN753:AO753"/>
    <mergeCell ref="A748:B748"/>
    <mergeCell ref="E748:F748"/>
    <mergeCell ref="G748:H748"/>
    <mergeCell ref="I748:J748"/>
    <mergeCell ref="O748:P748"/>
    <mergeCell ref="Q748:R748"/>
    <mergeCell ref="S748:T748"/>
    <mergeCell ref="V748:W748"/>
    <mergeCell ref="Z748:AA748"/>
    <mergeCell ref="AB748:AC748"/>
    <mergeCell ref="AD748:AE748"/>
    <mergeCell ref="AJ748:AK748"/>
    <mergeCell ref="AL748:AM748"/>
    <mergeCell ref="AN748:AO748"/>
    <mergeCell ref="A749:B749"/>
    <mergeCell ref="E749:F749"/>
    <mergeCell ref="G749:H749"/>
    <mergeCell ref="I749:J749"/>
    <mergeCell ref="O749:P749"/>
    <mergeCell ref="Q749:R749"/>
    <mergeCell ref="S749:T749"/>
    <mergeCell ref="V749:W749"/>
    <mergeCell ref="Z749:AA749"/>
    <mergeCell ref="AB749:AC749"/>
    <mergeCell ref="AD749:AE749"/>
    <mergeCell ref="AJ749:AK749"/>
    <mergeCell ref="AL749:AM749"/>
    <mergeCell ref="AN749:AO749"/>
    <mergeCell ref="A750:B750"/>
    <mergeCell ref="E750:F750"/>
    <mergeCell ref="G750:H750"/>
    <mergeCell ref="I750:J750"/>
    <mergeCell ref="O750:P750"/>
    <mergeCell ref="Q750:R750"/>
    <mergeCell ref="S750:T750"/>
    <mergeCell ref="V750:W750"/>
    <mergeCell ref="Z750:AA750"/>
    <mergeCell ref="AB750:AC750"/>
    <mergeCell ref="AD750:AE750"/>
    <mergeCell ref="AJ750:AK750"/>
    <mergeCell ref="AL750:AM750"/>
    <mergeCell ref="AN750:AO750"/>
    <mergeCell ref="A745:B745"/>
    <mergeCell ref="E745:F745"/>
    <mergeCell ref="G745:H745"/>
    <mergeCell ref="I745:J745"/>
    <mergeCell ref="O745:P745"/>
    <mergeCell ref="Q745:R745"/>
    <mergeCell ref="S745:T745"/>
    <mergeCell ref="V745:W745"/>
    <mergeCell ref="Z745:AA745"/>
    <mergeCell ref="AB745:AC745"/>
    <mergeCell ref="AD745:AE745"/>
    <mergeCell ref="AJ745:AK745"/>
    <mergeCell ref="AL745:AM745"/>
    <mergeCell ref="AN745:AO745"/>
    <mergeCell ref="A746:B746"/>
    <mergeCell ref="E746:F746"/>
    <mergeCell ref="G746:H746"/>
    <mergeCell ref="I746:J746"/>
    <mergeCell ref="O746:P746"/>
    <mergeCell ref="Q746:R746"/>
    <mergeCell ref="S746:T746"/>
    <mergeCell ref="V746:W746"/>
    <mergeCell ref="Z746:AA746"/>
    <mergeCell ref="AB746:AC746"/>
    <mergeCell ref="AD746:AE746"/>
    <mergeCell ref="AJ746:AK746"/>
    <mergeCell ref="AL746:AM746"/>
    <mergeCell ref="AN746:AO746"/>
    <mergeCell ref="A747:B747"/>
    <mergeCell ref="E747:F747"/>
    <mergeCell ref="G747:H747"/>
    <mergeCell ref="I747:J747"/>
    <mergeCell ref="O747:P747"/>
    <mergeCell ref="Q747:R747"/>
    <mergeCell ref="S747:T747"/>
    <mergeCell ref="V747:W747"/>
    <mergeCell ref="Z747:AA747"/>
    <mergeCell ref="AB747:AC747"/>
    <mergeCell ref="AD747:AE747"/>
    <mergeCell ref="AJ747:AK747"/>
    <mergeCell ref="AL747:AM747"/>
    <mergeCell ref="AN747:AO747"/>
    <mergeCell ref="A742:B742"/>
    <mergeCell ref="E742:F742"/>
    <mergeCell ref="G742:H742"/>
    <mergeCell ref="I742:J742"/>
    <mergeCell ref="O742:P742"/>
    <mergeCell ref="Q742:R742"/>
    <mergeCell ref="S742:T742"/>
    <mergeCell ref="V742:W742"/>
    <mergeCell ref="Z742:AA742"/>
    <mergeCell ref="AB742:AC742"/>
    <mergeCell ref="AD742:AE742"/>
    <mergeCell ref="AJ742:AK742"/>
    <mergeCell ref="AL742:AM742"/>
    <mergeCell ref="AN742:AO742"/>
    <mergeCell ref="A743:B743"/>
    <mergeCell ref="E743:F743"/>
    <mergeCell ref="G743:H743"/>
    <mergeCell ref="I743:J743"/>
    <mergeCell ref="O743:P743"/>
    <mergeCell ref="Q743:R743"/>
    <mergeCell ref="S743:T743"/>
    <mergeCell ref="V743:W743"/>
    <mergeCell ref="Z743:AA743"/>
    <mergeCell ref="AB743:AC743"/>
    <mergeCell ref="AD743:AE743"/>
    <mergeCell ref="AJ743:AK743"/>
    <mergeCell ref="AL743:AM743"/>
    <mergeCell ref="AN743:AO743"/>
    <mergeCell ref="A744:B744"/>
    <mergeCell ref="E744:F744"/>
    <mergeCell ref="G744:H744"/>
    <mergeCell ref="I744:J744"/>
    <mergeCell ref="O744:P744"/>
    <mergeCell ref="Q744:R744"/>
    <mergeCell ref="S744:T744"/>
    <mergeCell ref="V744:W744"/>
    <mergeCell ref="Z744:AA744"/>
    <mergeCell ref="AB744:AC744"/>
    <mergeCell ref="AD744:AE744"/>
    <mergeCell ref="AJ744:AK744"/>
    <mergeCell ref="AL744:AM744"/>
    <mergeCell ref="AN744:AO744"/>
    <mergeCell ref="Z738:AA738"/>
    <mergeCell ref="AB738:AC738"/>
    <mergeCell ref="AD738:AE738"/>
    <mergeCell ref="AJ738:AK738"/>
    <mergeCell ref="AL738:AM738"/>
    <mergeCell ref="AN738:AO738"/>
    <mergeCell ref="A739:B739"/>
    <mergeCell ref="E739:F739"/>
    <mergeCell ref="G739:H739"/>
    <mergeCell ref="I739:J739"/>
    <mergeCell ref="O739:P739"/>
    <mergeCell ref="Q739:R739"/>
    <mergeCell ref="S739:T739"/>
    <mergeCell ref="V739:W739"/>
    <mergeCell ref="Z739:AA739"/>
    <mergeCell ref="AB739:AC739"/>
    <mergeCell ref="AD739:AE739"/>
    <mergeCell ref="AJ739:AK739"/>
    <mergeCell ref="AL739:AM739"/>
    <mergeCell ref="AN739:AO739"/>
    <mergeCell ref="A722:B722"/>
    <mergeCell ref="E722:F722"/>
    <mergeCell ref="G722:H722"/>
    <mergeCell ref="I722:J722"/>
    <mergeCell ref="V722:W722"/>
    <mergeCell ref="Z722:AA722"/>
    <mergeCell ref="AB722:AC722"/>
    <mergeCell ref="AD722:AE722"/>
    <mergeCell ref="A723:B723"/>
    <mergeCell ref="E723:F723"/>
    <mergeCell ref="G723:H723"/>
    <mergeCell ref="I723:J723"/>
    <mergeCell ref="V723:W723"/>
    <mergeCell ref="Z723:AA723"/>
    <mergeCell ref="AB723:AC723"/>
    <mergeCell ref="AD723:AE723"/>
    <mergeCell ref="A724:B724"/>
    <mergeCell ref="E724:F724"/>
    <mergeCell ref="G724:H724"/>
    <mergeCell ref="I724:J724"/>
    <mergeCell ref="V724:W724"/>
    <mergeCell ref="Z724:AA724"/>
    <mergeCell ref="AB724:AC724"/>
    <mergeCell ref="AD724:AE724"/>
    <mergeCell ref="AD725:AE725"/>
    <mergeCell ref="A725:B725"/>
    <mergeCell ref="E725:F725"/>
    <mergeCell ref="G725:H725"/>
    <mergeCell ref="I725:J725"/>
    <mergeCell ref="V725:W725"/>
    <mergeCell ref="Z725:AA725"/>
    <mergeCell ref="AB725:AC725"/>
    <mergeCell ref="AB726:AC726"/>
    <mergeCell ref="AD726:AE726"/>
    <mergeCell ref="V738:W738"/>
    <mergeCell ref="O738:P738"/>
    <mergeCell ref="Q738:R738"/>
    <mergeCell ref="S738:T738"/>
    <mergeCell ref="I738:J738"/>
    <mergeCell ref="A718:B718"/>
    <mergeCell ref="E718:F718"/>
    <mergeCell ref="G718:H718"/>
    <mergeCell ref="I718:J718"/>
    <mergeCell ref="M718:P718"/>
    <mergeCell ref="V718:W718"/>
    <mergeCell ref="Z718:AA718"/>
    <mergeCell ref="AB718:AC718"/>
    <mergeCell ref="AD718:AE718"/>
    <mergeCell ref="A719:B719"/>
    <mergeCell ref="E719:F719"/>
    <mergeCell ref="G719:H719"/>
    <mergeCell ref="I719:J719"/>
    <mergeCell ref="V719:W719"/>
    <mergeCell ref="Z719:AA719"/>
    <mergeCell ref="AB719:AC719"/>
    <mergeCell ref="AD719:AE719"/>
    <mergeCell ref="AH719:AK719"/>
    <mergeCell ref="A720:B720"/>
    <mergeCell ref="E720:F720"/>
    <mergeCell ref="G720:H720"/>
    <mergeCell ref="I720:J720"/>
    <mergeCell ref="V720:W720"/>
    <mergeCell ref="Z720:AA720"/>
    <mergeCell ref="AB720:AC720"/>
    <mergeCell ref="AD720:AE720"/>
    <mergeCell ref="AH720:AK720"/>
    <mergeCell ref="Z721:AA721"/>
    <mergeCell ref="AB721:AC721"/>
    <mergeCell ref="AD721:AE721"/>
    <mergeCell ref="A721:B721"/>
    <mergeCell ref="E721:F721"/>
    <mergeCell ref="G721:H721"/>
    <mergeCell ref="I721:J721"/>
    <mergeCell ref="V721:W721"/>
    <mergeCell ref="A712:B712"/>
    <mergeCell ref="E712:F712"/>
    <mergeCell ref="G712:H712"/>
    <mergeCell ref="I712:J712"/>
    <mergeCell ref="V712:W712"/>
    <mergeCell ref="Z712:AA712"/>
    <mergeCell ref="AB712:AC712"/>
    <mergeCell ref="AD712:AE712"/>
    <mergeCell ref="A713:B713"/>
    <mergeCell ref="E713:F713"/>
    <mergeCell ref="G713:H713"/>
    <mergeCell ref="I713:J713"/>
    <mergeCell ref="V713:W713"/>
    <mergeCell ref="Z713:AA713"/>
    <mergeCell ref="AB713:AC713"/>
    <mergeCell ref="AD713:AE713"/>
    <mergeCell ref="A714:B714"/>
    <mergeCell ref="E714:F714"/>
    <mergeCell ref="G714:H714"/>
    <mergeCell ref="I714:J714"/>
    <mergeCell ref="V714:W714"/>
    <mergeCell ref="Z714:AA714"/>
    <mergeCell ref="AB714:AC714"/>
    <mergeCell ref="AD714:AE714"/>
    <mergeCell ref="A715:B715"/>
    <mergeCell ref="E715:F715"/>
    <mergeCell ref="G715:H715"/>
    <mergeCell ref="I715:J715"/>
    <mergeCell ref="G717:H717"/>
    <mergeCell ref="I717:J717"/>
    <mergeCell ref="M717:P717"/>
    <mergeCell ref="V717:W717"/>
    <mergeCell ref="Z717:AA717"/>
    <mergeCell ref="AB717:AC717"/>
    <mergeCell ref="AD717:AE717"/>
    <mergeCell ref="A709:B709"/>
    <mergeCell ref="E709:F709"/>
    <mergeCell ref="G709:H709"/>
    <mergeCell ref="I709:J709"/>
    <mergeCell ref="O709:P709"/>
    <mergeCell ref="Q709:R709"/>
    <mergeCell ref="S709:T709"/>
    <mergeCell ref="V709:W709"/>
    <mergeCell ref="Z709:AA709"/>
    <mergeCell ref="AB709:AC709"/>
    <mergeCell ref="AD709:AE709"/>
    <mergeCell ref="AJ709:AK709"/>
    <mergeCell ref="AL709:AM709"/>
    <mergeCell ref="AN709:AO709"/>
    <mergeCell ref="A710:B710"/>
    <mergeCell ref="E710:F710"/>
    <mergeCell ref="G710:H710"/>
    <mergeCell ref="I710:J710"/>
    <mergeCell ref="O710:P710"/>
    <mergeCell ref="Q710:R710"/>
    <mergeCell ref="S710:T710"/>
    <mergeCell ref="V710:W710"/>
    <mergeCell ref="Z710:AA710"/>
    <mergeCell ref="AB710:AC710"/>
    <mergeCell ref="AD710:AE710"/>
    <mergeCell ref="AJ710:AK710"/>
    <mergeCell ref="AL710:AM710"/>
    <mergeCell ref="AN710:AO710"/>
    <mergeCell ref="A711:B711"/>
    <mergeCell ref="E711:F711"/>
    <mergeCell ref="G711:H711"/>
    <mergeCell ref="I711:J711"/>
    <mergeCell ref="V711:W711"/>
    <mergeCell ref="Z711:AA711"/>
    <mergeCell ref="AB711:AC711"/>
    <mergeCell ref="AD711:AE711"/>
    <mergeCell ref="A706:B706"/>
    <mergeCell ref="E706:F706"/>
    <mergeCell ref="G706:H706"/>
    <mergeCell ref="I706:J706"/>
    <mergeCell ref="O706:P706"/>
    <mergeCell ref="Q706:R706"/>
    <mergeCell ref="S706:T706"/>
    <mergeCell ref="V706:W706"/>
    <mergeCell ref="Z706:AA706"/>
    <mergeCell ref="AB706:AC706"/>
    <mergeCell ref="AD706:AE706"/>
    <mergeCell ref="AJ706:AK706"/>
    <mergeCell ref="AL706:AM706"/>
    <mergeCell ref="AN706:AO706"/>
    <mergeCell ref="A707:B707"/>
    <mergeCell ref="E707:F707"/>
    <mergeCell ref="G707:H707"/>
    <mergeCell ref="I707:J707"/>
    <mergeCell ref="O707:P707"/>
    <mergeCell ref="Q707:R707"/>
    <mergeCell ref="S707:T707"/>
    <mergeCell ref="V707:W707"/>
    <mergeCell ref="Z707:AA707"/>
    <mergeCell ref="AB707:AC707"/>
    <mergeCell ref="AD707:AE707"/>
    <mergeCell ref="AJ707:AK707"/>
    <mergeCell ref="AL707:AM707"/>
    <mergeCell ref="AN707:AO707"/>
    <mergeCell ref="A708:B708"/>
    <mergeCell ref="E708:F708"/>
    <mergeCell ref="G708:H708"/>
    <mergeCell ref="I708:J708"/>
    <mergeCell ref="O708:P708"/>
    <mergeCell ref="Q708:R708"/>
    <mergeCell ref="S708:T708"/>
    <mergeCell ref="V708:W708"/>
    <mergeCell ref="Z708:AA708"/>
    <mergeCell ref="AB708:AC708"/>
    <mergeCell ref="AD708:AE708"/>
    <mergeCell ref="AJ708:AK708"/>
    <mergeCell ref="AL708:AM708"/>
    <mergeCell ref="AN708:AO708"/>
    <mergeCell ref="A703:B703"/>
    <mergeCell ref="E703:F703"/>
    <mergeCell ref="G703:H703"/>
    <mergeCell ref="I703:J703"/>
    <mergeCell ref="O703:P703"/>
    <mergeCell ref="Q703:R703"/>
    <mergeCell ref="S703:T703"/>
    <mergeCell ref="V703:W703"/>
    <mergeCell ref="Z703:AA703"/>
    <mergeCell ref="AB703:AC703"/>
    <mergeCell ref="AD703:AE703"/>
    <mergeCell ref="AJ703:AK703"/>
    <mergeCell ref="AL703:AM703"/>
    <mergeCell ref="AN703:AO703"/>
    <mergeCell ref="A704:B704"/>
    <mergeCell ref="E704:F704"/>
    <mergeCell ref="G704:H704"/>
    <mergeCell ref="I704:J704"/>
    <mergeCell ref="O704:P704"/>
    <mergeCell ref="Q704:R704"/>
    <mergeCell ref="S704:T704"/>
    <mergeCell ref="V704:W704"/>
    <mergeCell ref="Z704:AA704"/>
    <mergeCell ref="AB704:AC704"/>
    <mergeCell ref="AD704:AE704"/>
    <mergeCell ref="AJ704:AK704"/>
    <mergeCell ref="AL704:AM704"/>
    <mergeCell ref="AN704:AO704"/>
    <mergeCell ref="A705:B705"/>
    <mergeCell ref="E705:F705"/>
    <mergeCell ref="G705:H705"/>
    <mergeCell ref="I705:J705"/>
    <mergeCell ref="O705:P705"/>
    <mergeCell ref="Q705:R705"/>
    <mergeCell ref="S705:T705"/>
    <mergeCell ref="V705:W705"/>
    <mergeCell ref="Z705:AA705"/>
    <mergeCell ref="AB705:AC705"/>
    <mergeCell ref="AD705:AE705"/>
    <mergeCell ref="AJ705:AK705"/>
    <mergeCell ref="AL705:AM705"/>
    <mergeCell ref="AN705:AO705"/>
    <mergeCell ref="A700:B700"/>
    <mergeCell ref="E700:F700"/>
    <mergeCell ref="G700:H700"/>
    <mergeCell ref="I700:J700"/>
    <mergeCell ref="O700:P700"/>
    <mergeCell ref="Q700:R700"/>
    <mergeCell ref="S700:T700"/>
    <mergeCell ref="V700:W700"/>
    <mergeCell ref="Z700:AA700"/>
    <mergeCell ref="AB700:AC700"/>
    <mergeCell ref="AD700:AE700"/>
    <mergeCell ref="AJ700:AK700"/>
    <mergeCell ref="AL700:AM700"/>
    <mergeCell ref="AN700:AO700"/>
    <mergeCell ref="A701:B701"/>
    <mergeCell ref="E701:F701"/>
    <mergeCell ref="G701:H701"/>
    <mergeCell ref="I701:J701"/>
    <mergeCell ref="O701:P701"/>
    <mergeCell ref="Q701:R701"/>
    <mergeCell ref="S701:T701"/>
    <mergeCell ref="V701:W701"/>
    <mergeCell ref="Z701:AA701"/>
    <mergeCell ref="AB701:AC701"/>
    <mergeCell ref="AD701:AE701"/>
    <mergeCell ref="AJ701:AK701"/>
    <mergeCell ref="AL701:AM701"/>
    <mergeCell ref="AN701:AO701"/>
    <mergeCell ref="A702:B702"/>
    <mergeCell ref="E702:F702"/>
    <mergeCell ref="G702:H702"/>
    <mergeCell ref="I702:J702"/>
    <mergeCell ref="O702:P702"/>
    <mergeCell ref="Q702:R702"/>
    <mergeCell ref="S702:T702"/>
    <mergeCell ref="V702:W702"/>
    <mergeCell ref="Z702:AA702"/>
    <mergeCell ref="AB702:AC702"/>
    <mergeCell ref="AD702:AE702"/>
    <mergeCell ref="AJ702:AK702"/>
    <mergeCell ref="AL702:AM702"/>
    <mergeCell ref="AN702:AO702"/>
    <mergeCell ref="A697:B697"/>
    <mergeCell ref="E697:F697"/>
    <mergeCell ref="G697:H697"/>
    <mergeCell ref="I697:J697"/>
    <mergeCell ref="O697:P697"/>
    <mergeCell ref="Q697:R697"/>
    <mergeCell ref="S697:T697"/>
    <mergeCell ref="V697:W697"/>
    <mergeCell ref="Z697:AA697"/>
    <mergeCell ref="AB697:AC697"/>
    <mergeCell ref="AD697:AE697"/>
    <mergeCell ref="AJ697:AK697"/>
    <mergeCell ref="AL697:AM697"/>
    <mergeCell ref="AN697:AO697"/>
    <mergeCell ref="A698:B698"/>
    <mergeCell ref="E698:F698"/>
    <mergeCell ref="G698:H698"/>
    <mergeCell ref="I698:J698"/>
    <mergeCell ref="O698:P698"/>
    <mergeCell ref="Q698:R698"/>
    <mergeCell ref="S698:T698"/>
    <mergeCell ref="V698:W698"/>
    <mergeCell ref="Z698:AA698"/>
    <mergeCell ref="AB698:AC698"/>
    <mergeCell ref="AD698:AE698"/>
    <mergeCell ref="AJ698:AK698"/>
    <mergeCell ref="AL698:AM698"/>
    <mergeCell ref="AN698:AO698"/>
    <mergeCell ref="A699:B699"/>
    <mergeCell ref="E699:F699"/>
    <mergeCell ref="G699:H699"/>
    <mergeCell ref="I699:J699"/>
    <mergeCell ref="O699:P699"/>
    <mergeCell ref="Q699:R699"/>
    <mergeCell ref="S699:T699"/>
    <mergeCell ref="V699:W699"/>
    <mergeCell ref="Z699:AA699"/>
    <mergeCell ref="AB699:AC699"/>
    <mergeCell ref="AD699:AE699"/>
    <mergeCell ref="AJ699:AK699"/>
    <mergeCell ref="AL699:AM699"/>
    <mergeCell ref="AN699:AO699"/>
    <mergeCell ref="A694:B694"/>
    <mergeCell ref="E694:F694"/>
    <mergeCell ref="G694:H694"/>
    <mergeCell ref="I694:J694"/>
    <mergeCell ref="O694:P694"/>
    <mergeCell ref="Q694:R694"/>
    <mergeCell ref="S694:T694"/>
    <mergeCell ref="V694:W694"/>
    <mergeCell ref="Z694:AA694"/>
    <mergeCell ref="AB694:AC694"/>
    <mergeCell ref="AD694:AE694"/>
    <mergeCell ref="AJ694:AK694"/>
    <mergeCell ref="AL694:AM694"/>
    <mergeCell ref="AN694:AO694"/>
    <mergeCell ref="A695:B695"/>
    <mergeCell ref="E695:F695"/>
    <mergeCell ref="G695:H695"/>
    <mergeCell ref="I695:J695"/>
    <mergeCell ref="O695:P695"/>
    <mergeCell ref="Q695:R695"/>
    <mergeCell ref="S695:T695"/>
    <mergeCell ref="V695:W695"/>
    <mergeCell ref="Z695:AA695"/>
    <mergeCell ref="AB695:AC695"/>
    <mergeCell ref="AD695:AE695"/>
    <mergeCell ref="AJ695:AK695"/>
    <mergeCell ref="AL695:AM695"/>
    <mergeCell ref="AN695:AO695"/>
    <mergeCell ref="A696:B696"/>
    <mergeCell ref="E696:F696"/>
    <mergeCell ref="G696:H696"/>
    <mergeCell ref="I696:J696"/>
    <mergeCell ref="O696:P696"/>
    <mergeCell ref="Q696:R696"/>
    <mergeCell ref="S696:T696"/>
    <mergeCell ref="V696:W696"/>
    <mergeCell ref="Z696:AA696"/>
    <mergeCell ref="AB696:AC696"/>
    <mergeCell ref="AD696:AE696"/>
    <mergeCell ref="AJ696:AK696"/>
    <mergeCell ref="AL696:AM696"/>
    <mergeCell ref="AN696:AO696"/>
    <mergeCell ref="A691:B691"/>
    <mergeCell ref="E691:F691"/>
    <mergeCell ref="G691:H691"/>
    <mergeCell ref="I691:J691"/>
    <mergeCell ref="O691:P691"/>
    <mergeCell ref="Q691:R691"/>
    <mergeCell ref="S691:T691"/>
    <mergeCell ref="V691:W691"/>
    <mergeCell ref="Z691:AA691"/>
    <mergeCell ref="AB691:AC691"/>
    <mergeCell ref="AD691:AE691"/>
    <mergeCell ref="AJ691:AK691"/>
    <mergeCell ref="AL691:AM691"/>
    <mergeCell ref="AN691:AO691"/>
    <mergeCell ref="A692:B692"/>
    <mergeCell ref="E692:F692"/>
    <mergeCell ref="G692:H692"/>
    <mergeCell ref="I692:J692"/>
    <mergeCell ref="O692:P692"/>
    <mergeCell ref="Q692:R692"/>
    <mergeCell ref="S692:T692"/>
    <mergeCell ref="V692:W692"/>
    <mergeCell ref="Z692:AA692"/>
    <mergeCell ref="AB692:AC692"/>
    <mergeCell ref="AD692:AE692"/>
    <mergeCell ref="AJ692:AK692"/>
    <mergeCell ref="AL692:AM692"/>
    <mergeCell ref="AN692:AO692"/>
    <mergeCell ref="A693:B693"/>
    <mergeCell ref="E693:F693"/>
    <mergeCell ref="G693:H693"/>
    <mergeCell ref="I693:J693"/>
    <mergeCell ref="O693:P693"/>
    <mergeCell ref="Q693:R693"/>
    <mergeCell ref="S693:T693"/>
    <mergeCell ref="V693:W693"/>
    <mergeCell ref="Z693:AA693"/>
    <mergeCell ref="AB693:AC693"/>
    <mergeCell ref="AD693:AE693"/>
    <mergeCell ref="AJ693:AK693"/>
    <mergeCell ref="AL693:AM693"/>
    <mergeCell ref="AN693:AO693"/>
    <mergeCell ref="AD687:AE687"/>
    <mergeCell ref="AJ687:AK687"/>
    <mergeCell ref="AL687:AM687"/>
    <mergeCell ref="AN687:AO687"/>
    <mergeCell ref="A688:B688"/>
    <mergeCell ref="E688:F688"/>
    <mergeCell ref="G688:H688"/>
    <mergeCell ref="I688:J688"/>
    <mergeCell ref="O688:P688"/>
    <mergeCell ref="Q688:R688"/>
    <mergeCell ref="S688:T688"/>
    <mergeCell ref="V688:W688"/>
    <mergeCell ref="Z688:AA688"/>
    <mergeCell ref="AB688:AC688"/>
    <mergeCell ref="AD688:AE688"/>
    <mergeCell ref="AJ688:AK688"/>
    <mergeCell ref="AL688:AM688"/>
    <mergeCell ref="AN688:AO688"/>
    <mergeCell ref="A689:B689"/>
    <mergeCell ref="E689:F689"/>
    <mergeCell ref="G689:H689"/>
    <mergeCell ref="I689:J689"/>
    <mergeCell ref="O689:P689"/>
    <mergeCell ref="Q689:R689"/>
    <mergeCell ref="S689:T689"/>
    <mergeCell ref="V689:W689"/>
    <mergeCell ref="Z689:AA689"/>
    <mergeCell ref="AB689:AC689"/>
    <mergeCell ref="AD689:AE689"/>
    <mergeCell ref="AJ689:AK689"/>
    <mergeCell ref="AL689:AM689"/>
    <mergeCell ref="AN689:AO689"/>
    <mergeCell ref="A690:B690"/>
    <mergeCell ref="E690:F690"/>
    <mergeCell ref="G690:H690"/>
    <mergeCell ref="I690:J690"/>
    <mergeCell ref="O690:P690"/>
    <mergeCell ref="Q690:R690"/>
    <mergeCell ref="S690:T690"/>
    <mergeCell ref="V690:W690"/>
    <mergeCell ref="Z690:AA690"/>
    <mergeCell ref="AB690:AC690"/>
    <mergeCell ref="AD690:AE690"/>
    <mergeCell ref="AJ690:AK690"/>
    <mergeCell ref="AL690:AM690"/>
    <mergeCell ref="AN690:AO690"/>
    <mergeCell ref="A668:B668"/>
    <mergeCell ref="E668:F668"/>
    <mergeCell ref="G668:H668"/>
    <mergeCell ref="I668:J668"/>
    <mergeCell ref="AN672:AO672"/>
    <mergeCell ref="A673:U673"/>
    <mergeCell ref="V673:AO673"/>
    <mergeCell ref="G678:H678"/>
    <mergeCell ref="Q678:R678"/>
    <mergeCell ref="S678:T678"/>
    <mergeCell ref="AB678:AC678"/>
    <mergeCell ref="AL678:AM678"/>
    <mergeCell ref="AN678:AO678"/>
    <mergeCell ref="A676:T676"/>
    <mergeCell ref="A682:B682"/>
    <mergeCell ref="E682:F682"/>
    <mergeCell ref="G682:H682"/>
    <mergeCell ref="I682:J682"/>
    <mergeCell ref="O682:P682"/>
    <mergeCell ref="Q682:R682"/>
    <mergeCell ref="S682:T682"/>
    <mergeCell ref="V682:W682"/>
    <mergeCell ref="Z682:AA682"/>
    <mergeCell ref="AB682:AC682"/>
    <mergeCell ref="AD682:AE682"/>
    <mergeCell ref="AJ682:AK682"/>
    <mergeCell ref="AL682:AM682"/>
    <mergeCell ref="AN682:AO682"/>
    <mergeCell ref="E669:F669"/>
    <mergeCell ref="G669:H669"/>
    <mergeCell ref="I669:J669"/>
    <mergeCell ref="X677:AA678"/>
    <mergeCell ref="A683:B683"/>
    <mergeCell ref="E683:F683"/>
    <mergeCell ref="G683:H683"/>
    <mergeCell ref="I683:J683"/>
    <mergeCell ref="O683:P683"/>
    <mergeCell ref="Q683:R683"/>
    <mergeCell ref="S683:T683"/>
    <mergeCell ref="V683:W683"/>
    <mergeCell ref="Z683:AA683"/>
    <mergeCell ref="AB683:AC683"/>
    <mergeCell ref="AD683:AE683"/>
    <mergeCell ref="AJ683:AK683"/>
    <mergeCell ref="AL683:AM683"/>
    <mergeCell ref="AN683:AO683"/>
    <mergeCell ref="N679:N680"/>
    <mergeCell ref="O679:P680"/>
    <mergeCell ref="Q679:R680"/>
    <mergeCell ref="S679:T680"/>
    <mergeCell ref="D679:D680"/>
    <mergeCell ref="E679:F680"/>
    <mergeCell ref="G679:H680"/>
    <mergeCell ref="I679:J679"/>
    <mergeCell ref="I680:J680"/>
    <mergeCell ref="AG677:AG680"/>
    <mergeCell ref="AH677:AK678"/>
    <mergeCell ref="AL677:AM677"/>
    <mergeCell ref="AN677:AO677"/>
    <mergeCell ref="AI679:AI680"/>
    <mergeCell ref="AJ679:AK680"/>
    <mergeCell ref="AL679:AM680"/>
    <mergeCell ref="AN679:AO680"/>
    <mergeCell ref="V677:W680"/>
    <mergeCell ref="A663:B663"/>
    <mergeCell ref="E663:F663"/>
    <mergeCell ref="G663:H663"/>
    <mergeCell ref="I663:J663"/>
    <mergeCell ref="V663:W663"/>
    <mergeCell ref="Z663:AA663"/>
    <mergeCell ref="AB663:AC663"/>
    <mergeCell ref="AD663:AE663"/>
    <mergeCell ref="AH663:AK663"/>
    <mergeCell ref="A664:B664"/>
    <mergeCell ref="E664:F664"/>
    <mergeCell ref="G664:H664"/>
    <mergeCell ref="I664:J664"/>
    <mergeCell ref="V664:W664"/>
    <mergeCell ref="Z664:AA664"/>
    <mergeCell ref="AB664:AC664"/>
    <mergeCell ref="AD664:AE664"/>
    <mergeCell ref="AH664:AK664"/>
    <mergeCell ref="A665:B665"/>
    <mergeCell ref="E665:F665"/>
    <mergeCell ref="G665:H665"/>
    <mergeCell ref="I665:J665"/>
    <mergeCell ref="V665:W665"/>
    <mergeCell ref="I666:J666"/>
    <mergeCell ref="Z665:AA665"/>
    <mergeCell ref="AB665:AC665"/>
    <mergeCell ref="V666:W666"/>
    <mergeCell ref="Z666:AA666"/>
    <mergeCell ref="AB666:AC666"/>
    <mergeCell ref="AD666:AE666"/>
    <mergeCell ref="AD667:AE667"/>
    <mergeCell ref="A667:B667"/>
    <mergeCell ref="E667:F667"/>
    <mergeCell ref="G667:H667"/>
    <mergeCell ref="I667:J667"/>
    <mergeCell ref="V667:W667"/>
    <mergeCell ref="Z667:AA667"/>
    <mergeCell ref="AB667:AC667"/>
    <mergeCell ref="G666:H666"/>
    <mergeCell ref="A666:B666"/>
    <mergeCell ref="E666:F666"/>
    <mergeCell ref="A658:B658"/>
    <mergeCell ref="E658:F658"/>
    <mergeCell ref="G658:H658"/>
    <mergeCell ref="I658:J658"/>
    <mergeCell ref="V658:W658"/>
    <mergeCell ref="Z658:AA658"/>
    <mergeCell ref="AB658:AC658"/>
    <mergeCell ref="AD658:AE658"/>
    <mergeCell ref="A659:B659"/>
    <mergeCell ref="E659:F659"/>
    <mergeCell ref="G659:H659"/>
    <mergeCell ref="I659:J659"/>
    <mergeCell ref="A660:B660"/>
    <mergeCell ref="E660:F660"/>
    <mergeCell ref="G660:H660"/>
    <mergeCell ref="I660:J660"/>
    <mergeCell ref="AB660:AC660"/>
    <mergeCell ref="AD660:AE660"/>
    <mergeCell ref="A661:B661"/>
    <mergeCell ref="E661:F661"/>
    <mergeCell ref="G661:H661"/>
    <mergeCell ref="I661:J661"/>
    <mergeCell ref="M661:P661"/>
    <mergeCell ref="V661:W661"/>
    <mergeCell ref="Z661:AA661"/>
    <mergeCell ref="AB661:AC661"/>
    <mergeCell ref="AD661:AE661"/>
    <mergeCell ref="A662:B662"/>
    <mergeCell ref="E662:F662"/>
    <mergeCell ref="G662:H662"/>
    <mergeCell ref="I662:J662"/>
    <mergeCell ref="M662:P662"/>
    <mergeCell ref="V662:W662"/>
    <mergeCell ref="Z662:AA662"/>
    <mergeCell ref="AB662:AC662"/>
    <mergeCell ref="AD662:AE662"/>
    <mergeCell ref="A654:B654"/>
    <mergeCell ref="E654:F654"/>
    <mergeCell ref="G654:H654"/>
    <mergeCell ref="I654:J654"/>
    <mergeCell ref="O654:P654"/>
    <mergeCell ref="Q654:R654"/>
    <mergeCell ref="S654:T654"/>
    <mergeCell ref="V654:W654"/>
    <mergeCell ref="Z654:AA654"/>
    <mergeCell ref="AB654:AC654"/>
    <mergeCell ref="AD654:AE654"/>
    <mergeCell ref="AJ654:AK654"/>
    <mergeCell ref="AL654:AM654"/>
    <mergeCell ref="AN654:AO654"/>
    <mergeCell ref="A655:B655"/>
    <mergeCell ref="E655:F655"/>
    <mergeCell ref="G655:H655"/>
    <mergeCell ref="I655:J655"/>
    <mergeCell ref="V655:W655"/>
    <mergeCell ref="Z655:AA655"/>
    <mergeCell ref="AB655:AC655"/>
    <mergeCell ref="AD655:AE655"/>
    <mergeCell ref="A656:B656"/>
    <mergeCell ref="E656:F656"/>
    <mergeCell ref="G656:H656"/>
    <mergeCell ref="I656:J656"/>
    <mergeCell ref="V656:W656"/>
    <mergeCell ref="Z656:AA656"/>
    <mergeCell ref="AB656:AC656"/>
    <mergeCell ref="AD656:AE656"/>
    <mergeCell ref="A657:B657"/>
    <mergeCell ref="E657:F657"/>
    <mergeCell ref="G657:H657"/>
    <mergeCell ref="I657:J657"/>
    <mergeCell ref="V657:W657"/>
    <mergeCell ref="Z657:AA657"/>
    <mergeCell ref="AB657:AC657"/>
    <mergeCell ref="AD657:AE657"/>
    <mergeCell ref="A651:B651"/>
    <mergeCell ref="E651:F651"/>
    <mergeCell ref="G651:H651"/>
    <mergeCell ref="I651:J651"/>
    <mergeCell ref="O651:P651"/>
    <mergeCell ref="Q651:R651"/>
    <mergeCell ref="S651:T651"/>
    <mergeCell ref="V651:W651"/>
    <mergeCell ref="Z651:AA651"/>
    <mergeCell ref="AB651:AC651"/>
    <mergeCell ref="AD651:AE651"/>
    <mergeCell ref="AJ651:AK651"/>
    <mergeCell ref="AL651:AM651"/>
    <mergeCell ref="AN651:AO651"/>
    <mergeCell ref="A652:B652"/>
    <mergeCell ref="E652:F652"/>
    <mergeCell ref="G652:H652"/>
    <mergeCell ref="I652:J652"/>
    <mergeCell ref="O652:P652"/>
    <mergeCell ref="Q652:R652"/>
    <mergeCell ref="S652:T652"/>
    <mergeCell ref="V652:W652"/>
    <mergeCell ref="Z652:AA652"/>
    <mergeCell ref="AB652:AC652"/>
    <mergeCell ref="AD652:AE652"/>
    <mergeCell ref="AJ652:AK652"/>
    <mergeCell ref="AL652:AM652"/>
    <mergeCell ref="AN652:AO652"/>
    <mergeCell ref="A653:B653"/>
    <mergeCell ref="E653:F653"/>
    <mergeCell ref="G653:H653"/>
    <mergeCell ref="I653:J653"/>
    <mergeCell ref="O653:P653"/>
    <mergeCell ref="Q653:R653"/>
    <mergeCell ref="S653:T653"/>
    <mergeCell ref="V653:W653"/>
    <mergeCell ref="Z653:AA653"/>
    <mergeCell ref="AB653:AC653"/>
    <mergeCell ref="AD653:AE653"/>
    <mergeCell ref="AJ653:AK653"/>
    <mergeCell ref="AL653:AM653"/>
    <mergeCell ref="AN653:AO653"/>
    <mergeCell ref="A648:B648"/>
    <mergeCell ref="E648:F648"/>
    <mergeCell ref="G648:H648"/>
    <mergeCell ref="I648:J648"/>
    <mergeCell ref="O648:P648"/>
    <mergeCell ref="Q648:R648"/>
    <mergeCell ref="S648:T648"/>
    <mergeCell ref="V648:W648"/>
    <mergeCell ref="Z648:AA648"/>
    <mergeCell ref="AB648:AC648"/>
    <mergeCell ref="AD648:AE648"/>
    <mergeCell ref="AJ648:AK648"/>
    <mergeCell ref="AL648:AM648"/>
    <mergeCell ref="AN648:AO648"/>
    <mergeCell ref="A649:B649"/>
    <mergeCell ref="E649:F649"/>
    <mergeCell ref="G649:H649"/>
    <mergeCell ref="I649:J649"/>
    <mergeCell ref="O649:P649"/>
    <mergeCell ref="Q649:R649"/>
    <mergeCell ref="S649:T649"/>
    <mergeCell ref="V649:W649"/>
    <mergeCell ref="Z649:AA649"/>
    <mergeCell ref="AB649:AC649"/>
    <mergeCell ref="AD649:AE649"/>
    <mergeCell ref="AJ649:AK649"/>
    <mergeCell ref="AL649:AM649"/>
    <mergeCell ref="AN649:AO649"/>
    <mergeCell ref="A650:B650"/>
    <mergeCell ref="E650:F650"/>
    <mergeCell ref="G650:H650"/>
    <mergeCell ref="I650:J650"/>
    <mergeCell ref="O650:P650"/>
    <mergeCell ref="Q650:R650"/>
    <mergeCell ref="S650:T650"/>
    <mergeCell ref="V650:W650"/>
    <mergeCell ref="Z650:AA650"/>
    <mergeCell ref="AB650:AC650"/>
    <mergeCell ref="AD650:AE650"/>
    <mergeCell ref="AJ650:AK650"/>
    <mergeCell ref="AL650:AM650"/>
    <mergeCell ref="AN650:AO650"/>
    <mergeCell ref="A645:B645"/>
    <mergeCell ref="E645:F645"/>
    <mergeCell ref="G645:H645"/>
    <mergeCell ref="I645:J645"/>
    <mergeCell ref="O645:P645"/>
    <mergeCell ref="Q645:R645"/>
    <mergeCell ref="S645:T645"/>
    <mergeCell ref="V645:W645"/>
    <mergeCell ref="Z645:AA645"/>
    <mergeCell ref="AB645:AC645"/>
    <mergeCell ref="AD645:AE645"/>
    <mergeCell ref="AJ645:AK645"/>
    <mergeCell ref="AL645:AM645"/>
    <mergeCell ref="AN645:AO645"/>
    <mergeCell ref="A646:B646"/>
    <mergeCell ref="E646:F646"/>
    <mergeCell ref="G646:H646"/>
    <mergeCell ref="I646:J646"/>
    <mergeCell ref="O646:P646"/>
    <mergeCell ref="Q646:R646"/>
    <mergeCell ref="S646:T646"/>
    <mergeCell ref="V646:W646"/>
    <mergeCell ref="Z646:AA646"/>
    <mergeCell ref="AB646:AC646"/>
    <mergeCell ref="AD646:AE646"/>
    <mergeCell ref="AJ646:AK646"/>
    <mergeCell ref="AL646:AM646"/>
    <mergeCell ref="AN646:AO646"/>
    <mergeCell ref="A647:B647"/>
    <mergeCell ref="E647:F647"/>
    <mergeCell ref="G647:H647"/>
    <mergeCell ref="I647:J647"/>
    <mergeCell ref="O647:P647"/>
    <mergeCell ref="Q647:R647"/>
    <mergeCell ref="S647:T647"/>
    <mergeCell ref="V647:W647"/>
    <mergeCell ref="Z647:AA647"/>
    <mergeCell ref="AB647:AC647"/>
    <mergeCell ref="AD647:AE647"/>
    <mergeCell ref="AJ647:AK647"/>
    <mergeCell ref="AL647:AM647"/>
    <mergeCell ref="AN647:AO647"/>
    <mergeCell ref="A642:B642"/>
    <mergeCell ref="E642:F642"/>
    <mergeCell ref="G642:H642"/>
    <mergeCell ref="I642:J642"/>
    <mergeCell ref="O642:P642"/>
    <mergeCell ref="Q642:R642"/>
    <mergeCell ref="S642:T642"/>
    <mergeCell ref="V642:W642"/>
    <mergeCell ref="Z642:AA642"/>
    <mergeCell ref="AB642:AC642"/>
    <mergeCell ref="AD642:AE642"/>
    <mergeCell ref="AJ642:AK642"/>
    <mergeCell ref="AL642:AM642"/>
    <mergeCell ref="AN642:AO642"/>
    <mergeCell ref="A643:B643"/>
    <mergeCell ref="E643:F643"/>
    <mergeCell ref="G643:H643"/>
    <mergeCell ref="I643:J643"/>
    <mergeCell ref="O643:P643"/>
    <mergeCell ref="Q643:R643"/>
    <mergeCell ref="S643:T643"/>
    <mergeCell ref="V643:W643"/>
    <mergeCell ref="Z643:AA643"/>
    <mergeCell ref="AB643:AC643"/>
    <mergeCell ref="AD643:AE643"/>
    <mergeCell ref="AJ643:AK643"/>
    <mergeCell ref="AL643:AM643"/>
    <mergeCell ref="AN643:AO643"/>
    <mergeCell ref="A644:B644"/>
    <mergeCell ref="E644:F644"/>
    <mergeCell ref="G644:H644"/>
    <mergeCell ref="I644:J644"/>
    <mergeCell ref="O644:P644"/>
    <mergeCell ref="Q644:R644"/>
    <mergeCell ref="S644:T644"/>
    <mergeCell ref="V644:W644"/>
    <mergeCell ref="Z644:AA644"/>
    <mergeCell ref="AB644:AC644"/>
    <mergeCell ref="AD644:AE644"/>
    <mergeCell ref="AJ644:AK644"/>
    <mergeCell ref="AL644:AM644"/>
    <mergeCell ref="AN644:AO644"/>
    <mergeCell ref="A639:B639"/>
    <mergeCell ref="E639:F639"/>
    <mergeCell ref="G639:H639"/>
    <mergeCell ref="I639:J639"/>
    <mergeCell ref="O639:P639"/>
    <mergeCell ref="Q639:R639"/>
    <mergeCell ref="S639:T639"/>
    <mergeCell ref="V639:W639"/>
    <mergeCell ref="Z639:AA639"/>
    <mergeCell ref="AB639:AC639"/>
    <mergeCell ref="AD639:AE639"/>
    <mergeCell ref="AJ639:AK639"/>
    <mergeCell ref="AL639:AM639"/>
    <mergeCell ref="AN639:AO639"/>
    <mergeCell ref="A640:B640"/>
    <mergeCell ref="E640:F640"/>
    <mergeCell ref="G640:H640"/>
    <mergeCell ref="I640:J640"/>
    <mergeCell ref="O640:P640"/>
    <mergeCell ref="Q640:R640"/>
    <mergeCell ref="S640:T640"/>
    <mergeCell ref="V640:W640"/>
    <mergeCell ref="Z640:AA640"/>
    <mergeCell ref="AB640:AC640"/>
    <mergeCell ref="AD640:AE640"/>
    <mergeCell ref="AJ640:AK640"/>
    <mergeCell ref="AL640:AM640"/>
    <mergeCell ref="AN640:AO640"/>
    <mergeCell ref="A641:B641"/>
    <mergeCell ref="E641:F641"/>
    <mergeCell ref="G641:H641"/>
    <mergeCell ref="I641:J641"/>
    <mergeCell ref="O641:P641"/>
    <mergeCell ref="Q641:R641"/>
    <mergeCell ref="S641:T641"/>
    <mergeCell ref="V641:W641"/>
    <mergeCell ref="Z641:AA641"/>
    <mergeCell ref="AB641:AC641"/>
    <mergeCell ref="AD641:AE641"/>
    <mergeCell ref="AJ641:AK641"/>
    <mergeCell ref="AL641:AM641"/>
    <mergeCell ref="AN641:AO641"/>
    <mergeCell ref="A636:B636"/>
    <mergeCell ref="E636:F636"/>
    <mergeCell ref="G636:H636"/>
    <mergeCell ref="I636:J636"/>
    <mergeCell ref="O636:P636"/>
    <mergeCell ref="Q636:R636"/>
    <mergeCell ref="S636:T636"/>
    <mergeCell ref="V636:W636"/>
    <mergeCell ref="Z636:AA636"/>
    <mergeCell ref="AB636:AC636"/>
    <mergeCell ref="AD636:AE636"/>
    <mergeCell ref="AJ636:AK636"/>
    <mergeCell ref="AL636:AM636"/>
    <mergeCell ref="AN636:AO636"/>
    <mergeCell ref="A637:B637"/>
    <mergeCell ref="E637:F637"/>
    <mergeCell ref="G637:H637"/>
    <mergeCell ref="I637:J637"/>
    <mergeCell ref="O637:P637"/>
    <mergeCell ref="Q637:R637"/>
    <mergeCell ref="S637:T637"/>
    <mergeCell ref="V637:W637"/>
    <mergeCell ref="Z637:AA637"/>
    <mergeCell ref="AB637:AC637"/>
    <mergeCell ref="AD637:AE637"/>
    <mergeCell ref="AJ637:AK637"/>
    <mergeCell ref="AL637:AM637"/>
    <mergeCell ref="AN637:AO637"/>
    <mergeCell ref="A638:B638"/>
    <mergeCell ref="E638:F638"/>
    <mergeCell ref="G638:H638"/>
    <mergeCell ref="I638:J638"/>
    <mergeCell ref="O638:P638"/>
    <mergeCell ref="Q638:R638"/>
    <mergeCell ref="S638:T638"/>
    <mergeCell ref="V638:W638"/>
    <mergeCell ref="Z638:AA638"/>
    <mergeCell ref="AB638:AC638"/>
    <mergeCell ref="AD638:AE638"/>
    <mergeCell ref="AJ638:AK638"/>
    <mergeCell ref="AL638:AM638"/>
    <mergeCell ref="AN638:AO638"/>
    <mergeCell ref="A633:B633"/>
    <mergeCell ref="E633:F633"/>
    <mergeCell ref="G633:H633"/>
    <mergeCell ref="I633:J633"/>
    <mergeCell ref="O633:P633"/>
    <mergeCell ref="Q633:R633"/>
    <mergeCell ref="S633:T633"/>
    <mergeCell ref="V633:W633"/>
    <mergeCell ref="Z633:AA633"/>
    <mergeCell ref="AB633:AC633"/>
    <mergeCell ref="AD633:AE633"/>
    <mergeCell ref="AJ633:AK633"/>
    <mergeCell ref="AL633:AM633"/>
    <mergeCell ref="AN633:AO633"/>
    <mergeCell ref="A634:B634"/>
    <mergeCell ref="E634:F634"/>
    <mergeCell ref="G634:H634"/>
    <mergeCell ref="I634:J634"/>
    <mergeCell ref="O634:P634"/>
    <mergeCell ref="Q634:R634"/>
    <mergeCell ref="S634:T634"/>
    <mergeCell ref="V634:W634"/>
    <mergeCell ref="Z634:AA634"/>
    <mergeCell ref="AB634:AC634"/>
    <mergeCell ref="AD634:AE634"/>
    <mergeCell ref="AJ634:AK634"/>
    <mergeCell ref="AL634:AM634"/>
    <mergeCell ref="AN634:AO634"/>
    <mergeCell ref="A635:B635"/>
    <mergeCell ref="E635:F635"/>
    <mergeCell ref="G635:H635"/>
    <mergeCell ref="I635:J635"/>
    <mergeCell ref="O635:P635"/>
    <mergeCell ref="Q635:R635"/>
    <mergeCell ref="S635:T635"/>
    <mergeCell ref="V635:W635"/>
    <mergeCell ref="Z635:AA635"/>
    <mergeCell ref="AB635:AC635"/>
    <mergeCell ref="AD635:AE635"/>
    <mergeCell ref="AJ635:AK635"/>
    <mergeCell ref="AL635:AM635"/>
    <mergeCell ref="AN635:AO635"/>
    <mergeCell ref="A630:B630"/>
    <mergeCell ref="E630:F630"/>
    <mergeCell ref="G630:H630"/>
    <mergeCell ref="I630:J630"/>
    <mergeCell ref="O630:P630"/>
    <mergeCell ref="Q630:R630"/>
    <mergeCell ref="S630:T630"/>
    <mergeCell ref="V630:W630"/>
    <mergeCell ref="Z630:AA630"/>
    <mergeCell ref="AB630:AC630"/>
    <mergeCell ref="AD630:AE630"/>
    <mergeCell ref="AJ630:AK630"/>
    <mergeCell ref="AL630:AM630"/>
    <mergeCell ref="AN630:AO630"/>
    <mergeCell ref="A631:B631"/>
    <mergeCell ref="E631:F631"/>
    <mergeCell ref="G631:H631"/>
    <mergeCell ref="I631:J631"/>
    <mergeCell ref="O631:P631"/>
    <mergeCell ref="Q631:R631"/>
    <mergeCell ref="S631:T631"/>
    <mergeCell ref="V631:W631"/>
    <mergeCell ref="Z631:AA631"/>
    <mergeCell ref="AB631:AC631"/>
    <mergeCell ref="AD631:AE631"/>
    <mergeCell ref="AJ631:AK631"/>
    <mergeCell ref="AL631:AM631"/>
    <mergeCell ref="AN631:AO631"/>
    <mergeCell ref="A632:B632"/>
    <mergeCell ref="E632:F632"/>
    <mergeCell ref="G632:H632"/>
    <mergeCell ref="I632:J632"/>
    <mergeCell ref="O632:P632"/>
    <mergeCell ref="Q632:R632"/>
    <mergeCell ref="S632:T632"/>
    <mergeCell ref="V632:W632"/>
    <mergeCell ref="Z632:AA632"/>
    <mergeCell ref="AB632:AC632"/>
    <mergeCell ref="AD632:AE632"/>
    <mergeCell ref="AJ632:AK632"/>
    <mergeCell ref="AL632:AM632"/>
    <mergeCell ref="AN632:AO632"/>
    <mergeCell ref="A627:B627"/>
    <mergeCell ref="E627:F627"/>
    <mergeCell ref="G627:H627"/>
    <mergeCell ref="I627:J627"/>
    <mergeCell ref="O627:P627"/>
    <mergeCell ref="Q627:R627"/>
    <mergeCell ref="S627:T627"/>
    <mergeCell ref="V627:W627"/>
    <mergeCell ref="Z627:AA627"/>
    <mergeCell ref="AB627:AC627"/>
    <mergeCell ref="AD627:AE627"/>
    <mergeCell ref="AJ627:AK627"/>
    <mergeCell ref="AL627:AM627"/>
    <mergeCell ref="AN627:AO627"/>
    <mergeCell ref="A628:B628"/>
    <mergeCell ref="E628:F628"/>
    <mergeCell ref="G628:H628"/>
    <mergeCell ref="I628:J628"/>
    <mergeCell ref="O628:P628"/>
    <mergeCell ref="Q628:R628"/>
    <mergeCell ref="S628:T628"/>
    <mergeCell ref="V628:W628"/>
    <mergeCell ref="Z628:AA628"/>
    <mergeCell ref="AB628:AC628"/>
    <mergeCell ref="AD628:AE628"/>
    <mergeCell ref="AJ628:AK628"/>
    <mergeCell ref="AL628:AM628"/>
    <mergeCell ref="AN628:AO628"/>
    <mergeCell ref="A629:B629"/>
    <mergeCell ref="E629:F629"/>
    <mergeCell ref="G629:H629"/>
    <mergeCell ref="I629:J629"/>
    <mergeCell ref="O629:P629"/>
    <mergeCell ref="Q629:R629"/>
    <mergeCell ref="S629:T629"/>
    <mergeCell ref="V629:W629"/>
    <mergeCell ref="Z629:AA629"/>
    <mergeCell ref="AB629:AC629"/>
    <mergeCell ref="AD629:AE629"/>
    <mergeCell ref="AJ629:AK629"/>
    <mergeCell ref="AL629:AM629"/>
    <mergeCell ref="AN629:AO629"/>
    <mergeCell ref="A620:T620"/>
    <mergeCell ref="A619:T619"/>
    <mergeCell ref="S616:T616"/>
    <mergeCell ref="V619:AO619"/>
    <mergeCell ref="AN616:AO616"/>
    <mergeCell ref="A617:U617"/>
    <mergeCell ref="V617:AO617"/>
    <mergeCell ref="G622:H622"/>
    <mergeCell ref="I624:J624"/>
    <mergeCell ref="I625:J625"/>
    <mergeCell ref="Q622:R622"/>
    <mergeCell ref="S622:T622"/>
    <mergeCell ref="AB622:AC622"/>
    <mergeCell ref="AB623:AC624"/>
    <mergeCell ref="AB625:AC625"/>
    <mergeCell ref="S623:T624"/>
    <mergeCell ref="A626:B626"/>
    <mergeCell ref="E626:F626"/>
    <mergeCell ref="G626:H626"/>
    <mergeCell ref="I626:J626"/>
    <mergeCell ref="O626:P626"/>
    <mergeCell ref="Q626:R626"/>
    <mergeCell ref="S626:T626"/>
    <mergeCell ref="V626:W626"/>
    <mergeCell ref="Z626:AA626"/>
    <mergeCell ref="AB626:AC626"/>
    <mergeCell ref="AD626:AE626"/>
    <mergeCell ref="AJ626:AK626"/>
    <mergeCell ref="AL626:AM626"/>
    <mergeCell ref="AN626:AO626"/>
    <mergeCell ref="Q623:R624"/>
    <mergeCell ref="A621:B624"/>
    <mergeCell ref="C621:F622"/>
    <mergeCell ref="G621:H621"/>
    <mergeCell ref="I621:J622"/>
    <mergeCell ref="I623:J623"/>
    <mergeCell ref="Y623:Y624"/>
    <mergeCell ref="Z623:AA624"/>
    <mergeCell ref="A606:B606"/>
    <mergeCell ref="E606:F606"/>
    <mergeCell ref="G606:H606"/>
    <mergeCell ref="I606:J606"/>
    <mergeCell ref="A608:B608"/>
    <mergeCell ref="E608:F608"/>
    <mergeCell ref="G608:H608"/>
    <mergeCell ref="I608:J608"/>
    <mergeCell ref="A607:B607"/>
    <mergeCell ref="E607:F607"/>
    <mergeCell ref="G607:H607"/>
    <mergeCell ref="I607:J607"/>
    <mergeCell ref="A609:B609"/>
    <mergeCell ref="E609:F609"/>
    <mergeCell ref="G609:H609"/>
    <mergeCell ref="I609:J609"/>
    <mergeCell ref="A610:B610"/>
    <mergeCell ref="E610:F610"/>
    <mergeCell ref="G610:H610"/>
    <mergeCell ref="I610:J610"/>
    <mergeCell ref="A611:B611"/>
    <mergeCell ref="E611:F611"/>
    <mergeCell ref="G611:H611"/>
    <mergeCell ref="I611:J611"/>
    <mergeCell ref="A612:B612"/>
    <mergeCell ref="E612:F612"/>
    <mergeCell ref="G612:H612"/>
    <mergeCell ref="I612:J612"/>
    <mergeCell ref="A613:B613"/>
    <mergeCell ref="E613:F613"/>
    <mergeCell ref="G613:H613"/>
    <mergeCell ref="I613:J613"/>
    <mergeCell ref="E614:F614"/>
    <mergeCell ref="G614:H614"/>
    <mergeCell ref="I614:J614"/>
    <mergeCell ref="A598:B598"/>
    <mergeCell ref="E598:F598"/>
    <mergeCell ref="G598:H598"/>
    <mergeCell ref="I598:J598"/>
    <mergeCell ref="O598:P598"/>
    <mergeCell ref="Q598:R598"/>
    <mergeCell ref="S598:T598"/>
    <mergeCell ref="A597:B597"/>
    <mergeCell ref="E597:F597"/>
    <mergeCell ref="A600:B600"/>
    <mergeCell ref="E600:F600"/>
    <mergeCell ref="G600:H600"/>
    <mergeCell ref="I600:J600"/>
    <mergeCell ref="A599:B599"/>
    <mergeCell ref="E599:F599"/>
    <mergeCell ref="G599:H599"/>
    <mergeCell ref="I599:J599"/>
    <mergeCell ref="A601:B601"/>
    <mergeCell ref="E601:F601"/>
    <mergeCell ref="G601:H601"/>
    <mergeCell ref="I601:J601"/>
    <mergeCell ref="A602:B602"/>
    <mergeCell ref="E602:F602"/>
    <mergeCell ref="G602:H602"/>
    <mergeCell ref="I602:J602"/>
    <mergeCell ref="A603:B603"/>
    <mergeCell ref="E603:F603"/>
    <mergeCell ref="G603:H603"/>
    <mergeCell ref="I603:J603"/>
    <mergeCell ref="E605:F605"/>
    <mergeCell ref="G605:H605"/>
    <mergeCell ref="I605:J605"/>
    <mergeCell ref="A604:B604"/>
    <mergeCell ref="E604:F604"/>
    <mergeCell ref="G604:H604"/>
    <mergeCell ref="A593:B593"/>
    <mergeCell ref="E593:F593"/>
    <mergeCell ref="G593:H593"/>
    <mergeCell ref="I593:J593"/>
    <mergeCell ref="O593:P593"/>
    <mergeCell ref="Q593:R593"/>
    <mergeCell ref="S593:T593"/>
    <mergeCell ref="A594:B594"/>
    <mergeCell ref="E594:F594"/>
    <mergeCell ref="G594:H594"/>
    <mergeCell ref="I594:J594"/>
    <mergeCell ref="S596:T596"/>
    <mergeCell ref="O595:P595"/>
    <mergeCell ref="Q595:R595"/>
    <mergeCell ref="O594:P594"/>
    <mergeCell ref="Q594:R594"/>
    <mergeCell ref="S594:T594"/>
    <mergeCell ref="S595:T595"/>
    <mergeCell ref="A595:B595"/>
    <mergeCell ref="E595:F595"/>
    <mergeCell ref="A596:B596"/>
    <mergeCell ref="E596:F596"/>
    <mergeCell ref="G595:H595"/>
    <mergeCell ref="I595:J595"/>
    <mergeCell ref="O597:P597"/>
    <mergeCell ref="Q597:R597"/>
    <mergeCell ref="G597:H597"/>
    <mergeCell ref="I597:J597"/>
    <mergeCell ref="G596:H596"/>
    <mergeCell ref="I596:J596"/>
    <mergeCell ref="O596:P596"/>
    <mergeCell ref="Q596:R596"/>
    <mergeCell ref="S597:T597"/>
    <mergeCell ref="A588:B588"/>
    <mergeCell ref="E588:F588"/>
    <mergeCell ref="G588:H588"/>
    <mergeCell ref="I588:J588"/>
    <mergeCell ref="O588:P588"/>
    <mergeCell ref="Q588:R588"/>
    <mergeCell ref="S588:T588"/>
    <mergeCell ref="A587:B587"/>
    <mergeCell ref="E587:F587"/>
    <mergeCell ref="Q590:R590"/>
    <mergeCell ref="S590:T590"/>
    <mergeCell ref="A589:B589"/>
    <mergeCell ref="E589:F589"/>
    <mergeCell ref="G589:H589"/>
    <mergeCell ref="I589:J589"/>
    <mergeCell ref="O589:P589"/>
    <mergeCell ref="Q589:R589"/>
    <mergeCell ref="G591:H591"/>
    <mergeCell ref="I591:J591"/>
    <mergeCell ref="O591:P591"/>
    <mergeCell ref="Q591:R591"/>
    <mergeCell ref="S589:T589"/>
    <mergeCell ref="A590:B590"/>
    <mergeCell ref="E590:F590"/>
    <mergeCell ref="G590:H590"/>
    <mergeCell ref="I590:J590"/>
    <mergeCell ref="O590:P590"/>
    <mergeCell ref="S591:T591"/>
    <mergeCell ref="A592:B592"/>
    <mergeCell ref="E592:F592"/>
    <mergeCell ref="G592:H592"/>
    <mergeCell ref="I592:J592"/>
    <mergeCell ref="O592:P592"/>
    <mergeCell ref="Q592:R592"/>
    <mergeCell ref="S592:T592"/>
    <mergeCell ref="A591:B591"/>
    <mergeCell ref="E591:F591"/>
    <mergeCell ref="G583:H583"/>
    <mergeCell ref="I583:J583"/>
    <mergeCell ref="O583:P583"/>
    <mergeCell ref="Q583:R583"/>
    <mergeCell ref="S581:T581"/>
    <mergeCell ref="A582:B582"/>
    <mergeCell ref="E582:F582"/>
    <mergeCell ref="G582:H582"/>
    <mergeCell ref="I582:J582"/>
    <mergeCell ref="O582:P582"/>
    <mergeCell ref="S583:T583"/>
    <mergeCell ref="A584:B584"/>
    <mergeCell ref="E584:F584"/>
    <mergeCell ref="G584:H584"/>
    <mergeCell ref="I584:J584"/>
    <mergeCell ref="O584:P584"/>
    <mergeCell ref="Q584:R584"/>
    <mergeCell ref="S584:T584"/>
    <mergeCell ref="A583:B583"/>
    <mergeCell ref="E583:F583"/>
    <mergeCell ref="Q586:R586"/>
    <mergeCell ref="S586:T586"/>
    <mergeCell ref="A585:B585"/>
    <mergeCell ref="E585:F585"/>
    <mergeCell ref="G585:H585"/>
    <mergeCell ref="I585:J585"/>
    <mergeCell ref="O585:P585"/>
    <mergeCell ref="Q585:R585"/>
    <mergeCell ref="G587:H587"/>
    <mergeCell ref="I587:J587"/>
    <mergeCell ref="O587:P587"/>
    <mergeCell ref="Q587:R587"/>
    <mergeCell ref="S585:T585"/>
    <mergeCell ref="A586:B586"/>
    <mergeCell ref="E586:F586"/>
    <mergeCell ref="G586:H586"/>
    <mergeCell ref="I586:J586"/>
    <mergeCell ref="O586:P586"/>
    <mergeCell ref="S587:T587"/>
    <mergeCell ref="Q578:R578"/>
    <mergeCell ref="S578:T578"/>
    <mergeCell ref="A577:B577"/>
    <mergeCell ref="E577:F577"/>
    <mergeCell ref="G577:H577"/>
    <mergeCell ref="I577:J577"/>
    <mergeCell ref="O577:P577"/>
    <mergeCell ref="Q577:R577"/>
    <mergeCell ref="G579:H579"/>
    <mergeCell ref="I579:J579"/>
    <mergeCell ref="O579:P579"/>
    <mergeCell ref="Q579:R579"/>
    <mergeCell ref="S577:T577"/>
    <mergeCell ref="A578:B578"/>
    <mergeCell ref="E578:F578"/>
    <mergeCell ref="G578:H578"/>
    <mergeCell ref="I578:J578"/>
    <mergeCell ref="O578:P578"/>
    <mergeCell ref="S579:T579"/>
    <mergeCell ref="A580:B580"/>
    <mergeCell ref="E580:F580"/>
    <mergeCell ref="G580:H580"/>
    <mergeCell ref="I580:J580"/>
    <mergeCell ref="O580:P580"/>
    <mergeCell ref="Q580:R580"/>
    <mergeCell ref="S580:T580"/>
    <mergeCell ref="A579:B579"/>
    <mergeCell ref="E579:F579"/>
    <mergeCell ref="Q582:R582"/>
    <mergeCell ref="S582:T582"/>
    <mergeCell ref="A581:B581"/>
    <mergeCell ref="E581:F581"/>
    <mergeCell ref="G581:H581"/>
    <mergeCell ref="I581:J581"/>
    <mergeCell ref="O581:P581"/>
    <mergeCell ref="Q581:R581"/>
    <mergeCell ref="G572:H572"/>
    <mergeCell ref="I572:J572"/>
    <mergeCell ref="A571:B571"/>
    <mergeCell ref="E571:F571"/>
    <mergeCell ref="G571:H571"/>
    <mergeCell ref="I571:J571"/>
    <mergeCell ref="S572:T572"/>
    <mergeCell ref="A570:B570"/>
    <mergeCell ref="I569:J569"/>
    <mergeCell ref="S567:T568"/>
    <mergeCell ref="I574:J574"/>
    <mergeCell ref="O574:P574"/>
    <mergeCell ref="Q574:R574"/>
    <mergeCell ref="S574:T574"/>
    <mergeCell ref="A573:B573"/>
    <mergeCell ref="E573:F573"/>
    <mergeCell ref="G573:H573"/>
    <mergeCell ref="I573:J573"/>
    <mergeCell ref="O573:P573"/>
    <mergeCell ref="Q573:R573"/>
    <mergeCell ref="G575:H575"/>
    <mergeCell ref="I575:J575"/>
    <mergeCell ref="O575:P575"/>
    <mergeCell ref="Q575:R575"/>
    <mergeCell ref="S573:T573"/>
    <mergeCell ref="A572:B572"/>
    <mergeCell ref="E572:F572"/>
    <mergeCell ref="A574:B574"/>
    <mergeCell ref="E574:F574"/>
    <mergeCell ref="G574:H574"/>
    <mergeCell ref="S575:T575"/>
    <mergeCell ref="A576:B576"/>
    <mergeCell ref="E576:F576"/>
    <mergeCell ref="G576:H576"/>
    <mergeCell ref="I576:J576"/>
    <mergeCell ref="O576:P576"/>
    <mergeCell ref="Q576:R576"/>
    <mergeCell ref="S576:T576"/>
    <mergeCell ref="A575:B575"/>
    <mergeCell ref="E575:F575"/>
    <mergeCell ref="E557:F557"/>
    <mergeCell ref="G557:H557"/>
    <mergeCell ref="I557:J557"/>
    <mergeCell ref="V557:W557"/>
    <mergeCell ref="Z557:AA557"/>
    <mergeCell ref="AB557:AC557"/>
    <mergeCell ref="AD557:AE557"/>
    <mergeCell ref="AD558:AE558"/>
    <mergeCell ref="A564:T564"/>
    <mergeCell ref="G566:H566"/>
    <mergeCell ref="Q566:R566"/>
    <mergeCell ref="S566:T566"/>
    <mergeCell ref="E558:F558"/>
    <mergeCell ref="G558:H558"/>
    <mergeCell ref="I558:J558"/>
    <mergeCell ref="Z558:AA558"/>
    <mergeCell ref="A565:B568"/>
    <mergeCell ref="AB566:AC566"/>
    <mergeCell ref="AB558:AC558"/>
    <mergeCell ref="I565:J566"/>
    <mergeCell ref="I568:J568"/>
    <mergeCell ref="I567:J567"/>
    <mergeCell ref="L565:L568"/>
    <mergeCell ref="M565:P566"/>
    <mergeCell ref="Y567:Y568"/>
    <mergeCell ref="Z567:AA568"/>
    <mergeCell ref="AB567:AC568"/>
    <mergeCell ref="S565:T565"/>
    <mergeCell ref="V565:W568"/>
    <mergeCell ref="X565:AA566"/>
    <mergeCell ref="AD567:AE567"/>
    <mergeCell ref="I570:J570"/>
    <mergeCell ref="O570:P570"/>
    <mergeCell ref="Q570:R570"/>
    <mergeCell ref="Q565:R565"/>
    <mergeCell ref="C565:F566"/>
    <mergeCell ref="G565:H565"/>
    <mergeCell ref="E567:F568"/>
    <mergeCell ref="G567:H568"/>
    <mergeCell ref="S570:T570"/>
    <mergeCell ref="D567:D568"/>
    <mergeCell ref="A546:B546"/>
    <mergeCell ref="E546:F546"/>
    <mergeCell ref="G546:H546"/>
    <mergeCell ref="I546:J546"/>
    <mergeCell ref="V546:W546"/>
    <mergeCell ref="Z546:AA546"/>
    <mergeCell ref="AB546:AC546"/>
    <mergeCell ref="AD546:AE546"/>
    <mergeCell ref="A547:B547"/>
    <mergeCell ref="E547:F547"/>
    <mergeCell ref="G547:H547"/>
    <mergeCell ref="I547:J547"/>
    <mergeCell ref="A548:B548"/>
    <mergeCell ref="E548:F548"/>
    <mergeCell ref="G548:H548"/>
    <mergeCell ref="I548:J548"/>
    <mergeCell ref="AB548:AC548"/>
    <mergeCell ref="AD548:AE548"/>
    <mergeCell ref="I552:J552"/>
    <mergeCell ref="V552:W552"/>
    <mergeCell ref="Z552:AA552"/>
    <mergeCell ref="AB552:AC552"/>
    <mergeCell ref="AD552:AE552"/>
    <mergeCell ref="AH552:AK552"/>
    <mergeCell ref="Z553:AA553"/>
    <mergeCell ref="AB553:AC553"/>
    <mergeCell ref="AD553:AE553"/>
    <mergeCell ref="A553:B553"/>
    <mergeCell ref="E553:F553"/>
    <mergeCell ref="G553:H553"/>
    <mergeCell ref="I553:J553"/>
    <mergeCell ref="V553:W553"/>
    <mergeCell ref="A554:B554"/>
    <mergeCell ref="E554:F554"/>
    <mergeCell ref="G554:H554"/>
    <mergeCell ref="I554:J554"/>
    <mergeCell ref="V554:W554"/>
    <mergeCell ref="Z554:AA554"/>
    <mergeCell ref="AB554:AC554"/>
    <mergeCell ref="AD554:AE554"/>
    <mergeCell ref="AD549:AE549"/>
    <mergeCell ref="A550:B550"/>
    <mergeCell ref="E550:F550"/>
    <mergeCell ref="G550:H550"/>
    <mergeCell ref="I550:J550"/>
    <mergeCell ref="M550:P550"/>
    <mergeCell ref="V550:W550"/>
    <mergeCell ref="Z550:AA550"/>
    <mergeCell ref="AB550:AC550"/>
    <mergeCell ref="AD550:AE550"/>
    <mergeCell ref="A551:B551"/>
    <mergeCell ref="E551:F551"/>
    <mergeCell ref="G551:H551"/>
    <mergeCell ref="I551:J551"/>
    <mergeCell ref="V551:W551"/>
    <mergeCell ref="Z551:AA551"/>
    <mergeCell ref="AB551:AC551"/>
    <mergeCell ref="AD551:AE551"/>
    <mergeCell ref="A552:B552"/>
    <mergeCell ref="E552:F552"/>
    <mergeCell ref="G552:H552"/>
    <mergeCell ref="AH551:AK551"/>
    <mergeCell ref="A542:B542"/>
    <mergeCell ref="E542:F542"/>
    <mergeCell ref="G542:H542"/>
    <mergeCell ref="I542:J542"/>
    <mergeCell ref="O542:P542"/>
    <mergeCell ref="Q542:R542"/>
    <mergeCell ref="S542:T542"/>
    <mergeCell ref="V542:W542"/>
    <mergeCell ref="Z542:AA542"/>
    <mergeCell ref="AB542:AC542"/>
    <mergeCell ref="AD542:AE542"/>
    <mergeCell ref="AJ542:AK542"/>
    <mergeCell ref="AL542:AM542"/>
    <mergeCell ref="AN542:AO542"/>
    <mergeCell ref="A543:B543"/>
    <mergeCell ref="E543:F543"/>
    <mergeCell ref="G543:H543"/>
    <mergeCell ref="I543:J543"/>
    <mergeCell ref="V543:W543"/>
    <mergeCell ref="Z543:AA543"/>
    <mergeCell ref="AB543:AC543"/>
    <mergeCell ref="AD543:AE543"/>
    <mergeCell ref="A544:B544"/>
    <mergeCell ref="E544:F544"/>
    <mergeCell ref="G544:H544"/>
    <mergeCell ref="I544:J544"/>
    <mergeCell ref="V544:W544"/>
    <mergeCell ref="Z544:AA544"/>
    <mergeCell ref="AB544:AC544"/>
    <mergeCell ref="AD544:AE544"/>
    <mergeCell ref="A545:B545"/>
    <mergeCell ref="E545:F545"/>
    <mergeCell ref="G545:H545"/>
    <mergeCell ref="I545:J545"/>
    <mergeCell ref="V545:W545"/>
    <mergeCell ref="Z545:AA545"/>
    <mergeCell ref="AB545:AC545"/>
    <mergeCell ref="AD545:AE545"/>
    <mergeCell ref="A539:B539"/>
    <mergeCell ref="E539:F539"/>
    <mergeCell ref="G539:H539"/>
    <mergeCell ref="I539:J539"/>
    <mergeCell ref="O539:P539"/>
    <mergeCell ref="Q539:R539"/>
    <mergeCell ref="S539:T539"/>
    <mergeCell ref="V539:W539"/>
    <mergeCell ref="Z539:AA539"/>
    <mergeCell ref="AB539:AC539"/>
    <mergeCell ref="AD539:AE539"/>
    <mergeCell ref="AJ539:AK539"/>
    <mergeCell ref="AL539:AM539"/>
    <mergeCell ref="AN539:AO539"/>
    <mergeCell ref="A540:B540"/>
    <mergeCell ref="E540:F540"/>
    <mergeCell ref="G540:H540"/>
    <mergeCell ref="I540:J540"/>
    <mergeCell ref="O540:P540"/>
    <mergeCell ref="Q540:R540"/>
    <mergeCell ref="S540:T540"/>
    <mergeCell ref="V540:W540"/>
    <mergeCell ref="Z540:AA540"/>
    <mergeCell ref="AB540:AC540"/>
    <mergeCell ref="AD540:AE540"/>
    <mergeCell ref="AJ540:AK540"/>
    <mergeCell ref="AL540:AM540"/>
    <mergeCell ref="AN540:AO540"/>
    <mergeCell ref="A541:B541"/>
    <mergeCell ref="E541:F541"/>
    <mergeCell ref="G541:H541"/>
    <mergeCell ref="I541:J541"/>
    <mergeCell ref="O541:P541"/>
    <mergeCell ref="Q541:R541"/>
    <mergeCell ref="S541:T541"/>
    <mergeCell ref="V541:W541"/>
    <mergeCell ref="Z541:AA541"/>
    <mergeCell ref="AB541:AC541"/>
    <mergeCell ref="AD541:AE541"/>
    <mergeCell ref="AJ541:AK541"/>
    <mergeCell ref="AL541:AM541"/>
    <mergeCell ref="AN541:AO541"/>
    <mergeCell ref="A536:B536"/>
    <mergeCell ref="E536:F536"/>
    <mergeCell ref="G536:H536"/>
    <mergeCell ref="I536:J536"/>
    <mergeCell ref="O536:P536"/>
    <mergeCell ref="Q536:R536"/>
    <mergeCell ref="S536:T536"/>
    <mergeCell ref="V536:W536"/>
    <mergeCell ref="Z536:AA536"/>
    <mergeCell ref="AB536:AC536"/>
    <mergeCell ref="AD536:AE536"/>
    <mergeCell ref="AJ536:AK536"/>
    <mergeCell ref="AL536:AM536"/>
    <mergeCell ref="AN536:AO536"/>
    <mergeCell ref="A537:B537"/>
    <mergeCell ref="E537:F537"/>
    <mergeCell ref="G537:H537"/>
    <mergeCell ref="I537:J537"/>
    <mergeCell ref="O537:P537"/>
    <mergeCell ref="Q537:R537"/>
    <mergeCell ref="S537:T537"/>
    <mergeCell ref="V537:W537"/>
    <mergeCell ref="Z537:AA537"/>
    <mergeCell ref="AB537:AC537"/>
    <mergeCell ref="AD537:AE537"/>
    <mergeCell ref="AJ537:AK537"/>
    <mergeCell ref="AL537:AM537"/>
    <mergeCell ref="AN537:AO537"/>
    <mergeCell ref="A538:B538"/>
    <mergeCell ref="E538:F538"/>
    <mergeCell ref="G538:H538"/>
    <mergeCell ref="I538:J538"/>
    <mergeCell ref="O538:P538"/>
    <mergeCell ref="Q538:R538"/>
    <mergeCell ref="S538:T538"/>
    <mergeCell ref="V538:W538"/>
    <mergeCell ref="Z538:AA538"/>
    <mergeCell ref="AB538:AC538"/>
    <mergeCell ref="AD538:AE538"/>
    <mergeCell ref="AJ538:AK538"/>
    <mergeCell ref="AL538:AM538"/>
    <mergeCell ref="AN538:AO538"/>
    <mergeCell ref="A533:B533"/>
    <mergeCell ref="E533:F533"/>
    <mergeCell ref="G533:H533"/>
    <mergeCell ref="I533:J533"/>
    <mergeCell ref="O533:P533"/>
    <mergeCell ref="Q533:R533"/>
    <mergeCell ref="S533:T533"/>
    <mergeCell ref="V533:W533"/>
    <mergeCell ref="Z533:AA533"/>
    <mergeCell ref="AB533:AC533"/>
    <mergeCell ref="AD533:AE533"/>
    <mergeCell ref="AJ533:AK533"/>
    <mergeCell ref="AL533:AM533"/>
    <mergeCell ref="AN533:AO533"/>
    <mergeCell ref="A534:B534"/>
    <mergeCell ref="E534:F534"/>
    <mergeCell ref="G534:H534"/>
    <mergeCell ref="I534:J534"/>
    <mergeCell ref="O534:P534"/>
    <mergeCell ref="Q534:R534"/>
    <mergeCell ref="S534:T534"/>
    <mergeCell ref="V534:W534"/>
    <mergeCell ref="Z534:AA534"/>
    <mergeCell ref="AB534:AC534"/>
    <mergeCell ref="AD534:AE534"/>
    <mergeCell ref="AJ534:AK534"/>
    <mergeCell ref="AL534:AM534"/>
    <mergeCell ref="AN534:AO534"/>
    <mergeCell ref="A535:B535"/>
    <mergeCell ref="E535:F535"/>
    <mergeCell ref="G535:H535"/>
    <mergeCell ref="I535:J535"/>
    <mergeCell ref="O535:P535"/>
    <mergeCell ref="Q535:R535"/>
    <mergeCell ref="S535:T535"/>
    <mergeCell ref="V535:W535"/>
    <mergeCell ref="Z535:AA535"/>
    <mergeCell ref="AB535:AC535"/>
    <mergeCell ref="AD535:AE535"/>
    <mergeCell ref="AJ535:AK535"/>
    <mergeCell ref="AL535:AM535"/>
    <mergeCell ref="AN535:AO535"/>
    <mergeCell ref="A530:B530"/>
    <mergeCell ref="E530:F530"/>
    <mergeCell ref="G530:H530"/>
    <mergeCell ref="I530:J530"/>
    <mergeCell ref="O530:P530"/>
    <mergeCell ref="Q530:R530"/>
    <mergeCell ref="S530:T530"/>
    <mergeCell ref="V530:W530"/>
    <mergeCell ref="Z530:AA530"/>
    <mergeCell ref="AB530:AC530"/>
    <mergeCell ref="AD530:AE530"/>
    <mergeCell ref="AJ530:AK530"/>
    <mergeCell ref="AL530:AM530"/>
    <mergeCell ref="AN530:AO530"/>
    <mergeCell ref="A531:B531"/>
    <mergeCell ref="E531:F531"/>
    <mergeCell ref="G531:H531"/>
    <mergeCell ref="I531:J531"/>
    <mergeCell ref="O531:P531"/>
    <mergeCell ref="Q531:R531"/>
    <mergeCell ref="S531:T531"/>
    <mergeCell ref="V531:W531"/>
    <mergeCell ref="Z531:AA531"/>
    <mergeCell ref="AB531:AC531"/>
    <mergeCell ref="AD531:AE531"/>
    <mergeCell ref="AJ531:AK531"/>
    <mergeCell ref="AL531:AM531"/>
    <mergeCell ref="AN531:AO531"/>
    <mergeCell ref="A532:B532"/>
    <mergeCell ref="E532:F532"/>
    <mergeCell ref="G532:H532"/>
    <mergeCell ref="I532:J532"/>
    <mergeCell ref="O532:P532"/>
    <mergeCell ref="Q532:R532"/>
    <mergeCell ref="S532:T532"/>
    <mergeCell ref="V532:W532"/>
    <mergeCell ref="Z532:AA532"/>
    <mergeCell ref="AB532:AC532"/>
    <mergeCell ref="AD532:AE532"/>
    <mergeCell ref="AJ532:AK532"/>
    <mergeCell ref="AL532:AM532"/>
    <mergeCell ref="AN532:AO532"/>
    <mergeCell ref="A527:B527"/>
    <mergeCell ref="E527:F527"/>
    <mergeCell ref="G527:H527"/>
    <mergeCell ref="I527:J527"/>
    <mergeCell ref="O527:P527"/>
    <mergeCell ref="Q527:R527"/>
    <mergeCell ref="S527:T527"/>
    <mergeCell ref="V527:W527"/>
    <mergeCell ref="Z527:AA527"/>
    <mergeCell ref="AB527:AC527"/>
    <mergeCell ref="AD527:AE527"/>
    <mergeCell ref="AJ527:AK527"/>
    <mergeCell ref="AL527:AM527"/>
    <mergeCell ref="AN527:AO527"/>
    <mergeCell ref="A528:B528"/>
    <mergeCell ref="E528:F528"/>
    <mergeCell ref="G528:H528"/>
    <mergeCell ref="I528:J528"/>
    <mergeCell ref="O528:P528"/>
    <mergeCell ref="Q528:R528"/>
    <mergeCell ref="S528:T528"/>
    <mergeCell ref="V528:W528"/>
    <mergeCell ref="Z528:AA528"/>
    <mergeCell ref="AB528:AC528"/>
    <mergeCell ref="AD528:AE528"/>
    <mergeCell ref="AJ528:AK528"/>
    <mergeCell ref="AL528:AM528"/>
    <mergeCell ref="AN528:AO528"/>
    <mergeCell ref="A529:B529"/>
    <mergeCell ref="E529:F529"/>
    <mergeCell ref="G529:H529"/>
    <mergeCell ref="I529:J529"/>
    <mergeCell ref="O529:P529"/>
    <mergeCell ref="Q529:R529"/>
    <mergeCell ref="S529:T529"/>
    <mergeCell ref="V529:W529"/>
    <mergeCell ref="Z529:AA529"/>
    <mergeCell ref="AB529:AC529"/>
    <mergeCell ref="AD529:AE529"/>
    <mergeCell ref="AJ529:AK529"/>
    <mergeCell ref="AL529:AM529"/>
    <mergeCell ref="AN529:AO529"/>
    <mergeCell ref="A524:B524"/>
    <mergeCell ref="E524:F524"/>
    <mergeCell ref="G524:H524"/>
    <mergeCell ref="I524:J524"/>
    <mergeCell ref="O524:P524"/>
    <mergeCell ref="Q524:R524"/>
    <mergeCell ref="S524:T524"/>
    <mergeCell ref="V524:W524"/>
    <mergeCell ref="Z524:AA524"/>
    <mergeCell ref="AB524:AC524"/>
    <mergeCell ref="AD524:AE524"/>
    <mergeCell ref="AJ524:AK524"/>
    <mergeCell ref="AL524:AM524"/>
    <mergeCell ref="AN524:AO524"/>
    <mergeCell ref="A525:B525"/>
    <mergeCell ref="E525:F525"/>
    <mergeCell ref="G525:H525"/>
    <mergeCell ref="I525:J525"/>
    <mergeCell ref="O525:P525"/>
    <mergeCell ref="Q525:R525"/>
    <mergeCell ref="S525:T525"/>
    <mergeCell ref="V525:W525"/>
    <mergeCell ref="Z525:AA525"/>
    <mergeCell ref="AB525:AC525"/>
    <mergeCell ref="AD525:AE525"/>
    <mergeCell ref="AJ525:AK525"/>
    <mergeCell ref="AL525:AM525"/>
    <mergeCell ref="AN525:AO525"/>
    <mergeCell ref="A526:B526"/>
    <mergeCell ref="E526:F526"/>
    <mergeCell ref="G526:H526"/>
    <mergeCell ref="I526:J526"/>
    <mergeCell ref="O526:P526"/>
    <mergeCell ref="Q526:R526"/>
    <mergeCell ref="S526:T526"/>
    <mergeCell ref="V526:W526"/>
    <mergeCell ref="Z526:AA526"/>
    <mergeCell ref="AB526:AC526"/>
    <mergeCell ref="AD526:AE526"/>
    <mergeCell ref="AJ526:AK526"/>
    <mergeCell ref="AL526:AM526"/>
    <mergeCell ref="AN526:AO526"/>
    <mergeCell ref="A521:B521"/>
    <mergeCell ref="E521:F521"/>
    <mergeCell ref="G521:H521"/>
    <mergeCell ref="I521:J521"/>
    <mergeCell ref="O521:P521"/>
    <mergeCell ref="Q521:R521"/>
    <mergeCell ref="S521:T521"/>
    <mergeCell ref="V521:W521"/>
    <mergeCell ref="Z521:AA521"/>
    <mergeCell ref="AB521:AC521"/>
    <mergeCell ref="AD521:AE521"/>
    <mergeCell ref="AJ521:AK521"/>
    <mergeCell ref="AL521:AM521"/>
    <mergeCell ref="AN521:AO521"/>
    <mergeCell ref="A522:B522"/>
    <mergeCell ref="E522:F522"/>
    <mergeCell ref="G522:H522"/>
    <mergeCell ref="I522:J522"/>
    <mergeCell ref="O522:P522"/>
    <mergeCell ref="Q522:R522"/>
    <mergeCell ref="S522:T522"/>
    <mergeCell ref="V522:W522"/>
    <mergeCell ref="Z522:AA522"/>
    <mergeCell ref="AB522:AC522"/>
    <mergeCell ref="AD522:AE522"/>
    <mergeCell ref="AJ522:AK522"/>
    <mergeCell ref="AL522:AM522"/>
    <mergeCell ref="AN522:AO522"/>
    <mergeCell ref="A523:B523"/>
    <mergeCell ref="E523:F523"/>
    <mergeCell ref="G523:H523"/>
    <mergeCell ref="I523:J523"/>
    <mergeCell ref="O523:P523"/>
    <mergeCell ref="Q523:R523"/>
    <mergeCell ref="S523:T523"/>
    <mergeCell ref="V523:W523"/>
    <mergeCell ref="Z523:AA523"/>
    <mergeCell ref="AB523:AC523"/>
    <mergeCell ref="AD523:AE523"/>
    <mergeCell ref="AJ523:AK523"/>
    <mergeCell ref="AL523:AM523"/>
    <mergeCell ref="AN523:AO523"/>
    <mergeCell ref="A518:B518"/>
    <mergeCell ref="E518:F518"/>
    <mergeCell ref="G518:H518"/>
    <mergeCell ref="I518:J518"/>
    <mergeCell ref="O518:P518"/>
    <mergeCell ref="Q518:R518"/>
    <mergeCell ref="S518:T518"/>
    <mergeCell ref="V518:W518"/>
    <mergeCell ref="Z518:AA518"/>
    <mergeCell ref="AB518:AC518"/>
    <mergeCell ref="AD518:AE518"/>
    <mergeCell ref="AJ518:AK518"/>
    <mergeCell ref="AL518:AM518"/>
    <mergeCell ref="AN518:AO518"/>
    <mergeCell ref="A519:B519"/>
    <mergeCell ref="E519:F519"/>
    <mergeCell ref="G519:H519"/>
    <mergeCell ref="I519:J519"/>
    <mergeCell ref="O519:P519"/>
    <mergeCell ref="Q519:R519"/>
    <mergeCell ref="S519:T519"/>
    <mergeCell ref="V519:W519"/>
    <mergeCell ref="Z519:AA519"/>
    <mergeCell ref="AB519:AC519"/>
    <mergeCell ref="AD519:AE519"/>
    <mergeCell ref="AJ519:AK519"/>
    <mergeCell ref="AL519:AM519"/>
    <mergeCell ref="AN519:AO519"/>
    <mergeCell ref="A520:B520"/>
    <mergeCell ref="E520:F520"/>
    <mergeCell ref="G520:H520"/>
    <mergeCell ref="I520:J520"/>
    <mergeCell ref="O520:P520"/>
    <mergeCell ref="Q520:R520"/>
    <mergeCell ref="S520:T520"/>
    <mergeCell ref="V520:W520"/>
    <mergeCell ref="Z520:AA520"/>
    <mergeCell ref="AB520:AC520"/>
    <mergeCell ref="AD520:AE520"/>
    <mergeCell ref="AJ520:AK520"/>
    <mergeCell ref="AL520:AM520"/>
    <mergeCell ref="AN520:AO520"/>
    <mergeCell ref="S515:T515"/>
    <mergeCell ref="V515:W515"/>
    <mergeCell ref="AB515:AC515"/>
    <mergeCell ref="AD515:AE515"/>
    <mergeCell ref="AJ515:AK515"/>
    <mergeCell ref="AL515:AM515"/>
    <mergeCell ref="AN515:AO515"/>
    <mergeCell ref="AN504:AO504"/>
    <mergeCell ref="A505:U505"/>
    <mergeCell ref="V505:AO505"/>
    <mergeCell ref="A507:T507"/>
    <mergeCell ref="V507:AO507"/>
    <mergeCell ref="O511:P512"/>
    <mergeCell ref="Q511:R512"/>
    <mergeCell ref="S511:T512"/>
    <mergeCell ref="A509:B512"/>
    <mergeCell ref="C509:F510"/>
    <mergeCell ref="AB513:AC513"/>
    <mergeCell ref="AJ513:AK513"/>
    <mergeCell ref="AB514:AC514"/>
    <mergeCell ref="AD514:AE514"/>
    <mergeCell ref="AJ514:AK514"/>
    <mergeCell ref="Z515:AA515"/>
    <mergeCell ref="AL513:AM513"/>
    <mergeCell ref="G517:H517"/>
    <mergeCell ref="I517:J517"/>
    <mergeCell ref="O517:P517"/>
    <mergeCell ref="Q517:R517"/>
    <mergeCell ref="S517:T517"/>
    <mergeCell ref="V517:W517"/>
    <mergeCell ref="Z517:AA517"/>
    <mergeCell ref="AB517:AC517"/>
    <mergeCell ref="AD517:AE517"/>
    <mergeCell ref="AJ517:AK517"/>
    <mergeCell ref="AL517:AM517"/>
    <mergeCell ref="AN517:AO517"/>
    <mergeCell ref="A516:B516"/>
    <mergeCell ref="E516:F516"/>
    <mergeCell ref="G516:H516"/>
    <mergeCell ref="I516:J516"/>
    <mergeCell ref="O516:P516"/>
    <mergeCell ref="Q516:R516"/>
    <mergeCell ref="S516:T516"/>
    <mergeCell ref="V516:W516"/>
    <mergeCell ref="Z516:AA516"/>
    <mergeCell ref="AB516:AC516"/>
    <mergeCell ref="AD516:AE516"/>
    <mergeCell ref="AJ516:AK516"/>
    <mergeCell ref="AL516:AM516"/>
    <mergeCell ref="AN516:AO516"/>
    <mergeCell ref="A517:B517"/>
    <mergeCell ref="E517:F517"/>
    <mergeCell ref="AN513:AO513"/>
    <mergeCell ref="AG509:AG512"/>
    <mergeCell ref="AH509:AK510"/>
    <mergeCell ref="AL509:AM509"/>
    <mergeCell ref="AN509:AO509"/>
    <mergeCell ref="AI511:AI512"/>
    <mergeCell ref="AJ511:AK512"/>
    <mergeCell ref="AL511:AM512"/>
    <mergeCell ref="AN511:AO512"/>
    <mergeCell ref="AL510:AM510"/>
    <mergeCell ref="AN510:AO510"/>
    <mergeCell ref="AL514:AM514"/>
    <mergeCell ref="A501:B501"/>
    <mergeCell ref="E501:F501"/>
    <mergeCell ref="G501:H501"/>
    <mergeCell ref="I501:J501"/>
    <mergeCell ref="V501:W501"/>
    <mergeCell ref="Z501:AA501"/>
    <mergeCell ref="AB501:AC501"/>
    <mergeCell ref="AB502:AC502"/>
    <mergeCell ref="AD502:AE502"/>
    <mergeCell ref="A508:T508"/>
    <mergeCell ref="G510:H510"/>
    <mergeCell ref="Q510:R510"/>
    <mergeCell ref="S510:T510"/>
    <mergeCell ref="AB510:AC510"/>
    <mergeCell ref="E502:F502"/>
    <mergeCell ref="G502:H502"/>
    <mergeCell ref="I502:J502"/>
    <mergeCell ref="Z502:AA502"/>
    <mergeCell ref="Q509:R509"/>
    <mergeCell ref="S509:T509"/>
    <mergeCell ref="A514:B514"/>
    <mergeCell ref="E514:F514"/>
    <mergeCell ref="G514:H514"/>
    <mergeCell ref="I514:J514"/>
    <mergeCell ref="O514:P514"/>
    <mergeCell ref="Q514:R514"/>
    <mergeCell ref="S514:T514"/>
    <mergeCell ref="V514:W514"/>
    <mergeCell ref="Z514:AA514"/>
    <mergeCell ref="AD513:AE513"/>
    <mergeCell ref="Q513:R513"/>
    <mergeCell ref="S513:T513"/>
    <mergeCell ref="V513:W513"/>
    <mergeCell ref="Z513:AA513"/>
    <mergeCell ref="A513:B513"/>
    <mergeCell ref="E513:F513"/>
    <mergeCell ref="G513:H513"/>
    <mergeCell ref="O513:P513"/>
    <mergeCell ref="I513:J513"/>
    <mergeCell ref="V509:W512"/>
    <mergeCell ref="X509:AA510"/>
    <mergeCell ref="AB509:AC509"/>
    <mergeCell ref="AD509:AE510"/>
    <mergeCell ref="Y511:Y512"/>
    <mergeCell ref="Z511:AA512"/>
    <mergeCell ref="AB511:AC512"/>
    <mergeCell ref="AD511:AE511"/>
    <mergeCell ref="AD512:AE512"/>
    <mergeCell ref="L509:L512"/>
    <mergeCell ref="M509:P510"/>
    <mergeCell ref="N511:N512"/>
    <mergeCell ref="G509:H509"/>
    <mergeCell ref="I509:J510"/>
    <mergeCell ref="D511:D512"/>
    <mergeCell ref="E511:F512"/>
    <mergeCell ref="G511:H512"/>
    <mergeCell ref="I511:J511"/>
    <mergeCell ref="I512:J512"/>
    <mergeCell ref="AH496:AK496"/>
    <mergeCell ref="Z497:AA497"/>
    <mergeCell ref="AB497:AC497"/>
    <mergeCell ref="AD497:AE497"/>
    <mergeCell ref="A497:B497"/>
    <mergeCell ref="E497:F497"/>
    <mergeCell ref="G497:H497"/>
    <mergeCell ref="I497:J497"/>
    <mergeCell ref="V497:W497"/>
    <mergeCell ref="A498:B498"/>
    <mergeCell ref="E498:F498"/>
    <mergeCell ref="G498:H498"/>
    <mergeCell ref="I498:J498"/>
    <mergeCell ref="V498:W498"/>
    <mergeCell ref="Z498:AA498"/>
    <mergeCell ref="AB498:AC498"/>
    <mergeCell ref="AD498:AE498"/>
    <mergeCell ref="A499:B499"/>
    <mergeCell ref="E499:F499"/>
    <mergeCell ref="G499:H499"/>
    <mergeCell ref="I499:J499"/>
    <mergeCell ref="V499:W499"/>
    <mergeCell ref="Z499:AA499"/>
    <mergeCell ref="AB499:AC499"/>
    <mergeCell ref="AD499:AE499"/>
    <mergeCell ref="A500:B500"/>
    <mergeCell ref="E500:F500"/>
    <mergeCell ref="G500:H500"/>
    <mergeCell ref="I500:J500"/>
    <mergeCell ref="V500:W500"/>
    <mergeCell ref="Z500:AA500"/>
    <mergeCell ref="AB500:AC500"/>
    <mergeCell ref="AD500:AE500"/>
    <mergeCell ref="A493:B493"/>
    <mergeCell ref="E493:F493"/>
    <mergeCell ref="G493:H493"/>
    <mergeCell ref="I493:J493"/>
    <mergeCell ref="M493:P493"/>
    <mergeCell ref="V493:W493"/>
    <mergeCell ref="Z493:AA493"/>
    <mergeCell ref="AB493:AC493"/>
    <mergeCell ref="AD493:AE493"/>
    <mergeCell ref="A494:B494"/>
    <mergeCell ref="E494:F494"/>
    <mergeCell ref="G494:H494"/>
    <mergeCell ref="I494:J494"/>
    <mergeCell ref="M494:P494"/>
    <mergeCell ref="V494:W494"/>
    <mergeCell ref="Z494:AA494"/>
    <mergeCell ref="AB494:AC494"/>
    <mergeCell ref="AD494:AE494"/>
    <mergeCell ref="A495:B495"/>
    <mergeCell ref="E495:F495"/>
    <mergeCell ref="G495:H495"/>
    <mergeCell ref="I495:J495"/>
    <mergeCell ref="V495:W495"/>
    <mergeCell ref="Z495:AA495"/>
    <mergeCell ref="AB495:AC495"/>
    <mergeCell ref="AD495:AE495"/>
    <mergeCell ref="A496:B496"/>
    <mergeCell ref="E496:F496"/>
    <mergeCell ref="G496:H496"/>
    <mergeCell ref="I496:J496"/>
    <mergeCell ref="V496:W496"/>
    <mergeCell ref="Z496:AA496"/>
    <mergeCell ref="AB496:AC496"/>
    <mergeCell ref="AD496:AE496"/>
    <mergeCell ref="A488:B488"/>
    <mergeCell ref="E488:F488"/>
    <mergeCell ref="G488:H488"/>
    <mergeCell ref="I488:J488"/>
    <mergeCell ref="V488:W488"/>
    <mergeCell ref="Z488:AA488"/>
    <mergeCell ref="AB488:AC488"/>
    <mergeCell ref="AD488:AE488"/>
    <mergeCell ref="A489:B489"/>
    <mergeCell ref="E489:F489"/>
    <mergeCell ref="G489:H489"/>
    <mergeCell ref="I489:J489"/>
    <mergeCell ref="V489:W489"/>
    <mergeCell ref="Z489:AA489"/>
    <mergeCell ref="AB489:AC489"/>
    <mergeCell ref="AD489:AE489"/>
    <mergeCell ref="A490:B490"/>
    <mergeCell ref="E490:F490"/>
    <mergeCell ref="G490:H490"/>
    <mergeCell ref="I490:J490"/>
    <mergeCell ref="V490:W490"/>
    <mergeCell ref="Z490:AA490"/>
    <mergeCell ref="AB490:AC490"/>
    <mergeCell ref="AD490:AE490"/>
    <mergeCell ref="A491:B491"/>
    <mergeCell ref="E491:F491"/>
    <mergeCell ref="G491:H491"/>
    <mergeCell ref="I491:J491"/>
    <mergeCell ref="A492:B492"/>
    <mergeCell ref="E492:F492"/>
    <mergeCell ref="G492:H492"/>
    <mergeCell ref="I492:J492"/>
    <mergeCell ref="AB492:AC492"/>
    <mergeCell ref="AD492:AE492"/>
    <mergeCell ref="A485:B485"/>
    <mergeCell ref="E485:F485"/>
    <mergeCell ref="G485:H485"/>
    <mergeCell ref="I485:J485"/>
    <mergeCell ref="O485:P485"/>
    <mergeCell ref="Q485:R485"/>
    <mergeCell ref="S485:T485"/>
    <mergeCell ref="V485:W485"/>
    <mergeCell ref="Z485:AA485"/>
    <mergeCell ref="AB485:AC485"/>
    <mergeCell ref="AD485:AE485"/>
    <mergeCell ref="AJ485:AK485"/>
    <mergeCell ref="AL485:AM485"/>
    <mergeCell ref="AN485:AO485"/>
    <mergeCell ref="A486:B486"/>
    <mergeCell ref="E486:F486"/>
    <mergeCell ref="G486:H486"/>
    <mergeCell ref="I486:J486"/>
    <mergeCell ref="O486:P486"/>
    <mergeCell ref="Q486:R486"/>
    <mergeCell ref="S486:T486"/>
    <mergeCell ref="V486:W486"/>
    <mergeCell ref="Z486:AA486"/>
    <mergeCell ref="AB486:AC486"/>
    <mergeCell ref="AD486:AE486"/>
    <mergeCell ref="AJ486:AK486"/>
    <mergeCell ref="AL486:AM486"/>
    <mergeCell ref="AN486:AO486"/>
    <mergeCell ref="A487:B487"/>
    <mergeCell ref="E487:F487"/>
    <mergeCell ref="G487:H487"/>
    <mergeCell ref="I487:J487"/>
    <mergeCell ref="V487:W487"/>
    <mergeCell ref="Z487:AA487"/>
    <mergeCell ref="AB487:AC487"/>
    <mergeCell ref="AD487:AE487"/>
    <mergeCell ref="A482:B482"/>
    <mergeCell ref="E482:F482"/>
    <mergeCell ref="G482:H482"/>
    <mergeCell ref="I482:J482"/>
    <mergeCell ref="O482:P482"/>
    <mergeCell ref="Q482:R482"/>
    <mergeCell ref="S482:T482"/>
    <mergeCell ref="V482:W482"/>
    <mergeCell ref="Z482:AA482"/>
    <mergeCell ref="AB482:AC482"/>
    <mergeCell ref="AD482:AE482"/>
    <mergeCell ref="AJ482:AK482"/>
    <mergeCell ref="AL482:AM482"/>
    <mergeCell ref="AN482:AO482"/>
    <mergeCell ref="A483:B483"/>
    <mergeCell ref="E483:F483"/>
    <mergeCell ref="G483:H483"/>
    <mergeCell ref="I483:J483"/>
    <mergeCell ref="O483:P483"/>
    <mergeCell ref="Q483:R483"/>
    <mergeCell ref="S483:T483"/>
    <mergeCell ref="V483:W483"/>
    <mergeCell ref="Z483:AA483"/>
    <mergeCell ref="AB483:AC483"/>
    <mergeCell ref="AD483:AE483"/>
    <mergeCell ref="AJ483:AK483"/>
    <mergeCell ref="AL483:AM483"/>
    <mergeCell ref="AN483:AO483"/>
    <mergeCell ref="A484:B484"/>
    <mergeCell ref="E484:F484"/>
    <mergeCell ref="G484:H484"/>
    <mergeCell ref="I484:J484"/>
    <mergeCell ref="O484:P484"/>
    <mergeCell ref="Q484:R484"/>
    <mergeCell ref="S484:T484"/>
    <mergeCell ref="V484:W484"/>
    <mergeCell ref="Z484:AA484"/>
    <mergeCell ref="AB484:AC484"/>
    <mergeCell ref="AD484:AE484"/>
    <mergeCell ref="AJ484:AK484"/>
    <mergeCell ref="AL484:AM484"/>
    <mergeCell ref="AN484:AO484"/>
    <mergeCell ref="A479:B479"/>
    <mergeCell ref="E479:F479"/>
    <mergeCell ref="G479:H479"/>
    <mergeCell ref="I479:J479"/>
    <mergeCell ref="O479:P479"/>
    <mergeCell ref="Q479:R479"/>
    <mergeCell ref="S479:T479"/>
    <mergeCell ref="V479:W479"/>
    <mergeCell ref="Z479:AA479"/>
    <mergeCell ref="AB479:AC479"/>
    <mergeCell ref="AD479:AE479"/>
    <mergeCell ref="AJ479:AK479"/>
    <mergeCell ref="AL479:AM479"/>
    <mergeCell ref="AN479:AO479"/>
    <mergeCell ref="A480:B480"/>
    <mergeCell ref="E480:F480"/>
    <mergeCell ref="G480:H480"/>
    <mergeCell ref="I480:J480"/>
    <mergeCell ref="O480:P480"/>
    <mergeCell ref="Q480:R480"/>
    <mergeCell ref="S480:T480"/>
    <mergeCell ref="V480:W480"/>
    <mergeCell ref="Z480:AA480"/>
    <mergeCell ref="AB480:AC480"/>
    <mergeCell ref="AD480:AE480"/>
    <mergeCell ref="AJ480:AK480"/>
    <mergeCell ref="AL480:AM480"/>
    <mergeCell ref="AN480:AO480"/>
    <mergeCell ref="A481:B481"/>
    <mergeCell ref="E481:F481"/>
    <mergeCell ref="G481:H481"/>
    <mergeCell ref="I481:J481"/>
    <mergeCell ref="O481:P481"/>
    <mergeCell ref="Q481:R481"/>
    <mergeCell ref="S481:T481"/>
    <mergeCell ref="V481:W481"/>
    <mergeCell ref="Z481:AA481"/>
    <mergeCell ref="AB481:AC481"/>
    <mergeCell ref="AD481:AE481"/>
    <mergeCell ref="AJ481:AK481"/>
    <mergeCell ref="AL481:AM481"/>
    <mergeCell ref="AN481:AO481"/>
    <mergeCell ref="A476:B476"/>
    <mergeCell ref="E476:F476"/>
    <mergeCell ref="G476:H476"/>
    <mergeCell ref="I476:J476"/>
    <mergeCell ref="O476:P476"/>
    <mergeCell ref="Q476:R476"/>
    <mergeCell ref="S476:T476"/>
    <mergeCell ref="V476:W476"/>
    <mergeCell ref="Z476:AA476"/>
    <mergeCell ref="AB476:AC476"/>
    <mergeCell ref="AD476:AE476"/>
    <mergeCell ref="AJ476:AK476"/>
    <mergeCell ref="AL476:AM476"/>
    <mergeCell ref="AN476:AO476"/>
    <mergeCell ref="A477:B477"/>
    <mergeCell ref="E477:F477"/>
    <mergeCell ref="G477:H477"/>
    <mergeCell ref="I477:J477"/>
    <mergeCell ref="O477:P477"/>
    <mergeCell ref="Q477:R477"/>
    <mergeCell ref="S477:T477"/>
    <mergeCell ref="V477:W477"/>
    <mergeCell ref="Z477:AA477"/>
    <mergeCell ref="AB477:AC477"/>
    <mergeCell ref="AD477:AE477"/>
    <mergeCell ref="AJ477:AK477"/>
    <mergeCell ref="AL477:AM477"/>
    <mergeCell ref="AN477:AO477"/>
    <mergeCell ref="A478:B478"/>
    <mergeCell ref="E478:F478"/>
    <mergeCell ref="G478:H478"/>
    <mergeCell ref="I478:J478"/>
    <mergeCell ref="O478:P478"/>
    <mergeCell ref="Q478:R478"/>
    <mergeCell ref="S478:T478"/>
    <mergeCell ref="V478:W478"/>
    <mergeCell ref="Z478:AA478"/>
    <mergeCell ref="AB478:AC478"/>
    <mergeCell ref="AD478:AE478"/>
    <mergeCell ref="AJ478:AK478"/>
    <mergeCell ref="AL478:AM478"/>
    <mergeCell ref="AN478:AO478"/>
    <mergeCell ref="A473:B473"/>
    <mergeCell ref="E473:F473"/>
    <mergeCell ref="G473:H473"/>
    <mergeCell ref="I473:J473"/>
    <mergeCell ref="O473:P473"/>
    <mergeCell ref="Q473:R473"/>
    <mergeCell ref="S473:T473"/>
    <mergeCell ref="V473:W473"/>
    <mergeCell ref="Z473:AA473"/>
    <mergeCell ref="AB473:AC473"/>
    <mergeCell ref="AD473:AE473"/>
    <mergeCell ref="AJ473:AK473"/>
    <mergeCell ref="AL473:AM473"/>
    <mergeCell ref="AN473:AO473"/>
    <mergeCell ref="A474:B474"/>
    <mergeCell ref="E474:F474"/>
    <mergeCell ref="G474:H474"/>
    <mergeCell ref="I474:J474"/>
    <mergeCell ref="O474:P474"/>
    <mergeCell ref="Q474:R474"/>
    <mergeCell ref="S474:T474"/>
    <mergeCell ref="V474:W474"/>
    <mergeCell ref="Z474:AA474"/>
    <mergeCell ref="AB474:AC474"/>
    <mergeCell ref="AD474:AE474"/>
    <mergeCell ref="AJ474:AK474"/>
    <mergeCell ref="AL474:AM474"/>
    <mergeCell ref="AN474:AO474"/>
    <mergeCell ref="A475:B475"/>
    <mergeCell ref="E475:F475"/>
    <mergeCell ref="G475:H475"/>
    <mergeCell ref="I475:J475"/>
    <mergeCell ref="O475:P475"/>
    <mergeCell ref="Q475:R475"/>
    <mergeCell ref="S475:T475"/>
    <mergeCell ref="V475:W475"/>
    <mergeCell ref="Z475:AA475"/>
    <mergeCell ref="AB475:AC475"/>
    <mergeCell ref="AD475:AE475"/>
    <mergeCell ref="AJ475:AK475"/>
    <mergeCell ref="AL475:AM475"/>
    <mergeCell ref="AN475:AO475"/>
    <mergeCell ref="A470:B470"/>
    <mergeCell ref="E470:F470"/>
    <mergeCell ref="G470:H470"/>
    <mergeCell ref="I470:J470"/>
    <mergeCell ref="O470:P470"/>
    <mergeCell ref="Q470:R470"/>
    <mergeCell ref="S470:T470"/>
    <mergeCell ref="V470:W470"/>
    <mergeCell ref="Z470:AA470"/>
    <mergeCell ref="AB470:AC470"/>
    <mergeCell ref="AD470:AE470"/>
    <mergeCell ref="AJ470:AK470"/>
    <mergeCell ref="AL470:AM470"/>
    <mergeCell ref="AN470:AO470"/>
    <mergeCell ref="A471:B471"/>
    <mergeCell ref="E471:F471"/>
    <mergeCell ref="G471:H471"/>
    <mergeCell ref="I471:J471"/>
    <mergeCell ref="O471:P471"/>
    <mergeCell ref="Q471:R471"/>
    <mergeCell ref="S471:T471"/>
    <mergeCell ref="V471:W471"/>
    <mergeCell ref="Z471:AA471"/>
    <mergeCell ref="AB471:AC471"/>
    <mergeCell ref="AD471:AE471"/>
    <mergeCell ref="AJ471:AK471"/>
    <mergeCell ref="AL471:AM471"/>
    <mergeCell ref="AN471:AO471"/>
    <mergeCell ref="A472:B472"/>
    <mergeCell ref="E472:F472"/>
    <mergeCell ref="G472:H472"/>
    <mergeCell ref="I472:J472"/>
    <mergeCell ref="O472:P472"/>
    <mergeCell ref="Q472:R472"/>
    <mergeCell ref="S472:T472"/>
    <mergeCell ref="V472:W472"/>
    <mergeCell ref="Z472:AA472"/>
    <mergeCell ref="AB472:AC472"/>
    <mergeCell ref="AD472:AE472"/>
    <mergeCell ref="AJ472:AK472"/>
    <mergeCell ref="AL472:AM472"/>
    <mergeCell ref="AN472:AO472"/>
    <mergeCell ref="A467:B467"/>
    <mergeCell ref="E467:F467"/>
    <mergeCell ref="G467:H467"/>
    <mergeCell ref="I467:J467"/>
    <mergeCell ref="O467:P467"/>
    <mergeCell ref="Q467:R467"/>
    <mergeCell ref="S467:T467"/>
    <mergeCell ref="V467:W467"/>
    <mergeCell ref="Z467:AA467"/>
    <mergeCell ref="AB467:AC467"/>
    <mergeCell ref="AD467:AE467"/>
    <mergeCell ref="AJ467:AK467"/>
    <mergeCell ref="AL467:AM467"/>
    <mergeCell ref="AN467:AO467"/>
    <mergeCell ref="A468:B468"/>
    <mergeCell ref="E468:F468"/>
    <mergeCell ref="G468:H468"/>
    <mergeCell ref="I468:J468"/>
    <mergeCell ref="O468:P468"/>
    <mergeCell ref="Q468:R468"/>
    <mergeCell ref="S468:T468"/>
    <mergeCell ref="V468:W468"/>
    <mergeCell ref="Z468:AA468"/>
    <mergeCell ref="AB468:AC468"/>
    <mergeCell ref="AD468:AE468"/>
    <mergeCell ref="AJ468:AK468"/>
    <mergeCell ref="AL468:AM468"/>
    <mergeCell ref="AN468:AO468"/>
    <mergeCell ref="A469:B469"/>
    <mergeCell ref="E469:F469"/>
    <mergeCell ref="G469:H469"/>
    <mergeCell ref="I469:J469"/>
    <mergeCell ref="O469:P469"/>
    <mergeCell ref="Q469:R469"/>
    <mergeCell ref="S469:T469"/>
    <mergeCell ref="V469:W469"/>
    <mergeCell ref="Z469:AA469"/>
    <mergeCell ref="AB469:AC469"/>
    <mergeCell ref="AD469:AE469"/>
    <mergeCell ref="AJ469:AK469"/>
    <mergeCell ref="AL469:AM469"/>
    <mergeCell ref="AN469:AO469"/>
    <mergeCell ref="A464:B464"/>
    <mergeCell ref="E464:F464"/>
    <mergeCell ref="G464:H464"/>
    <mergeCell ref="I464:J464"/>
    <mergeCell ref="O464:P464"/>
    <mergeCell ref="Q464:R464"/>
    <mergeCell ref="S464:T464"/>
    <mergeCell ref="V464:W464"/>
    <mergeCell ref="Z464:AA464"/>
    <mergeCell ref="AB464:AC464"/>
    <mergeCell ref="AD464:AE464"/>
    <mergeCell ref="AJ464:AK464"/>
    <mergeCell ref="AL464:AM464"/>
    <mergeCell ref="AN464:AO464"/>
    <mergeCell ref="A465:B465"/>
    <mergeCell ref="E465:F465"/>
    <mergeCell ref="G465:H465"/>
    <mergeCell ref="I465:J465"/>
    <mergeCell ref="O465:P465"/>
    <mergeCell ref="Q465:R465"/>
    <mergeCell ref="S465:T465"/>
    <mergeCell ref="V465:W465"/>
    <mergeCell ref="Z465:AA465"/>
    <mergeCell ref="AB465:AC465"/>
    <mergeCell ref="AD465:AE465"/>
    <mergeCell ref="AJ465:AK465"/>
    <mergeCell ref="AL465:AM465"/>
    <mergeCell ref="AN465:AO465"/>
    <mergeCell ref="A466:B466"/>
    <mergeCell ref="E466:F466"/>
    <mergeCell ref="G466:H466"/>
    <mergeCell ref="I466:J466"/>
    <mergeCell ref="O466:P466"/>
    <mergeCell ref="Q466:R466"/>
    <mergeCell ref="S466:T466"/>
    <mergeCell ref="V466:W466"/>
    <mergeCell ref="Z466:AA466"/>
    <mergeCell ref="AB466:AC466"/>
    <mergeCell ref="AD466:AE466"/>
    <mergeCell ref="AJ466:AK466"/>
    <mergeCell ref="AL466:AM466"/>
    <mergeCell ref="AN466:AO466"/>
    <mergeCell ref="G461:H461"/>
    <mergeCell ref="I461:J461"/>
    <mergeCell ref="O461:P461"/>
    <mergeCell ref="Q461:R461"/>
    <mergeCell ref="S461:T461"/>
    <mergeCell ref="V461:W461"/>
    <mergeCell ref="Z461:AA461"/>
    <mergeCell ref="AB461:AC461"/>
    <mergeCell ref="AD461:AE461"/>
    <mergeCell ref="AJ461:AK461"/>
    <mergeCell ref="AL461:AM461"/>
    <mergeCell ref="AN461:AO461"/>
    <mergeCell ref="A462:B462"/>
    <mergeCell ref="E462:F462"/>
    <mergeCell ref="G462:H462"/>
    <mergeCell ref="I462:J462"/>
    <mergeCell ref="O462:P462"/>
    <mergeCell ref="Q462:R462"/>
    <mergeCell ref="S462:T462"/>
    <mergeCell ref="V462:W462"/>
    <mergeCell ref="Z462:AA462"/>
    <mergeCell ref="AB462:AC462"/>
    <mergeCell ref="AD462:AE462"/>
    <mergeCell ref="AJ462:AK462"/>
    <mergeCell ref="AL462:AM462"/>
    <mergeCell ref="AN462:AO462"/>
    <mergeCell ref="A463:B463"/>
    <mergeCell ref="E463:F463"/>
    <mergeCell ref="G463:H463"/>
    <mergeCell ref="I463:J463"/>
    <mergeCell ref="O463:P463"/>
    <mergeCell ref="Q463:R463"/>
    <mergeCell ref="S463:T463"/>
    <mergeCell ref="V463:W463"/>
    <mergeCell ref="Z463:AA463"/>
    <mergeCell ref="AB463:AC463"/>
    <mergeCell ref="AD463:AE463"/>
    <mergeCell ref="AJ463:AK463"/>
    <mergeCell ref="AL463:AM463"/>
    <mergeCell ref="AN463:AO463"/>
    <mergeCell ref="A444:B444"/>
    <mergeCell ref="E444:F444"/>
    <mergeCell ref="G444:H444"/>
    <mergeCell ref="I444:J444"/>
    <mergeCell ref="V444:W444"/>
    <mergeCell ref="V442:W442"/>
    <mergeCell ref="AB444:AC444"/>
    <mergeCell ref="G443:H443"/>
    <mergeCell ref="I443:J443"/>
    <mergeCell ref="V445:W445"/>
    <mergeCell ref="Z444:AA444"/>
    <mergeCell ref="Z445:AA445"/>
    <mergeCell ref="V443:W443"/>
    <mergeCell ref="Z443:AA443"/>
    <mergeCell ref="AB445:AC445"/>
    <mergeCell ref="AB443:AC443"/>
    <mergeCell ref="AD445:AE445"/>
    <mergeCell ref="AN448:AO448"/>
    <mergeCell ref="G454:H454"/>
    <mergeCell ref="AL454:AM454"/>
    <mergeCell ref="A449:U449"/>
    <mergeCell ref="V449:AO449"/>
    <mergeCell ref="A451:T451"/>
    <mergeCell ref="I457:J457"/>
    <mergeCell ref="Q454:R454"/>
    <mergeCell ref="S454:T454"/>
    <mergeCell ref="AB454:AC454"/>
    <mergeCell ref="AD456:AE456"/>
    <mergeCell ref="AD457:AE457"/>
    <mergeCell ref="Q455:R456"/>
    <mergeCell ref="S455:T456"/>
    <mergeCell ref="Y455:Y456"/>
    <mergeCell ref="Z455:AA456"/>
    <mergeCell ref="G446:H446"/>
    <mergeCell ref="I446:J446"/>
    <mergeCell ref="I455:J455"/>
    <mergeCell ref="I456:J456"/>
    <mergeCell ref="V451:AO451"/>
    <mergeCell ref="S453:T453"/>
    <mergeCell ref="N455:N456"/>
    <mergeCell ref="O455:P456"/>
    <mergeCell ref="A453:B456"/>
    <mergeCell ref="C453:F454"/>
    <mergeCell ref="G453:H453"/>
    <mergeCell ref="I453:J454"/>
    <mergeCell ref="D455:D456"/>
    <mergeCell ref="E455:F456"/>
    <mergeCell ref="G455:H456"/>
    <mergeCell ref="S448:T448"/>
    <mergeCell ref="AD443:AE443"/>
    <mergeCell ref="AD444:AE444"/>
    <mergeCell ref="Z446:AA446"/>
    <mergeCell ref="AB446:AC446"/>
    <mergeCell ref="AD446:AE446"/>
    <mergeCell ref="A457:B457"/>
    <mergeCell ref="E457:F457"/>
    <mergeCell ref="G457:H457"/>
    <mergeCell ref="O457:P457"/>
    <mergeCell ref="AG453:AG456"/>
    <mergeCell ref="AH453:AK454"/>
    <mergeCell ref="V453:W456"/>
    <mergeCell ref="X453:AA454"/>
    <mergeCell ref="AB453:AC453"/>
    <mergeCell ref="AD453:AE454"/>
    <mergeCell ref="A437:B437"/>
    <mergeCell ref="E437:F437"/>
    <mergeCell ref="G437:H437"/>
    <mergeCell ref="I437:J437"/>
    <mergeCell ref="M437:P437"/>
    <mergeCell ref="I439:J439"/>
    <mergeCell ref="V439:W439"/>
    <mergeCell ref="Z439:AA439"/>
    <mergeCell ref="AD437:AE437"/>
    <mergeCell ref="A438:B438"/>
    <mergeCell ref="E438:F438"/>
    <mergeCell ref="G438:H438"/>
    <mergeCell ref="I438:J438"/>
    <mergeCell ref="M438:P438"/>
    <mergeCell ref="V438:W438"/>
    <mergeCell ref="AB439:AC439"/>
    <mergeCell ref="AD439:AE439"/>
    <mergeCell ref="A440:B440"/>
    <mergeCell ref="E440:F440"/>
    <mergeCell ref="G440:H440"/>
    <mergeCell ref="I440:J440"/>
    <mergeCell ref="V440:W440"/>
    <mergeCell ref="Z440:AA440"/>
    <mergeCell ref="AB440:AC440"/>
    <mergeCell ref="AD440:AE440"/>
    <mergeCell ref="AH440:AK440"/>
    <mergeCell ref="AD441:AE441"/>
    <mergeCell ref="A441:B441"/>
    <mergeCell ref="E441:F441"/>
    <mergeCell ref="G441:H441"/>
    <mergeCell ref="I441:J441"/>
    <mergeCell ref="V441:W441"/>
    <mergeCell ref="Z442:AA442"/>
    <mergeCell ref="Z441:AA441"/>
    <mergeCell ref="AB441:AC441"/>
    <mergeCell ref="A442:B442"/>
    <mergeCell ref="E442:F442"/>
    <mergeCell ref="G442:H442"/>
    <mergeCell ref="I442:J442"/>
    <mergeCell ref="AB442:AC442"/>
    <mergeCell ref="AD442:AE442"/>
    <mergeCell ref="AH438:AK438"/>
    <mergeCell ref="Z438:AA438"/>
    <mergeCell ref="AB438:AC438"/>
    <mergeCell ref="AD438:AE438"/>
    <mergeCell ref="AH439:AK439"/>
    <mergeCell ref="V437:W437"/>
    <mergeCell ref="Z437:AA437"/>
    <mergeCell ref="AB437:AC437"/>
    <mergeCell ref="A431:B431"/>
    <mergeCell ref="E431:F431"/>
    <mergeCell ref="G431:H431"/>
    <mergeCell ref="I431:J431"/>
    <mergeCell ref="V431:W431"/>
    <mergeCell ref="Z431:AA431"/>
    <mergeCell ref="AB431:AC431"/>
    <mergeCell ref="AD431:AE431"/>
    <mergeCell ref="A432:B432"/>
    <mergeCell ref="E432:F432"/>
    <mergeCell ref="G432:H432"/>
    <mergeCell ref="I432:J432"/>
    <mergeCell ref="V432:W432"/>
    <mergeCell ref="Z432:AA432"/>
    <mergeCell ref="AB432:AC432"/>
    <mergeCell ref="AD432:AE432"/>
    <mergeCell ref="A433:B433"/>
    <mergeCell ref="E433:F433"/>
    <mergeCell ref="G433:H433"/>
    <mergeCell ref="I433:J433"/>
    <mergeCell ref="V433:W433"/>
    <mergeCell ref="Z433:AA433"/>
    <mergeCell ref="AB433:AC433"/>
    <mergeCell ref="I436:J436"/>
    <mergeCell ref="AD433:AE433"/>
    <mergeCell ref="A434:B434"/>
    <mergeCell ref="E434:F434"/>
    <mergeCell ref="G434:H434"/>
    <mergeCell ref="I434:J434"/>
    <mergeCell ref="V434:W434"/>
    <mergeCell ref="Z434:AA434"/>
    <mergeCell ref="AB434:AC434"/>
    <mergeCell ref="AD434:AE434"/>
    <mergeCell ref="A435:B435"/>
    <mergeCell ref="E435:F435"/>
    <mergeCell ref="G435:H435"/>
    <mergeCell ref="I435:J435"/>
    <mergeCell ref="A436:B436"/>
    <mergeCell ref="E436:F436"/>
    <mergeCell ref="G436:H436"/>
    <mergeCell ref="V435:W435"/>
    <mergeCell ref="Z435:AA435"/>
    <mergeCell ref="AB435:AC435"/>
    <mergeCell ref="AD435:AE435"/>
    <mergeCell ref="V436:W436"/>
    <mergeCell ref="Z436:AA436"/>
    <mergeCell ref="AB436:AC436"/>
    <mergeCell ref="AD436:AE436"/>
    <mergeCell ref="A428:B428"/>
    <mergeCell ref="E428:F428"/>
    <mergeCell ref="G428:H428"/>
    <mergeCell ref="I428:J428"/>
    <mergeCell ref="O428:P428"/>
    <mergeCell ref="Q428:R428"/>
    <mergeCell ref="S428:T428"/>
    <mergeCell ref="V428:W428"/>
    <mergeCell ref="Z428:AA428"/>
    <mergeCell ref="AB428:AC428"/>
    <mergeCell ref="AD428:AE428"/>
    <mergeCell ref="AJ428:AK428"/>
    <mergeCell ref="AL428:AM428"/>
    <mergeCell ref="AN428:AO428"/>
    <mergeCell ref="A429:B429"/>
    <mergeCell ref="E429:F429"/>
    <mergeCell ref="G429:H429"/>
    <mergeCell ref="I429:J429"/>
    <mergeCell ref="O429:P429"/>
    <mergeCell ref="Q429:R429"/>
    <mergeCell ref="S429:T429"/>
    <mergeCell ref="V429:W429"/>
    <mergeCell ref="Z429:AA429"/>
    <mergeCell ref="AB429:AC429"/>
    <mergeCell ref="AD429:AE429"/>
    <mergeCell ref="AJ429:AK429"/>
    <mergeCell ref="AL429:AM429"/>
    <mergeCell ref="AN429:AO429"/>
    <mergeCell ref="A430:B430"/>
    <mergeCell ref="E430:F430"/>
    <mergeCell ref="G430:H430"/>
    <mergeCell ref="I430:J430"/>
    <mergeCell ref="O430:P430"/>
    <mergeCell ref="Q430:R430"/>
    <mergeCell ref="S430:T430"/>
    <mergeCell ref="V430:W430"/>
    <mergeCell ref="Z430:AA430"/>
    <mergeCell ref="AB430:AC430"/>
    <mergeCell ref="AD430:AE430"/>
    <mergeCell ref="AJ430:AK430"/>
    <mergeCell ref="AL430:AM430"/>
    <mergeCell ref="AN430:AO430"/>
    <mergeCell ref="A425:B425"/>
    <mergeCell ref="E425:F425"/>
    <mergeCell ref="G425:H425"/>
    <mergeCell ref="I425:J425"/>
    <mergeCell ref="O425:P425"/>
    <mergeCell ref="Q425:R425"/>
    <mergeCell ref="S425:T425"/>
    <mergeCell ref="V425:W425"/>
    <mergeCell ref="Z425:AA425"/>
    <mergeCell ref="AB425:AC425"/>
    <mergeCell ref="AD425:AE425"/>
    <mergeCell ref="AJ425:AK425"/>
    <mergeCell ref="AL425:AM425"/>
    <mergeCell ref="AN425:AO425"/>
    <mergeCell ref="A426:B426"/>
    <mergeCell ref="E426:F426"/>
    <mergeCell ref="G426:H426"/>
    <mergeCell ref="I426:J426"/>
    <mergeCell ref="O426:P426"/>
    <mergeCell ref="Q426:R426"/>
    <mergeCell ref="S426:T426"/>
    <mergeCell ref="V426:W426"/>
    <mergeCell ref="Z426:AA426"/>
    <mergeCell ref="AB426:AC426"/>
    <mergeCell ref="AD426:AE426"/>
    <mergeCell ref="AJ426:AK426"/>
    <mergeCell ref="AL426:AM426"/>
    <mergeCell ref="AN426:AO426"/>
    <mergeCell ref="A427:B427"/>
    <mergeCell ref="E427:F427"/>
    <mergeCell ref="G427:H427"/>
    <mergeCell ref="I427:J427"/>
    <mergeCell ref="O427:P427"/>
    <mergeCell ref="Q427:R427"/>
    <mergeCell ref="S427:T427"/>
    <mergeCell ref="V427:W427"/>
    <mergeCell ref="Z427:AA427"/>
    <mergeCell ref="AB427:AC427"/>
    <mergeCell ref="AD427:AE427"/>
    <mergeCell ref="AJ427:AK427"/>
    <mergeCell ref="AL427:AM427"/>
    <mergeCell ref="AN427:AO427"/>
    <mergeCell ref="A422:B422"/>
    <mergeCell ref="E422:F422"/>
    <mergeCell ref="G422:H422"/>
    <mergeCell ref="I422:J422"/>
    <mergeCell ref="O422:P422"/>
    <mergeCell ref="Q422:R422"/>
    <mergeCell ref="S422:T422"/>
    <mergeCell ref="V422:W422"/>
    <mergeCell ref="Z422:AA422"/>
    <mergeCell ref="AB422:AC422"/>
    <mergeCell ref="AD422:AE422"/>
    <mergeCell ref="AJ422:AK422"/>
    <mergeCell ref="AL422:AM422"/>
    <mergeCell ref="AN422:AO422"/>
    <mergeCell ref="A423:B423"/>
    <mergeCell ref="E423:F423"/>
    <mergeCell ref="G423:H423"/>
    <mergeCell ref="I423:J423"/>
    <mergeCell ref="O423:P423"/>
    <mergeCell ref="Q423:R423"/>
    <mergeCell ref="S423:T423"/>
    <mergeCell ref="V423:W423"/>
    <mergeCell ref="Z423:AA423"/>
    <mergeCell ref="AB423:AC423"/>
    <mergeCell ref="AD423:AE423"/>
    <mergeCell ref="AJ423:AK423"/>
    <mergeCell ref="AL423:AM423"/>
    <mergeCell ref="AN423:AO423"/>
    <mergeCell ref="A424:B424"/>
    <mergeCell ref="E424:F424"/>
    <mergeCell ref="G424:H424"/>
    <mergeCell ref="I424:J424"/>
    <mergeCell ref="O424:P424"/>
    <mergeCell ref="Q424:R424"/>
    <mergeCell ref="S424:T424"/>
    <mergeCell ref="V424:W424"/>
    <mergeCell ref="Z424:AA424"/>
    <mergeCell ref="AB424:AC424"/>
    <mergeCell ref="AD424:AE424"/>
    <mergeCell ref="AJ424:AK424"/>
    <mergeCell ref="AL424:AM424"/>
    <mergeCell ref="AN424:AO424"/>
    <mergeCell ref="A419:B419"/>
    <mergeCell ref="E419:F419"/>
    <mergeCell ref="G419:H419"/>
    <mergeCell ref="I419:J419"/>
    <mergeCell ref="O419:P419"/>
    <mergeCell ref="Q419:R419"/>
    <mergeCell ref="S419:T419"/>
    <mergeCell ref="V419:W419"/>
    <mergeCell ref="Z419:AA419"/>
    <mergeCell ref="AB419:AC419"/>
    <mergeCell ref="AD419:AE419"/>
    <mergeCell ref="AJ419:AK419"/>
    <mergeCell ref="AL419:AM419"/>
    <mergeCell ref="AN419:AO419"/>
    <mergeCell ref="A420:B420"/>
    <mergeCell ref="E420:F420"/>
    <mergeCell ref="G420:H420"/>
    <mergeCell ref="I420:J420"/>
    <mergeCell ref="O420:P420"/>
    <mergeCell ref="Q420:R420"/>
    <mergeCell ref="S420:T420"/>
    <mergeCell ref="V420:W420"/>
    <mergeCell ref="Z420:AA420"/>
    <mergeCell ref="AB420:AC420"/>
    <mergeCell ref="AD420:AE420"/>
    <mergeCell ref="AJ420:AK420"/>
    <mergeCell ref="AL420:AM420"/>
    <mergeCell ref="AN420:AO420"/>
    <mergeCell ref="A421:B421"/>
    <mergeCell ref="E421:F421"/>
    <mergeCell ref="G421:H421"/>
    <mergeCell ref="I421:J421"/>
    <mergeCell ref="O421:P421"/>
    <mergeCell ref="Q421:R421"/>
    <mergeCell ref="S421:T421"/>
    <mergeCell ref="V421:W421"/>
    <mergeCell ref="Z421:AA421"/>
    <mergeCell ref="AB421:AC421"/>
    <mergeCell ref="AD421:AE421"/>
    <mergeCell ref="AJ421:AK421"/>
    <mergeCell ref="AL421:AM421"/>
    <mergeCell ref="AN421:AO421"/>
    <mergeCell ref="A416:B416"/>
    <mergeCell ref="E416:F416"/>
    <mergeCell ref="G416:H416"/>
    <mergeCell ref="I416:J416"/>
    <mergeCell ref="O416:P416"/>
    <mergeCell ref="Q416:R416"/>
    <mergeCell ref="S416:T416"/>
    <mergeCell ref="V416:W416"/>
    <mergeCell ref="Z416:AA416"/>
    <mergeCell ref="AB416:AC416"/>
    <mergeCell ref="AD416:AE416"/>
    <mergeCell ref="AJ416:AK416"/>
    <mergeCell ref="AL416:AM416"/>
    <mergeCell ref="AN416:AO416"/>
    <mergeCell ref="A417:B417"/>
    <mergeCell ref="E417:F417"/>
    <mergeCell ref="G417:H417"/>
    <mergeCell ref="I417:J417"/>
    <mergeCell ref="O417:P417"/>
    <mergeCell ref="Q417:R417"/>
    <mergeCell ref="S417:T417"/>
    <mergeCell ref="V417:W417"/>
    <mergeCell ref="Z417:AA417"/>
    <mergeCell ref="AB417:AC417"/>
    <mergeCell ref="AD417:AE417"/>
    <mergeCell ref="AJ417:AK417"/>
    <mergeCell ref="AL417:AM417"/>
    <mergeCell ref="AN417:AO417"/>
    <mergeCell ref="A418:B418"/>
    <mergeCell ref="E418:F418"/>
    <mergeCell ref="G418:H418"/>
    <mergeCell ref="I418:J418"/>
    <mergeCell ref="O418:P418"/>
    <mergeCell ref="Q418:R418"/>
    <mergeCell ref="S418:T418"/>
    <mergeCell ref="V418:W418"/>
    <mergeCell ref="Z418:AA418"/>
    <mergeCell ref="AB418:AC418"/>
    <mergeCell ref="AD418:AE418"/>
    <mergeCell ref="AJ418:AK418"/>
    <mergeCell ref="AL418:AM418"/>
    <mergeCell ref="AN418:AO418"/>
    <mergeCell ref="A414:B414"/>
    <mergeCell ref="E414:F414"/>
    <mergeCell ref="G414:H414"/>
    <mergeCell ref="I414:J414"/>
    <mergeCell ref="O414:P414"/>
    <mergeCell ref="Q414:R414"/>
    <mergeCell ref="S414:T414"/>
    <mergeCell ref="V414:W414"/>
    <mergeCell ref="Z414:AA414"/>
    <mergeCell ref="AB414:AC414"/>
    <mergeCell ref="AD414:AE414"/>
    <mergeCell ref="AJ414:AK414"/>
    <mergeCell ref="AL414:AM414"/>
    <mergeCell ref="AN414:AO414"/>
    <mergeCell ref="A415:B415"/>
    <mergeCell ref="E415:F415"/>
    <mergeCell ref="G415:H415"/>
    <mergeCell ref="I415:J415"/>
    <mergeCell ref="O415:P415"/>
    <mergeCell ref="Q415:R415"/>
    <mergeCell ref="S415:T415"/>
    <mergeCell ref="V415:W415"/>
    <mergeCell ref="Z415:AA415"/>
    <mergeCell ref="AB415:AC415"/>
    <mergeCell ref="AD415:AE415"/>
    <mergeCell ref="AJ415:AK415"/>
    <mergeCell ref="AL415:AM415"/>
    <mergeCell ref="AN415:AO415"/>
    <mergeCell ref="A413:B413"/>
    <mergeCell ref="E413:F413"/>
    <mergeCell ref="G413:H413"/>
    <mergeCell ref="I413:J413"/>
    <mergeCell ref="O413:P413"/>
    <mergeCell ref="Q413:R413"/>
    <mergeCell ref="S413:T413"/>
    <mergeCell ref="A412:B412"/>
    <mergeCell ref="E412:F412"/>
    <mergeCell ref="G412:H412"/>
    <mergeCell ref="I412:J412"/>
    <mergeCell ref="O412:P412"/>
    <mergeCell ref="Q412:R412"/>
    <mergeCell ref="S412:T412"/>
    <mergeCell ref="V412:W412"/>
    <mergeCell ref="Z412:AA412"/>
    <mergeCell ref="AB412:AC412"/>
    <mergeCell ref="AD412:AE412"/>
    <mergeCell ref="AJ412:AK412"/>
    <mergeCell ref="AL412:AM412"/>
    <mergeCell ref="AN412:AO412"/>
    <mergeCell ref="A409:B409"/>
    <mergeCell ref="E409:F409"/>
    <mergeCell ref="G409:H409"/>
    <mergeCell ref="I409:J409"/>
    <mergeCell ref="O409:P409"/>
    <mergeCell ref="Q409:R409"/>
    <mergeCell ref="S409:T409"/>
    <mergeCell ref="V409:W409"/>
    <mergeCell ref="Z409:AA409"/>
    <mergeCell ref="AB409:AC409"/>
    <mergeCell ref="AD409:AE409"/>
    <mergeCell ref="AJ409:AK409"/>
    <mergeCell ref="V413:W413"/>
    <mergeCell ref="Z413:AA413"/>
    <mergeCell ref="AB413:AC413"/>
    <mergeCell ref="AD413:AE413"/>
    <mergeCell ref="AJ413:AK413"/>
    <mergeCell ref="AL413:AM413"/>
    <mergeCell ref="AN413:AO413"/>
    <mergeCell ref="S405:T405"/>
    <mergeCell ref="V405:W405"/>
    <mergeCell ref="Z405:AA405"/>
    <mergeCell ref="AB405:AC405"/>
    <mergeCell ref="AD405:AE405"/>
    <mergeCell ref="AJ405:AK405"/>
    <mergeCell ref="AL409:AM409"/>
    <mergeCell ref="AN409:AO409"/>
    <mergeCell ref="A410:B410"/>
    <mergeCell ref="E410:F410"/>
    <mergeCell ref="G410:H410"/>
    <mergeCell ref="I410:J410"/>
    <mergeCell ref="O410:P410"/>
    <mergeCell ref="Q410:R410"/>
    <mergeCell ref="S410:T410"/>
    <mergeCell ref="V410:W410"/>
    <mergeCell ref="Z410:AA410"/>
    <mergeCell ref="AB410:AC410"/>
    <mergeCell ref="AD410:AE410"/>
    <mergeCell ref="AJ410:AK410"/>
    <mergeCell ref="AL410:AM410"/>
    <mergeCell ref="AN410:AO410"/>
    <mergeCell ref="A411:B411"/>
    <mergeCell ref="E411:F411"/>
    <mergeCell ref="G411:H411"/>
    <mergeCell ref="I411:J411"/>
    <mergeCell ref="O411:P411"/>
    <mergeCell ref="Q411:R411"/>
    <mergeCell ref="S411:T411"/>
    <mergeCell ref="V411:W411"/>
    <mergeCell ref="Z411:AA411"/>
    <mergeCell ref="AB411:AC411"/>
    <mergeCell ref="AD411:AE411"/>
    <mergeCell ref="AJ411:AK411"/>
    <mergeCell ref="AL411:AM411"/>
    <mergeCell ref="AN411:AO411"/>
    <mergeCell ref="E408:F408"/>
    <mergeCell ref="G408:H408"/>
    <mergeCell ref="I408:J408"/>
    <mergeCell ref="O408:P408"/>
    <mergeCell ref="Q408:R408"/>
    <mergeCell ref="S408:T408"/>
    <mergeCell ref="V408:W408"/>
    <mergeCell ref="Z408:AA408"/>
    <mergeCell ref="AB408:AC408"/>
    <mergeCell ref="AD408:AE408"/>
    <mergeCell ref="AJ408:AK408"/>
    <mergeCell ref="AL408:AM408"/>
    <mergeCell ref="AN408:AO408"/>
    <mergeCell ref="A405:B405"/>
    <mergeCell ref="E405:F405"/>
    <mergeCell ref="G405:H405"/>
    <mergeCell ref="I405:J405"/>
    <mergeCell ref="O405:P405"/>
    <mergeCell ref="Q405:R405"/>
    <mergeCell ref="A403:B403"/>
    <mergeCell ref="E403:F403"/>
    <mergeCell ref="G403:H403"/>
    <mergeCell ref="I403:J403"/>
    <mergeCell ref="O403:P403"/>
    <mergeCell ref="Q403:R403"/>
    <mergeCell ref="S403:T403"/>
    <mergeCell ref="V403:W403"/>
    <mergeCell ref="AL403:AM403"/>
    <mergeCell ref="AN403:AO403"/>
    <mergeCell ref="A404:B404"/>
    <mergeCell ref="E404:F404"/>
    <mergeCell ref="G404:H404"/>
    <mergeCell ref="I404:J404"/>
    <mergeCell ref="O404:P404"/>
    <mergeCell ref="Q404:R404"/>
    <mergeCell ref="S404:T404"/>
    <mergeCell ref="V404:W404"/>
    <mergeCell ref="Z404:AA404"/>
    <mergeCell ref="AB404:AC404"/>
    <mergeCell ref="AD404:AE404"/>
    <mergeCell ref="AJ404:AK404"/>
    <mergeCell ref="AL404:AM404"/>
    <mergeCell ref="AN404:AO404"/>
    <mergeCell ref="AB401:AC401"/>
    <mergeCell ref="AJ401:AK401"/>
    <mergeCell ref="AB402:AC402"/>
    <mergeCell ref="AD402:AE402"/>
    <mergeCell ref="AJ402:AK402"/>
    <mergeCell ref="Z403:AA403"/>
    <mergeCell ref="AB403:AC403"/>
    <mergeCell ref="AD403:AE403"/>
    <mergeCell ref="AJ403:AK403"/>
    <mergeCell ref="A401:B401"/>
    <mergeCell ref="E401:F401"/>
    <mergeCell ref="G401:H401"/>
    <mergeCell ref="O401:P401"/>
    <mergeCell ref="I401:J401"/>
    <mergeCell ref="AL401:AM401"/>
    <mergeCell ref="AN401:AO401"/>
    <mergeCell ref="AD401:AE401"/>
    <mergeCell ref="Q401:R401"/>
    <mergeCell ref="S401:T401"/>
    <mergeCell ref="V401:W401"/>
    <mergeCell ref="AL402:AM402"/>
    <mergeCell ref="AN402:AO402"/>
    <mergeCell ref="A388:B388"/>
    <mergeCell ref="E388:F388"/>
    <mergeCell ref="G388:H388"/>
    <mergeCell ref="I388:J388"/>
    <mergeCell ref="V388:W388"/>
    <mergeCell ref="Z388:AA388"/>
    <mergeCell ref="AB388:AC388"/>
    <mergeCell ref="AD388:AE388"/>
    <mergeCell ref="AD389:AE389"/>
    <mergeCell ref="A389:B389"/>
    <mergeCell ref="E389:F389"/>
    <mergeCell ref="G389:H389"/>
    <mergeCell ref="I389:J389"/>
    <mergeCell ref="V389:W389"/>
    <mergeCell ref="Z389:AA389"/>
    <mergeCell ref="AB389:AC389"/>
    <mergeCell ref="AB390:AC390"/>
    <mergeCell ref="AD390:AE390"/>
    <mergeCell ref="A396:T396"/>
    <mergeCell ref="G398:H398"/>
    <mergeCell ref="Q398:R398"/>
    <mergeCell ref="S398:T398"/>
    <mergeCell ref="AB398:AC398"/>
    <mergeCell ref="E390:F390"/>
    <mergeCell ref="G390:H390"/>
    <mergeCell ref="I390:J390"/>
    <mergeCell ref="Z390:AA390"/>
    <mergeCell ref="A402:B402"/>
    <mergeCell ref="E402:F402"/>
    <mergeCell ref="G402:H402"/>
    <mergeCell ref="I402:J402"/>
    <mergeCell ref="O402:P402"/>
    <mergeCell ref="Q402:R402"/>
    <mergeCell ref="S402:T402"/>
    <mergeCell ref="V402:W402"/>
    <mergeCell ref="Z402:AA402"/>
    <mergeCell ref="Z401:AA401"/>
    <mergeCell ref="S392:T392"/>
    <mergeCell ref="S399:T400"/>
    <mergeCell ref="A397:B400"/>
    <mergeCell ref="C397:F398"/>
    <mergeCell ref="A384:B384"/>
    <mergeCell ref="E384:F384"/>
    <mergeCell ref="G384:H384"/>
    <mergeCell ref="I384:J384"/>
    <mergeCell ref="V384:W384"/>
    <mergeCell ref="Z384:AA384"/>
    <mergeCell ref="AB384:AC384"/>
    <mergeCell ref="AD384:AE384"/>
    <mergeCell ref="AH384:AK384"/>
    <mergeCell ref="Z385:AA385"/>
    <mergeCell ref="AB385:AC385"/>
    <mergeCell ref="AD385:AE385"/>
    <mergeCell ref="A385:B385"/>
    <mergeCell ref="E385:F385"/>
    <mergeCell ref="G385:H385"/>
    <mergeCell ref="I385:J385"/>
    <mergeCell ref="V385:W385"/>
    <mergeCell ref="A386:B386"/>
    <mergeCell ref="E386:F386"/>
    <mergeCell ref="G386:H386"/>
    <mergeCell ref="I386:J386"/>
    <mergeCell ref="V386:W386"/>
    <mergeCell ref="Z386:AA386"/>
    <mergeCell ref="AB386:AC386"/>
    <mergeCell ref="AD386:AE386"/>
    <mergeCell ref="A387:B387"/>
    <mergeCell ref="E387:F387"/>
    <mergeCell ref="G387:H387"/>
    <mergeCell ref="I387:J387"/>
    <mergeCell ref="V387:W387"/>
    <mergeCell ref="Z387:AA387"/>
    <mergeCell ref="AB387:AC387"/>
    <mergeCell ref="AD387:AE387"/>
    <mergeCell ref="A379:B379"/>
    <mergeCell ref="E379:F379"/>
    <mergeCell ref="G379:H379"/>
    <mergeCell ref="I379:J379"/>
    <mergeCell ref="A378:B378"/>
    <mergeCell ref="E378:F378"/>
    <mergeCell ref="G378:H378"/>
    <mergeCell ref="I378:J378"/>
    <mergeCell ref="G381:H381"/>
    <mergeCell ref="I381:J381"/>
    <mergeCell ref="M381:P381"/>
    <mergeCell ref="V381:W381"/>
    <mergeCell ref="Z381:AA381"/>
    <mergeCell ref="AB381:AC381"/>
    <mergeCell ref="AD381:AE381"/>
    <mergeCell ref="A382:B382"/>
    <mergeCell ref="E382:F382"/>
    <mergeCell ref="G382:H382"/>
    <mergeCell ref="I382:J382"/>
    <mergeCell ref="M382:P382"/>
    <mergeCell ref="V382:W382"/>
    <mergeCell ref="Z382:AA382"/>
    <mergeCell ref="AB382:AC382"/>
    <mergeCell ref="AD382:AE382"/>
    <mergeCell ref="A383:B383"/>
    <mergeCell ref="E383:F383"/>
    <mergeCell ref="G383:H383"/>
    <mergeCell ref="I383:J383"/>
    <mergeCell ref="V383:W383"/>
    <mergeCell ref="Z383:AA383"/>
    <mergeCell ref="AB383:AC383"/>
    <mergeCell ref="AD383:AE383"/>
    <mergeCell ref="AH383:AK383"/>
    <mergeCell ref="AH379:AK379"/>
    <mergeCell ref="M380:P380"/>
    <mergeCell ref="AH382:AK382"/>
    <mergeCell ref="V379:W379"/>
    <mergeCell ref="Z379:AA379"/>
    <mergeCell ref="AB379:AC379"/>
    <mergeCell ref="AD379:AE379"/>
    <mergeCell ref="V380:W380"/>
    <mergeCell ref="Z380:AA380"/>
    <mergeCell ref="A380:B380"/>
    <mergeCell ref="E380:F380"/>
    <mergeCell ref="G380:H380"/>
    <mergeCell ref="I380:J380"/>
    <mergeCell ref="AB380:AC380"/>
    <mergeCell ref="AD380:AE380"/>
    <mergeCell ref="A381:B381"/>
    <mergeCell ref="E381:F381"/>
    <mergeCell ref="AB376:AC376"/>
    <mergeCell ref="AJ374:AK374"/>
    <mergeCell ref="AL374:AM374"/>
    <mergeCell ref="AN374:AO374"/>
    <mergeCell ref="A375:B375"/>
    <mergeCell ref="E375:F375"/>
    <mergeCell ref="G375:H375"/>
    <mergeCell ref="I375:J375"/>
    <mergeCell ref="V375:W375"/>
    <mergeCell ref="AJ372:AK372"/>
    <mergeCell ref="AL372:AM372"/>
    <mergeCell ref="AD377:AE377"/>
    <mergeCell ref="AB375:AC375"/>
    <mergeCell ref="AD375:AE375"/>
    <mergeCell ref="A376:B376"/>
    <mergeCell ref="E376:F376"/>
    <mergeCell ref="G376:H376"/>
    <mergeCell ref="I376:J376"/>
    <mergeCell ref="V376:W376"/>
    <mergeCell ref="Z376:AA376"/>
    <mergeCell ref="V378:W378"/>
    <mergeCell ref="Z378:AA378"/>
    <mergeCell ref="AD376:AE376"/>
    <mergeCell ref="A377:B377"/>
    <mergeCell ref="E377:F377"/>
    <mergeCell ref="G377:H377"/>
    <mergeCell ref="I377:J377"/>
    <mergeCell ref="V377:W377"/>
    <mergeCell ref="Z377:AA377"/>
    <mergeCell ref="AB377:AC377"/>
    <mergeCell ref="AB378:AC378"/>
    <mergeCell ref="AD378:AE378"/>
    <mergeCell ref="Q372:R372"/>
    <mergeCell ref="S372:T372"/>
    <mergeCell ref="AB372:AC372"/>
    <mergeCell ref="AD372:AE372"/>
    <mergeCell ref="Z372:AA372"/>
    <mergeCell ref="AJ369:AK369"/>
    <mergeCell ref="AL369:AM369"/>
    <mergeCell ref="AN369:AO369"/>
    <mergeCell ref="AN370:AO370"/>
    <mergeCell ref="O373:P373"/>
    <mergeCell ref="Q373:R373"/>
    <mergeCell ref="S373:T373"/>
    <mergeCell ref="V373:W373"/>
    <mergeCell ref="Z373:AA373"/>
    <mergeCell ref="V372:W372"/>
    <mergeCell ref="A374:B374"/>
    <mergeCell ref="E374:F374"/>
    <mergeCell ref="G374:H374"/>
    <mergeCell ref="I374:J374"/>
    <mergeCell ref="O374:P374"/>
    <mergeCell ref="AN372:AO372"/>
    <mergeCell ref="A373:B373"/>
    <mergeCell ref="E373:F373"/>
    <mergeCell ref="G373:H373"/>
    <mergeCell ref="I373:J373"/>
    <mergeCell ref="AD374:AE374"/>
    <mergeCell ref="AB373:AC373"/>
    <mergeCell ref="AD373:AE373"/>
    <mergeCell ref="AJ373:AK373"/>
    <mergeCell ref="AL373:AM373"/>
    <mergeCell ref="AN373:AO373"/>
    <mergeCell ref="A372:B372"/>
    <mergeCell ref="E372:F372"/>
    <mergeCell ref="G372:H372"/>
    <mergeCell ref="I372:J372"/>
    <mergeCell ref="O372:P372"/>
    <mergeCell ref="Z375:AA375"/>
    <mergeCell ref="Q374:R374"/>
    <mergeCell ref="S374:T374"/>
    <mergeCell ref="V374:W374"/>
    <mergeCell ref="Z374:AA374"/>
    <mergeCell ref="AB374:AC374"/>
    <mergeCell ref="AB364:AC364"/>
    <mergeCell ref="AD364:AE364"/>
    <mergeCell ref="AJ364:AK364"/>
    <mergeCell ref="AL364:AM364"/>
    <mergeCell ref="AN364:AO364"/>
    <mergeCell ref="A365:B365"/>
    <mergeCell ref="E365:F365"/>
    <mergeCell ref="G365:H365"/>
    <mergeCell ref="I365:J365"/>
    <mergeCell ref="O365:P365"/>
    <mergeCell ref="Q365:R365"/>
    <mergeCell ref="S365:T365"/>
    <mergeCell ref="A371:B371"/>
    <mergeCell ref="E371:F371"/>
    <mergeCell ref="G371:H371"/>
    <mergeCell ref="I371:J371"/>
    <mergeCell ref="O371:P371"/>
    <mergeCell ref="V371:W371"/>
    <mergeCell ref="Z371:AA371"/>
    <mergeCell ref="AB370:AC370"/>
    <mergeCell ref="AD370:AE370"/>
    <mergeCell ref="AN371:AO371"/>
    <mergeCell ref="A368:B368"/>
    <mergeCell ref="E368:F368"/>
    <mergeCell ref="G368:H368"/>
    <mergeCell ref="I368:J368"/>
    <mergeCell ref="O368:P368"/>
    <mergeCell ref="Q368:R368"/>
    <mergeCell ref="S368:T368"/>
    <mergeCell ref="V368:W368"/>
    <mergeCell ref="Z368:AA368"/>
    <mergeCell ref="AB368:AC368"/>
    <mergeCell ref="AD368:AE368"/>
    <mergeCell ref="AJ368:AK368"/>
    <mergeCell ref="AL368:AM368"/>
    <mergeCell ref="AN368:AO368"/>
    <mergeCell ref="A369:B369"/>
    <mergeCell ref="E369:F369"/>
    <mergeCell ref="G369:H369"/>
    <mergeCell ref="I369:J369"/>
    <mergeCell ref="O369:P369"/>
    <mergeCell ref="Q369:R369"/>
    <mergeCell ref="S369:T369"/>
    <mergeCell ref="AD371:AE371"/>
    <mergeCell ref="AJ371:AK371"/>
    <mergeCell ref="AJ370:AK370"/>
    <mergeCell ref="AL370:AM370"/>
    <mergeCell ref="Q371:R371"/>
    <mergeCell ref="S371:T371"/>
    <mergeCell ref="AB371:AC371"/>
    <mergeCell ref="AL371:AM371"/>
    <mergeCell ref="A370:B370"/>
    <mergeCell ref="E370:F370"/>
    <mergeCell ref="G370:H370"/>
    <mergeCell ref="I370:J370"/>
    <mergeCell ref="O370:P370"/>
    <mergeCell ref="Q370:R370"/>
    <mergeCell ref="S370:T370"/>
    <mergeCell ref="V370:W370"/>
    <mergeCell ref="Z370:AA370"/>
    <mergeCell ref="V369:W369"/>
    <mergeCell ref="Z369:AA369"/>
    <mergeCell ref="AB369:AC369"/>
    <mergeCell ref="AD369:AE369"/>
    <mergeCell ref="E362:F362"/>
    <mergeCell ref="G362:H362"/>
    <mergeCell ref="I362:J362"/>
    <mergeCell ref="O362:P362"/>
    <mergeCell ref="Q362:R362"/>
    <mergeCell ref="S362:T362"/>
    <mergeCell ref="V362:W362"/>
    <mergeCell ref="Z362:AA362"/>
    <mergeCell ref="AB362:AC362"/>
    <mergeCell ref="AD362:AE362"/>
    <mergeCell ref="AJ362:AK362"/>
    <mergeCell ref="AL362:AM362"/>
    <mergeCell ref="AN362:AO362"/>
    <mergeCell ref="A366:B366"/>
    <mergeCell ref="E366:F366"/>
    <mergeCell ref="G366:H366"/>
    <mergeCell ref="I366:J366"/>
    <mergeCell ref="O366:P366"/>
    <mergeCell ref="Q366:R366"/>
    <mergeCell ref="S366:T366"/>
    <mergeCell ref="V366:W366"/>
    <mergeCell ref="Z366:AA366"/>
    <mergeCell ref="AB366:AC366"/>
    <mergeCell ref="AD366:AE366"/>
    <mergeCell ref="AJ366:AK366"/>
    <mergeCell ref="AL366:AM366"/>
    <mergeCell ref="AN366:AO366"/>
    <mergeCell ref="A367:B367"/>
    <mergeCell ref="E367:F367"/>
    <mergeCell ref="G367:H367"/>
    <mergeCell ref="I367:J367"/>
    <mergeCell ref="O367:P367"/>
    <mergeCell ref="Q367:R367"/>
    <mergeCell ref="S367:T367"/>
    <mergeCell ref="V367:W367"/>
    <mergeCell ref="Z367:AA367"/>
    <mergeCell ref="AB367:AC367"/>
    <mergeCell ref="AD367:AE367"/>
    <mergeCell ref="A363:B363"/>
    <mergeCell ref="E363:F363"/>
    <mergeCell ref="G363:H363"/>
    <mergeCell ref="I363:J363"/>
    <mergeCell ref="O363:P363"/>
    <mergeCell ref="Q363:R363"/>
    <mergeCell ref="S363:T363"/>
    <mergeCell ref="V363:W363"/>
    <mergeCell ref="Z363:AA363"/>
    <mergeCell ref="AB363:AC363"/>
    <mergeCell ref="AD363:AE363"/>
    <mergeCell ref="AJ363:AK363"/>
    <mergeCell ref="AL363:AM363"/>
    <mergeCell ref="AN363:AO363"/>
    <mergeCell ref="AJ367:AK367"/>
    <mergeCell ref="AL367:AM367"/>
    <mergeCell ref="AN367:AO367"/>
    <mergeCell ref="A364:B364"/>
    <mergeCell ref="E364:F364"/>
    <mergeCell ref="G364:H364"/>
    <mergeCell ref="I364:J364"/>
    <mergeCell ref="O364:P364"/>
    <mergeCell ref="Q364:R364"/>
    <mergeCell ref="S364:T364"/>
    <mergeCell ref="V364:W364"/>
    <mergeCell ref="Z364:AA364"/>
    <mergeCell ref="A358:B358"/>
    <mergeCell ref="E358:F358"/>
    <mergeCell ref="G358:H358"/>
    <mergeCell ref="I358:J358"/>
    <mergeCell ref="O358:P358"/>
    <mergeCell ref="Q358:R358"/>
    <mergeCell ref="S358:T358"/>
    <mergeCell ref="V358:W358"/>
    <mergeCell ref="Z358:AA358"/>
    <mergeCell ref="AB358:AC358"/>
    <mergeCell ref="AD358:AE358"/>
    <mergeCell ref="AJ358:AK358"/>
    <mergeCell ref="AL358:AM358"/>
    <mergeCell ref="AN358:AO358"/>
    <mergeCell ref="A359:B359"/>
    <mergeCell ref="E359:F359"/>
    <mergeCell ref="G359:H359"/>
    <mergeCell ref="I359:J359"/>
    <mergeCell ref="O359:P359"/>
    <mergeCell ref="Q359:R359"/>
    <mergeCell ref="S359:T359"/>
    <mergeCell ref="V359:W359"/>
    <mergeCell ref="Z359:AA359"/>
    <mergeCell ref="AB359:AC359"/>
    <mergeCell ref="AD359:AE359"/>
    <mergeCell ref="AJ359:AK359"/>
    <mergeCell ref="AL359:AM359"/>
    <mergeCell ref="AN359:AO359"/>
    <mergeCell ref="V365:W365"/>
    <mergeCell ref="Z365:AA365"/>
    <mergeCell ref="AB365:AC365"/>
    <mergeCell ref="AD365:AE365"/>
    <mergeCell ref="AJ365:AK365"/>
    <mergeCell ref="AL365:AM365"/>
    <mergeCell ref="AN365:AO365"/>
    <mergeCell ref="A360:B360"/>
    <mergeCell ref="E360:F360"/>
    <mergeCell ref="G360:H360"/>
    <mergeCell ref="I360:J360"/>
    <mergeCell ref="O360:P360"/>
    <mergeCell ref="Q360:R360"/>
    <mergeCell ref="S360:T360"/>
    <mergeCell ref="V360:W360"/>
    <mergeCell ref="Z360:AA360"/>
    <mergeCell ref="AB360:AC360"/>
    <mergeCell ref="AD360:AE360"/>
    <mergeCell ref="AJ360:AK360"/>
    <mergeCell ref="AL360:AM360"/>
    <mergeCell ref="AN360:AO360"/>
    <mergeCell ref="A361:B361"/>
    <mergeCell ref="E361:F361"/>
    <mergeCell ref="G361:H361"/>
    <mergeCell ref="I361:J361"/>
    <mergeCell ref="O361:P361"/>
    <mergeCell ref="Q361:R361"/>
    <mergeCell ref="S361:T361"/>
    <mergeCell ref="V361:W361"/>
    <mergeCell ref="Z361:AA361"/>
    <mergeCell ref="AB361:AC361"/>
    <mergeCell ref="AD361:AE361"/>
    <mergeCell ref="AJ361:AK361"/>
    <mergeCell ref="AL361:AM361"/>
    <mergeCell ref="AN361:AO361"/>
    <mergeCell ref="A362:B362"/>
    <mergeCell ref="A355:B355"/>
    <mergeCell ref="E355:F355"/>
    <mergeCell ref="G355:H355"/>
    <mergeCell ref="I355:J355"/>
    <mergeCell ref="O355:P355"/>
    <mergeCell ref="Q355:R355"/>
    <mergeCell ref="S355:T355"/>
    <mergeCell ref="V355:W355"/>
    <mergeCell ref="Z355:AA355"/>
    <mergeCell ref="AB355:AC355"/>
    <mergeCell ref="AD355:AE355"/>
    <mergeCell ref="AJ355:AK355"/>
    <mergeCell ref="AL355:AM355"/>
    <mergeCell ref="AN355:AO355"/>
    <mergeCell ref="A356:B356"/>
    <mergeCell ref="E356:F356"/>
    <mergeCell ref="G356:H356"/>
    <mergeCell ref="I356:J356"/>
    <mergeCell ref="O356:P356"/>
    <mergeCell ref="Q356:R356"/>
    <mergeCell ref="S356:T356"/>
    <mergeCell ref="V356:W356"/>
    <mergeCell ref="Z356:AA356"/>
    <mergeCell ref="AB356:AC356"/>
    <mergeCell ref="AD356:AE356"/>
    <mergeCell ref="AJ356:AK356"/>
    <mergeCell ref="AL356:AM356"/>
    <mergeCell ref="AN356:AO356"/>
    <mergeCell ref="A357:B357"/>
    <mergeCell ref="E357:F357"/>
    <mergeCell ref="G357:H357"/>
    <mergeCell ref="I357:J357"/>
    <mergeCell ref="O357:P357"/>
    <mergeCell ref="Q357:R357"/>
    <mergeCell ref="S357:T357"/>
    <mergeCell ref="V357:W357"/>
    <mergeCell ref="Z357:AA357"/>
    <mergeCell ref="AB357:AC357"/>
    <mergeCell ref="AD357:AE357"/>
    <mergeCell ref="AJ357:AK357"/>
    <mergeCell ref="AL357:AM357"/>
    <mergeCell ref="AN357:AO357"/>
    <mergeCell ref="A352:B352"/>
    <mergeCell ref="E352:F352"/>
    <mergeCell ref="G352:H352"/>
    <mergeCell ref="I352:J352"/>
    <mergeCell ref="O352:P352"/>
    <mergeCell ref="Q352:R352"/>
    <mergeCell ref="S352:T352"/>
    <mergeCell ref="V352:W352"/>
    <mergeCell ref="Z352:AA352"/>
    <mergeCell ref="AB352:AC352"/>
    <mergeCell ref="AD352:AE352"/>
    <mergeCell ref="AJ352:AK352"/>
    <mergeCell ref="AL352:AM352"/>
    <mergeCell ref="AN352:AO352"/>
    <mergeCell ref="A353:B353"/>
    <mergeCell ref="E353:F353"/>
    <mergeCell ref="G353:H353"/>
    <mergeCell ref="I353:J353"/>
    <mergeCell ref="O353:P353"/>
    <mergeCell ref="Q353:R353"/>
    <mergeCell ref="S353:T353"/>
    <mergeCell ref="V353:W353"/>
    <mergeCell ref="Z353:AA353"/>
    <mergeCell ref="AB353:AC353"/>
    <mergeCell ref="AD353:AE353"/>
    <mergeCell ref="AJ353:AK353"/>
    <mergeCell ref="AL353:AM353"/>
    <mergeCell ref="AN353:AO353"/>
    <mergeCell ref="A354:B354"/>
    <mergeCell ref="E354:F354"/>
    <mergeCell ref="G354:H354"/>
    <mergeCell ref="I354:J354"/>
    <mergeCell ref="O354:P354"/>
    <mergeCell ref="Q354:R354"/>
    <mergeCell ref="S354:T354"/>
    <mergeCell ref="V354:W354"/>
    <mergeCell ref="Z354:AA354"/>
    <mergeCell ref="AB354:AC354"/>
    <mergeCell ref="AD354:AE354"/>
    <mergeCell ref="AJ354:AK354"/>
    <mergeCell ref="AL354:AM354"/>
    <mergeCell ref="AN354:AO354"/>
    <mergeCell ref="S349:T349"/>
    <mergeCell ref="V349:W349"/>
    <mergeCell ref="Z349:AA349"/>
    <mergeCell ref="AB349:AC349"/>
    <mergeCell ref="AD349:AE349"/>
    <mergeCell ref="AJ349:AK349"/>
    <mergeCell ref="AL349:AM349"/>
    <mergeCell ref="AN349:AO349"/>
    <mergeCell ref="A350:B350"/>
    <mergeCell ref="E350:F350"/>
    <mergeCell ref="G350:H350"/>
    <mergeCell ref="I350:J350"/>
    <mergeCell ref="O350:P350"/>
    <mergeCell ref="Q350:R350"/>
    <mergeCell ref="S350:T350"/>
    <mergeCell ref="V350:W350"/>
    <mergeCell ref="Z350:AA350"/>
    <mergeCell ref="AB350:AC350"/>
    <mergeCell ref="AD350:AE350"/>
    <mergeCell ref="AJ350:AK350"/>
    <mergeCell ref="AL350:AM350"/>
    <mergeCell ref="AN350:AO350"/>
    <mergeCell ref="A351:B351"/>
    <mergeCell ref="E351:F351"/>
    <mergeCell ref="G351:H351"/>
    <mergeCell ref="I351:J351"/>
    <mergeCell ref="O351:P351"/>
    <mergeCell ref="Q351:R351"/>
    <mergeCell ref="S351:T351"/>
    <mergeCell ref="V351:W351"/>
    <mergeCell ref="Z351:AA351"/>
    <mergeCell ref="AB351:AC351"/>
    <mergeCell ref="AD351:AE351"/>
    <mergeCell ref="AJ351:AK351"/>
    <mergeCell ref="AL351:AM351"/>
    <mergeCell ref="AN351:AO351"/>
    <mergeCell ref="A340:T340"/>
    <mergeCell ref="G342:H342"/>
    <mergeCell ref="Q342:R342"/>
    <mergeCell ref="S342:T342"/>
    <mergeCell ref="AB342:AC342"/>
    <mergeCell ref="E334:F334"/>
    <mergeCell ref="G334:H334"/>
    <mergeCell ref="I334:J334"/>
    <mergeCell ref="Z334:AA334"/>
    <mergeCell ref="A346:B346"/>
    <mergeCell ref="E346:F346"/>
    <mergeCell ref="G346:H346"/>
    <mergeCell ref="I346:J346"/>
    <mergeCell ref="O346:P346"/>
    <mergeCell ref="Q346:R346"/>
    <mergeCell ref="S346:T346"/>
    <mergeCell ref="V346:W346"/>
    <mergeCell ref="Z346:AA346"/>
    <mergeCell ref="AB346:AC346"/>
    <mergeCell ref="AD346:AE346"/>
    <mergeCell ref="AJ346:AK346"/>
    <mergeCell ref="AL346:AM346"/>
    <mergeCell ref="AN346:AO346"/>
    <mergeCell ref="A347:B347"/>
    <mergeCell ref="E347:F347"/>
    <mergeCell ref="G347:H347"/>
    <mergeCell ref="I347:J347"/>
    <mergeCell ref="O347:P347"/>
    <mergeCell ref="Q347:R347"/>
    <mergeCell ref="S347:T347"/>
    <mergeCell ref="V347:W347"/>
    <mergeCell ref="Z347:AA347"/>
    <mergeCell ref="AB347:AC347"/>
    <mergeCell ref="AD347:AE347"/>
    <mergeCell ref="AJ347:AK347"/>
    <mergeCell ref="AL347:AM347"/>
    <mergeCell ref="AN347:AO347"/>
    <mergeCell ref="A339:T339"/>
    <mergeCell ref="V339:AO339"/>
    <mergeCell ref="O343:P344"/>
    <mergeCell ref="Q343:R344"/>
    <mergeCell ref="S343:T344"/>
    <mergeCell ref="A341:B344"/>
    <mergeCell ref="C341:F342"/>
    <mergeCell ref="AI343:AI344"/>
    <mergeCell ref="AJ343:AK344"/>
    <mergeCell ref="AL343:AM344"/>
    <mergeCell ref="AN343:AO344"/>
    <mergeCell ref="AL342:AM342"/>
    <mergeCell ref="AN342:AO342"/>
    <mergeCell ref="Y343:Y344"/>
    <mergeCell ref="Z343:AA344"/>
    <mergeCell ref="AB343:AC344"/>
    <mergeCell ref="AD343:AE343"/>
    <mergeCell ref="AD344:AE344"/>
    <mergeCell ref="L341:L344"/>
    <mergeCell ref="M341:P342"/>
    <mergeCell ref="Q341:R341"/>
    <mergeCell ref="S341:T341"/>
    <mergeCell ref="N343:N344"/>
    <mergeCell ref="G341:H341"/>
    <mergeCell ref="I341:J342"/>
    <mergeCell ref="D343:D344"/>
    <mergeCell ref="E343:F344"/>
    <mergeCell ref="A330:B330"/>
    <mergeCell ref="E330:F330"/>
    <mergeCell ref="G330:H330"/>
    <mergeCell ref="I330:J330"/>
    <mergeCell ref="V330:W330"/>
    <mergeCell ref="Z330:AA330"/>
    <mergeCell ref="AB330:AC330"/>
    <mergeCell ref="AD330:AE330"/>
    <mergeCell ref="A331:B331"/>
    <mergeCell ref="E331:F331"/>
    <mergeCell ref="G331:H331"/>
    <mergeCell ref="I331:J331"/>
    <mergeCell ref="V331:W331"/>
    <mergeCell ref="Z331:AA331"/>
    <mergeCell ref="AB331:AC331"/>
    <mergeCell ref="AD331:AE331"/>
    <mergeCell ref="A332:B332"/>
    <mergeCell ref="E332:F332"/>
    <mergeCell ref="G332:H332"/>
    <mergeCell ref="I332:J332"/>
    <mergeCell ref="V332:W332"/>
    <mergeCell ref="Z332:AA332"/>
    <mergeCell ref="AB332:AC332"/>
    <mergeCell ref="AD332:AE332"/>
    <mergeCell ref="A333:B333"/>
    <mergeCell ref="E333:F333"/>
    <mergeCell ref="G333:H333"/>
    <mergeCell ref="I333:J333"/>
    <mergeCell ref="V333:W333"/>
    <mergeCell ref="Z333:AA333"/>
    <mergeCell ref="AB333:AC333"/>
    <mergeCell ref="AB334:AC334"/>
    <mergeCell ref="AD334:AE334"/>
    <mergeCell ref="A326:B326"/>
    <mergeCell ref="E326:F326"/>
    <mergeCell ref="G326:H326"/>
    <mergeCell ref="I326:J326"/>
    <mergeCell ref="M326:P326"/>
    <mergeCell ref="V326:W326"/>
    <mergeCell ref="Z326:AA326"/>
    <mergeCell ref="AB326:AC326"/>
    <mergeCell ref="AD326:AE326"/>
    <mergeCell ref="A327:B327"/>
    <mergeCell ref="E327:F327"/>
    <mergeCell ref="G327:H327"/>
    <mergeCell ref="I327:J327"/>
    <mergeCell ref="V327:W327"/>
    <mergeCell ref="Z327:AA327"/>
    <mergeCell ref="AB327:AC327"/>
    <mergeCell ref="AD327:AE327"/>
    <mergeCell ref="A328:B328"/>
    <mergeCell ref="E328:F328"/>
    <mergeCell ref="G328:H328"/>
    <mergeCell ref="I328:J328"/>
    <mergeCell ref="V328:W328"/>
    <mergeCell ref="Z328:AA328"/>
    <mergeCell ref="AB328:AC328"/>
    <mergeCell ref="AD328:AE328"/>
    <mergeCell ref="AH328:AK328"/>
    <mergeCell ref="Z329:AA329"/>
    <mergeCell ref="AB329:AC329"/>
    <mergeCell ref="AD329:AE329"/>
    <mergeCell ref="A329:B329"/>
    <mergeCell ref="E329:F329"/>
    <mergeCell ref="G329:H329"/>
    <mergeCell ref="I329:J329"/>
    <mergeCell ref="V329:W329"/>
    <mergeCell ref="V322:W322"/>
    <mergeCell ref="Z322:AA322"/>
    <mergeCell ref="AD320:AE320"/>
    <mergeCell ref="A321:B321"/>
    <mergeCell ref="E321:F321"/>
    <mergeCell ref="G321:H321"/>
    <mergeCell ref="I321:J321"/>
    <mergeCell ref="V321:W321"/>
    <mergeCell ref="Z321:AA321"/>
    <mergeCell ref="AB321:AC321"/>
    <mergeCell ref="AB322:AC322"/>
    <mergeCell ref="AD322:AE322"/>
    <mergeCell ref="A323:B323"/>
    <mergeCell ref="E323:F323"/>
    <mergeCell ref="G323:H323"/>
    <mergeCell ref="I323:J323"/>
    <mergeCell ref="A322:B322"/>
    <mergeCell ref="E322:F322"/>
    <mergeCell ref="G322:H322"/>
    <mergeCell ref="I322:J322"/>
    <mergeCell ref="A324:B324"/>
    <mergeCell ref="E324:F324"/>
    <mergeCell ref="G324:H324"/>
    <mergeCell ref="I324:J324"/>
    <mergeCell ref="AB324:AC324"/>
    <mergeCell ref="AD324:AE324"/>
    <mergeCell ref="A325:B325"/>
    <mergeCell ref="E325:F325"/>
    <mergeCell ref="G325:H325"/>
    <mergeCell ref="I325:J325"/>
    <mergeCell ref="M325:P325"/>
    <mergeCell ref="V325:W325"/>
    <mergeCell ref="Z325:AA325"/>
    <mergeCell ref="AB325:AC325"/>
    <mergeCell ref="AD325:AE325"/>
    <mergeCell ref="A318:B318"/>
    <mergeCell ref="E318:F318"/>
    <mergeCell ref="G318:H318"/>
    <mergeCell ref="I318:J318"/>
    <mergeCell ref="O318:P318"/>
    <mergeCell ref="AN316:AO316"/>
    <mergeCell ref="A317:B317"/>
    <mergeCell ref="E317:F317"/>
    <mergeCell ref="G317:H317"/>
    <mergeCell ref="I317:J317"/>
    <mergeCell ref="AD318:AE318"/>
    <mergeCell ref="AB317:AC317"/>
    <mergeCell ref="AD317:AE317"/>
    <mergeCell ref="AJ317:AK317"/>
    <mergeCell ref="AL317:AM317"/>
    <mergeCell ref="AN317:AO317"/>
    <mergeCell ref="Z319:AA319"/>
    <mergeCell ref="Q318:R318"/>
    <mergeCell ref="S318:T318"/>
    <mergeCell ref="V318:W318"/>
    <mergeCell ref="Z318:AA318"/>
    <mergeCell ref="AB318:AC318"/>
    <mergeCell ref="AJ318:AK318"/>
    <mergeCell ref="AL318:AM318"/>
    <mergeCell ref="AN318:AO318"/>
    <mergeCell ref="A319:B319"/>
    <mergeCell ref="E319:F319"/>
    <mergeCell ref="G319:H319"/>
    <mergeCell ref="I319:J319"/>
    <mergeCell ref="V319:W319"/>
    <mergeCell ref="AB319:AC319"/>
    <mergeCell ref="A320:B320"/>
    <mergeCell ref="E320:F320"/>
    <mergeCell ref="G320:H320"/>
    <mergeCell ref="I320:J320"/>
    <mergeCell ref="V320:W320"/>
    <mergeCell ref="Z320:AA320"/>
    <mergeCell ref="A315:B315"/>
    <mergeCell ref="E315:F315"/>
    <mergeCell ref="G315:H315"/>
    <mergeCell ref="I315:J315"/>
    <mergeCell ref="O315:P315"/>
    <mergeCell ref="V315:W315"/>
    <mergeCell ref="Z315:AA315"/>
    <mergeCell ref="AB314:AC314"/>
    <mergeCell ref="AD314:AE314"/>
    <mergeCell ref="AN315:AO315"/>
    <mergeCell ref="A312:B312"/>
    <mergeCell ref="E312:F312"/>
    <mergeCell ref="G312:H312"/>
    <mergeCell ref="I312:J312"/>
    <mergeCell ref="O312:P312"/>
    <mergeCell ref="Q312:R312"/>
    <mergeCell ref="S312:T312"/>
    <mergeCell ref="V312:W312"/>
    <mergeCell ref="Z312:AA312"/>
    <mergeCell ref="AB312:AC312"/>
    <mergeCell ref="AD312:AE312"/>
    <mergeCell ref="AJ312:AK312"/>
    <mergeCell ref="AL312:AM312"/>
    <mergeCell ref="AN312:AO312"/>
    <mergeCell ref="A313:B313"/>
    <mergeCell ref="E313:F313"/>
    <mergeCell ref="G313:H313"/>
    <mergeCell ref="I313:J313"/>
    <mergeCell ref="O313:P313"/>
    <mergeCell ref="Q313:R313"/>
    <mergeCell ref="S313:T313"/>
    <mergeCell ref="A316:B316"/>
    <mergeCell ref="E316:F316"/>
    <mergeCell ref="G316:H316"/>
    <mergeCell ref="I316:J316"/>
    <mergeCell ref="O316:P316"/>
    <mergeCell ref="AD315:AE315"/>
    <mergeCell ref="AJ316:AK316"/>
    <mergeCell ref="AL316:AM316"/>
    <mergeCell ref="AJ315:AK315"/>
    <mergeCell ref="AJ314:AK314"/>
    <mergeCell ref="AL314:AM314"/>
    <mergeCell ref="Q316:R316"/>
    <mergeCell ref="S316:T316"/>
    <mergeCell ref="Q315:R315"/>
    <mergeCell ref="S315:T315"/>
    <mergeCell ref="AB316:AC316"/>
    <mergeCell ref="AD316:AE316"/>
    <mergeCell ref="Z316:AA316"/>
    <mergeCell ref="AB315:AC315"/>
    <mergeCell ref="AL315:AM315"/>
    <mergeCell ref="V316:W316"/>
    <mergeCell ref="A314:B314"/>
    <mergeCell ref="E314:F314"/>
    <mergeCell ref="G314:H314"/>
    <mergeCell ref="I314:J314"/>
    <mergeCell ref="O314:P314"/>
    <mergeCell ref="Q314:R314"/>
    <mergeCell ref="S314:T314"/>
    <mergeCell ref="V314:W314"/>
    <mergeCell ref="Z314:AA314"/>
    <mergeCell ref="V313:W313"/>
    <mergeCell ref="Z313:AA313"/>
    <mergeCell ref="AB313:AC313"/>
    <mergeCell ref="AD313:AE313"/>
    <mergeCell ref="AJ313:AK313"/>
    <mergeCell ref="AL313:AM313"/>
    <mergeCell ref="AN313:AO313"/>
    <mergeCell ref="A310:B310"/>
    <mergeCell ref="E310:F310"/>
    <mergeCell ref="G310:H310"/>
    <mergeCell ref="I310:J310"/>
    <mergeCell ref="O310:P310"/>
    <mergeCell ref="Q310:R310"/>
    <mergeCell ref="S310:T310"/>
    <mergeCell ref="V310:W310"/>
    <mergeCell ref="Z310:AA310"/>
    <mergeCell ref="AB310:AC310"/>
    <mergeCell ref="AD310:AE310"/>
    <mergeCell ref="AJ310:AK310"/>
    <mergeCell ref="AL310:AM310"/>
    <mergeCell ref="AN310:AO310"/>
    <mergeCell ref="A311:B311"/>
    <mergeCell ref="E311:F311"/>
    <mergeCell ref="G311:H311"/>
    <mergeCell ref="I311:J311"/>
    <mergeCell ref="O311:P311"/>
    <mergeCell ref="Q311:R311"/>
    <mergeCell ref="S311:T311"/>
    <mergeCell ref="V311:W311"/>
    <mergeCell ref="Z311:AA311"/>
    <mergeCell ref="AB311:AC311"/>
    <mergeCell ref="AD311:AE311"/>
    <mergeCell ref="AN314:AO314"/>
    <mergeCell ref="A307:B307"/>
    <mergeCell ref="E307:F307"/>
    <mergeCell ref="G307:H307"/>
    <mergeCell ref="I307:J307"/>
    <mergeCell ref="O307:P307"/>
    <mergeCell ref="Q307:R307"/>
    <mergeCell ref="S307:T307"/>
    <mergeCell ref="V307:W307"/>
    <mergeCell ref="Z307:AA307"/>
    <mergeCell ref="AB307:AC307"/>
    <mergeCell ref="AD307:AE307"/>
    <mergeCell ref="AJ307:AK307"/>
    <mergeCell ref="AL307:AM307"/>
    <mergeCell ref="AN307:AO307"/>
    <mergeCell ref="AN311:AO311"/>
    <mergeCell ref="A308:B308"/>
    <mergeCell ref="E308:F308"/>
    <mergeCell ref="G308:H308"/>
    <mergeCell ref="I308:J308"/>
    <mergeCell ref="O308:P308"/>
    <mergeCell ref="Q308:R308"/>
    <mergeCell ref="S308:T308"/>
    <mergeCell ref="V308:W308"/>
    <mergeCell ref="Z308:AA308"/>
    <mergeCell ref="AB308:AC308"/>
    <mergeCell ref="AD308:AE308"/>
    <mergeCell ref="AJ308:AK308"/>
    <mergeCell ref="AL308:AM308"/>
    <mergeCell ref="AN308:AO308"/>
    <mergeCell ref="A309:B309"/>
    <mergeCell ref="E309:F309"/>
    <mergeCell ref="G309:H309"/>
    <mergeCell ref="I309:J309"/>
    <mergeCell ref="O309:P309"/>
    <mergeCell ref="Q309:R309"/>
    <mergeCell ref="S309:T309"/>
    <mergeCell ref="V309:W309"/>
    <mergeCell ref="Z309:AA309"/>
    <mergeCell ref="AB309:AC309"/>
    <mergeCell ref="AD309:AE309"/>
    <mergeCell ref="AJ309:AK309"/>
    <mergeCell ref="AL309:AM309"/>
    <mergeCell ref="AN309:AO309"/>
    <mergeCell ref="A304:B304"/>
    <mergeCell ref="E304:F304"/>
    <mergeCell ref="G304:H304"/>
    <mergeCell ref="I304:J304"/>
    <mergeCell ref="O304:P304"/>
    <mergeCell ref="Q304:R304"/>
    <mergeCell ref="S304:T304"/>
    <mergeCell ref="V304:W304"/>
    <mergeCell ref="Z304:AA304"/>
    <mergeCell ref="AB304:AC304"/>
    <mergeCell ref="AD304:AE304"/>
    <mergeCell ref="AJ304:AK304"/>
    <mergeCell ref="AL304:AM304"/>
    <mergeCell ref="AN304:AO304"/>
    <mergeCell ref="A305:B305"/>
    <mergeCell ref="E305:F305"/>
    <mergeCell ref="G305:H305"/>
    <mergeCell ref="I305:J305"/>
    <mergeCell ref="O305:P305"/>
    <mergeCell ref="Q305:R305"/>
    <mergeCell ref="S305:T305"/>
    <mergeCell ref="V305:W305"/>
    <mergeCell ref="Z305:AA305"/>
    <mergeCell ref="AB305:AC305"/>
    <mergeCell ref="AD305:AE305"/>
    <mergeCell ref="AJ305:AK305"/>
    <mergeCell ref="AL305:AM305"/>
    <mergeCell ref="AN305:AO305"/>
    <mergeCell ref="A306:B306"/>
    <mergeCell ref="E306:F306"/>
    <mergeCell ref="G306:H306"/>
    <mergeCell ref="I306:J306"/>
    <mergeCell ref="O306:P306"/>
    <mergeCell ref="Q306:R306"/>
    <mergeCell ref="S306:T306"/>
    <mergeCell ref="V306:W306"/>
    <mergeCell ref="Z306:AA306"/>
    <mergeCell ref="AB306:AC306"/>
    <mergeCell ref="AD306:AE306"/>
    <mergeCell ref="AJ306:AK306"/>
    <mergeCell ref="AL306:AM306"/>
    <mergeCell ref="AN306:AO306"/>
    <mergeCell ref="A301:B301"/>
    <mergeCell ref="E301:F301"/>
    <mergeCell ref="G301:H301"/>
    <mergeCell ref="I301:J301"/>
    <mergeCell ref="O301:P301"/>
    <mergeCell ref="Q301:R301"/>
    <mergeCell ref="S301:T301"/>
    <mergeCell ref="V301:W301"/>
    <mergeCell ref="Z301:AA301"/>
    <mergeCell ref="AB301:AC301"/>
    <mergeCell ref="AD301:AE301"/>
    <mergeCell ref="AJ301:AK301"/>
    <mergeCell ref="AL301:AM301"/>
    <mergeCell ref="AN301:AO301"/>
    <mergeCell ref="A302:B302"/>
    <mergeCell ref="E302:F302"/>
    <mergeCell ref="G302:H302"/>
    <mergeCell ref="I302:J302"/>
    <mergeCell ref="O302:P302"/>
    <mergeCell ref="Q302:R302"/>
    <mergeCell ref="S302:T302"/>
    <mergeCell ref="V302:W302"/>
    <mergeCell ref="Z302:AA302"/>
    <mergeCell ref="AB302:AC302"/>
    <mergeCell ref="AD302:AE302"/>
    <mergeCell ref="AJ302:AK302"/>
    <mergeCell ref="AL302:AM302"/>
    <mergeCell ref="AN302:AO302"/>
    <mergeCell ref="A303:B303"/>
    <mergeCell ref="E303:F303"/>
    <mergeCell ref="G303:H303"/>
    <mergeCell ref="I303:J303"/>
    <mergeCell ref="O303:P303"/>
    <mergeCell ref="Q303:R303"/>
    <mergeCell ref="S303:T303"/>
    <mergeCell ref="V303:W303"/>
    <mergeCell ref="Z303:AA303"/>
    <mergeCell ref="AB303:AC303"/>
    <mergeCell ref="AD303:AE303"/>
    <mergeCell ref="AJ303:AK303"/>
    <mergeCell ref="AL303:AM303"/>
    <mergeCell ref="AN303:AO303"/>
    <mergeCell ref="A298:B298"/>
    <mergeCell ref="E298:F298"/>
    <mergeCell ref="G298:H298"/>
    <mergeCell ref="I298:J298"/>
    <mergeCell ref="O298:P298"/>
    <mergeCell ref="Q298:R298"/>
    <mergeCell ref="S298:T298"/>
    <mergeCell ref="V298:W298"/>
    <mergeCell ref="Z298:AA298"/>
    <mergeCell ref="AB298:AC298"/>
    <mergeCell ref="AD298:AE298"/>
    <mergeCell ref="AJ298:AK298"/>
    <mergeCell ref="AL298:AM298"/>
    <mergeCell ref="AN298:AO298"/>
    <mergeCell ref="A299:B299"/>
    <mergeCell ref="E299:F299"/>
    <mergeCell ref="G299:H299"/>
    <mergeCell ref="I299:J299"/>
    <mergeCell ref="O299:P299"/>
    <mergeCell ref="Q299:R299"/>
    <mergeCell ref="S299:T299"/>
    <mergeCell ref="V299:W299"/>
    <mergeCell ref="Z299:AA299"/>
    <mergeCell ref="AB299:AC299"/>
    <mergeCell ref="AD299:AE299"/>
    <mergeCell ref="AJ299:AK299"/>
    <mergeCell ref="AL299:AM299"/>
    <mergeCell ref="AN299:AO299"/>
    <mergeCell ref="A300:B300"/>
    <mergeCell ref="E300:F300"/>
    <mergeCell ref="G300:H300"/>
    <mergeCell ref="I300:J300"/>
    <mergeCell ref="O300:P300"/>
    <mergeCell ref="Q300:R300"/>
    <mergeCell ref="S300:T300"/>
    <mergeCell ref="V300:W300"/>
    <mergeCell ref="Z300:AA300"/>
    <mergeCell ref="AB300:AC300"/>
    <mergeCell ref="AD300:AE300"/>
    <mergeCell ref="AJ300:AK300"/>
    <mergeCell ref="AL300:AM300"/>
    <mergeCell ref="AN300:AO300"/>
    <mergeCell ref="A295:B295"/>
    <mergeCell ref="E295:F295"/>
    <mergeCell ref="G295:H295"/>
    <mergeCell ref="I295:J295"/>
    <mergeCell ref="O295:P295"/>
    <mergeCell ref="Q295:R295"/>
    <mergeCell ref="S295:T295"/>
    <mergeCell ref="V295:W295"/>
    <mergeCell ref="Z295:AA295"/>
    <mergeCell ref="AB295:AC295"/>
    <mergeCell ref="AD295:AE295"/>
    <mergeCell ref="AJ295:AK295"/>
    <mergeCell ref="AL295:AM295"/>
    <mergeCell ref="AN295:AO295"/>
    <mergeCell ref="A296:B296"/>
    <mergeCell ref="E296:F296"/>
    <mergeCell ref="G296:H296"/>
    <mergeCell ref="I296:J296"/>
    <mergeCell ref="O296:P296"/>
    <mergeCell ref="Q296:R296"/>
    <mergeCell ref="S296:T296"/>
    <mergeCell ref="V296:W296"/>
    <mergeCell ref="Z296:AA296"/>
    <mergeCell ref="AB296:AC296"/>
    <mergeCell ref="AD296:AE296"/>
    <mergeCell ref="AJ296:AK296"/>
    <mergeCell ref="AL296:AM296"/>
    <mergeCell ref="AN296:AO296"/>
    <mergeCell ref="A297:B297"/>
    <mergeCell ref="E297:F297"/>
    <mergeCell ref="G297:H297"/>
    <mergeCell ref="I297:J297"/>
    <mergeCell ref="O297:P297"/>
    <mergeCell ref="Q297:R297"/>
    <mergeCell ref="S297:T297"/>
    <mergeCell ref="V297:W297"/>
    <mergeCell ref="Z297:AA297"/>
    <mergeCell ref="AB297:AC297"/>
    <mergeCell ref="AD297:AE297"/>
    <mergeCell ref="AJ297:AK297"/>
    <mergeCell ref="AL297:AM297"/>
    <mergeCell ref="AN297:AO297"/>
    <mergeCell ref="Q292:R292"/>
    <mergeCell ref="S292:T292"/>
    <mergeCell ref="V292:W292"/>
    <mergeCell ref="Z292:AA292"/>
    <mergeCell ref="AB292:AC292"/>
    <mergeCell ref="AD292:AE292"/>
    <mergeCell ref="AJ292:AK292"/>
    <mergeCell ref="AL292:AM292"/>
    <mergeCell ref="AN292:AO292"/>
    <mergeCell ref="A293:B293"/>
    <mergeCell ref="E293:F293"/>
    <mergeCell ref="G293:H293"/>
    <mergeCell ref="I293:J293"/>
    <mergeCell ref="O293:P293"/>
    <mergeCell ref="Q293:R293"/>
    <mergeCell ref="S293:T293"/>
    <mergeCell ref="V293:W293"/>
    <mergeCell ref="Z293:AA293"/>
    <mergeCell ref="AB293:AC293"/>
    <mergeCell ref="AD293:AE293"/>
    <mergeCell ref="AJ293:AK293"/>
    <mergeCell ref="AL293:AM293"/>
    <mergeCell ref="AN293:AO293"/>
    <mergeCell ref="A294:B294"/>
    <mergeCell ref="E294:F294"/>
    <mergeCell ref="G294:H294"/>
    <mergeCell ref="I294:J294"/>
    <mergeCell ref="O294:P294"/>
    <mergeCell ref="Q294:R294"/>
    <mergeCell ref="S294:T294"/>
    <mergeCell ref="V294:W294"/>
    <mergeCell ref="Z294:AA294"/>
    <mergeCell ref="AB294:AC294"/>
    <mergeCell ref="AD294:AE294"/>
    <mergeCell ref="AJ294:AK294"/>
    <mergeCell ref="AL294:AM294"/>
    <mergeCell ref="AN294:AO294"/>
    <mergeCell ref="Z275:AA275"/>
    <mergeCell ref="AB275:AC275"/>
    <mergeCell ref="AD275:AE275"/>
    <mergeCell ref="A276:B276"/>
    <mergeCell ref="E276:F276"/>
    <mergeCell ref="G276:H276"/>
    <mergeCell ref="I276:J276"/>
    <mergeCell ref="V276:W276"/>
    <mergeCell ref="Z276:AA276"/>
    <mergeCell ref="AB276:AC276"/>
    <mergeCell ref="AD276:AE276"/>
    <mergeCell ref="AD277:AE277"/>
    <mergeCell ref="A277:B277"/>
    <mergeCell ref="E277:F277"/>
    <mergeCell ref="G277:H277"/>
    <mergeCell ref="I277:J277"/>
    <mergeCell ref="V277:W277"/>
    <mergeCell ref="Z277:AA277"/>
    <mergeCell ref="AB277:AC277"/>
    <mergeCell ref="AB278:AC278"/>
    <mergeCell ref="AD278:AE278"/>
    <mergeCell ref="A284:T284"/>
    <mergeCell ref="G286:H286"/>
    <mergeCell ref="Q286:R286"/>
    <mergeCell ref="S286:T286"/>
    <mergeCell ref="AB286:AC286"/>
    <mergeCell ref="E278:F278"/>
    <mergeCell ref="G278:H278"/>
    <mergeCell ref="I278:J278"/>
    <mergeCell ref="Z278:AA278"/>
    <mergeCell ref="A290:B290"/>
    <mergeCell ref="E290:F290"/>
    <mergeCell ref="G290:H290"/>
    <mergeCell ref="I290:J290"/>
    <mergeCell ref="O290:P290"/>
    <mergeCell ref="Q290:R290"/>
    <mergeCell ref="S290:T290"/>
    <mergeCell ref="V290:W290"/>
    <mergeCell ref="Z290:AA290"/>
    <mergeCell ref="AB290:AC290"/>
    <mergeCell ref="AD290:AE290"/>
    <mergeCell ref="E287:F288"/>
    <mergeCell ref="G287:H288"/>
    <mergeCell ref="I287:J287"/>
    <mergeCell ref="I288:J288"/>
    <mergeCell ref="AD288:AE288"/>
    <mergeCell ref="L285:L288"/>
    <mergeCell ref="M285:P286"/>
    <mergeCell ref="Q285:R285"/>
    <mergeCell ref="S285:T285"/>
    <mergeCell ref="N287:N288"/>
    <mergeCell ref="A289:B289"/>
    <mergeCell ref="E289:F289"/>
    <mergeCell ref="G289:H289"/>
    <mergeCell ref="O289:P289"/>
    <mergeCell ref="I289:J289"/>
    <mergeCell ref="A281:U281"/>
    <mergeCell ref="V281:AO281"/>
    <mergeCell ref="A283:T283"/>
    <mergeCell ref="V283:AO283"/>
    <mergeCell ref="O287:P288"/>
    <mergeCell ref="Q287:R288"/>
    <mergeCell ref="S287:T288"/>
    <mergeCell ref="A285:B288"/>
    <mergeCell ref="I270:J270"/>
    <mergeCell ref="M270:P270"/>
    <mergeCell ref="V270:W270"/>
    <mergeCell ref="Z270:AA270"/>
    <mergeCell ref="AB270:AC270"/>
    <mergeCell ref="AD270:AE270"/>
    <mergeCell ref="A271:B271"/>
    <mergeCell ref="E271:F271"/>
    <mergeCell ref="G271:H271"/>
    <mergeCell ref="I271:J271"/>
    <mergeCell ref="V271:W271"/>
    <mergeCell ref="Z271:AA271"/>
    <mergeCell ref="AB271:AC271"/>
    <mergeCell ref="AD271:AE271"/>
    <mergeCell ref="AH271:AK271"/>
    <mergeCell ref="A272:B272"/>
    <mergeCell ref="E272:F272"/>
    <mergeCell ref="G272:H272"/>
    <mergeCell ref="I272:J272"/>
    <mergeCell ref="V272:W272"/>
    <mergeCell ref="Z272:AA272"/>
    <mergeCell ref="AB272:AC272"/>
    <mergeCell ref="AD272:AE272"/>
    <mergeCell ref="AH272:AK272"/>
    <mergeCell ref="Z273:AA273"/>
    <mergeCell ref="AB273:AC273"/>
    <mergeCell ref="AD273:AE273"/>
    <mergeCell ref="A273:B273"/>
    <mergeCell ref="E273:F273"/>
    <mergeCell ref="G273:H273"/>
    <mergeCell ref="I273:J273"/>
    <mergeCell ref="V273:W273"/>
    <mergeCell ref="Z268:AA268"/>
    <mergeCell ref="A268:B268"/>
    <mergeCell ref="E268:F268"/>
    <mergeCell ref="G268:H268"/>
    <mergeCell ref="I268:J268"/>
    <mergeCell ref="AB268:AC268"/>
    <mergeCell ref="AD268:AE268"/>
    <mergeCell ref="A269:B269"/>
    <mergeCell ref="E269:F269"/>
    <mergeCell ref="A263:B263"/>
    <mergeCell ref="E263:F263"/>
    <mergeCell ref="G263:H263"/>
    <mergeCell ref="I263:J263"/>
    <mergeCell ref="V263:W263"/>
    <mergeCell ref="Z263:AA263"/>
    <mergeCell ref="AB263:AC263"/>
    <mergeCell ref="AD263:AE263"/>
    <mergeCell ref="A264:B264"/>
    <mergeCell ref="E264:F264"/>
    <mergeCell ref="G264:H264"/>
    <mergeCell ref="I264:J264"/>
    <mergeCell ref="V264:W264"/>
    <mergeCell ref="Z264:AA264"/>
    <mergeCell ref="AB264:AC264"/>
    <mergeCell ref="AD264:AE264"/>
    <mergeCell ref="A265:B265"/>
    <mergeCell ref="E265:F265"/>
    <mergeCell ref="G265:H265"/>
    <mergeCell ref="I265:J265"/>
    <mergeCell ref="V265:W265"/>
    <mergeCell ref="Z265:AA265"/>
    <mergeCell ref="AB265:AC265"/>
    <mergeCell ref="AD265:AE265"/>
    <mergeCell ref="A266:B266"/>
    <mergeCell ref="E266:F266"/>
    <mergeCell ref="G266:H266"/>
    <mergeCell ref="I266:J266"/>
    <mergeCell ref="V266:W266"/>
    <mergeCell ref="Z266:AA266"/>
    <mergeCell ref="AB266:AC266"/>
    <mergeCell ref="AD266:AE266"/>
    <mergeCell ref="A267:B267"/>
    <mergeCell ref="E267:F267"/>
    <mergeCell ref="G267:H267"/>
    <mergeCell ref="I267:J267"/>
    <mergeCell ref="A260:B260"/>
    <mergeCell ref="E260:F260"/>
    <mergeCell ref="G260:H260"/>
    <mergeCell ref="I260:J260"/>
    <mergeCell ref="O260:P260"/>
    <mergeCell ref="Q260:R260"/>
    <mergeCell ref="S260:T260"/>
    <mergeCell ref="V260:W260"/>
    <mergeCell ref="Z260:AA260"/>
    <mergeCell ref="AB260:AC260"/>
    <mergeCell ref="AD260:AE260"/>
    <mergeCell ref="AJ260:AK260"/>
    <mergeCell ref="AL260:AM260"/>
    <mergeCell ref="AN260:AO260"/>
    <mergeCell ref="A261:B261"/>
    <mergeCell ref="E261:F261"/>
    <mergeCell ref="G261:H261"/>
    <mergeCell ref="I261:J261"/>
    <mergeCell ref="O261:P261"/>
    <mergeCell ref="Q261:R261"/>
    <mergeCell ref="S261:T261"/>
    <mergeCell ref="V261:W261"/>
    <mergeCell ref="Z261:AA261"/>
    <mergeCell ref="AB261:AC261"/>
    <mergeCell ref="AD261:AE261"/>
    <mergeCell ref="AJ261:AK261"/>
    <mergeCell ref="AL261:AM261"/>
    <mergeCell ref="AN261:AO261"/>
    <mergeCell ref="A262:B262"/>
    <mergeCell ref="E262:F262"/>
    <mergeCell ref="G262:H262"/>
    <mergeCell ref="I262:J262"/>
    <mergeCell ref="O262:P262"/>
    <mergeCell ref="Q262:R262"/>
    <mergeCell ref="S262:T262"/>
    <mergeCell ref="V262:W262"/>
    <mergeCell ref="Z262:AA262"/>
    <mergeCell ref="AB262:AC262"/>
    <mergeCell ref="AD262:AE262"/>
    <mergeCell ref="AJ262:AK262"/>
    <mergeCell ref="AL262:AM262"/>
    <mergeCell ref="AN262:AO262"/>
    <mergeCell ref="A257:B257"/>
    <mergeCell ref="E257:F257"/>
    <mergeCell ref="G257:H257"/>
    <mergeCell ref="I257:J257"/>
    <mergeCell ref="O257:P257"/>
    <mergeCell ref="Q257:R257"/>
    <mergeCell ref="S257:T257"/>
    <mergeCell ref="V257:W257"/>
    <mergeCell ref="Z257:AA257"/>
    <mergeCell ref="AB257:AC257"/>
    <mergeCell ref="AD257:AE257"/>
    <mergeCell ref="AJ257:AK257"/>
    <mergeCell ref="AL257:AM257"/>
    <mergeCell ref="AN257:AO257"/>
    <mergeCell ref="A258:B258"/>
    <mergeCell ref="E258:F258"/>
    <mergeCell ref="G258:H258"/>
    <mergeCell ref="I258:J258"/>
    <mergeCell ref="O258:P258"/>
    <mergeCell ref="Q258:R258"/>
    <mergeCell ref="S258:T258"/>
    <mergeCell ref="V258:W258"/>
    <mergeCell ref="Z258:AA258"/>
    <mergeCell ref="AB258:AC258"/>
    <mergeCell ref="AD258:AE258"/>
    <mergeCell ref="AJ258:AK258"/>
    <mergeCell ref="AL258:AM258"/>
    <mergeCell ref="AN258:AO258"/>
    <mergeCell ref="A259:B259"/>
    <mergeCell ref="E259:F259"/>
    <mergeCell ref="G259:H259"/>
    <mergeCell ref="I259:J259"/>
    <mergeCell ref="O259:P259"/>
    <mergeCell ref="Q259:R259"/>
    <mergeCell ref="S259:T259"/>
    <mergeCell ref="V259:W259"/>
    <mergeCell ref="Z259:AA259"/>
    <mergeCell ref="AB259:AC259"/>
    <mergeCell ref="AD259:AE259"/>
    <mergeCell ref="AJ259:AK259"/>
    <mergeCell ref="AL259:AM259"/>
    <mergeCell ref="AN259:AO259"/>
    <mergeCell ref="A254:B254"/>
    <mergeCell ref="E254:F254"/>
    <mergeCell ref="G254:H254"/>
    <mergeCell ref="I254:J254"/>
    <mergeCell ref="O254:P254"/>
    <mergeCell ref="Q254:R254"/>
    <mergeCell ref="S254:T254"/>
    <mergeCell ref="V254:W254"/>
    <mergeCell ref="Z254:AA254"/>
    <mergeCell ref="AB254:AC254"/>
    <mergeCell ref="AD254:AE254"/>
    <mergeCell ref="AJ254:AK254"/>
    <mergeCell ref="AL254:AM254"/>
    <mergeCell ref="AN254:AO254"/>
    <mergeCell ref="A255:B255"/>
    <mergeCell ref="E255:F255"/>
    <mergeCell ref="G255:H255"/>
    <mergeCell ref="I255:J255"/>
    <mergeCell ref="O255:P255"/>
    <mergeCell ref="Q255:R255"/>
    <mergeCell ref="S255:T255"/>
    <mergeCell ref="V255:W255"/>
    <mergeCell ref="Z255:AA255"/>
    <mergeCell ref="AB255:AC255"/>
    <mergeCell ref="AD255:AE255"/>
    <mergeCell ref="AJ255:AK255"/>
    <mergeCell ref="AL255:AM255"/>
    <mergeCell ref="AN255:AO255"/>
    <mergeCell ref="A256:B256"/>
    <mergeCell ref="E256:F256"/>
    <mergeCell ref="G256:H256"/>
    <mergeCell ref="I256:J256"/>
    <mergeCell ref="O256:P256"/>
    <mergeCell ref="Q256:R256"/>
    <mergeCell ref="S256:T256"/>
    <mergeCell ref="V256:W256"/>
    <mergeCell ref="Z256:AA256"/>
    <mergeCell ref="AB256:AC256"/>
    <mergeCell ref="AD256:AE256"/>
    <mergeCell ref="AJ256:AK256"/>
    <mergeCell ref="AL256:AM256"/>
    <mergeCell ref="AN256:AO256"/>
    <mergeCell ref="A251:B251"/>
    <mergeCell ref="E251:F251"/>
    <mergeCell ref="G251:H251"/>
    <mergeCell ref="I251:J251"/>
    <mergeCell ref="O251:P251"/>
    <mergeCell ref="Q251:R251"/>
    <mergeCell ref="S251:T251"/>
    <mergeCell ref="V251:W251"/>
    <mergeCell ref="Z251:AA251"/>
    <mergeCell ref="AB251:AC251"/>
    <mergeCell ref="AD251:AE251"/>
    <mergeCell ref="AJ251:AK251"/>
    <mergeCell ref="AL251:AM251"/>
    <mergeCell ref="AN251:AO251"/>
    <mergeCell ref="A252:B252"/>
    <mergeCell ref="E252:F252"/>
    <mergeCell ref="G252:H252"/>
    <mergeCell ref="I252:J252"/>
    <mergeCell ref="O252:P252"/>
    <mergeCell ref="Q252:R252"/>
    <mergeCell ref="S252:T252"/>
    <mergeCell ref="V252:W252"/>
    <mergeCell ref="Z252:AA252"/>
    <mergeCell ref="AB252:AC252"/>
    <mergeCell ref="AD252:AE252"/>
    <mergeCell ref="AJ252:AK252"/>
    <mergeCell ref="AL252:AM252"/>
    <mergeCell ref="AN252:AO252"/>
    <mergeCell ref="A253:B253"/>
    <mergeCell ref="E253:F253"/>
    <mergeCell ref="G253:H253"/>
    <mergeCell ref="I253:J253"/>
    <mergeCell ref="O253:P253"/>
    <mergeCell ref="Q253:R253"/>
    <mergeCell ref="S253:T253"/>
    <mergeCell ref="V253:W253"/>
    <mergeCell ref="Z253:AA253"/>
    <mergeCell ref="AB253:AC253"/>
    <mergeCell ref="AD253:AE253"/>
    <mergeCell ref="AJ253:AK253"/>
    <mergeCell ref="AL253:AM253"/>
    <mergeCell ref="AN253:AO253"/>
    <mergeCell ref="A248:B248"/>
    <mergeCell ref="E248:F248"/>
    <mergeCell ref="G248:H248"/>
    <mergeCell ref="I248:J248"/>
    <mergeCell ref="O248:P248"/>
    <mergeCell ref="Q248:R248"/>
    <mergeCell ref="S248:T248"/>
    <mergeCell ref="V248:W248"/>
    <mergeCell ref="Z248:AA248"/>
    <mergeCell ref="AB248:AC248"/>
    <mergeCell ref="AD248:AE248"/>
    <mergeCell ref="AJ248:AK248"/>
    <mergeCell ref="AL248:AM248"/>
    <mergeCell ref="AN248:AO248"/>
    <mergeCell ref="A249:B249"/>
    <mergeCell ref="E249:F249"/>
    <mergeCell ref="G249:H249"/>
    <mergeCell ref="I249:J249"/>
    <mergeCell ref="O249:P249"/>
    <mergeCell ref="Q249:R249"/>
    <mergeCell ref="S249:T249"/>
    <mergeCell ref="V249:W249"/>
    <mergeCell ref="Z249:AA249"/>
    <mergeCell ref="AB249:AC249"/>
    <mergeCell ref="AD249:AE249"/>
    <mergeCell ref="AJ249:AK249"/>
    <mergeCell ref="AL249:AM249"/>
    <mergeCell ref="AN249:AO249"/>
    <mergeCell ref="A250:B250"/>
    <mergeCell ref="E250:F250"/>
    <mergeCell ref="G250:H250"/>
    <mergeCell ref="I250:J250"/>
    <mergeCell ref="O250:P250"/>
    <mergeCell ref="Q250:R250"/>
    <mergeCell ref="S250:T250"/>
    <mergeCell ref="V250:W250"/>
    <mergeCell ref="Z250:AA250"/>
    <mergeCell ref="AB250:AC250"/>
    <mergeCell ref="AD250:AE250"/>
    <mergeCell ref="AJ250:AK250"/>
    <mergeCell ref="AL250:AM250"/>
    <mergeCell ref="AN250:AO250"/>
    <mergeCell ref="A245:B245"/>
    <mergeCell ref="E245:F245"/>
    <mergeCell ref="G245:H245"/>
    <mergeCell ref="I245:J245"/>
    <mergeCell ref="O245:P245"/>
    <mergeCell ref="Q245:R245"/>
    <mergeCell ref="S245:T245"/>
    <mergeCell ref="V245:W245"/>
    <mergeCell ref="Z245:AA245"/>
    <mergeCell ref="AB245:AC245"/>
    <mergeCell ref="AD245:AE245"/>
    <mergeCell ref="AJ245:AK245"/>
    <mergeCell ref="AL245:AM245"/>
    <mergeCell ref="AN245:AO245"/>
    <mergeCell ref="A246:B246"/>
    <mergeCell ref="E246:F246"/>
    <mergeCell ref="G246:H246"/>
    <mergeCell ref="I246:J246"/>
    <mergeCell ref="O246:P246"/>
    <mergeCell ref="Q246:R246"/>
    <mergeCell ref="S246:T246"/>
    <mergeCell ref="V246:W246"/>
    <mergeCell ref="Z246:AA246"/>
    <mergeCell ref="AB246:AC246"/>
    <mergeCell ref="AD246:AE246"/>
    <mergeCell ref="AJ246:AK246"/>
    <mergeCell ref="AL246:AM246"/>
    <mergeCell ref="AN246:AO246"/>
    <mergeCell ref="A247:B247"/>
    <mergeCell ref="E247:F247"/>
    <mergeCell ref="G247:H247"/>
    <mergeCell ref="I247:J247"/>
    <mergeCell ref="O247:P247"/>
    <mergeCell ref="Q247:R247"/>
    <mergeCell ref="S247:T247"/>
    <mergeCell ref="V247:W247"/>
    <mergeCell ref="Z247:AA247"/>
    <mergeCell ref="AB247:AC247"/>
    <mergeCell ref="AD247:AE247"/>
    <mergeCell ref="AJ247:AK247"/>
    <mergeCell ref="AL247:AM247"/>
    <mergeCell ref="AN247:AO247"/>
    <mergeCell ref="A242:B242"/>
    <mergeCell ref="E242:F242"/>
    <mergeCell ref="G242:H242"/>
    <mergeCell ref="I242:J242"/>
    <mergeCell ref="O242:P242"/>
    <mergeCell ref="Q242:R242"/>
    <mergeCell ref="S242:T242"/>
    <mergeCell ref="V242:W242"/>
    <mergeCell ref="Z242:AA242"/>
    <mergeCell ref="AB242:AC242"/>
    <mergeCell ref="AD242:AE242"/>
    <mergeCell ref="AJ242:AK242"/>
    <mergeCell ref="AL242:AM242"/>
    <mergeCell ref="AN242:AO242"/>
    <mergeCell ref="A243:B243"/>
    <mergeCell ref="E243:F243"/>
    <mergeCell ref="G243:H243"/>
    <mergeCell ref="I243:J243"/>
    <mergeCell ref="O243:P243"/>
    <mergeCell ref="Q243:R243"/>
    <mergeCell ref="S243:T243"/>
    <mergeCell ref="V243:W243"/>
    <mergeCell ref="Z243:AA243"/>
    <mergeCell ref="AB243:AC243"/>
    <mergeCell ref="AD243:AE243"/>
    <mergeCell ref="AJ243:AK243"/>
    <mergeCell ref="AL243:AM243"/>
    <mergeCell ref="AN243:AO243"/>
    <mergeCell ref="A244:B244"/>
    <mergeCell ref="E244:F244"/>
    <mergeCell ref="G244:H244"/>
    <mergeCell ref="I244:J244"/>
    <mergeCell ref="O244:P244"/>
    <mergeCell ref="Q244:R244"/>
    <mergeCell ref="S244:T244"/>
    <mergeCell ref="V244:W244"/>
    <mergeCell ref="Z244:AA244"/>
    <mergeCell ref="AB244:AC244"/>
    <mergeCell ref="AD244:AE244"/>
    <mergeCell ref="AJ244:AK244"/>
    <mergeCell ref="AL244:AM244"/>
    <mergeCell ref="AN244:AO244"/>
    <mergeCell ref="A239:B239"/>
    <mergeCell ref="E239:F239"/>
    <mergeCell ref="G239:H239"/>
    <mergeCell ref="I239:J239"/>
    <mergeCell ref="O239:P239"/>
    <mergeCell ref="Q239:R239"/>
    <mergeCell ref="S239:T239"/>
    <mergeCell ref="V239:W239"/>
    <mergeCell ref="Z239:AA239"/>
    <mergeCell ref="AB239:AC239"/>
    <mergeCell ref="AD239:AE239"/>
    <mergeCell ref="AJ239:AK239"/>
    <mergeCell ref="AL239:AM239"/>
    <mergeCell ref="AN239:AO239"/>
    <mergeCell ref="A240:B240"/>
    <mergeCell ref="E240:F240"/>
    <mergeCell ref="G240:H240"/>
    <mergeCell ref="I240:J240"/>
    <mergeCell ref="O240:P240"/>
    <mergeCell ref="Q240:R240"/>
    <mergeCell ref="S240:T240"/>
    <mergeCell ref="V240:W240"/>
    <mergeCell ref="Z240:AA240"/>
    <mergeCell ref="AB240:AC240"/>
    <mergeCell ref="AD240:AE240"/>
    <mergeCell ref="AJ240:AK240"/>
    <mergeCell ref="AL240:AM240"/>
    <mergeCell ref="AN240:AO240"/>
    <mergeCell ref="A241:B241"/>
    <mergeCell ref="E241:F241"/>
    <mergeCell ref="G241:H241"/>
    <mergeCell ref="I241:J241"/>
    <mergeCell ref="O241:P241"/>
    <mergeCell ref="Q241:R241"/>
    <mergeCell ref="S241:T241"/>
    <mergeCell ref="V241:W241"/>
    <mergeCell ref="Z241:AA241"/>
    <mergeCell ref="AB241:AC241"/>
    <mergeCell ref="AD241:AE241"/>
    <mergeCell ref="AJ241:AK241"/>
    <mergeCell ref="AL241:AM241"/>
    <mergeCell ref="AN241:AO241"/>
    <mergeCell ref="A236:B236"/>
    <mergeCell ref="E236:F236"/>
    <mergeCell ref="G236:H236"/>
    <mergeCell ref="I236:J236"/>
    <mergeCell ref="O236:P236"/>
    <mergeCell ref="Q236:R236"/>
    <mergeCell ref="S236:T236"/>
    <mergeCell ref="V236:W236"/>
    <mergeCell ref="Z236:AA236"/>
    <mergeCell ref="AB236:AC236"/>
    <mergeCell ref="AD236:AE236"/>
    <mergeCell ref="AJ236:AK236"/>
    <mergeCell ref="AL236:AM236"/>
    <mergeCell ref="AN236:AO236"/>
    <mergeCell ref="A237:B237"/>
    <mergeCell ref="E237:F237"/>
    <mergeCell ref="G237:H237"/>
    <mergeCell ref="I237:J237"/>
    <mergeCell ref="O237:P237"/>
    <mergeCell ref="Q237:R237"/>
    <mergeCell ref="S237:T237"/>
    <mergeCell ref="V237:W237"/>
    <mergeCell ref="Z237:AA237"/>
    <mergeCell ref="AB237:AC237"/>
    <mergeCell ref="AD237:AE237"/>
    <mergeCell ref="AJ237:AK237"/>
    <mergeCell ref="AL237:AM237"/>
    <mergeCell ref="AN237:AO237"/>
    <mergeCell ref="A238:B238"/>
    <mergeCell ref="E238:F238"/>
    <mergeCell ref="G238:H238"/>
    <mergeCell ref="I238:J238"/>
    <mergeCell ref="O238:P238"/>
    <mergeCell ref="Q238:R238"/>
    <mergeCell ref="S238:T238"/>
    <mergeCell ref="V238:W238"/>
    <mergeCell ref="Z238:AA238"/>
    <mergeCell ref="AB238:AC238"/>
    <mergeCell ref="AD238:AE238"/>
    <mergeCell ref="AJ238:AK238"/>
    <mergeCell ref="AL238:AM238"/>
    <mergeCell ref="AN238:AO238"/>
    <mergeCell ref="A234:B234"/>
    <mergeCell ref="E234:F234"/>
    <mergeCell ref="G234:H234"/>
    <mergeCell ref="I234:J234"/>
    <mergeCell ref="O234:P234"/>
    <mergeCell ref="Q234:R234"/>
    <mergeCell ref="S234:T234"/>
    <mergeCell ref="V234:W234"/>
    <mergeCell ref="Z234:AA234"/>
    <mergeCell ref="AB234:AC234"/>
    <mergeCell ref="AD234:AE234"/>
    <mergeCell ref="AJ234:AK234"/>
    <mergeCell ref="AL234:AM234"/>
    <mergeCell ref="AN234:AO234"/>
    <mergeCell ref="O231:P232"/>
    <mergeCell ref="AD232:AE232"/>
    <mergeCell ref="A229:B232"/>
    <mergeCell ref="C229:F230"/>
    <mergeCell ref="G229:H229"/>
    <mergeCell ref="I229:J230"/>
    <mergeCell ref="D231:D232"/>
    <mergeCell ref="AJ233:AK233"/>
    <mergeCell ref="AL233:AM233"/>
    <mergeCell ref="AN233:AO233"/>
    <mergeCell ref="Q233:R233"/>
    <mergeCell ref="S233:T233"/>
    <mergeCell ref="V233:W233"/>
    <mergeCell ref="Z233:AA233"/>
    <mergeCell ref="AD233:AE233"/>
    <mergeCell ref="A233:B233"/>
    <mergeCell ref="E233:F233"/>
    <mergeCell ref="G233:H233"/>
    <mergeCell ref="A235:B235"/>
    <mergeCell ref="E235:F235"/>
    <mergeCell ref="G235:H235"/>
    <mergeCell ref="I235:J235"/>
    <mergeCell ref="O235:P235"/>
    <mergeCell ref="Q235:R235"/>
    <mergeCell ref="S235:T235"/>
    <mergeCell ref="V235:W235"/>
    <mergeCell ref="Z235:AA235"/>
    <mergeCell ref="AB235:AC235"/>
    <mergeCell ref="AD235:AE235"/>
    <mergeCell ref="AJ235:AK235"/>
    <mergeCell ref="AL235:AM235"/>
    <mergeCell ref="AN235:AO235"/>
    <mergeCell ref="Z222:AA222"/>
    <mergeCell ref="AB222:AC222"/>
    <mergeCell ref="AD222:AE222"/>
    <mergeCell ref="AN224:AO224"/>
    <mergeCell ref="I233:J233"/>
    <mergeCell ref="Q230:R230"/>
    <mergeCell ref="S230:T230"/>
    <mergeCell ref="AB230:AC230"/>
    <mergeCell ref="Q231:R232"/>
    <mergeCell ref="S231:T232"/>
    <mergeCell ref="Y231:Y232"/>
    <mergeCell ref="Z231:AA232"/>
    <mergeCell ref="AB231:AC232"/>
    <mergeCell ref="AB233:AC233"/>
    <mergeCell ref="E231:F232"/>
    <mergeCell ref="G231:H232"/>
    <mergeCell ref="I231:J231"/>
    <mergeCell ref="G230:H230"/>
    <mergeCell ref="I232:J232"/>
    <mergeCell ref="A225:U225"/>
    <mergeCell ref="V225:AO225"/>
    <mergeCell ref="A227:T227"/>
    <mergeCell ref="V227:AO227"/>
    <mergeCell ref="O233:P233"/>
    <mergeCell ref="AG229:AG232"/>
    <mergeCell ref="AH229:AK230"/>
    <mergeCell ref="V229:W232"/>
    <mergeCell ref="X229:AA230"/>
    <mergeCell ref="AB229:AC229"/>
    <mergeCell ref="AD229:AE230"/>
    <mergeCell ref="AL229:AM229"/>
    <mergeCell ref="AN229:AO229"/>
    <mergeCell ref="AI231:AI232"/>
    <mergeCell ref="AJ231:AK232"/>
    <mergeCell ref="AL231:AM232"/>
    <mergeCell ref="AN231:AO232"/>
    <mergeCell ref="AN230:AO230"/>
    <mergeCell ref="AL230:AM230"/>
    <mergeCell ref="AD231:AE231"/>
    <mergeCell ref="L229:L232"/>
    <mergeCell ref="M229:P230"/>
    <mergeCell ref="Q229:R229"/>
    <mergeCell ref="S229:T229"/>
    <mergeCell ref="N231:N232"/>
    <mergeCell ref="A208:B208"/>
    <mergeCell ref="E208:F208"/>
    <mergeCell ref="G208:H208"/>
    <mergeCell ref="I208:J208"/>
    <mergeCell ref="V208:W208"/>
    <mergeCell ref="Z208:AA208"/>
    <mergeCell ref="AB208:AC208"/>
    <mergeCell ref="AD208:AE208"/>
    <mergeCell ref="A209:B209"/>
    <mergeCell ref="E209:F209"/>
    <mergeCell ref="G209:H209"/>
    <mergeCell ref="I209:J209"/>
    <mergeCell ref="V209:W209"/>
    <mergeCell ref="Z209:AA209"/>
    <mergeCell ref="AB209:AC209"/>
    <mergeCell ref="AD209:AE209"/>
    <mergeCell ref="A210:B210"/>
    <mergeCell ref="E210:F210"/>
    <mergeCell ref="G210:H210"/>
    <mergeCell ref="I210:J210"/>
    <mergeCell ref="V210:W210"/>
    <mergeCell ref="Z210:AA210"/>
    <mergeCell ref="AB210:AC210"/>
    <mergeCell ref="AD210:AE210"/>
    <mergeCell ref="A211:B211"/>
    <mergeCell ref="E211:F211"/>
    <mergeCell ref="G211:H211"/>
    <mergeCell ref="I211:J211"/>
    <mergeCell ref="AB214:AC214"/>
    <mergeCell ref="AD214:AE214"/>
    <mergeCell ref="A215:B215"/>
    <mergeCell ref="E215:F215"/>
    <mergeCell ref="G215:H215"/>
    <mergeCell ref="I215:J215"/>
    <mergeCell ref="V215:W215"/>
    <mergeCell ref="Z215:AA215"/>
    <mergeCell ref="AB215:AC215"/>
    <mergeCell ref="AD215:AE215"/>
    <mergeCell ref="A205:B205"/>
    <mergeCell ref="E205:F205"/>
    <mergeCell ref="G205:H205"/>
    <mergeCell ref="I205:J205"/>
    <mergeCell ref="O205:P205"/>
    <mergeCell ref="Q205:R205"/>
    <mergeCell ref="S205:T205"/>
    <mergeCell ref="V205:W205"/>
    <mergeCell ref="Z205:AA205"/>
    <mergeCell ref="AB205:AC205"/>
    <mergeCell ref="AD205:AE205"/>
    <mergeCell ref="AJ205:AK205"/>
    <mergeCell ref="AL205:AM205"/>
    <mergeCell ref="AN205:AO205"/>
    <mergeCell ref="A206:B206"/>
    <mergeCell ref="E206:F206"/>
    <mergeCell ref="G206:H206"/>
    <mergeCell ref="I206:J206"/>
    <mergeCell ref="O206:P206"/>
    <mergeCell ref="Q206:R206"/>
    <mergeCell ref="S206:T206"/>
    <mergeCell ref="V206:W206"/>
    <mergeCell ref="Z206:AA206"/>
    <mergeCell ref="AB206:AC206"/>
    <mergeCell ref="AD206:AE206"/>
    <mergeCell ref="AJ206:AK206"/>
    <mergeCell ref="AL206:AM206"/>
    <mergeCell ref="AN206:AO206"/>
    <mergeCell ref="A207:B207"/>
    <mergeCell ref="E207:F207"/>
    <mergeCell ref="G207:H207"/>
    <mergeCell ref="I207:J207"/>
    <mergeCell ref="V207:W207"/>
    <mergeCell ref="Z207:AA207"/>
    <mergeCell ref="AB207:AC207"/>
    <mergeCell ref="AD207:AE207"/>
    <mergeCell ref="A202:B202"/>
    <mergeCell ref="E202:F202"/>
    <mergeCell ref="G202:H202"/>
    <mergeCell ref="I202:J202"/>
    <mergeCell ref="O202:P202"/>
    <mergeCell ref="Q202:R202"/>
    <mergeCell ref="S202:T202"/>
    <mergeCell ref="V202:W202"/>
    <mergeCell ref="Z202:AA202"/>
    <mergeCell ref="AB202:AC202"/>
    <mergeCell ref="AD202:AE202"/>
    <mergeCell ref="AJ202:AK202"/>
    <mergeCell ref="AL202:AM202"/>
    <mergeCell ref="AN202:AO202"/>
    <mergeCell ref="A203:B203"/>
    <mergeCell ref="E203:F203"/>
    <mergeCell ref="G203:H203"/>
    <mergeCell ref="I203:J203"/>
    <mergeCell ref="O203:P203"/>
    <mergeCell ref="Q203:R203"/>
    <mergeCell ref="S203:T203"/>
    <mergeCell ref="V203:W203"/>
    <mergeCell ref="Z203:AA203"/>
    <mergeCell ref="AB203:AC203"/>
    <mergeCell ref="AD203:AE203"/>
    <mergeCell ref="AJ203:AK203"/>
    <mergeCell ref="AL203:AM203"/>
    <mergeCell ref="AN203:AO203"/>
    <mergeCell ref="A204:B204"/>
    <mergeCell ref="E204:F204"/>
    <mergeCell ref="G204:H204"/>
    <mergeCell ref="I204:J204"/>
    <mergeCell ref="O204:P204"/>
    <mergeCell ref="Q204:R204"/>
    <mergeCell ref="S204:T204"/>
    <mergeCell ref="V204:W204"/>
    <mergeCell ref="Z204:AA204"/>
    <mergeCell ref="AB204:AC204"/>
    <mergeCell ref="AD204:AE204"/>
    <mergeCell ref="AJ204:AK204"/>
    <mergeCell ref="AL204:AM204"/>
    <mergeCell ref="AN204:AO204"/>
    <mergeCell ref="A199:B199"/>
    <mergeCell ref="E199:F199"/>
    <mergeCell ref="G199:H199"/>
    <mergeCell ref="I199:J199"/>
    <mergeCell ref="O199:P199"/>
    <mergeCell ref="Q199:R199"/>
    <mergeCell ref="S199:T199"/>
    <mergeCell ref="V199:W199"/>
    <mergeCell ref="Z199:AA199"/>
    <mergeCell ref="AB199:AC199"/>
    <mergeCell ref="AD199:AE199"/>
    <mergeCell ref="AJ199:AK199"/>
    <mergeCell ref="AL199:AM199"/>
    <mergeCell ref="AN199:AO199"/>
    <mergeCell ref="A200:B200"/>
    <mergeCell ref="E200:F200"/>
    <mergeCell ref="G200:H200"/>
    <mergeCell ref="I200:J200"/>
    <mergeCell ref="O200:P200"/>
    <mergeCell ref="Q200:R200"/>
    <mergeCell ref="S200:T200"/>
    <mergeCell ref="V200:W200"/>
    <mergeCell ref="Z200:AA200"/>
    <mergeCell ref="AB200:AC200"/>
    <mergeCell ref="AD200:AE200"/>
    <mergeCell ref="AJ200:AK200"/>
    <mergeCell ref="AL200:AM200"/>
    <mergeCell ref="AN200:AO200"/>
    <mergeCell ref="A201:B201"/>
    <mergeCell ref="E201:F201"/>
    <mergeCell ref="G201:H201"/>
    <mergeCell ref="I201:J201"/>
    <mergeCell ref="O201:P201"/>
    <mergeCell ref="Q201:R201"/>
    <mergeCell ref="S201:T201"/>
    <mergeCell ref="V201:W201"/>
    <mergeCell ref="Z201:AA201"/>
    <mergeCell ref="AB201:AC201"/>
    <mergeCell ref="AD201:AE201"/>
    <mergeCell ref="AJ201:AK201"/>
    <mergeCell ref="AL201:AM201"/>
    <mergeCell ref="AN201:AO201"/>
    <mergeCell ref="A196:B196"/>
    <mergeCell ref="E196:F196"/>
    <mergeCell ref="G196:H196"/>
    <mergeCell ref="I196:J196"/>
    <mergeCell ref="O196:P196"/>
    <mergeCell ref="Q196:R196"/>
    <mergeCell ref="S196:T196"/>
    <mergeCell ref="V196:W196"/>
    <mergeCell ref="Z196:AA196"/>
    <mergeCell ref="AB196:AC196"/>
    <mergeCell ref="AD196:AE196"/>
    <mergeCell ref="AJ196:AK196"/>
    <mergeCell ref="AL196:AM196"/>
    <mergeCell ref="AN196:AO196"/>
    <mergeCell ref="A197:B197"/>
    <mergeCell ref="E197:F197"/>
    <mergeCell ref="G197:H197"/>
    <mergeCell ref="I197:J197"/>
    <mergeCell ref="O197:P197"/>
    <mergeCell ref="Q197:R197"/>
    <mergeCell ref="S197:T197"/>
    <mergeCell ref="V197:W197"/>
    <mergeCell ref="Z197:AA197"/>
    <mergeCell ref="AB197:AC197"/>
    <mergeCell ref="AD197:AE197"/>
    <mergeCell ref="AJ197:AK197"/>
    <mergeCell ref="AL197:AM197"/>
    <mergeCell ref="AN197:AO197"/>
    <mergeCell ref="A198:B198"/>
    <mergeCell ref="E198:F198"/>
    <mergeCell ref="G198:H198"/>
    <mergeCell ref="I198:J198"/>
    <mergeCell ref="O198:P198"/>
    <mergeCell ref="Q198:R198"/>
    <mergeCell ref="S198:T198"/>
    <mergeCell ref="V198:W198"/>
    <mergeCell ref="Z198:AA198"/>
    <mergeCell ref="AB198:AC198"/>
    <mergeCell ref="AD198:AE198"/>
    <mergeCell ref="AJ198:AK198"/>
    <mergeCell ref="AL198:AM198"/>
    <mergeCell ref="AN198:AO198"/>
    <mergeCell ref="A193:B193"/>
    <mergeCell ref="E193:F193"/>
    <mergeCell ref="G193:H193"/>
    <mergeCell ref="I193:J193"/>
    <mergeCell ref="O193:P193"/>
    <mergeCell ref="Q193:R193"/>
    <mergeCell ref="S193:T193"/>
    <mergeCell ref="V193:W193"/>
    <mergeCell ref="Z193:AA193"/>
    <mergeCell ref="AB193:AC193"/>
    <mergeCell ref="AD193:AE193"/>
    <mergeCell ref="AJ193:AK193"/>
    <mergeCell ref="AL193:AM193"/>
    <mergeCell ref="AN193:AO193"/>
    <mergeCell ref="A194:B194"/>
    <mergeCell ref="E194:F194"/>
    <mergeCell ref="G194:H194"/>
    <mergeCell ref="I194:J194"/>
    <mergeCell ref="O194:P194"/>
    <mergeCell ref="Q194:R194"/>
    <mergeCell ref="S194:T194"/>
    <mergeCell ref="V194:W194"/>
    <mergeCell ref="Z194:AA194"/>
    <mergeCell ref="AB194:AC194"/>
    <mergeCell ref="AD194:AE194"/>
    <mergeCell ref="AJ194:AK194"/>
    <mergeCell ref="AL194:AM194"/>
    <mergeCell ref="AN194:AO194"/>
    <mergeCell ref="A195:B195"/>
    <mergeCell ref="E195:F195"/>
    <mergeCell ref="G195:H195"/>
    <mergeCell ref="I195:J195"/>
    <mergeCell ref="O195:P195"/>
    <mergeCell ref="Q195:R195"/>
    <mergeCell ref="S195:T195"/>
    <mergeCell ref="V195:W195"/>
    <mergeCell ref="Z195:AA195"/>
    <mergeCell ref="AB195:AC195"/>
    <mergeCell ref="AD195:AE195"/>
    <mergeCell ref="AJ195:AK195"/>
    <mergeCell ref="AL195:AM195"/>
    <mergeCell ref="AN195:AO195"/>
    <mergeCell ref="A190:B190"/>
    <mergeCell ref="E190:F190"/>
    <mergeCell ref="G190:H190"/>
    <mergeCell ref="I190:J190"/>
    <mergeCell ref="O190:P190"/>
    <mergeCell ref="Q190:R190"/>
    <mergeCell ref="S190:T190"/>
    <mergeCell ref="V190:W190"/>
    <mergeCell ref="Z190:AA190"/>
    <mergeCell ref="AB190:AC190"/>
    <mergeCell ref="AD190:AE190"/>
    <mergeCell ref="AJ190:AK190"/>
    <mergeCell ref="AL190:AM190"/>
    <mergeCell ref="AN190:AO190"/>
    <mergeCell ref="A191:B191"/>
    <mergeCell ref="E191:F191"/>
    <mergeCell ref="G191:H191"/>
    <mergeCell ref="I191:J191"/>
    <mergeCell ref="O191:P191"/>
    <mergeCell ref="Q191:R191"/>
    <mergeCell ref="S191:T191"/>
    <mergeCell ref="V191:W191"/>
    <mergeCell ref="Z191:AA191"/>
    <mergeCell ref="AB191:AC191"/>
    <mergeCell ref="AD191:AE191"/>
    <mergeCell ref="AJ191:AK191"/>
    <mergeCell ref="AL191:AM191"/>
    <mergeCell ref="AN191:AO191"/>
    <mergeCell ref="A192:B192"/>
    <mergeCell ref="E192:F192"/>
    <mergeCell ref="G192:H192"/>
    <mergeCell ref="I192:J192"/>
    <mergeCell ref="O192:P192"/>
    <mergeCell ref="Q192:R192"/>
    <mergeCell ref="S192:T192"/>
    <mergeCell ref="V192:W192"/>
    <mergeCell ref="Z192:AA192"/>
    <mergeCell ref="AB192:AC192"/>
    <mergeCell ref="AD192:AE192"/>
    <mergeCell ref="AJ192:AK192"/>
    <mergeCell ref="AL192:AM192"/>
    <mergeCell ref="AN192:AO192"/>
    <mergeCell ref="A187:B187"/>
    <mergeCell ref="E187:F187"/>
    <mergeCell ref="G187:H187"/>
    <mergeCell ref="I187:J187"/>
    <mergeCell ref="O187:P187"/>
    <mergeCell ref="Q187:R187"/>
    <mergeCell ref="S187:T187"/>
    <mergeCell ref="V187:W187"/>
    <mergeCell ref="Z187:AA187"/>
    <mergeCell ref="AB187:AC187"/>
    <mergeCell ref="AD187:AE187"/>
    <mergeCell ref="AJ187:AK187"/>
    <mergeCell ref="AL187:AM187"/>
    <mergeCell ref="AN187:AO187"/>
    <mergeCell ref="A188:B188"/>
    <mergeCell ref="E188:F188"/>
    <mergeCell ref="G188:H188"/>
    <mergeCell ref="I188:J188"/>
    <mergeCell ref="O188:P188"/>
    <mergeCell ref="Q188:R188"/>
    <mergeCell ref="S188:T188"/>
    <mergeCell ref="V188:W188"/>
    <mergeCell ref="Z188:AA188"/>
    <mergeCell ref="AB188:AC188"/>
    <mergeCell ref="AD188:AE188"/>
    <mergeCell ref="AJ188:AK188"/>
    <mergeCell ref="AL188:AM188"/>
    <mergeCell ref="AN188:AO188"/>
    <mergeCell ref="A189:B189"/>
    <mergeCell ref="E189:F189"/>
    <mergeCell ref="G189:H189"/>
    <mergeCell ref="I189:J189"/>
    <mergeCell ref="O189:P189"/>
    <mergeCell ref="Q189:R189"/>
    <mergeCell ref="S189:T189"/>
    <mergeCell ref="V189:W189"/>
    <mergeCell ref="Z189:AA189"/>
    <mergeCell ref="AB189:AC189"/>
    <mergeCell ref="AD189:AE189"/>
    <mergeCell ref="AJ189:AK189"/>
    <mergeCell ref="AL189:AM189"/>
    <mergeCell ref="AN189:AO189"/>
    <mergeCell ref="A184:B184"/>
    <mergeCell ref="E184:F184"/>
    <mergeCell ref="G184:H184"/>
    <mergeCell ref="I184:J184"/>
    <mergeCell ref="O184:P184"/>
    <mergeCell ref="Q184:R184"/>
    <mergeCell ref="S184:T184"/>
    <mergeCell ref="V184:W184"/>
    <mergeCell ref="Z184:AA184"/>
    <mergeCell ref="AB184:AC184"/>
    <mergeCell ref="AD184:AE184"/>
    <mergeCell ref="AJ184:AK184"/>
    <mergeCell ref="AL184:AM184"/>
    <mergeCell ref="AN184:AO184"/>
    <mergeCell ref="A185:B185"/>
    <mergeCell ref="E185:F185"/>
    <mergeCell ref="G185:H185"/>
    <mergeCell ref="I185:J185"/>
    <mergeCell ref="O185:P185"/>
    <mergeCell ref="Q185:R185"/>
    <mergeCell ref="S185:T185"/>
    <mergeCell ref="V185:W185"/>
    <mergeCell ref="Z185:AA185"/>
    <mergeCell ref="AB185:AC185"/>
    <mergeCell ref="AD185:AE185"/>
    <mergeCell ref="AJ185:AK185"/>
    <mergeCell ref="AL185:AM185"/>
    <mergeCell ref="AN185:AO185"/>
    <mergeCell ref="A186:B186"/>
    <mergeCell ref="E186:F186"/>
    <mergeCell ref="G186:H186"/>
    <mergeCell ref="I186:J186"/>
    <mergeCell ref="O186:P186"/>
    <mergeCell ref="Q186:R186"/>
    <mergeCell ref="S186:T186"/>
    <mergeCell ref="V186:W186"/>
    <mergeCell ref="Z186:AA186"/>
    <mergeCell ref="AB186:AC186"/>
    <mergeCell ref="AD186:AE186"/>
    <mergeCell ref="AJ186:AK186"/>
    <mergeCell ref="AL186:AM186"/>
    <mergeCell ref="AN186:AO186"/>
    <mergeCell ref="A181:B181"/>
    <mergeCell ref="E181:F181"/>
    <mergeCell ref="G181:H181"/>
    <mergeCell ref="I181:J181"/>
    <mergeCell ref="O181:P181"/>
    <mergeCell ref="Q181:R181"/>
    <mergeCell ref="S181:T181"/>
    <mergeCell ref="V181:W181"/>
    <mergeCell ref="Z181:AA181"/>
    <mergeCell ref="AB181:AC181"/>
    <mergeCell ref="AD181:AE181"/>
    <mergeCell ref="AJ181:AK181"/>
    <mergeCell ref="AL181:AM181"/>
    <mergeCell ref="AN181:AO181"/>
    <mergeCell ref="A182:B182"/>
    <mergeCell ref="E182:F182"/>
    <mergeCell ref="G182:H182"/>
    <mergeCell ref="I182:J182"/>
    <mergeCell ref="O182:P182"/>
    <mergeCell ref="Q182:R182"/>
    <mergeCell ref="S182:T182"/>
    <mergeCell ref="V182:W182"/>
    <mergeCell ref="Z182:AA182"/>
    <mergeCell ref="AB182:AC182"/>
    <mergeCell ref="AD182:AE182"/>
    <mergeCell ref="AJ182:AK182"/>
    <mergeCell ref="AL182:AM182"/>
    <mergeCell ref="AN182:AO182"/>
    <mergeCell ref="A183:B183"/>
    <mergeCell ref="E183:F183"/>
    <mergeCell ref="G183:H183"/>
    <mergeCell ref="I183:J183"/>
    <mergeCell ref="O183:P183"/>
    <mergeCell ref="Q183:R183"/>
    <mergeCell ref="S183:T183"/>
    <mergeCell ref="V183:W183"/>
    <mergeCell ref="Z183:AA183"/>
    <mergeCell ref="AB183:AC183"/>
    <mergeCell ref="AD183:AE183"/>
    <mergeCell ref="AJ183:AK183"/>
    <mergeCell ref="AL183:AM183"/>
    <mergeCell ref="AN183:AO183"/>
    <mergeCell ref="A169:U169"/>
    <mergeCell ref="V169:AO169"/>
    <mergeCell ref="I179:J179"/>
    <mergeCell ref="O179:P179"/>
    <mergeCell ref="Q179:R179"/>
    <mergeCell ref="S179:T179"/>
    <mergeCell ref="V179:W179"/>
    <mergeCell ref="AB179:AC179"/>
    <mergeCell ref="AD179:AE179"/>
    <mergeCell ref="AJ179:AK179"/>
    <mergeCell ref="AL179:AM179"/>
    <mergeCell ref="AN179:AO179"/>
    <mergeCell ref="A180:B180"/>
    <mergeCell ref="E180:F180"/>
    <mergeCell ref="G180:H180"/>
    <mergeCell ref="I180:J180"/>
    <mergeCell ref="O180:P180"/>
    <mergeCell ref="Q180:R180"/>
    <mergeCell ref="S180:T180"/>
    <mergeCell ref="V180:W180"/>
    <mergeCell ref="Z180:AA180"/>
    <mergeCell ref="AB180:AC180"/>
    <mergeCell ref="AD180:AE180"/>
    <mergeCell ref="AJ180:AK180"/>
    <mergeCell ref="AL180:AM180"/>
    <mergeCell ref="AN180:AO180"/>
    <mergeCell ref="AB177:AC177"/>
    <mergeCell ref="AJ177:AK177"/>
    <mergeCell ref="AB178:AC178"/>
    <mergeCell ref="AD178:AE178"/>
    <mergeCell ref="AJ178:AK178"/>
    <mergeCell ref="Z179:AA179"/>
    <mergeCell ref="AL177:AM177"/>
    <mergeCell ref="AN177:AO177"/>
    <mergeCell ref="AD177:AE177"/>
    <mergeCell ref="Q177:R177"/>
    <mergeCell ref="S177:T177"/>
    <mergeCell ref="V177:W177"/>
    <mergeCell ref="Z177:AA177"/>
    <mergeCell ref="A177:B177"/>
    <mergeCell ref="E177:F177"/>
    <mergeCell ref="G177:H177"/>
    <mergeCell ref="O177:P177"/>
    <mergeCell ref="I177:J177"/>
    <mergeCell ref="A178:B178"/>
    <mergeCell ref="E178:F178"/>
    <mergeCell ref="G178:H178"/>
    <mergeCell ref="I178:J178"/>
    <mergeCell ref="O178:P178"/>
    <mergeCell ref="Q178:R178"/>
    <mergeCell ref="S178:T178"/>
    <mergeCell ref="V178:W178"/>
    <mergeCell ref="Z178:AA178"/>
    <mergeCell ref="AL178:AM178"/>
    <mergeCell ref="AN178:AO178"/>
    <mergeCell ref="A179:B179"/>
    <mergeCell ref="E179:F179"/>
    <mergeCell ref="G179:H179"/>
    <mergeCell ref="A171:T171"/>
    <mergeCell ref="V171:AO171"/>
    <mergeCell ref="O175:P176"/>
    <mergeCell ref="Q175:R176"/>
    <mergeCell ref="S175:T176"/>
    <mergeCell ref="A173:B176"/>
    <mergeCell ref="A161:B161"/>
    <mergeCell ref="E161:F161"/>
    <mergeCell ref="G161:H161"/>
    <mergeCell ref="I161:J161"/>
    <mergeCell ref="V161:W161"/>
    <mergeCell ref="Z161:AA161"/>
    <mergeCell ref="AB161:AC161"/>
    <mergeCell ref="AD161:AE161"/>
    <mergeCell ref="A163:B163"/>
    <mergeCell ref="E163:F163"/>
    <mergeCell ref="G163:H163"/>
    <mergeCell ref="I163:J163"/>
    <mergeCell ref="Z163:AA163"/>
    <mergeCell ref="AB163:AC163"/>
    <mergeCell ref="AD163:AE163"/>
    <mergeCell ref="A162:B162"/>
    <mergeCell ref="E162:F162"/>
    <mergeCell ref="E164:F164"/>
    <mergeCell ref="G164:H164"/>
    <mergeCell ref="I164:J164"/>
    <mergeCell ref="Z164:AA164"/>
    <mergeCell ref="AB164:AC164"/>
    <mergeCell ref="AB162:AC162"/>
    <mergeCell ref="G162:H162"/>
    <mergeCell ref="I162:J162"/>
    <mergeCell ref="V162:W162"/>
    <mergeCell ref="Z162:AA162"/>
    <mergeCell ref="AD164:AE164"/>
    <mergeCell ref="A165:B165"/>
    <mergeCell ref="E165:F165"/>
    <mergeCell ref="G165:H165"/>
    <mergeCell ref="I165:J165"/>
    <mergeCell ref="V165:W165"/>
    <mergeCell ref="Z165:AA165"/>
    <mergeCell ref="AB165:AC165"/>
    <mergeCell ref="A164:B164"/>
    <mergeCell ref="A156:B156"/>
    <mergeCell ref="E156:F156"/>
    <mergeCell ref="G156:H156"/>
    <mergeCell ref="I156:J156"/>
    <mergeCell ref="V156:W156"/>
    <mergeCell ref="Z156:AA156"/>
    <mergeCell ref="AB156:AC156"/>
    <mergeCell ref="AD156:AE156"/>
    <mergeCell ref="V155:W155"/>
    <mergeCell ref="Z158:AA158"/>
    <mergeCell ref="AB158:AC158"/>
    <mergeCell ref="A157:B157"/>
    <mergeCell ref="E157:F157"/>
    <mergeCell ref="G157:H157"/>
    <mergeCell ref="I157:J157"/>
    <mergeCell ref="V157:W157"/>
    <mergeCell ref="Z157:AA157"/>
    <mergeCell ref="AB157:AC157"/>
    <mergeCell ref="AD157:AE157"/>
    <mergeCell ref="A158:B158"/>
    <mergeCell ref="E158:F158"/>
    <mergeCell ref="G158:H158"/>
    <mergeCell ref="I158:J158"/>
    <mergeCell ref="M158:P158"/>
    <mergeCell ref="V158:W158"/>
    <mergeCell ref="A160:B160"/>
    <mergeCell ref="E160:F160"/>
    <mergeCell ref="G160:H160"/>
    <mergeCell ref="I160:J160"/>
    <mergeCell ref="A159:B159"/>
    <mergeCell ref="E159:F159"/>
    <mergeCell ref="G159:H159"/>
    <mergeCell ref="I159:J159"/>
    <mergeCell ref="AD160:AE160"/>
    <mergeCell ref="A151:B151"/>
    <mergeCell ref="E151:F151"/>
    <mergeCell ref="G151:H151"/>
    <mergeCell ref="I151:J151"/>
    <mergeCell ref="V151:W151"/>
    <mergeCell ref="Z151:AA151"/>
    <mergeCell ref="AB151:AC151"/>
    <mergeCell ref="AD151:AE151"/>
    <mergeCell ref="A152:B152"/>
    <mergeCell ref="E152:F152"/>
    <mergeCell ref="G152:H152"/>
    <mergeCell ref="I152:J152"/>
    <mergeCell ref="V152:W152"/>
    <mergeCell ref="Z152:AA152"/>
    <mergeCell ref="AB152:AC152"/>
    <mergeCell ref="AD152:AE152"/>
    <mergeCell ref="A153:B153"/>
    <mergeCell ref="E153:F153"/>
    <mergeCell ref="G153:H153"/>
    <mergeCell ref="I153:J153"/>
    <mergeCell ref="V153:W153"/>
    <mergeCell ref="Z153:AA153"/>
    <mergeCell ref="AB153:AC153"/>
    <mergeCell ref="AD153:AE153"/>
    <mergeCell ref="A154:B154"/>
    <mergeCell ref="E154:F154"/>
    <mergeCell ref="G154:H154"/>
    <mergeCell ref="I154:J154"/>
    <mergeCell ref="V154:W154"/>
    <mergeCell ref="Z154:AA154"/>
    <mergeCell ref="AB154:AC154"/>
    <mergeCell ref="AD154:AE154"/>
    <mergeCell ref="A155:B155"/>
    <mergeCell ref="E155:F155"/>
    <mergeCell ref="G155:H155"/>
    <mergeCell ref="I155:J155"/>
    <mergeCell ref="AD155:AE155"/>
    <mergeCell ref="A148:B148"/>
    <mergeCell ref="E148:F148"/>
    <mergeCell ref="G148:H148"/>
    <mergeCell ref="I148:J148"/>
    <mergeCell ref="O148:P148"/>
    <mergeCell ref="Q148:R148"/>
    <mergeCell ref="S148:T148"/>
    <mergeCell ref="V148:W148"/>
    <mergeCell ref="Z148:AA148"/>
    <mergeCell ref="AB148:AC148"/>
    <mergeCell ref="AD148:AE148"/>
    <mergeCell ref="AJ148:AK148"/>
    <mergeCell ref="AL148:AM148"/>
    <mergeCell ref="S149:T149"/>
    <mergeCell ref="V149:W149"/>
    <mergeCell ref="A149:B149"/>
    <mergeCell ref="E149:F149"/>
    <mergeCell ref="G149:H149"/>
    <mergeCell ref="I149:J149"/>
    <mergeCell ref="Z149:AA149"/>
    <mergeCell ref="A150:B150"/>
    <mergeCell ref="E150:F150"/>
    <mergeCell ref="G150:H150"/>
    <mergeCell ref="I150:J150"/>
    <mergeCell ref="S150:T150"/>
    <mergeCell ref="V150:W150"/>
    <mergeCell ref="Z150:AA150"/>
    <mergeCell ref="O149:P149"/>
    <mergeCell ref="Q149:R149"/>
    <mergeCell ref="AB150:AC150"/>
    <mergeCell ref="AD150:AE150"/>
    <mergeCell ref="AJ150:AK150"/>
    <mergeCell ref="AL150:AM150"/>
    <mergeCell ref="A145:B145"/>
    <mergeCell ref="E145:F145"/>
    <mergeCell ref="G145:H145"/>
    <mergeCell ref="I145:J145"/>
    <mergeCell ref="O145:P145"/>
    <mergeCell ref="Q145:R145"/>
    <mergeCell ref="S145:T145"/>
    <mergeCell ref="V145:W145"/>
    <mergeCell ref="Z145:AA145"/>
    <mergeCell ref="AB145:AC145"/>
    <mergeCell ref="AD145:AE145"/>
    <mergeCell ref="AJ145:AK145"/>
    <mergeCell ref="AL145:AM145"/>
    <mergeCell ref="AN145:AO145"/>
    <mergeCell ref="A146:B146"/>
    <mergeCell ref="E146:F146"/>
    <mergeCell ref="G146:H146"/>
    <mergeCell ref="I146:J146"/>
    <mergeCell ref="O146:P146"/>
    <mergeCell ref="Q146:R146"/>
    <mergeCell ref="S146:T146"/>
    <mergeCell ref="V146:W146"/>
    <mergeCell ref="Z146:AA146"/>
    <mergeCell ref="AB146:AC146"/>
    <mergeCell ref="AD146:AE146"/>
    <mergeCell ref="AJ146:AK146"/>
    <mergeCell ref="AL146:AM146"/>
    <mergeCell ref="AN146:AO146"/>
    <mergeCell ref="A147:B147"/>
    <mergeCell ref="E147:F147"/>
    <mergeCell ref="G147:H147"/>
    <mergeCell ref="I147:J147"/>
    <mergeCell ref="O147:P147"/>
    <mergeCell ref="Q147:R147"/>
    <mergeCell ref="S147:T147"/>
    <mergeCell ref="V147:W147"/>
    <mergeCell ref="Z147:AA147"/>
    <mergeCell ref="AB147:AC147"/>
    <mergeCell ref="AD147:AE147"/>
    <mergeCell ref="AJ147:AK147"/>
    <mergeCell ref="AL147:AM147"/>
    <mergeCell ref="AN147:AO147"/>
    <mergeCell ref="A142:B142"/>
    <mergeCell ref="E142:F142"/>
    <mergeCell ref="G142:H142"/>
    <mergeCell ref="I142:J142"/>
    <mergeCell ref="O142:P142"/>
    <mergeCell ref="Q142:R142"/>
    <mergeCell ref="S142:T142"/>
    <mergeCell ref="V142:W142"/>
    <mergeCell ref="Z142:AA142"/>
    <mergeCell ref="AB142:AC142"/>
    <mergeCell ref="AD142:AE142"/>
    <mergeCell ref="AJ142:AK142"/>
    <mergeCell ref="AL142:AM142"/>
    <mergeCell ref="AN142:AO142"/>
    <mergeCell ref="A143:B143"/>
    <mergeCell ref="E143:F143"/>
    <mergeCell ref="G143:H143"/>
    <mergeCell ref="I143:J143"/>
    <mergeCell ref="O143:P143"/>
    <mergeCell ref="Q143:R143"/>
    <mergeCell ref="S143:T143"/>
    <mergeCell ref="V143:W143"/>
    <mergeCell ref="Z143:AA143"/>
    <mergeCell ref="AB143:AC143"/>
    <mergeCell ref="AD143:AE143"/>
    <mergeCell ref="AJ143:AK143"/>
    <mergeCell ref="AL143:AM143"/>
    <mergeCell ref="AN143:AO143"/>
    <mergeCell ref="A144:B144"/>
    <mergeCell ref="E144:F144"/>
    <mergeCell ref="G144:H144"/>
    <mergeCell ref="I144:J144"/>
    <mergeCell ref="O144:P144"/>
    <mergeCell ref="Q144:R144"/>
    <mergeCell ref="S144:T144"/>
    <mergeCell ref="V144:W144"/>
    <mergeCell ref="Z144:AA144"/>
    <mergeCell ref="AB144:AC144"/>
    <mergeCell ref="AD144:AE144"/>
    <mergeCell ref="AJ144:AK144"/>
    <mergeCell ref="AL144:AM144"/>
    <mergeCell ref="AN144:AO144"/>
    <mergeCell ref="A139:B139"/>
    <mergeCell ref="E139:F139"/>
    <mergeCell ref="G139:H139"/>
    <mergeCell ref="I139:J139"/>
    <mergeCell ref="O139:P139"/>
    <mergeCell ref="Q139:R139"/>
    <mergeCell ref="S139:T139"/>
    <mergeCell ref="V139:W139"/>
    <mergeCell ref="Z139:AA139"/>
    <mergeCell ref="AB139:AC139"/>
    <mergeCell ref="AD139:AE139"/>
    <mergeCell ref="AJ139:AK139"/>
    <mergeCell ref="AL139:AM139"/>
    <mergeCell ref="AN139:AO139"/>
    <mergeCell ref="A140:B140"/>
    <mergeCell ref="E140:F140"/>
    <mergeCell ref="G140:H140"/>
    <mergeCell ref="I140:J140"/>
    <mergeCell ref="O140:P140"/>
    <mergeCell ref="Q140:R140"/>
    <mergeCell ref="S140:T140"/>
    <mergeCell ref="V140:W140"/>
    <mergeCell ref="Z140:AA140"/>
    <mergeCell ref="AB140:AC140"/>
    <mergeCell ref="AD140:AE140"/>
    <mergeCell ref="AJ140:AK140"/>
    <mergeCell ref="AL140:AM140"/>
    <mergeCell ref="AN140:AO140"/>
    <mergeCell ref="A141:B141"/>
    <mergeCell ref="E141:F141"/>
    <mergeCell ref="G141:H141"/>
    <mergeCell ref="I141:J141"/>
    <mergeCell ref="O141:P141"/>
    <mergeCell ref="Q141:R141"/>
    <mergeCell ref="S141:T141"/>
    <mergeCell ref="V141:W141"/>
    <mergeCell ref="Z141:AA141"/>
    <mergeCell ref="AB141:AC141"/>
    <mergeCell ref="AD141:AE141"/>
    <mergeCell ref="AJ141:AK141"/>
    <mergeCell ref="AL141:AM141"/>
    <mergeCell ref="AN141:AO141"/>
    <mergeCell ref="A136:B136"/>
    <mergeCell ref="E136:F136"/>
    <mergeCell ref="G136:H136"/>
    <mergeCell ref="I136:J136"/>
    <mergeCell ref="O136:P136"/>
    <mergeCell ref="Q136:R136"/>
    <mergeCell ref="S136:T136"/>
    <mergeCell ref="V136:W136"/>
    <mergeCell ref="Z136:AA136"/>
    <mergeCell ref="AB136:AC136"/>
    <mergeCell ref="AD136:AE136"/>
    <mergeCell ref="AJ136:AK136"/>
    <mergeCell ref="AL136:AM136"/>
    <mergeCell ref="AN136:AO136"/>
    <mergeCell ref="A137:B137"/>
    <mergeCell ref="E137:F137"/>
    <mergeCell ref="G137:H137"/>
    <mergeCell ref="I137:J137"/>
    <mergeCell ref="O137:P137"/>
    <mergeCell ref="Q137:R137"/>
    <mergeCell ref="S137:T137"/>
    <mergeCell ref="V137:W137"/>
    <mergeCell ref="Z137:AA137"/>
    <mergeCell ref="AB137:AC137"/>
    <mergeCell ref="AD137:AE137"/>
    <mergeCell ref="AJ137:AK137"/>
    <mergeCell ref="AL137:AM137"/>
    <mergeCell ref="AN137:AO137"/>
    <mergeCell ref="A138:B138"/>
    <mergeCell ref="E138:F138"/>
    <mergeCell ref="G138:H138"/>
    <mergeCell ref="I138:J138"/>
    <mergeCell ref="O138:P138"/>
    <mergeCell ref="Q138:R138"/>
    <mergeCell ref="S138:T138"/>
    <mergeCell ref="V138:W138"/>
    <mergeCell ref="Z138:AA138"/>
    <mergeCell ref="AB138:AC138"/>
    <mergeCell ref="AD138:AE138"/>
    <mergeCell ref="AJ138:AK138"/>
    <mergeCell ref="AL138:AM138"/>
    <mergeCell ref="AN138:AO138"/>
    <mergeCell ref="A133:B133"/>
    <mergeCell ref="E133:F133"/>
    <mergeCell ref="G133:H133"/>
    <mergeCell ref="I133:J133"/>
    <mergeCell ref="O133:P133"/>
    <mergeCell ref="Q133:R133"/>
    <mergeCell ref="S133:T133"/>
    <mergeCell ref="V133:W133"/>
    <mergeCell ref="Z133:AA133"/>
    <mergeCell ref="AB133:AC133"/>
    <mergeCell ref="AD133:AE133"/>
    <mergeCell ref="AJ133:AK133"/>
    <mergeCell ref="AL133:AM133"/>
    <mergeCell ref="AN133:AO133"/>
    <mergeCell ref="A134:B134"/>
    <mergeCell ref="E134:F134"/>
    <mergeCell ref="G134:H134"/>
    <mergeCell ref="I134:J134"/>
    <mergeCell ref="O134:P134"/>
    <mergeCell ref="Q134:R134"/>
    <mergeCell ref="S134:T134"/>
    <mergeCell ref="V134:W134"/>
    <mergeCell ref="Z134:AA134"/>
    <mergeCell ref="AB134:AC134"/>
    <mergeCell ref="AD134:AE134"/>
    <mergeCell ref="AJ134:AK134"/>
    <mergeCell ref="AL134:AM134"/>
    <mergeCell ref="AN134:AO134"/>
    <mergeCell ref="A135:B135"/>
    <mergeCell ref="E135:F135"/>
    <mergeCell ref="G135:H135"/>
    <mergeCell ref="I135:J135"/>
    <mergeCell ref="O135:P135"/>
    <mergeCell ref="Q135:R135"/>
    <mergeCell ref="S135:T135"/>
    <mergeCell ref="V135:W135"/>
    <mergeCell ref="Z135:AA135"/>
    <mergeCell ref="AB135:AC135"/>
    <mergeCell ref="AD135:AE135"/>
    <mergeCell ref="AJ135:AK135"/>
    <mergeCell ref="AL135:AM135"/>
    <mergeCell ref="AN135:AO135"/>
    <mergeCell ref="A130:B130"/>
    <mergeCell ref="E130:F130"/>
    <mergeCell ref="G130:H130"/>
    <mergeCell ref="I130:J130"/>
    <mergeCell ref="O130:P130"/>
    <mergeCell ref="Q130:R130"/>
    <mergeCell ref="S130:T130"/>
    <mergeCell ref="V130:W130"/>
    <mergeCell ref="Z130:AA130"/>
    <mergeCell ref="AB130:AC130"/>
    <mergeCell ref="AD130:AE130"/>
    <mergeCell ref="AJ130:AK130"/>
    <mergeCell ref="AL130:AM130"/>
    <mergeCell ref="AN130:AO130"/>
    <mergeCell ref="A131:B131"/>
    <mergeCell ref="E131:F131"/>
    <mergeCell ref="G131:H131"/>
    <mergeCell ref="I131:J131"/>
    <mergeCell ref="O131:P131"/>
    <mergeCell ref="Q131:R131"/>
    <mergeCell ref="S131:T131"/>
    <mergeCell ref="V131:W131"/>
    <mergeCell ref="Z131:AA131"/>
    <mergeCell ref="AB131:AC131"/>
    <mergeCell ref="AD131:AE131"/>
    <mergeCell ref="AJ131:AK131"/>
    <mergeCell ref="AL131:AM131"/>
    <mergeCell ref="AN131:AO131"/>
    <mergeCell ref="A132:B132"/>
    <mergeCell ref="E132:F132"/>
    <mergeCell ref="G132:H132"/>
    <mergeCell ref="I132:J132"/>
    <mergeCell ref="O132:P132"/>
    <mergeCell ref="Q132:R132"/>
    <mergeCell ref="S132:T132"/>
    <mergeCell ref="V132:W132"/>
    <mergeCell ref="Z132:AA132"/>
    <mergeCell ref="AB132:AC132"/>
    <mergeCell ref="AD132:AE132"/>
    <mergeCell ref="AJ132:AK132"/>
    <mergeCell ref="AL132:AM132"/>
    <mergeCell ref="AN132:AO132"/>
    <mergeCell ref="A127:B127"/>
    <mergeCell ref="E127:F127"/>
    <mergeCell ref="G127:H127"/>
    <mergeCell ref="I127:J127"/>
    <mergeCell ref="O127:P127"/>
    <mergeCell ref="Q127:R127"/>
    <mergeCell ref="S127:T127"/>
    <mergeCell ref="V127:W127"/>
    <mergeCell ref="Z127:AA127"/>
    <mergeCell ref="AB127:AC127"/>
    <mergeCell ref="AD127:AE127"/>
    <mergeCell ref="AJ127:AK127"/>
    <mergeCell ref="AL127:AM127"/>
    <mergeCell ref="AN127:AO127"/>
    <mergeCell ref="A128:B128"/>
    <mergeCell ref="E128:F128"/>
    <mergeCell ref="G128:H128"/>
    <mergeCell ref="I128:J128"/>
    <mergeCell ref="O128:P128"/>
    <mergeCell ref="Q128:R128"/>
    <mergeCell ref="S128:T128"/>
    <mergeCell ref="V128:W128"/>
    <mergeCell ref="Z128:AA128"/>
    <mergeCell ref="AB128:AC128"/>
    <mergeCell ref="AD128:AE128"/>
    <mergeCell ref="AJ128:AK128"/>
    <mergeCell ref="AL128:AM128"/>
    <mergeCell ref="AN128:AO128"/>
    <mergeCell ref="A129:B129"/>
    <mergeCell ref="E129:F129"/>
    <mergeCell ref="G129:H129"/>
    <mergeCell ref="I129:J129"/>
    <mergeCell ref="O129:P129"/>
    <mergeCell ref="Q129:R129"/>
    <mergeCell ref="S129:T129"/>
    <mergeCell ref="V129:W129"/>
    <mergeCell ref="Z129:AA129"/>
    <mergeCell ref="AB129:AC129"/>
    <mergeCell ref="AD129:AE129"/>
    <mergeCell ref="AJ129:AK129"/>
    <mergeCell ref="AL129:AM129"/>
    <mergeCell ref="AN129:AO129"/>
    <mergeCell ref="A124:B124"/>
    <mergeCell ref="E124:F124"/>
    <mergeCell ref="G124:H124"/>
    <mergeCell ref="I124:J124"/>
    <mergeCell ref="O124:P124"/>
    <mergeCell ref="Q124:R124"/>
    <mergeCell ref="S124:T124"/>
    <mergeCell ref="V124:W124"/>
    <mergeCell ref="Z124:AA124"/>
    <mergeCell ref="AB124:AC124"/>
    <mergeCell ref="AD124:AE124"/>
    <mergeCell ref="AJ124:AK124"/>
    <mergeCell ref="AL124:AM124"/>
    <mergeCell ref="AN124:AO124"/>
    <mergeCell ref="A125:B125"/>
    <mergeCell ref="E125:F125"/>
    <mergeCell ref="G125:H125"/>
    <mergeCell ref="I125:J125"/>
    <mergeCell ref="O125:P125"/>
    <mergeCell ref="Q125:R125"/>
    <mergeCell ref="S125:T125"/>
    <mergeCell ref="V125:W125"/>
    <mergeCell ref="Z125:AA125"/>
    <mergeCell ref="AB125:AC125"/>
    <mergeCell ref="AD125:AE125"/>
    <mergeCell ref="AJ125:AK125"/>
    <mergeCell ref="AL125:AM125"/>
    <mergeCell ref="AN125:AO125"/>
    <mergeCell ref="A126:B126"/>
    <mergeCell ref="E126:F126"/>
    <mergeCell ref="G126:H126"/>
    <mergeCell ref="I126:J126"/>
    <mergeCell ref="O126:P126"/>
    <mergeCell ref="Q126:R126"/>
    <mergeCell ref="S126:T126"/>
    <mergeCell ref="V126:W126"/>
    <mergeCell ref="Z126:AA126"/>
    <mergeCell ref="AB126:AC126"/>
    <mergeCell ref="AD126:AE126"/>
    <mergeCell ref="AJ126:AK126"/>
    <mergeCell ref="AL126:AM126"/>
    <mergeCell ref="AN126:AO126"/>
    <mergeCell ref="A123:B123"/>
    <mergeCell ref="E123:F123"/>
    <mergeCell ref="G123:H123"/>
    <mergeCell ref="I123:J123"/>
    <mergeCell ref="O123:P123"/>
    <mergeCell ref="Q123:R123"/>
    <mergeCell ref="S123:T123"/>
    <mergeCell ref="V123:W123"/>
    <mergeCell ref="Z123:AA123"/>
    <mergeCell ref="AB123:AC123"/>
    <mergeCell ref="AD123:AE123"/>
    <mergeCell ref="AJ123:AK123"/>
    <mergeCell ref="AL123:AM123"/>
    <mergeCell ref="AN123:AO123"/>
    <mergeCell ref="AN112:AO112"/>
    <mergeCell ref="A113:U113"/>
    <mergeCell ref="V113:AO113"/>
    <mergeCell ref="A115:T115"/>
    <mergeCell ref="V115:AO115"/>
    <mergeCell ref="O119:P120"/>
    <mergeCell ref="Q119:R120"/>
    <mergeCell ref="S119:T120"/>
    <mergeCell ref="A117:B120"/>
    <mergeCell ref="C117:F118"/>
    <mergeCell ref="AB121:AC121"/>
    <mergeCell ref="AJ121:AK121"/>
    <mergeCell ref="AL121:AM121"/>
    <mergeCell ref="AN121:AO121"/>
    <mergeCell ref="AD121:AE121"/>
    <mergeCell ref="Q121:R121"/>
    <mergeCell ref="S121:T121"/>
    <mergeCell ref="V121:W121"/>
    <mergeCell ref="Z121:AA121"/>
    <mergeCell ref="A121:B121"/>
    <mergeCell ref="E121:F121"/>
    <mergeCell ref="G121:H121"/>
    <mergeCell ref="O121:P121"/>
    <mergeCell ref="I121:J121"/>
    <mergeCell ref="E108:F108"/>
    <mergeCell ref="G108:H108"/>
    <mergeCell ref="I108:J108"/>
    <mergeCell ref="Z108:AA108"/>
    <mergeCell ref="AB108:AC108"/>
    <mergeCell ref="AB106:AC106"/>
    <mergeCell ref="G106:H106"/>
    <mergeCell ref="I106:J106"/>
    <mergeCell ref="V106:W106"/>
    <mergeCell ref="Z106:AA106"/>
    <mergeCell ref="AD108:AE108"/>
    <mergeCell ref="V108:W108"/>
    <mergeCell ref="A109:B109"/>
    <mergeCell ref="E109:F109"/>
    <mergeCell ref="G109:H109"/>
    <mergeCell ref="I109:J109"/>
    <mergeCell ref="V109:W109"/>
    <mergeCell ref="Z109:AA109"/>
    <mergeCell ref="AB109:AC109"/>
    <mergeCell ref="A108:B108"/>
    <mergeCell ref="A122:B122"/>
    <mergeCell ref="E122:F122"/>
    <mergeCell ref="G122:H122"/>
    <mergeCell ref="I122:J122"/>
    <mergeCell ref="O122:P122"/>
    <mergeCell ref="Q122:R122"/>
    <mergeCell ref="S122:T122"/>
    <mergeCell ref="V122:W122"/>
    <mergeCell ref="Z122:AA122"/>
    <mergeCell ref="AB122:AC122"/>
    <mergeCell ref="AD122:AE122"/>
    <mergeCell ref="AJ122:AK122"/>
    <mergeCell ref="AL122:AM122"/>
    <mergeCell ref="A103:B103"/>
    <mergeCell ref="E103:F103"/>
    <mergeCell ref="G103:H103"/>
    <mergeCell ref="I103:J103"/>
    <mergeCell ref="M103:P103"/>
    <mergeCell ref="V103:W103"/>
    <mergeCell ref="Z103:AA103"/>
    <mergeCell ref="AB103:AC103"/>
    <mergeCell ref="AD103:AE103"/>
    <mergeCell ref="AH103:AK103"/>
    <mergeCell ref="AH102:AK102"/>
    <mergeCell ref="M102:P102"/>
    <mergeCell ref="V102:W102"/>
    <mergeCell ref="A104:B104"/>
    <mergeCell ref="E104:F104"/>
    <mergeCell ref="G104:H104"/>
    <mergeCell ref="I104:J104"/>
    <mergeCell ref="V104:W104"/>
    <mergeCell ref="Z104:AA104"/>
    <mergeCell ref="AB104:AC104"/>
    <mergeCell ref="AD104:AE104"/>
    <mergeCell ref="AH104:AK104"/>
    <mergeCell ref="A105:B105"/>
    <mergeCell ref="E105:F105"/>
    <mergeCell ref="G105:H105"/>
    <mergeCell ref="I105:J105"/>
    <mergeCell ref="V105:W105"/>
    <mergeCell ref="Z105:AA105"/>
    <mergeCell ref="AB105:AC105"/>
    <mergeCell ref="AD105:AE105"/>
    <mergeCell ref="A107:B107"/>
    <mergeCell ref="E107:F107"/>
    <mergeCell ref="G107:H107"/>
    <mergeCell ref="I107:J107"/>
    <mergeCell ref="Z107:AA107"/>
    <mergeCell ref="AB107:AC107"/>
    <mergeCell ref="AD107:AE107"/>
    <mergeCell ref="A106:B106"/>
    <mergeCell ref="E106:F106"/>
    <mergeCell ref="A98:B98"/>
    <mergeCell ref="E98:F98"/>
    <mergeCell ref="G98:H98"/>
    <mergeCell ref="I98:J98"/>
    <mergeCell ref="V98:W98"/>
    <mergeCell ref="Z98:AA98"/>
    <mergeCell ref="AB98:AC98"/>
    <mergeCell ref="AD98:AE98"/>
    <mergeCell ref="A99:B99"/>
    <mergeCell ref="E99:F99"/>
    <mergeCell ref="G99:H99"/>
    <mergeCell ref="I99:J99"/>
    <mergeCell ref="V99:W99"/>
    <mergeCell ref="Z99:AA99"/>
    <mergeCell ref="AB99:AC99"/>
    <mergeCell ref="AD99:AE99"/>
    <mergeCell ref="A100:B100"/>
    <mergeCell ref="E100:F100"/>
    <mergeCell ref="G100:H100"/>
    <mergeCell ref="I100:J100"/>
    <mergeCell ref="V100:W100"/>
    <mergeCell ref="Z100:AA100"/>
    <mergeCell ref="AB100:AC100"/>
    <mergeCell ref="AD100:AE100"/>
    <mergeCell ref="A101:B101"/>
    <mergeCell ref="E101:F101"/>
    <mergeCell ref="G101:H101"/>
    <mergeCell ref="I101:J101"/>
    <mergeCell ref="V101:W101"/>
    <mergeCell ref="Z101:AA101"/>
    <mergeCell ref="AB101:AC101"/>
    <mergeCell ref="AD101:AE101"/>
    <mergeCell ref="A102:B102"/>
    <mergeCell ref="E102:F102"/>
    <mergeCell ref="G102:H102"/>
    <mergeCell ref="I102:J102"/>
    <mergeCell ref="Z102:AA102"/>
    <mergeCell ref="AB102:AC102"/>
    <mergeCell ref="AD102:AE102"/>
    <mergeCell ref="A94:B94"/>
    <mergeCell ref="E94:F94"/>
    <mergeCell ref="G94:H94"/>
    <mergeCell ref="I94:J94"/>
    <mergeCell ref="O94:P94"/>
    <mergeCell ref="Q94:R94"/>
    <mergeCell ref="S94:T94"/>
    <mergeCell ref="V94:W94"/>
    <mergeCell ref="Z94:AA94"/>
    <mergeCell ref="AB94:AC94"/>
    <mergeCell ref="AD94:AE94"/>
    <mergeCell ref="AJ94:AK94"/>
    <mergeCell ref="AL94:AM94"/>
    <mergeCell ref="AN94:AO94"/>
    <mergeCell ref="A95:B95"/>
    <mergeCell ref="E95:F95"/>
    <mergeCell ref="G95:H95"/>
    <mergeCell ref="I95:J95"/>
    <mergeCell ref="S95:T95"/>
    <mergeCell ref="V95:W95"/>
    <mergeCell ref="Z95:AA95"/>
    <mergeCell ref="AB95:AC95"/>
    <mergeCell ref="AD95:AE95"/>
    <mergeCell ref="AN95:AO95"/>
    <mergeCell ref="A96:B96"/>
    <mergeCell ref="E96:F96"/>
    <mergeCell ref="G96:H96"/>
    <mergeCell ref="I96:J96"/>
    <mergeCell ref="V96:W96"/>
    <mergeCell ref="Z96:AA96"/>
    <mergeCell ref="AB96:AC96"/>
    <mergeCell ref="AD96:AE96"/>
    <mergeCell ref="A97:B97"/>
    <mergeCell ref="E97:F97"/>
    <mergeCell ref="G97:H97"/>
    <mergeCell ref="I97:J97"/>
    <mergeCell ref="V97:W97"/>
    <mergeCell ref="Z97:AA97"/>
    <mergeCell ref="AB97:AC97"/>
    <mergeCell ref="AD97:AE97"/>
    <mergeCell ref="A91:B91"/>
    <mergeCell ref="E91:F91"/>
    <mergeCell ref="G91:H91"/>
    <mergeCell ref="I91:J91"/>
    <mergeCell ref="O91:P91"/>
    <mergeCell ref="Q91:R91"/>
    <mergeCell ref="S91:T91"/>
    <mergeCell ref="V91:W91"/>
    <mergeCell ref="Z91:AA91"/>
    <mergeCell ref="AB91:AC91"/>
    <mergeCell ref="AD91:AE91"/>
    <mergeCell ref="AJ91:AK91"/>
    <mergeCell ref="AL91:AM91"/>
    <mergeCell ref="AN91:AO91"/>
    <mergeCell ref="A92:B92"/>
    <mergeCell ref="E92:F92"/>
    <mergeCell ref="G92:H92"/>
    <mergeCell ref="I92:J92"/>
    <mergeCell ref="O92:P92"/>
    <mergeCell ref="Q92:R92"/>
    <mergeCell ref="S92:T92"/>
    <mergeCell ref="V92:W92"/>
    <mergeCell ref="Z92:AA92"/>
    <mergeCell ref="AB92:AC92"/>
    <mergeCell ref="AD92:AE92"/>
    <mergeCell ref="AJ92:AK92"/>
    <mergeCell ref="AL92:AM92"/>
    <mergeCell ref="AN92:AO92"/>
    <mergeCell ref="A93:B93"/>
    <mergeCell ref="E93:F93"/>
    <mergeCell ref="G93:H93"/>
    <mergeCell ref="I93:J93"/>
    <mergeCell ref="O93:P93"/>
    <mergeCell ref="Q93:R93"/>
    <mergeCell ref="S93:T93"/>
    <mergeCell ref="V93:W93"/>
    <mergeCell ref="Z93:AA93"/>
    <mergeCell ref="AB93:AC93"/>
    <mergeCell ref="AD93:AE93"/>
    <mergeCell ref="AJ93:AK93"/>
    <mergeCell ref="AL93:AM93"/>
    <mergeCell ref="A88:B88"/>
    <mergeCell ref="E88:F88"/>
    <mergeCell ref="G88:H88"/>
    <mergeCell ref="I88:J88"/>
    <mergeCell ref="O88:P88"/>
    <mergeCell ref="Q88:R88"/>
    <mergeCell ref="S88:T88"/>
    <mergeCell ref="V88:W88"/>
    <mergeCell ref="Z88:AA88"/>
    <mergeCell ref="AB88:AC88"/>
    <mergeCell ref="AD88:AE88"/>
    <mergeCell ref="AJ88:AK88"/>
    <mergeCell ref="AL88:AM88"/>
    <mergeCell ref="AN88:AO88"/>
    <mergeCell ref="A89:B89"/>
    <mergeCell ref="E89:F89"/>
    <mergeCell ref="G89:H89"/>
    <mergeCell ref="I89:J89"/>
    <mergeCell ref="O89:P89"/>
    <mergeCell ref="Q89:R89"/>
    <mergeCell ref="S89:T89"/>
    <mergeCell ref="V89:W89"/>
    <mergeCell ref="Z89:AA89"/>
    <mergeCell ref="AB89:AC89"/>
    <mergeCell ref="AD89:AE89"/>
    <mergeCell ref="AJ89:AK89"/>
    <mergeCell ref="AL89:AM89"/>
    <mergeCell ref="AN89:AO89"/>
    <mergeCell ref="A90:B90"/>
    <mergeCell ref="E90:F90"/>
    <mergeCell ref="G90:H90"/>
    <mergeCell ref="I90:J90"/>
    <mergeCell ref="O90:P90"/>
    <mergeCell ref="Q90:R90"/>
    <mergeCell ref="S90:T90"/>
    <mergeCell ref="V90:W90"/>
    <mergeCell ref="Z90:AA90"/>
    <mergeCell ref="AB90:AC90"/>
    <mergeCell ref="AD90:AE90"/>
    <mergeCell ref="AJ90:AK90"/>
    <mergeCell ref="AL90:AM90"/>
    <mergeCell ref="AN90:AO90"/>
    <mergeCell ref="A85:B85"/>
    <mergeCell ref="E85:F85"/>
    <mergeCell ref="G85:H85"/>
    <mergeCell ref="I85:J85"/>
    <mergeCell ref="O85:P85"/>
    <mergeCell ref="Q85:R85"/>
    <mergeCell ref="S85:T85"/>
    <mergeCell ref="V85:W85"/>
    <mergeCell ref="Z85:AA85"/>
    <mergeCell ref="AB85:AC85"/>
    <mergeCell ref="AD85:AE85"/>
    <mergeCell ref="AJ85:AK85"/>
    <mergeCell ref="AL85:AM85"/>
    <mergeCell ref="AN85:AO85"/>
    <mergeCell ref="A86:B86"/>
    <mergeCell ref="E86:F86"/>
    <mergeCell ref="G86:H86"/>
    <mergeCell ref="I86:J86"/>
    <mergeCell ref="O86:P86"/>
    <mergeCell ref="Q86:R86"/>
    <mergeCell ref="S86:T86"/>
    <mergeCell ref="V86:W86"/>
    <mergeCell ref="Z86:AA86"/>
    <mergeCell ref="AB86:AC86"/>
    <mergeCell ref="AD86:AE86"/>
    <mergeCell ref="AJ86:AK86"/>
    <mergeCell ref="AL86:AM86"/>
    <mergeCell ref="AN86:AO86"/>
    <mergeCell ref="A87:B87"/>
    <mergeCell ref="E87:F87"/>
    <mergeCell ref="G87:H87"/>
    <mergeCell ref="I87:J87"/>
    <mergeCell ref="O87:P87"/>
    <mergeCell ref="Q87:R87"/>
    <mergeCell ref="S87:T87"/>
    <mergeCell ref="V87:W87"/>
    <mergeCell ref="Z87:AA87"/>
    <mergeCell ref="AB87:AC87"/>
    <mergeCell ref="AD87:AE87"/>
    <mergeCell ref="AJ87:AK87"/>
    <mergeCell ref="AL87:AM87"/>
    <mergeCell ref="AN87:AO87"/>
    <mergeCell ref="A82:B82"/>
    <mergeCell ref="E82:F82"/>
    <mergeCell ref="G82:H82"/>
    <mergeCell ref="I82:J82"/>
    <mergeCell ref="O82:P82"/>
    <mergeCell ref="Q82:R82"/>
    <mergeCell ref="S82:T82"/>
    <mergeCell ref="V82:W82"/>
    <mergeCell ref="Z82:AA82"/>
    <mergeCell ref="AB82:AC82"/>
    <mergeCell ref="AD82:AE82"/>
    <mergeCell ref="AJ82:AK82"/>
    <mergeCell ref="AL82:AM82"/>
    <mergeCell ref="AN82:AO82"/>
    <mergeCell ref="A83:B83"/>
    <mergeCell ref="E83:F83"/>
    <mergeCell ref="G83:H83"/>
    <mergeCell ref="I83:J83"/>
    <mergeCell ref="O83:P83"/>
    <mergeCell ref="Q83:R83"/>
    <mergeCell ref="S83:T83"/>
    <mergeCell ref="V83:W83"/>
    <mergeCell ref="Z83:AA83"/>
    <mergeCell ref="AB83:AC83"/>
    <mergeCell ref="AD83:AE83"/>
    <mergeCell ref="AJ83:AK83"/>
    <mergeCell ref="AL83:AM83"/>
    <mergeCell ref="AN83:AO83"/>
    <mergeCell ref="A84:B84"/>
    <mergeCell ref="E84:F84"/>
    <mergeCell ref="G84:H84"/>
    <mergeCell ref="I84:J84"/>
    <mergeCell ref="O84:P84"/>
    <mergeCell ref="Q84:R84"/>
    <mergeCell ref="S84:T84"/>
    <mergeCell ref="V84:W84"/>
    <mergeCell ref="Z84:AA84"/>
    <mergeCell ref="AB84:AC84"/>
    <mergeCell ref="AD84:AE84"/>
    <mergeCell ref="AJ84:AK84"/>
    <mergeCell ref="AL84:AM84"/>
    <mergeCell ref="AN84:AO84"/>
    <mergeCell ref="A79:B79"/>
    <mergeCell ref="E79:F79"/>
    <mergeCell ref="G79:H79"/>
    <mergeCell ref="I79:J79"/>
    <mergeCell ref="O79:P79"/>
    <mergeCell ref="Q79:R79"/>
    <mergeCell ref="S79:T79"/>
    <mergeCell ref="V79:W79"/>
    <mergeCell ref="Z79:AA79"/>
    <mergeCell ref="AB79:AC79"/>
    <mergeCell ref="AD79:AE79"/>
    <mergeCell ref="AJ79:AK79"/>
    <mergeCell ref="AL79:AM79"/>
    <mergeCell ref="AN79:AO79"/>
    <mergeCell ref="A80:B80"/>
    <mergeCell ref="E80:F80"/>
    <mergeCell ref="G80:H80"/>
    <mergeCell ref="I80:J80"/>
    <mergeCell ref="O80:P80"/>
    <mergeCell ref="Q80:R80"/>
    <mergeCell ref="S80:T80"/>
    <mergeCell ref="V80:W80"/>
    <mergeCell ref="Z80:AA80"/>
    <mergeCell ref="AB80:AC80"/>
    <mergeCell ref="AD80:AE80"/>
    <mergeCell ref="AJ80:AK80"/>
    <mergeCell ref="AL80:AM80"/>
    <mergeCell ref="AN80:AO80"/>
    <mergeCell ref="A81:B81"/>
    <mergeCell ref="E81:F81"/>
    <mergeCell ref="G81:H81"/>
    <mergeCell ref="I81:J81"/>
    <mergeCell ref="Q81:R81"/>
    <mergeCell ref="S81:T81"/>
    <mergeCell ref="V81:W81"/>
    <mergeCell ref="Z81:AA81"/>
    <mergeCell ref="AB81:AC81"/>
    <mergeCell ref="AD81:AE81"/>
    <mergeCell ref="AJ81:AK81"/>
    <mergeCell ref="AL81:AM81"/>
    <mergeCell ref="AN81:AO81"/>
    <mergeCell ref="A76:B76"/>
    <mergeCell ref="E76:F76"/>
    <mergeCell ref="G76:H76"/>
    <mergeCell ref="I76:J76"/>
    <mergeCell ref="O76:P76"/>
    <mergeCell ref="Q76:R76"/>
    <mergeCell ref="S76:T76"/>
    <mergeCell ref="V76:W76"/>
    <mergeCell ref="Z76:AA76"/>
    <mergeCell ref="AB76:AC76"/>
    <mergeCell ref="AD76:AE76"/>
    <mergeCell ref="AJ76:AK76"/>
    <mergeCell ref="AL76:AM76"/>
    <mergeCell ref="AN76:AO76"/>
    <mergeCell ref="A77:B77"/>
    <mergeCell ref="E77:F77"/>
    <mergeCell ref="G77:H77"/>
    <mergeCell ref="I77:J77"/>
    <mergeCell ref="O77:P77"/>
    <mergeCell ref="Q77:R77"/>
    <mergeCell ref="S77:T77"/>
    <mergeCell ref="V77:W77"/>
    <mergeCell ref="Z77:AA77"/>
    <mergeCell ref="AB77:AC77"/>
    <mergeCell ref="AD77:AE77"/>
    <mergeCell ref="AJ77:AK77"/>
    <mergeCell ref="AL77:AM77"/>
    <mergeCell ref="AN77:AO77"/>
    <mergeCell ref="A78:B78"/>
    <mergeCell ref="E78:F78"/>
    <mergeCell ref="G78:H78"/>
    <mergeCell ref="I78:J78"/>
    <mergeCell ref="O78:P78"/>
    <mergeCell ref="Q78:R78"/>
    <mergeCell ref="S78:T78"/>
    <mergeCell ref="V78:W78"/>
    <mergeCell ref="Z78:AA78"/>
    <mergeCell ref="AB78:AC78"/>
    <mergeCell ref="AD78:AE78"/>
    <mergeCell ref="AJ78:AK78"/>
    <mergeCell ref="AL78:AM78"/>
    <mergeCell ref="AN78:AO78"/>
    <mergeCell ref="A73:B73"/>
    <mergeCell ref="E73:F73"/>
    <mergeCell ref="G73:H73"/>
    <mergeCell ref="I73:J73"/>
    <mergeCell ref="O73:P73"/>
    <mergeCell ref="Q73:R73"/>
    <mergeCell ref="S73:T73"/>
    <mergeCell ref="V73:W73"/>
    <mergeCell ref="Z73:AA73"/>
    <mergeCell ref="AB73:AC73"/>
    <mergeCell ref="AD73:AE73"/>
    <mergeCell ref="AJ73:AK73"/>
    <mergeCell ref="AL73:AM73"/>
    <mergeCell ref="AN73:AO73"/>
    <mergeCell ref="A74:B74"/>
    <mergeCell ref="E74:F74"/>
    <mergeCell ref="G74:H74"/>
    <mergeCell ref="I74:J74"/>
    <mergeCell ref="O74:P74"/>
    <mergeCell ref="Q74:R74"/>
    <mergeCell ref="S74:T74"/>
    <mergeCell ref="V74:W74"/>
    <mergeCell ref="Z74:AA74"/>
    <mergeCell ref="AB74:AC74"/>
    <mergeCell ref="AD74:AE74"/>
    <mergeCell ref="AJ74:AK74"/>
    <mergeCell ref="AL74:AM74"/>
    <mergeCell ref="AN74:AO74"/>
    <mergeCell ref="A75:B75"/>
    <mergeCell ref="E75:F75"/>
    <mergeCell ref="G75:H75"/>
    <mergeCell ref="I75:J75"/>
    <mergeCell ref="O75:P75"/>
    <mergeCell ref="Q75:R75"/>
    <mergeCell ref="S75:T75"/>
    <mergeCell ref="V75:W75"/>
    <mergeCell ref="Z75:AA75"/>
    <mergeCell ref="AB75:AC75"/>
    <mergeCell ref="AD75:AE75"/>
    <mergeCell ref="AJ75:AK75"/>
    <mergeCell ref="AL75:AM75"/>
    <mergeCell ref="AN75:AO75"/>
    <mergeCell ref="A70:B70"/>
    <mergeCell ref="E70:F70"/>
    <mergeCell ref="G70:H70"/>
    <mergeCell ref="I70:J70"/>
    <mergeCell ref="O70:P70"/>
    <mergeCell ref="Q70:R70"/>
    <mergeCell ref="S70:T70"/>
    <mergeCell ref="V70:W70"/>
    <mergeCell ref="Z70:AA70"/>
    <mergeCell ref="AB70:AC70"/>
    <mergeCell ref="AD70:AE70"/>
    <mergeCell ref="AJ70:AK70"/>
    <mergeCell ref="AL70:AM70"/>
    <mergeCell ref="AN70:AO70"/>
    <mergeCell ref="A71:B71"/>
    <mergeCell ref="E71:F71"/>
    <mergeCell ref="G71:H71"/>
    <mergeCell ref="I71:J71"/>
    <mergeCell ref="O71:P71"/>
    <mergeCell ref="Q71:R71"/>
    <mergeCell ref="S71:T71"/>
    <mergeCell ref="V71:W71"/>
    <mergeCell ref="Z71:AA71"/>
    <mergeCell ref="AB71:AC71"/>
    <mergeCell ref="AD71:AE71"/>
    <mergeCell ref="AJ71:AK71"/>
    <mergeCell ref="AL71:AM71"/>
    <mergeCell ref="AN71:AO71"/>
    <mergeCell ref="A72:B72"/>
    <mergeCell ref="E72:F72"/>
    <mergeCell ref="G72:H72"/>
    <mergeCell ref="I72:J72"/>
    <mergeCell ref="O72:P72"/>
    <mergeCell ref="Q72:R72"/>
    <mergeCell ref="S72:T72"/>
    <mergeCell ref="V72:W72"/>
    <mergeCell ref="Z72:AA72"/>
    <mergeCell ref="AB72:AC72"/>
    <mergeCell ref="AD72:AE72"/>
    <mergeCell ref="AJ72:AK72"/>
    <mergeCell ref="AL72:AM72"/>
    <mergeCell ref="AN72:AO72"/>
    <mergeCell ref="I67:J67"/>
    <mergeCell ref="O67:P67"/>
    <mergeCell ref="Q67:R67"/>
    <mergeCell ref="S67:T67"/>
    <mergeCell ref="V67:W67"/>
    <mergeCell ref="Z67:AA67"/>
    <mergeCell ref="AB67:AC67"/>
    <mergeCell ref="AD67:AE67"/>
    <mergeCell ref="AJ67:AK67"/>
    <mergeCell ref="AL67:AM67"/>
    <mergeCell ref="AN67:AO67"/>
    <mergeCell ref="A68:B68"/>
    <mergeCell ref="E68:F68"/>
    <mergeCell ref="G68:H68"/>
    <mergeCell ref="I68:J68"/>
    <mergeCell ref="O68:P68"/>
    <mergeCell ref="Q68:R68"/>
    <mergeCell ref="S68:T68"/>
    <mergeCell ref="V68:W68"/>
    <mergeCell ref="Z68:AA68"/>
    <mergeCell ref="AB68:AC68"/>
    <mergeCell ref="AD68:AE68"/>
    <mergeCell ref="AJ68:AK68"/>
    <mergeCell ref="AL68:AM68"/>
    <mergeCell ref="AN68:AO68"/>
    <mergeCell ref="A69:B69"/>
    <mergeCell ref="E69:F69"/>
    <mergeCell ref="G69:H69"/>
    <mergeCell ref="I69:J69"/>
    <mergeCell ref="O69:P69"/>
    <mergeCell ref="Q69:R69"/>
    <mergeCell ref="S69:T69"/>
    <mergeCell ref="V69:W69"/>
    <mergeCell ref="Z69:AA69"/>
    <mergeCell ref="AB69:AC69"/>
    <mergeCell ref="AD69:AE69"/>
    <mergeCell ref="AJ69:AK69"/>
    <mergeCell ref="AL69:AM69"/>
    <mergeCell ref="AN69:AO69"/>
    <mergeCell ref="A51:B51"/>
    <mergeCell ref="E51:F51"/>
    <mergeCell ref="G51:H51"/>
    <mergeCell ref="I51:J51"/>
    <mergeCell ref="V51:W51"/>
    <mergeCell ref="Z51:AA51"/>
    <mergeCell ref="AB51:AC51"/>
    <mergeCell ref="AD51:AE51"/>
    <mergeCell ref="A52:B52"/>
    <mergeCell ref="E52:F52"/>
    <mergeCell ref="G52:H52"/>
    <mergeCell ref="I52:J52"/>
    <mergeCell ref="V52:W52"/>
    <mergeCell ref="Z52:AA52"/>
    <mergeCell ref="AB52:AC52"/>
    <mergeCell ref="AD52:AE52"/>
    <mergeCell ref="A53:B53"/>
    <mergeCell ref="E53:F53"/>
    <mergeCell ref="G53:H53"/>
    <mergeCell ref="I53:J53"/>
    <mergeCell ref="V53:W53"/>
    <mergeCell ref="Z53:AA53"/>
    <mergeCell ref="AB53:AC53"/>
    <mergeCell ref="AD53:AE53"/>
    <mergeCell ref="AB54:AC54"/>
    <mergeCell ref="AD54:AE54"/>
    <mergeCell ref="A58:U58"/>
    <mergeCell ref="V58:AO58"/>
    <mergeCell ref="E54:F54"/>
    <mergeCell ref="G54:H54"/>
    <mergeCell ref="I54:J54"/>
    <mergeCell ref="Z54:AA54"/>
    <mergeCell ref="S56:T56"/>
    <mergeCell ref="AN56:AO56"/>
    <mergeCell ref="A57:U57"/>
    <mergeCell ref="V57:AO57"/>
    <mergeCell ref="A47:B47"/>
    <mergeCell ref="E47:F47"/>
    <mergeCell ref="G47:H47"/>
    <mergeCell ref="I47:J47"/>
    <mergeCell ref="M47:P47"/>
    <mergeCell ref="V47:W47"/>
    <mergeCell ref="Z47:AA47"/>
    <mergeCell ref="AB47:AC47"/>
    <mergeCell ref="AD47:AE47"/>
    <mergeCell ref="AH47:AK47"/>
    <mergeCell ref="A48:B48"/>
    <mergeCell ref="E48:F48"/>
    <mergeCell ref="G48:H48"/>
    <mergeCell ref="I48:J48"/>
    <mergeCell ref="M48:P48"/>
    <mergeCell ref="V48:W48"/>
    <mergeCell ref="Z48:AA48"/>
    <mergeCell ref="AB48:AC48"/>
    <mergeCell ref="AD48:AE48"/>
    <mergeCell ref="AH48:AK48"/>
    <mergeCell ref="A49:B49"/>
    <mergeCell ref="E49:F49"/>
    <mergeCell ref="G49:H49"/>
    <mergeCell ref="I49:J49"/>
    <mergeCell ref="V49:W49"/>
    <mergeCell ref="Z49:AA49"/>
    <mergeCell ref="AB49:AC49"/>
    <mergeCell ref="AD49:AE49"/>
    <mergeCell ref="A50:B50"/>
    <mergeCell ref="E50:F50"/>
    <mergeCell ref="G50:H50"/>
    <mergeCell ref="I50:J50"/>
    <mergeCell ref="V50:W50"/>
    <mergeCell ref="Z50:AA50"/>
    <mergeCell ref="AB50:AC50"/>
    <mergeCell ref="AD50:AE50"/>
    <mergeCell ref="A42:B42"/>
    <mergeCell ref="E42:F42"/>
    <mergeCell ref="G42:H42"/>
    <mergeCell ref="I42:J42"/>
    <mergeCell ref="V42:W42"/>
    <mergeCell ref="Z42:AA42"/>
    <mergeCell ref="AB42:AC42"/>
    <mergeCell ref="AD42:AE42"/>
    <mergeCell ref="A43:B43"/>
    <mergeCell ref="E43:F43"/>
    <mergeCell ref="G43:H43"/>
    <mergeCell ref="I43:J43"/>
    <mergeCell ref="V43:W43"/>
    <mergeCell ref="Z43:AA43"/>
    <mergeCell ref="AB43:AC43"/>
    <mergeCell ref="AD43:AE43"/>
    <mergeCell ref="A44:B44"/>
    <mergeCell ref="E44:F44"/>
    <mergeCell ref="G44:H44"/>
    <mergeCell ref="I44:J44"/>
    <mergeCell ref="V44:W44"/>
    <mergeCell ref="Z44:AA44"/>
    <mergeCell ref="AB44:AC44"/>
    <mergeCell ref="AD44:AE44"/>
    <mergeCell ref="A45:B45"/>
    <mergeCell ref="E45:F45"/>
    <mergeCell ref="G45:H45"/>
    <mergeCell ref="I45:J45"/>
    <mergeCell ref="V45:W45"/>
    <mergeCell ref="Z45:AA45"/>
    <mergeCell ref="AB45:AC45"/>
    <mergeCell ref="AD45:AE45"/>
    <mergeCell ref="A46:B46"/>
    <mergeCell ref="E46:F46"/>
    <mergeCell ref="G46:H46"/>
    <mergeCell ref="I46:J46"/>
    <mergeCell ref="V46:W46"/>
    <mergeCell ref="Z46:AA46"/>
    <mergeCell ref="AB46:AC46"/>
    <mergeCell ref="AD46:AE46"/>
    <mergeCell ref="A38:B38"/>
    <mergeCell ref="E38:F38"/>
    <mergeCell ref="G38:H38"/>
    <mergeCell ref="I38:J38"/>
    <mergeCell ref="O38:P38"/>
    <mergeCell ref="Q38:R38"/>
    <mergeCell ref="S38:T38"/>
    <mergeCell ref="V38:W38"/>
    <mergeCell ref="Z38:AA38"/>
    <mergeCell ref="AB38:AC38"/>
    <mergeCell ref="AD38:AE38"/>
    <mergeCell ref="AJ38:AK38"/>
    <mergeCell ref="AL38:AM38"/>
    <mergeCell ref="AN38:AO38"/>
    <mergeCell ref="A39:B39"/>
    <mergeCell ref="E39:F39"/>
    <mergeCell ref="G39:H39"/>
    <mergeCell ref="I39:J39"/>
    <mergeCell ref="V39:W39"/>
    <mergeCell ref="Z39:AA39"/>
    <mergeCell ref="AB39:AC39"/>
    <mergeCell ref="AD39:AE39"/>
    <mergeCell ref="A40:B40"/>
    <mergeCell ref="E40:F40"/>
    <mergeCell ref="G40:H40"/>
    <mergeCell ref="I40:J40"/>
    <mergeCell ref="V40:W40"/>
    <mergeCell ref="Z40:AA40"/>
    <mergeCell ref="AB40:AC40"/>
    <mergeCell ref="AD40:AE40"/>
    <mergeCell ref="A41:B41"/>
    <mergeCell ref="E41:F41"/>
    <mergeCell ref="G41:H41"/>
    <mergeCell ref="I41:J41"/>
    <mergeCell ref="V41:W41"/>
    <mergeCell ref="Z41:AA41"/>
    <mergeCell ref="AB41:AC41"/>
    <mergeCell ref="AD41:AE41"/>
    <mergeCell ref="A35:B35"/>
    <mergeCell ref="E35:F35"/>
    <mergeCell ref="G35:H35"/>
    <mergeCell ref="I35:J35"/>
    <mergeCell ref="O35:P35"/>
    <mergeCell ref="Q35:R35"/>
    <mergeCell ref="S35:T35"/>
    <mergeCell ref="V35:W35"/>
    <mergeCell ref="Z35:AA35"/>
    <mergeCell ref="AB35:AC35"/>
    <mergeCell ref="AD35:AE35"/>
    <mergeCell ref="AJ35:AK35"/>
    <mergeCell ref="AL35:AM35"/>
    <mergeCell ref="AN35:AO35"/>
    <mergeCell ref="A36:B36"/>
    <mergeCell ref="E36:F36"/>
    <mergeCell ref="G36:H36"/>
    <mergeCell ref="I36:J36"/>
    <mergeCell ref="O36:P36"/>
    <mergeCell ref="Q36:R36"/>
    <mergeCell ref="S36:T36"/>
    <mergeCell ref="V36:W36"/>
    <mergeCell ref="Z36:AA36"/>
    <mergeCell ref="AB36:AC36"/>
    <mergeCell ref="AD36:AE36"/>
    <mergeCell ref="AJ36:AK36"/>
    <mergeCell ref="AL36:AM36"/>
    <mergeCell ref="AN36:AO36"/>
    <mergeCell ref="A37:B37"/>
    <mergeCell ref="E37:F37"/>
    <mergeCell ref="G37:H37"/>
    <mergeCell ref="I37:J37"/>
    <mergeCell ref="O37:P37"/>
    <mergeCell ref="Q37:R37"/>
    <mergeCell ref="S37:T37"/>
    <mergeCell ref="V37:W37"/>
    <mergeCell ref="Z37:AA37"/>
    <mergeCell ref="AB37:AC37"/>
    <mergeCell ref="AD37:AE37"/>
    <mergeCell ref="AJ37:AK37"/>
    <mergeCell ref="AL37:AM37"/>
    <mergeCell ref="AN37:AO37"/>
    <mergeCell ref="A32:B32"/>
    <mergeCell ref="E32:F32"/>
    <mergeCell ref="G32:H32"/>
    <mergeCell ref="I32:J32"/>
    <mergeCell ref="O32:P32"/>
    <mergeCell ref="Q32:R32"/>
    <mergeCell ref="S32:T32"/>
    <mergeCell ref="V32:W32"/>
    <mergeCell ref="Z32:AA32"/>
    <mergeCell ref="AB32:AC32"/>
    <mergeCell ref="AD32:AE32"/>
    <mergeCell ref="AJ32:AK32"/>
    <mergeCell ref="AL32:AM32"/>
    <mergeCell ref="AN32:AO32"/>
    <mergeCell ref="A33:B33"/>
    <mergeCell ref="E33:F33"/>
    <mergeCell ref="G33:H33"/>
    <mergeCell ref="I33:J33"/>
    <mergeCell ref="O33:P33"/>
    <mergeCell ref="Q33:R33"/>
    <mergeCell ref="S33:T33"/>
    <mergeCell ref="V33:W33"/>
    <mergeCell ref="Z33:AA33"/>
    <mergeCell ref="AB33:AC33"/>
    <mergeCell ref="AD33:AE33"/>
    <mergeCell ref="AJ33:AK33"/>
    <mergeCell ref="AL33:AM33"/>
    <mergeCell ref="AN33:AO33"/>
    <mergeCell ref="A34:B34"/>
    <mergeCell ref="E34:F34"/>
    <mergeCell ref="G34:H34"/>
    <mergeCell ref="I34:J34"/>
    <mergeCell ref="O34:P34"/>
    <mergeCell ref="Q34:R34"/>
    <mergeCell ref="S34:T34"/>
    <mergeCell ref="V34:W34"/>
    <mergeCell ref="Z34:AA34"/>
    <mergeCell ref="AB34:AC34"/>
    <mergeCell ref="AD34:AE34"/>
    <mergeCell ref="AJ34:AK34"/>
    <mergeCell ref="AL34:AM34"/>
    <mergeCell ref="AN34:AO34"/>
    <mergeCell ref="A29:B29"/>
    <mergeCell ref="E29:F29"/>
    <mergeCell ref="G29:H29"/>
    <mergeCell ref="I29:J29"/>
    <mergeCell ref="O29:P29"/>
    <mergeCell ref="Q29:R29"/>
    <mergeCell ref="S29:T29"/>
    <mergeCell ref="V29:W29"/>
    <mergeCell ref="Z29:AA29"/>
    <mergeCell ref="AB29:AC29"/>
    <mergeCell ref="AD29:AE29"/>
    <mergeCell ref="AJ29:AK29"/>
    <mergeCell ref="AL29:AM29"/>
    <mergeCell ref="AN29:AO29"/>
    <mergeCell ref="A30:B30"/>
    <mergeCell ref="E30:F30"/>
    <mergeCell ref="G30:H30"/>
    <mergeCell ref="I30:J30"/>
    <mergeCell ref="O30:P30"/>
    <mergeCell ref="Q30:R30"/>
    <mergeCell ref="S30:T30"/>
    <mergeCell ref="V30:W30"/>
    <mergeCell ref="Z30:AA30"/>
    <mergeCell ref="AB30:AC30"/>
    <mergeCell ref="AD30:AE30"/>
    <mergeCell ref="AJ30:AK30"/>
    <mergeCell ref="AL30:AM30"/>
    <mergeCell ref="AN30:AO30"/>
    <mergeCell ref="A31:B31"/>
    <mergeCell ref="E31:F31"/>
    <mergeCell ref="G31:H31"/>
    <mergeCell ref="I31:J31"/>
    <mergeCell ref="O31:P31"/>
    <mergeCell ref="Q31:R31"/>
    <mergeCell ref="S31:T31"/>
    <mergeCell ref="V31:W31"/>
    <mergeCell ref="Z31:AA31"/>
    <mergeCell ref="AB31:AC31"/>
    <mergeCell ref="AD31:AE31"/>
    <mergeCell ref="AJ31:AK31"/>
    <mergeCell ref="AL31:AM31"/>
    <mergeCell ref="AN31:AO31"/>
    <mergeCell ref="A26:B26"/>
    <mergeCell ref="E26:F26"/>
    <mergeCell ref="G26:H26"/>
    <mergeCell ref="I26:J26"/>
    <mergeCell ref="O26:P26"/>
    <mergeCell ref="Q26:R26"/>
    <mergeCell ref="S26:T26"/>
    <mergeCell ref="V26:W26"/>
    <mergeCell ref="Z26:AA26"/>
    <mergeCell ref="AB26:AC26"/>
    <mergeCell ref="AD26:AE26"/>
    <mergeCell ref="AJ26:AK26"/>
    <mergeCell ref="AL26:AM26"/>
    <mergeCell ref="AN26:AO26"/>
    <mergeCell ref="A27:B27"/>
    <mergeCell ref="E27:F27"/>
    <mergeCell ref="G27:H27"/>
    <mergeCell ref="I27:J27"/>
    <mergeCell ref="O27:P27"/>
    <mergeCell ref="Q27:R27"/>
    <mergeCell ref="S27:T27"/>
    <mergeCell ref="V27:W27"/>
    <mergeCell ref="Z27:AA27"/>
    <mergeCell ref="AB27:AC27"/>
    <mergeCell ref="AD27:AE27"/>
    <mergeCell ref="AJ27:AK27"/>
    <mergeCell ref="AL27:AM27"/>
    <mergeCell ref="AN27:AO27"/>
    <mergeCell ref="A28:B28"/>
    <mergeCell ref="E28:F28"/>
    <mergeCell ref="G28:H28"/>
    <mergeCell ref="I28:J28"/>
    <mergeCell ref="O28:P28"/>
    <mergeCell ref="Q28:R28"/>
    <mergeCell ref="S28:T28"/>
    <mergeCell ref="V28:W28"/>
    <mergeCell ref="Z28:AA28"/>
    <mergeCell ref="AB28:AC28"/>
    <mergeCell ref="AD28:AE28"/>
    <mergeCell ref="AJ28:AK28"/>
    <mergeCell ref="AL28:AM28"/>
    <mergeCell ref="AN28:AO28"/>
    <mergeCell ref="A23:B23"/>
    <mergeCell ref="E23:F23"/>
    <mergeCell ref="G23:H23"/>
    <mergeCell ref="I23:J23"/>
    <mergeCell ref="O23:P23"/>
    <mergeCell ref="Q23:R23"/>
    <mergeCell ref="S23:T23"/>
    <mergeCell ref="V23:W23"/>
    <mergeCell ref="Z23:AA23"/>
    <mergeCell ref="AB23:AC23"/>
    <mergeCell ref="AD23:AE23"/>
    <mergeCell ref="AJ23:AK23"/>
    <mergeCell ref="AL23:AM23"/>
    <mergeCell ref="AN23:AO23"/>
    <mergeCell ref="A24:B24"/>
    <mergeCell ref="E24:F24"/>
    <mergeCell ref="G24:H24"/>
    <mergeCell ref="I24:J24"/>
    <mergeCell ref="O24:P24"/>
    <mergeCell ref="Q24:R24"/>
    <mergeCell ref="S24:T24"/>
    <mergeCell ref="V24:W24"/>
    <mergeCell ref="Z24:AA24"/>
    <mergeCell ref="AB24:AC24"/>
    <mergeCell ref="AD24:AE24"/>
    <mergeCell ref="AJ24:AK24"/>
    <mergeCell ref="AL24:AM24"/>
    <mergeCell ref="AN24:AO24"/>
    <mergeCell ref="A25:B25"/>
    <mergeCell ref="E25:F25"/>
    <mergeCell ref="G25:H25"/>
    <mergeCell ref="I25:J25"/>
    <mergeCell ref="O25:P25"/>
    <mergeCell ref="Q25:R25"/>
    <mergeCell ref="S25:T25"/>
    <mergeCell ref="V25:W25"/>
    <mergeCell ref="Z25:AA25"/>
    <mergeCell ref="AB25:AC25"/>
    <mergeCell ref="AD25:AE25"/>
    <mergeCell ref="AJ25:AK25"/>
    <mergeCell ref="AL25:AM25"/>
    <mergeCell ref="AN25:AO25"/>
    <mergeCell ref="A20:B20"/>
    <mergeCell ref="E20:F20"/>
    <mergeCell ref="G20:H20"/>
    <mergeCell ref="I20:J20"/>
    <mergeCell ref="O20:P20"/>
    <mergeCell ref="Q20:R20"/>
    <mergeCell ref="S20:T20"/>
    <mergeCell ref="V20:W20"/>
    <mergeCell ref="Z20:AA20"/>
    <mergeCell ref="AB20:AC20"/>
    <mergeCell ref="AD20:AE20"/>
    <mergeCell ref="AJ20:AK20"/>
    <mergeCell ref="AL20:AM20"/>
    <mergeCell ref="AN20:AO20"/>
    <mergeCell ref="A21:B21"/>
    <mergeCell ref="E21:F21"/>
    <mergeCell ref="G21:H21"/>
    <mergeCell ref="I21:J21"/>
    <mergeCell ref="O21:P21"/>
    <mergeCell ref="Q21:R21"/>
    <mergeCell ref="S21:T21"/>
    <mergeCell ref="V21:W21"/>
    <mergeCell ref="Z21:AA21"/>
    <mergeCell ref="AB21:AC21"/>
    <mergeCell ref="AD21:AE21"/>
    <mergeCell ref="AJ21:AK21"/>
    <mergeCell ref="AL21:AM21"/>
    <mergeCell ref="AN21:AO21"/>
    <mergeCell ref="A22:B22"/>
    <mergeCell ref="E22:F22"/>
    <mergeCell ref="G22:H22"/>
    <mergeCell ref="I22:J22"/>
    <mergeCell ref="O22:P22"/>
    <mergeCell ref="Q22:R22"/>
    <mergeCell ref="S22:T22"/>
    <mergeCell ref="V22:W22"/>
    <mergeCell ref="Z22:AA22"/>
    <mergeCell ref="AB22:AC22"/>
    <mergeCell ref="AD22:AE22"/>
    <mergeCell ref="AJ22:AK22"/>
    <mergeCell ref="AL22:AM22"/>
    <mergeCell ref="AN22:AO22"/>
    <mergeCell ref="A17:B17"/>
    <mergeCell ref="E17:F17"/>
    <mergeCell ref="G17:H17"/>
    <mergeCell ref="I17:J17"/>
    <mergeCell ref="O17:P17"/>
    <mergeCell ref="Q17:R17"/>
    <mergeCell ref="S17:T17"/>
    <mergeCell ref="V17:W17"/>
    <mergeCell ref="Z17:AA17"/>
    <mergeCell ref="AB17:AC17"/>
    <mergeCell ref="AD17:AE17"/>
    <mergeCell ref="AJ17:AK17"/>
    <mergeCell ref="AL17:AM17"/>
    <mergeCell ref="AN17:AO17"/>
    <mergeCell ref="A18:B18"/>
    <mergeCell ref="E18:F18"/>
    <mergeCell ref="G18:H18"/>
    <mergeCell ref="I18:J18"/>
    <mergeCell ref="O18:P18"/>
    <mergeCell ref="Q18:R18"/>
    <mergeCell ref="S18:T18"/>
    <mergeCell ref="V18:W18"/>
    <mergeCell ref="Z18:AA18"/>
    <mergeCell ref="AB18:AC18"/>
    <mergeCell ref="AD18:AE18"/>
    <mergeCell ref="AJ18:AK18"/>
    <mergeCell ref="AL18:AM18"/>
    <mergeCell ref="AN18:AO18"/>
    <mergeCell ref="A19:B19"/>
    <mergeCell ref="E19:F19"/>
    <mergeCell ref="G19:H19"/>
    <mergeCell ref="I19:J19"/>
    <mergeCell ref="O19:P19"/>
    <mergeCell ref="Q19:R19"/>
    <mergeCell ref="S19:T19"/>
    <mergeCell ref="V19:W19"/>
    <mergeCell ref="Z19:AA19"/>
    <mergeCell ref="AB19:AC19"/>
    <mergeCell ref="AD19:AE19"/>
    <mergeCell ref="AJ19:AK19"/>
    <mergeCell ref="AL19:AM19"/>
    <mergeCell ref="AN19:AO19"/>
    <mergeCell ref="A14:B14"/>
    <mergeCell ref="E14:F14"/>
    <mergeCell ref="G14:H14"/>
    <mergeCell ref="I14:J14"/>
    <mergeCell ref="O14:P14"/>
    <mergeCell ref="Q14:R14"/>
    <mergeCell ref="S14:T14"/>
    <mergeCell ref="V14:W14"/>
    <mergeCell ref="Z14:AA14"/>
    <mergeCell ref="AB14:AC14"/>
    <mergeCell ref="AD14:AE14"/>
    <mergeCell ref="AJ14:AK14"/>
    <mergeCell ref="AL14:AM14"/>
    <mergeCell ref="AN14:AO14"/>
    <mergeCell ref="A15:B15"/>
    <mergeCell ref="E15:F15"/>
    <mergeCell ref="G15:H15"/>
    <mergeCell ref="I15:J15"/>
    <mergeCell ref="O15:P15"/>
    <mergeCell ref="Q15:R15"/>
    <mergeCell ref="S15:T15"/>
    <mergeCell ref="V15:W15"/>
    <mergeCell ref="Z15:AA15"/>
    <mergeCell ref="AB15:AC15"/>
    <mergeCell ref="AD15:AE15"/>
    <mergeCell ref="AJ15:AK15"/>
    <mergeCell ref="AL15:AM15"/>
    <mergeCell ref="AN15:AO15"/>
    <mergeCell ref="A16:B16"/>
    <mergeCell ref="E16:F16"/>
    <mergeCell ref="G16:H16"/>
    <mergeCell ref="I16:J16"/>
    <mergeCell ref="O16:P16"/>
    <mergeCell ref="Q16:R16"/>
    <mergeCell ref="S16:T16"/>
    <mergeCell ref="V16:W16"/>
    <mergeCell ref="Z16:AA16"/>
    <mergeCell ref="AB16:AC16"/>
    <mergeCell ref="AD16:AE16"/>
    <mergeCell ref="AJ16:AK16"/>
    <mergeCell ref="AL16:AM16"/>
    <mergeCell ref="AN16:AO16"/>
    <mergeCell ref="O10:P10"/>
    <mergeCell ref="Q10:R10"/>
    <mergeCell ref="S10:T10"/>
    <mergeCell ref="I8:J8"/>
    <mergeCell ref="I9:J9"/>
    <mergeCell ref="Z7:AA8"/>
    <mergeCell ref="Y7:Y8"/>
    <mergeCell ref="AD10:AE10"/>
    <mergeCell ref="O7:P8"/>
    <mergeCell ref="Q7:R8"/>
    <mergeCell ref="AL11:AM11"/>
    <mergeCell ref="AN11:AO11"/>
    <mergeCell ref="A12:B12"/>
    <mergeCell ref="E12:F12"/>
    <mergeCell ref="G12:H12"/>
    <mergeCell ref="I12:J12"/>
    <mergeCell ref="O12:P12"/>
    <mergeCell ref="Q12:R12"/>
    <mergeCell ref="S12:T12"/>
    <mergeCell ref="V12:W12"/>
    <mergeCell ref="Z12:AA12"/>
    <mergeCell ref="AB12:AC12"/>
    <mergeCell ref="AD12:AE12"/>
    <mergeCell ref="AJ12:AK12"/>
    <mergeCell ref="AL12:AM12"/>
    <mergeCell ref="AN12:AO12"/>
    <mergeCell ref="A13:B13"/>
    <mergeCell ref="E13:F13"/>
    <mergeCell ref="G13:H13"/>
    <mergeCell ref="I13:J13"/>
    <mergeCell ref="O13:P13"/>
    <mergeCell ref="Q13:R13"/>
    <mergeCell ref="S13:T13"/>
    <mergeCell ref="V13:W13"/>
    <mergeCell ref="Z13:AA13"/>
    <mergeCell ref="AB13:AC13"/>
    <mergeCell ref="AD13:AE13"/>
    <mergeCell ref="AJ13:AK13"/>
    <mergeCell ref="AL13:AM13"/>
    <mergeCell ref="AN13:AO13"/>
    <mergeCell ref="A9:B9"/>
    <mergeCell ref="E9:F9"/>
    <mergeCell ref="G9:H9"/>
    <mergeCell ref="O9:P9"/>
    <mergeCell ref="AL9:AM9"/>
    <mergeCell ref="AD9:AE9"/>
    <mergeCell ref="AB9:AC9"/>
    <mergeCell ref="AJ10:AK10"/>
    <mergeCell ref="AL10:AM10"/>
    <mergeCell ref="AN10:AO10"/>
    <mergeCell ref="A11:B11"/>
    <mergeCell ref="E11:F11"/>
    <mergeCell ref="G11:H11"/>
    <mergeCell ref="I11:J11"/>
    <mergeCell ref="O11:P11"/>
    <mergeCell ref="Q11:R11"/>
    <mergeCell ref="S11:T11"/>
    <mergeCell ref="V11:W11"/>
    <mergeCell ref="Z11:AA11"/>
    <mergeCell ref="AB11:AC11"/>
    <mergeCell ref="A3:T3"/>
    <mergeCell ref="V3:AO3"/>
    <mergeCell ref="A5:B8"/>
    <mergeCell ref="C5:F6"/>
    <mergeCell ref="G5:H5"/>
    <mergeCell ref="I5:J6"/>
    <mergeCell ref="L5:L8"/>
    <mergeCell ref="M5:P6"/>
    <mergeCell ref="Q5:R5"/>
    <mergeCell ref="S5:T5"/>
    <mergeCell ref="V4:AO4"/>
    <mergeCell ref="G6:H6"/>
    <mergeCell ref="Q6:R6"/>
    <mergeCell ref="S6:T6"/>
    <mergeCell ref="A4:T4"/>
    <mergeCell ref="AB5:AC5"/>
    <mergeCell ref="AD5:AE6"/>
    <mergeCell ref="V5:W8"/>
    <mergeCell ref="X5:AA6"/>
    <mergeCell ref="E7:F8"/>
    <mergeCell ref="AL6:AM6"/>
    <mergeCell ref="AN6:AO6"/>
    <mergeCell ref="AH5:AK6"/>
    <mergeCell ref="AL5:AM5"/>
    <mergeCell ref="AN5:AO5"/>
    <mergeCell ref="AI7:AI8"/>
    <mergeCell ref="AJ7:AK8"/>
    <mergeCell ref="AL7:AM8"/>
    <mergeCell ref="AN7:AO8"/>
    <mergeCell ref="AG5:AG8"/>
    <mergeCell ref="AB6:AC6"/>
    <mergeCell ref="AB7:AC8"/>
    <mergeCell ref="AD7:AE7"/>
    <mergeCell ref="AD8:AE8"/>
    <mergeCell ref="D7:D8"/>
    <mergeCell ref="S7:T8"/>
    <mergeCell ref="G7:H8"/>
    <mergeCell ref="I7:J7"/>
    <mergeCell ref="N7:N8"/>
    <mergeCell ref="AG61:AG64"/>
    <mergeCell ref="AD61:AE62"/>
    <mergeCell ref="Y63:Y64"/>
    <mergeCell ref="Z63:AA64"/>
    <mergeCell ref="AB63:AC64"/>
    <mergeCell ref="AH61:AK62"/>
    <mergeCell ref="AL61:AM61"/>
    <mergeCell ref="AN61:AO61"/>
    <mergeCell ref="AI63:AI64"/>
    <mergeCell ref="AJ63:AK64"/>
    <mergeCell ref="AL63:AM64"/>
    <mergeCell ref="AN63:AO64"/>
    <mergeCell ref="AD63:AE63"/>
    <mergeCell ref="AD64:AE64"/>
    <mergeCell ref="S63:T64"/>
    <mergeCell ref="V61:W64"/>
    <mergeCell ref="X61:AA62"/>
    <mergeCell ref="AB61:AC61"/>
    <mergeCell ref="I64:J64"/>
    <mergeCell ref="L61:L64"/>
    <mergeCell ref="M61:P62"/>
    <mergeCell ref="Q61:R61"/>
    <mergeCell ref="N63:N64"/>
    <mergeCell ref="O63:P64"/>
    <mergeCell ref="Q63:R64"/>
    <mergeCell ref="AB65:AC65"/>
    <mergeCell ref="AJ65:AK65"/>
    <mergeCell ref="AN9:AO9"/>
    <mergeCell ref="M46:P46"/>
    <mergeCell ref="AH46:AK46"/>
    <mergeCell ref="Q9:R9"/>
    <mergeCell ref="S9:T9"/>
    <mergeCell ref="V9:W9"/>
    <mergeCell ref="Z9:AA9"/>
    <mergeCell ref="AJ9:AK9"/>
    <mergeCell ref="V59:AO59"/>
    <mergeCell ref="A60:T60"/>
    <mergeCell ref="A59:T59"/>
    <mergeCell ref="G62:H62"/>
    <mergeCell ref="Q62:R62"/>
    <mergeCell ref="S62:T62"/>
    <mergeCell ref="AB62:AC62"/>
    <mergeCell ref="AL62:AM62"/>
    <mergeCell ref="AN62:AO62"/>
    <mergeCell ref="S61:T61"/>
    <mergeCell ref="A61:B64"/>
    <mergeCell ref="C61:F62"/>
    <mergeCell ref="G61:H61"/>
    <mergeCell ref="I61:J62"/>
    <mergeCell ref="D63:D64"/>
    <mergeCell ref="E63:F64"/>
    <mergeCell ref="G63:H64"/>
    <mergeCell ref="I63:J63"/>
    <mergeCell ref="A65:B65"/>
    <mergeCell ref="E65:F65"/>
    <mergeCell ref="AD11:AE11"/>
    <mergeCell ref="AJ11:AK11"/>
    <mergeCell ref="A10:B10"/>
    <mergeCell ref="E10:F10"/>
    <mergeCell ref="G10:H10"/>
    <mergeCell ref="I10:J10"/>
    <mergeCell ref="V10:W10"/>
    <mergeCell ref="Z10:AA10"/>
    <mergeCell ref="AB10:AC10"/>
    <mergeCell ref="AL65:AM65"/>
    <mergeCell ref="AN65:AO65"/>
    <mergeCell ref="AD65:AE65"/>
    <mergeCell ref="Q65:R65"/>
    <mergeCell ref="S65:T65"/>
    <mergeCell ref="V65:W65"/>
    <mergeCell ref="Z65:AA65"/>
    <mergeCell ref="AD106:AE106"/>
    <mergeCell ref="AD109:AE109"/>
    <mergeCell ref="AD120:AE120"/>
    <mergeCell ref="L117:L120"/>
    <mergeCell ref="M117:P118"/>
    <mergeCell ref="Q117:R117"/>
    <mergeCell ref="S117:T117"/>
    <mergeCell ref="N119:N120"/>
    <mergeCell ref="G117:H117"/>
    <mergeCell ref="I117:J118"/>
    <mergeCell ref="AB117:AC117"/>
    <mergeCell ref="AD117:AE118"/>
    <mergeCell ref="AH117:AK118"/>
    <mergeCell ref="AL117:AM117"/>
    <mergeCell ref="AN117:AO117"/>
    <mergeCell ref="AI119:AI120"/>
    <mergeCell ref="AJ119:AK120"/>
    <mergeCell ref="AL119:AM120"/>
    <mergeCell ref="AN119:AO120"/>
    <mergeCell ref="AL118:AM118"/>
    <mergeCell ref="AN118:AO118"/>
    <mergeCell ref="Y119:Y120"/>
    <mergeCell ref="Z119:AA120"/>
    <mergeCell ref="AB119:AC120"/>
    <mergeCell ref="AD119:AE119"/>
    <mergeCell ref="G65:H65"/>
    <mergeCell ref="O65:P65"/>
    <mergeCell ref="I65:J65"/>
    <mergeCell ref="AB110:AC110"/>
    <mergeCell ref="AD110:AE110"/>
    <mergeCell ref="A116:T116"/>
    <mergeCell ref="G118:H118"/>
    <mergeCell ref="Q118:R118"/>
    <mergeCell ref="S118:T118"/>
    <mergeCell ref="AB118:AC118"/>
    <mergeCell ref="E110:F110"/>
    <mergeCell ref="G110:H110"/>
    <mergeCell ref="I110:J110"/>
    <mergeCell ref="Z110:AA110"/>
    <mergeCell ref="S112:T112"/>
    <mergeCell ref="A66:B66"/>
    <mergeCell ref="E66:F66"/>
    <mergeCell ref="G66:H66"/>
    <mergeCell ref="I66:J66"/>
    <mergeCell ref="O66:P66"/>
    <mergeCell ref="Q66:R66"/>
    <mergeCell ref="S66:T66"/>
    <mergeCell ref="V66:W66"/>
    <mergeCell ref="Z66:AA66"/>
    <mergeCell ref="AB66:AC66"/>
    <mergeCell ref="AD66:AE66"/>
    <mergeCell ref="AJ66:AK66"/>
    <mergeCell ref="AL66:AM66"/>
    <mergeCell ref="AN66:AO66"/>
    <mergeCell ref="A67:B67"/>
    <mergeCell ref="E67:F67"/>
    <mergeCell ref="G67:H67"/>
    <mergeCell ref="AH158:AK158"/>
    <mergeCell ref="V164:W164"/>
    <mergeCell ref="S168:T168"/>
    <mergeCell ref="AN168:AO168"/>
    <mergeCell ref="AD158:AE158"/>
    <mergeCell ref="AD159:AE159"/>
    <mergeCell ref="AH159:AK159"/>
    <mergeCell ref="V160:W160"/>
    <mergeCell ref="Z160:AA160"/>
    <mergeCell ref="AB160:AC160"/>
    <mergeCell ref="AN149:AO149"/>
    <mergeCell ref="AH155:AK155"/>
    <mergeCell ref="M157:P157"/>
    <mergeCell ref="AB149:AC149"/>
    <mergeCell ref="AD149:AE149"/>
    <mergeCell ref="AJ149:AK149"/>
    <mergeCell ref="AL149:AM149"/>
    <mergeCell ref="O150:P150"/>
    <mergeCell ref="Q150:R150"/>
    <mergeCell ref="Z155:AA155"/>
    <mergeCell ref="AB155:AC155"/>
    <mergeCell ref="M159:P159"/>
    <mergeCell ref="V159:W159"/>
    <mergeCell ref="Z159:AA159"/>
    <mergeCell ref="AB159:AC159"/>
    <mergeCell ref="AD162:AE162"/>
    <mergeCell ref="AD165:AE165"/>
    <mergeCell ref="D119:D120"/>
    <mergeCell ref="E119:F120"/>
    <mergeCell ref="G119:H120"/>
    <mergeCell ref="I119:J119"/>
    <mergeCell ref="I120:J120"/>
    <mergeCell ref="AN150:AO150"/>
    <mergeCell ref="AH160:AK160"/>
    <mergeCell ref="AB166:AC166"/>
    <mergeCell ref="AD166:AE166"/>
    <mergeCell ref="E166:F166"/>
    <mergeCell ref="G166:H166"/>
    <mergeCell ref="I166:J166"/>
    <mergeCell ref="Z166:AA166"/>
    <mergeCell ref="AG117:AG120"/>
    <mergeCell ref="V117:W120"/>
    <mergeCell ref="X117:AA118"/>
    <mergeCell ref="AN122:AO122"/>
    <mergeCell ref="AN148:AO148"/>
    <mergeCell ref="C173:F174"/>
    <mergeCell ref="G173:H173"/>
    <mergeCell ref="AG173:AG176"/>
    <mergeCell ref="V173:W176"/>
    <mergeCell ref="X173:AA174"/>
    <mergeCell ref="AB173:AC173"/>
    <mergeCell ref="AD173:AE174"/>
    <mergeCell ref="AH173:AK174"/>
    <mergeCell ref="AL173:AM173"/>
    <mergeCell ref="AN173:AO173"/>
    <mergeCell ref="AI175:AI176"/>
    <mergeCell ref="AJ175:AK176"/>
    <mergeCell ref="AL175:AM176"/>
    <mergeCell ref="AN175:AO176"/>
    <mergeCell ref="AL174:AM174"/>
    <mergeCell ref="AN174:AO174"/>
    <mergeCell ref="Y175:Y176"/>
    <mergeCell ref="Z175:AA176"/>
    <mergeCell ref="AB175:AC176"/>
    <mergeCell ref="AD175:AE175"/>
    <mergeCell ref="AD176:AE176"/>
    <mergeCell ref="A172:T172"/>
    <mergeCell ref="G174:H174"/>
    <mergeCell ref="Q174:R174"/>
    <mergeCell ref="S174:T174"/>
    <mergeCell ref="AB174:AC174"/>
    <mergeCell ref="L173:L176"/>
    <mergeCell ref="M173:P174"/>
    <mergeCell ref="Q173:R173"/>
    <mergeCell ref="S173:T173"/>
    <mergeCell ref="N175:N176"/>
    <mergeCell ref="I173:J174"/>
    <mergeCell ref="D175:D176"/>
    <mergeCell ref="E175:F176"/>
    <mergeCell ref="G175:H176"/>
    <mergeCell ref="I175:J175"/>
    <mergeCell ref="I176:J176"/>
    <mergeCell ref="AH211:AK211"/>
    <mergeCell ref="M212:P212"/>
    <mergeCell ref="AH214:AK214"/>
    <mergeCell ref="S224:T224"/>
    <mergeCell ref="V211:W211"/>
    <mergeCell ref="Z211:AA211"/>
    <mergeCell ref="AB211:AC211"/>
    <mergeCell ref="AD211:AE211"/>
    <mergeCell ref="V212:W212"/>
    <mergeCell ref="Z212:AA212"/>
    <mergeCell ref="A212:B212"/>
    <mergeCell ref="E212:F212"/>
    <mergeCell ref="G212:H212"/>
    <mergeCell ref="I212:J212"/>
    <mergeCell ref="AB212:AC212"/>
    <mergeCell ref="AD212:AE212"/>
    <mergeCell ref="A213:B213"/>
    <mergeCell ref="E213:F213"/>
    <mergeCell ref="G213:H213"/>
    <mergeCell ref="I213:J213"/>
    <mergeCell ref="M213:P213"/>
    <mergeCell ref="V213:W213"/>
    <mergeCell ref="Z213:AA213"/>
    <mergeCell ref="AB213:AC213"/>
    <mergeCell ref="AD213:AE213"/>
    <mergeCell ref="A214:B214"/>
    <mergeCell ref="E214:F214"/>
    <mergeCell ref="G214:H214"/>
    <mergeCell ref="I214:J214"/>
    <mergeCell ref="M214:P214"/>
    <mergeCell ref="V214:W214"/>
    <mergeCell ref="Z214:AA214"/>
    <mergeCell ref="AH285:AK286"/>
    <mergeCell ref="A216:B216"/>
    <mergeCell ref="E216:F216"/>
    <mergeCell ref="G216:H216"/>
    <mergeCell ref="I216:J216"/>
    <mergeCell ref="V216:W216"/>
    <mergeCell ref="Z216:AA216"/>
    <mergeCell ref="AB216:AC216"/>
    <mergeCell ref="AD216:AE216"/>
    <mergeCell ref="AH216:AK216"/>
    <mergeCell ref="Z217:AA217"/>
    <mergeCell ref="AB217:AC217"/>
    <mergeCell ref="AD217:AE217"/>
    <mergeCell ref="A217:B217"/>
    <mergeCell ref="E217:F217"/>
    <mergeCell ref="G217:H217"/>
    <mergeCell ref="I217:J217"/>
    <mergeCell ref="V217:W217"/>
    <mergeCell ref="A218:B218"/>
    <mergeCell ref="E218:F218"/>
    <mergeCell ref="G218:H218"/>
    <mergeCell ref="I218:J218"/>
    <mergeCell ref="V218:W218"/>
    <mergeCell ref="Z218:AA218"/>
    <mergeCell ref="AB218:AC218"/>
    <mergeCell ref="AD218:AE218"/>
    <mergeCell ref="A219:B219"/>
    <mergeCell ref="E219:F219"/>
    <mergeCell ref="G219:H219"/>
    <mergeCell ref="I219:J219"/>
    <mergeCell ref="V219:W219"/>
    <mergeCell ref="Z219:AA219"/>
    <mergeCell ref="AN286:AO286"/>
    <mergeCell ref="Y287:Y288"/>
    <mergeCell ref="Z287:AA288"/>
    <mergeCell ref="AB287:AC288"/>
    <mergeCell ref="AD287:AE287"/>
    <mergeCell ref="AH215:AK215"/>
    <mergeCell ref="AG285:AG288"/>
    <mergeCell ref="V285:W288"/>
    <mergeCell ref="X285:AA286"/>
    <mergeCell ref="AB285:AC285"/>
    <mergeCell ref="AD285:AE286"/>
    <mergeCell ref="G285:H285"/>
    <mergeCell ref="I285:J286"/>
    <mergeCell ref="D287:D288"/>
    <mergeCell ref="G269:H269"/>
    <mergeCell ref="I269:J269"/>
    <mergeCell ref="M269:P269"/>
    <mergeCell ref="V269:W269"/>
    <mergeCell ref="Z269:AA269"/>
    <mergeCell ref="AB269:AC269"/>
    <mergeCell ref="AD269:AE269"/>
    <mergeCell ref="A270:B270"/>
    <mergeCell ref="E270:F270"/>
    <mergeCell ref="G270:H270"/>
    <mergeCell ref="A274:B274"/>
    <mergeCell ref="E274:F274"/>
    <mergeCell ref="G274:H274"/>
    <mergeCell ref="I274:J274"/>
    <mergeCell ref="V274:W274"/>
    <mergeCell ref="Z274:AA274"/>
    <mergeCell ref="AB274:AC274"/>
    <mergeCell ref="AD274:AE274"/>
    <mergeCell ref="A275:B275"/>
    <mergeCell ref="E275:F275"/>
    <mergeCell ref="G275:H275"/>
    <mergeCell ref="I275:J275"/>
    <mergeCell ref="V275:W275"/>
    <mergeCell ref="C285:F286"/>
    <mergeCell ref="AH267:AK267"/>
    <mergeCell ref="M268:P268"/>
    <mergeCell ref="AH270:AK270"/>
    <mergeCell ref="S280:T280"/>
    <mergeCell ref="V267:W267"/>
    <mergeCell ref="Z267:AA267"/>
    <mergeCell ref="AB267:AC267"/>
    <mergeCell ref="AD267:AE267"/>
    <mergeCell ref="V268:W268"/>
    <mergeCell ref="AB219:AC219"/>
    <mergeCell ref="AD219:AE219"/>
    <mergeCell ref="AB220:AC220"/>
    <mergeCell ref="AD220:AE220"/>
    <mergeCell ref="A220:B220"/>
    <mergeCell ref="E220:F220"/>
    <mergeCell ref="G220:H220"/>
    <mergeCell ref="I220:J220"/>
    <mergeCell ref="E221:F221"/>
    <mergeCell ref="G221:H221"/>
    <mergeCell ref="I221:J221"/>
    <mergeCell ref="V220:W220"/>
    <mergeCell ref="V221:W221"/>
    <mergeCell ref="Z221:AA221"/>
    <mergeCell ref="Z220:AA220"/>
    <mergeCell ref="AB221:AC221"/>
    <mergeCell ref="AD221:AE221"/>
    <mergeCell ref="AN336:AO336"/>
    <mergeCell ref="A337:U337"/>
    <mergeCell ref="V337:AO337"/>
    <mergeCell ref="AH323:AK323"/>
    <mergeCell ref="M324:P324"/>
    <mergeCell ref="AH326:AK326"/>
    <mergeCell ref="S336:T336"/>
    <mergeCell ref="V323:W323"/>
    <mergeCell ref="Z323:AA323"/>
    <mergeCell ref="AB323:AC323"/>
    <mergeCell ref="AD323:AE323"/>
    <mergeCell ref="V324:W324"/>
    <mergeCell ref="Z324:AA324"/>
    <mergeCell ref="AB289:AC289"/>
    <mergeCell ref="AJ289:AK289"/>
    <mergeCell ref="AL289:AM289"/>
    <mergeCell ref="AN289:AO289"/>
    <mergeCell ref="AD289:AE289"/>
    <mergeCell ref="Q289:R289"/>
    <mergeCell ref="S289:T289"/>
    <mergeCell ref="V289:W289"/>
    <mergeCell ref="Z289:AA289"/>
    <mergeCell ref="O317:P317"/>
    <mergeCell ref="Q317:R317"/>
    <mergeCell ref="S317:T317"/>
    <mergeCell ref="V317:W317"/>
    <mergeCell ref="Z317:AA317"/>
    <mergeCell ref="AB320:AC320"/>
    <mergeCell ref="AD321:AE321"/>
    <mergeCell ref="AD319:AE319"/>
    <mergeCell ref="AH327:AK327"/>
    <mergeCell ref="AD333:AE333"/>
    <mergeCell ref="AN280:AO280"/>
    <mergeCell ref="AJ311:AK311"/>
    <mergeCell ref="AL311:AM311"/>
    <mergeCell ref="AJ290:AK290"/>
    <mergeCell ref="AL290:AM290"/>
    <mergeCell ref="AN290:AO290"/>
    <mergeCell ref="A291:B291"/>
    <mergeCell ref="E291:F291"/>
    <mergeCell ref="G291:H291"/>
    <mergeCell ref="I291:J291"/>
    <mergeCell ref="O291:P291"/>
    <mergeCell ref="Q291:R291"/>
    <mergeCell ref="S291:T291"/>
    <mergeCell ref="V291:W291"/>
    <mergeCell ref="Z291:AA291"/>
    <mergeCell ref="AB291:AC291"/>
    <mergeCell ref="AD291:AE291"/>
    <mergeCell ref="AJ291:AK291"/>
    <mergeCell ref="AL291:AM291"/>
    <mergeCell ref="AN291:AO291"/>
    <mergeCell ref="A292:B292"/>
    <mergeCell ref="E292:F292"/>
    <mergeCell ref="G292:H292"/>
    <mergeCell ref="I292:J292"/>
    <mergeCell ref="O292:P292"/>
    <mergeCell ref="AL285:AM285"/>
    <mergeCell ref="AN285:AO285"/>
    <mergeCell ref="AI287:AI288"/>
    <mergeCell ref="AJ287:AK288"/>
    <mergeCell ref="AL287:AM288"/>
    <mergeCell ref="AN287:AO288"/>
    <mergeCell ref="AL286:AM286"/>
    <mergeCell ref="AB345:AC345"/>
    <mergeCell ref="AJ345:AK345"/>
    <mergeCell ref="AL345:AM345"/>
    <mergeCell ref="AN345:AO345"/>
    <mergeCell ref="AD345:AE345"/>
    <mergeCell ref="Q345:R345"/>
    <mergeCell ref="S345:T345"/>
    <mergeCell ref="V345:W345"/>
    <mergeCell ref="Z345:AA345"/>
    <mergeCell ref="A345:B345"/>
    <mergeCell ref="E345:F345"/>
    <mergeCell ref="G345:H345"/>
    <mergeCell ref="O345:P345"/>
    <mergeCell ref="I345:J345"/>
    <mergeCell ref="AG341:AG344"/>
    <mergeCell ref="V341:W344"/>
    <mergeCell ref="X341:AA342"/>
    <mergeCell ref="AB341:AC341"/>
    <mergeCell ref="AD341:AE342"/>
    <mergeCell ref="AH341:AK342"/>
    <mergeCell ref="AL341:AM341"/>
    <mergeCell ref="AN341:AO341"/>
    <mergeCell ref="G343:H344"/>
    <mergeCell ref="I343:J343"/>
    <mergeCell ref="I344:J344"/>
    <mergeCell ref="A348:B348"/>
    <mergeCell ref="AG397:AG400"/>
    <mergeCell ref="V397:W400"/>
    <mergeCell ref="X397:AA398"/>
    <mergeCell ref="AB397:AC397"/>
    <mergeCell ref="AD397:AE398"/>
    <mergeCell ref="AH397:AK398"/>
    <mergeCell ref="AL397:AM397"/>
    <mergeCell ref="AN397:AO397"/>
    <mergeCell ref="AI399:AI400"/>
    <mergeCell ref="AJ399:AK400"/>
    <mergeCell ref="AL399:AM400"/>
    <mergeCell ref="AN399:AO400"/>
    <mergeCell ref="AL398:AM398"/>
    <mergeCell ref="AN398:AO398"/>
    <mergeCell ref="Y399:Y400"/>
    <mergeCell ref="Z399:AA400"/>
    <mergeCell ref="AB399:AC400"/>
    <mergeCell ref="AD399:AE399"/>
    <mergeCell ref="AD400:AE400"/>
    <mergeCell ref="L397:L400"/>
    <mergeCell ref="M397:P398"/>
    <mergeCell ref="Q397:R397"/>
    <mergeCell ref="S397:T397"/>
    <mergeCell ref="N399:N400"/>
    <mergeCell ref="G397:H397"/>
    <mergeCell ref="I397:J398"/>
    <mergeCell ref="D399:D400"/>
    <mergeCell ref="E399:F400"/>
    <mergeCell ref="G399:H400"/>
    <mergeCell ref="I399:J399"/>
    <mergeCell ref="I400:J400"/>
    <mergeCell ref="AN392:AO392"/>
    <mergeCell ref="A393:U393"/>
    <mergeCell ref="V393:AO393"/>
    <mergeCell ref="A395:T395"/>
    <mergeCell ref="V395:AO395"/>
    <mergeCell ref="O399:P400"/>
    <mergeCell ref="Q399:R400"/>
    <mergeCell ref="E348:F348"/>
    <mergeCell ref="G348:H348"/>
    <mergeCell ref="I348:J348"/>
    <mergeCell ref="O348:P348"/>
    <mergeCell ref="Q348:R348"/>
    <mergeCell ref="S348:T348"/>
    <mergeCell ref="V348:W348"/>
    <mergeCell ref="Z348:AA348"/>
    <mergeCell ref="AB348:AC348"/>
    <mergeCell ref="AD348:AE348"/>
    <mergeCell ref="AJ348:AK348"/>
    <mergeCell ref="AL348:AM348"/>
    <mergeCell ref="AN348:AO348"/>
    <mergeCell ref="A349:B349"/>
    <mergeCell ref="E349:F349"/>
    <mergeCell ref="G349:H349"/>
    <mergeCell ref="I349:J349"/>
    <mergeCell ref="O349:P349"/>
    <mergeCell ref="Q349:R349"/>
    <mergeCell ref="AL453:AM453"/>
    <mergeCell ref="AN453:AO453"/>
    <mergeCell ref="AI455:AI456"/>
    <mergeCell ref="AJ455:AK456"/>
    <mergeCell ref="AL455:AM456"/>
    <mergeCell ref="AN455:AO456"/>
    <mergeCell ref="AN454:AO454"/>
    <mergeCell ref="AB455:AC456"/>
    <mergeCell ref="AD455:AE455"/>
    <mergeCell ref="L453:L456"/>
    <mergeCell ref="M453:P454"/>
    <mergeCell ref="Q453:R453"/>
    <mergeCell ref="AH435:AK435"/>
    <mergeCell ref="M436:P436"/>
    <mergeCell ref="AL405:AM405"/>
    <mergeCell ref="AN405:AO405"/>
    <mergeCell ref="A406:B406"/>
    <mergeCell ref="E406:F406"/>
    <mergeCell ref="G406:H406"/>
    <mergeCell ref="I406:J406"/>
    <mergeCell ref="O406:P406"/>
    <mergeCell ref="Q406:R406"/>
    <mergeCell ref="S406:T406"/>
    <mergeCell ref="V406:W406"/>
    <mergeCell ref="Z406:AA406"/>
    <mergeCell ref="AB406:AC406"/>
    <mergeCell ref="AD406:AE406"/>
    <mergeCell ref="AJ406:AK406"/>
    <mergeCell ref="AL406:AM406"/>
    <mergeCell ref="AN406:AO406"/>
    <mergeCell ref="A407:B407"/>
    <mergeCell ref="E407:F407"/>
    <mergeCell ref="G407:H407"/>
    <mergeCell ref="I407:J407"/>
    <mergeCell ref="O407:P407"/>
    <mergeCell ref="Q407:R407"/>
    <mergeCell ref="S407:T407"/>
    <mergeCell ref="V407:W407"/>
    <mergeCell ref="Z407:AA407"/>
    <mergeCell ref="AB407:AC407"/>
    <mergeCell ref="AD407:AE407"/>
    <mergeCell ref="AJ407:AK407"/>
    <mergeCell ref="AL407:AM407"/>
    <mergeCell ref="AN407:AO407"/>
    <mergeCell ref="A408:B408"/>
    <mergeCell ref="AH491:AK491"/>
    <mergeCell ref="M492:P492"/>
    <mergeCell ref="AH494:AK494"/>
    <mergeCell ref="S504:T504"/>
    <mergeCell ref="V491:W491"/>
    <mergeCell ref="Z491:AA491"/>
    <mergeCell ref="AB491:AC491"/>
    <mergeCell ref="AD491:AE491"/>
    <mergeCell ref="V492:W492"/>
    <mergeCell ref="Z492:AA492"/>
    <mergeCell ref="AB457:AC457"/>
    <mergeCell ref="AJ457:AK457"/>
    <mergeCell ref="AL457:AM457"/>
    <mergeCell ref="AN457:AO457"/>
    <mergeCell ref="Q457:R457"/>
    <mergeCell ref="S457:T457"/>
    <mergeCell ref="V457:W457"/>
    <mergeCell ref="Z457:AA457"/>
    <mergeCell ref="AH495:AK495"/>
    <mergeCell ref="AD501:AE501"/>
    <mergeCell ref="A458:B458"/>
    <mergeCell ref="E458:F458"/>
    <mergeCell ref="G458:H458"/>
    <mergeCell ref="I458:J458"/>
    <mergeCell ref="O458:P458"/>
    <mergeCell ref="Q458:R458"/>
    <mergeCell ref="S458:T458"/>
    <mergeCell ref="V458:W458"/>
    <mergeCell ref="Z458:AA458"/>
    <mergeCell ref="AB458:AC458"/>
    <mergeCell ref="AD458:AE458"/>
    <mergeCell ref="AJ458:AK458"/>
    <mergeCell ref="AL458:AM458"/>
    <mergeCell ref="AN458:AO458"/>
    <mergeCell ref="A459:B459"/>
    <mergeCell ref="E459:F459"/>
    <mergeCell ref="G459:H459"/>
    <mergeCell ref="I459:J459"/>
    <mergeCell ref="O459:P459"/>
    <mergeCell ref="Q459:R459"/>
    <mergeCell ref="S459:T459"/>
    <mergeCell ref="V459:W459"/>
    <mergeCell ref="Z459:AA459"/>
    <mergeCell ref="AB459:AC459"/>
    <mergeCell ref="AD459:AE459"/>
    <mergeCell ref="AJ459:AK459"/>
    <mergeCell ref="AL459:AM459"/>
    <mergeCell ref="AN459:AO459"/>
    <mergeCell ref="A460:B460"/>
    <mergeCell ref="E460:F460"/>
    <mergeCell ref="G460:H460"/>
    <mergeCell ref="I460:J460"/>
    <mergeCell ref="O460:P460"/>
    <mergeCell ref="Q460:R460"/>
    <mergeCell ref="S460:T460"/>
    <mergeCell ref="V460:W460"/>
    <mergeCell ref="Z460:AA460"/>
    <mergeCell ref="AB460:AC460"/>
    <mergeCell ref="AD460:AE460"/>
    <mergeCell ref="AJ460:AK460"/>
    <mergeCell ref="AL460:AM460"/>
    <mergeCell ref="AN460:AO460"/>
    <mergeCell ref="A461:B461"/>
    <mergeCell ref="E461:F461"/>
    <mergeCell ref="AN560:AO560"/>
    <mergeCell ref="A561:U561"/>
    <mergeCell ref="V561:AO561"/>
    <mergeCell ref="A563:T563"/>
    <mergeCell ref="Q572:R572"/>
    <mergeCell ref="I604:J604"/>
    <mergeCell ref="A605:B605"/>
    <mergeCell ref="AG565:AG568"/>
    <mergeCell ref="M604:P604"/>
    <mergeCell ref="O567:P568"/>
    <mergeCell ref="Q567:R568"/>
    <mergeCell ref="O571:P571"/>
    <mergeCell ref="Q571:R571"/>
    <mergeCell ref="S571:T571"/>
    <mergeCell ref="O572:P572"/>
    <mergeCell ref="N567:N568"/>
    <mergeCell ref="A569:B569"/>
    <mergeCell ref="E569:F569"/>
    <mergeCell ref="G569:H569"/>
    <mergeCell ref="O569:P569"/>
    <mergeCell ref="Q569:R569"/>
    <mergeCell ref="S569:T569"/>
    <mergeCell ref="AH547:AK547"/>
    <mergeCell ref="M548:P548"/>
    <mergeCell ref="AH550:AK550"/>
    <mergeCell ref="S560:T560"/>
    <mergeCell ref="V547:W547"/>
    <mergeCell ref="Z547:AA547"/>
    <mergeCell ref="AB547:AC547"/>
    <mergeCell ref="AD547:AE547"/>
    <mergeCell ref="V548:W548"/>
    <mergeCell ref="Z548:AA548"/>
    <mergeCell ref="A549:B549"/>
    <mergeCell ref="E549:F549"/>
    <mergeCell ref="G549:H549"/>
    <mergeCell ref="I549:J549"/>
    <mergeCell ref="M549:P549"/>
    <mergeCell ref="V549:W549"/>
    <mergeCell ref="Z549:AA549"/>
    <mergeCell ref="AB549:AC549"/>
    <mergeCell ref="AJ567:AK568"/>
    <mergeCell ref="AL566:AM566"/>
    <mergeCell ref="AL567:AM568"/>
    <mergeCell ref="AH565:AK566"/>
    <mergeCell ref="AN567:AO568"/>
    <mergeCell ref="E570:F570"/>
    <mergeCell ref="G570:H570"/>
    <mergeCell ref="A555:B555"/>
    <mergeCell ref="E555:F555"/>
    <mergeCell ref="G555:H555"/>
    <mergeCell ref="I555:J555"/>
    <mergeCell ref="V555:W555"/>
    <mergeCell ref="Z555:AA555"/>
    <mergeCell ref="AB555:AC555"/>
    <mergeCell ref="AD555:AE555"/>
    <mergeCell ref="A556:B556"/>
    <mergeCell ref="E556:F556"/>
    <mergeCell ref="G556:H556"/>
    <mergeCell ref="I556:J556"/>
    <mergeCell ref="V556:W556"/>
    <mergeCell ref="Z556:AA556"/>
    <mergeCell ref="AB556:AC556"/>
    <mergeCell ref="AD556:AE556"/>
    <mergeCell ref="A557:B557"/>
    <mergeCell ref="AN514:AO514"/>
    <mergeCell ref="A515:B515"/>
    <mergeCell ref="E515:F515"/>
    <mergeCell ref="G515:H515"/>
    <mergeCell ref="I515:J515"/>
    <mergeCell ref="O515:P515"/>
    <mergeCell ref="Q515:R515"/>
    <mergeCell ref="AH659:AK659"/>
    <mergeCell ref="M660:P660"/>
    <mergeCell ref="AH662:AK662"/>
    <mergeCell ref="S672:T672"/>
    <mergeCell ref="V659:W659"/>
    <mergeCell ref="Z659:AA659"/>
    <mergeCell ref="AB659:AC659"/>
    <mergeCell ref="AD659:AE659"/>
    <mergeCell ref="V660:W660"/>
    <mergeCell ref="Z660:AA660"/>
    <mergeCell ref="AJ625:AK625"/>
    <mergeCell ref="AL625:AM625"/>
    <mergeCell ref="AN625:AO625"/>
    <mergeCell ref="Q625:R625"/>
    <mergeCell ref="S625:T625"/>
    <mergeCell ref="V625:W625"/>
    <mergeCell ref="Z625:AA625"/>
    <mergeCell ref="AD625:AE625"/>
    <mergeCell ref="AD665:AE665"/>
    <mergeCell ref="V668:W668"/>
    <mergeCell ref="Z668:AA668"/>
    <mergeCell ref="AB668:AC668"/>
    <mergeCell ref="AB565:AC565"/>
    <mergeCell ref="AD565:AE566"/>
    <mergeCell ref="AD568:AE568"/>
    <mergeCell ref="A625:B625"/>
    <mergeCell ref="E625:F625"/>
    <mergeCell ref="G625:H625"/>
    <mergeCell ref="O625:P625"/>
    <mergeCell ref="AG621:AG624"/>
    <mergeCell ref="AH621:AK622"/>
    <mergeCell ref="V621:W624"/>
    <mergeCell ref="X621:AA622"/>
    <mergeCell ref="AB621:AC621"/>
    <mergeCell ref="AD621:AE622"/>
    <mergeCell ref="AL621:AM621"/>
    <mergeCell ref="AN621:AO621"/>
    <mergeCell ref="AI623:AI624"/>
    <mergeCell ref="AJ623:AK624"/>
    <mergeCell ref="AL623:AM624"/>
    <mergeCell ref="AN623:AO624"/>
    <mergeCell ref="AN622:AO622"/>
    <mergeCell ref="AL622:AM622"/>
    <mergeCell ref="AD623:AE623"/>
    <mergeCell ref="L621:L624"/>
    <mergeCell ref="M621:P622"/>
    <mergeCell ref="Q621:R621"/>
    <mergeCell ref="S621:T621"/>
    <mergeCell ref="N623:N624"/>
    <mergeCell ref="O623:P624"/>
    <mergeCell ref="AD624:AE624"/>
    <mergeCell ref="D623:D624"/>
    <mergeCell ref="E623:F624"/>
    <mergeCell ref="G623:H624"/>
    <mergeCell ref="AL565:AM565"/>
    <mergeCell ref="AN565:AO565"/>
    <mergeCell ref="AI567:AI568"/>
    <mergeCell ref="AB677:AC677"/>
    <mergeCell ref="AD677:AE678"/>
    <mergeCell ref="Y679:Y680"/>
    <mergeCell ref="Z679:AA680"/>
    <mergeCell ref="AB679:AC680"/>
    <mergeCell ref="AD679:AE679"/>
    <mergeCell ref="AD680:AE680"/>
    <mergeCell ref="A675:T675"/>
    <mergeCell ref="V675:AO675"/>
    <mergeCell ref="A677:B680"/>
    <mergeCell ref="C677:F678"/>
    <mergeCell ref="G677:H677"/>
    <mergeCell ref="I677:J678"/>
    <mergeCell ref="L677:L680"/>
    <mergeCell ref="M677:P678"/>
    <mergeCell ref="Q677:R677"/>
    <mergeCell ref="S677:T677"/>
    <mergeCell ref="AN728:AO728"/>
    <mergeCell ref="A729:U729"/>
    <mergeCell ref="V729:AO729"/>
    <mergeCell ref="A731:T731"/>
    <mergeCell ref="V731:AO731"/>
    <mergeCell ref="O735:P736"/>
    <mergeCell ref="Q735:R736"/>
    <mergeCell ref="S735:T736"/>
    <mergeCell ref="A733:B736"/>
    <mergeCell ref="C733:F734"/>
    <mergeCell ref="AH715:AK715"/>
    <mergeCell ref="M716:P716"/>
    <mergeCell ref="AH718:AK718"/>
    <mergeCell ref="S728:T728"/>
    <mergeCell ref="V715:W715"/>
    <mergeCell ref="Z715:AA715"/>
    <mergeCell ref="AB715:AC715"/>
    <mergeCell ref="AD715:AE715"/>
    <mergeCell ref="V716:W716"/>
    <mergeCell ref="Z716:AA716"/>
    <mergeCell ref="A716:B716"/>
    <mergeCell ref="E716:F716"/>
    <mergeCell ref="G716:H716"/>
    <mergeCell ref="I716:J716"/>
    <mergeCell ref="AB716:AC716"/>
    <mergeCell ref="AD716:AE716"/>
    <mergeCell ref="A717:B717"/>
    <mergeCell ref="E717:F717"/>
    <mergeCell ref="AB681:AC681"/>
    <mergeCell ref="AJ681:AK681"/>
    <mergeCell ref="AL681:AM681"/>
    <mergeCell ref="AN681:AO681"/>
    <mergeCell ref="AD681:AE681"/>
    <mergeCell ref="Q681:R681"/>
    <mergeCell ref="S681:T681"/>
    <mergeCell ref="V681:W681"/>
    <mergeCell ref="Z681:AA681"/>
    <mergeCell ref="A681:B681"/>
    <mergeCell ref="E681:F681"/>
    <mergeCell ref="G681:H681"/>
    <mergeCell ref="O681:P681"/>
    <mergeCell ref="I681:J681"/>
    <mergeCell ref="A684:B684"/>
    <mergeCell ref="E684:F684"/>
    <mergeCell ref="G684:H684"/>
    <mergeCell ref="I684:J684"/>
    <mergeCell ref="O684:P684"/>
    <mergeCell ref="Q684:R684"/>
    <mergeCell ref="S684:T684"/>
    <mergeCell ref="V684:W684"/>
    <mergeCell ref="Z684:AA684"/>
    <mergeCell ref="AB684:AC684"/>
    <mergeCell ref="AD684:AE684"/>
    <mergeCell ref="AJ684:AK684"/>
    <mergeCell ref="AL684:AM684"/>
    <mergeCell ref="AN684:AO684"/>
    <mergeCell ref="A685:B685"/>
    <mergeCell ref="E685:F685"/>
    <mergeCell ref="G685:H685"/>
    <mergeCell ref="I685:J685"/>
    <mergeCell ref="O685:P685"/>
    <mergeCell ref="Q685:R685"/>
    <mergeCell ref="S685:T685"/>
    <mergeCell ref="V685:W685"/>
    <mergeCell ref="AB737:AC737"/>
    <mergeCell ref="AJ737:AK737"/>
    <mergeCell ref="AL737:AM737"/>
    <mergeCell ref="AN737:AO737"/>
    <mergeCell ref="AD737:AE737"/>
    <mergeCell ref="Q737:R737"/>
    <mergeCell ref="S737:T737"/>
    <mergeCell ref="V737:W737"/>
    <mergeCell ref="Z737:AA737"/>
    <mergeCell ref="O765:P765"/>
    <mergeCell ref="Q765:R765"/>
    <mergeCell ref="S765:T765"/>
    <mergeCell ref="V765:W765"/>
    <mergeCell ref="Z765:AA765"/>
    <mergeCell ref="AB768:AC768"/>
    <mergeCell ref="AD769:AE769"/>
    <mergeCell ref="AD767:AE767"/>
    <mergeCell ref="Z685:AA685"/>
    <mergeCell ref="AB685:AC685"/>
    <mergeCell ref="AD685:AE685"/>
    <mergeCell ref="AJ685:AK685"/>
    <mergeCell ref="AL685:AM685"/>
    <mergeCell ref="AN685:AO685"/>
    <mergeCell ref="A686:B686"/>
    <mergeCell ref="E686:F686"/>
    <mergeCell ref="G686:H686"/>
    <mergeCell ref="I686:J686"/>
    <mergeCell ref="O686:P686"/>
    <mergeCell ref="Q686:R686"/>
    <mergeCell ref="S686:T686"/>
    <mergeCell ref="V686:W686"/>
    <mergeCell ref="Z686:AA686"/>
    <mergeCell ref="AB686:AC686"/>
    <mergeCell ref="AD686:AE686"/>
    <mergeCell ref="AJ686:AK686"/>
    <mergeCell ref="AL686:AM686"/>
    <mergeCell ref="AN686:AO686"/>
    <mergeCell ref="A687:B687"/>
    <mergeCell ref="E687:F687"/>
    <mergeCell ref="G687:H687"/>
    <mergeCell ref="I687:J687"/>
    <mergeCell ref="O687:P687"/>
    <mergeCell ref="Q687:R687"/>
    <mergeCell ref="S687:T687"/>
    <mergeCell ref="V687:W687"/>
    <mergeCell ref="Z687:AA687"/>
    <mergeCell ref="AB687:AC687"/>
    <mergeCell ref="AH775:AK775"/>
    <mergeCell ref="AD781:AE781"/>
    <mergeCell ref="AN784:AO784"/>
    <mergeCell ref="A737:B737"/>
    <mergeCell ref="E737:F737"/>
    <mergeCell ref="G737:H737"/>
    <mergeCell ref="O737:P737"/>
    <mergeCell ref="I737:J737"/>
    <mergeCell ref="AG733:AG736"/>
    <mergeCell ref="V733:W736"/>
    <mergeCell ref="X733:AA734"/>
    <mergeCell ref="AB733:AC733"/>
    <mergeCell ref="AD733:AE734"/>
    <mergeCell ref="AH733:AK734"/>
    <mergeCell ref="AL733:AM733"/>
    <mergeCell ref="AN733:AO733"/>
    <mergeCell ref="AI735:AI736"/>
    <mergeCell ref="AJ735:AK736"/>
    <mergeCell ref="AL735:AM736"/>
    <mergeCell ref="AN735:AO736"/>
    <mergeCell ref="AL734:AM734"/>
    <mergeCell ref="AN734:AO734"/>
    <mergeCell ref="Y735:Y736"/>
    <mergeCell ref="Z735:AA736"/>
    <mergeCell ref="AB735:AC736"/>
    <mergeCell ref="AD735:AE735"/>
    <mergeCell ref="AD736:AE736"/>
    <mergeCell ref="L733:L736"/>
    <mergeCell ref="M733:P734"/>
    <mergeCell ref="Q733:R733"/>
    <mergeCell ref="S733:T733"/>
    <mergeCell ref="N735:N736"/>
    <mergeCell ref="G733:H733"/>
    <mergeCell ref="I733:J734"/>
    <mergeCell ref="D735:D736"/>
    <mergeCell ref="E735:F736"/>
    <mergeCell ref="G735:H736"/>
    <mergeCell ref="I735:J735"/>
    <mergeCell ref="I736:J736"/>
    <mergeCell ref="A740:B740"/>
    <mergeCell ref="E740:F740"/>
    <mergeCell ref="G740:H740"/>
    <mergeCell ref="I740:J740"/>
    <mergeCell ref="O740:P740"/>
    <mergeCell ref="Q740:R740"/>
    <mergeCell ref="S740:T740"/>
    <mergeCell ref="Z740:AA740"/>
    <mergeCell ref="AB740:AC740"/>
    <mergeCell ref="AD740:AE740"/>
    <mergeCell ref="AJ740:AK740"/>
    <mergeCell ref="AL740:AM740"/>
    <mergeCell ref="AN740:AO740"/>
    <mergeCell ref="A741:B741"/>
    <mergeCell ref="E741:F741"/>
    <mergeCell ref="G741:H741"/>
    <mergeCell ref="I741:J741"/>
    <mergeCell ref="O741:P741"/>
    <mergeCell ref="Q741:R741"/>
    <mergeCell ref="S741:T741"/>
    <mergeCell ref="V741:W741"/>
    <mergeCell ref="Z741:AA741"/>
    <mergeCell ref="AB741:AC741"/>
    <mergeCell ref="AD741:AE741"/>
    <mergeCell ref="AJ741:AK741"/>
    <mergeCell ref="A787:T787"/>
    <mergeCell ref="V787:AO787"/>
    <mergeCell ref="O791:P792"/>
    <mergeCell ref="Q791:R792"/>
    <mergeCell ref="S791:T792"/>
    <mergeCell ref="A789:B792"/>
    <mergeCell ref="C789:F790"/>
    <mergeCell ref="AG789:AG792"/>
    <mergeCell ref="V789:W792"/>
    <mergeCell ref="X789:AA790"/>
    <mergeCell ref="AB789:AC789"/>
    <mergeCell ref="AD789:AE790"/>
    <mergeCell ref="AH789:AK790"/>
    <mergeCell ref="AL789:AM789"/>
    <mergeCell ref="AN789:AO789"/>
    <mergeCell ref="AI791:AI792"/>
    <mergeCell ref="AJ791:AK792"/>
    <mergeCell ref="AL791:AM792"/>
    <mergeCell ref="AN791:AO792"/>
    <mergeCell ref="AL790:AM790"/>
    <mergeCell ref="AN790:AO790"/>
    <mergeCell ref="Y791:Y792"/>
    <mergeCell ref="Z791:AA792"/>
    <mergeCell ref="AB791:AC792"/>
    <mergeCell ref="AD791:AE791"/>
    <mergeCell ref="AD792:AE792"/>
    <mergeCell ref="AH771:AK771"/>
    <mergeCell ref="M772:P772"/>
    <mergeCell ref="AH774:AK774"/>
    <mergeCell ref="S784:T784"/>
    <mergeCell ref="V771:W771"/>
    <mergeCell ref="Z771:AA771"/>
    <mergeCell ref="AB771:AC771"/>
    <mergeCell ref="AD771:AE771"/>
    <mergeCell ref="V772:W772"/>
    <mergeCell ref="Z772:AA772"/>
    <mergeCell ref="A774:B774"/>
    <mergeCell ref="E774:F774"/>
    <mergeCell ref="G774:H774"/>
    <mergeCell ref="I774:J774"/>
    <mergeCell ref="M774:P774"/>
    <mergeCell ref="V774:W774"/>
    <mergeCell ref="Z774:AA774"/>
    <mergeCell ref="AB774:AC774"/>
    <mergeCell ref="AD774:AE774"/>
    <mergeCell ref="A775:B775"/>
    <mergeCell ref="E775:F775"/>
    <mergeCell ref="G775:H775"/>
    <mergeCell ref="I775:J775"/>
    <mergeCell ref="V775:W775"/>
    <mergeCell ref="Z775:AA775"/>
    <mergeCell ref="AB775:AC775"/>
    <mergeCell ref="AD775:AE775"/>
    <mergeCell ref="A776:B776"/>
    <mergeCell ref="E776:F776"/>
    <mergeCell ref="G776:H776"/>
    <mergeCell ref="I776:J776"/>
    <mergeCell ref="V776:W776"/>
    <mergeCell ref="Z776:AA776"/>
    <mergeCell ref="AB776:AC776"/>
    <mergeCell ref="AD776:AE776"/>
    <mergeCell ref="AH776:AK776"/>
    <mergeCell ref="Z777:AA777"/>
    <mergeCell ref="AB777:AC777"/>
    <mergeCell ref="A843:T843"/>
    <mergeCell ref="V843:AO843"/>
    <mergeCell ref="A845:B848"/>
    <mergeCell ref="C845:F846"/>
    <mergeCell ref="G845:H845"/>
    <mergeCell ref="I845:J846"/>
    <mergeCell ref="L845:L848"/>
    <mergeCell ref="M845:P846"/>
    <mergeCell ref="Q845:R845"/>
    <mergeCell ref="S845:T845"/>
    <mergeCell ref="A844:T844"/>
    <mergeCell ref="G846:H846"/>
    <mergeCell ref="Q846:R846"/>
    <mergeCell ref="S846:T846"/>
    <mergeCell ref="AB846:AC846"/>
    <mergeCell ref="S840:T840"/>
    <mergeCell ref="AN840:AO840"/>
    <mergeCell ref="A841:U841"/>
    <mergeCell ref="V841:AO841"/>
    <mergeCell ref="M825:P825"/>
    <mergeCell ref="AH827:AK827"/>
    <mergeCell ref="M828:P828"/>
    <mergeCell ref="AH830:AK830"/>
    <mergeCell ref="V825:W825"/>
    <mergeCell ref="Z825:AA825"/>
    <mergeCell ref="V826:W826"/>
    <mergeCell ref="Z826:AA826"/>
    <mergeCell ref="AB793:AC793"/>
    <mergeCell ref="AJ793:AK793"/>
    <mergeCell ref="AB794:AC794"/>
    <mergeCell ref="AD794:AE794"/>
    <mergeCell ref="AJ794:AK794"/>
    <mergeCell ref="Z795:AA795"/>
    <mergeCell ref="AB795:AC795"/>
    <mergeCell ref="AD795:AE795"/>
    <mergeCell ref="AL793:AM793"/>
    <mergeCell ref="AN793:AO793"/>
    <mergeCell ref="AD793:AE793"/>
    <mergeCell ref="Q793:R793"/>
    <mergeCell ref="S793:T793"/>
    <mergeCell ref="V793:W793"/>
    <mergeCell ref="Z793:AA793"/>
    <mergeCell ref="A793:B793"/>
    <mergeCell ref="E793:F793"/>
    <mergeCell ref="G793:H793"/>
    <mergeCell ref="O793:P793"/>
    <mergeCell ref="I793:J793"/>
    <mergeCell ref="A795:B795"/>
    <mergeCell ref="E795:F795"/>
    <mergeCell ref="G795:H795"/>
    <mergeCell ref="I795:J795"/>
    <mergeCell ref="O795:P795"/>
    <mergeCell ref="Q795:R795"/>
    <mergeCell ref="S795:T795"/>
    <mergeCell ref="V795:W795"/>
    <mergeCell ref="AJ795:AK795"/>
    <mergeCell ref="AL795:AM795"/>
    <mergeCell ref="AN795:AO795"/>
    <mergeCell ref="A796:B796"/>
    <mergeCell ref="E796:F796"/>
    <mergeCell ref="G796:H796"/>
    <mergeCell ref="I796:J796"/>
    <mergeCell ref="O796:P796"/>
    <mergeCell ref="Q796:R796"/>
    <mergeCell ref="AB849:AC849"/>
    <mergeCell ref="AJ849:AK849"/>
    <mergeCell ref="AL849:AM849"/>
    <mergeCell ref="AN849:AO849"/>
    <mergeCell ref="AD849:AE849"/>
    <mergeCell ref="Q849:R849"/>
    <mergeCell ref="S849:T849"/>
    <mergeCell ref="V849:W849"/>
    <mergeCell ref="Z849:AA849"/>
    <mergeCell ref="AL874:AM874"/>
    <mergeCell ref="O877:P877"/>
    <mergeCell ref="Q877:R877"/>
    <mergeCell ref="S877:T877"/>
    <mergeCell ref="V877:W877"/>
    <mergeCell ref="AB875:AC875"/>
    <mergeCell ref="AD875:AE875"/>
    <mergeCell ref="AJ875:AK875"/>
    <mergeCell ref="O876:P876"/>
    <mergeCell ref="Q876:R876"/>
    <mergeCell ref="AD880:AE880"/>
    <mergeCell ref="V880:W880"/>
    <mergeCell ref="Z880:AA880"/>
    <mergeCell ref="A849:B849"/>
    <mergeCell ref="E849:F849"/>
    <mergeCell ref="G849:H849"/>
    <mergeCell ref="O849:P849"/>
    <mergeCell ref="I849:J849"/>
    <mergeCell ref="N847:N848"/>
    <mergeCell ref="O847:P848"/>
    <mergeCell ref="Q847:R848"/>
    <mergeCell ref="S847:T848"/>
    <mergeCell ref="D847:D848"/>
    <mergeCell ref="E847:F848"/>
    <mergeCell ref="G847:H848"/>
    <mergeCell ref="I847:J847"/>
    <mergeCell ref="I848:J848"/>
    <mergeCell ref="AG845:AG848"/>
    <mergeCell ref="AH845:AK846"/>
    <mergeCell ref="AL845:AM845"/>
    <mergeCell ref="AN845:AO845"/>
    <mergeCell ref="AI847:AI848"/>
    <mergeCell ref="AJ847:AK848"/>
    <mergeCell ref="AL847:AM848"/>
    <mergeCell ref="AN847:AO848"/>
    <mergeCell ref="AL846:AM846"/>
    <mergeCell ref="AN846:AO846"/>
    <mergeCell ref="V845:W848"/>
    <mergeCell ref="X845:AA846"/>
    <mergeCell ref="AB845:AC845"/>
    <mergeCell ref="AD845:AE846"/>
    <mergeCell ref="Y847:Y848"/>
    <mergeCell ref="Z847:AA848"/>
    <mergeCell ref="AB847:AC848"/>
    <mergeCell ref="AD847:AE847"/>
    <mergeCell ref="AD848:AE848"/>
    <mergeCell ref="A852:B852"/>
    <mergeCell ref="E852:F852"/>
    <mergeCell ref="G852:H852"/>
    <mergeCell ref="I852:J852"/>
    <mergeCell ref="O852:P852"/>
    <mergeCell ref="Q852:R852"/>
    <mergeCell ref="S852:T852"/>
    <mergeCell ref="V852:W852"/>
    <mergeCell ref="Z852:AA852"/>
    <mergeCell ref="A899:T899"/>
    <mergeCell ref="V899:AO899"/>
    <mergeCell ref="A900:T900"/>
    <mergeCell ref="A901:B904"/>
    <mergeCell ref="C901:F902"/>
    <mergeCell ref="G901:H901"/>
    <mergeCell ref="I901:J902"/>
    <mergeCell ref="L901:L904"/>
    <mergeCell ref="M901:P902"/>
    <mergeCell ref="X901:AA902"/>
    <mergeCell ref="AH886:AK886"/>
    <mergeCell ref="V892:W892"/>
    <mergeCell ref="S896:T896"/>
    <mergeCell ref="AN896:AO896"/>
    <mergeCell ref="AD886:AE886"/>
    <mergeCell ref="AD887:AE887"/>
    <mergeCell ref="AH887:AK887"/>
    <mergeCell ref="V888:W888"/>
    <mergeCell ref="Z888:AA888"/>
    <mergeCell ref="AB888:AC888"/>
    <mergeCell ref="V886:W886"/>
    <mergeCell ref="Z886:AA886"/>
    <mergeCell ref="AB886:AC886"/>
    <mergeCell ref="G887:H887"/>
    <mergeCell ref="I887:J887"/>
    <mergeCell ref="M887:P887"/>
    <mergeCell ref="V887:W887"/>
    <mergeCell ref="A886:B886"/>
    <mergeCell ref="E886:F886"/>
    <mergeCell ref="G886:H886"/>
    <mergeCell ref="I886:J886"/>
    <mergeCell ref="AN877:AO877"/>
    <mergeCell ref="AH883:AK883"/>
    <mergeCell ref="M885:P885"/>
    <mergeCell ref="AB877:AC877"/>
    <mergeCell ref="AD877:AE877"/>
    <mergeCell ref="AJ877:AK877"/>
    <mergeCell ref="AL878:AM878"/>
    <mergeCell ref="AL877:AM877"/>
    <mergeCell ref="O878:P878"/>
    <mergeCell ref="A877:B877"/>
    <mergeCell ref="E877:F877"/>
    <mergeCell ref="G877:H877"/>
    <mergeCell ref="I877:J877"/>
    <mergeCell ref="V879:W879"/>
    <mergeCell ref="A878:B878"/>
    <mergeCell ref="E878:F878"/>
    <mergeCell ref="G878:H878"/>
    <mergeCell ref="I878:J878"/>
    <mergeCell ref="AB878:AC878"/>
    <mergeCell ref="AD878:AE878"/>
    <mergeCell ref="Z878:AA878"/>
    <mergeCell ref="A879:B879"/>
    <mergeCell ref="E879:F879"/>
    <mergeCell ref="G879:H879"/>
    <mergeCell ref="I879:J879"/>
    <mergeCell ref="Q878:R878"/>
    <mergeCell ref="S878:T878"/>
    <mergeCell ref="V878:W878"/>
    <mergeCell ref="AB879:AC879"/>
    <mergeCell ref="AD879:AE879"/>
    <mergeCell ref="AB880:AC880"/>
    <mergeCell ref="AI903:AI904"/>
    <mergeCell ref="A889:B889"/>
    <mergeCell ref="AJ903:AK904"/>
    <mergeCell ref="AL903:AM904"/>
    <mergeCell ref="AN903:AO904"/>
    <mergeCell ref="AD904:AE904"/>
    <mergeCell ref="AG901:AG904"/>
    <mergeCell ref="AH901:AK902"/>
    <mergeCell ref="AL901:AM901"/>
    <mergeCell ref="AN901:AO901"/>
    <mergeCell ref="AD903:AE903"/>
    <mergeCell ref="D903:D904"/>
    <mergeCell ref="E903:F904"/>
    <mergeCell ref="G903:H904"/>
    <mergeCell ref="I903:J903"/>
    <mergeCell ref="N903:N904"/>
    <mergeCell ref="O903:P904"/>
    <mergeCell ref="I904:J904"/>
    <mergeCell ref="G902:H902"/>
    <mergeCell ref="Q902:R902"/>
    <mergeCell ref="S902:T902"/>
    <mergeCell ref="AB902:AC902"/>
    <mergeCell ref="AL902:AM902"/>
    <mergeCell ref="AN902:AO902"/>
    <mergeCell ref="Q901:R901"/>
    <mergeCell ref="S901:T901"/>
    <mergeCell ref="V901:W904"/>
    <mergeCell ref="AB901:AC901"/>
    <mergeCell ref="AD901:AE902"/>
    <mergeCell ref="Q903:R904"/>
    <mergeCell ref="S903:T904"/>
    <mergeCell ref="Y903:Y904"/>
    <mergeCell ref="Z903:AA904"/>
    <mergeCell ref="AB903:AC904"/>
    <mergeCell ref="AL907:AM907"/>
    <mergeCell ref="AN907:AO907"/>
    <mergeCell ref="AD907:AE907"/>
    <mergeCell ref="AJ907:AK907"/>
    <mergeCell ref="Q908:R908"/>
    <mergeCell ref="S908:T908"/>
    <mergeCell ref="V908:W908"/>
    <mergeCell ref="S907:T907"/>
    <mergeCell ref="V907:W907"/>
    <mergeCell ref="AB907:AC907"/>
    <mergeCell ref="A907:B907"/>
    <mergeCell ref="G907:H907"/>
    <mergeCell ref="I907:J907"/>
    <mergeCell ref="Q907:R907"/>
    <mergeCell ref="AB906:AC906"/>
    <mergeCell ref="AD906:AE906"/>
    <mergeCell ref="V906:W906"/>
    <mergeCell ref="AJ906:AK906"/>
    <mergeCell ref="AL906:AM906"/>
    <mergeCell ref="AN906:AO906"/>
    <mergeCell ref="AL905:AM905"/>
    <mergeCell ref="AN905:AO905"/>
    <mergeCell ref="A906:B906"/>
    <mergeCell ref="G906:H906"/>
    <mergeCell ref="I906:J906"/>
    <mergeCell ref="Q906:R906"/>
    <mergeCell ref="S906:T906"/>
    <mergeCell ref="S905:T905"/>
    <mergeCell ref="V905:W905"/>
    <mergeCell ref="AB905:AC905"/>
    <mergeCell ref="AD905:AE905"/>
    <mergeCell ref="AJ905:AK905"/>
    <mergeCell ref="A905:B905"/>
    <mergeCell ref="G905:H905"/>
    <mergeCell ref="I905:J905"/>
    <mergeCell ref="Q905:R905"/>
    <mergeCell ref="AB910:AC910"/>
    <mergeCell ref="A910:B910"/>
    <mergeCell ref="G910:H910"/>
    <mergeCell ref="I910:J910"/>
    <mergeCell ref="O910:P910"/>
    <mergeCell ref="AD910:AE910"/>
    <mergeCell ref="AJ910:AK910"/>
    <mergeCell ref="AL910:AM910"/>
    <mergeCell ref="AN910:AO910"/>
    <mergeCell ref="AL909:AM909"/>
    <mergeCell ref="AN909:AO909"/>
    <mergeCell ref="AD909:AE909"/>
    <mergeCell ref="AJ909:AK909"/>
    <mergeCell ref="Q910:R910"/>
    <mergeCell ref="S910:T910"/>
    <mergeCell ref="V910:W910"/>
    <mergeCell ref="S909:T909"/>
    <mergeCell ref="V909:W909"/>
    <mergeCell ref="AB909:AC909"/>
    <mergeCell ref="A909:B909"/>
    <mergeCell ref="G909:H909"/>
    <mergeCell ref="I909:J909"/>
    <mergeCell ref="O909:P909"/>
    <mergeCell ref="Q909:R909"/>
    <mergeCell ref="AB908:AC908"/>
    <mergeCell ref="A908:B908"/>
    <mergeCell ref="G908:H908"/>
    <mergeCell ref="I908:J908"/>
    <mergeCell ref="O908:P908"/>
    <mergeCell ref="AD908:AE908"/>
    <mergeCell ref="AJ908:AK908"/>
    <mergeCell ref="AL908:AM908"/>
    <mergeCell ref="AN908:AO908"/>
    <mergeCell ref="AL913:AM913"/>
    <mergeCell ref="AN913:AO913"/>
    <mergeCell ref="A914:B914"/>
    <mergeCell ref="G914:H914"/>
    <mergeCell ref="I914:J914"/>
    <mergeCell ref="O914:P914"/>
    <mergeCell ref="Q914:R914"/>
    <mergeCell ref="A913:B913"/>
    <mergeCell ref="G913:H913"/>
    <mergeCell ref="I913:J913"/>
    <mergeCell ref="O913:P913"/>
    <mergeCell ref="Q913:R913"/>
    <mergeCell ref="AJ914:AK914"/>
    <mergeCell ref="AJ916:AK916"/>
    <mergeCell ref="AL916:AM916"/>
    <mergeCell ref="AN916:AO916"/>
    <mergeCell ref="AL915:AM915"/>
    <mergeCell ref="AN915:AO915"/>
    <mergeCell ref="AL912:AM912"/>
    <mergeCell ref="AL914:AM914"/>
    <mergeCell ref="AN912:AO912"/>
    <mergeCell ref="AL911:AM911"/>
    <mergeCell ref="AN911:AO911"/>
    <mergeCell ref="S913:T913"/>
    <mergeCell ref="V913:W913"/>
    <mergeCell ref="AB913:AC913"/>
    <mergeCell ref="AD913:AE913"/>
    <mergeCell ref="AJ913:AK913"/>
    <mergeCell ref="V912:W912"/>
    <mergeCell ref="S911:T911"/>
    <mergeCell ref="A912:B912"/>
    <mergeCell ref="G912:H912"/>
    <mergeCell ref="I912:J912"/>
    <mergeCell ref="O912:P912"/>
    <mergeCell ref="Q912:R912"/>
    <mergeCell ref="S912:T912"/>
    <mergeCell ref="V911:W911"/>
    <mergeCell ref="AB911:AC911"/>
    <mergeCell ref="AD911:AE911"/>
    <mergeCell ref="AJ911:AK911"/>
    <mergeCell ref="AB912:AC912"/>
    <mergeCell ref="AD912:AE912"/>
    <mergeCell ref="AJ912:AK912"/>
    <mergeCell ref="A911:B911"/>
    <mergeCell ref="G911:H911"/>
    <mergeCell ref="I911:J911"/>
    <mergeCell ref="O911:P911"/>
    <mergeCell ref="Q911:R911"/>
    <mergeCell ref="AB914:AC914"/>
    <mergeCell ref="AD914:AE914"/>
    <mergeCell ref="A916:B916"/>
    <mergeCell ref="E916:F916"/>
    <mergeCell ref="G916:H916"/>
    <mergeCell ref="I916:J916"/>
    <mergeCell ref="O916:P916"/>
    <mergeCell ref="Q916:R916"/>
    <mergeCell ref="S916:T916"/>
    <mergeCell ref="V916:W916"/>
    <mergeCell ref="S915:T915"/>
    <mergeCell ref="V915:W915"/>
    <mergeCell ref="AB915:AC915"/>
    <mergeCell ref="AD915:AE915"/>
    <mergeCell ref="AB916:AC916"/>
    <mergeCell ref="AD916:AE916"/>
    <mergeCell ref="A915:B915"/>
    <mergeCell ref="G915:H915"/>
    <mergeCell ref="I915:J915"/>
    <mergeCell ref="Q915:R915"/>
    <mergeCell ref="AL917:AM917"/>
    <mergeCell ref="AN917:AO917"/>
    <mergeCell ref="A918:B918"/>
    <mergeCell ref="E918:F918"/>
    <mergeCell ref="G918:H918"/>
    <mergeCell ref="I918:J918"/>
    <mergeCell ref="Q918:R918"/>
    <mergeCell ref="S918:T918"/>
    <mergeCell ref="S917:T917"/>
    <mergeCell ref="V917:W917"/>
    <mergeCell ref="AB917:AC917"/>
    <mergeCell ref="AD917:AE917"/>
    <mergeCell ref="S914:T914"/>
    <mergeCell ref="V914:W914"/>
    <mergeCell ref="AN914:AO914"/>
    <mergeCell ref="AB922:AC922"/>
    <mergeCell ref="AD922:AE922"/>
    <mergeCell ref="AJ922:AK922"/>
    <mergeCell ref="AL922:AM922"/>
    <mergeCell ref="AN922:AO922"/>
    <mergeCell ref="AL921:AM921"/>
    <mergeCell ref="AN921:AO921"/>
    <mergeCell ref="A922:B922"/>
    <mergeCell ref="G922:H922"/>
    <mergeCell ref="I922:J922"/>
    <mergeCell ref="Q922:R922"/>
    <mergeCell ref="S922:T922"/>
    <mergeCell ref="V922:W922"/>
    <mergeCell ref="S921:T921"/>
    <mergeCell ref="V921:W921"/>
    <mergeCell ref="Z921:AA921"/>
    <mergeCell ref="AB921:AC921"/>
    <mergeCell ref="AD921:AE921"/>
    <mergeCell ref="AJ921:AK921"/>
    <mergeCell ref="A921:B921"/>
    <mergeCell ref="E921:F921"/>
    <mergeCell ref="G921:H921"/>
    <mergeCell ref="I921:J921"/>
    <mergeCell ref="Q921:R921"/>
    <mergeCell ref="A917:B917"/>
    <mergeCell ref="E917:F917"/>
    <mergeCell ref="G917:H917"/>
    <mergeCell ref="I917:J917"/>
    <mergeCell ref="Q917:R917"/>
    <mergeCell ref="V918:W918"/>
    <mergeCell ref="AB918:AC918"/>
    <mergeCell ref="AD918:AE918"/>
    <mergeCell ref="AB920:AC920"/>
    <mergeCell ref="A920:B920"/>
    <mergeCell ref="G920:H920"/>
    <mergeCell ref="I920:J920"/>
    <mergeCell ref="Q920:R920"/>
    <mergeCell ref="AJ920:AK920"/>
    <mergeCell ref="AL920:AM920"/>
    <mergeCell ref="AN920:AO920"/>
    <mergeCell ref="AL919:AM919"/>
    <mergeCell ref="AN919:AO919"/>
    <mergeCell ref="AJ919:AK919"/>
    <mergeCell ref="S920:T920"/>
    <mergeCell ref="V920:W920"/>
    <mergeCell ref="S919:T919"/>
    <mergeCell ref="V919:W919"/>
    <mergeCell ref="AB919:AC919"/>
    <mergeCell ref="AD919:AE919"/>
    <mergeCell ref="AD920:AE920"/>
    <mergeCell ref="A919:B919"/>
    <mergeCell ref="E919:F919"/>
    <mergeCell ref="G919:H919"/>
    <mergeCell ref="I919:J919"/>
    <mergeCell ref="O919:P919"/>
    <mergeCell ref="Q919:R919"/>
    <mergeCell ref="AL918:AM918"/>
    <mergeCell ref="AN918:AO918"/>
    <mergeCell ref="AL925:AM925"/>
    <mergeCell ref="AN925:AO925"/>
    <mergeCell ref="O926:P926"/>
    <mergeCell ref="Q926:R926"/>
    <mergeCell ref="S926:T926"/>
    <mergeCell ref="V926:W926"/>
    <mergeCell ref="S925:T925"/>
    <mergeCell ref="V925:W925"/>
    <mergeCell ref="AB925:AC925"/>
    <mergeCell ref="AD925:AE925"/>
    <mergeCell ref="AJ925:AK925"/>
    <mergeCell ref="A925:B925"/>
    <mergeCell ref="E925:F925"/>
    <mergeCell ref="G925:H925"/>
    <mergeCell ref="I925:J925"/>
    <mergeCell ref="O925:P925"/>
    <mergeCell ref="Q925:R925"/>
    <mergeCell ref="AB924:AC924"/>
    <mergeCell ref="AD924:AE924"/>
    <mergeCell ref="AJ924:AK924"/>
    <mergeCell ref="AL924:AM924"/>
    <mergeCell ref="AN924:AO924"/>
    <mergeCell ref="AL923:AM923"/>
    <mergeCell ref="AN923:AO923"/>
    <mergeCell ref="A924:B924"/>
    <mergeCell ref="G924:H924"/>
    <mergeCell ref="I924:J924"/>
    <mergeCell ref="Q924:R924"/>
    <mergeCell ref="S924:T924"/>
    <mergeCell ref="V924:W924"/>
    <mergeCell ref="S923:T923"/>
    <mergeCell ref="V923:W923"/>
    <mergeCell ref="AB923:AC923"/>
    <mergeCell ref="AD923:AE923"/>
    <mergeCell ref="AJ923:AK923"/>
    <mergeCell ref="A923:B923"/>
    <mergeCell ref="G923:H923"/>
    <mergeCell ref="I923:J923"/>
    <mergeCell ref="Q923:R923"/>
    <mergeCell ref="AB928:AC928"/>
    <mergeCell ref="A928:B928"/>
    <mergeCell ref="G928:H928"/>
    <mergeCell ref="I928:J928"/>
    <mergeCell ref="O928:P928"/>
    <mergeCell ref="AD928:AE928"/>
    <mergeCell ref="AJ928:AK928"/>
    <mergeCell ref="AL928:AM928"/>
    <mergeCell ref="AN928:AO928"/>
    <mergeCell ref="AL927:AM927"/>
    <mergeCell ref="AN927:AO927"/>
    <mergeCell ref="AD927:AE927"/>
    <mergeCell ref="AJ927:AK927"/>
    <mergeCell ref="Q928:R928"/>
    <mergeCell ref="S928:T928"/>
    <mergeCell ref="V928:W928"/>
    <mergeCell ref="S927:T927"/>
    <mergeCell ref="V927:W927"/>
    <mergeCell ref="AB927:AC927"/>
    <mergeCell ref="A927:B927"/>
    <mergeCell ref="G927:H927"/>
    <mergeCell ref="I927:J927"/>
    <mergeCell ref="O927:P927"/>
    <mergeCell ref="Q927:R927"/>
    <mergeCell ref="AB926:AC926"/>
    <mergeCell ref="A926:B926"/>
    <mergeCell ref="E926:F926"/>
    <mergeCell ref="G926:H926"/>
    <mergeCell ref="I926:J926"/>
    <mergeCell ref="AD926:AE926"/>
    <mergeCell ref="AJ926:AK926"/>
    <mergeCell ref="AL926:AM926"/>
    <mergeCell ref="AN926:AO926"/>
    <mergeCell ref="AL931:AM931"/>
    <mergeCell ref="V931:W931"/>
    <mergeCell ref="AB931:AC931"/>
    <mergeCell ref="AD931:AE931"/>
    <mergeCell ref="AJ931:AK931"/>
    <mergeCell ref="AN931:AO931"/>
    <mergeCell ref="A932:B932"/>
    <mergeCell ref="E932:F932"/>
    <mergeCell ref="G932:H932"/>
    <mergeCell ref="I932:J932"/>
    <mergeCell ref="O932:P932"/>
    <mergeCell ref="Q932:R932"/>
    <mergeCell ref="S932:T932"/>
    <mergeCell ref="V932:W932"/>
    <mergeCell ref="S931:T931"/>
    <mergeCell ref="A931:B931"/>
    <mergeCell ref="G931:H931"/>
    <mergeCell ref="I931:J931"/>
    <mergeCell ref="O931:P931"/>
    <mergeCell ref="Q931:R931"/>
    <mergeCell ref="AB930:AC930"/>
    <mergeCell ref="A930:B930"/>
    <mergeCell ref="G930:H930"/>
    <mergeCell ref="I930:J930"/>
    <mergeCell ref="O930:P930"/>
    <mergeCell ref="AD930:AE930"/>
    <mergeCell ref="AJ930:AK930"/>
    <mergeCell ref="AL930:AM930"/>
    <mergeCell ref="AN930:AO930"/>
    <mergeCell ref="AL929:AM929"/>
    <mergeCell ref="AN929:AO929"/>
    <mergeCell ref="AD929:AE929"/>
    <mergeCell ref="AJ929:AK929"/>
    <mergeCell ref="Q930:R930"/>
    <mergeCell ref="S930:T930"/>
    <mergeCell ref="V930:W930"/>
    <mergeCell ref="S929:T929"/>
    <mergeCell ref="V929:W929"/>
    <mergeCell ref="AB929:AC929"/>
    <mergeCell ref="A929:B929"/>
    <mergeCell ref="G929:H929"/>
    <mergeCell ref="I929:J929"/>
    <mergeCell ref="O929:P929"/>
    <mergeCell ref="Q929:R929"/>
    <mergeCell ref="AN934:AO934"/>
    <mergeCell ref="A935:B935"/>
    <mergeCell ref="E935:F935"/>
    <mergeCell ref="G935:H935"/>
    <mergeCell ref="I935:J935"/>
    <mergeCell ref="V935:W935"/>
    <mergeCell ref="Z935:AA935"/>
    <mergeCell ref="AB935:AC935"/>
    <mergeCell ref="AD935:AE935"/>
    <mergeCell ref="V934:W934"/>
    <mergeCell ref="AB934:AC934"/>
    <mergeCell ref="AD934:AE934"/>
    <mergeCell ref="AJ934:AK934"/>
    <mergeCell ref="AL934:AM934"/>
    <mergeCell ref="AJ933:AK933"/>
    <mergeCell ref="AL933:AM933"/>
    <mergeCell ref="AN933:AO933"/>
    <mergeCell ref="A934:B934"/>
    <mergeCell ref="G934:H934"/>
    <mergeCell ref="I934:J934"/>
    <mergeCell ref="O934:P934"/>
    <mergeCell ref="Q934:R934"/>
    <mergeCell ref="S934:T934"/>
    <mergeCell ref="Q933:R933"/>
    <mergeCell ref="S933:T933"/>
    <mergeCell ref="V933:W933"/>
    <mergeCell ref="Z933:AA933"/>
    <mergeCell ref="AB933:AC933"/>
    <mergeCell ref="AD933:AE933"/>
    <mergeCell ref="Z932:AA932"/>
    <mergeCell ref="AB932:AC932"/>
    <mergeCell ref="AD932:AE932"/>
    <mergeCell ref="AJ932:AK932"/>
    <mergeCell ref="AL932:AM932"/>
    <mergeCell ref="A933:B933"/>
    <mergeCell ref="E933:F933"/>
    <mergeCell ref="G933:H933"/>
    <mergeCell ref="I933:J933"/>
    <mergeCell ref="O933:P933"/>
    <mergeCell ref="AN935:AO935"/>
    <mergeCell ref="S935:T935"/>
    <mergeCell ref="AN932:AO932"/>
    <mergeCell ref="AH939:AK939"/>
    <mergeCell ref="A940:B940"/>
    <mergeCell ref="E940:F940"/>
    <mergeCell ref="G940:H940"/>
    <mergeCell ref="I940:J940"/>
    <mergeCell ref="V940:W940"/>
    <mergeCell ref="Z940:AA940"/>
    <mergeCell ref="AB940:AC940"/>
    <mergeCell ref="AD940:AE940"/>
    <mergeCell ref="AD938:AE938"/>
    <mergeCell ref="A939:B939"/>
    <mergeCell ref="G939:H939"/>
    <mergeCell ref="I939:J939"/>
    <mergeCell ref="V939:W939"/>
    <mergeCell ref="AB939:AC939"/>
    <mergeCell ref="AD939:AE939"/>
    <mergeCell ref="AB937:AC937"/>
    <mergeCell ref="AD937:AE937"/>
    <mergeCell ref="A938:B938"/>
    <mergeCell ref="G938:H938"/>
    <mergeCell ref="I938:J938"/>
    <mergeCell ref="V938:W938"/>
    <mergeCell ref="AB938:AC938"/>
    <mergeCell ref="A937:B937"/>
    <mergeCell ref="E937:F937"/>
    <mergeCell ref="G937:H937"/>
    <mergeCell ref="I937:J937"/>
    <mergeCell ref="V937:W937"/>
    <mergeCell ref="Z937:AA937"/>
    <mergeCell ref="A936:B936"/>
    <mergeCell ref="E936:F936"/>
    <mergeCell ref="G936:H936"/>
    <mergeCell ref="I936:J936"/>
    <mergeCell ref="V936:W936"/>
    <mergeCell ref="Z936:AA936"/>
    <mergeCell ref="AB936:AC936"/>
    <mergeCell ref="AD936:AE936"/>
    <mergeCell ref="AB942:AC942"/>
    <mergeCell ref="AD942:AE942"/>
    <mergeCell ref="AH942:AK942"/>
    <mergeCell ref="A943:B943"/>
    <mergeCell ref="G943:H943"/>
    <mergeCell ref="I943:J943"/>
    <mergeCell ref="M943:P943"/>
    <mergeCell ref="V943:W943"/>
    <mergeCell ref="AB943:AC943"/>
    <mergeCell ref="AD943:AE943"/>
    <mergeCell ref="E946:F946"/>
    <mergeCell ref="G946:H946"/>
    <mergeCell ref="I946:J946"/>
    <mergeCell ref="V946:W946"/>
    <mergeCell ref="Z946:AA946"/>
    <mergeCell ref="AD944:AE944"/>
    <mergeCell ref="AB946:AC946"/>
    <mergeCell ref="AD946:AE946"/>
    <mergeCell ref="A945:B945"/>
    <mergeCell ref="G945:H945"/>
    <mergeCell ref="I945:J945"/>
    <mergeCell ref="V945:W945"/>
    <mergeCell ref="Z941:AA941"/>
    <mergeCell ref="AB941:AC941"/>
    <mergeCell ref="AD941:AE941"/>
    <mergeCell ref="A942:B942"/>
    <mergeCell ref="E942:F942"/>
    <mergeCell ref="G942:H942"/>
    <mergeCell ref="I942:J942"/>
    <mergeCell ref="M942:P942"/>
    <mergeCell ref="V942:W942"/>
    <mergeCell ref="Z942:AA942"/>
    <mergeCell ref="A941:B941"/>
    <mergeCell ref="E941:F941"/>
    <mergeCell ref="G941:H941"/>
    <mergeCell ref="I941:J941"/>
    <mergeCell ref="M941:P941"/>
    <mergeCell ref="V941:W941"/>
    <mergeCell ref="AB945:AC945"/>
    <mergeCell ref="AD945:AE945"/>
    <mergeCell ref="A950:B950"/>
    <mergeCell ref="V950:W950"/>
    <mergeCell ref="E950:F950"/>
    <mergeCell ref="G950:H950"/>
    <mergeCell ref="I950:J950"/>
    <mergeCell ref="Z948:AA948"/>
    <mergeCell ref="Z950:AA950"/>
    <mergeCell ref="AB950:AC950"/>
    <mergeCell ref="AD950:AE950"/>
    <mergeCell ref="AB948:AC948"/>
    <mergeCell ref="AD948:AE948"/>
    <mergeCell ref="AD947:AE947"/>
    <mergeCell ref="Z949:AA949"/>
    <mergeCell ref="AB949:AC949"/>
    <mergeCell ref="AD949:AE949"/>
    <mergeCell ref="A948:B948"/>
    <mergeCell ref="E948:F948"/>
    <mergeCell ref="G948:H948"/>
    <mergeCell ref="I948:J948"/>
    <mergeCell ref="V948:W948"/>
    <mergeCell ref="A947:B947"/>
    <mergeCell ref="E947:F947"/>
    <mergeCell ref="G947:H947"/>
    <mergeCell ref="I947:J947"/>
    <mergeCell ref="Z947:AA947"/>
    <mergeCell ref="AB947:AC947"/>
    <mergeCell ref="V947:W947"/>
    <mergeCell ref="A949:B949"/>
    <mergeCell ref="E949:F949"/>
    <mergeCell ref="G949:H949"/>
    <mergeCell ref="I949:J949"/>
    <mergeCell ref="V949:W949"/>
    <mergeCell ref="AH943:AK943"/>
    <mergeCell ref="A944:B944"/>
    <mergeCell ref="E944:F944"/>
    <mergeCell ref="G944:H944"/>
    <mergeCell ref="I944:J944"/>
    <mergeCell ref="V944:W944"/>
    <mergeCell ref="Z944:AA944"/>
    <mergeCell ref="AB944:AC944"/>
    <mergeCell ref="AH944:AK944"/>
    <mergeCell ref="A946:B946"/>
    <mergeCell ref="AN959:AO959"/>
    <mergeCell ref="D960:D961"/>
    <mergeCell ref="E960:F961"/>
    <mergeCell ref="G960:H961"/>
    <mergeCell ref="I960:J960"/>
    <mergeCell ref="N960:N961"/>
    <mergeCell ref="O960:P961"/>
    <mergeCell ref="Q960:R961"/>
    <mergeCell ref="S960:T961"/>
    <mergeCell ref="Y960:Y961"/>
    <mergeCell ref="Z960:AA961"/>
    <mergeCell ref="AB960:AC961"/>
    <mergeCell ref="AD960:AE960"/>
    <mergeCell ref="AI960:AI961"/>
    <mergeCell ref="AJ960:AK961"/>
    <mergeCell ref="AL960:AM961"/>
    <mergeCell ref="AN960:AO961"/>
    <mergeCell ref="I961:J961"/>
    <mergeCell ref="AD961:AE961"/>
    <mergeCell ref="A956:T956"/>
    <mergeCell ref="V956:AO956"/>
    <mergeCell ref="A957:T957"/>
    <mergeCell ref="A958:B961"/>
    <mergeCell ref="C958:F959"/>
    <mergeCell ref="G958:H958"/>
    <mergeCell ref="I958:J959"/>
    <mergeCell ref="L958:L961"/>
    <mergeCell ref="M958:P959"/>
    <mergeCell ref="Q958:R958"/>
    <mergeCell ref="S958:T958"/>
    <mergeCell ref="V958:W961"/>
    <mergeCell ref="X958:AA959"/>
    <mergeCell ref="AB958:AC958"/>
    <mergeCell ref="AD958:AE959"/>
    <mergeCell ref="AG958:AG961"/>
    <mergeCell ref="AH958:AK959"/>
    <mergeCell ref="AL958:AM958"/>
    <mergeCell ref="AN958:AO958"/>
    <mergeCell ref="G959:H959"/>
    <mergeCell ref="Q959:R959"/>
    <mergeCell ref="S959:T959"/>
    <mergeCell ref="AB959:AC959"/>
    <mergeCell ref="AL959:AM959"/>
    <mergeCell ref="A964:B964"/>
    <mergeCell ref="G964:H964"/>
    <mergeCell ref="I964:J964"/>
    <mergeCell ref="Q964:R964"/>
    <mergeCell ref="S964:T964"/>
    <mergeCell ref="V964:W964"/>
    <mergeCell ref="AB964:AC964"/>
    <mergeCell ref="AD964:AE964"/>
    <mergeCell ref="AJ964:AK964"/>
    <mergeCell ref="AL964:AM964"/>
    <mergeCell ref="AN964:AO964"/>
    <mergeCell ref="A965:B965"/>
    <mergeCell ref="G965:H965"/>
    <mergeCell ref="I965:J965"/>
    <mergeCell ref="O965:P965"/>
    <mergeCell ref="Q965:R965"/>
    <mergeCell ref="S965:T965"/>
    <mergeCell ref="V965:W965"/>
    <mergeCell ref="AB965:AC965"/>
    <mergeCell ref="AD965:AE965"/>
    <mergeCell ref="AJ965:AK965"/>
    <mergeCell ref="AL965:AM965"/>
    <mergeCell ref="AN965:AO965"/>
    <mergeCell ref="A962:B962"/>
    <mergeCell ref="G962:H962"/>
    <mergeCell ref="I962:J962"/>
    <mergeCell ref="Q962:R962"/>
    <mergeCell ref="S962:T962"/>
    <mergeCell ref="V962:W962"/>
    <mergeCell ref="AB962:AC962"/>
    <mergeCell ref="AD962:AE962"/>
    <mergeCell ref="AJ962:AK962"/>
    <mergeCell ref="AL962:AM962"/>
    <mergeCell ref="AN962:AO962"/>
    <mergeCell ref="A963:B963"/>
    <mergeCell ref="G963:H963"/>
    <mergeCell ref="I963:J963"/>
    <mergeCell ref="Q963:R963"/>
    <mergeCell ref="S963:T963"/>
    <mergeCell ref="V963:W963"/>
    <mergeCell ref="AB963:AC963"/>
    <mergeCell ref="AD963:AE963"/>
    <mergeCell ref="AJ963:AK963"/>
    <mergeCell ref="AL963:AM963"/>
    <mergeCell ref="AN963:AO963"/>
    <mergeCell ref="A968:B968"/>
    <mergeCell ref="G968:H968"/>
    <mergeCell ref="I968:J968"/>
    <mergeCell ref="O968:P968"/>
    <mergeCell ref="Q968:R968"/>
    <mergeCell ref="S968:T968"/>
    <mergeCell ref="V968:W968"/>
    <mergeCell ref="AB968:AC968"/>
    <mergeCell ref="AD968:AE968"/>
    <mergeCell ref="AJ968:AK968"/>
    <mergeCell ref="AL968:AM968"/>
    <mergeCell ref="AN968:AO968"/>
    <mergeCell ref="A969:B969"/>
    <mergeCell ref="G969:H969"/>
    <mergeCell ref="I969:J969"/>
    <mergeCell ref="O969:P969"/>
    <mergeCell ref="Q969:R969"/>
    <mergeCell ref="S969:T969"/>
    <mergeCell ref="V969:W969"/>
    <mergeCell ref="AB969:AC969"/>
    <mergeCell ref="AD969:AE969"/>
    <mergeCell ref="AJ969:AK969"/>
    <mergeCell ref="AL969:AM969"/>
    <mergeCell ref="AN969:AO969"/>
    <mergeCell ref="A966:B966"/>
    <mergeCell ref="G966:H966"/>
    <mergeCell ref="I966:J966"/>
    <mergeCell ref="O966:P966"/>
    <mergeCell ref="Q966:R966"/>
    <mergeCell ref="S966:T966"/>
    <mergeCell ref="V966:W966"/>
    <mergeCell ref="AB966:AC966"/>
    <mergeCell ref="AD966:AE966"/>
    <mergeCell ref="AJ966:AK966"/>
    <mergeCell ref="AL966:AM966"/>
    <mergeCell ref="AN966:AO966"/>
    <mergeCell ref="A967:B967"/>
    <mergeCell ref="G967:H967"/>
    <mergeCell ref="I967:J967"/>
    <mergeCell ref="O967:P967"/>
    <mergeCell ref="Q967:R967"/>
    <mergeCell ref="S967:T967"/>
    <mergeCell ref="V967:W967"/>
    <mergeCell ref="AB967:AC967"/>
    <mergeCell ref="AD967:AE967"/>
    <mergeCell ref="AJ967:AK967"/>
    <mergeCell ref="AL967:AM967"/>
    <mergeCell ref="AN967:AO967"/>
    <mergeCell ref="A972:B972"/>
    <mergeCell ref="G972:H972"/>
    <mergeCell ref="I972:J972"/>
    <mergeCell ref="Q972:R972"/>
    <mergeCell ref="S972:T972"/>
    <mergeCell ref="V972:W972"/>
    <mergeCell ref="AB972:AC972"/>
    <mergeCell ref="AD972:AE972"/>
    <mergeCell ref="AL972:AM972"/>
    <mergeCell ref="AN972:AO972"/>
    <mergeCell ref="A973:B973"/>
    <mergeCell ref="E973:F973"/>
    <mergeCell ref="G973:H973"/>
    <mergeCell ref="I973:J973"/>
    <mergeCell ref="O973:P973"/>
    <mergeCell ref="Q973:R973"/>
    <mergeCell ref="S973:T973"/>
    <mergeCell ref="V973:W973"/>
    <mergeCell ref="AB973:AC973"/>
    <mergeCell ref="AD973:AE973"/>
    <mergeCell ref="AJ973:AK973"/>
    <mergeCell ref="AL973:AM973"/>
    <mergeCell ref="AN973:AO973"/>
    <mergeCell ref="A970:B970"/>
    <mergeCell ref="G970:H970"/>
    <mergeCell ref="I970:J970"/>
    <mergeCell ref="O970:P970"/>
    <mergeCell ref="Q970:R970"/>
    <mergeCell ref="S970:T970"/>
    <mergeCell ref="V970:W970"/>
    <mergeCell ref="AB970:AC970"/>
    <mergeCell ref="AD970:AE970"/>
    <mergeCell ref="AJ970:AK970"/>
    <mergeCell ref="AL970:AM970"/>
    <mergeCell ref="AN970:AO970"/>
    <mergeCell ref="A971:B971"/>
    <mergeCell ref="G971:H971"/>
    <mergeCell ref="I971:J971"/>
    <mergeCell ref="O971:P971"/>
    <mergeCell ref="Q971:R971"/>
    <mergeCell ref="S971:T971"/>
    <mergeCell ref="V971:W971"/>
    <mergeCell ref="AB971:AC971"/>
    <mergeCell ref="AD971:AE971"/>
    <mergeCell ref="AJ971:AK971"/>
    <mergeCell ref="AL971:AM971"/>
    <mergeCell ref="AN971:AO971"/>
    <mergeCell ref="A976:B976"/>
    <mergeCell ref="E976:F976"/>
    <mergeCell ref="G976:H976"/>
    <mergeCell ref="I976:J976"/>
    <mergeCell ref="O976:P976"/>
    <mergeCell ref="Q976:R976"/>
    <mergeCell ref="S976:T976"/>
    <mergeCell ref="V976:W976"/>
    <mergeCell ref="AB976:AC976"/>
    <mergeCell ref="AD976:AE976"/>
    <mergeCell ref="AJ976:AK976"/>
    <mergeCell ref="AL976:AM976"/>
    <mergeCell ref="AN976:AO976"/>
    <mergeCell ref="A977:B977"/>
    <mergeCell ref="G977:H977"/>
    <mergeCell ref="I977:J977"/>
    <mergeCell ref="Q977:R977"/>
    <mergeCell ref="S977:T977"/>
    <mergeCell ref="V977:W977"/>
    <mergeCell ref="AB977:AC977"/>
    <mergeCell ref="AD977:AE977"/>
    <mergeCell ref="AJ977:AK977"/>
    <mergeCell ref="AL977:AM977"/>
    <mergeCell ref="AN977:AO977"/>
    <mergeCell ref="A974:B974"/>
    <mergeCell ref="E974:F974"/>
    <mergeCell ref="G974:H974"/>
    <mergeCell ref="I974:J974"/>
    <mergeCell ref="Q974:R974"/>
    <mergeCell ref="S974:T974"/>
    <mergeCell ref="V974:W974"/>
    <mergeCell ref="AB974:AC974"/>
    <mergeCell ref="AD974:AE974"/>
    <mergeCell ref="AL974:AM974"/>
    <mergeCell ref="AN974:AO974"/>
    <mergeCell ref="A975:B975"/>
    <mergeCell ref="E975:F975"/>
    <mergeCell ref="G975:H975"/>
    <mergeCell ref="I975:J975"/>
    <mergeCell ref="Q975:R975"/>
    <mergeCell ref="S975:T975"/>
    <mergeCell ref="V975:W975"/>
    <mergeCell ref="AB975:AC975"/>
    <mergeCell ref="AD975:AE975"/>
    <mergeCell ref="AL975:AM975"/>
    <mergeCell ref="AN975:AO975"/>
    <mergeCell ref="A980:B980"/>
    <mergeCell ref="G980:H980"/>
    <mergeCell ref="I980:J980"/>
    <mergeCell ref="Q980:R980"/>
    <mergeCell ref="S980:T980"/>
    <mergeCell ref="V980:W980"/>
    <mergeCell ref="AB980:AC980"/>
    <mergeCell ref="AD980:AE980"/>
    <mergeCell ref="AJ980:AK980"/>
    <mergeCell ref="AL980:AM980"/>
    <mergeCell ref="AN980:AO980"/>
    <mergeCell ref="A981:B981"/>
    <mergeCell ref="G981:H981"/>
    <mergeCell ref="I981:J981"/>
    <mergeCell ref="Q981:R981"/>
    <mergeCell ref="S981:T981"/>
    <mergeCell ref="V981:W981"/>
    <mergeCell ref="AB981:AC981"/>
    <mergeCell ref="AD981:AE981"/>
    <mergeCell ref="AJ981:AK981"/>
    <mergeCell ref="AL981:AM981"/>
    <mergeCell ref="AN981:AO981"/>
    <mergeCell ref="A978:B978"/>
    <mergeCell ref="E978:F978"/>
    <mergeCell ref="G978:H978"/>
    <mergeCell ref="I978:J978"/>
    <mergeCell ref="Q978:R978"/>
    <mergeCell ref="S978:T978"/>
    <mergeCell ref="V978:W978"/>
    <mergeCell ref="Z978:AA978"/>
    <mergeCell ref="AB978:AC978"/>
    <mergeCell ref="AD978:AE978"/>
    <mergeCell ref="AJ978:AK978"/>
    <mergeCell ref="AL978:AM978"/>
    <mergeCell ref="AN978:AO978"/>
    <mergeCell ref="A979:B979"/>
    <mergeCell ref="G979:H979"/>
    <mergeCell ref="I979:J979"/>
    <mergeCell ref="Q979:R979"/>
    <mergeCell ref="S979:T979"/>
    <mergeCell ref="V979:W979"/>
    <mergeCell ref="AB979:AC979"/>
    <mergeCell ref="AD979:AE979"/>
    <mergeCell ref="AJ979:AK979"/>
    <mergeCell ref="AL979:AM979"/>
    <mergeCell ref="AN979:AO979"/>
    <mergeCell ref="O984:P984"/>
    <mergeCell ref="Q984:R984"/>
    <mergeCell ref="S984:T984"/>
    <mergeCell ref="V984:W984"/>
    <mergeCell ref="AB984:AC984"/>
    <mergeCell ref="AD984:AE984"/>
    <mergeCell ref="AJ984:AK984"/>
    <mergeCell ref="AL984:AM984"/>
    <mergeCell ref="AN984:AO984"/>
    <mergeCell ref="A985:B985"/>
    <mergeCell ref="G985:H985"/>
    <mergeCell ref="I985:J985"/>
    <mergeCell ref="O985:P985"/>
    <mergeCell ref="Q985:R985"/>
    <mergeCell ref="S985:T985"/>
    <mergeCell ref="V985:W985"/>
    <mergeCell ref="AB985:AC985"/>
    <mergeCell ref="AD985:AE985"/>
    <mergeCell ref="AJ985:AK985"/>
    <mergeCell ref="AL985:AM985"/>
    <mergeCell ref="AN985:AO985"/>
    <mergeCell ref="A982:B982"/>
    <mergeCell ref="E982:F982"/>
    <mergeCell ref="G982:H982"/>
    <mergeCell ref="I982:J982"/>
    <mergeCell ref="O982:P982"/>
    <mergeCell ref="Q982:R982"/>
    <mergeCell ref="S982:T982"/>
    <mergeCell ref="V982:W982"/>
    <mergeCell ref="AB982:AC982"/>
    <mergeCell ref="AD982:AE982"/>
    <mergeCell ref="AJ982:AK982"/>
    <mergeCell ref="AL982:AM982"/>
    <mergeCell ref="AN982:AO982"/>
    <mergeCell ref="A983:B983"/>
    <mergeCell ref="E983:F983"/>
    <mergeCell ref="G983:H983"/>
    <mergeCell ref="I983:J983"/>
    <mergeCell ref="O983:P983"/>
    <mergeCell ref="Q983:R983"/>
    <mergeCell ref="S983:T983"/>
    <mergeCell ref="V983:W983"/>
    <mergeCell ref="AB983:AC983"/>
    <mergeCell ref="AD983:AE983"/>
    <mergeCell ref="AJ983:AK983"/>
    <mergeCell ref="AL983:AM983"/>
    <mergeCell ref="AN983:AO983"/>
    <mergeCell ref="AJ988:AK988"/>
    <mergeCell ref="AL988:AM988"/>
    <mergeCell ref="AN988:AO988"/>
    <mergeCell ref="A989:B989"/>
    <mergeCell ref="E989:F989"/>
    <mergeCell ref="G989:H989"/>
    <mergeCell ref="I989:J989"/>
    <mergeCell ref="O989:P989"/>
    <mergeCell ref="Q989:R989"/>
    <mergeCell ref="S989:T989"/>
    <mergeCell ref="V989:W989"/>
    <mergeCell ref="Z989:AA989"/>
    <mergeCell ref="AB989:AC989"/>
    <mergeCell ref="AD989:AE989"/>
    <mergeCell ref="AJ989:AK989"/>
    <mergeCell ref="AL989:AM989"/>
    <mergeCell ref="A986:B986"/>
    <mergeCell ref="G986:H986"/>
    <mergeCell ref="I986:J986"/>
    <mergeCell ref="O986:P986"/>
    <mergeCell ref="Q986:R986"/>
    <mergeCell ref="S986:T986"/>
    <mergeCell ref="V986:W986"/>
    <mergeCell ref="AB986:AC986"/>
    <mergeCell ref="AD986:AE986"/>
    <mergeCell ref="AJ986:AK986"/>
    <mergeCell ref="AL986:AM986"/>
    <mergeCell ref="AN986:AO986"/>
    <mergeCell ref="A987:B987"/>
    <mergeCell ref="G987:H987"/>
    <mergeCell ref="I987:J987"/>
    <mergeCell ref="O987:P987"/>
    <mergeCell ref="Q987:R987"/>
    <mergeCell ref="S987:T987"/>
    <mergeCell ref="V987:W987"/>
    <mergeCell ref="AB987:AC987"/>
    <mergeCell ref="AD987:AE987"/>
    <mergeCell ref="AJ987:AK987"/>
    <mergeCell ref="AL987:AM987"/>
    <mergeCell ref="AN987:AO987"/>
    <mergeCell ref="AN989:AO989"/>
    <mergeCell ref="E993:F993"/>
    <mergeCell ref="G993:H993"/>
    <mergeCell ref="I993:J993"/>
    <mergeCell ref="V993:W993"/>
    <mergeCell ref="Z993:AA993"/>
    <mergeCell ref="AB993:AC993"/>
    <mergeCell ref="AD993:AE993"/>
    <mergeCell ref="A990:B990"/>
    <mergeCell ref="E990:F990"/>
    <mergeCell ref="G990:H990"/>
    <mergeCell ref="I990:J990"/>
    <mergeCell ref="O990:P990"/>
    <mergeCell ref="Q990:R990"/>
    <mergeCell ref="S990:T990"/>
    <mergeCell ref="V990:W990"/>
    <mergeCell ref="Z990:AA990"/>
    <mergeCell ref="AB990:AC990"/>
    <mergeCell ref="AD990:AE990"/>
    <mergeCell ref="AJ990:AK990"/>
    <mergeCell ref="AL990:AM990"/>
    <mergeCell ref="AN990:AO990"/>
    <mergeCell ref="A991:B991"/>
    <mergeCell ref="G991:H991"/>
    <mergeCell ref="I991:J991"/>
    <mergeCell ref="O991:P991"/>
    <mergeCell ref="Q991:R991"/>
    <mergeCell ref="S991:T991"/>
    <mergeCell ref="V991:W991"/>
    <mergeCell ref="AB991:AC991"/>
    <mergeCell ref="AD991:AE991"/>
    <mergeCell ref="AJ991:AK991"/>
    <mergeCell ref="AL991:AM991"/>
    <mergeCell ref="AN991:AO991"/>
    <mergeCell ref="S992:T992"/>
    <mergeCell ref="AN992:AO992"/>
    <mergeCell ref="AH996:AK996"/>
    <mergeCell ref="A997:B997"/>
    <mergeCell ref="E997:F997"/>
    <mergeCell ref="G997:H997"/>
    <mergeCell ref="I997:J997"/>
    <mergeCell ref="V997:W997"/>
    <mergeCell ref="Z997:AA997"/>
    <mergeCell ref="AB997:AC997"/>
    <mergeCell ref="AD997:AE997"/>
    <mergeCell ref="A998:B998"/>
    <mergeCell ref="E998:F998"/>
    <mergeCell ref="G998:H998"/>
    <mergeCell ref="I998:J998"/>
    <mergeCell ref="M998:P998"/>
    <mergeCell ref="V998:W998"/>
    <mergeCell ref="Z998:AA998"/>
    <mergeCell ref="AB998:AC998"/>
    <mergeCell ref="AD998:AE998"/>
    <mergeCell ref="A994:B994"/>
    <mergeCell ref="E994:F994"/>
    <mergeCell ref="G994:H994"/>
    <mergeCell ref="I994:J994"/>
    <mergeCell ref="V994:W994"/>
    <mergeCell ref="Z994:AA994"/>
    <mergeCell ref="AB994:AC994"/>
    <mergeCell ref="AD994:AE994"/>
    <mergeCell ref="A995:B995"/>
    <mergeCell ref="G995:H995"/>
    <mergeCell ref="I995:J995"/>
    <mergeCell ref="V995:W995"/>
    <mergeCell ref="AB995:AC995"/>
    <mergeCell ref="AD995:AE995"/>
    <mergeCell ref="A996:B996"/>
    <mergeCell ref="G996:H996"/>
    <mergeCell ref="I996:J996"/>
    <mergeCell ref="V996:W996"/>
    <mergeCell ref="AB996:AC996"/>
    <mergeCell ref="AD996:AE996"/>
    <mergeCell ref="Z996:AA996"/>
    <mergeCell ref="AH1001:AK1001"/>
    <mergeCell ref="A1002:B1002"/>
    <mergeCell ref="G1002:H1002"/>
    <mergeCell ref="I1002:J1002"/>
    <mergeCell ref="V1002:W1002"/>
    <mergeCell ref="AB1002:AC1002"/>
    <mergeCell ref="AD1002:AE1002"/>
    <mergeCell ref="A1003:B1003"/>
    <mergeCell ref="E1003:F1003"/>
    <mergeCell ref="G1003:H1003"/>
    <mergeCell ref="I1003:J1003"/>
    <mergeCell ref="V1003:W1003"/>
    <mergeCell ref="Z1003:AA1003"/>
    <mergeCell ref="AB1003:AC1003"/>
    <mergeCell ref="AD1003:AE1003"/>
    <mergeCell ref="A999:B999"/>
    <mergeCell ref="E999:F999"/>
    <mergeCell ref="G999:H999"/>
    <mergeCell ref="I999:J999"/>
    <mergeCell ref="M999:P999"/>
    <mergeCell ref="V999:W999"/>
    <mergeCell ref="Z999:AA999"/>
    <mergeCell ref="AB999:AC999"/>
    <mergeCell ref="AD999:AE999"/>
    <mergeCell ref="AH999:AK999"/>
    <mergeCell ref="A1000:B1000"/>
    <mergeCell ref="G1000:H1000"/>
    <mergeCell ref="I1000:J1000"/>
    <mergeCell ref="M1000:P1000"/>
    <mergeCell ref="V1000:W1000"/>
    <mergeCell ref="AB1000:AC1000"/>
    <mergeCell ref="AD1000:AE1000"/>
    <mergeCell ref="AH1000:AK1000"/>
    <mergeCell ref="A1007:B1007"/>
    <mergeCell ref="E1007:F1007"/>
    <mergeCell ref="G1007:H1007"/>
    <mergeCell ref="I1007:J1007"/>
    <mergeCell ref="V1007:W1007"/>
    <mergeCell ref="Z1007:AA1007"/>
    <mergeCell ref="AB1007:AC1007"/>
    <mergeCell ref="AD1007:AE1007"/>
    <mergeCell ref="E971:F971"/>
    <mergeCell ref="E991:F991"/>
    <mergeCell ref="E995:F995"/>
    <mergeCell ref="A1004:B1004"/>
    <mergeCell ref="E1004:F1004"/>
    <mergeCell ref="G1004:H1004"/>
    <mergeCell ref="I1004:J1004"/>
    <mergeCell ref="V1004:W1004"/>
    <mergeCell ref="Z1004:AA1004"/>
    <mergeCell ref="AB1004:AC1004"/>
    <mergeCell ref="AD1004:AE1004"/>
    <mergeCell ref="A1005:B1005"/>
    <mergeCell ref="E1005:F1005"/>
    <mergeCell ref="G1005:H1005"/>
    <mergeCell ref="I1005:J1005"/>
    <mergeCell ref="V1005:W1005"/>
    <mergeCell ref="Z1005:AA1005"/>
    <mergeCell ref="AB1005:AC1005"/>
    <mergeCell ref="AD1005:AE1005"/>
    <mergeCell ref="A1006:B1006"/>
    <mergeCell ref="E1006:F1006"/>
    <mergeCell ref="G1006:H1006"/>
    <mergeCell ref="I1006:J1006"/>
    <mergeCell ref="V1006:W1006"/>
    <mergeCell ref="Z1006:AA1006"/>
    <mergeCell ref="AB1006:AC1006"/>
    <mergeCell ref="AD1006:AE1006"/>
    <mergeCell ref="A1001:B1001"/>
    <mergeCell ref="E1001:F1001"/>
    <mergeCell ref="G1001:H1001"/>
    <mergeCell ref="I1001:J1001"/>
    <mergeCell ref="V1001:W1001"/>
    <mergeCell ref="Z1001:AA1001"/>
    <mergeCell ref="AB1001:AC1001"/>
    <mergeCell ref="AD1001:AE1001"/>
    <mergeCell ref="A992:B992"/>
    <mergeCell ref="E992:F992"/>
    <mergeCell ref="G992:H992"/>
    <mergeCell ref="I992:J992"/>
    <mergeCell ref="V992:W992"/>
    <mergeCell ref="Z992:AA992"/>
    <mergeCell ref="AB992:AC992"/>
    <mergeCell ref="AD992:AE992"/>
    <mergeCell ref="A988:B988"/>
    <mergeCell ref="G988:H988"/>
    <mergeCell ref="I988:J988"/>
    <mergeCell ref="O988:P988"/>
    <mergeCell ref="Q988:R988"/>
    <mergeCell ref="S988:T988"/>
    <mergeCell ref="V988:W988"/>
    <mergeCell ref="AB988:AC988"/>
    <mergeCell ref="AD988:AE988"/>
    <mergeCell ref="A984:B984"/>
    <mergeCell ref="G984:H984"/>
    <mergeCell ref="I984:J984"/>
    <mergeCell ref="A993:B993"/>
    <mergeCell ref="A1012:T1012"/>
    <mergeCell ref="V1012:AO1012"/>
    <mergeCell ref="A1013:T1013"/>
    <mergeCell ref="A1014:B1017"/>
    <mergeCell ref="C1014:F1015"/>
    <mergeCell ref="G1014:H1014"/>
    <mergeCell ref="I1014:J1015"/>
    <mergeCell ref="L1014:L1017"/>
    <mergeCell ref="M1014:P1015"/>
    <mergeCell ref="Q1014:R1014"/>
    <mergeCell ref="S1014:T1014"/>
    <mergeCell ref="V1014:W1017"/>
    <mergeCell ref="X1014:AA1015"/>
    <mergeCell ref="AB1014:AC1014"/>
    <mergeCell ref="AD1014:AE1015"/>
    <mergeCell ref="AG1014:AG1017"/>
    <mergeCell ref="AH1014:AK1015"/>
    <mergeCell ref="AL1014:AM1014"/>
    <mergeCell ref="AN1014:AO1014"/>
    <mergeCell ref="G1015:H1015"/>
    <mergeCell ref="Q1015:R1015"/>
    <mergeCell ref="S1015:T1015"/>
    <mergeCell ref="AB1015:AC1015"/>
    <mergeCell ref="AL1015:AM1015"/>
    <mergeCell ref="AN1015:AO1015"/>
    <mergeCell ref="D1016:D1017"/>
    <mergeCell ref="E1016:F1017"/>
    <mergeCell ref="G1016:H1017"/>
    <mergeCell ref="I1016:J1016"/>
    <mergeCell ref="N1016:N1017"/>
    <mergeCell ref="O1016:P1017"/>
    <mergeCell ref="Q1016:R1017"/>
    <mergeCell ref="S1016:T1017"/>
    <mergeCell ref="Y1016:Y1017"/>
    <mergeCell ref="Z1016:AA1017"/>
    <mergeCell ref="AB1016:AC1017"/>
    <mergeCell ref="AD1016:AE1016"/>
    <mergeCell ref="AI1016:AI1017"/>
    <mergeCell ref="AJ1016:AK1017"/>
    <mergeCell ref="AL1016:AM1017"/>
    <mergeCell ref="AN1016:AO1017"/>
    <mergeCell ref="I1017:J1017"/>
    <mergeCell ref="AD1017:AE1017"/>
    <mergeCell ref="A1018:B1018"/>
    <mergeCell ref="G1018:H1018"/>
    <mergeCell ref="I1018:J1018"/>
    <mergeCell ref="Q1018:R1018"/>
    <mergeCell ref="S1018:T1018"/>
    <mergeCell ref="V1018:W1018"/>
    <mergeCell ref="AB1018:AC1018"/>
    <mergeCell ref="AD1018:AE1018"/>
    <mergeCell ref="AJ1018:AK1018"/>
    <mergeCell ref="AL1018:AM1018"/>
    <mergeCell ref="AN1018:AO1018"/>
    <mergeCell ref="A1019:B1019"/>
    <mergeCell ref="G1019:H1019"/>
    <mergeCell ref="I1019:J1019"/>
    <mergeCell ref="Q1019:R1019"/>
    <mergeCell ref="S1019:T1019"/>
    <mergeCell ref="V1019:W1019"/>
    <mergeCell ref="AB1019:AC1019"/>
    <mergeCell ref="AD1019:AE1019"/>
    <mergeCell ref="AJ1019:AK1019"/>
    <mergeCell ref="AL1019:AM1019"/>
    <mergeCell ref="AN1019:AO1019"/>
    <mergeCell ref="A1020:B1020"/>
    <mergeCell ref="G1020:H1020"/>
    <mergeCell ref="I1020:J1020"/>
    <mergeCell ref="Q1020:R1020"/>
    <mergeCell ref="S1020:T1020"/>
    <mergeCell ref="V1020:W1020"/>
    <mergeCell ref="AB1020:AC1020"/>
    <mergeCell ref="AD1020:AE1020"/>
    <mergeCell ref="AJ1020:AK1020"/>
    <mergeCell ref="AL1020:AM1020"/>
    <mergeCell ref="AN1020:AO1020"/>
    <mergeCell ref="A1021:B1021"/>
    <mergeCell ref="G1021:H1021"/>
    <mergeCell ref="I1021:J1021"/>
    <mergeCell ref="O1021:P1021"/>
    <mergeCell ref="Q1021:R1021"/>
    <mergeCell ref="S1021:T1021"/>
    <mergeCell ref="V1021:W1021"/>
    <mergeCell ref="AB1021:AC1021"/>
    <mergeCell ref="AD1021:AE1021"/>
    <mergeCell ref="AJ1021:AK1021"/>
    <mergeCell ref="AL1021:AM1021"/>
    <mergeCell ref="AN1021:AO1021"/>
    <mergeCell ref="A1022:B1022"/>
    <mergeCell ref="G1022:H1022"/>
    <mergeCell ref="I1022:J1022"/>
    <mergeCell ref="O1022:P1022"/>
    <mergeCell ref="Q1022:R1022"/>
    <mergeCell ref="S1022:T1022"/>
    <mergeCell ref="V1022:W1022"/>
    <mergeCell ref="AB1022:AC1022"/>
    <mergeCell ref="AD1022:AE1022"/>
    <mergeCell ref="AJ1022:AK1022"/>
    <mergeCell ref="AL1022:AM1022"/>
    <mergeCell ref="AN1022:AO1022"/>
    <mergeCell ref="A1023:B1023"/>
    <mergeCell ref="G1023:H1023"/>
    <mergeCell ref="I1023:J1023"/>
    <mergeCell ref="O1023:P1023"/>
    <mergeCell ref="Q1023:R1023"/>
    <mergeCell ref="S1023:T1023"/>
    <mergeCell ref="V1023:W1023"/>
    <mergeCell ref="AB1023:AC1023"/>
    <mergeCell ref="AD1023:AE1023"/>
    <mergeCell ref="AJ1023:AK1023"/>
    <mergeCell ref="AL1023:AM1023"/>
    <mergeCell ref="AN1023:AO1023"/>
    <mergeCell ref="A1024:B1024"/>
    <mergeCell ref="G1024:H1024"/>
    <mergeCell ref="I1024:J1024"/>
    <mergeCell ref="O1024:P1024"/>
    <mergeCell ref="Q1024:R1024"/>
    <mergeCell ref="S1024:T1024"/>
    <mergeCell ref="V1024:W1024"/>
    <mergeCell ref="AB1024:AC1024"/>
    <mergeCell ref="AD1024:AE1024"/>
    <mergeCell ref="AJ1024:AK1024"/>
    <mergeCell ref="AL1024:AM1024"/>
    <mergeCell ref="AN1024:AO1024"/>
    <mergeCell ref="A1025:B1025"/>
    <mergeCell ref="G1025:H1025"/>
    <mergeCell ref="I1025:J1025"/>
    <mergeCell ref="O1025:P1025"/>
    <mergeCell ref="Q1025:R1025"/>
    <mergeCell ref="S1025:T1025"/>
    <mergeCell ref="V1025:W1025"/>
    <mergeCell ref="AB1025:AC1025"/>
    <mergeCell ref="AD1025:AE1025"/>
    <mergeCell ref="AJ1025:AK1025"/>
    <mergeCell ref="AL1025:AM1025"/>
    <mergeCell ref="AN1025:AO1025"/>
    <mergeCell ref="A1026:B1026"/>
    <mergeCell ref="G1026:H1026"/>
    <mergeCell ref="I1026:J1026"/>
    <mergeCell ref="O1026:P1026"/>
    <mergeCell ref="Q1026:R1026"/>
    <mergeCell ref="S1026:T1026"/>
    <mergeCell ref="V1026:W1026"/>
    <mergeCell ref="AB1026:AC1026"/>
    <mergeCell ref="AD1026:AE1026"/>
    <mergeCell ref="AJ1026:AK1026"/>
    <mergeCell ref="AL1026:AM1026"/>
    <mergeCell ref="AN1026:AO1026"/>
    <mergeCell ref="A1027:B1027"/>
    <mergeCell ref="E1027:F1027"/>
    <mergeCell ref="G1027:H1027"/>
    <mergeCell ref="I1027:J1027"/>
    <mergeCell ref="O1027:P1027"/>
    <mergeCell ref="Q1027:R1027"/>
    <mergeCell ref="S1027:T1027"/>
    <mergeCell ref="V1027:W1027"/>
    <mergeCell ref="AB1027:AC1027"/>
    <mergeCell ref="AD1027:AE1027"/>
    <mergeCell ref="AJ1027:AK1027"/>
    <mergeCell ref="AL1027:AM1027"/>
    <mergeCell ref="AN1027:AO1027"/>
    <mergeCell ref="A1028:B1028"/>
    <mergeCell ref="G1028:H1028"/>
    <mergeCell ref="I1028:J1028"/>
    <mergeCell ref="Q1028:R1028"/>
    <mergeCell ref="S1028:T1028"/>
    <mergeCell ref="V1028:W1028"/>
    <mergeCell ref="AB1028:AC1028"/>
    <mergeCell ref="AD1028:AE1028"/>
    <mergeCell ref="AL1028:AM1028"/>
    <mergeCell ref="AN1028:AO1028"/>
    <mergeCell ref="A1029:B1029"/>
    <mergeCell ref="E1029:F1029"/>
    <mergeCell ref="G1029:H1029"/>
    <mergeCell ref="I1029:J1029"/>
    <mergeCell ref="O1029:P1029"/>
    <mergeCell ref="Q1029:R1029"/>
    <mergeCell ref="S1029:T1029"/>
    <mergeCell ref="V1029:W1029"/>
    <mergeCell ref="AB1029:AC1029"/>
    <mergeCell ref="AD1029:AE1029"/>
    <mergeCell ref="AJ1029:AK1029"/>
    <mergeCell ref="AL1029:AM1029"/>
    <mergeCell ref="AN1029:AO1029"/>
    <mergeCell ref="AJ1035:AK1035"/>
    <mergeCell ref="AL1035:AM1035"/>
    <mergeCell ref="AN1035:AO1035"/>
    <mergeCell ref="A1030:B1030"/>
    <mergeCell ref="E1030:F1030"/>
    <mergeCell ref="G1030:H1030"/>
    <mergeCell ref="I1030:J1030"/>
    <mergeCell ref="Q1030:R1030"/>
    <mergeCell ref="S1030:T1030"/>
    <mergeCell ref="V1030:W1030"/>
    <mergeCell ref="AB1030:AC1030"/>
    <mergeCell ref="AD1030:AE1030"/>
    <mergeCell ref="AL1030:AM1030"/>
    <mergeCell ref="AN1030:AO1030"/>
    <mergeCell ref="A1031:B1031"/>
    <mergeCell ref="E1031:F1031"/>
    <mergeCell ref="G1031:H1031"/>
    <mergeCell ref="I1031:J1031"/>
    <mergeCell ref="Q1031:R1031"/>
    <mergeCell ref="S1031:T1031"/>
    <mergeCell ref="V1031:W1031"/>
    <mergeCell ref="AB1031:AC1031"/>
    <mergeCell ref="AD1031:AE1031"/>
    <mergeCell ref="AL1031:AM1031"/>
    <mergeCell ref="AN1031:AO1031"/>
    <mergeCell ref="A1032:B1032"/>
    <mergeCell ref="E1032:F1032"/>
    <mergeCell ref="G1032:H1032"/>
    <mergeCell ref="I1032:J1032"/>
    <mergeCell ref="O1032:P1032"/>
    <mergeCell ref="Q1032:R1032"/>
    <mergeCell ref="S1032:T1032"/>
    <mergeCell ref="V1032:W1032"/>
    <mergeCell ref="AB1032:AC1032"/>
    <mergeCell ref="AD1032:AE1032"/>
    <mergeCell ref="AJ1032:AK1032"/>
    <mergeCell ref="AL1032:AM1032"/>
    <mergeCell ref="AN1032:AO1032"/>
    <mergeCell ref="Q1036:R1036"/>
    <mergeCell ref="S1036:T1036"/>
    <mergeCell ref="V1036:W1036"/>
    <mergeCell ref="AB1036:AC1036"/>
    <mergeCell ref="AD1036:AE1036"/>
    <mergeCell ref="AJ1036:AK1036"/>
    <mergeCell ref="AL1036:AM1036"/>
    <mergeCell ref="AN1036:AO1036"/>
    <mergeCell ref="A1037:B1037"/>
    <mergeCell ref="G1037:H1037"/>
    <mergeCell ref="I1037:J1037"/>
    <mergeCell ref="Q1037:R1037"/>
    <mergeCell ref="S1037:T1037"/>
    <mergeCell ref="V1037:W1037"/>
    <mergeCell ref="AB1037:AC1037"/>
    <mergeCell ref="AD1037:AE1037"/>
    <mergeCell ref="AJ1037:AK1037"/>
    <mergeCell ref="AL1037:AM1037"/>
    <mergeCell ref="AN1037:AO1037"/>
    <mergeCell ref="A1038:B1038"/>
    <mergeCell ref="E1038:F1038"/>
    <mergeCell ref="G1038:H1038"/>
    <mergeCell ref="I1038:J1038"/>
    <mergeCell ref="O1038:P1038"/>
    <mergeCell ref="Q1038:R1038"/>
    <mergeCell ref="S1038:T1038"/>
    <mergeCell ref="V1038:W1038"/>
    <mergeCell ref="AB1038:AC1038"/>
    <mergeCell ref="AD1038:AE1038"/>
    <mergeCell ref="AJ1038:AK1038"/>
    <mergeCell ref="AL1038:AM1038"/>
    <mergeCell ref="AN1038:AO1038"/>
    <mergeCell ref="A1033:B1033"/>
    <mergeCell ref="G1033:H1033"/>
    <mergeCell ref="I1033:J1033"/>
    <mergeCell ref="Q1033:R1033"/>
    <mergeCell ref="S1033:T1033"/>
    <mergeCell ref="V1033:W1033"/>
    <mergeCell ref="AB1033:AC1033"/>
    <mergeCell ref="AD1033:AE1033"/>
    <mergeCell ref="AJ1033:AK1033"/>
    <mergeCell ref="AL1033:AM1033"/>
    <mergeCell ref="AN1033:AO1033"/>
    <mergeCell ref="A1034:B1034"/>
    <mergeCell ref="E1034:F1034"/>
    <mergeCell ref="G1034:H1034"/>
    <mergeCell ref="I1034:J1034"/>
    <mergeCell ref="Q1034:R1034"/>
    <mergeCell ref="S1034:T1034"/>
    <mergeCell ref="V1034:W1034"/>
    <mergeCell ref="Z1034:AA1034"/>
    <mergeCell ref="AB1034:AC1034"/>
    <mergeCell ref="AD1034:AE1034"/>
    <mergeCell ref="AJ1034:AK1034"/>
    <mergeCell ref="AL1034:AM1034"/>
    <mergeCell ref="AN1034:AO1034"/>
    <mergeCell ref="A1035:B1035"/>
    <mergeCell ref="G1035:H1035"/>
    <mergeCell ref="I1035:J1035"/>
    <mergeCell ref="Q1035:R1035"/>
    <mergeCell ref="S1035:T1035"/>
    <mergeCell ref="V1035:W1035"/>
    <mergeCell ref="AB1035:AC1035"/>
    <mergeCell ref="AD1035:AE1035"/>
    <mergeCell ref="AN1044:AO1044"/>
    <mergeCell ref="A1039:B1039"/>
    <mergeCell ref="E1039:F1039"/>
    <mergeCell ref="G1039:H1039"/>
    <mergeCell ref="I1039:J1039"/>
    <mergeCell ref="O1039:P1039"/>
    <mergeCell ref="Q1039:R1039"/>
    <mergeCell ref="S1039:T1039"/>
    <mergeCell ref="V1039:W1039"/>
    <mergeCell ref="AB1039:AC1039"/>
    <mergeCell ref="AD1039:AE1039"/>
    <mergeCell ref="AJ1039:AK1039"/>
    <mergeCell ref="AL1039:AM1039"/>
    <mergeCell ref="AN1039:AO1039"/>
    <mergeCell ref="A1040:B1040"/>
    <mergeCell ref="G1040:H1040"/>
    <mergeCell ref="I1040:J1040"/>
    <mergeCell ref="O1040:P1040"/>
    <mergeCell ref="Q1040:R1040"/>
    <mergeCell ref="S1040:T1040"/>
    <mergeCell ref="V1040:W1040"/>
    <mergeCell ref="AB1040:AC1040"/>
    <mergeCell ref="AD1040:AE1040"/>
    <mergeCell ref="AJ1040:AK1040"/>
    <mergeCell ref="AL1040:AM1040"/>
    <mergeCell ref="AN1040:AO1040"/>
    <mergeCell ref="A1041:B1041"/>
    <mergeCell ref="G1041:H1041"/>
    <mergeCell ref="I1041:J1041"/>
    <mergeCell ref="O1041:P1041"/>
    <mergeCell ref="Q1041:R1041"/>
    <mergeCell ref="S1041:T1041"/>
    <mergeCell ref="V1041:W1041"/>
    <mergeCell ref="AB1041:AC1041"/>
    <mergeCell ref="AD1041:AE1041"/>
    <mergeCell ref="AJ1041:AK1041"/>
    <mergeCell ref="AL1041:AM1041"/>
    <mergeCell ref="AN1041:AO1041"/>
    <mergeCell ref="AJ1045:AK1045"/>
    <mergeCell ref="AL1045:AM1045"/>
    <mergeCell ref="A1046:B1046"/>
    <mergeCell ref="E1046:F1046"/>
    <mergeCell ref="G1046:H1046"/>
    <mergeCell ref="I1046:J1046"/>
    <mergeCell ref="O1046:P1046"/>
    <mergeCell ref="Q1046:R1046"/>
    <mergeCell ref="S1046:T1046"/>
    <mergeCell ref="V1046:W1046"/>
    <mergeCell ref="Z1046:AA1046"/>
    <mergeCell ref="AB1046:AC1046"/>
    <mergeCell ref="AD1046:AE1046"/>
    <mergeCell ref="AJ1046:AK1046"/>
    <mergeCell ref="AL1046:AM1046"/>
    <mergeCell ref="AN1046:AO1046"/>
    <mergeCell ref="A1047:B1047"/>
    <mergeCell ref="E1047:F1047"/>
    <mergeCell ref="G1047:H1047"/>
    <mergeCell ref="I1047:J1047"/>
    <mergeCell ref="O1047:P1047"/>
    <mergeCell ref="Q1047:R1047"/>
    <mergeCell ref="S1047:T1047"/>
    <mergeCell ref="V1047:W1047"/>
    <mergeCell ref="AB1047:AC1047"/>
    <mergeCell ref="AD1047:AE1047"/>
    <mergeCell ref="AJ1047:AK1047"/>
    <mergeCell ref="AL1047:AM1047"/>
    <mergeCell ref="AN1047:AO1047"/>
    <mergeCell ref="A1042:B1042"/>
    <mergeCell ref="G1042:H1042"/>
    <mergeCell ref="I1042:J1042"/>
    <mergeCell ref="O1042:P1042"/>
    <mergeCell ref="Q1042:R1042"/>
    <mergeCell ref="S1042:T1042"/>
    <mergeCell ref="V1042:W1042"/>
    <mergeCell ref="AB1042:AC1042"/>
    <mergeCell ref="AD1042:AE1042"/>
    <mergeCell ref="AJ1042:AK1042"/>
    <mergeCell ref="AL1042:AM1042"/>
    <mergeCell ref="AN1042:AO1042"/>
    <mergeCell ref="A1043:B1043"/>
    <mergeCell ref="G1043:H1043"/>
    <mergeCell ref="I1043:J1043"/>
    <mergeCell ref="O1043:P1043"/>
    <mergeCell ref="Q1043:R1043"/>
    <mergeCell ref="S1043:T1043"/>
    <mergeCell ref="V1043:W1043"/>
    <mergeCell ref="AB1043:AC1043"/>
    <mergeCell ref="AD1043:AE1043"/>
    <mergeCell ref="AJ1043:AK1043"/>
    <mergeCell ref="AL1043:AM1043"/>
    <mergeCell ref="AN1043:AO1043"/>
    <mergeCell ref="A1044:B1044"/>
    <mergeCell ref="G1044:H1044"/>
    <mergeCell ref="I1044:J1044"/>
    <mergeCell ref="O1044:P1044"/>
    <mergeCell ref="Q1044:R1044"/>
    <mergeCell ref="S1044:T1044"/>
    <mergeCell ref="V1044:W1044"/>
    <mergeCell ref="AB1044:AC1044"/>
    <mergeCell ref="AD1044:AE1044"/>
    <mergeCell ref="AJ1044:AK1044"/>
    <mergeCell ref="AL1044:AM1044"/>
    <mergeCell ref="AH1055:AK1055"/>
    <mergeCell ref="A1048:B1048"/>
    <mergeCell ref="E1048:F1048"/>
    <mergeCell ref="G1048:H1048"/>
    <mergeCell ref="I1048:J1048"/>
    <mergeCell ref="S1048:T1048"/>
    <mergeCell ref="V1048:W1048"/>
    <mergeCell ref="Z1048:AA1048"/>
    <mergeCell ref="AB1048:AC1048"/>
    <mergeCell ref="AD1048:AE1048"/>
    <mergeCell ref="AN1048:AO1048"/>
    <mergeCell ref="A1049:B1049"/>
    <mergeCell ref="E1049:F1049"/>
    <mergeCell ref="G1049:H1049"/>
    <mergeCell ref="I1049:J1049"/>
    <mergeCell ref="V1049:W1049"/>
    <mergeCell ref="Z1049:AA1049"/>
    <mergeCell ref="AB1049:AC1049"/>
    <mergeCell ref="AD1049:AE1049"/>
    <mergeCell ref="A1050:B1050"/>
    <mergeCell ref="E1050:F1050"/>
    <mergeCell ref="G1050:H1050"/>
    <mergeCell ref="I1050:J1050"/>
    <mergeCell ref="V1050:W1050"/>
    <mergeCell ref="Z1050:AA1050"/>
    <mergeCell ref="AB1050:AC1050"/>
    <mergeCell ref="AD1050:AE1050"/>
    <mergeCell ref="A1051:B1051"/>
    <mergeCell ref="E1051:F1051"/>
    <mergeCell ref="G1051:H1051"/>
    <mergeCell ref="I1051:J1051"/>
    <mergeCell ref="V1051:W1051"/>
    <mergeCell ref="Z1051:AA1051"/>
    <mergeCell ref="AB1051:AC1051"/>
    <mergeCell ref="AD1051:AE1051"/>
    <mergeCell ref="AH1056:AK1056"/>
    <mergeCell ref="A1057:B1057"/>
    <mergeCell ref="E1057:F1057"/>
    <mergeCell ref="G1057:H1057"/>
    <mergeCell ref="I1057:J1057"/>
    <mergeCell ref="V1057:W1057"/>
    <mergeCell ref="Z1057:AA1057"/>
    <mergeCell ref="AB1057:AC1057"/>
    <mergeCell ref="AD1057:AE1057"/>
    <mergeCell ref="AH1057:AK1057"/>
    <mergeCell ref="A1058:B1058"/>
    <mergeCell ref="G1058:H1058"/>
    <mergeCell ref="I1058:J1058"/>
    <mergeCell ref="V1058:W1058"/>
    <mergeCell ref="AB1058:AC1058"/>
    <mergeCell ref="AD1058:AE1058"/>
    <mergeCell ref="A1059:B1059"/>
    <mergeCell ref="E1059:F1059"/>
    <mergeCell ref="G1059:H1059"/>
    <mergeCell ref="I1059:J1059"/>
    <mergeCell ref="V1059:W1059"/>
    <mergeCell ref="Z1059:AA1059"/>
    <mergeCell ref="AB1059:AC1059"/>
    <mergeCell ref="AD1059:AE1059"/>
    <mergeCell ref="A1060:B1060"/>
    <mergeCell ref="E1060:F1060"/>
    <mergeCell ref="G1060:H1060"/>
    <mergeCell ref="I1060:J1060"/>
    <mergeCell ref="V1060:W1060"/>
    <mergeCell ref="Z1060:AA1060"/>
    <mergeCell ref="AB1060:AC1060"/>
    <mergeCell ref="AD1060:AE1060"/>
    <mergeCell ref="A1052:B1052"/>
    <mergeCell ref="G1052:H1052"/>
    <mergeCell ref="I1052:J1052"/>
    <mergeCell ref="V1052:W1052"/>
    <mergeCell ref="Z1052:AA1052"/>
    <mergeCell ref="AB1052:AC1052"/>
    <mergeCell ref="AD1052:AE1052"/>
    <mergeCell ref="AH1052:AK1052"/>
    <mergeCell ref="A1053:B1053"/>
    <mergeCell ref="E1053:F1053"/>
    <mergeCell ref="G1053:H1053"/>
    <mergeCell ref="I1053:J1053"/>
    <mergeCell ref="V1053:W1053"/>
    <mergeCell ref="Z1053:AA1053"/>
    <mergeCell ref="AB1053:AC1053"/>
    <mergeCell ref="AD1053:AE1053"/>
    <mergeCell ref="A1054:B1054"/>
    <mergeCell ref="E1054:F1054"/>
    <mergeCell ref="G1054:H1054"/>
    <mergeCell ref="I1054:J1054"/>
    <mergeCell ref="M1054:P1054"/>
    <mergeCell ref="V1054:W1054"/>
    <mergeCell ref="Z1054:AA1054"/>
    <mergeCell ref="AB1054:AC1054"/>
    <mergeCell ref="AD1054:AE1054"/>
    <mergeCell ref="A1055:B1055"/>
    <mergeCell ref="E1055:F1055"/>
    <mergeCell ref="G1055:H1055"/>
    <mergeCell ref="I1055:J1055"/>
    <mergeCell ref="M1055:P1055"/>
    <mergeCell ref="V1055:W1055"/>
    <mergeCell ref="Z1055:AA1055"/>
    <mergeCell ref="A1061:B1061"/>
    <mergeCell ref="E1061:F1061"/>
    <mergeCell ref="G1061:H1061"/>
    <mergeCell ref="I1061:J1061"/>
    <mergeCell ref="V1061:W1061"/>
    <mergeCell ref="Z1061:AA1061"/>
    <mergeCell ref="AB1061:AC1061"/>
    <mergeCell ref="AD1061:AE1061"/>
    <mergeCell ref="A1062:B1062"/>
    <mergeCell ref="E1062:F1062"/>
    <mergeCell ref="G1062:H1062"/>
    <mergeCell ref="I1062:J1062"/>
    <mergeCell ref="V1062:W1062"/>
    <mergeCell ref="Z1062:AA1062"/>
    <mergeCell ref="AB1062:AC1062"/>
    <mergeCell ref="AD1062:AE1062"/>
    <mergeCell ref="A1063:B1063"/>
    <mergeCell ref="E1063:F1063"/>
    <mergeCell ref="G1063:H1063"/>
    <mergeCell ref="I1063:J1063"/>
    <mergeCell ref="V1063:W1063"/>
    <mergeCell ref="Z1063:AA1063"/>
    <mergeCell ref="AB1063:AC1063"/>
    <mergeCell ref="AD1063:AE1063"/>
    <mergeCell ref="E1020:F1020"/>
    <mergeCell ref="E1021:F1021"/>
    <mergeCell ref="E1022:F1022"/>
    <mergeCell ref="E1023:F1023"/>
    <mergeCell ref="E1024:F1024"/>
    <mergeCell ref="E1025:F1025"/>
    <mergeCell ref="E1026:F1026"/>
    <mergeCell ref="E1028:F1028"/>
    <mergeCell ref="E1058:F1058"/>
    <mergeCell ref="O1020:P1020"/>
    <mergeCell ref="O1028:P1028"/>
    <mergeCell ref="O1033:P1033"/>
    <mergeCell ref="O1034:P1034"/>
    <mergeCell ref="O1035:P1035"/>
    <mergeCell ref="O1036:P1036"/>
    <mergeCell ref="Z1044:AA1044"/>
    <mergeCell ref="Z1058:AA1058"/>
    <mergeCell ref="A1056:B1056"/>
    <mergeCell ref="G1056:H1056"/>
    <mergeCell ref="I1056:J1056"/>
    <mergeCell ref="M1056:P1056"/>
    <mergeCell ref="V1056:W1056"/>
    <mergeCell ref="AB1056:AC1056"/>
    <mergeCell ref="AD1056:AE1056"/>
    <mergeCell ref="AB1055:AC1055"/>
    <mergeCell ref="AD1055:AE1055"/>
    <mergeCell ref="A1045:B1045"/>
    <mergeCell ref="E1045:F1045"/>
    <mergeCell ref="G1045:H1045"/>
    <mergeCell ref="I1045:J1045"/>
    <mergeCell ref="O1045:P1045"/>
    <mergeCell ref="Q1045:R1045"/>
    <mergeCell ref="S1045:T1045"/>
    <mergeCell ref="V1045:W1045"/>
    <mergeCell ref="Z1045:AA1045"/>
    <mergeCell ref="AB1045:AC1045"/>
    <mergeCell ref="AD1045:AE1045"/>
    <mergeCell ref="A1036:B1036"/>
    <mergeCell ref="G1036:H1036"/>
    <mergeCell ref="I1036:J1036"/>
    <mergeCell ref="A1068:T1068"/>
    <mergeCell ref="V1068:AO1068"/>
    <mergeCell ref="A1069:T1069"/>
    <mergeCell ref="A1070:B1073"/>
    <mergeCell ref="C1070:F1071"/>
    <mergeCell ref="G1070:H1070"/>
    <mergeCell ref="I1070:J1071"/>
    <mergeCell ref="L1070:L1073"/>
    <mergeCell ref="M1070:P1071"/>
    <mergeCell ref="Q1070:R1070"/>
    <mergeCell ref="S1070:T1070"/>
    <mergeCell ref="V1070:W1073"/>
    <mergeCell ref="X1070:AA1071"/>
    <mergeCell ref="AB1070:AC1070"/>
    <mergeCell ref="AD1070:AE1071"/>
    <mergeCell ref="AG1070:AG1073"/>
    <mergeCell ref="AH1070:AK1071"/>
    <mergeCell ref="AL1070:AM1070"/>
    <mergeCell ref="AN1070:AO1070"/>
    <mergeCell ref="G1071:H1071"/>
    <mergeCell ref="Q1071:R1071"/>
    <mergeCell ref="S1071:T1071"/>
    <mergeCell ref="AB1071:AC1071"/>
    <mergeCell ref="AL1071:AM1071"/>
    <mergeCell ref="AN1071:AO1071"/>
    <mergeCell ref="D1072:D1073"/>
    <mergeCell ref="E1072:F1073"/>
    <mergeCell ref="G1072:H1073"/>
    <mergeCell ref="I1072:J1072"/>
    <mergeCell ref="N1072:N1073"/>
    <mergeCell ref="O1072:P1073"/>
    <mergeCell ref="Q1072:R1073"/>
    <mergeCell ref="S1072:T1073"/>
    <mergeCell ref="Y1072:Y1073"/>
    <mergeCell ref="Z1072:AA1073"/>
    <mergeCell ref="AB1072:AC1073"/>
    <mergeCell ref="AD1072:AE1072"/>
    <mergeCell ref="AI1072:AI1073"/>
    <mergeCell ref="AJ1072:AK1073"/>
    <mergeCell ref="AL1072:AM1073"/>
    <mergeCell ref="AN1072:AO1073"/>
    <mergeCell ref="I1073:J1073"/>
    <mergeCell ref="AD1073:AE1073"/>
    <mergeCell ref="A1074:B1074"/>
    <mergeCell ref="G1074:H1074"/>
    <mergeCell ref="I1074:J1074"/>
    <mergeCell ref="Q1074:R1074"/>
    <mergeCell ref="S1074:T1074"/>
    <mergeCell ref="V1074:W1074"/>
    <mergeCell ref="AB1074:AC1074"/>
    <mergeCell ref="AD1074:AE1074"/>
    <mergeCell ref="AJ1074:AK1074"/>
    <mergeCell ref="AL1074:AM1074"/>
    <mergeCell ref="AN1074:AO1074"/>
    <mergeCell ref="A1075:B1075"/>
    <mergeCell ref="G1075:H1075"/>
    <mergeCell ref="I1075:J1075"/>
    <mergeCell ref="Q1075:R1075"/>
    <mergeCell ref="S1075:T1075"/>
    <mergeCell ref="V1075:W1075"/>
    <mergeCell ref="AB1075:AC1075"/>
    <mergeCell ref="AD1075:AE1075"/>
    <mergeCell ref="AJ1075:AK1075"/>
    <mergeCell ref="AL1075:AM1075"/>
    <mergeCell ref="AN1075:AO1075"/>
    <mergeCell ref="A1076:B1076"/>
    <mergeCell ref="G1076:H1076"/>
    <mergeCell ref="I1076:J1076"/>
    <mergeCell ref="Q1076:R1076"/>
    <mergeCell ref="S1076:T1076"/>
    <mergeCell ref="V1076:W1076"/>
    <mergeCell ref="AB1076:AC1076"/>
    <mergeCell ref="AD1076:AE1076"/>
    <mergeCell ref="AJ1076:AK1076"/>
    <mergeCell ref="AL1076:AM1076"/>
    <mergeCell ref="AN1076:AO1076"/>
    <mergeCell ref="A1077:B1077"/>
    <mergeCell ref="G1077:H1077"/>
    <mergeCell ref="I1077:J1077"/>
    <mergeCell ref="O1077:P1077"/>
    <mergeCell ref="Q1077:R1077"/>
    <mergeCell ref="S1077:T1077"/>
    <mergeCell ref="V1077:W1077"/>
    <mergeCell ref="AB1077:AC1077"/>
    <mergeCell ref="AD1077:AE1077"/>
    <mergeCell ref="AJ1077:AK1077"/>
    <mergeCell ref="AL1077:AM1077"/>
    <mergeCell ref="AN1077:AO1077"/>
    <mergeCell ref="A1078:B1078"/>
    <mergeCell ref="G1078:H1078"/>
    <mergeCell ref="I1078:J1078"/>
    <mergeCell ref="O1078:P1078"/>
    <mergeCell ref="Q1078:R1078"/>
    <mergeCell ref="S1078:T1078"/>
    <mergeCell ref="V1078:W1078"/>
    <mergeCell ref="AB1078:AC1078"/>
    <mergeCell ref="AD1078:AE1078"/>
    <mergeCell ref="AJ1078:AK1078"/>
    <mergeCell ref="AL1078:AM1078"/>
    <mergeCell ref="AN1078:AO1078"/>
    <mergeCell ref="A1079:B1079"/>
    <mergeCell ref="G1079:H1079"/>
    <mergeCell ref="I1079:J1079"/>
    <mergeCell ref="O1079:P1079"/>
    <mergeCell ref="Q1079:R1079"/>
    <mergeCell ref="S1079:T1079"/>
    <mergeCell ref="V1079:W1079"/>
    <mergeCell ref="AB1079:AC1079"/>
    <mergeCell ref="AD1079:AE1079"/>
    <mergeCell ref="AJ1079:AK1079"/>
    <mergeCell ref="AL1079:AM1079"/>
    <mergeCell ref="AN1079:AO1079"/>
    <mergeCell ref="A1080:B1080"/>
    <mergeCell ref="G1080:H1080"/>
    <mergeCell ref="I1080:J1080"/>
    <mergeCell ref="O1080:P1080"/>
    <mergeCell ref="Q1080:R1080"/>
    <mergeCell ref="S1080:T1080"/>
    <mergeCell ref="V1080:W1080"/>
    <mergeCell ref="AB1080:AC1080"/>
    <mergeCell ref="AD1080:AE1080"/>
    <mergeCell ref="AJ1080:AK1080"/>
    <mergeCell ref="AL1080:AM1080"/>
    <mergeCell ref="AN1080:AO1080"/>
    <mergeCell ref="A1081:B1081"/>
    <mergeCell ref="G1081:H1081"/>
    <mergeCell ref="I1081:J1081"/>
    <mergeCell ref="O1081:P1081"/>
    <mergeCell ref="Q1081:R1081"/>
    <mergeCell ref="S1081:T1081"/>
    <mergeCell ref="V1081:W1081"/>
    <mergeCell ref="AB1081:AC1081"/>
    <mergeCell ref="AD1081:AE1081"/>
    <mergeCell ref="AJ1081:AK1081"/>
    <mergeCell ref="AL1081:AM1081"/>
    <mergeCell ref="AN1081:AO1081"/>
    <mergeCell ref="A1082:B1082"/>
    <mergeCell ref="G1082:H1082"/>
    <mergeCell ref="I1082:J1082"/>
    <mergeCell ref="O1082:P1082"/>
    <mergeCell ref="Q1082:R1082"/>
    <mergeCell ref="S1082:T1082"/>
    <mergeCell ref="V1082:W1082"/>
    <mergeCell ref="AB1082:AC1082"/>
    <mergeCell ref="AD1082:AE1082"/>
    <mergeCell ref="AJ1082:AK1082"/>
    <mergeCell ref="AL1082:AM1082"/>
    <mergeCell ref="AN1082:AO1082"/>
    <mergeCell ref="A1083:B1083"/>
    <mergeCell ref="E1083:F1083"/>
    <mergeCell ref="G1083:H1083"/>
    <mergeCell ref="I1083:J1083"/>
    <mergeCell ref="O1083:P1083"/>
    <mergeCell ref="Q1083:R1083"/>
    <mergeCell ref="S1083:T1083"/>
    <mergeCell ref="V1083:W1083"/>
    <mergeCell ref="AB1083:AC1083"/>
    <mergeCell ref="AD1083:AE1083"/>
    <mergeCell ref="AJ1083:AK1083"/>
    <mergeCell ref="AL1083:AM1083"/>
    <mergeCell ref="AN1083:AO1083"/>
    <mergeCell ref="A1084:B1084"/>
    <mergeCell ref="G1084:H1084"/>
    <mergeCell ref="I1084:J1084"/>
    <mergeCell ref="Q1084:R1084"/>
    <mergeCell ref="S1084:T1084"/>
    <mergeCell ref="V1084:W1084"/>
    <mergeCell ref="AB1084:AC1084"/>
    <mergeCell ref="AD1084:AE1084"/>
    <mergeCell ref="AL1084:AM1084"/>
    <mergeCell ref="AN1084:AO1084"/>
    <mergeCell ref="A1085:B1085"/>
    <mergeCell ref="E1085:F1085"/>
    <mergeCell ref="G1085:H1085"/>
    <mergeCell ref="I1085:J1085"/>
    <mergeCell ref="O1085:P1085"/>
    <mergeCell ref="Q1085:R1085"/>
    <mergeCell ref="S1085:T1085"/>
    <mergeCell ref="V1085:W1085"/>
    <mergeCell ref="AB1085:AC1085"/>
    <mergeCell ref="AD1085:AE1085"/>
    <mergeCell ref="AJ1085:AK1085"/>
    <mergeCell ref="AL1085:AM1085"/>
    <mergeCell ref="AN1085:AO1085"/>
    <mergeCell ref="A1086:B1086"/>
    <mergeCell ref="E1086:F1086"/>
    <mergeCell ref="G1086:H1086"/>
    <mergeCell ref="I1086:J1086"/>
    <mergeCell ref="Q1086:R1086"/>
    <mergeCell ref="S1086:T1086"/>
    <mergeCell ref="V1086:W1086"/>
    <mergeCell ref="AB1086:AC1086"/>
    <mergeCell ref="AD1086:AE1086"/>
    <mergeCell ref="AL1086:AM1086"/>
    <mergeCell ref="AN1086:AO1086"/>
    <mergeCell ref="A1087:B1087"/>
    <mergeCell ref="E1087:F1087"/>
    <mergeCell ref="G1087:H1087"/>
    <mergeCell ref="I1087:J1087"/>
    <mergeCell ref="Q1087:R1087"/>
    <mergeCell ref="S1087:T1087"/>
    <mergeCell ref="V1087:W1087"/>
    <mergeCell ref="AB1087:AC1087"/>
    <mergeCell ref="AD1087:AE1087"/>
    <mergeCell ref="AL1087:AM1087"/>
    <mergeCell ref="AN1087:AO1087"/>
    <mergeCell ref="A1088:B1088"/>
    <mergeCell ref="E1088:F1088"/>
    <mergeCell ref="G1088:H1088"/>
    <mergeCell ref="I1088:J1088"/>
    <mergeCell ref="O1088:P1088"/>
    <mergeCell ref="Q1088:R1088"/>
    <mergeCell ref="S1088:T1088"/>
    <mergeCell ref="V1088:W1088"/>
    <mergeCell ref="AB1088:AC1088"/>
    <mergeCell ref="AD1088:AE1088"/>
    <mergeCell ref="AJ1088:AK1088"/>
    <mergeCell ref="AL1088:AM1088"/>
    <mergeCell ref="AN1088:AO1088"/>
    <mergeCell ref="A1089:B1089"/>
    <mergeCell ref="G1089:H1089"/>
    <mergeCell ref="I1089:J1089"/>
    <mergeCell ref="Q1089:R1089"/>
    <mergeCell ref="S1089:T1089"/>
    <mergeCell ref="V1089:W1089"/>
    <mergeCell ref="AB1089:AC1089"/>
    <mergeCell ref="AD1089:AE1089"/>
    <mergeCell ref="AJ1089:AK1089"/>
    <mergeCell ref="AL1089:AM1089"/>
    <mergeCell ref="AN1089:AO1089"/>
    <mergeCell ref="A1090:B1090"/>
    <mergeCell ref="E1090:F1090"/>
    <mergeCell ref="G1090:H1090"/>
    <mergeCell ref="I1090:J1090"/>
    <mergeCell ref="Q1090:R1090"/>
    <mergeCell ref="S1090:T1090"/>
    <mergeCell ref="V1090:W1090"/>
    <mergeCell ref="Z1090:AA1090"/>
    <mergeCell ref="AB1090:AC1090"/>
    <mergeCell ref="AD1090:AE1090"/>
    <mergeCell ref="AJ1090:AK1090"/>
    <mergeCell ref="AL1090:AM1090"/>
    <mergeCell ref="AN1090:AO1090"/>
    <mergeCell ref="A1091:B1091"/>
    <mergeCell ref="G1091:H1091"/>
    <mergeCell ref="I1091:J1091"/>
    <mergeCell ref="Q1091:R1091"/>
    <mergeCell ref="S1091:T1091"/>
    <mergeCell ref="V1091:W1091"/>
    <mergeCell ref="AB1091:AC1091"/>
    <mergeCell ref="AD1091:AE1091"/>
    <mergeCell ref="AJ1091:AK1091"/>
    <mergeCell ref="AL1091:AM1091"/>
    <mergeCell ref="AN1091:AO1091"/>
    <mergeCell ref="A1092:B1092"/>
    <mergeCell ref="G1092:H1092"/>
    <mergeCell ref="I1092:J1092"/>
    <mergeCell ref="Q1092:R1092"/>
    <mergeCell ref="S1092:T1092"/>
    <mergeCell ref="V1092:W1092"/>
    <mergeCell ref="AB1092:AC1092"/>
    <mergeCell ref="AD1092:AE1092"/>
    <mergeCell ref="AJ1092:AK1092"/>
    <mergeCell ref="AL1092:AM1092"/>
    <mergeCell ref="AN1092:AO1092"/>
    <mergeCell ref="A1093:B1093"/>
    <mergeCell ref="G1093:H1093"/>
    <mergeCell ref="I1093:J1093"/>
    <mergeCell ref="Q1093:R1093"/>
    <mergeCell ref="S1093:T1093"/>
    <mergeCell ref="V1093:W1093"/>
    <mergeCell ref="AB1093:AC1093"/>
    <mergeCell ref="AD1093:AE1093"/>
    <mergeCell ref="AJ1093:AK1093"/>
    <mergeCell ref="AL1093:AM1093"/>
    <mergeCell ref="AN1093:AO1093"/>
    <mergeCell ref="A1094:B1094"/>
    <mergeCell ref="E1094:F1094"/>
    <mergeCell ref="G1094:H1094"/>
    <mergeCell ref="I1094:J1094"/>
    <mergeCell ref="O1094:P1094"/>
    <mergeCell ref="Q1094:R1094"/>
    <mergeCell ref="S1094:T1094"/>
    <mergeCell ref="V1094:W1094"/>
    <mergeCell ref="AB1094:AC1094"/>
    <mergeCell ref="AD1094:AE1094"/>
    <mergeCell ref="AJ1094:AK1094"/>
    <mergeCell ref="AL1094:AM1094"/>
    <mergeCell ref="AN1094:AO1094"/>
    <mergeCell ref="A1095:B1095"/>
    <mergeCell ref="E1095:F1095"/>
    <mergeCell ref="G1095:H1095"/>
    <mergeCell ref="I1095:J1095"/>
    <mergeCell ref="O1095:P1095"/>
    <mergeCell ref="Q1095:R1095"/>
    <mergeCell ref="S1095:T1095"/>
    <mergeCell ref="V1095:W1095"/>
    <mergeCell ref="AB1095:AC1095"/>
    <mergeCell ref="AD1095:AE1095"/>
    <mergeCell ref="AJ1095:AK1095"/>
    <mergeCell ref="AL1095:AM1095"/>
    <mergeCell ref="AN1095:AO1095"/>
    <mergeCell ref="A1096:B1096"/>
    <mergeCell ref="G1096:H1096"/>
    <mergeCell ref="I1096:J1096"/>
    <mergeCell ref="O1096:P1096"/>
    <mergeCell ref="Q1096:R1096"/>
    <mergeCell ref="S1096:T1096"/>
    <mergeCell ref="V1096:W1096"/>
    <mergeCell ref="AB1096:AC1096"/>
    <mergeCell ref="AD1096:AE1096"/>
    <mergeCell ref="AJ1096:AK1096"/>
    <mergeCell ref="AL1096:AM1096"/>
    <mergeCell ref="AN1096:AO1096"/>
    <mergeCell ref="A1097:B1097"/>
    <mergeCell ref="G1097:H1097"/>
    <mergeCell ref="I1097:J1097"/>
    <mergeCell ref="O1097:P1097"/>
    <mergeCell ref="Q1097:R1097"/>
    <mergeCell ref="S1097:T1097"/>
    <mergeCell ref="V1097:W1097"/>
    <mergeCell ref="AB1097:AC1097"/>
    <mergeCell ref="AD1097:AE1097"/>
    <mergeCell ref="AJ1097:AK1097"/>
    <mergeCell ref="AL1097:AM1097"/>
    <mergeCell ref="AN1097:AO1097"/>
    <mergeCell ref="A1098:B1098"/>
    <mergeCell ref="G1098:H1098"/>
    <mergeCell ref="I1098:J1098"/>
    <mergeCell ref="O1098:P1098"/>
    <mergeCell ref="Q1098:R1098"/>
    <mergeCell ref="S1098:T1098"/>
    <mergeCell ref="V1098:W1098"/>
    <mergeCell ref="AB1098:AC1098"/>
    <mergeCell ref="AD1098:AE1098"/>
    <mergeCell ref="AJ1098:AK1098"/>
    <mergeCell ref="AL1098:AM1098"/>
    <mergeCell ref="AN1098:AO1098"/>
    <mergeCell ref="A1099:B1099"/>
    <mergeCell ref="G1099:H1099"/>
    <mergeCell ref="I1099:J1099"/>
    <mergeCell ref="O1099:P1099"/>
    <mergeCell ref="Q1099:R1099"/>
    <mergeCell ref="S1099:T1099"/>
    <mergeCell ref="V1099:W1099"/>
    <mergeCell ref="AB1099:AC1099"/>
    <mergeCell ref="AD1099:AE1099"/>
    <mergeCell ref="AJ1099:AK1099"/>
    <mergeCell ref="AL1099:AM1099"/>
    <mergeCell ref="AN1099:AO1099"/>
    <mergeCell ref="A1100:B1100"/>
    <mergeCell ref="G1100:H1100"/>
    <mergeCell ref="I1100:J1100"/>
    <mergeCell ref="O1100:P1100"/>
    <mergeCell ref="Q1100:R1100"/>
    <mergeCell ref="S1100:T1100"/>
    <mergeCell ref="V1100:W1100"/>
    <mergeCell ref="AB1100:AC1100"/>
    <mergeCell ref="AD1100:AE1100"/>
    <mergeCell ref="AJ1100:AK1100"/>
    <mergeCell ref="AL1100:AM1100"/>
    <mergeCell ref="AN1100:AO1100"/>
    <mergeCell ref="A1101:B1101"/>
    <mergeCell ref="E1101:F1101"/>
    <mergeCell ref="G1101:H1101"/>
    <mergeCell ref="I1101:J1101"/>
    <mergeCell ref="O1101:P1101"/>
    <mergeCell ref="Q1101:R1101"/>
    <mergeCell ref="S1101:T1101"/>
    <mergeCell ref="V1101:W1101"/>
    <mergeCell ref="Z1101:AA1101"/>
    <mergeCell ref="AB1101:AC1101"/>
    <mergeCell ref="AD1101:AE1101"/>
    <mergeCell ref="AJ1101:AK1101"/>
    <mergeCell ref="AL1101:AM1101"/>
    <mergeCell ref="A1102:B1102"/>
    <mergeCell ref="E1102:F1102"/>
    <mergeCell ref="G1102:H1102"/>
    <mergeCell ref="I1102:J1102"/>
    <mergeCell ref="O1102:P1102"/>
    <mergeCell ref="Q1102:R1102"/>
    <mergeCell ref="S1102:T1102"/>
    <mergeCell ref="V1102:W1102"/>
    <mergeCell ref="Z1102:AA1102"/>
    <mergeCell ref="AB1102:AC1102"/>
    <mergeCell ref="AD1102:AE1102"/>
    <mergeCell ref="AJ1102:AK1102"/>
    <mergeCell ref="AL1102:AM1102"/>
    <mergeCell ref="AN1102:AO1102"/>
    <mergeCell ref="A1103:B1103"/>
    <mergeCell ref="E1103:F1103"/>
    <mergeCell ref="G1103:H1103"/>
    <mergeCell ref="I1103:J1103"/>
    <mergeCell ref="O1103:P1103"/>
    <mergeCell ref="Q1103:R1103"/>
    <mergeCell ref="S1103:T1103"/>
    <mergeCell ref="V1103:W1103"/>
    <mergeCell ref="AB1103:AC1103"/>
    <mergeCell ref="AD1103:AE1103"/>
    <mergeCell ref="AJ1103:AK1103"/>
    <mergeCell ref="AL1103:AM1103"/>
    <mergeCell ref="AN1103:AO1103"/>
    <mergeCell ref="AN1101:AO1101"/>
    <mergeCell ref="A1104:B1104"/>
    <mergeCell ref="E1104:F1104"/>
    <mergeCell ref="G1104:H1104"/>
    <mergeCell ref="I1104:J1104"/>
    <mergeCell ref="S1104:T1104"/>
    <mergeCell ref="V1104:W1104"/>
    <mergeCell ref="Z1104:AA1104"/>
    <mergeCell ref="AB1104:AC1104"/>
    <mergeCell ref="AD1104:AE1104"/>
    <mergeCell ref="AN1104:AO1104"/>
    <mergeCell ref="A1105:B1105"/>
    <mergeCell ref="E1105:F1105"/>
    <mergeCell ref="G1105:H1105"/>
    <mergeCell ref="I1105:J1105"/>
    <mergeCell ref="V1105:W1105"/>
    <mergeCell ref="Z1105:AA1105"/>
    <mergeCell ref="AB1105:AC1105"/>
    <mergeCell ref="AD1105:AE1105"/>
    <mergeCell ref="A1106:B1106"/>
    <mergeCell ref="E1106:F1106"/>
    <mergeCell ref="G1106:H1106"/>
    <mergeCell ref="I1106:J1106"/>
    <mergeCell ref="V1106:W1106"/>
    <mergeCell ref="Z1106:AA1106"/>
    <mergeCell ref="AB1106:AC1106"/>
    <mergeCell ref="AD1106:AE1106"/>
    <mergeCell ref="A1107:B1107"/>
    <mergeCell ref="E1107:F1107"/>
    <mergeCell ref="G1107:H1107"/>
    <mergeCell ref="I1107:J1107"/>
    <mergeCell ref="V1107:W1107"/>
    <mergeCell ref="Z1107:AA1107"/>
    <mergeCell ref="AB1107:AC1107"/>
    <mergeCell ref="AD1107:AE1107"/>
    <mergeCell ref="Z1115:AA1115"/>
    <mergeCell ref="AB1115:AC1115"/>
    <mergeCell ref="AD1115:AE1115"/>
    <mergeCell ref="A1116:B1116"/>
    <mergeCell ref="E1116:F1116"/>
    <mergeCell ref="G1116:H1116"/>
    <mergeCell ref="I1116:J1116"/>
    <mergeCell ref="V1116:W1116"/>
    <mergeCell ref="Z1116:AA1116"/>
    <mergeCell ref="AB1116:AC1116"/>
    <mergeCell ref="AD1116:AE1116"/>
    <mergeCell ref="A1108:B1108"/>
    <mergeCell ref="G1108:H1108"/>
    <mergeCell ref="I1108:J1108"/>
    <mergeCell ref="V1108:W1108"/>
    <mergeCell ref="Z1108:AA1108"/>
    <mergeCell ref="AB1108:AC1108"/>
    <mergeCell ref="AD1108:AE1108"/>
    <mergeCell ref="AH1108:AK1108"/>
    <mergeCell ref="A1109:B1109"/>
    <mergeCell ref="E1109:F1109"/>
    <mergeCell ref="G1109:H1109"/>
    <mergeCell ref="I1109:J1109"/>
    <mergeCell ref="V1109:W1109"/>
    <mergeCell ref="Z1109:AA1109"/>
    <mergeCell ref="AB1109:AC1109"/>
    <mergeCell ref="AD1109:AE1109"/>
    <mergeCell ref="A1110:B1110"/>
    <mergeCell ref="E1110:F1110"/>
    <mergeCell ref="G1110:H1110"/>
    <mergeCell ref="I1110:J1110"/>
    <mergeCell ref="M1110:P1110"/>
    <mergeCell ref="V1110:W1110"/>
    <mergeCell ref="Z1110:AA1110"/>
    <mergeCell ref="AB1110:AC1110"/>
    <mergeCell ref="AD1110:AE1110"/>
    <mergeCell ref="A1111:B1111"/>
    <mergeCell ref="E1111:F1111"/>
    <mergeCell ref="G1111:H1111"/>
    <mergeCell ref="I1111:J1111"/>
    <mergeCell ref="M1111:P1111"/>
    <mergeCell ref="V1111:W1111"/>
    <mergeCell ref="Z1111:AA1111"/>
    <mergeCell ref="AB1111:AC1111"/>
    <mergeCell ref="AD1111:AE1111"/>
    <mergeCell ref="AH1111:AK1111"/>
    <mergeCell ref="AP135:AQ135"/>
    <mergeCell ref="A1117:B1117"/>
    <mergeCell ref="E1117:F1117"/>
    <mergeCell ref="G1117:H1117"/>
    <mergeCell ref="I1117:J1117"/>
    <mergeCell ref="V1117:W1117"/>
    <mergeCell ref="Z1117:AA1117"/>
    <mergeCell ref="AB1117:AC1117"/>
    <mergeCell ref="AD1117:AE1117"/>
    <mergeCell ref="A1118:B1118"/>
    <mergeCell ref="E1118:F1118"/>
    <mergeCell ref="G1118:H1118"/>
    <mergeCell ref="I1118:J1118"/>
    <mergeCell ref="V1118:W1118"/>
    <mergeCell ref="Z1118:AA1118"/>
    <mergeCell ref="AB1118:AC1118"/>
    <mergeCell ref="AD1118:AE1118"/>
    <mergeCell ref="A1119:B1119"/>
    <mergeCell ref="E1119:F1119"/>
    <mergeCell ref="G1119:H1119"/>
    <mergeCell ref="I1119:J1119"/>
    <mergeCell ref="V1119:W1119"/>
    <mergeCell ref="Z1119:AA1119"/>
    <mergeCell ref="AB1119:AC1119"/>
    <mergeCell ref="AD1119:AE1119"/>
    <mergeCell ref="E1089:F1089"/>
    <mergeCell ref="E1091:F1091"/>
    <mergeCell ref="E1108:F1108"/>
    <mergeCell ref="O1076:P1076"/>
    <mergeCell ref="O1084:P1084"/>
    <mergeCell ref="O1086:P1086"/>
    <mergeCell ref="O1087:P1087"/>
    <mergeCell ref="Z1103:AA1103"/>
    <mergeCell ref="AJ1084:AK1084"/>
    <mergeCell ref="AJ1086:AK1086"/>
    <mergeCell ref="AJ1087:AK1087"/>
    <mergeCell ref="A1112:B1112"/>
    <mergeCell ref="G1112:H1112"/>
    <mergeCell ref="I1112:J1112"/>
    <mergeCell ref="M1112:P1112"/>
    <mergeCell ref="V1112:W1112"/>
    <mergeCell ref="AB1112:AC1112"/>
    <mergeCell ref="AD1112:AE1112"/>
    <mergeCell ref="AH1112:AK1112"/>
    <mergeCell ref="A1113:B1113"/>
    <mergeCell ref="E1113:F1113"/>
    <mergeCell ref="G1113:H1113"/>
    <mergeCell ref="I1113:J1113"/>
    <mergeCell ref="V1113:W1113"/>
    <mergeCell ref="Z1113:AA1113"/>
    <mergeCell ref="AB1113:AC1113"/>
    <mergeCell ref="AD1113:AE1113"/>
    <mergeCell ref="AH1113:AK1113"/>
    <mergeCell ref="A1114:B1114"/>
    <mergeCell ref="G1114:H1114"/>
    <mergeCell ref="I1114:J1114"/>
    <mergeCell ref="V1114:W1114"/>
    <mergeCell ref="AB1114:AC1114"/>
    <mergeCell ref="AD1114:AE1114"/>
    <mergeCell ref="A1115:B1115"/>
    <mergeCell ref="E1115:F1115"/>
    <mergeCell ref="G1115:H1115"/>
    <mergeCell ref="I1115:J1115"/>
    <mergeCell ref="V1115:W1115"/>
  </mergeCells>
  <phoneticPr fontId="13" type="noConversion"/>
  <pageMargins left="0.59055118110236227" right="0.39370078740157483" top="0.78740157480314965" bottom="0.39370078740157483" header="0.59055118110236227" footer="0"/>
  <pageSetup scale="60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6"/>
  <sheetViews>
    <sheetView zoomScale="90" zoomScaleNormal="90" workbookViewId="0">
      <selection sqref="A1:S1"/>
    </sheetView>
  </sheetViews>
  <sheetFormatPr baseColWidth="10" defaultColWidth="11.42578125" defaultRowHeight="12.75" x14ac:dyDescent="0.2"/>
  <cols>
    <col min="1" max="1" width="14.140625" customWidth="1"/>
    <col min="2" max="9" width="9.7109375" customWidth="1"/>
    <col min="10" max="10" width="13.28515625" customWidth="1"/>
    <col min="11" max="11" width="8.7109375" bestFit="1" customWidth="1"/>
    <col min="12" max="12" width="5.7109375" bestFit="1" customWidth="1"/>
    <col min="13" max="13" width="7.7109375" bestFit="1" customWidth="1"/>
    <col min="14" max="14" width="8.7109375" bestFit="1" customWidth="1"/>
    <col min="15" max="15" width="5.5703125" customWidth="1"/>
    <col min="16" max="16" width="7.7109375" bestFit="1" customWidth="1"/>
    <col min="17" max="17" width="9.85546875" bestFit="1" customWidth="1"/>
    <col min="18" max="18" width="5.7109375" bestFit="1" customWidth="1"/>
    <col min="19" max="19" width="7.7109375" bestFit="1" customWidth="1"/>
  </cols>
  <sheetData>
    <row r="1" spans="1:19" ht="15.75" x14ac:dyDescent="0.25">
      <c r="A1" s="3253" t="s">
        <v>331</v>
      </c>
      <c r="B1" s="3253"/>
      <c r="C1" s="3253"/>
      <c r="D1" s="3253"/>
      <c r="E1" s="3253"/>
      <c r="F1" s="3253"/>
      <c r="G1" s="3253"/>
      <c r="H1" s="3253"/>
      <c r="I1" s="3253"/>
      <c r="J1" s="3253"/>
      <c r="K1" s="3253"/>
      <c r="L1" s="3253"/>
      <c r="M1" s="3253"/>
      <c r="N1" s="3253"/>
      <c r="O1" s="3253"/>
      <c r="P1" s="3253"/>
      <c r="Q1" s="3253"/>
      <c r="R1" s="3253"/>
      <c r="S1" s="3253"/>
    </row>
    <row r="2" spans="1:19" x14ac:dyDescent="0.2">
      <c r="A2" s="2705" t="s">
        <v>440</v>
      </c>
      <c r="B2" s="2705"/>
      <c r="C2" s="2705"/>
      <c r="D2" s="2705"/>
      <c r="E2" s="2705"/>
      <c r="F2" s="2705"/>
      <c r="G2" s="2705"/>
      <c r="H2" s="2705"/>
      <c r="I2" s="2705"/>
      <c r="J2" s="2705"/>
      <c r="K2" s="2705"/>
      <c r="L2" s="2705"/>
      <c r="M2" s="2705"/>
      <c r="N2" s="2705"/>
      <c r="O2" s="2705"/>
      <c r="P2" s="2705"/>
      <c r="Q2" s="2705"/>
      <c r="R2" s="2705"/>
      <c r="S2" s="2705"/>
    </row>
    <row r="3" spans="1:19" ht="13.5" thickBot="1" x14ac:dyDescent="0.25">
      <c r="A3" s="3254" t="s">
        <v>1978</v>
      </c>
      <c r="B3" s="3255"/>
      <c r="C3" s="3255"/>
      <c r="D3" s="3255"/>
      <c r="E3" s="3255"/>
      <c r="F3" s="3255"/>
      <c r="G3" s="3255"/>
      <c r="H3" s="3255"/>
      <c r="I3" s="3255"/>
      <c r="J3" s="3255"/>
      <c r="K3" s="3255"/>
      <c r="L3" s="3255"/>
      <c r="M3" s="3255"/>
      <c r="N3" s="3255"/>
      <c r="O3" s="3255"/>
      <c r="P3" s="3255"/>
      <c r="Q3" s="3255"/>
      <c r="R3" s="3255"/>
      <c r="S3" s="3255"/>
    </row>
    <row r="4" spans="1:19" ht="18.75" thickTop="1" x14ac:dyDescent="0.25">
      <c r="A4" s="325"/>
      <c r="B4" s="326"/>
      <c r="C4" s="326"/>
      <c r="D4" s="326"/>
      <c r="E4" s="326"/>
      <c r="F4" s="327"/>
      <c r="G4" s="327" t="s">
        <v>1201</v>
      </c>
      <c r="H4" s="327"/>
      <c r="I4" s="327"/>
      <c r="J4" s="327"/>
      <c r="K4" s="327"/>
      <c r="L4" s="326"/>
      <c r="M4" s="326"/>
      <c r="N4" s="326"/>
      <c r="O4" s="326"/>
      <c r="P4" s="326"/>
      <c r="Q4" s="326"/>
      <c r="R4" s="326"/>
      <c r="S4" s="328"/>
    </row>
    <row r="5" spans="1:19" x14ac:dyDescent="0.2">
      <c r="A5" s="329"/>
      <c r="B5" s="3264" t="s">
        <v>1202</v>
      </c>
      <c r="C5" s="3261"/>
      <c r="D5" s="3261"/>
      <c r="E5" s="3261"/>
      <c r="F5" s="3265" t="s">
        <v>1203</v>
      </c>
      <c r="G5" s="3261"/>
      <c r="H5" s="3261"/>
      <c r="I5" s="3266"/>
      <c r="J5" s="330" t="s">
        <v>1204</v>
      </c>
      <c r="K5" s="3261" t="s">
        <v>1205</v>
      </c>
      <c r="L5" s="3261"/>
      <c r="M5" s="3261"/>
      <c r="N5" s="3261"/>
      <c r="O5" s="3261"/>
      <c r="P5" s="3261"/>
      <c r="Q5" s="3261"/>
      <c r="R5" s="3261"/>
      <c r="S5" s="3262"/>
    </row>
    <row r="6" spans="1:19" x14ac:dyDescent="0.2">
      <c r="A6" s="331" t="s">
        <v>334</v>
      </c>
      <c r="B6" s="332"/>
      <c r="C6" s="332"/>
      <c r="D6" s="332"/>
      <c r="E6" s="332"/>
      <c r="F6" s="333"/>
      <c r="G6" s="332"/>
      <c r="H6" s="332"/>
      <c r="I6" s="334"/>
      <c r="J6" s="335" t="s">
        <v>1206</v>
      </c>
      <c r="K6" s="3256" t="s">
        <v>1207</v>
      </c>
      <c r="L6" s="3256"/>
      <c r="M6" s="3256"/>
      <c r="N6" s="3257" t="s">
        <v>1208</v>
      </c>
      <c r="O6" s="3256"/>
      <c r="P6" s="3256"/>
      <c r="Q6" s="3257" t="s">
        <v>1209</v>
      </c>
      <c r="R6" s="3256"/>
      <c r="S6" s="3258"/>
    </row>
    <row r="7" spans="1:19" x14ac:dyDescent="0.2">
      <c r="A7" s="329" t="s">
        <v>1210</v>
      </c>
      <c r="B7" s="336" t="s">
        <v>1211</v>
      </c>
      <c r="C7" s="336" t="s">
        <v>1212</v>
      </c>
      <c r="D7" s="336" t="s">
        <v>1213</v>
      </c>
      <c r="E7" s="337" t="s">
        <v>439</v>
      </c>
      <c r="F7" s="338" t="s">
        <v>1214</v>
      </c>
      <c r="G7" s="336" t="s">
        <v>1212</v>
      </c>
      <c r="H7" s="336" t="s">
        <v>1213</v>
      </c>
      <c r="I7" s="335" t="s">
        <v>439</v>
      </c>
      <c r="J7" s="335" t="s">
        <v>1215</v>
      </c>
      <c r="K7" s="339" t="s">
        <v>1199</v>
      </c>
      <c r="L7" s="340"/>
      <c r="M7" s="341" t="s">
        <v>1216</v>
      </c>
      <c r="N7" s="342" t="s">
        <v>1199</v>
      </c>
      <c r="O7" s="340"/>
      <c r="P7" s="343" t="s">
        <v>1216</v>
      </c>
      <c r="Q7" s="342" t="s">
        <v>1199</v>
      </c>
      <c r="R7" s="344"/>
      <c r="S7" s="345" t="s">
        <v>1216</v>
      </c>
    </row>
    <row r="8" spans="1:19" x14ac:dyDescent="0.2">
      <c r="A8" s="346"/>
      <c r="B8" s="347" t="s">
        <v>1217</v>
      </c>
      <c r="C8" s="347" t="s">
        <v>1217</v>
      </c>
      <c r="D8" s="347" t="s">
        <v>1217</v>
      </c>
      <c r="E8" s="348"/>
      <c r="F8" s="349" t="s">
        <v>1217</v>
      </c>
      <c r="G8" s="347" t="s">
        <v>1217</v>
      </c>
      <c r="H8" s="347" t="s">
        <v>1217</v>
      </c>
      <c r="I8" s="350"/>
      <c r="J8" s="350" t="s">
        <v>1218</v>
      </c>
      <c r="K8" s="351" t="s">
        <v>1218</v>
      </c>
      <c r="L8" s="351" t="s">
        <v>1219</v>
      </c>
      <c r="M8" s="351" t="s">
        <v>1220</v>
      </c>
      <c r="N8" s="352" t="s">
        <v>1218</v>
      </c>
      <c r="O8" s="351" t="s">
        <v>1219</v>
      </c>
      <c r="P8" s="353" t="s">
        <v>1220</v>
      </c>
      <c r="Q8" s="352" t="s">
        <v>1218</v>
      </c>
      <c r="R8" s="351" t="s">
        <v>1219</v>
      </c>
      <c r="S8" s="354" t="s">
        <v>1220</v>
      </c>
    </row>
    <row r="9" spans="1:19" x14ac:dyDescent="0.2">
      <c r="A9" s="442" t="s">
        <v>358</v>
      </c>
      <c r="B9" s="1235">
        <v>29108</v>
      </c>
      <c r="C9" s="1235">
        <v>20242</v>
      </c>
      <c r="D9" s="1235">
        <v>17274</v>
      </c>
      <c r="E9" s="396">
        <v>66624</v>
      </c>
      <c r="F9" s="1236">
        <v>31623</v>
      </c>
      <c r="G9" s="1235">
        <v>32363</v>
      </c>
      <c r="H9" s="1235">
        <v>113182</v>
      </c>
      <c r="I9" s="1237">
        <v>177168</v>
      </c>
      <c r="J9" s="1238">
        <v>243792</v>
      </c>
      <c r="K9" s="1239">
        <v>39467.760000000002</v>
      </c>
      <c r="L9" s="1240">
        <v>8.7444383146448299</v>
      </c>
      <c r="M9" s="1241"/>
      <c r="N9" s="1242">
        <v>38678.659999999996</v>
      </c>
      <c r="O9" s="1240">
        <v>8.5696060902144016</v>
      </c>
      <c r="P9" s="1241"/>
      <c r="Q9" s="1236">
        <v>165645.58000000005</v>
      </c>
      <c r="R9" s="2447">
        <v>36.700272739156354</v>
      </c>
      <c r="S9" s="2103"/>
    </row>
    <row r="10" spans="1:19" x14ac:dyDescent="0.2">
      <c r="A10" s="448" t="s">
        <v>359</v>
      </c>
      <c r="B10" s="1015">
        <v>2763</v>
      </c>
      <c r="C10" s="1015">
        <v>2267</v>
      </c>
      <c r="D10" s="1015">
        <v>1561</v>
      </c>
      <c r="E10" s="1245">
        <v>6591</v>
      </c>
      <c r="F10" s="1015">
        <v>3327</v>
      </c>
      <c r="G10" s="1015">
        <v>3784</v>
      </c>
      <c r="H10" s="1015">
        <v>11768</v>
      </c>
      <c r="I10" s="1245">
        <v>18879</v>
      </c>
      <c r="J10" s="1246">
        <v>25470</v>
      </c>
      <c r="K10" s="1247">
        <v>5094</v>
      </c>
      <c r="L10" s="1004">
        <v>20</v>
      </c>
      <c r="M10" s="1010" t="s">
        <v>1753</v>
      </c>
      <c r="N10" s="1244">
        <v>3820.5</v>
      </c>
      <c r="O10" s="1004">
        <v>15</v>
      </c>
      <c r="P10" s="1010" t="s">
        <v>1746</v>
      </c>
      <c r="Q10" s="1244">
        <v>16555.5</v>
      </c>
      <c r="R10" s="1004">
        <v>65</v>
      </c>
      <c r="S10" s="457" t="s">
        <v>1815</v>
      </c>
    </row>
    <row r="11" spans="1:19" x14ac:dyDescent="0.2">
      <c r="A11" s="448" t="s">
        <v>360</v>
      </c>
      <c r="B11" s="1015">
        <v>3631</v>
      </c>
      <c r="C11" s="1015">
        <v>2156</v>
      </c>
      <c r="D11" s="1015">
        <v>1811</v>
      </c>
      <c r="E11" s="1245">
        <v>7598</v>
      </c>
      <c r="F11" s="1015">
        <v>3875</v>
      </c>
      <c r="G11" s="1015">
        <v>4351</v>
      </c>
      <c r="H11" s="1015">
        <v>14483</v>
      </c>
      <c r="I11" s="1245">
        <v>22709</v>
      </c>
      <c r="J11" s="1246">
        <v>30307</v>
      </c>
      <c r="K11" s="1247">
        <v>2424.56</v>
      </c>
      <c r="L11" s="1004">
        <v>8</v>
      </c>
      <c r="M11" s="1010" t="s">
        <v>1221</v>
      </c>
      <c r="N11" s="1244">
        <v>3030.7</v>
      </c>
      <c r="O11" s="1004">
        <v>10</v>
      </c>
      <c r="P11" s="1010" t="s">
        <v>1806</v>
      </c>
      <c r="Q11" s="1244">
        <v>24851.74</v>
      </c>
      <c r="R11" s="1004">
        <v>82</v>
      </c>
      <c r="S11" s="457" t="s">
        <v>1741</v>
      </c>
    </row>
    <row r="12" spans="1:19" x14ac:dyDescent="0.2">
      <c r="A12" s="448" t="s">
        <v>361</v>
      </c>
      <c r="B12" s="1015">
        <v>1739</v>
      </c>
      <c r="C12" s="1015">
        <v>2344</v>
      </c>
      <c r="D12" s="1015">
        <v>1586</v>
      </c>
      <c r="E12" s="1245">
        <v>5669</v>
      </c>
      <c r="F12" s="1015">
        <v>1691</v>
      </c>
      <c r="G12" s="1015">
        <v>2452</v>
      </c>
      <c r="H12" s="1015">
        <v>5971</v>
      </c>
      <c r="I12" s="1245">
        <v>10114</v>
      </c>
      <c r="J12" s="1246">
        <v>15783</v>
      </c>
      <c r="K12" s="1247">
        <v>631.32000000000005</v>
      </c>
      <c r="L12" s="1004">
        <v>4</v>
      </c>
      <c r="M12" s="1010" t="s">
        <v>1798</v>
      </c>
      <c r="N12" s="1244">
        <v>315.66000000000003</v>
      </c>
      <c r="O12" s="1004">
        <v>2</v>
      </c>
      <c r="P12" s="1010" t="s">
        <v>1750</v>
      </c>
      <c r="Q12" s="1244">
        <v>14836.02</v>
      </c>
      <c r="R12" s="1004">
        <v>94</v>
      </c>
      <c r="S12" s="457" t="s">
        <v>1799</v>
      </c>
    </row>
    <row r="13" spans="1:19" x14ac:dyDescent="0.2">
      <c r="A13" s="448" t="s">
        <v>362</v>
      </c>
      <c r="B13" s="1015">
        <v>2852</v>
      </c>
      <c r="C13" s="1015">
        <v>2203</v>
      </c>
      <c r="D13" s="1015">
        <v>2078</v>
      </c>
      <c r="E13" s="1245">
        <v>7133</v>
      </c>
      <c r="F13" s="1015">
        <v>2871</v>
      </c>
      <c r="G13" s="1015">
        <v>2687</v>
      </c>
      <c r="H13" s="1015">
        <v>11148</v>
      </c>
      <c r="I13" s="1245">
        <v>16706</v>
      </c>
      <c r="J13" s="1246">
        <v>23839</v>
      </c>
      <c r="K13" s="1247">
        <v>5959.75</v>
      </c>
      <c r="L13" s="1004">
        <v>25</v>
      </c>
      <c r="M13" s="1010" t="s">
        <v>1221</v>
      </c>
      <c r="N13" s="1244">
        <v>3575.85</v>
      </c>
      <c r="O13" s="1004">
        <v>15</v>
      </c>
      <c r="P13" s="1010" t="s">
        <v>1270</v>
      </c>
      <c r="Q13" s="1244">
        <v>14303.4</v>
      </c>
      <c r="R13" s="1004">
        <v>60</v>
      </c>
      <c r="S13" s="457" t="s">
        <v>1221</v>
      </c>
    </row>
    <row r="14" spans="1:19" x14ac:dyDescent="0.2">
      <c r="A14" s="448" t="s">
        <v>363</v>
      </c>
      <c r="B14" s="1015">
        <v>1437</v>
      </c>
      <c r="C14" s="1015">
        <v>923</v>
      </c>
      <c r="D14" s="1015">
        <v>661</v>
      </c>
      <c r="E14" s="1245">
        <v>3021</v>
      </c>
      <c r="F14" s="1015">
        <v>1638</v>
      </c>
      <c r="G14" s="1015">
        <v>2001</v>
      </c>
      <c r="H14" s="1015">
        <v>5810</v>
      </c>
      <c r="I14" s="1245">
        <v>9449</v>
      </c>
      <c r="J14" s="1246">
        <v>12470</v>
      </c>
      <c r="K14" s="1247">
        <v>1247</v>
      </c>
      <c r="L14" s="1004">
        <v>10</v>
      </c>
      <c r="M14" s="1010" t="s">
        <v>1799</v>
      </c>
      <c r="N14" s="1244">
        <v>623.5</v>
      </c>
      <c r="O14" s="1004">
        <v>5</v>
      </c>
      <c r="P14" s="1010" t="s">
        <v>1746</v>
      </c>
      <c r="Q14" s="1244">
        <v>10599.5</v>
      </c>
      <c r="R14" s="1004">
        <v>85</v>
      </c>
      <c r="S14" s="457" t="s">
        <v>1799</v>
      </c>
    </row>
    <row r="15" spans="1:19" x14ac:dyDescent="0.2">
      <c r="A15" s="448" t="s">
        <v>364</v>
      </c>
      <c r="B15" s="1015">
        <v>2236</v>
      </c>
      <c r="C15" s="1015">
        <v>2300</v>
      </c>
      <c r="D15" s="1015">
        <v>3332</v>
      </c>
      <c r="E15" s="1245">
        <v>7868</v>
      </c>
      <c r="F15" s="1015">
        <v>2439</v>
      </c>
      <c r="G15" s="1015">
        <v>2399</v>
      </c>
      <c r="H15" s="1015">
        <v>9579</v>
      </c>
      <c r="I15" s="1245">
        <v>14417</v>
      </c>
      <c r="J15" s="1246">
        <v>22285</v>
      </c>
      <c r="K15" s="1247">
        <v>6685.5</v>
      </c>
      <c r="L15" s="1004">
        <v>30</v>
      </c>
      <c r="M15" s="1010" t="s">
        <v>357</v>
      </c>
      <c r="N15" s="1244">
        <v>0</v>
      </c>
      <c r="O15" s="1004">
        <v>0</v>
      </c>
      <c r="P15" s="1010" t="s">
        <v>1582</v>
      </c>
      <c r="Q15" s="1244">
        <v>15599.5</v>
      </c>
      <c r="R15" s="1004">
        <v>70</v>
      </c>
      <c r="S15" s="457" t="s">
        <v>1095</v>
      </c>
    </row>
    <row r="16" spans="1:19" x14ac:dyDescent="0.2">
      <c r="A16" s="448" t="s">
        <v>365</v>
      </c>
      <c r="B16" s="1015">
        <v>560</v>
      </c>
      <c r="C16" s="1015">
        <v>270</v>
      </c>
      <c r="D16" s="1015">
        <v>292</v>
      </c>
      <c r="E16" s="1245">
        <v>1122</v>
      </c>
      <c r="F16" s="1015">
        <v>775</v>
      </c>
      <c r="G16" s="1015">
        <v>951</v>
      </c>
      <c r="H16" s="1015">
        <v>3008</v>
      </c>
      <c r="I16" s="1245">
        <v>4734</v>
      </c>
      <c r="J16" s="1246">
        <v>5856</v>
      </c>
      <c r="K16" s="1247">
        <v>585.6</v>
      </c>
      <c r="L16" s="1004">
        <v>10</v>
      </c>
      <c r="M16" s="1010" t="s">
        <v>1799</v>
      </c>
      <c r="N16" s="1244">
        <v>585.6</v>
      </c>
      <c r="O16" s="1004">
        <v>10</v>
      </c>
      <c r="P16" s="1010" t="s">
        <v>1746</v>
      </c>
      <c r="Q16" s="1244">
        <v>4684.8</v>
      </c>
      <c r="R16" s="1004">
        <v>80</v>
      </c>
      <c r="S16" s="457" t="s">
        <v>1799</v>
      </c>
    </row>
    <row r="17" spans="1:19" x14ac:dyDescent="0.2">
      <c r="A17" s="448" t="s">
        <v>366</v>
      </c>
      <c r="B17" s="1015">
        <v>1059</v>
      </c>
      <c r="C17" s="1015">
        <v>730</v>
      </c>
      <c r="D17" s="1015">
        <v>602</v>
      </c>
      <c r="E17" s="1245">
        <v>2391</v>
      </c>
      <c r="F17" s="1015">
        <v>1035</v>
      </c>
      <c r="G17" s="1015">
        <v>606</v>
      </c>
      <c r="H17" s="1015">
        <v>3538</v>
      </c>
      <c r="I17" s="1245">
        <v>5179</v>
      </c>
      <c r="J17" s="1246">
        <v>7570</v>
      </c>
      <c r="K17" s="1247">
        <v>1514</v>
      </c>
      <c r="L17" s="1004">
        <v>20</v>
      </c>
      <c r="M17" s="1010" t="s">
        <v>1221</v>
      </c>
      <c r="N17" s="1244">
        <v>151.4</v>
      </c>
      <c r="O17" s="1004">
        <v>2</v>
      </c>
      <c r="P17" s="1010" t="s">
        <v>1578</v>
      </c>
      <c r="Q17" s="1244">
        <v>5904.6</v>
      </c>
      <c r="R17" s="1004">
        <v>78</v>
      </c>
      <c r="S17" s="457" t="s">
        <v>1799</v>
      </c>
    </row>
    <row r="18" spans="1:19" x14ac:dyDescent="0.2">
      <c r="A18" s="448" t="s">
        <v>935</v>
      </c>
      <c r="B18" s="1015">
        <v>3659</v>
      </c>
      <c r="C18" s="1015">
        <v>1776</v>
      </c>
      <c r="D18" s="1015">
        <v>1370</v>
      </c>
      <c r="E18" s="1245">
        <v>6805</v>
      </c>
      <c r="F18" s="1015">
        <v>4201</v>
      </c>
      <c r="G18" s="1015">
        <v>3712</v>
      </c>
      <c r="H18" s="1015">
        <v>15100</v>
      </c>
      <c r="I18" s="1245">
        <v>23013</v>
      </c>
      <c r="J18" s="1246">
        <v>29818</v>
      </c>
      <c r="K18" s="1247">
        <v>2981.8</v>
      </c>
      <c r="L18" s="1004">
        <v>10</v>
      </c>
      <c r="M18" s="1010" t="s">
        <v>1743</v>
      </c>
      <c r="N18" s="1244">
        <v>8945.4</v>
      </c>
      <c r="O18" s="1004">
        <v>30</v>
      </c>
      <c r="P18" s="1010" t="s">
        <v>356</v>
      </c>
      <c r="Q18" s="1244">
        <v>17890.8</v>
      </c>
      <c r="R18" s="1004">
        <v>60</v>
      </c>
      <c r="S18" s="457" t="s">
        <v>1743</v>
      </c>
    </row>
    <row r="19" spans="1:19" x14ac:dyDescent="0.2">
      <c r="A19" s="448" t="s">
        <v>368</v>
      </c>
      <c r="B19" s="1015">
        <v>1943</v>
      </c>
      <c r="C19" s="1015">
        <v>995</v>
      </c>
      <c r="D19" s="1015">
        <v>625</v>
      </c>
      <c r="E19" s="1245">
        <v>3563</v>
      </c>
      <c r="F19" s="1015">
        <v>2042</v>
      </c>
      <c r="G19" s="1015">
        <v>1794</v>
      </c>
      <c r="H19" s="1015">
        <v>6786</v>
      </c>
      <c r="I19" s="1245">
        <v>10622</v>
      </c>
      <c r="J19" s="1246">
        <v>14185</v>
      </c>
      <c r="K19" s="1247">
        <v>5674</v>
      </c>
      <c r="L19" s="1004">
        <v>40</v>
      </c>
      <c r="M19" s="1010" t="s">
        <v>1800</v>
      </c>
      <c r="N19" s="1244">
        <v>4964.75</v>
      </c>
      <c r="O19" s="1004">
        <v>35</v>
      </c>
      <c r="P19" s="1010" t="s">
        <v>1270</v>
      </c>
      <c r="Q19" s="1244">
        <v>3546.25</v>
      </c>
      <c r="R19" s="1004">
        <v>25</v>
      </c>
      <c r="S19" s="457" t="s">
        <v>1270</v>
      </c>
    </row>
    <row r="20" spans="1:19" x14ac:dyDescent="0.2">
      <c r="A20" s="1977" t="s">
        <v>369</v>
      </c>
      <c r="B20" s="1015">
        <v>813</v>
      </c>
      <c r="C20" s="1015">
        <v>1211</v>
      </c>
      <c r="D20" s="1015">
        <v>850</v>
      </c>
      <c r="E20" s="1245">
        <v>2874</v>
      </c>
      <c r="F20" s="1015">
        <v>892</v>
      </c>
      <c r="G20" s="1015">
        <v>1065</v>
      </c>
      <c r="H20" s="1015">
        <v>2628</v>
      </c>
      <c r="I20" s="1245">
        <v>4585</v>
      </c>
      <c r="J20" s="1246">
        <v>7459</v>
      </c>
      <c r="K20" s="1247">
        <v>745.9</v>
      </c>
      <c r="L20" s="1004">
        <v>10</v>
      </c>
      <c r="M20" s="1010" t="s">
        <v>1801</v>
      </c>
      <c r="N20" s="1244">
        <v>2983.6</v>
      </c>
      <c r="O20" s="1004">
        <v>40</v>
      </c>
      <c r="P20" s="1010" t="s">
        <v>1221</v>
      </c>
      <c r="Q20" s="1244">
        <v>3729.5</v>
      </c>
      <c r="R20" s="1004">
        <v>50</v>
      </c>
      <c r="S20" s="457" t="s">
        <v>1223</v>
      </c>
    </row>
    <row r="21" spans="1:19" x14ac:dyDescent="0.2">
      <c r="A21" s="448" t="s">
        <v>936</v>
      </c>
      <c r="B21" s="1015">
        <v>1969</v>
      </c>
      <c r="C21" s="1015">
        <v>1323</v>
      </c>
      <c r="D21" s="1015">
        <v>1159</v>
      </c>
      <c r="E21" s="1245">
        <v>4451</v>
      </c>
      <c r="F21" s="1015">
        <v>2097</v>
      </c>
      <c r="G21" s="1015">
        <v>2070</v>
      </c>
      <c r="H21" s="1015">
        <v>7654</v>
      </c>
      <c r="I21" s="1245">
        <v>11821</v>
      </c>
      <c r="J21" s="1246">
        <v>16272</v>
      </c>
      <c r="K21" s="1247">
        <v>3254.4</v>
      </c>
      <c r="L21" s="1004">
        <v>20</v>
      </c>
      <c r="M21" s="1010" t="s">
        <v>1221</v>
      </c>
      <c r="N21" s="1244">
        <v>8136</v>
      </c>
      <c r="O21" s="1004">
        <v>50</v>
      </c>
      <c r="P21" s="1010" t="s">
        <v>1807</v>
      </c>
      <c r="Q21" s="1244">
        <v>4881.6000000000004</v>
      </c>
      <c r="R21" s="1004">
        <v>30</v>
      </c>
      <c r="S21" s="457" t="s">
        <v>1741</v>
      </c>
    </row>
    <row r="22" spans="1:19" x14ac:dyDescent="0.2">
      <c r="A22" s="448" t="s">
        <v>371</v>
      </c>
      <c r="B22" s="1015">
        <v>834</v>
      </c>
      <c r="C22" s="1015">
        <v>701</v>
      </c>
      <c r="D22" s="1015">
        <v>282</v>
      </c>
      <c r="E22" s="1245">
        <v>1817</v>
      </c>
      <c r="F22" s="1015">
        <v>821</v>
      </c>
      <c r="G22" s="1015">
        <v>959</v>
      </c>
      <c r="H22" s="1015">
        <v>2797</v>
      </c>
      <c r="I22" s="1245">
        <v>4577</v>
      </c>
      <c r="J22" s="1246">
        <v>6394</v>
      </c>
      <c r="K22" s="1247">
        <v>1278.8</v>
      </c>
      <c r="L22" s="1004">
        <v>20</v>
      </c>
      <c r="M22" s="1010" t="s">
        <v>1221</v>
      </c>
      <c r="N22" s="1244">
        <v>0</v>
      </c>
      <c r="O22" s="1004">
        <v>0</v>
      </c>
      <c r="P22" s="1010" t="s">
        <v>1582</v>
      </c>
      <c r="Q22" s="1244">
        <v>5115.2</v>
      </c>
      <c r="R22" s="1004">
        <v>80</v>
      </c>
      <c r="S22" s="457" t="s">
        <v>1816</v>
      </c>
    </row>
    <row r="23" spans="1:19" x14ac:dyDescent="0.2">
      <c r="A23" s="448" t="s">
        <v>372</v>
      </c>
      <c r="B23" s="1015">
        <v>1529</v>
      </c>
      <c r="C23" s="1015">
        <v>446</v>
      </c>
      <c r="D23" s="1015">
        <v>447</v>
      </c>
      <c r="E23" s="1245">
        <v>2422</v>
      </c>
      <c r="F23" s="1015">
        <v>1649</v>
      </c>
      <c r="G23" s="1015">
        <v>1349</v>
      </c>
      <c r="H23" s="1015">
        <v>5207</v>
      </c>
      <c r="I23" s="1245">
        <v>8205</v>
      </c>
      <c r="J23" s="1246">
        <v>10627</v>
      </c>
      <c r="K23" s="1247"/>
      <c r="L23" s="1004">
        <v>0</v>
      </c>
      <c r="M23" s="1010" t="s">
        <v>1582</v>
      </c>
      <c r="N23" s="1244">
        <v>0</v>
      </c>
      <c r="O23" s="1004">
        <v>0</v>
      </c>
      <c r="P23" s="1010" t="s">
        <v>1582</v>
      </c>
      <c r="Q23" s="1244">
        <v>10627</v>
      </c>
      <c r="R23" s="1015">
        <v>100</v>
      </c>
      <c r="S23" s="457" t="s">
        <v>1753</v>
      </c>
    </row>
    <row r="24" spans="1:19" x14ac:dyDescent="0.2">
      <c r="A24" s="448" t="s">
        <v>373</v>
      </c>
      <c r="B24" s="1015">
        <v>2084</v>
      </c>
      <c r="C24" s="1015">
        <v>597</v>
      </c>
      <c r="D24" s="1015">
        <v>618</v>
      </c>
      <c r="E24" s="1245">
        <v>3299</v>
      </c>
      <c r="F24" s="1015">
        <v>2270</v>
      </c>
      <c r="G24" s="1015">
        <v>2183</v>
      </c>
      <c r="H24" s="1015">
        <v>7705</v>
      </c>
      <c r="I24" s="1245">
        <v>12158</v>
      </c>
      <c r="J24" s="1246">
        <v>15457</v>
      </c>
      <c r="K24" s="1247">
        <v>1391.13</v>
      </c>
      <c r="L24" s="1004">
        <v>9</v>
      </c>
      <c r="M24" s="1010" t="s">
        <v>1221</v>
      </c>
      <c r="N24" s="1244">
        <v>1545.7</v>
      </c>
      <c r="O24" s="1004">
        <v>10</v>
      </c>
      <c r="P24" s="1010" t="s">
        <v>1095</v>
      </c>
      <c r="Q24" s="1244">
        <v>12520.17</v>
      </c>
      <c r="R24" s="1004">
        <v>81</v>
      </c>
      <c r="S24" s="457" t="s">
        <v>1601</v>
      </c>
    </row>
    <row r="25" spans="1:19" x14ac:dyDescent="0.2">
      <c r="A25" s="458" t="s">
        <v>374</v>
      </c>
      <c r="B25" s="1051">
        <v>6709</v>
      </c>
      <c r="C25" s="1051">
        <v>4788</v>
      </c>
      <c r="D25" s="1051">
        <v>4767</v>
      </c>
      <c r="E25" s="1250">
        <v>16264</v>
      </c>
      <c r="F25" s="1252">
        <v>6782</v>
      </c>
      <c r="G25" s="1051">
        <v>7113</v>
      </c>
      <c r="H25" s="1051">
        <v>27535</v>
      </c>
      <c r="I25" s="1250">
        <v>41430</v>
      </c>
      <c r="J25" s="1251">
        <v>57694</v>
      </c>
      <c r="K25" s="1252">
        <v>6709.0700000000006</v>
      </c>
      <c r="L25" s="1201">
        <v>1.4864549891768419</v>
      </c>
      <c r="M25" s="1047"/>
      <c r="N25" s="1249">
        <v>5029.68</v>
      </c>
      <c r="O25" s="1201">
        <v>1.1143709828579784</v>
      </c>
      <c r="P25" s="1047"/>
      <c r="Q25" s="1249">
        <v>45955.25</v>
      </c>
      <c r="R25" s="1049">
        <v>10.181800255679113</v>
      </c>
      <c r="S25" s="2104"/>
    </row>
    <row r="26" spans="1:19" x14ac:dyDescent="0.2">
      <c r="A26" s="448" t="s">
        <v>1224</v>
      </c>
      <c r="B26" s="1015">
        <v>1824</v>
      </c>
      <c r="C26" s="1015">
        <v>1892</v>
      </c>
      <c r="D26" s="1015">
        <v>2104</v>
      </c>
      <c r="E26" s="1245">
        <v>5820</v>
      </c>
      <c r="F26" s="1015">
        <v>2012</v>
      </c>
      <c r="G26" s="1015">
        <v>2169</v>
      </c>
      <c r="H26" s="1015">
        <v>8422</v>
      </c>
      <c r="I26" s="1245">
        <v>12603</v>
      </c>
      <c r="J26" s="1246">
        <v>18423</v>
      </c>
      <c r="K26" s="1247">
        <v>2763.45</v>
      </c>
      <c r="L26" s="1004">
        <v>15</v>
      </c>
      <c r="M26" s="1010" t="s">
        <v>356</v>
      </c>
      <c r="N26" s="1244">
        <v>1842.3</v>
      </c>
      <c r="O26" s="1004">
        <v>10</v>
      </c>
      <c r="P26" s="1010" t="s">
        <v>1808</v>
      </c>
      <c r="Q26" s="1244">
        <v>13817.25</v>
      </c>
      <c r="R26" s="1004">
        <v>75</v>
      </c>
      <c r="S26" s="457" t="s">
        <v>356</v>
      </c>
    </row>
    <row r="27" spans="1:19" x14ac:dyDescent="0.2">
      <c r="A27" s="448" t="s">
        <v>376</v>
      </c>
      <c r="B27" s="1015">
        <v>436</v>
      </c>
      <c r="C27" s="1015">
        <v>627</v>
      </c>
      <c r="D27" s="1015">
        <v>573</v>
      </c>
      <c r="E27" s="1245">
        <v>1636</v>
      </c>
      <c r="F27" s="1015">
        <v>411</v>
      </c>
      <c r="G27" s="1015">
        <v>448</v>
      </c>
      <c r="H27" s="1015">
        <v>1929</v>
      </c>
      <c r="I27" s="1245">
        <v>2788</v>
      </c>
      <c r="J27" s="1246">
        <v>4424</v>
      </c>
      <c r="K27" s="1247">
        <v>442.4</v>
      </c>
      <c r="L27" s="1004">
        <v>10</v>
      </c>
      <c r="M27" s="1010" t="s">
        <v>1221</v>
      </c>
      <c r="N27" s="1244">
        <v>442.4</v>
      </c>
      <c r="O27" s="1004">
        <v>10</v>
      </c>
      <c r="P27" s="1010" t="s">
        <v>1223</v>
      </c>
      <c r="Q27" s="1244">
        <v>3539.2</v>
      </c>
      <c r="R27" s="1004">
        <v>80</v>
      </c>
      <c r="S27" s="457" t="s">
        <v>1741</v>
      </c>
    </row>
    <row r="28" spans="1:19" x14ac:dyDescent="0.2">
      <c r="A28" s="448" t="s">
        <v>377</v>
      </c>
      <c r="B28" s="1015">
        <v>414</v>
      </c>
      <c r="C28" s="1015">
        <v>339</v>
      </c>
      <c r="D28" s="1015">
        <v>405</v>
      </c>
      <c r="E28" s="1245">
        <v>1158</v>
      </c>
      <c r="F28" s="1015">
        <v>326</v>
      </c>
      <c r="G28" s="1015">
        <v>732</v>
      </c>
      <c r="H28" s="1015">
        <v>1282</v>
      </c>
      <c r="I28" s="1245">
        <v>2340</v>
      </c>
      <c r="J28" s="1246">
        <v>3498</v>
      </c>
      <c r="K28" s="1247">
        <v>874.5</v>
      </c>
      <c r="L28" s="1004">
        <v>25</v>
      </c>
      <c r="M28" s="1010" t="s">
        <v>1802</v>
      </c>
      <c r="N28" s="1244">
        <v>699.6</v>
      </c>
      <c r="O28" s="1004">
        <v>20</v>
      </c>
      <c r="P28" s="1010" t="s">
        <v>1809</v>
      </c>
      <c r="Q28" s="1244">
        <v>1923.9</v>
      </c>
      <c r="R28" s="1004">
        <v>55</v>
      </c>
      <c r="S28" s="457" t="s">
        <v>1751</v>
      </c>
    </row>
    <row r="29" spans="1:19" x14ac:dyDescent="0.2">
      <c r="A29" s="448" t="s">
        <v>378</v>
      </c>
      <c r="B29" s="1015">
        <v>1824</v>
      </c>
      <c r="C29" s="1015">
        <v>752</v>
      </c>
      <c r="D29" s="1015">
        <v>648</v>
      </c>
      <c r="E29" s="1245">
        <v>3224</v>
      </c>
      <c r="F29" s="1015">
        <v>1839</v>
      </c>
      <c r="G29" s="1015">
        <v>1574</v>
      </c>
      <c r="H29" s="1015">
        <v>6982</v>
      </c>
      <c r="I29" s="1245">
        <v>10395</v>
      </c>
      <c r="J29" s="1246">
        <v>13619</v>
      </c>
      <c r="K29" s="1247">
        <v>2451.42</v>
      </c>
      <c r="L29" s="1004">
        <v>18</v>
      </c>
      <c r="M29" s="1010" t="s">
        <v>1221</v>
      </c>
      <c r="N29" s="1244">
        <v>272.38</v>
      </c>
      <c r="O29" s="1004">
        <v>2</v>
      </c>
      <c r="P29" s="1010" t="s">
        <v>1810</v>
      </c>
      <c r="Q29" s="1244">
        <v>10895.2</v>
      </c>
      <c r="R29" s="1004">
        <v>80</v>
      </c>
      <c r="S29" s="457" t="s">
        <v>356</v>
      </c>
    </row>
    <row r="30" spans="1:19" x14ac:dyDescent="0.2">
      <c r="A30" s="1977" t="s">
        <v>379</v>
      </c>
      <c r="B30" s="1015">
        <v>2211</v>
      </c>
      <c r="C30" s="1015">
        <v>1178</v>
      </c>
      <c r="D30" s="1015">
        <v>1037</v>
      </c>
      <c r="E30" s="1245">
        <v>4426</v>
      </c>
      <c r="F30" s="1015">
        <v>2194</v>
      </c>
      <c r="G30" s="1015">
        <v>2190</v>
      </c>
      <c r="H30" s="1015">
        <v>8920</v>
      </c>
      <c r="I30" s="1245">
        <v>13304</v>
      </c>
      <c r="J30" s="1246">
        <v>17730</v>
      </c>
      <c r="K30" s="1247">
        <v>177.3</v>
      </c>
      <c r="L30" s="1004">
        <v>1</v>
      </c>
      <c r="M30" s="1010" t="s">
        <v>1742</v>
      </c>
      <c r="N30" s="1244">
        <v>1773</v>
      </c>
      <c r="O30" s="1004">
        <v>10</v>
      </c>
      <c r="P30" s="1010" t="s">
        <v>1807</v>
      </c>
      <c r="Q30" s="1244">
        <v>15779.7</v>
      </c>
      <c r="R30" s="1004">
        <v>89</v>
      </c>
      <c r="S30" s="457" t="s">
        <v>1755</v>
      </c>
    </row>
    <row r="31" spans="1:19" x14ac:dyDescent="0.2">
      <c r="A31" s="458" t="s">
        <v>380</v>
      </c>
      <c r="B31" s="460">
        <v>9401</v>
      </c>
      <c r="C31" s="460">
        <v>7731</v>
      </c>
      <c r="D31" s="460">
        <v>6371</v>
      </c>
      <c r="E31" s="461">
        <v>23503</v>
      </c>
      <c r="F31" s="1255">
        <v>10528</v>
      </c>
      <c r="G31" s="460">
        <v>10721</v>
      </c>
      <c r="H31" s="460">
        <v>39138</v>
      </c>
      <c r="I31" s="461">
        <v>60387</v>
      </c>
      <c r="J31" s="1254">
        <v>83890</v>
      </c>
      <c r="K31" s="1255">
        <v>10599.81</v>
      </c>
      <c r="L31" s="1201">
        <v>2.3484835392724444</v>
      </c>
      <c r="M31" s="1047"/>
      <c r="N31" s="459">
        <v>10331.64</v>
      </c>
      <c r="O31" s="1201">
        <v>2.289068056284854</v>
      </c>
      <c r="P31" s="1047"/>
      <c r="Q31" s="459">
        <v>62958.55</v>
      </c>
      <c r="R31" s="1049">
        <v>13.949034778119717</v>
      </c>
      <c r="S31" s="2104"/>
    </row>
    <row r="32" spans="1:19" x14ac:dyDescent="0.2">
      <c r="A32" s="448" t="s">
        <v>381</v>
      </c>
      <c r="B32" s="1015">
        <v>1134</v>
      </c>
      <c r="C32" s="1015">
        <v>1178</v>
      </c>
      <c r="D32" s="1015">
        <v>1028</v>
      </c>
      <c r="E32" s="1245">
        <v>3340</v>
      </c>
      <c r="F32" s="1015">
        <v>1273</v>
      </c>
      <c r="G32" s="1015">
        <v>1591</v>
      </c>
      <c r="H32" s="1015">
        <v>5064</v>
      </c>
      <c r="I32" s="1245">
        <v>7928</v>
      </c>
      <c r="J32" s="1246">
        <v>11268</v>
      </c>
      <c r="K32" s="1247">
        <v>1126.8</v>
      </c>
      <c r="L32" s="1004">
        <v>10</v>
      </c>
      <c r="M32" s="1010" t="s">
        <v>357</v>
      </c>
      <c r="N32" s="1244">
        <v>2028.24</v>
      </c>
      <c r="O32" s="1004">
        <v>18</v>
      </c>
      <c r="P32" s="1010" t="s">
        <v>1807</v>
      </c>
      <c r="Q32" s="1244">
        <v>8112.96</v>
      </c>
      <c r="R32" s="1004">
        <v>72</v>
      </c>
      <c r="S32" s="457" t="s">
        <v>1744</v>
      </c>
    </row>
    <row r="33" spans="1:19" x14ac:dyDescent="0.2">
      <c r="A33" s="1977" t="s">
        <v>382</v>
      </c>
      <c r="B33" s="1015">
        <v>850</v>
      </c>
      <c r="C33" s="1015">
        <v>464</v>
      </c>
      <c r="D33" s="1015">
        <v>520</v>
      </c>
      <c r="E33" s="1245">
        <v>1834</v>
      </c>
      <c r="F33" s="1015">
        <v>992</v>
      </c>
      <c r="G33" s="1015">
        <v>984</v>
      </c>
      <c r="H33" s="1015">
        <v>3723</v>
      </c>
      <c r="I33" s="1245">
        <v>5699</v>
      </c>
      <c r="J33" s="1246">
        <v>7533</v>
      </c>
      <c r="K33" s="1247">
        <v>1506.6</v>
      </c>
      <c r="L33" s="1004">
        <v>20</v>
      </c>
      <c r="M33" s="1010" t="s">
        <v>1221</v>
      </c>
      <c r="N33" s="1244">
        <v>1506.6</v>
      </c>
      <c r="O33" s="1004">
        <v>20</v>
      </c>
      <c r="P33" s="1010" t="s">
        <v>1095</v>
      </c>
      <c r="Q33" s="1244">
        <v>4519.8</v>
      </c>
      <c r="R33" s="1004">
        <v>60</v>
      </c>
      <c r="S33" s="457" t="s">
        <v>356</v>
      </c>
    </row>
    <row r="34" spans="1:19" x14ac:dyDescent="0.2">
      <c r="A34" s="448" t="s">
        <v>383</v>
      </c>
      <c r="B34" s="1015">
        <v>1477</v>
      </c>
      <c r="C34" s="1015">
        <v>809</v>
      </c>
      <c r="D34" s="1015">
        <v>672</v>
      </c>
      <c r="E34" s="1245">
        <v>2958</v>
      </c>
      <c r="F34" s="1015">
        <v>1570</v>
      </c>
      <c r="G34" s="1015">
        <v>1696</v>
      </c>
      <c r="H34" s="1015">
        <v>5179</v>
      </c>
      <c r="I34" s="1245">
        <v>8445</v>
      </c>
      <c r="J34" s="1246">
        <v>11403</v>
      </c>
      <c r="K34" s="1247">
        <v>0</v>
      </c>
      <c r="L34" s="1004">
        <v>0</v>
      </c>
      <c r="M34" s="1010" t="s">
        <v>1582</v>
      </c>
      <c r="N34" s="1244">
        <v>228.06</v>
      </c>
      <c r="O34" s="1004">
        <v>2</v>
      </c>
      <c r="P34" s="1010" t="s">
        <v>1807</v>
      </c>
      <c r="Q34" s="1244">
        <v>11174.94</v>
      </c>
      <c r="R34" s="1004">
        <v>98</v>
      </c>
      <c r="S34" s="457" t="s">
        <v>1753</v>
      </c>
    </row>
    <row r="35" spans="1:19" x14ac:dyDescent="0.2">
      <c r="A35" s="448" t="s">
        <v>384</v>
      </c>
      <c r="B35" s="1015">
        <v>1759</v>
      </c>
      <c r="C35" s="1015">
        <v>1563</v>
      </c>
      <c r="D35" s="1015">
        <v>1305</v>
      </c>
      <c r="E35" s="1245">
        <v>4627</v>
      </c>
      <c r="F35" s="1015">
        <v>1910</v>
      </c>
      <c r="G35" s="1015">
        <v>1506</v>
      </c>
      <c r="H35" s="1015">
        <v>7332</v>
      </c>
      <c r="I35" s="1245">
        <v>10748</v>
      </c>
      <c r="J35" s="1246">
        <v>15375</v>
      </c>
      <c r="K35" s="1247">
        <v>1383.75</v>
      </c>
      <c r="L35" s="1004">
        <v>9</v>
      </c>
      <c r="M35" s="1010" t="s">
        <v>1221</v>
      </c>
      <c r="N35" s="1244">
        <v>1691.25</v>
      </c>
      <c r="O35" s="1004">
        <v>11</v>
      </c>
      <c r="P35" s="1010" t="s">
        <v>1095</v>
      </c>
      <c r="Q35" s="1244">
        <v>12300</v>
      </c>
      <c r="R35" s="1004">
        <v>80</v>
      </c>
      <c r="S35" s="457" t="s">
        <v>1799</v>
      </c>
    </row>
    <row r="36" spans="1:19" x14ac:dyDescent="0.2">
      <c r="A36" s="448" t="s">
        <v>385</v>
      </c>
      <c r="B36" s="1015">
        <v>559</v>
      </c>
      <c r="C36" s="1015">
        <v>710</v>
      </c>
      <c r="D36" s="1015">
        <v>349</v>
      </c>
      <c r="E36" s="1245">
        <v>1618</v>
      </c>
      <c r="F36" s="1015">
        <v>577</v>
      </c>
      <c r="G36" s="1015">
        <v>778</v>
      </c>
      <c r="H36" s="1015">
        <v>2235</v>
      </c>
      <c r="I36" s="1245">
        <v>3590</v>
      </c>
      <c r="J36" s="1246">
        <v>5208</v>
      </c>
      <c r="K36" s="1247">
        <v>1302</v>
      </c>
      <c r="L36" s="1004">
        <v>25</v>
      </c>
      <c r="M36" s="1010" t="s">
        <v>1803</v>
      </c>
      <c r="N36" s="1244">
        <v>781.2</v>
      </c>
      <c r="O36" s="1004">
        <v>15</v>
      </c>
      <c r="P36" s="1010" t="s">
        <v>1811</v>
      </c>
      <c r="Q36" s="1244">
        <v>3124.8</v>
      </c>
      <c r="R36" s="1004">
        <v>60</v>
      </c>
      <c r="S36" s="457" t="s">
        <v>1799</v>
      </c>
    </row>
    <row r="37" spans="1:19" x14ac:dyDescent="0.2">
      <c r="A37" s="448" t="s">
        <v>386</v>
      </c>
      <c r="B37" s="1015">
        <v>784</v>
      </c>
      <c r="C37" s="1015">
        <v>548</v>
      </c>
      <c r="D37" s="1015">
        <v>521</v>
      </c>
      <c r="E37" s="1245">
        <v>1853</v>
      </c>
      <c r="F37" s="1015">
        <v>957</v>
      </c>
      <c r="G37" s="1015">
        <v>592</v>
      </c>
      <c r="H37" s="1015">
        <v>3636</v>
      </c>
      <c r="I37" s="1245">
        <v>5185</v>
      </c>
      <c r="J37" s="1246">
        <v>7038</v>
      </c>
      <c r="K37" s="1247">
        <v>351.9</v>
      </c>
      <c r="L37" s="1004">
        <v>5</v>
      </c>
      <c r="M37" s="1010" t="s">
        <v>1747</v>
      </c>
      <c r="N37" s="1244">
        <v>703.8</v>
      </c>
      <c r="O37" s="1004">
        <v>10</v>
      </c>
      <c r="P37" s="1010" t="s">
        <v>1752</v>
      </c>
      <c r="Q37" s="1244">
        <v>5982.3</v>
      </c>
      <c r="R37" s="1004">
        <v>85</v>
      </c>
      <c r="S37" s="457" t="s">
        <v>1601</v>
      </c>
    </row>
    <row r="38" spans="1:19" x14ac:dyDescent="0.2">
      <c r="A38" s="448" t="s">
        <v>387</v>
      </c>
      <c r="B38" s="1015">
        <v>826</v>
      </c>
      <c r="C38" s="1015">
        <v>811</v>
      </c>
      <c r="D38" s="1015">
        <v>790</v>
      </c>
      <c r="E38" s="1245">
        <v>2427</v>
      </c>
      <c r="F38" s="1015">
        <v>934</v>
      </c>
      <c r="G38" s="1015">
        <v>1347</v>
      </c>
      <c r="H38" s="1015">
        <v>4115</v>
      </c>
      <c r="I38" s="1245">
        <v>6396</v>
      </c>
      <c r="J38" s="1246">
        <v>8823</v>
      </c>
      <c r="K38" s="1247">
        <v>4411.5</v>
      </c>
      <c r="L38" s="1004">
        <v>50</v>
      </c>
      <c r="M38" s="1010" t="s">
        <v>1748</v>
      </c>
      <c r="N38" s="1244">
        <v>1323.45</v>
      </c>
      <c r="O38" s="1004">
        <v>15</v>
      </c>
      <c r="P38" s="1010" t="s">
        <v>1751</v>
      </c>
      <c r="Q38" s="1244">
        <v>3088.05</v>
      </c>
      <c r="R38" s="1004">
        <v>35</v>
      </c>
      <c r="S38" s="457" t="s">
        <v>1799</v>
      </c>
    </row>
    <row r="39" spans="1:19" x14ac:dyDescent="0.2">
      <c r="A39" s="448" t="s">
        <v>388</v>
      </c>
      <c r="B39" s="1015">
        <v>2012</v>
      </c>
      <c r="C39" s="1015">
        <v>1648</v>
      </c>
      <c r="D39" s="1015">
        <v>1186</v>
      </c>
      <c r="E39" s="1245">
        <v>4846</v>
      </c>
      <c r="F39" s="1015">
        <v>2315</v>
      </c>
      <c r="G39" s="1015">
        <v>2227</v>
      </c>
      <c r="H39" s="1015">
        <v>7854</v>
      </c>
      <c r="I39" s="1245">
        <v>12396</v>
      </c>
      <c r="J39" s="1246">
        <v>17242</v>
      </c>
      <c r="K39" s="1247">
        <v>517.26</v>
      </c>
      <c r="L39" s="1004">
        <v>3</v>
      </c>
      <c r="M39" s="1010" t="s">
        <v>1221</v>
      </c>
      <c r="N39" s="1244">
        <v>2069.04</v>
      </c>
      <c r="O39" s="1004">
        <v>12</v>
      </c>
      <c r="P39" s="1010" t="s">
        <v>1223</v>
      </c>
      <c r="Q39" s="1244">
        <v>14655.7</v>
      </c>
      <c r="R39" s="1004">
        <v>85</v>
      </c>
      <c r="S39" s="457" t="s">
        <v>1221</v>
      </c>
    </row>
    <row r="40" spans="1:19" x14ac:dyDescent="0.2">
      <c r="A40" s="458" t="s">
        <v>389</v>
      </c>
      <c r="B40" s="460">
        <v>6559</v>
      </c>
      <c r="C40" s="460">
        <v>9094</v>
      </c>
      <c r="D40" s="460">
        <v>12304</v>
      </c>
      <c r="E40" s="461">
        <v>27957</v>
      </c>
      <c r="F40" s="1255">
        <v>6873</v>
      </c>
      <c r="G40" s="460">
        <v>7093</v>
      </c>
      <c r="H40" s="460">
        <v>24048</v>
      </c>
      <c r="I40" s="461">
        <v>38014</v>
      </c>
      <c r="J40" s="1254">
        <v>65971</v>
      </c>
      <c r="K40" s="1255">
        <v>24994.71</v>
      </c>
      <c r="L40" s="1201">
        <v>5.5378035081655579</v>
      </c>
      <c r="M40" s="1047"/>
      <c r="N40" s="459">
        <v>6848.6157999999996</v>
      </c>
      <c r="O40" s="1201">
        <v>1.5173726201791526</v>
      </c>
      <c r="P40" s="1047"/>
      <c r="Q40" s="459">
        <v>34127.674200000001</v>
      </c>
      <c r="R40" s="1201">
        <v>7.5612941262487618</v>
      </c>
      <c r="S40" s="2104"/>
    </row>
    <row r="41" spans="1:19" x14ac:dyDescent="0.2">
      <c r="A41" s="448" t="s">
        <v>390</v>
      </c>
      <c r="B41" s="1015">
        <v>2498</v>
      </c>
      <c r="C41" s="1015">
        <v>3357</v>
      </c>
      <c r="D41" s="1015">
        <v>5615</v>
      </c>
      <c r="E41" s="1245">
        <v>11470</v>
      </c>
      <c r="F41" s="1015">
        <v>2354</v>
      </c>
      <c r="G41" s="1015">
        <v>2764</v>
      </c>
      <c r="H41" s="1015">
        <v>8427</v>
      </c>
      <c r="I41" s="1245">
        <v>13545</v>
      </c>
      <c r="J41" s="1246">
        <v>25015</v>
      </c>
      <c r="K41" s="1247">
        <v>13508.1</v>
      </c>
      <c r="L41" s="1004">
        <v>54</v>
      </c>
      <c r="M41" s="1010" t="s">
        <v>1221</v>
      </c>
      <c r="N41" s="1244">
        <v>2751.65</v>
      </c>
      <c r="O41" s="1004">
        <v>11</v>
      </c>
      <c r="P41" s="1010" t="s">
        <v>1223</v>
      </c>
      <c r="Q41" s="1244">
        <v>8755.25</v>
      </c>
      <c r="R41" s="1004">
        <v>35</v>
      </c>
      <c r="S41" s="457" t="s">
        <v>1221</v>
      </c>
    </row>
    <row r="42" spans="1:19" x14ac:dyDescent="0.2">
      <c r="A42" s="448" t="s">
        <v>391</v>
      </c>
      <c r="B42" s="1015">
        <v>232</v>
      </c>
      <c r="C42" s="1015">
        <v>455</v>
      </c>
      <c r="D42" s="1015">
        <v>408</v>
      </c>
      <c r="E42" s="1245">
        <v>1095</v>
      </c>
      <c r="F42" s="1015">
        <v>352</v>
      </c>
      <c r="G42" s="1015">
        <v>371</v>
      </c>
      <c r="H42" s="1015">
        <v>1319</v>
      </c>
      <c r="I42" s="1245">
        <v>2042</v>
      </c>
      <c r="J42" s="1246">
        <v>3137</v>
      </c>
      <c r="K42" s="1247">
        <v>1097.95</v>
      </c>
      <c r="L42" s="1004">
        <v>35</v>
      </c>
      <c r="M42" s="1010" t="s">
        <v>357</v>
      </c>
      <c r="N42" s="1244">
        <v>784.25</v>
      </c>
      <c r="O42" s="1004">
        <v>25</v>
      </c>
      <c r="P42" s="1010" t="s">
        <v>1812</v>
      </c>
      <c r="Q42" s="1244">
        <v>1254.8</v>
      </c>
      <c r="R42" s="1004">
        <v>40</v>
      </c>
      <c r="S42" s="457" t="s">
        <v>1270</v>
      </c>
    </row>
    <row r="43" spans="1:19" x14ac:dyDescent="0.2">
      <c r="A43" s="448" t="s">
        <v>392</v>
      </c>
      <c r="B43" s="1015">
        <v>703</v>
      </c>
      <c r="C43" s="1015">
        <v>692</v>
      </c>
      <c r="D43" s="1015">
        <v>606</v>
      </c>
      <c r="E43" s="1245">
        <v>2001</v>
      </c>
      <c r="F43" s="1015">
        <v>780</v>
      </c>
      <c r="G43" s="1015">
        <v>710</v>
      </c>
      <c r="H43" s="1015">
        <v>2264</v>
      </c>
      <c r="I43" s="1245">
        <v>3754</v>
      </c>
      <c r="J43" s="1246">
        <v>5755</v>
      </c>
      <c r="K43" s="1247">
        <v>1151</v>
      </c>
      <c r="L43" s="1004">
        <v>20</v>
      </c>
      <c r="M43" s="1010" t="s">
        <v>1221</v>
      </c>
      <c r="N43" s="1244">
        <v>575.5</v>
      </c>
      <c r="O43" s="1004">
        <v>10</v>
      </c>
      <c r="P43" s="1010" t="s">
        <v>1750</v>
      </c>
      <c r="Q43" s="1244">
        <v>4028.5</v>
      </c>
      <c r="R43" s="1004">
        <v>70</v>
      </c>
      <c r="S43" s="457" t="s">
        <v>1799</v>
      </c>
    </row>
    <row r="44" spans="1:19" x14ac:dyDescent="0.2">
      <c r="A44" s="448" t="s">
        <v>393</v>
      </c>
      <c r="B44" s="1015">
        <v>582</v>
      </c>
      <c r="C44" s="1015">
        <v>794</v>
      </c>
      <c r="D44" s="1015">
        <v>1384</v>
      </c>
      <c r="E44" s="1245">
        <v>2760</v>
      </c>
      <c r="F44" s="1015">
        <v>611</v>
      </c>
      <c r="G44" s="1015">
        <v>535</v>
      </c>
      <c r="H44" s="1015">
        <v>2546</v>
      </c>
      <c r="I44" s="1245">
        <v>3692</v>
      </c>
      <c r="J44" s="1246">
        <v>6452</v>
      </c>
      <c r="K44" s="1247">
        <v>1871.08</v>
      </c>
      <c r="L44" s="1004">
        <v>29</v>
      </c>
      <c r="M44" s="1010" t="s">
        <v>1804</v>
      </c>
      <c r="N44" s="1244">
        <v>0</v>
      </c>
      <c r="O44" s="1004">
        <v>0</v>
      </c>
      <c r="P44" s="1010"/>
      <c r="Q44" s="1244">
        <v>4580.92</v>
      </c>
      <c r="R44" s="1004">
        <v>71</v>
      </c>
      <c r="S44" s="457" t="s">
        <v>1804</v>
      </c>
    </row>
    <row r="45" spans="1:19" x14ac:dyDescent="0.2">
      <c r="A45" s="448" t="s">
        <v>394</v>
      </c>
      <c r="B45" s="1015">
        <v>174</v>
      </c>
      <c r="C45" s="1015">
        <v>428</v>
      </c>
      <c r="D45" s="1015">
        <v>689</v>
      </c>
      <c r="E45" s="1245">
        <v>1291</v>
      </c>
      <c r="F45" s="1015">
        <v>209</v>
      </c>
      <c r="G45" s="1015">
        <v>235</v>
      </c>
      <c r="H45" s="1015">
        <v>877</v>
      </c>
      <c r="I45" s="1245">
        <v>1321</v>
      </c>
      <c r="J45" s="1246">
        <v>2612</v>
      </c>
      <c r="K45" s="1247">
        <v>783.6</v>
      </c>
      <c r="L45" s="1004">
        <v>30</v>
      </c>
      <c r="M45" s="1010" t="s">
        <v>357</v>
      </c>
      <c r="N45" s="1244">
        <v>261.2</v>
      </c>
      <c r="O45" s="1004">
        <v>10</v>
      </c>
      <c r="P45" s="1010" t="s">
        <v>1813</v>
      </c>
      <c r="Q45" s="1244">
        <v>1567.2</v>
      </c>
      <c r="R45" s="1004">
        <v>60</v>
      </c>
      <c r="S45" s="457" t="s">
        <v>1221</v>
      </c>
    </row>
    <row r="46" spans="1:19" x14ac:dyDescent="0.2">
      <c r="A46" s="448" t="s">
        <v>395</v>
      </c>
      <c r="B46" s="1015">
        <v>163</v>
      </c>
      <c r="C46" s="1015">
        <v>193</v>
      </c>
      <c r="D46" s="1015">
        <v>212</v>
      </c>
      <c r="E46" s="1245">
        <v>568</v>
      </c>
      <c r="F46" s="1015">
        <v>164</v>
      </c>
      <c r="G46" s="1015">
        <v>181</v>
      </c>
      <c r="H46" s="1015">
        <v>528</v>
      </c>
      <c r="I46" s="1245">
        <v>873</v>
      </c>
      <c r="J46" s="1246">
        <v>1441</v>
      </c>
      <c r="K46" s="1247">
        <v>115.28</v>
      </c>
      <c r="L46" s="1004">
        <v>8</v>
      </c>
      <c r="M46" s="1010" t="s">
        <v>1749</v>
      </c>
      <c r="N46" s="1244">
        <v>100.87</v>
      </c>
      <c r="O46" s="1004">
        <v>7</v>
      </c>
      <c r="P46" s="1010" t="s">
        <v>1814</v>
      </c>
      <c r="Q46" s="1244">
        <v>1224.8499999999999</v>
      </c>
      <c r="R46" s="1004">
        <v>85</v>
      </c>
      <c r="S46" s="457" t="s">
        <v>1799</v>
      </c>
    </row>
    <row r="47" spans="1:19" x14ac:dyDescent="0.2">
      <c r="A47" s="448" t="s">
        <v>396</v>
      </c>
      <c r="B47" s="1015">
        <v>475</v>
      </c>
      <c r="C47" s="1015">
        <v>756</v>
      </c>
      <c r="D47" s="1015">
        <v>840</v>
      </c>
      <c r="E47" s="1245">
        <v>2071</v>
      </c>
      <c r="F47" s="1015">
        <v>488</v>
      </c>
      <c r="G47" s="1015">
        <v>408</v>
      </c>
      <c r="H47" s="1015">
        <v>1872</v>
      </c>
      <c r="I47" s="1245">
        <v>2768</v>
      </c>
      <c r="J47" s="1246">
        <v>4839</v>
      </c>
      <c r="K47" s="1247">
        <v>1451.7</v>
      </c>
      <c r="L47" s="1004">
        <v>30</v>
      </c>
      <c r="M47" s="1010" t="s">
        <v>1221</v>
      </c>
      <c r="N47" s="1244">
        <v>10.645799999999999</v>
      </c>
      <c r="O47" s="1004">
        <v>0.22</v>
      </c>
      <c r="P47" s="1010" t="s">
        <v>1741</v>
      </c>
      <c r="Q47" s="1244">
        <v>3376.6541999999999</v>
      </c>
      <c r="R47" s="1004">
        <v>69.78</v>
      </c>
      <c r="S47" s="457" t="s">
        <v>1270</v>
      </c>
    </row>
    <row r="48" spans="1:19" x14ac:dyDescent="0.2">
      <c r="A48" s="448" t="s">
        <v>938</v>
      </c>
      <c r="B48" s="1015">
        <v>598</v>
      </c>
      <c r="C48" s="1015">
        <v>954</v>
      </c>
      <c r="D48" s="1015">
        <v>1017</v>
      </c>
      <c r="E48" s="1245">
        <v>2569</v>
      </c>
      <c r="F48" s="1015">
        <v>648</v>
      </c>
      <c r="G48" s="1015">
        <v>762</v>
      </c>
      <c r="H48" s="1015">
        <v>2135</v>
      </c>
      <c r="I48" s="1245">
        <v>3545</v>
      </c>
      <c r="J48" s="1246">
        <v>6114</v>
      </c>
      <c r="K48" s="1247">
        <v>1834.2</v>
      </c>
      <c r="L48" s="1004">
        <v>30</v>
      </c>
      <c r="M48" s="1010" t="s">
        <v>1805</v>
      </c>
      <c r="N48" s="1244">
        <v>1834.2</v>
      </c>
      <c r="O48" s="1004">
        <v>30</v>
      </c>
      <c r="P48" s="1010" t="s">
        <v>1754</v>
      </c>
      <c r="Q48" s="1244">
        <v>2445.6</v>
      </c>
      <c r="R48" s="1004">
        <v>40</v>
      </c>
      <c r="S48" s="457" t="s">
        <v>1799</v>
      </c>
    </row>
    <row r="49" spans="1:19" x14ac:dyDescent="0.2">
      <c r="A49" s="448" t="s">
        <v>398</v>
      </c>
      <c r="B49" s="1015">
        <v>1134</v>
      </c>
      <c r="C49" s="1015">
        <v>1465</v>
      </c>
      <c r="D49" s="1015">
        <v>1533</v>
      </c>
      <c r="E49" s="1245">
        <v>4132</v>
      </c>
      <c r="F49" s="1015">
        <v>1267</v>
      </c>
      <c r="G49" s="1015">
        <v>1127</v>
      </c>
      <c r="H49" s="1015">
        <v>4080</v>
      </c>
      <c r="I49" s="1245">
        <v>6474</v>
      </c>
      <c r="J49" s="1246">
        <v>10606</v>
      </c>
      <c r="K49" s="1247">
        <v>3181.8</v>
      </c>
      <c r="L49" s="1004">
        <v>30</v>
      </c>
      <c r="M49" s="1010" t="s">
        <v>356</v>
      </c>
      <c r="N49" s="1244">
        <v>530.29999999999995</v>
      </c>
      <c r="O49" s="1004">
        <v>5</v>
      </c>
      <c r="P49" s="1010" t="s">
        <v>1812</v>
      </c>
      <c r="Q49" s="1244">
        <v>6893.9</v>
      </c>
      <c r="R49" s="1004">
        <v>65</v>
      </c>
      <c r="S49" s="457" t="s">
        <v>356</v>
      </c>
    </row>
    <row r="50" spans="1:19" x14ac:dyDescent="0.2">
      <c r="A50" s="356"/>
      <c r="B50" s="1015"/>
      <c r="C50" s="357"/>
      <c r="D50" s="357"/>
      <c r="E50" s="359"/>
      <c r="F50" s="1244"/>
      <c r="G50" s="357"/>
      <c r="H50" s="357"/>
      <c r="I50" s="359"/>
      <c r="J50" s="360"/>
      <c r="K50" s="255"/>
      <c r="L50" s="254"/>
      <c r="M50" s="361"/>
      <c r="N50" s="358"/>
      <c r="O50" s="254"/>
      <c r="P50" s="362"/>
      <c r="Q50" s="358"/>
      <c r="R50" s="254"/>
      <c r="S50" s="2105"/>
    </row>
    <row r="51" spans="1:19" ht="13.5" thickBot="1" x14ac:dyDescent="0.25">
      <c r="A51" s="363" t="s">
        <v>399</v>
      </c>
      <c r="B51" s="364">
        <v>51777</v>
      </c>
      <c r="C51" s="364">
        <v>41855</v>
      </c>
      <c r="D51" s="364">
        <v>40716</v>
      </c>
      <c r="E51" s="365">
        <v>134348</v>
      </c>
      <c r="F51" s="366">
        <v>55806</v>
      </c>
      <c r="G51" s="364">
        <v>57290</v>
      </c>
      <c r="H51" s="364">
        <v>203903</v>
      </c>
      <c r="I51" s="367">
        <v>316999</v>
      </c>
      <c r="J51" s="368">
        <v>451347</v>
      </c>
      <c r="K51" s="369">
        <v>81771.350000000006</v>
      </c>
      <c r="L51" s="2445">
        <v>18.117180351259677</v>
      </c>
      <c r="M51" s="370" t="s">
        <v>1221</v>
      </c>
      <c r="N51" s="369">
        <v>60888.595799999996</v>
      </c>
      <c r="O51" s="2446">
        <v>13.490417749536386</v>
      </c>
      <c r="P51" s="371" t="s">
        <v>1807</v>
      </c>
      <c r="Q51" s="369">
        <v>308687.05420000007</v>
      </c>
      <c r="R51" s="2446">
        <v>68.392401899203946</v>
      </c>
      <c r="S51" s="2106" t="s">
        <v>1222</v>
      </c>
    </row>
    <row r="52" spans="1:19" ht="13.5" thickTop="1" x14ac:dyDescent="0.2">
      <c r="A52" s="7" t="s">
        <v>1904</v>
      </c>
    </row>
    <row r="53" spans="1:19" x14ac:dyDescent="0.2">
      <c r="A53" s="11" t="s">
        <v>1817</v>
      </c>
    </row>
    <row r="54" spans="1:19" ht="25.5" customHeight="1" x14ac:dyDescent="0.2">
      <c r="A54" s="3259" t="s">
        <v>1745</v>
      </c>
      <c r="B54" s="3260"/>
      <c r="C54" s="3260"/>
      <c r="D54" s="3260"/>
      <c r="E54" s="3260"/>
      <c r="F54" s="3260"/>
      <c r="G54" s="3260"/>
      <c r="H54" s="3260"/>
      <c r="I54" s="3260"/>
      <c r="J54" s="3260"/>
      <c r="K54" s="3260"/>
      <c r="L54" s="3260"/>
      <c r="M54" s="3260"/>
      <c r="N54" s="3260"/>
      <c r="O54" s="3260"/>
      <c r="P54" s="3260"/>
    </row>
    <row r="55" spans="1:19" x14ac:dyDescent="0.2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6" spans="1:19" x14ac:dyDescent="0.2">
      <c r="E56" s="195"/>
      <c r="F56" s="195"/>
      <c r="J56" s="195"/>
    </row>
    <row r="57" spans="1:19" x14ac:dyDescent="0.2">
      <c r="E57" s="195"/>
      <c r="H57" s="195"/>
      <c r="J57" s="422"/>
    </row>
    <row r="58" spans="1:19" x14ac:dyDescent="0.2">
      <c r="B58" s="195"/>
      <c r="C58" s="372"/>
      <c r="F58" s="195"/>
      <c r="J58" s="195"/>
      <c r="K58" s="11"/>
      <c r="L58" s="11"/>
    </row>
    <row r="59" spans="1:19" x14ac:dyDescent="0.2">
      <c r="F59" s="195"/>
      <c r="K59" s="2448"/>
    </row>
    <row r="60" spans="1:19" x14ac:dyDescent="0.2">
      <c r="B60" s="11"/>
      <c r="C60" s="11"/>
      <c r="D60" s="11"/>
      <c r="F60" s="195"/>
      <c r="J60" s="2151"/>
      <c r="K60" s="2448"/>
    </row>
    <row r="61" spans="1:19" x14ac:dyDescent="0.2">
      <c r="E61" s="2379"/>
      <c r="F61" s="372"/>
      <c r="J61" s="2151"/>
      <c r="K61" s="2448"/>
    </row>
    <row r="62" spans="1:19" x14ac:dyDescent="0.2">
      <c r="E62" s="2379"/>
      <c r="F62" s="372"/>
      <c r="J62" s="2151"/>
      <c r="K62" s="2448"/>
    </row>
    <row r="63" spans="1:19" x14ac:dyDescent="0.2">
      <c r="E63" s="2380"/>
      <c r="F63" s="372"/>
      <c r="J63" s="2151"/>
      <c r="K63" s="2448"/>
    </row>
    <row r="64" spans="1:19" x14ac:dyDescent="0.2">
      <c r="E64" s="3263"/>
      <c r="F64" s="372"/>
      <c r="J64" s="2151"/>
      <c r="K64" s="2448"/>
    </row>
    <row r="65" spans="5:11" x14ac:dyDescent="0.2">
      <c r="E65" s="3263"/>
      <c r="F65" s="372"/>
      <c r="K65" s="2448"/>
    </row>
    <row r="66" spans="5:11" x14ac:dyDescent="0.2">
      <c r="E66" s="3263"/>
      <c r="F66" s="372"/>
      <c r="K66" s="2448"/>
    </row>
    <row r="67" spans="5:11" x14ac:dyDescent="0.2">
      <c r="E67" s="3263"/>
      <c r="F67" s="372"/>
      <c r="J67" s="2151"/>
      <c r="K67" s="2448"/>
    </row>
    <row r="68" spans="5:11" x14ac:dyDescent="0.2">
      <c r="E68" s="3263"/>
      <c r="F68" s="372"/>
      <c r="K68" s="2151"/>
    </row>
    <row r="69" spans="5:11" x14ac:dyDescent="0.2">
      <c r="E69" s="2380"/>
      <c r="F69" s="372"/>
      <c r="J69" s="2151"/>
      <c r="K69" s="2151"/>
    </row>
    <row r="70" spans="5:11" x14ac:dyDescent="0.2">
      <c r="E70" s="2380"/>
      <c r="F70" s="372"/>
      <c r="K70" s="2448"/>
    </row>
    <row r="71" spans="5:11" x14ac:dyDescent="0.2">
      <c r="E71" s="3263"/>
      <c r="F71" s="372"/>
      <c r="K71" s="2151"/>
    </row>
    <row r="72" spans="5:11" x14ac:dyDescent="0.2">
      <c r="E72" s="3263"/>
      <c r="F72" s="372"/>
      <c r="J72" s="2151"/>
      <c r="K72" s="2151"/>
    </row>
    <row r="73" spans="5:11" x14ac:dyDescent="0.2">
      <c r="E73" s="3263"/>
      <c r="F73" s="372"/>
      <c r="K73" s="2448"/>
    </row>
    <row r="74" spans="5:11" x14ac:dyDescent="0.2">
      <c r="E74" s="3263"/>
      <c r="F74" s="372"/>
      <c r="K74" s="2448"/>
    </row>
    <row r="75" spans="5:11" x14ac:dyDescent="0.2">
      <c r="E75" s="3263"/>
      <c r="F75" s="372"/>
      <c r="K75" s="2448"/>
    </row>
    <row r="76" spans="5:11" x14ac:dyDescent="0.2">
      <c r="E76" s="3263"/>
      <c r="F76" s="372"/>
      <c r="K76" s="2151"/>
    </row>
    <row r="77" spans="5:11" x14ac:dyDescent="0.2">
      <c r="E77" s="3263"/>
      <c r="F77" s="372"/>
      <c r="J77" s="2151"/>
      <c r="K77" s="2448"/>
    </row>
    <row r="78" spans="5:11" x14ac:dyDescent="0.2">
      <c r="E78" s="3263"/>
      <c r="F78" s="372"/>
      <c r="K78" s="2448"/>
    </row>
    <row r="79" spans="5:11" x14ac:dyDescent="0.2">
      <c r="E79" s="3263"/>
      <c r="F79" s="372"/>
      <c r="K79" s="2448"/>
    </row>
    <row r="80" spans="5:11" x14ac:dyDescent="0.2">
      <c r="E80" s="3263"/>
      <c r="F80" s="372"/>
      <c r="K80" s="2448"/>
    </row>
    <row r="81" spans="5:12" x14ac:dyDescent="0.2">
      <c r="E81" s="3263"/>
      <c r="F81" s="372"/>
      <c r="K81" s="2448"/>
    </row>
    <row r="82" spans="5:12" x14ac:dyDescent="0.2">
      <c r="E82" s="3263"/>
      <c r="F82" s="372"/>
      <c r="J82" s="2151"/>
      <c r="K82" s="2151"/>
    </row>
    <row r="83" spans="5:12" x14ac:dyDescent="0.2">
      <c r="E83" s="3263"/>
      <c r="F83" s="372"/>
      <c r="K83" s="2448"/>
    </row>
    <row r="84" spans="5:12" x14ac:dyDescent="0.2">
      <c r="E84" s="2379"/>
      <c r="F84" s="372"/>
      <c r="K84" s="2448"/>
    </row>
    <row r="85" spans="5:12" x14ac:dyDescent="0.2">
      <c r="E85" s="2380"/>
      <c r="F85" s="372"/>
      <c r="K85" s="2448"/>
    </row>
    <row r="86" spans="5:12" x14ac:dyDescent="0.2">
      <c r="E86" s="1"/>
      <c r="F86" s="372"/>
      <c r="K86" s="2151"/>
    </row>
    <row r="87" spans="5:12" ht="15" customHeight="1" x14ac:dyDescent="0.2">
      <c r="E87" s="3263"/>
      <c r="F87" s="372"/>
      <c r="J87" s="2151"/>
      <c r="K87" s="2448"/>
    </row>
    <row r="88" spans="5:12" ht="15" customHeight="1" x14ac:dyDescent="0.2">
      <c r="E88" s="3263"/>
      <c r="F88" s="372"/>
      <c r="K88" s="2448"/>
    </row>
    <row r="89" spans="5:12" ht="15" customHeight="1" x14ac:dyDescent="0.2">
      <c r="E89" s="3263"/>
      <c r="F89" s="372"/>
      <c r="K89" s="2448"/>
    </row>
    <row r="90" spans="5:12" ht="15" customHeight="1" x14ac:dyDescent="0.2">
      <c r="E90" s="3263"/>
      <c r="F90" s="372"/>
      <c r="K90" s="2448"/>
    </row>
    <row r="91" spans="5:12" x14ac:dyDescent="0.2">
      <c r="E91" s="3263"/>
      <c r="F91" s="372"/>
      <c r="K91" s="2448"/>
    </row>
    <row r="92" spans="5:12" x14ac:dyDescent="0.2">
      <c r="E92" s="3263"/>
      <c r="F92" s="372"/>
      <c r="K92" s="2448"/>
    </row>
    <row r="93" spans="5:12" x14ac:dyDescent="0.2">
      <c r="E93" s="2380"/>
      <c r="F93" s="372"/>
      <c r="K93" s="2448"/>
    </row>
    <row r="94" spans="5:12" x14ac:dyDescent="0.2">
      <c r="K94" s="2151"/>
    </row>
    <row r="95" spans="5:12" x14ac:dyDescent="0.2">
      <c r="K95" s="2449"/>
      <c r="L95" s="11"/>
    </row>
    <row r="96" spans="5:12" x14ac:dyDescent="0.2">
      <c r="K96" s="2151"/>
    </row>
  </sheetData>
  <sortState ref="K59:L95">
    <sortCondition ref="L59:L95"/>
  </sortState>
  <mergeCells count="13">
    <mergeCell ref="A54:P54"/>
    <mergeCell ref="K5:S5"/>
    <mergeCell ref="E64:E68"/>
    <mergeCell ref="E71:E83"/>
    <mergeCell ref="E87:E92"/>
    <mergeCell ref="B5:E5"/>
    <mergeCell ref="F5:I5"/>
    <mergeCell ref="A1:S1"/>
    <mergeCell ref="A2:S2"/>
    <mergeCell ref="A3:S3"/>
    <mergeCell ref="K6:M6"/>
    <mergeCell ref="N6:P6"/>
    <mergeCell ref="Q6:S6"/>
  </mergeCells>
  <phoneticPr fontId="13" type="noConversion"/>
  <pageMargins left="0.39370078740157499" right="0.39370078740157499" top="0.59055118110236204" bottom="0.59055118110236204" header="0" footer="0"/>
  <pageSetup scale="75" orientation="landscape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sqref="A1:F1"/>
    </sheetView>
  </sheetViews>
  <sheetFormatPr baseColWidth="10" defaultColWidth="11.42578125" defaultRowHeight="12.75" x14ac:dyDescent="0.2"/>
  <cols>
    <col min="1" max="1" width="29.5703125" customWidth="1"/>
    <col min="2" max="2" width="19.140625" customWidth="1"/>
    <col min="3" max="5" width="18.42578125" customWidth="1"/>
    <col min="6" max="6" width="20.85546875" customWidth="1"/>
  </cols>
  <sheetData>
    <row r="1" spans="1:6" ht="15.75" x14ac:dyDescent="0.25">
      <c r="A1" s="3253" t="s">
        <v>331</v>
      </c>
      <c r="B1" s="3253"/>
      <c r="C1" s="3253"/>
      <c r="D1" s="3253"/>
      <c r="E1" s="3253"/>
      <c r="F1" s="3253"/>
    </row>
    <row r="2" spans="1:6" x14ac:dyDescent="0.2">
      <c r="A2" s="3004" t="s">
        <v>440</v>
      </c>
      <c r="B2" s="3004"/>
      <c r="C2" s="3004"/>
      <c r="D2" s="3004"/>
      <c r="E2" s="3004"/>
      <c r="F2" s="3004"/>
    </row>
    <row r="3" spans="1:6" ht="13.5" thickBot="1" x14ac:dyDescent="0.25">
      <c r="A3" s="3254" t="s">
        <v>1868</v>
      </c>
      <c r="B3" s="3254"/>
      <c r="C3" s="3254"/>
      <c r="D3" s="3254"/>
      <c r="E3" s="3254"/>
      <c r="F3" s="3254"/>
    </row>
    <row r="4" spans="1:6" ht="13.5" thickTop="1" x14ac:dyDescent="0.2">
      <c r="A4" s="2584"/>
      <c r="B4" s="3267" t="s">
        <v>1883</v>
      </c>
      <c r="C4" s="3267"/>
      <c r="D4" s="3267"/>
      <c r="E4" s="3267"/>
      <c r="F4" s="3268"/>
    </row>
    <row r="5" spans="1:6" ht="12.75" customHeight="1" x14ac:dyDescent="0.2">
      <c r="A5" s="331" t="s">
        <v>334</v>
      </c>
      <c r="B5" s="3269" t="s">
        <v>1878</v>
      </c>
      <c r="C5" s="3269" t="s">
        <v>1879</v>
      </c>
      <c r="D5" s="3269" t="s">
        <v>1880</v>
      </c>
      <c r="E5" s="3269" t="s">
        <v>1881</v>
      </c>
      <c r="F5" s="3271" t="s">
        <v>1882</v>
      </c>
    </row>
    <row r="6" spans="1:6" x14ac:dyDescent="0.2">
      <c r="A6" s="346" t="s">
        <v>1210</v>
      </c>
      <c r="B6" s="3270"/>
      <c r="C6" s="3270"/>
      <c r="D6" s="3270"/>
      <c r="E6" s="3270"/>
      <c r="F6" s="3271"/>
    </row>
    <row r="7" spans="1:6" x14ac:dyDescent="0.2">
      <c r="A7" s="2382" t="s">
        <v>358</v>
      </c>
      <c r="B7" s="2036">
        <v>6122</v>
      </c>
      <c r="C7" s="2036">
        <v>702</v>
      </c>
      <c r="D7" s="2036">
        <v>412</v>
      </c>
      <c r="E7" s="2036">
        <v>11</v>
      </c>
      <c r="F7" s="2036">
        <v>7247</v>
      </c>
    </row>
    <row r="8" spans="1:6" x14ac:dyDescent="0.2">
      <c r="A8" s="2384" t="s">
        <v>359</v>
      </c>
      <c r="B8" s="449">
        <v>626</v>
      </c>
      <c r="C8" s="449">
        <v>88</v>
      </c>
      <c r="D8" s="449">
        <v>43</v>
      </c>
      <c r="E8" s="449">
        <v>2</v>
      </c>
      <c r="F8" s="2585">
        <v>759</v>
      </c>
    </row>
    <row r="9" spans="1:6" x14ac:dyDescent="0.2">
      <c r="A9" s="2384" t="s">
        <v>360</v>
      </c>
      <c r="B9" s="449">
        <v>658</v>
      </c>
      <c r="C9" s="449">
        <v>99</v>
      </c>
      <c r="D9" s="449">
        <v>58</v>
      </c>
      <c r="E9" s="449">
        <v>1</v>
      </c>
      <c r="F9" s="2585">
        <v>816</v>
      </c>
    </row>
    <row r="10" spans="1:6" x14ac:dyDescent="0.2">
      <c r="A10" s="2384" t="s">
        <v>361</v>
      </c>
      <c r="B10" s="449">
        <v>593</v>
      </c>
      <c r="C10" s="449">
        <v>47</v>
      </c>
      <c r="D10" s="449">
        <v>15</v>
      </c>
      <c r="E10" s="449">
        <v>0</v>
      </c>
      <c r="F10" s="2585">
        <v>655</v>
      </c>
    </row>
    <row r="11" spans="1:6" x14ac:dyDescent="0.2">
      <c r="A11" s="2384" t="s">
        <v>362</v>
      </c>
      <c r="B11" s="449">
        <v>497</v>
      </c>
      <c r="C11" s="449">
        <v>50</v>
      </c>
      <c r="D11" s="449">
        <v>37</v>
      </c>
      <c r="E11" s="449">
        <v>2</v>
      </c>
      <c r="F11" s="2585">
        <v>586</v>
      </c>
    </row>
    <row r="12" spans="1:6" x14ac:dyDescent="0.2">
      <c r="A12" s="2384" t="s">
        <v>363</v>
      </c>
      <c r="B12" s="449">
        <v>388</v>
      </c>
      <c r="C12" s="449">
        <v>41</v>
      </c>
      <c r="D12" s="449">
        <v>16</v>
      </c>
      <c r="E12" s="449">
        <v>0</v>
      </c>
      <c r="F12" s="2585">
        <v>445</v>
      </c>
    </row>
    <row r="13" spans="1:6" x14ac:dyDescent="0.2">
      <c r="A13" s="2384" t="s">
        <v>364</v>
      </c>
      <c r="B13" s="449">
        <v>595</v>
      </c>
      <c r="C13" s="449">
        <v>56</v>
      </c>
      <c r="D13" s="449">
        <v>25</v>
      </c>
      <c r="E13" s="449">
        <v>0</v>
      </c>
      <c r="F13" s="2585">
        <v>676</v>
      </c>
    </row>
    <row r="14" spans="1:6" x14ac:dyDescent="0.2">
      <c r="A14" s="2384" t="s">
        <v>365</v>
      </c>
      <c r="B14" s="449">
        <v>104</v>
      </c>
      <c r="C14" s="449">
        <v>17</v>
      </c>
      <c r="D14" s="449">
        <v>11</v>
      </c>
      <c r="E14" s="449">
        <v>0</v>
      </c>
      <c r="F14" s="2585">
        <v>132</v>
      </c>
    </row>
    <row r="15" spans="1:6" x14ac:dyDescent="0.2">
      <c r="A15" s="2384" t="s">
        <v>366</v>
      </c>
      <c r="B15" s="449">
        <v>294</v>
      </c>
      <c r="C15" s="449">
        <v>22</v>
      </c>
      <c r="D15" s="449">
        <v>10</v>
      </c>
      <c r="E15" s="449">
        <v>0</v>
      </c>
      <c r="F15" s="2585">
        <v>326</v>
      </c>
    </row>
    <row r="16" spans="1:6" x14ac:dyDescent="0.2">
      <c r="A16" s="2384" t="s">
        <v>935</v>
      </c>
      <c r="B16" s="449">
        <v>605</v>
      </c>
      <c r="C16" s="449">
        <v>96</v>
      </c>
      <c r="D16" s="449">
        <v>59</v>
      </c>
      <c r="E16" s="449">
        <v>3</v>
      </c>
      <c r="F16" s="2585">
        <v>763</v>
      </c>
    </row>
    <row r="17" spans="1:6" x14ac:dyDescent="0.2">
      <c r="A17" s="2384" t="s">
        <v>368</v>
      </c>
      <c r="B17" s="449">
        <v>359</v>
      </c>
      <c r="C17" s="449">
        <v>33</v>
      </c>
      <c r="D17" s="449">
        <v>28</v>
      </c>
      <c r="E17" s="449">
        <v>0</v>
      </c>
      <c r="F17" s="2585">
        <v>420</v>
      </c>
    </row>
    <row r="18" spans="1:6" x14ac:dyDescent="0.2">
      <c r="A18" s="2386" t="s">
        <v>369</v>
      </c>
      <c r="B18" s="449">
        <v>448</v>
      </c>
      <c r="C18" s="449">
        <v>16</v>
      </c>
      <c r="D18" s="449">
        <v>3</v>
      </c>
      <c r="E18" s="449">
        <v>0</v>
      </c>
      <c r="F18" s="2585">
        <v>467</v>
      </c>
    </row>
    <row r="19" spans="1:6" x14ac:dyDescent="0.2">
      <c r="A19" s="2384" t="s">
        <v>936</v>
      </c>
      <c r="B19" s="449">
        <v>349</v>
      </c>
      <c r="C19" s="449">
        <v>37</v>
      </c>
      <c r="D19" s="449">
        <v>34</v>
      </c>
      <c r="E19" s="449">
        <v>1</v>
      </c>
      <c r="F19" s="2585">
        <v>421</v>
      </c>
    </row>
    <row r="20" spans="1:6" x14ac:dyDescent="0.2">
      <c r="A20" s="2384" t="s">
        <v>371</v>
      </c>
      <c r="B20" s="449">
        <v>180</v>
      </c>
      <c r="C20" s="449">
        <v>19</v>
      </c>
      <c r="D20" s="449">
        <v>15</v>
      </c>
      <c r="E20" s="449">
        <v>0</v>
      </c>
      <c r="F20" s="2585">
        <v>214</v>
      </c>
    </row>
    <row r="21" spans="1:6" x14ac:dyDescent="0.2">
      <c r="A21" s="2384" t="s">
        <v>372</v>
      </c>
      <c r="B21" s="449">
        <v>253</v>
      </c>
      <c r="C21" s="449">
        <v>45</v>
      </c>
      <c r="D21" s="449">
        <v>17</v>
      </c>
      <c r="E21" s="449">
        <v>0</v>
      </c>
      <c r="F21" s="2585">
        <v>315</v>
      </c>
    </row>
    <row r="22" spans="1:6" x14ac:dyDescent="0.2">
      <c r="A22" s="2384" t="s">
        <v>373</v>
      </c>
      <c r="B22" s="449">
        <v>173</v>
      </c>
      <c r="C22" s="449">
        <v>36</v>
      </c>
      <c r="D22" s="449">
        <v>41</v>
      </c>
      <c r="E22" s="449">
        <v>2</v>
      </c>
      <c r="F22" s="2585">
        <v>252</v>
      </c>
    </row>
    <row r="23" spans="1:6" x14ac:dyDescent="0.2">
      <c r="A23" s="2382" t="s">
        <v>374</v>
      </c>
      <c r="B23" s="2036">
        <v>2005</v>
      </c>
      <c r="C23" s="2036">
        <v>168</v>
      </c>
      <c r="D23" s="2036">
        <v>94</v>
      </c>
      <c r="E23" s="2036">
        <v>1</v>
      </c>
      <c r="F23" s="2586">
        <v>2268</v>
      </c>
    </row>
    <row r="24" spans="1:6" x14ac:dyDescent="0.2">
      <c r="A24" s="2384" t="s">
        <v>1224</v>
      </c>
      <c r="B24" s="449">
        <v>852</v>
      </c>
      <c r="C24" s="449">
        <v>49</v>
      </c>
      <c r="D24" s="449">
        <v>25</v>
      </c>
      <c r="E24" s="449">
        <v>0</v>
      </c>
      <c r="F24" s="2585">
        <v>926</v>
      </c>
    </row>
    <row r="25" spans="1:6" x14ac:dyDescent="0.2">
      <c r="A25" s="2384" t="s">
        <v>376</v>
      </c>
      <c r="B25" s="449">
        <v>290</v>
      </c>
      <c r="C25" s="449">
        <v>9</v>
      </c>
      <c r="D25" s="449">
        <v>3</v>
      </c>
      <c r="E25" s="449">
        <v>0</v>
      </c>
      <c r="F25" s="2585">
        <v>302</v>
      </c>
    </row>
    <row r="26" spans="1:6" x14ac:dyDescent="0.2">
      <c r="A26" s="2384" t="s">
        <v>377</v>
      </c>
      <c r="B26" s="449">
        <v>213</v>
      </c>
      <c r="C26" s="449">
        <v>5</v>
      </c>
      <c r="D26" s="449">
        <v>3</v>
      </c>
      <c r="E26" s="449">
        <v>0</v>
      </c>
      <c r="F26" s="2585">
        <v>221</v>
      </c>
    </row>
    <row r="27" spans="1:6" x14ac:dyDescent="0.2">
      <c r="A27" s="2384" t="s">
        <v>378</v>
      </c>
      <c r="B27" s="449">
        <v>306</v>
      </c>
      <c r="C27" s="449">
        <v>41</v>
      </c>
      <c r="D27" s="449">
        <v>28</v>
      </c>
      <c r="E27" s="449">
        <v>1</v>
      </c>
      <c r="F27" s="2585">
        <v>376</v>
      </c>
    </row>
    <row r="28" spans="1:6" x14ac:dyDescent="0.2">
      <c r="A28" s="2386" t="s">
        <v>379</v>
      </c>
      <c r="B28" s="449">
        <v>344</v>
      </c>
      <c r="C28" s="449">
        <v>64</v>
      </c>
      <c r="D28" s="449">
        <v>35</v>
      </c>
      <c r="E28" s="449">
        <v>0</v>
      </c>
      <c r="F28" s="2585">
        <v>443</v>
      </c>
    </row>
    <row r="29" spans="1:6" x14ac:dyDescent="0.2">
      <c r="A29" s="2382" t="s">
        <v>380</v>
      </c>
      <c r="B29" s="2036">
        <v>2575</v>
      </c>
      <c r="C29" s="2036">
        <v>242</v>
      </c>
      <c r="D29" s="2036">
        <v>150</v>
      </c>
      <c r="E29" s="2036">
        <v>2</v>
      </c>
      <c r="F29" s="2586">
        <v>2969</v>
      </c>
    </row>
    <row r="30" spans="1:6" x14ac:dyDescent="0.2">
      <c r="A30" s="2384" t="s">
        <v>381</v>
      </c>
      <c r="B30" s="449">
        <v>590</v>
      </c>
      <c r="C30" s="449">
        <v>29</v>
      </c>
      <c r="D30" s="449">
        <v>19</v>
      </c>
      <c r="E30" s="449">
        <v>0</v>
      </c>
      <c r="F30" s="2585">
        <v>638</v>
      </c>
    </row>
    <row r="31" spans="1:6" x14ac:dyDescent="0.2">
      <c r="A31" s="2386" t="s">
        <v>382</v>
      </c>
      <c r="B31" s="449">
        <v>196</v>
      </c>
      <c r="C31" s="449">
        <v>26</v>
      </c>
      <c r="D31" s="449">
        <v>15</v>
      </c>
      <c r="E31" s="449">
        <v>1</v>
      </c>
      <c r="F31" s="2585">
        <v>238</v>
      </c>
    </row>
    <row r="32" spans="1:6" x14ac:dyDescent="0.2">
      <c r="A32" s="2384" t="s">
        <v>383</v>
      </c>
      <c r="B32" s="449">
        <v>193</v>
      </c>
      <c r="C32" s="449">
        <v>33</v>
      </c>
      <c r="D32" s="449">
        <v>21</v>
      </c>
      <c r="E32" s="449">
        <v>0</v>
      </c>
      <c r="F32" s="2585">
        <v>247</v>
      </c>
    </row>
    <row r="33" spans="1:6" x14ac:dyDescent="0.2">
      <c r="A33" s="2384" t="s">
        <v>384</v>
      </c>
      <c r="B33" s="449">
        <v>459</v>
      </c>
      <c r="C33" s="449">
        <v>47</v>
      </c>
      <c r="D33" s="449">
        <v>30</v>
      </c>
      <c r="E33" s="449">
        <v>0</v>
      </c>
      <c r="F33" s="2585">
        <v>536</v>
      </c>
    </row>
    <row r="34" spans="1:6" x14ac:dyDescent="0.2">
      <c r="A34" s="2384" t="s">
        <v>385</v>
      </c>
      <c r="B34" s="449">
        <v>187</v>
      </c>
      <c r="C34" s="449">
        <v>16</v>
      </c>
      <c r="D34" s="449">
        <v>6</v>
      </c>
      <c r="E34" s="449">
        <v>0</v>
      </c>
      <c r="F34" s="2585">
        <v>209</v>
      </c>
    </row>
    <row r="35" spans="1:6" x14ac:dyDescent="0.2">
      <c r="A35" s="2384" t="s">
        <v>386</v>
      </c>
      <c r="B35" s="449">
        <v>248</v>
      </c>
      <c r="C35" s="449">
        <v>16</v>
      </c>
      <c r="D35" s="449">
        <v>16</v>
      </c>
      <c r="E35" s="449">
        <v>0</v>
      </c>
      <c r="F35" s="2585">
        <v>280</v>
      </c>
    </row>
    <row r="36" spans="1:6" x14ac:dyDescent="0.2">
      <c r="A36" s="2384" t="s">
        <v>387</v>
      </c>
      <c r="B36" s="449">
        <v>273</v>
      </c>
      <c r="C36" s="449">
        <v>27</v>
      </c>
      <c r="D36" s="449">
        <v>17</v>
      </c>
      <c r="E36" s="449">
        <v>0</v>
      </c>
      <c r="F36" s="2585">
        <v>317</v>
      </c>
    </row>
    <row r="37" spans="1:6" x14ac:dyDescent="0.2">
      <c r="A37" s="2384" t="s">
        <v>388</v>
      </c>
      <c r="B37" s="449">
        <v>429</v>
      </c>
      <c r="C37" s="449">
        <v>48</v>
      </c>
      <c r="D37" s="449">
        <v>26</v>
      </c>
      <c r="E37" s="449">
        <v>1</v>
      </c>
      <c r="F37" s="2585">
        <v>504</v>
      </c>
    </row>
    <row r="38" spans="1:6" x14ac:dyDescent="0.2">
      <c r="A38" s="2382" t="s">
        <v>389</v>
      </c>
      <c r="B38" s="2036">
        <v>3829</v>
      </c>
      <c r="C38" s="2036">
        <v>168</v>
      </c>
      <c r="D38" s="2036">
        <v>57</v>
      </c>
      <c r="E38" s="2036">
        <v>1</v>
      </c>
      <c r="F38" s="2586">
        <v>4055</v>
      </c>
    </row>
    <row r="39" spans="1:6" x14ac:dyDescent="0.2">
      <c r="A39" s="2384" t="s">
        <v>390</v>
      </c>
      <c r="B39" s="449">
        <v>1242</v>
      </c>
      <c r="C39" s="449">
        <v>70</v>
      </c>
      <c r="D39" s="449">
        <v>27</v>
      </c>
      <c r="E39" s="449">
        <v>0</v>
      </c>
      <c r="F39" s="2585">
        <v>1339</v>
      </c>
    </row>
    <row r="40" spans="1:6" x14ac:dyDescent="0.2">
      <c r="A40" s="2384" t="s">
        <v>391</v>
      </c>
      <c r="B40" s="449">
        <v>296</v>
      </c>
      <c r="C40" s="449">
        <v>6</v>
      </c>
      <c r="D40" s="449">
        <v>0</v>
      </c>
      <c r="E40" s="449">
        <v>0</v>
      </c>
      <c r="F40" s="2585">
        <v>302</v>
      </c>
    </row>
    <row r="41" spans="1:6" x14ac:dyDescent="0.2">
      <c r="A41" s="2384" t="s">
        <v>392</v>
      </c>
      <c r="B41" s="449">
        <v>145</v>
      </c>
      <c r="C41" s="449">
        <v>12</v>
      </c>
      <c r="D41" s="449">
        <v>13</v>
      </c>
      <c r="E41" s="449">
        <v>1</v>
      </c>
      <c r="F41" s="2585">
        <v>171</v>
      </c>
    </row>
    <row r="42" spans="1:6" x14ac:dyDescent="0.2">
      <c r="A42" s="2384" t="s">
        <v>393</v>
      </c>
      <c r="B42" s="449">
        <v>428</v>
      </c>
      <c r="C42" s="449">
        <v>9</v>
      </c>
      <c r="D42" s="449">
        <v>1</v>
      </c>
      <c r="E42" s="449">
        <v>0</v>
      </c>
      <c r="F42" s="2585">
        <v>438</v>
      </c>
    </row>
    <row r="43" spans="1:6" x14ac:dyDescent="0.2">
      <c r="A43" s="2384" t="s">
        <v>394</v>
      </c>
      <c r="B43" s="449">
        <v>234</v>
      </c>
      <c r="C43" s="449">
        <v>4</v>
      </c>
      <c r="D43" s="449">
        <v>0</v>
      </c>
      <c r="E43" s="449">
        <v>0</v>
      </c>
      <c r="F43" s="2585">
        <v>238</v>
      </c>
    </row>
    <row r="44" spans="1:6" x14ac:dyDescent="0.2">
      <c r="A44" s="2384" t="s">
        <v>395</v>
      </c>
      <c r="B44" s="449">
        <v>193</v>
      </c>
      <c r="C44" s="449">
        <v>0</v>
      </c>
      <c r="D44" s="449">
        <v>0</v>
      </c>
      <c r="E44" s="449">
        <v>0</v>
      </c>
      <c r="F44" s="2585">
        <v>193</v>
      </c>
    </row>
    <row r="45" spans="1:6" x14ac:dyDescent="0.2">
      <c r="A45" s="2384" t="s">
        <v>396</v>
      </c>
      <c r="B45" s="449">
        <v>345</v>
      </c>
      <c r="C45" s="449">
        <v>11</v>
      </c>
      <c r="D45" s="449">
        <v>1</v>
      </c>
      <c r="E45" s="449">
        <v>0</v>
      </c>
      <c r="F45" s="2585">
        <v>357</v>
      </c>
    </row>
    <row r="46" spans="1:6" x14ac:dyDescent="0.2">
      <c r="A46" s="2384" t="s">
        <v>938</v>
      </c>
      <c r="B46" s="449">
        <v>588</v>
      </c>
      <c r="C46" s="449">
        <v>19</v>
      </c>
      <c r="D46" s="449">
        <v>1</v>
      </c>
      <c r="E46" s="449">
        <v>0</v>
      </c>
      <c r="F46" s="2585">
        <v>608</v>
      </c>
    </row>
    <row r="47" spans="1:6" x14ac:dyDescent="0.2">
      <c r="A47" s="2384" t="s">
        <v>398</v>
      </c>
      <c r="B47" s="449">
        <v>358</v>
      </c>
      <c r="C47" s="449">
        <v>37</v>
      </c>
      <c r="D47" s="449">
        <v>14</v>
      </c>
      <c r="E47" s="449">
        <v>0</v>
      </c>
      <c r="F47" s="2585">
        <v>409</v>
      </c>
    </row>
    <row r="48" spans="1:6" x14ac:dyDescent="0.2">
      <c r="A48" s="2384"/>
      <c r="B48" s="449"/>
      <c r="C48" s="449"/>
      <c r="D48" s="449"/>
      <c r="E48" s="449"/>
      <c r="F48" s="1523"/>
    </row>
    <row r="49" spans="1:6" ht="13.5" thickBot="1" x14ac:dyDescent="0.25">
      <c r="A49" s="2387" t="s">
        <v>399</v>
      </c>
      <c r="B49" s="2388">
        <v>14531</v>
      </c>
      <c r="C49" s="2388">
        <v>1280</v>
      </c>
      <c r="D49" s="2388">
        <v>713</v>
      </c>
      <c r="E49" s="2388">
        <v>15</v>
      </c>
      <c r="F49" s="2388">
        <v>16539</v>
      </c>
    </row>
    <row r="50" spans="1:6" ht="13.5" thickTop="1" x14ac:dyDescent="0.2">
      <c r="A50" s="2381" t="s">
        <v>1884</v>
      </c>
    </row>
    <row r="51" spans="1:6" x14ac:dyDescent="0.2">
      <c r="A51" s="2037"/>
    </row>
  </sheetData>
  <mergeCells count="9">
    <mergeCell ref="A1:F1"/>
    <mergeCell ref="A2:F2"/>
    <mergeCell ref="A3:F3"/>
    <mergeCell ref="B4:F4"/>
    <mergeCell ref="B5:B6"/>
    <mergeCell ref="C5:C6"/>
    <mergeCell ref="F5:F6"/>
    <mergeCell ref="D5:D6"/>
    <mergeCell ref="E5:E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workbookViewId="0">
      <selection sqref="A1:G1"/>
    </sheetView>
  </sheetViews>
  <sheetFormatPr baseColWidth="10" defaultColWidth="11.42578125" defaultRowHeight="12.75" x14ac:dyDescent="0.2"/>
  <cols>
    <col min="1" max="1" width="29.5703125" customWidth="1"/>
    <col min="2" max="7" width="13.28515625" customWidth="1"/>
  </cols>
  <sheetData>
    <row r="1" spans="1:7" ht="15.75" x14ac:dyDescent="0.25">
      <c r="A1" s="3253" t="s">
        <v>331</v>
      </c>
      <c r="B1" s="3253"/>
      <c r="C1" s="3253"/>
      <c r="D1" s="3253"/>
      <c r="E1" s="3253"/>
      <c r="F1" s="3253"/>
      <c r="G1" s="3253"/>
    </row>
    <row r="2" spans="1:7" x14ac:dyDescent="0.2">
      <c r="A2" s="3004" t="s">
        <v>440</v>
      </c>
      <c r="B2" s="3004"/>
      <c r="C2" s="3004"/>
      <c r="D2" s="3004"/>
      <c r="E2" s="3004"/>
      <c r="F2" s="3004"/>
      <c r="G2" s="3004"/>
    </row>
    <row r="3" spans="1:7" ht="13.5" thickBot="1" x14ac:dyDescent="0.25">
      <c r="A3" s="3254" t="s">
        <v>1978</v>
      </c>
      <c r="B3" s="3254"/>
      <c r="C3" s="3254"/>
      <c r="D3" s="3254"/>
      <c r="E3" s="3254"/>
      <c r="F3" s="3254"/>
      <c r="G3" s="3254"/>
    </row>
    <row r="4" spans="1:7" ht="13.5" thickTop="1" x14ac:dyDescent="0.2">
      <c r="A4" s="399"/>
      <c r="B4" s="3276" t="s">
        <v>1984</v>
      </c>
      <c r="C4" s="3276"/>
      <c r="D4" s="3276"/>
      <c r="E4" s="3276"/>
      <c r="F4" s="3276"/>
      <c r="G4" s="3277"/>
    </row>
    <row r="5" spans="1:7" ht="12.75" customHeight="1" x14ac:dyDescent="0.2">
      <c r="A5" s="400" t="s">
        <v>334</v>
      </c>
      <c r="B5" s="3269" t="s">
        <v>1980</v>
      </c>
      <c r="C5" s="3269" t="s">
        <v>1981</v>
      </c>
      <c r="D5" s="3278" t="s">
        <v>1982</v>
      </c>
      <c r="E5" s="3274" t="s">
        <v>1519</v>
      </c>
      <c r="F5" s="3269" t="s">
        <v>1520</v>
      </c>
      <c r="G5" s="3272" t="s">
        <v>1983</v>
      </c>
    </row>
    <row r="6" spans="1:7" x14ac:dyDescent="0.2">
      <c r="A6" s="399" t="s">
        <v>1210</v>
      </c>
      <c r="B6" s="3270"/>
      <c r="C6" s="3270"/>
      <c r="D6" s="3279"/>
      <c r="E6" s="3275"/>
      <c r="F6" s="3270"/>
      <c r="G6" s="3273"/>
    </row>
    <row r="7" spans="1:7" x14ac:dyDescent="0.2">
      <c r="A7" s="2382" t="s">
        <v>358</v>
      </c>
      <c r="B7" s="2655">
        <v>7368</v>
      </c>
      <c r="C7" s="2036">
        <v>7350</v>
      </c>
      <c r="D7" s="2658">
        <v>99.755700325732903</v>
      </c>
      <c r="E7" s="2655">
        <v>250518</v>
      </c>
      <c r="F7" s="2036">
        <v>249844</v>
      </c>
      <c r="G7" s="2383">
        <v>99.730957456150861</v>
      </c>
    </row>
    <row r="8" spans="1:7" x14ac:dyDescent="0.2">
      <c r="A8" s="2384" t="s">
        <v>359</v>
      </c>
      <c r="B8" s="1726">
        <v>773</v>
      </c>
      <c r="C8" s="1726">
        <v>771</v>
      </c>
      <c r="D8" s="2659">
        <v>99.741267787839575</v>
      </c>
      <c r="E8" s="2656">
        <v>24715</v>
      </c>
      <c r="F8" s="449">
        <v>24621</v>
      </c>
      <c r="G8" s="2385">
        <v>99.619664171555726</v>
      </c>
    </row>
    <row r="9" spans="1:7" x14ac:dyDescent="0.2">
      <c r="A9" s="2384" t="s">
        <v>360</v>
      </c>
      <c r="B9" s="1726">
        <v>807</v>
      </c>
      <c r="C9" s="1726">
        <v>807</v>
      </c>
      <c r="D9" s="2659">
        <v>100</v>
      </c>
      <c r="E9" s="2656">
        <v>31280</v>
      </c>
      <c r="F9" s="449">
        <v>31252</v>
      </c>
      <c r="G9" s="2385">
        <v>99.910485933503836</v>
      </c>
    </row>
    <row r="10" spans="1:7" x14ac:dyDescent="0.2">
      <c r="A10" s="2384" t="s">
        <v>361</v>
      </c>
      <c r="B10" s="1726">
        <v>649</v>
      </c>
      <c r="C10" s="1726">
        <v>648</v>
      </c>
      <c r="D10" s="2659">
        <v>99.845916795069328</v>
      </c>
      <c r="E10" s="2656">
        <v>15799</v>
      </c>
      <c r="F10" s="449">
        <v>15775</v>
      </c>
      <c r="G10" s="2385">
        <v>99.848091651370339</v>
      </c>
    </row>
    <row r="11" spans="1:7" x14ac:dyDescent="0.2">
      <c r="A11" s="2384" t="s">
        <v>362</v>
      </c>
      <c r="B11" s="1726">
        <v>616</v>
      </c>
      <c r="C11" s="1726">
        <v>616</v>
      </c>
      <c r="D11" s="2659">
        <v>100</v>
      </c>
      <c r="E11" s="2656">
        <v>25829</v>
      </c>
      <c r="F11" s="449">
        <v>25825</v>
      </c>
      <c r="G11" s="2385">
        <v>99.984513531302028</v>
      </c>
    </row>
    <row r="12" spans="1:7" x14ac:dyDescent="0.2">
      <c r="A12" s="2384" t="s">
        <v>363</v>
      </c>
      <c r="B12" s="1726">
        <v>464</v>
      </c>
      <c r="C12" s="1726">
        <v>464</v>
      </c>
      <c r="D12" s="2659">
        <v>100</v>
      </c>
      <c r="E12" s="2656">
        <v>12321</v>
      </c>
      <c r="F12" s="449">
        <v>12292</v>
      </c>
      <c r="G12" s="2385">
        <v>99.764629494359227</v>
      </c>
    </row>
    <row r="13" spans="1:7" x14ac:dyDescent="0.2">
      <c r="A13" s="2384" t="s">
        <v>364</v>
      </c>
      <c r="B13" s="1726">
        <v>720</v>
      </c>
      <c r="C13" s="1726">
        <v>720</v>
      </c>
      <c r="D13" s="2659">
        <v>100</v>
      </c>
      <c r="E13" s="2656">
        <v>23554</v>
      </c>
      <c r="F13" s="449">
        <v>23527</v>
      </c>
      <c r="G13" s="2385">
        <v>99.885369788570941</v>
      </c>
    </row>
    <row r="14" spans="1:7" x14ac:dyDescent="0.2">
      <c r="A14" s="2384" t="s">
        <v>365</v>
      </c>
      <c r="B14" s="1726">
        <v>141</v>
      </c>
      <c r="C14" s="1726">
        <v>140</v>
      </c>
      <c r="D14" s="2659">
        <v>99.290780141843967</v>
      </c>
      <c r="E14" s="2656">
        <v>6335</v>
      </c>
      <c r="F14" s="449">
        <v>6298</v>
      </c>
      <c r="G14" s="2385">
        <v>99.415943172849254</v>
      </c>
    </row>
    <row r="15" spans="1:7" x14ac:dyDescent="0.2">
      <c r="A15" s="2384" t="s">
        <v>366</v>
      </c>
      <c r="B15" s="1726">
        <v>325</v>
      </c>
      <c r="C15" s="1726">
        <v>325</v>
      </c>
      <c r="D15" s="2659">
        <v>100</v>
      </c>
      <c r="E15" s="2656">
        <v>7942</v>
      </c>
      <c r="F15" s="449">
        <v>7942</v>
      </c>
      <c r="G15" s="2385">
        <v>100</v>
      </c>
    </row>
    <row r="16" spans="1:7" x14ac:dyDescent="0.2">
      <c r="A16" s="2384" t="s">
        <v>935</v>
      </c>
      <c r="B16" s="1726">
        <v>780</v>
      </c>
      <c r="C16" s="1726">
        <v>774</v>
      </c>
      <c r="D16" s="2659">
        <v>99.230769230769226</v>
      </c>
      <c r="E16" s="2656">
        <v>30802</v>
      </c>
      <c r="F16" s="449">
        <v>30610</v>
      </c>
      <c r="G16" s="2385">
        <v>99.376663852996558</v>
      </c>
    </row>
    <row r="17" spans="1:7" x14ac:dyDescent="0.2">
      <c r="A17" s="2384" t="s">
        <v>368</v>
      </c>
      <c r="B17" s="1726">
        <v>450</v>
      </c>
      <c r="C17" s="1726">
        <v>448</v>
      </c>
      <c r="D17" s="2659">
        <v>99.555555555555557</v>
      </c>
      <c r="E17" s="2656">
        <v>14506</v>
      </c>
      <c r="F17" s="449">
        <v>14420</v>
      </c>
      <c r="G17" s="2385">
        <v>99.407141872328694</v>
      </c>
    </row>
    <row r="18" spans="1:7" x14ac:dyDescent="0.2">
      <c r="A18" s="2386" t="s">
        <v>369</v>
      </c>
      <c r="B18" s="2654">
        <v>464</v>
      </c>
      <c r="C18" s="2654">
        <v>464</v>
      </c>
      <c r="D18" s="2659">
        <v>100</v>
      </c>
      <c r="E18" s="2656">
        <v>7038</v>
      </c>
      <c r="F18" s="449">
        <v>7037</v>
      </c>
      <c r="G18" s="2385">
        <v>99.985791418016476</v>
      </c>
    </row>
    <row r="19" spans="1:7" x14ac:dyDescent="0.2">
      <c r="A19" s="2384" t="s">
        <v>936</v>
      </c>
      <c r="B19" s="1726">
        <v>407</v>
      </c>
      <c r="C19" s="1726">
        <v>407</v>
      </c>
      <c r="D19" s="2659">
        <v>100</v>
      </c>
      <c r="E19" s="2656">
        <v>16681</v>
      </c>
      <c r="F19" s="449">
        <v>16655</v>
      </c>
      <c r="G19" s="2385">
        <v>99.844134044721542</v>
      </c>
    </row>
    <row r="20" spans="1:7" x14ac:dyDescent="0.2">
      <c r="A20" s="2384" t="s">
        <v>371</v>
      </c>
      <c r="B20" s="1726">
        <v>208</v>
      </c>
      <c r="C20" s="1726">
        <v>204</v>
      </c>
      <c r="D20" s="2659">
        <v>98.076923076923066</v>
      </c>
      <c r="E20" s="2656">
        <v>6336</v>
      </c>
      <c r="F20" s="449">
        <v>6290</v>
      </c>
      <c r="G20" s="2385">
        <v>99.273989898989896</v>
      </c>
    </row>
    <row r="21" spans="1:7" x14ac:dyDescent="0.2">
      <c r="A21" s="2384" t="s">
        <v>372</v>
      </c>
      <c r="B21" s="1726">
        <v>319</v>
      </c>
      <c r="C21" s="1726">
        <v>317</v>
      </c>
      <c r="D21" s="2659">
        <v>99.373040752351088</v>
      </c>
      <c r="E21" s="2656">
        <v>11685</v>
      </c>
      <c r="F21" s="449">
        <v>11628</v>
      </c>
      <c r="G21" s="2385">
        <v>99.512195121951223</v>
      </c>
    </row>
    <row r="22" spans="1:7" x14ac:dyDescent="0.2">
      <c r="A22" s="2384" t="s">
        <v>373</v>
      </c>
      <c r="B22" s="1726">
        <v>245</v>
      </c>
      <c r="C22" s="1726">
        <v>245</v>
      </c>
      <c r="D22" s="2659">
        <v>100</v>
      </c>
      <c r="E22" s="2656">
        <v>15695</v>
      </c>
      <c r="F22" s="449">
        <v>15672</v>
      </c>
      <c r="G22" s="2385">
        <v>99.853456514813629</v>
      </c>
    </row>
    <row r="23" spans="1:7" x14ac:dyDescent="0.2">
      <c r="A23" s="2382" t="s">
        <v>374</v>
      </c>
      <c r="B23" s="2655">
        <v>2255</v>
      </c>
      <c r="C23" s="2036">
        <v>2251</v>
      </c>
      <c r="D23" s="2658">
        <v>99.822616407982252</v>
      </c>
      <c r="E23" s="2655">
        <v>59160</v>
      </c>
      <c r="F23" s="2036">
        <v>58851</v>
      </c>
      <c r="G23" s="2383">
        <v>99.477687626774852</v>
      </c>
    </row>
    <row r="24" spans="1:7" x14ac:dyDescent="0.2">
      <c r="A24" s="2384" t="s">
        <v>1224</v>
      </c>
      <c r="B24" s="1726">
        <v>913</v>
      </c>
      <c r="C24" s="1726">
        <v>911</v>
      </c>
      <c r="D24" s="2659">
        <v>99.780941949616647</v>
      </c>
      <c r="E24" s="2656">
        <v>19113</v>
      </c>
      <c r="F24" s="449">
        <v>19069</v>
      </c>
      <c r="G24" s="2385">
        <v>99.769790195155124</v>
      </c>
    </row>
    <row r="25" spans="1:7" x14ac:dyDescent="0.2">
      <c r="A25" s="2384" t="s">
        <v>376</v>
      </c>
      <c r="B25" s="1726">
        <v>281</v>
      </c>
      <c r="C25" s="1726">
        <v>281</v>
      </c>
      <c r="D25" s="2659">
        <v>100</v>
      </c>
      <c r="E25" s="2656">
        <v>4382</v>
      </c>
      <c r="F25" s="449">
        <v>4327</v>
      </c>
      <c r="G25" s="2385">
        <v>98.744865358283889</v>
      </c>
    </row>
    <row r="26" spans="1:7" x14ac:dyDescent="0.2">
      <c r="A26" s="2384" t="s">
        <v>377</v>
      </c>
      <c r="B26" s="1726">
        <v>212</v>
      </c>
      <c r="C26" s="1726">
        <v>211</v>
      </c>
      <c r="D26" s="2659">
        <v>99.528301886792448</v>
      </c>
      <c r="E26" s="2656">
        <v>3869</v>
      </c>
      <c r="F26" s="449">
        <v>3849</v>
      </c>
      <c r="G26" s="2385">
        <v>99.483070560868441</v>
      </c>
    </row>
    <row r="27" spans="1:7" x14ac:dyDescent="0.2">
      <c r="A27" s="2384" t="s">
        <v>378</v>
      </c>
      <c r="B27" s="1726">
        <v>380</v>
      </c>
      <c r="C27" s="1726">
        <v>379</v>
      </c>
      <c r="D27" s="2659">
        <v>99.73684210526315</v>
      </c>
      <c r="E27" s="2656">
        <v>13713</v>
      </c>
      <c r="F27" s="449">
        <v>13701</v>
      </c>
      <c r="G27" s="2385">
        <v>99.912491796105883</v>
      </c>
    </row>
    <row r="28" spans="1:7" x14ac:dyDescent="0.2">
      <c r="A28" s="2386" t="s">
        <v>379</v>
      </c>
      <c r="B28" s="2654">
        <v>469</v>
      </c>
      <c r="C28" s="2654">
        <v>469</v>
      </c>
      <c r="D28" s="2659">
        <v>100</v>
      </c>
      <c r="E28" s="2656">
        <v>18083</v>
      </c>
      <c r="F28" s="449">
        <v>17905</v>
      </c>
      <c r="G28" s="2385">
        <v>99.015650058065589</v>
      </c>
    </row>
    <row r="29" spans="1:7" x14ac:dyDescent="0.2">
      <c r="A29" s="2382" t="s">
        <v>380</v>
      </c>
      <c r="B29" s="2655">
        <v>2772</v>
      </c>
      <c r="C29" s="2036">
        <v>2736</v>
      </c>
      <c r="D29" s="2658">
        <v>98.701298701298697</v>
      </c>
      <c r="E29" s="2655">
        <v>84760</v>
      </c>
      <c r="F29" s="2036">
        <v>83841</v>
      </c>
      <c r="G29" s="2383">
        <v>98.915762151958475</v>
      </c>
    </row>
    <row r="30" spans="1:7" x14ac:dyDescent="0.2">
      <c r="A30" s="2384" t="s">
        <v>381</v>
      </c>
      <c r="B30" s="1726">
        <v>572</v>
      </c>
      <c r="C30" s="1726">
        <v>564</v>
      </c>
      <c r="D30" s="2659">
        <v>98.6013986013986</v>
      </c>
      <c r="E30" s="2656">
        <v>11538</v>
      </c>
      <c r="F30" s="449">
        <v>11371</v>
      </c>
      <c r="G30" s="2385">
        <v>98.552608771017503</v>
      </c>
    </row>
    <row r="31" spans="1:7" x14ac:dyDescent="0.2">
      <c r="A31" s="2386" t="s">
        <v>382</v>
      </c>
      <c r="B31" s="2654">
        <v>229</v>
      </c>
      <c r="C31" s="2654">
        <v>219</v>
      </c>
      <c r="D31" s="2659">
        <v>95.633187772925766</v>
      </c>
      <c r="E31" s="2656">
        <v>8104</v>
      </c>
      <c r="F31" s="449">
        <v>7925</v>
      </c>
      <c r="G31" s="2385">
        <v>97.791214215202373</v>
      </c>
    </row>
    <row r="32" spans="1:7" x14ac:dyDescent="0.2">
      <c r="A32" s="2384" t="s">
        <v>383</v>
      </c>
      <c r="B32" s="1726">
        <v>232</v>
      </c>
      <c r="C32" s="1726">
        <v>232</v>
      </c>
      <c r="D32" s="2659">
        <v>100</v>
      </c>
      <c r="E32" s="2656">
        <v>10901</v>
      </c>
      <c r="F32" s="449">
        <v>10884</v>
      </c>
      <c r="G32" s="2385">
        <v>99.844051004495</v>
      </c>
    </row>
    <row r="33" spans="1:7" x14ac:dyDescent="0.2">
      <c r="A33" s="2384" t="s">
        <v>384</v>
      </c>
      <c r="B33" s="1726">
        <v>493</v>
      </c>
      <c r="C33" s="1726">
        <v>487</v>
      </c>
      <c r="D33" s="2659">
        <v>98.782961460446245</v>
      </c>
      <c r="E33" s="2656">
        <v>15208</v>
      </c>
      <c r="F33" s="449">
        <v>14925</v>
      </c>
      <c r="G33" s="2385">
        <v>98.139137296159916</v>
      </c>
    </row>
    <row r="34" spans="1:7" x14ac:dyDescent="0.2">
      <c r="A34" s="2384" t="s">
        <v>385</v>
      </c>
      <c r="B34" s="1726">
        <v>177</v>
      </c>
      <c r="C34" s="1726">
        <v>177</v>
      </c>
      <c r="D34" s="2659">
        <v>100</v>
      </c>
      <c r="E34" s="2656">
        <v>5290</v>
      </c>
      <c r="F34" s="449">
        <v>5290</v>
      </c>
      <c r="G34" s="2385">
        <v>100</v>
      </c>
    </row>
    <row r="35" spans="1:7" x14ac:dyDescent="0.2">
      <c r="A35" s="2384" t="s">
        <v>386</v>
      </c>
      <c r="B35" s="1726">
        <v>280</v>
      </c>
      <c r="C35" s="1726">
        <v>271</v>
      </c>
      <c r="D35" s="2659">
        <v>96.785714285714292</v>
      </c>
      <c r="E35" s="2656">
        <v>7406</v>
      </c>
      <c r="F35" s="449">
        <v>7256</v>
      </c>
      <c r="G35" s="2385">
        <v>97.974615176883603</v>
      </c>
    </row>
    <row r="36" spans="1:7" x14ac:dyDescent="0.2">
      <c r="A36" s="2384" t="s">
        <v>387</v>
      </c>
      <c r="B36" s="1726">
        <v>289</v>
      </c>
      <c r="C36" s="1726">
        <v>287</v>
      </c>
      <c r="D36" s="2659">
        <v>99.307958477508649</v>
      </c>
      <c r="E36" s="2656">
        <v>8898</v>
      </c>
      <c r="F36" s="449">
        <v>8845</v>
      </c>
      <c r="G36" s="2385">
        <v>99.404360530456287</v>
      </c>
    </row>
    <row r="37" spans="1:7" x14ac:dyDescent="0.2">
      <c r="A37" s="2384" t="s">
        <v>388</v>
      </c>
      <c r="B37" s="1726">
        <v>500</v>
      </c>
      <c r="C37" s="1726">
        <v>499</v>
      </c>
      <c r="D37" s="2659">
        <v>99.8</v>
      </c>
      <c r="E37" s="2656">
        <v>17415</v>
      </c>
      <c r="F37" s="449">
        <v>17345</v>
      </c>
      <c r="G37" s="2385">
        <v>99.598047660063159</v>
      </c>
    </row>
    <row r="38" spans="1:7" x14ac:dyDescent="0.2">
      <c r="A38" s="2382" t="s">
        <v>389</v>
      </c>
      <c r="B38" s="2655">
        <v>3742</v>
      </c>
      <c r="C38" s="2036">
        <v>3690</v>
      </c>
      <c r="D38" s="2658">
        <v>98.610368786745056</v>
      </c>
      <c r="E38" s="2655">
        <v>65261</v>
      </c>
      <c r="F38" s="2036">
        <v>64534</v>
      </c>
      <c r="G38" s="2383">
        <v>98.886011553607815</v>
      </c>
    </row>
    <row r="39" spans="1:7" x14ac:dyDescent="0.2">
      <c r="A39" s="2384" t="s">
        <v>390</v>
      </c>
      <c r="B39" s="1726">
        <v>1258</v>
      </c>
      <c r="C39" s="1726">
        <v>1225</v>
      </c>
      <c r="D39" s="2659">
        <v>97.376788553259146</v>
      </c>
      <c r="E39" s="2656">
        <v>24741</v>
      </c>
      <c r="F39" s="449">
        <v>24189</v>
      </c>
      <c r="G39" s="2385">
        <v>97.768885655389838</v>
      </c>
    </row>
    <row r="40" spans="1:7" x14ac:dyDescent="0.2">
      <c r="A40" s="2384" t="s">
        <v>391</v>
      </c>
      <c r="B40" s="1726">
        <v>303</v>
      </c>
      <c r="C40" s="1726">
        <v>303</v>
      </c>
      <c r="D40" s="2659">
        <v>100</v>
      </c>
      <c r="E40" s="2656">
        <v>3024</v>
      </c>
      <c r="F40" s="449">
        <v>3023</v>
      </c>
      <c r="G40" s="2385">
        <v>99.966931216931215</v>
      </c>
    </row>
    <row r="41" spans="1:7" x14ac:dyDescent="0.2">
      <c r="A41" s="2384" t="s">
        <v>392</v>
      </c>
      <c r="B41" s="1726">
        <v>145</v>
      </c>
      <c r="C41" s="1726">
        <v>145</v>
      </c>
      <c r="D41" s="2659">
        <v>100</v>
      </c>
      <c r="E41" s="2656">
        <v>5472</v>
      </c>
      <c r="F41" s="449">
        <v>5472</v>
      </c>
      <c r="G41" s="2385">
        <v>100</v>
      </c>
    </row>
    <row r="42" spans="1:7" x14ac:dyDescent="0.2">
      <c r="A42" s="2384" t="s">
        <v>393</v>
      </c>
      <c r="B42" s="1726">
        <v>439</v>
      </c>
      <c r="C42" s="1726">
        <v>439</v>
      </c>
      <c r="D42" s="2659">
        <v>100</v>
      </c>
      <c r="E42" s="2656">
        <v>6723</v>
      </c>
      <c r="F42" s="449">
        <v>6700</v>
      </c>
      <c r="G42" s="2385">
        <v>99.657890822549462</v>
      </c>
    </row>
    <row r="43" spans="1:7" x14ac:dyDescent="0.2">
      <c r="A43" s="2384" t="s">
        <v>394</v>
      </c>
      <c r="B43" s="1726">
        <v>215</v>
      </c>
      <c r="C43" s="1726">
        <v>215</v>
      </c>
      <c r="D43" s="2659">
        <v>100</v>
      </c>
      <c r="E43" s="2656">
        <v>2698</v>
      </c>
      <c r="F43" s="449">
        <v>2686</v>
      </c>
      <c r="G43" s="2385">
        <v>99.55522609340251</v>
      </c>
    </row>
    <row r="44" spans="1:7" x14ac:dyDescent="0.2">
      <c r="A44" s="2384" t="s">
        <v>395</v>
      </c>
      <c r="B44" s="1726">
        <v>171</v>
      </c>
      <c r="C44" s="1726">
        <v>170</v>
      </c>
      <c r="D44" s="2659">
        <v>99.415204678362571</v>
      </c>
      <c r="E44" s="2656">
        <v>1426</v>
      </c>
      <c r="F44" s="449">
        <v>1415</v>
      </c>
      <c r="G44" s="2385">
        <v>99.228611500701263</v>
      </c>
    </row>
    <row r="45" spans="1:7" x14ac:dyDescent="0.2">
      <c r="A45" s="2384" t="s">
        <v>396</v>
      </c>
      <c r="B45" s="1726">
        <v>287</v>
      </c>
      <c r="C45" s="1726">
        <v>281</v>
      </c>
      <c r="D45" s="2659">
        <v>97.909407665505228</v>
      </c>
      <c r="E45" s="2656">
        <v>5013</v>
      </c>
      <c r="F45" s="449">
        <v>4958</v>
      </c>
      <c r="G45" s="2385">
        <v>98.902852583283462</v>
      </c>
    </row>
    <row r="46" spans="1:7" x14ac:dyDescent="0.2">
      <c r="A46" s="2384" t="s">
        <v>938</v>
      </c>
      <c r="B46" s="1726">
        <v>551</v>
      </c>
      <c r="C46" s="1726">
        <v>542</v>
      </c>
      <c r="D46" s="2659">
        <v>98.366606170598914</v>
      </c>
      <c r="E46" s="2656">
        <v>6221</v>
      </c>
      <c r="F46" s="449">
        <v>6172</v>
      </c>
      <c r="G46" s="2385">
        <v>99.212345282108984</v>
      </c>
    </row>
    <row r="47" spans="1:7" x14ac:dyDescent="0.2">
      <c r="A47" s="2384" t="s">
        <v>398</v>
      </c>
      <c r="B47" s="1726">
        <v>373</v>
      </c>
      <c r="C47" s="1726">
        <v>370</v>
      </c>
      <c r="D47" s="2659">
        <v>99.195710455764072</v>
      </c>
      <c r="E47" s="2656">
        <v>9943</v>
      </c>
      <c r="F47" s="449">
        <v>9919</v>
      </c>
      <c r="G47" s="2385">
        <v>99.75862415769889</v>
      </c>
    </row>
    <row r="48" spans="1:7" x14ac:dyDescent="0.2">
      <c r="A48" s="2384"/>
      <c r="B48" s="1726"/>
      <c r="C48" s="1726"/>
      <c r="D48" s="1507"/>
      <c r="E48" s="2656"/>
      <c r="F48" s="449"/>
      <c r="G48" s="1739"/>
    </row>
    <row r="49" spans="1:7" ht="13.5" thickBot="1" x14ac:dyDescent="0.25">
      <c r="A49" s="2387" t="s">
        <v>399</v>
      </c>
      <c r="B49" s="2657">
        <v>16137</v>
      </c>
      <c r="C49" s="2388">
        <v>16027</v>
      </c>
      <c r="D49" s="2660">
        <v>99.318336741649631</v>
      </c>
      <c r="E49" s="2657">
        <v>459699</v>
      </c>
      <c r="F49" s="2388">
        <v>457070</v>
      </c>
      <c r="G49" s="2389">
        <v>99.428104041992697</v>
      </c>
    </row>
    <row r="50" spans="1:7" ht="13.5" thickTop="1" x14ac:dyDescent="0.2">
      <c r="A50" s="2381" t="s">
        <v>1979</v>
      </c>
      <c r="B50" s="2444"/>
      <c r="C50" s="2444"/>
      <c r="D50" s="2444"/>
    </row>
    <row r="51" spans="1:7" x14ac:dyDescent="0.2">
      <c r="A51" s="2037"/>
      <c r="B51" s="2037"/>
      <c r="C51" s="2037"/>
      <c r="D51" s="2037"/>
    </row>
  </sheetData>
  <mergeCells count="10">
    <mergeCell ref="G5:G6"/>
    <mergeCell ref="A1:G1"/>
    <mergeCell ref="A2:G2"/>
    <mergeCell ref="A3:G3"/>
    <mergeCell ref="E5:E6"/>
    <mergeCell ref="F5:F6"/>
    <mergeCell ref="B4:G4"/>
    <mergeCell ref="B5:B6"/>
    <mergeCell ref="C5:C6"/>
    <mergeCell ref="D5:D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60"/>
  <sheetViews>
    <sheetView zoomScale="80" zoomScaleNormal="80" workbookViewId="0"/>
  </sheetViews>
  <sheetFormatPr baseColWidth="10" defaultColWidth="11.42578125" defaultRowHeight="12.75" x14ac:dyDescent="0.2"/>
  <cols>
    <col min="1" max="1" width="25.5703125" customWidth="1"/>
    <col min="2" max="2" width="13.28515625" customWidth="1"/>
    <col min="3" max="4" width="13" customWidth="1"/>
    <col min="5" max="5" width="11.5703125" customWidth="1"/>
    <col min="6" max="6" width="12.28515625" customWidth="1"/>
    <col min="7" max="7" width="13.42578125" customWidth="1"/>
    <col min="8" max="8" width="12.140625" customWidth="1"/>
    <col min="9" max="9" width="14.42578125" customWidth="1"/>
    <col min="10" max="10" width="12.7109375" customWidth="1"/>
    <col min="11" max="11" width="14.28515625" customWidth="1"/>
    <col min="12" max="12" width="24" customWidth="1"/>
  </cols>
  <sheetData>
    <row r="3" spans="1:12" ht="15.75" x14ac:dyDescent="0.25">
      <c r="A3" s="3253" t="s">
        <v>331</v>
      </c>
      <c r="B3" s="3253"/>
      <c r="C3" s="3253"/>
      <c r="D3" s="3253"/>
      <c r="E3" s="3253"/>
      <c r="F3" s="3253"/>
      <c r="G3" s="3253"/>
      <c r="H3" s="3253"/>
      <c r="I3" s="3253"/>
      <c r="J3" s="3253"/>
      <c r="K3" s="3253"/>
      <c r="L3" s="3253"/>
    </row>
    <row r="4" spans="1:12" x14ac:dyDescent="0.2">
      <c r="A4" s="2705" t="s">
        <v>440</v>
      </c>
      <c r="B4" s="2705"/>
      <c r="C4" s="2705"/>
      <c r="D4" s="2705"/>
      <c r="E4" s="2705"/>
      <c r="F4" s="2705"/>
      <c r="G4" s="2705"/>
      <c r="H4" s="2705"/>
      <c r="I4" s="2705"/>
      <c r="J4" s="2705"/>
      <c r="K4" s="2705"/>
      <c r="L4" s="2705"/>
    </row>
    <row r="5" spans="1:12" x14ac:dyDescent="0.2">
      <c r="A5" s="3004" t="s">
        <v>1868</v>
      </c>
      <c r="B5" s="3004"/>
      <c r="C5" s="3004"/>
      <c r="D5" s="2705"/>
      <c r="E5" s="2705"/>
      <c r="F5" s="2705"/>
      <c r="G5" s="2705"/>
      <c r="H5" s="2705"/>
      <c r="I5" s="2705"/>
      <c r="J5" s="2705"/>
      <c r="K5" s="2705"/>
      <c r="L5" s="2705"/>
    </row>
    <row r="6" spans="1:12" ht="15.75" thickBot="1" x14ac:dyDescent="0.3">
      <c r="A6" s="390"/>
      <c r="B6" s="390"/>
      <c r="C6" s="390"/>
      <c r="D6" s="390"/>
      <c r="E6" s="390"/>
      <c r="F6" s="390"/>
      <c r="G6" s="391"/>
      <c r="H6" s="391"/>
      <c r="I6" s="391"/>
      <c r="J6" s="391"/>
      <c r="K6" s="391"/>
      <c r="L6" s="247"/>
    </row>
    <row r="7" spans="1:12" ht="17.25" customHeight="1" thickTop="1" x14ac:dyDescent="0.25">
      <c r="A7" s="1919"/>
      <c r="B7" s="3285" t="s">
        <v>1227</v>
      </c>
      <c r="C7" s="3286"/>
      <c r="D7" s="3286"/>
      <c r="E7" s="3286"/>
      <c r="F7" s="3286"/>
      <c r="G7" s="3286"/>
      <c r="H7" s="3286"/>
      <c r="I7" s="3286"/>
      <c r="J7" s="3286"/>
      <c r="K7" s="3286"/>
      <c r="L7" s="3287"/>
    </row>
    <row r="8" spans="1:12" ht="15.75" x14ac:dyDescent="0.25">
      <c r="A8" s="399"/>
      <c r="B8" s="3288" t="s">
        <v>1597</v>
      </c>
      <c r="C8" s="3289"/>
      <c r="D8" s="3257" t="s">
        <v>20</v>
      </c>
      <c r="E8" s="3280"/>
      <c r="F8" s="1538"/>
      <c r="G8" s="2174"/>
      <c r="H8" s="2180" t="s">
        <v>1228</v>
      </c>
      <c r="I8" s="2180"/>
      <c r="J8" s="2180"/>
      <c r="K8" s="2181"/>
      <c r="L8" s="3283" t="s">
        <v>1598</v>
      </c>
    </row>
    <row r="9" spans="1:12" x14ac:dyDescent="0.2">
      <c r="A9" s="400" t="s">
        <v>1229</v>
      </c>
      <c r="B9" s="2178"/>
      <c r="C9" s="2179"/>
      <c r="D9" s="1690"/>
      <c r="E9" s="335"/>
      <c r="F9" s="3257" t="s">
        <v>148</v>
      </c>
      <c r="G9" s="3280"/>
      <c r="H9" s="3257" t="s">
        <v>149</v>
      </c>
      <c r="I9" s="3280"/>
      <c r="J9" s="3281" t="s">
        <v>150</v>
      </c>
      <c r="K9" s="3282"/>
      <c r="L9" s="3284"/>
    </row>
    <row r="10" spans="1:12" x14ac:dyDescent="0.2">
      <c r="A10" s="399"/>
      <c r="B10" s="1691" t="s">
        <v>1230</v>
      </c>
      <c r="C10" s="2176"/>
      <c r="D10" s="1691" t="s">
        <v>1230</v>
      </c>
      <c r="E10" s="1688"/>
      <c r="F10" s="1693" t="s">
        <v>1230</v>
      </c>
      <c r="G10" s="1649"/>
      <c r="H10" s="1691" t="s">
        <v>1230</v>
      </c>
      <c r="I10" s="1649"/>
      <c r="J10" s="517" t="s">
        <v>1230</v>
      </c>
      <c r="K10" s="1649"/>
      <c r="L10" s="3284"/>
    </row>
    <row r="11" spans="1:12" x14ac:dyDescent="0.2">
      <c r="A11" s="477"/>
      <c r="B11" s="1692" t="s">
        <v>1231</v>
      </c>
      <c r="C11" s="2177" t="s">
        <v>1267</v>
      </c>
      <c r="D11" s="1692" t="s">
        <v>1231</v>
      </c>
      <c r="E11" s="348" t="s">
        <v>1267</v>
      </c>
      <c r="F11" s="1692" t="s">
        <v>1231</v>
      </c>
      <c r="G11" s="350" t="s">
        <v>1267</v>
      </c>
      <c r="H11" s="1692" t="s">
        <v>1231</v>
      </c>
      <c r="I11" s="350" t="s">
        <v>1267</v>
      </c>
      <c r="J11" s="2404" t="s">
        <v>1231</v>
      </c>
      <c r="K11" s="2378" t="s">
        <v>1267</v>
      </c>
      <c r="L11" s="2375" t="s">
        <v>1268</v>
      </c>
    </row>
    <row r="12" spans="1:12" x14ac:dyDescent="0.2">
      <c r="A12" s="442" t="s">
        <v>358</v>
      </c>
      <c r="B12" s="1030"/>
      <c r="C12" s="2390">
        <v>752</v>
      </c>
      <c r="D12" s="1022"/>
      <c r="E12" s="2390">
        <v>4953</v>
      </c>
      <c r="F12" s="2394"/>
      <c r="G12" s="1237">
        <v>4569</v>
      </c>
      <c r="H12" s="1242"/>
      <c r="I12" s="1238">
        <v>296278</v>
      </c>
      <c r="J12" s="1242"/>
      <c r="K12" s="1273">
        <v>56071</v>
      </c>
      <c r="L12" s="2401">
        <v>362623</v>
      </c>
    </row>
    <row r="13" spans="1:12" x14ac:dyDescent="0.2">
      <c r="A13" s="448" t="s">
        <v>359</v>
      </c>
      <c r="B13" s="2182" t="s">
        <v>357</v>
      </c>
      <c r="C13" s="2169">
        <v>115</v>
      </c>
      <c r="D13" s="2450" t="s">
        <v>356</v>
      </c>
      <c r="E13" s="2169">
        <v>350</v>
      </c>
      <c r="F13" s="2397" t="s">
        <v>1269</v>
      </c>
      <c r="G13" s="2169">
        <v>989</v>
      </c>
      <c r="H13" s="2397" t="s">
        <v>1767</v>
      </c>
      <c r="I13" s="2169">
        <v>32500</v>
      </c>
      <c r="J13" s="2397" t="s">
        <v>1504</v>
      </c>
      <c r="K13" s="1282">
        <v>7260</v>
      </c>
      <c r="L13" s="1636">
        <v>41214</v>
      </c>
    </row>
    <row r="14" spans="1:12" x14ac:dyDescent="0.2">
      <c r="A14" s="448" t="s">
        <v>360</v>
      </c>
      <c r="B14" s="1694" t="s">
        <v>1757</v>
      </c>
      <c r="C14" s="2169">
        <v>150</v>
      </c>
      <c r="D14" s="2450" t="s">
        <v>356</v>
      </c>
      <c r="E14" s="2169">
        <v>50</v>
      </c>
      <c r="F14" s="2397" t="s">
        <v>1269</v>
      </c>
      <c r="G14" s="2169">
        <v>180</v>
      </c>
      <c r="H14" s="2397" t="s">
        <v>1765</v>
      </c>
      <c r="I14" s="2169">
        <v>53400</v>
      </c>
      <c r="J14" s="2397" t="s">
        <v>357</v>
      </c>
      <c r="K14" s="1282">
        <v>10000</v>
      </c>
      <c r="L14" s="1636">
        <v>63780</v>
      </c>
    </row>
    <row r="15" spans="1:12" x14ac:dyDescent="0.2">
      <c r="A15" s="448" t="s">
        <v>361</v>
      </c>
      <c r="B15" s="2182" t="s">
        <v>1600</v>
      </c>
      <c r="C15" s="2169">
        <v>160</v>
      </c>
      <c r="D15" s="2397" t="s">
        <v>1599</v>
      </c>
      <c r="E15" s="2169">
        <v>115</v>
      </c>
      <c r="F15" s="2397" t="s">
        <v>1269</v>
      </c>
      <c r="G15" s="2169">
        <v>190</v>
      </c>
      <c r="H15" s="2397" t="s">
        <v>1270</v>
      </c>
      <c r="I15" s="2169">
        <v>14398</v>
      </c>
      <c r="J15" s="2397" t="s">
        <v>357</v>
      </c>
      <c r="K15" s="1282">
        <v>2800</v>
      </c>
      <c r="L15" s="1636">
        <v>17663</v>
      </c>
    </row>
    <row r="16" spans="1:12" x14ac:dyDescent="0.2">
      <c r="A16" s="448" t="s">
        <v>362</v>
      </c>
      <c r="B16" s="1694" t="s">
        <v>1758</v>
      </c>
      <c r="C16" s="2169">
        <v>35</v>
      </c>
      <c r="D16" s="2450" t="s">
        <v>356</v>
      </c>
      <c r="E16" s="2169">
        <v>272</v>
      </c>
      <c r="F16" s="2397" t="s">
        <v>1269</v>
      </c>
      <c r="G16" s="2169">
        <v>760</v>
      </c>
      <c r="H16" s="2397" t="s">
        <v>1600</v>
      </c>
      <c r="I16" s="2169">
        <v>17500</v>
      </c>
      <c r="J16" s="2397" t="s">
        <v>357</v>
      </c>
      <c r="K16" s="1282">
        <v>1650</v>
      </c>
      <c r="L16" s="1636">
        <v>20217</v>
      </c>
    </row>
    <row r="17" spans="1:12" x14ac:dyDescent="0.2">
      <c r="A17" s="448" t="s">
        <v>363</v>
      </c>
      <c r="B17" s="1694" t="s">
        <v>1501</v>
      </c>
      <c r="C17" s="2169">
        <v>40</v>
      </c>
      <c r="D17" s="2397" t="s">
        <v>356</v>
      </c>
      <c r="E17" s="2169">
        <v>22</v>
      </c>
      <c r="F17" s="2397" t="s">
        <v>1760</v>
      </c>
      <c r="G17" s="2169">
        <v>605</v>
      </c>
      <c r="H17" s="2397" t="s">
        <v>1270</v>
      </c>
      <c r="I17" s="2169">
        <v>14820</v>
      </c>
      <c r="J17" s="2397" t="s">
        <v>357</v>
      </c>
      <c r="K17" s="1282">
        <v>1570</v>
      </c>
      <c r="L17" s="1636">
        <v>17057</v>
      </c>
    </row>
    <row r="18" spans="1:12" x14ac:dyDescent="0.2">
      <c r="A18" s="448" t="s">
        <v>364</v>
      </c>
      <c r="B18" s="1694"/>
      <c r="C18" s="2169">
        <v>0</v>
      </c>
      <c r="D18" s="2450"/>
      <c r="E18" s="2169">
        <v>0</v>
      </c>
      <c r="F18" s="2397" t="s">
        <v>1269</v>
      </c>
      <c r="G18" s="2169">
        <v>300</v>
      </c>
      <c r="H18" s="2397" t="s">
        <v>1270</v>
      </c>
      <c r="I18" s="2169">
        <v>36000</v>
      </c>
      <c r="J18" s="2397" t="s">
        <v>1771</v>
      </c>
      <c r="K18" s="1282">
        <v>2000</v>
      </c>
      <c r="L18" s="1636">
        <v>38300</v>
      </c>
    </row>
    <row r="19" spans="1:12" x14ac:dyDescent="0.2">
      <c r="A19" s="448" t="s">
        <v>365</v>
      </c>
      <c r="B19" s="1694"/>
      <c r="C19" s="2169">
        <v>0</v>
      </c>
      <c r="D19" s="2397" t="s">
        <v>356</v>
      </c>
      <c r="E19" s="2169">
        <v>10</v>
      </c>
      <c r="F19" s="2397" t="s">
        <v>1269</v>
      </c>
      <c r="G19" s="2169">
        <v>32</v>
      </c>
      <c r="H19" s="2397" t="s">
        <v>1270</v>
      </c>
      <c r="I19" s="2169">
        <v>5400</v>
      </c>
      <c r="J19" s="2397" t="s">
        <v>357</v>
      </c>
      <c r="K19" s="1282">
        <v>1465</v>
      </c>
      <c r="L19" s="1636">
        <v>6907</v>
      </c>
    </row>
    <row r="20" spans="1:12" x14ac:dyDescent="0.2">
      <c r="A20" s="448" t="s">
        <v>366</v>
      </c>
      <c r="B20" s="1694" t="s">
        <v>356</v>
      </c>
      <c r="C20" s="2169">
        <v>25</v>
      </c>
      <c r="D20" s="2397" t="s">
        <v>1502</v>
      </c>
      <c r="E20" s="2169">
        <v>10</v>
      </c>
      <c r="F20" s="2397" t="s">
        <v>1269</v>
      </c>
      <c r="G20" s="2169">
        <v>150</v>
      </c>
      <c r="H20" s="2397" t="s">
        <v>1270</v>
      </c>
      <c r="I20" s="2169">
        <v>23500</v>
      </c>
      <c r="J20" s="2397" t="s">
        <v>357</v>
      </c>
      <c r="K20" s="1282">
        <v>1150</v>
      </c>
      <c r="L20" s="1636">
        <v>24835</v>
      </c>
    </row>
    <row r="21" spans="1:12" x14ac:dyDescent="0.2">
      <c r="A21" s="448" t="s">
        <v>935</v>
      </c>
      <c r="B21" s="1694" t="s">
        <v>1590</v>
      </c>
      <c r="C21" s="2169">
        <v>52</v>
      </c>
      <c r="D21" s="2450" t="s">
        <v>1758</v>
      </c>
      <c r="E21" s="2169">
        <v>30</v>
      </c>
      <c r="F21" s="2397" t="s">
        <v>357</v>
      </c>
      <c r="G21" s="2169">
        <v>18</v>
      </c>
      <c r="H21" s="2397" t="s">
        <v>1768</v>
      </c>
      <c r="I21" s="2169">
        <v>20700</v>
      </c>
      <c r="J21" s="2397" t="s">
        <v>1506</v>
      </c>
      <c r="K21" s="1282">
        <v>10500</v>
      </c>
      <c r="L21" s="1636">
        <v>31300</v>
      </c>
    </row>
    <row r="22" spans="1:12" x14ac:dyDescent="0.2">
      <c r="A22" s="448" t="s">
        <v>368</v>
      </c>
      <c r="B22" s="2182"/>
      <c r="C22" s="2169">
        <v>0</v>
      </c>
      <c r="D22" s="2397" t="s">
        <v>356</v>
      </c>
      <c r="E22" s="2169">
        <v>3600</v>
      </c>
      <c r="F22" s="2397" t="s">
        <v>1269</v>
      </c>
      <c r="G22" s="2169">
        <v>55</v>
      </c>
      <c r="H22" s="2397" t="s">
        <v>1270</v>
      </c>
      <c r="I22" s="2169">
        <v>17000</v>
      </c>
      <c r="J22" s="2397" t="s">
        <v>357</v>
      </c>
      <c r="K22" s="1282">
        <v>45</v>
      </c>
      <c r="L22" s="1636">
        <v>20700</v>
      </c>
    </row>
    <row r="23" spans="1:12" x14ac:dyDescent="0.2">
      <c r="A23" s="448" t="s">
        <v>369</v>
      </c>
      <c r="B23" s="1694"/>
      <c r="C23" s="2169">
        <v>0</v>
      </c>
      <c r="D23" s="2450" t="s">
        <v>1313</v>
      </c>
      <c r="E23" s="2169">
        <v>55</v>
      </c>
      <c r="F23" s="2397" t="s">
        <v>1503</v>
      </c>
      <c r="G23" s="2169">
        <v>70</v>
      </c>
      <c r="H23" s="2397" t="s">
        <v>1270</v>
      </c>
      <c r="I23" s="2169">
        <v>10800</v>
      </c>
      <c r="J23" s="2397" t="s">
        <v>357</v>
      </c>
      <c r="K23" s="1282">
        <v>70</v>
      </c>
      <c r="L23" s="1636">
        <v>10995</v>
      </c>
    </row>
    <row r="24" spans="1:12" x14ac:dyDescent="0.2">
      <c r="A24" s="448" t="s">
        <v>936</v>
      </c>
      <c r="B24" s="2182" t="s">
        <v>1501</v>
      </c>
      <c r="C24" s="2169">
        <v>50</v>
      </c>
      <c r="D24" s="2450" t="s">
        <v>1271</v>
      </c>
      <c r="E24" s="2169">
        <v>280</v>
      </c>
      <c r="F24" s="2397" t="s">
        <v>1761</v>
      </c>
      <c r="G24" s="2169">
        <v>1000</v>
      </c>
      <c r="H24" s="2397" t="s">
        <v>1270</v>
      </c>
      <c r="I24" s="2169">
        <v>13000</v>
      </c>
      <c r="J24" s="2397" t="s">
        <v>357</v>
      </c>
      <c r="K24" s="1282">
        <v>7000</v>
      </c>
      <c r="L24" s="1636">
        <v>21330</v>
      </c>
    </row>
    <row r="25" spans="1:12" x14ac:dyDescent="0.2">
      <c r="A25" s="448" t="s">
        <v>371</v>
      </c>
      <c r="B25" s="2182" t="s">
        <v>1759</v>
      </c>
      <c r="C25" s="2169">
        <v>40</v>
      </c>
      <c r="D25" s="2450" t="s">
        <v>356</v>
      </c>
      <c r="E25" s="2169">
        <v>120</v>
      </c>
      <c r="F25" s="2397" t="s">
        <v>1761</v>
      </c>
      <c r="G25" s="2169">
        <v>50</v>
      </c>
      <c r="H25" s="2397" t="s">
        <v>1270</v>
      </c>
      <c r="I25" s="2169">
        <v>13100</v>
      </c>
      <c r="J25" s="2397" t="s">
        <v>1504</v>
      </c>
      <c r="K25" s="1282">
        <v>1400</v>
      </c>
      <c r="L25" s="1636">
        <v>14710</v>
      </c>
    </row>
    <row r="26" spans="1:12" x14ac:dyDescent="0.2">
      <c r="A26" s="448" t="s">
        <v>372</v>
      </c>
      <c r="B26" s="2182" t="s">
        <v>1313</v>
      </c>
      <c r="C26" s="2169">
        <v>80</v>
      </c>
      <c r="D26" s="2450" t="s">
        <v>356</v>
      </c>
      <c r="E26" s="2169">
        <v>17</v>
      </c>
      <c r="F26" s="2397" t="s">
        <v>1269</v>
      </c>
      <c r="G26" s="2169">
        <v>150</v>
      </c>
      <c r="H26" s="2397" t="s">
        <v>1769</v>
      </c>
      <c r="I26" s="2169">
        <v>19560</v>
      </c>
      <c r="J26" s="2397" t="s">
        <v>357</v>
      </c>
      <c r="K26" s="1282">
        <v>610</v>
      </c>
      <c r="L26" s="1636">
        <v>20417</v>
      </c>
    </row>
    <row r="27" spans="1:12" x14ac:dyDescent="0.2">
      <c r="A27" s="448" t="s">
        <v>373</v>
      </c>
      <c r="B27" s="1694" t="s">
        <v>356</v>
      </c>
      <c r="C27" s="2169">
        <v>5</v>
      </c>
      <c r="D27" s="2450" t="s">
        <v>356</v>
      </c>
      <c r="E27" s="2169">
        <v>22</v>
      </c>
      <c r="F27" s="2397" t="s">
        <v>1503</v>
      </c>
      <c r="G27" s="2169">
        <v>20</v>
      </c>
      <c r="H27" s="2397" t="s">
        <v>1270</v>
      </c>
      <c r="I27" s="2169">
        <v>4600</v>
      </c>
      <c r="J27" s="2397" t="s">
        <v>357</v>
      </c>
      <c r="K27" s="1282">
        <v>8551</v>
      </c>
      <c r="L27" s="1636">
        <v>13198</v>
      </c>
    </row>
    <row r="28" spans="1:12" x14ac:dyDescent="0.2">
      <c r="A28" s="458" t="s">
        <v>374</v>
      </c>
      <c r="B28" s="1695"/>
      <c r="C28" s="2391">
        <v>230</v>
      </c>
      <c r="D28" s="2451"/>
      <c r="E28" s="2391">
        <v>437</v>
      </c>
      <c r="F28" s="2398"/>
      <c r="G28" s="1286">
        <v>1195</v>
      </c>
      <c r="H28" s="2398"/>
      <c r="I28" s="2391">
        <v>57590</v>
      </c>
      <c r="J28" s="2398"/>
      <c r="K28" s="461">
        <v>15905</v>
      </c>
      <c r="L28" s="1606">
        <v>75357</v>
      </c>
    </row>
    <row r="29" spans="1:12" x14ac:dyDescent="0.2">
      <c r="A29" s="448" t="s">
        <v>1224</v>
      </c>
      <c r="B29" s="2182" t="s">
        <v>1313</v>
      </c>
      <c r="C29" s="2169">
        <v>55</v>
      </c>
      <c r="D29" s="2397" t="s">
        <v>1269</v>
      </c>
      <c r="E29" s="2169">
        <v>380</v>
      </c>
      <c r="F29" s="2397" t="s">
        <v>1502</v>
      </c>
      <c r="G29" s="2169">
        <v>750</v>
      </c>
      <c r="H29" s="2397" t="s">
        <v>1271</v>
      </c>
      <c r="I29" s="2169">
        <v>21790</v>
      </c>
      <c r="J29" s="2397" t="s">
        <v>357</v>
      </c>
      <c r="K29" s="1282">
        <v>6650</v>
      </c>
      <c r="L29" s="1636">
        <v>29625</v>
      </c>
    </row>
    <row r="30" spans="1:12" x14ac:dyDescent="0.2">
      <c r="A30" s="448" t="s">
        <v>376</v>
      </c>
      <c r="B30" s="2182"/>
      <c r="C30" s="2169">
        <v>0</v>
      </c>
      <c r="D30" s="2450" t="s">
        <v>1499</v>
      </c>
      <c r="E30" s="2169">
        <v>25</v>
      </c>
      <c r="F30" s="2397" t="s">
        <v>1762</v>
      </c>
      <c r="G30" s="2169">
        <v>140</v>
      </c>
      <c r="H30" s="2397" t="s">
        <v>1761</v>
      </c>
      <c r="I30" s="2169">
        <v>920</v>
      </c>
      <c r="J30" s="2397" t="s">
        <v>1502</v>
      </c>
      <c r="K30" s="1282">
        <v>305</v>
      </c>
      <c r="L30" s="1636">
        <v>1390</v>
      </c>
    </row>
    <row r="31" spans="1:12" x14ac:dyDescent="0.2">
      <c r="A31" s="448" t="s">
        <v>377</v>
      </c>
      <c r="B31" s="2182" t="s">
        <v>1602</v>
      </c>
      <c r="C31" s="2169">
        <v>5</v>
      </c>
      <c r="D31" s="2397" t="s">
        <v>356</v>
      </c>
      <c r="E31" s="2169">
        <v>10</v>
      </c>
      <c r="F31" s="2397" t="s">
        <v>1502</v>
      </c>
      <c r="G31" s="2169">
        <v>60</v>
      </c>
      <c r="H31" s="2397" t="s">
        <v>1505</v>
      </c>
      <c r="I31" s="2169">
        <v>2900</v>
      </c>
      <c r="J31" s="2397" t="s">
        <v>357</v>
      </c>
      <c r="K31" s="1282">
        <v>450</v>
      </c>
      <c r="L31" s="1636">
        <v>3425</v>
      </c>
    </row>
    <row r="32" spans="1:12" x14ac:dyDescent="0.2">
      <c r="A32" s="448" t="s">
        <v>378</v>
      </c>
      <c r="B32" s="1694" t="s">
        <v>1313</v>
      </c>
      <c r="C32" s="2169">
        <v>170</v>
      </c>
      <c r="D32" s="2450" t="s">
        <v>1757</v>
      </c>
      <c r="E32" s="2169">
        <v>1</v>
      </c>
      <c r="F32" s="2397" t="s">
        <v>1269</v>
      </c>
      <c r="G32" s="2169">
        <v>50</v>
      </c>
      <c r="H32" s="2397" t="s">
        <v>1505</v>
      </c>
      <c r="I32" s="2169">
        <v>13980</v>
      </c>
      <c r="J32" s="2397" t="s">
        <v>357</v>
      </c>
      <c r="K32" s="1282">
        <v>6000</v>
      </c>
      <c r="L32" s="1636">
        <v>20201</v>
      </c>
    </row>
    <row r="33" spans="1:12" x14ac:dyDescent="0.2">
      <c r="A33" s="448" t="s">
        <v>379</v>
      </c>
      <c r="B33" s="1694"/>
      <c r="C33" s="2169">
        <v>0</v>
      </c>
      <c r="D33" s="2450" t="s">
        <v>356</v>
      </c>
      <c r="E33" s="2169">
        <v>21</v>
      </c>
      <c r="F33" s="2397" t="s">
        <v>1269</v>
      </c>
      <c r="G33" s="2169">
        <v>195</v>
      </c>
      <c r="H33" s="2397" t="s">
        <v>1095</v>
      </c>
      <c r="I33" s="2169">
        <v>18000</v>
      </c>
      <c r="J33" s="2397" t="s">
        <v>357</v>
      </c>
      <c r="K33" s="1282">
        <v>2500</v>
      </c>
      <c r="L33" s="1636">
        <v>20716</v>
      </c>
    </row>
    <row r="34" spans="1:12" x14ac:dyDescent="0.2">
      <c r="A34" s="458" t="s">
        <v>380</v>
      </c>
      <c r="B34" s="1695"/>
      <c r="C34" s="2391">
        <v>328</v>
      </c>
      <c r="D34" s="2451"/>
      <c r="E34" s="2391">
        <v>1344</v>
      </c>
      <c r="F34" s="2398"/>
      <c r="G34" s="1286">
        <v>1207</v>
      </c>
      <c r="H34" s="2398"/>
      <c r="I34" s="2391">
        <v>92227</v>
      </c>
      <c r="J34" s="2398"/>
      <c r="K34" s="461">
        <v>9856</v>
      </c>
      <c r="L34" s="1606">
        <v>104962</v>
      </c>
    </row>
    <row r="35" spans="1:12" x14ac:dyDescent="0.2">
      <c r="A35" s="448" t="s">
        <v>381</v>
      </c>
      <c r="B35" s="2182" t="s">
        <v>1313</v>
      </c>
      <c r="C35" s="2169">
        <v>210</v>
      </c>
      <c r="D35" s="2450" t="s">
        <v>1590</v>
      </c>
      <c r="E35" s="2169">
        <v>800</v>
      </c>
      <c r="F35" s="2397" t="s">
        <v>1502</v>
      </c>
      <c r="G35" s="2169">
        <v>120</v>
      </c>
      <c r="H35" s="2397" t="s">
        <v>1761</v>
      </c>
      <c r="I35" s="2169">
        <v>30000</v>
      </c>
      <c r="J35" s="2397" t="s">
        <v>357</v>
      </c>
      <c r="K35" s="1282">
        <v>2000</v>
      </c>
      <c r="L35" s="1636">
        <v>33130</v>
      </c>
    </row>
    <row r="36" spans="1:12" x14ac:dyDescent="0.2">
      <c r="A36" s="448" t="s">
        <v>382</v>
      </c>
      <c r="B36" s="2182" t="s">
        <v>1313</v>
      </c>
      <c r="C36" s="2169">
        <v>20</v>
      </c>
      <c r="D36" s="2450" t="s">
        <v>1590</v>
      </c>
      <c r="E36" s="2169">
        <v>20</v>
      </c>
      <c r="F36" s="2397" t="s">
        <v>1502</v>
      </c>
      <c r="G36" s="2169">
        <v>65</v>
      </c>
      <c r="H36" s="2397" t="s">
        <v>1601</v>
      </c>
      <c r="I36" s="2169">
        <v>4500</v>
      </c>
      <c r="J36" s="2397" t="s">
        <v>1771</v>
      </c>
      <c r="K36" s="1282">
        <v>50</v>
      </c>
      <c r="L36" s="1636">
        <v>4655</v>
      </c>
    </row>
    <row r="37" spans="1:12" x14ac:dyDescent="0.2">
      <c r="A37" s="448" t="s">
        <v>383</v>
      </c>
      <c r="B37" s="2182"/>
      <c r="C37" s="2169">
        <v>0</v>
      </c>
      <c r="D37" s="2450" t="s">
        <v>1758</v>
      </c>
      <c r="E37" s="2169">
        <v>15</v>
      </c>
      <c r="F37" s="2397" t="s">
        <v>1764</v>
      </c>
      <c r="G37" s="2169">
        <v>110</v>
      </c>
      <c r="H37" s="2397" t="s">
        <v>1270</v>
      </c>
      <c r="I37" s="2169">
        <v>6500</v>
      </c>
      <c r="J37" s="2397" t="s">
        <v>357</v>
      </c>
      <c r="K37" s="1282">
        <v>100</v>
      </c>
      <c r="L37" s="1636">
        <v>6725</v>
      </c>
    </row>
    <row r="38" spans="1:12" x14ac:dyDescent="0.2">
      <c r="A38" s="448" t="s">
        <v>384</v>
      </c>
      <c r="B38" s="2182" t="s">
        <v>1501</v>
      </c>
      <c r="C38" s="2169">
        <v>13</v>
      </c>
      <c r="D38" s="2450" t="s">
        <v>1590</v>
      </c>
      <c r="E38" s="2169">
        <v>160</v>
      </c>
      <c r="F38" s="2397" t="s">
        <v>1269</v>
      </c>
      <c r="G38" s="2169">
        <v>160</v>
      </c>
      <c r="H38" s="2397" t="s">
        <v>1270</v>
      </c>
      <c r="I38" s="2169">
        <v>13500</v>
      </c>
      <c r="J38" s="2397" t="s">
        <v>357</v>
      </c>
      <c r="K38" s="1282">
        <v>500</v>
      </c>
      <c r="L38" s="1636">
        <v>14333</v>
      </c>
    </row>
    <row r="39" spans="1:12" x14ac:dyDescent="0.2">
      <c r="A39" s="448" t="s">
        <v>385</v>
      </c>
      <c r="B39" s="2182" t="s">
        <v>1760</v>
      </c>
      <c r="C39" s="2169">
        <v>11</v>
      </c>
      <c r="D39" s="2450" t="s">
        <v>1499</v>
      </c>
      <c r="E39" s="2169">
        <v>21</v>
      </c>
      <c r="F39" s="2397" t="s">
        <v>1269</v>
      </c>
      <c r="G39" s="2169">
        <v>124</v>
      </c>
      <c r="H39" s="2397" t="s">
        <v>1270</v>
      </c>
      <c r="I39" s="2169">
        <v>3002</v>
      </c>
      <c r="J39" s="2397" t="s">
        <v>1772</v>
      </c>
      <c r="K39" s="1282">
        <v>856</v>
      </c>
      <c r="L39" s="1636">
        <v>4014</v>
      </c>
    </row>
    <row r="40" spans="1:12" x14ac:dyDescent="0.2">
      <c r="A40" s="448" t="s">
        <v>386</v>
      </c>
      <c r="B40" s="2182" t="s">
        <v>1313</v>
      </c>
      <c r="C40" s="2169">
        <v>21</v>
      </c>
      <c r="D40" s="2397" t="s">
        <v>356</v>
      </c>
      <c r="E40" s="2169">
        <v>158</v>
      </c>
      <c r="F40" s="2397" t="s">
        <v>1269</v>
      </c>
      <c r="G40" s="2169">
        <v>183</v>
      </c>
      <c r="H40" s="2397" t="s">
        <v>1270</v>
      </c>
      <c r="I40" s="2169">
        <v>10510</v>
      </c>
      <c r="J40" s="2397" t="s">
        <v>357</v>
      </c>
      <c r="K40" s="1282">
        <v>2050</v>
      </c>
      <c r="L40" s="1636">
        <v>12922</v>
      </c>
    </row>
    <row r="41" spans="1:12" x14ac:dyDescent="0.2">
      <c r="A41" s="448" t="s">
        <v>387</v>
      </c>
      <c r="B41" s="1694" t="s">
        <v>1760</v>
      </c>
      <c r="C41" s="2169">
        <v>15</v>
      </c>
      <c r="D41" s="2450" t="s">
        <v>1499</v>
      </c>
      <c r="E41" s="2169">
        <v>30</v>
      </c>
      <c r="F41" s="2397" t="s">
        <v>1269</v>
      </c>
      <c r="G41" s="2169">
        <v>325</v>
      </c>
      <c r="H41" s="2397" t="s">
        <v>1270</v>
      </c>
      <c r="I41" s="2169">
        <v>10250</v>
      </c>
      <c r="J41" s="2397" t="s">
        <v>1772</v>
      </c>
      <c r="K41" s="1282">
        <v>1800</v>
      </c>
      <c r="L41" s="1636">
        <v>12420</v>
      </c>
    </row>
    <row r="42" spans="1:12" x14ac:dyDescent="0.2">
      <c r="A42" s="448" t="s">
        <v>388</v>
      </c>
      <c r="B42" s="2182" t="s">
        <v>1501</v>
      </c>
      <c r="C42" s="2169">
        <v>38</v>
      </c>
      <c r="D42" s="2397" t="s">
        <v>1500</v>
      </c>
      <c r="E42" s="2169">
        <v>140</v>
      </c>
      <c r="F42" s="2397" t="s">
        <v>1503</v>
      </c>
      <c r="G42" s="2169">
        <v>120</v>
      </c>
      <c r="H42" s="2397" t="s">
        <v>1270</v>
      </c>
      <c r="I42" s="2169">
        <v>13965</v>
      </c>
      <c r="J42" s="2397" t="s">
        <v>357</v>
      </c>
      <c r="K42" s="1282">
        <v>2500</v>
      </c>
      <c r="L42" s="1636">
        <v>16763</v>
      </c>
    </row>
    <row r="43" spans="1:12" x14ac:dyDescent="0.2">
      <c r="A43" s="458" t="s">
        <v>389</v>
      </c>
      <c r="B43" s="1695"/>
      <c r="C43" s="2391">
        <v>110</v>
      </c>
      <c r="D43" s="2451"/>
      <c r="E43" s="2391">
        <v>727</v>
      </c>
      <c r="F43" s="2398"/>
      <c r="G43" s="1661">
        <v>1123</v>
      </c>
      <c r="H43" s="2398"/>
      <c r="I43" s="2391">
        <v>76260</v>
      </c>
      <c r="J43" s="2398"/>
      <c r="K43" s="461">
        <v>31850</v>
      </c>
      <c r="L43" s="1606">
        <v>110070</v>
      </c>
    </row>
    <row r="44" spans="1:12" x14ac:dyDescent="0.2">
      <c r="A44" s="448" t="s">
        <v>390</v>
      </c>
      <c r="B44" s="1694"/>
      <c r="C44" s="490">
        <v>0</v>
      </c>
      <c r="D44" s="2397" t="s">
        <v>1499</v>
      </c>
      <c r="E44" s="490">
        <v>284</v>
      </c>
      <c r="F44" s="2397" t="s">
        <v>1506</v>
      </c>
      <c r="G44" s="490">
        <v>245</v>
      </c>
      <c r="H44" s="2397" t="s">
        <v>1095</v>
      </c>
      <c r="I44" s="490">
        <v>21530</v>
      </c>
      <c r="J44" s="2397" t="s">
        <v>1504</v>
      </c>
      <c r="K44" s="450">
        <v>12600</v>
      </c>
      <c r="L44" s="1636">
        <v>34659</v>
      </c>
    </row>
    <row r="45" spans="1:12" x14ac:dyDescent="0.2">
      <c r="A45" s="448" t="s">
        <v>391</v>
      </c>
      <c r="B45" s="2182" t="s">
        <v>1500</v>
      </c>
      <c r="C45" s="490">
        <v>10</v>
      </c>
      <c r="D45" s="2450" t="s">
        <v>356</v>
      </c>
      <c r="E45" s="490">
        <v>18</v>
      </c>
      <c r="F45" s="2397" t="s">
        <v>1269</v>
      </c>
      <c r="G45" s="490">
        <v>218</v>
      </c>
      <c r="H45" s="2397" t="s">
        <v>1601</v>
      </c>
      <c r="I45" s="490">
        <v>5170</v>
      </c>
      <c r="J45" s="2397" t="s">
        <v>1502</v>
      </c>
      <c r="K45" s="450">
        <v>350</v>
      </c>
      <c r="L45" s="1636">
        <v>5766</v>
      </c>
    </row>
    <row r="46" spans="1:12" x14ac:dyDescent="0.2">
      <c r="A46" s="448" t="s">
        <v>392</v>
      </c>
      <c r="B46" s="1694"/>
      <c r="C46" s="490">
        <v>0</v>
      </c>
      <c r="D46" s="2450" t="s">
        <v>1499</v>
      </c>
      <c r="E46" s="490">
        <v>5</v>
      </c>
      <c r="F46" s="2397" t="s">
        <v>1757</v>
      </c>
      <c r="G46" s="490">
        <v>30</v>
      </c>
      <c r="H46" s="2397" t="s">
        <v>1270</v>
      </c>
      <c r="I46" s="490">
        <v>3100</v>
      </c>
      <c r="J46" s="2397" t="s">
        <v>357</v>
      </c>
      <c r="K46" s="450">
        <v>80</v>
      </c>
      <c r="L46" s="1636">
        <v>3215</v>
      </c>
    </row>
    <row r="47" spans="1:12" x14ac:dyDescent="0.2">
      <c r="A47" s="448" t="s">
        <v>393</v>
      </c>
      <c r="B47" s="1694"/>
      <c r="C47" s="490">
        <v>0</v>
      </c>
      <c r="D47" s="2397" t="s">
        <v>356</v>
      </c>
      <c r="E47" s="490">
        <v>25</v>
      </c>
      <c r="F47" s="2397" t="s">
        <v>1763</v>
      </c>
      <c r="G47" s="490">
        <v>30</v>
      </c>
      <c r="H47" s="2397" t="s">
        <v>1762</v>
      </c>
      <c r="I47" s="490">
        <v>25000</v>
      </c>
      <c r="J47" s="2397" t="s">
        <v>357</v>
      </c>
      <c r="K47" s="450">
        <v>4500</v>
      </c>
      <c r="L47" s="1636">
        <v>29555</v>
      </c>
    </row>
    <row r="48" spans="1:12" x14ac:dyDescent="0.2">
      <c r="A48" s="448" t="s">
        <v>394</v>
      </c>
      <c r="B48" s="1694"/>
      <c r="C48" s="490">
        <v>0</v>
      </c>
      <c r="D48" s="2450" t="s">
        <v>356</v>
      </c>
      <c r="E48" s="490">
        <v>95</v>
      </c>
      <c r="F48" s="2397" t="s">
        <v>1502</v>
      </c>
      <c r="G48" s="490">
        <v>110</v>
      </c>
      <c r="H48" s="2397" t="s">
        <v>1600</v>
      </c>
      <c r="I48" s="490">
        <v>2055</v>
      </c>
      <c r="J48" s="2397" t="s">
        <v>357</v>
      </c>
      <c r="K48" s="450">
        <v>285</v>
      </c>
      <c r="L48" s="1636">
        <v>2545</v>
      </c>
    </row>
    <row r="49" spans="1:12" x14ac:dyDescent="0.2">
      <c r="A49" s="448" t="s">
        <v>395</v>
      </c>
      <c r="B49" s="1694"/>
      <c r="C49" s="490">
        <v>0</v>
      </c>
      <c r="D49" s="2450" t="s">
        <v>356</v>
      </c>
      <c r="E49" s="490">
        <v>5</v>
      </c>
      <c r="F49" s="2397" t="s">
        <v>1269</v>
      </c>
      <c r="G49" s="490">
        <v>27</v>
      </c>
      <c r="H49" s="2397" t="s">
        <v>1095</v>
      </c>
      <c r="I49" s="490">
        <v>1560</v>
      </c>
      <c r="J49" s="2397" t="s">
        <v>357</v>
      </c>
      <c r="K49" s="450">
        <v>460</v>
      </c>
      <c r="L49" s="1636">
        <v>2052</v>
      </c>
    </row>
    <row r="50" spans="1:12" x14ac:dyDescent="0.2">
      <c r="A50" s="448" t="s">
        <v>396</v>
      </c>
      <c r="B50" s="1694"/>
      <c r="C50" s="490">
        <v>0</v>
      </c>
      <c r="D50" s="2397" t="s">
        <v>356</v>
      </c>
      <c r="E50" s="490">
        <v>45</v>
      </c>
      <c r="F50" s="2397" t="s">
        <v>1502</v>
      </c>
      <c r="G50" s="490">
        <v>28</v>
      </c>
      <c r="H50" s="2397" t="s">
        <v>1270</v>
      </c>
      <c r="I50" s="490">
        <v>2050</v>
      </c>
      <c r="J50" s="2397" t="s">
        <v>357</v>
      </c>
      <c r="K50" s="450">
        <v>1250</v>
      </c>
      <c r="L50" s="1636">
        <v>3373</v>
      </c>
    </row>
    <row r="51" spans="1:12" x14ac:dyDescent="0.2">
      <c r="A51" s="448" t="s">
        <v>938</v>
      </c>
      <c r="B51" s="1694"/>
      <c r="C51" s="490">
        <v>0</v>
      </c>
      <c r="D51" s="2450" t="s">
        <v>1502</v>
      </c>
      <c r="E51" s="490">
        <v>200</v>
      </c>
      <c r="F51" s="2397" t="s">
        <v>1763</v>
      </c>
      <c r="G51" s="490">
        <v>185</v>
      </c>
      <c r="H51" s="2397" t="s">
        <v>1095</v>
      </c>
      <c r="I51" s="490">
        <v>11925</v>
      </c>
      <c r="J51" s="2397" t="s">
        <v>357</v>
      </c>
      <c r="K51" s="450">
        <v>10025</v>
      </c>
      <c r="L51" s="1636">
        <v>22335</v>
      </c>
    </row>
    <row r="52" spans="1:12" x14ac:dyDescent="0.2">
      <c r="A52" s="448" t="s">
        <v>398</v>
      </c>
      <c r="B52" s="1694" t="s">
        <v>356</v>
      </c>
      <c r="C52" s="490">
        <v>100</v>
      </c>
      <c r="D52" s="2450" t="s">
        <v>356</v>
      </c>
      <c r="E52" s="490">
        <v>50</v>
      </c>
      <c r="F52" s="2397" t="s">
        <v>1502</v>
      </c>
      <c r="G52" s="490">
        <v>250</v>
      </c>
      <c r="H52" s="2397" t="s">
        <v>1769</v>
      </c>
      <c r="I52" s="490">
        <v>3870</v>
      </c>
      <c r="J52" s="2397" t="s">
        <v>1504</v>
      </c>
      <c r="K52" s="450">
        <v>2300</v>
      </c>
      <c r="L52" s="1636">
        <v>6570</v>
      </c>
    </row>
    <row r="53" spans="1:12" x14ac:dyDescent="0.2">
      <c r="A53" s="356"/>
      <c r="B53" s="1694"/>
      <c r="C53" s="2175"/>
      <c r="D53" s="1696"/>
      <c r="E53" s="2393"/>
      <c r="F53" s="2395"/>
      <c r="G53" s="359"/>
      <c r="H53" s="2399"/>
      <c r="I53" s="359"/>
      <c r="J53" s="2395"/>
      <c r="K53" s="359"/>
      <c r="L53" s="2402"/>
    </row>
    <row r="54" spans="1:12" ht="13.5" thickBot="1" x14ac:dyDescent="0.25">
      <c r="A54" s="363" t="s">
        <v>399</v>
      </c>
      <c r="B54" s="2183" t="s">
        <v>1313</v>
      </c>
      <c r="C54" s="2392">
        <v>1420</v>
      </c>
      <c r="D54" s="1697" t="s">
        <v>356</v>
      </c>
      <c r="E54" s="2392">
        <v>7461</v>
      </c>
      <c r="F54" s="2396" t="s">
        <v>1269</v>
      </c>
      <c r="G54" s="367">
        <v>8094</v>
      </c>
      <c r="H54" s="2400" t="s">
        <v>1270</v>
      </c>
      <c r="I54" s="367">
        <v>522355</v>
      </c>
      <c r="J54" s="2396" t="s">
        <v>357</v>
      </c>
      <c r="K54" s="367">
        <v>113682</v>
      </c>
      <c r="L54" s="2403">
        <v>653012</v>
      </c>
    </row>
    <row r="55" spans="1:12" ht="13.5" thickTop="1" x14ac:dyDescent="0.2">
      <c r="A55" s="7" t="s">
        <v>1867</v>
      </c>
      <c r="B55" s="7"/>
      <c r="C55" s="7"/>
      <c r="L55" s="195"/>
    </row>
    <row r="56" spans="1:12" x14ac:dyDescent="0.2">
      <c r="A56" s="397" t="s">
        <v>1756</v>
      </c>
      <c r="B56" s="397"/>
      <c r="C56" s="397"/>
      <c r="D56" s="397"/>
      <c r="E56" s="397"/>
      <c r="F56" s="397"/>
      <c r="G56" s="397"/>
      <c r="H56" s="397"/>
      <c r="I56" s="397"/>
      <c r="J56" s="397"/>
      <c r="K56" s="397"/>
      <c r="L56" s="397"/>
    </row>
    <row r="57" spans="1:12" x14ac:dyDescent="0.2">
      <c r="A57" s="8" t="s">
        <v>1770</v>
      </c>
      <c r="B57" s="247"/>
      <c r="C57" s="247"/>
    </row>
    <row r="58" spans="1:12" x14ac:dyDescent="0.2">
      <c r="A58" s="11" t="s">
        <v>1766</v>
      </c>
      <c r="B58" s="246"/>
      <c r="C58" s="246"/>
    </row>
    <row r="59" spans="1:12" x14ac:dyDescent="0.2">
      <c r="A59" s="246"/>
      <c r="B59" s="246"/>
      <c r="C59" s="246"/>
      <c r="L59" s="372"/>
    </row>
    <row r="60" spans="1:12" x14ac:dyDescent="0.2"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</row>
  </sheetData>
  <sortState ref="A62:C98">
    <sortCondition ref="B62:B98"/>
  </sortState>
  <mergeCells count="10">
    <mergeCell ref="A3:L3"/>
    <mergeCell ref="A4:L4"/>
    <mergeCell ref="A5:L5"/>
    <mergeCell ref="F9:G9"/>
    <mergeCell ref="H9:I9"/>
    <mergeCell ref="J9:K9"/>
    <mergeCell ref="L8:L10"/>
    <mergeCell ref="B7:L7"/>
    <mergeCell ref="B8:C8"/>
    <mergeCell ref="D8:E8"/>
  </mergeCells>
  <phoneticPr fontId="13" type="noConversion"/>
  <pageMargins left="0.78740157480314965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5"/>
  <sheetViews>
    <sheetView topLeftCell="A110" zoomScale="90" zoomScaleNormal="90" workbookViewId="0">
      <selection activeCell="A110" sqref="A110"/>
    </sheetView>
  </sheetViews>
  <sheetFormatPr baseColWidth="10" defaultColWidth="11.42578125" defaultRowHeight="12.75" x14ac:dyDescent="0.2"/>
  <cols>
    <col min="1" max="1" width="12.140625" customWidth="1"/>
    <col min="2" max="2" width="9.7109375" customWidth="1"/>
    <col min="3" max="3" width="13.42578125" customWidth="1"/>
    <col min="4" max="4" width="12.85546875" bestFit="1" customWidth="1"/>
    <col min="5" max="5" width="12.28515625" customWidth="1"/>
    <col min="6" max="6" width="12.7109375" customWidth="1"/>
    <col min="7" max="7" width="13.5703125" bestFit="1" customWidth="1"/>
    <col min="8" max="8" width="12.140625" customWidth="1"/>
    <col min="9" max="9" width="12.85546875" customWidth="1"/>
    <col min="10" max="10" width="11.140625" customWidth="1"/>
    <col min="11" max="11" width="12.85546875" customWidth="1"/>
    <col min="12" max="12" width="12.5703125" customWidth="1"/>
    <col min="13" max="13" width="12.140625" customWidth="1"/>
    <col min="14" max="14" width="11.140625" customWidth="1"/>
    <col min="15" max="18" width="9" customWidth="1"/>
    <col min="22" max="22" width="13.140625" customWidth="1"/>
  </cols>
  <sheetData>
    <row r="1" spans="1:30" ht="15" customHeight="1" x14ac:dyDescent="0.3">
      <c r="A1" s="3313" t="s">
        <v>331</v>
      </c>
      <c r="B1" s="3313"/>
      <c r="C1" s="3313"/>
      <c r="D1" s="3313"/>
      <c r="E1" s="3313"/>
      <c r="F1" s="3313"/>
      <c r="G1" s="3313"/>
      <c r="H1" s="3313"/>
      <c r="I1" s="3313"/>
      <c r="J1" s="3313"/>
      <c r="K1" s="3313"/>
      <c r="L1" s="3313"/>
      <c r="M1" s="3313"/>
      <c r="N1" s="3313"/>
    </row>
    <row r="2" spans="1:30" ht="13.5" customHeight="1" thickBot="1" x14ac:dyDescent="0.25">
      <c r="A2" s="3308" t="s">
        <v>1273</v>
      </c>
      <c r="B2" s="3308"/>
      <c r="C2" s="3308"/>
      <c r="D2" s="3308"/>
      <c r="E2" s="3308"/>
      <c r="F2" s="3308"/>
      <c r="G2" s="3308"/>
      <c r="H2" s="3308"/>
      <c r="I2" s="3308"/>
      <c r="J2" s="3308"/>
      <c r="K2" s="3308"/>
      <c r="L2" s="3308"/>
      <c r="M2" s="3308"/>
      <c r="N2" s="3308"/>
    </row>
    <row r="3" spans="1:30" ht="16.5" customHeight="1" thickBot="1" x14ac:dyDescent="0.3">
      <c r="A3" s="3309" t="s">
        <v>1985</v>
      </c>
      <c r="B3" s="3309"/>
      <c r="C3" s="3309"/>
      <c r="D3" s="3309"/>
      <c r="E3" s="3309"/>
      <c r="F3" s="3309"/>
      <c r="G3" s="3309"/>
      <c r="H3" s="3309"/>
      <c r="I3" s="3309"/>
      <c r="J3" s="3309"/>
      <c r="K3" s="3309"/>
      <c r="L3" s="3309"/>
      <c r="M3" s="3309"/>
      <c r="N3" s="3309"/>
      <c r="U3" s="2747" t="s">
        <v>1148</v>
      </c>
      <c r="V3" s="2748"/>
    </row>
    <row r="5" spans="1:30" ht="15.75" thickBot="1" x14ac:dyDescent="0.3">
      <c r="A5" s="390"/>
    </row>
    <row r="6" spans="1:30" ht="16.5" thickTop="1" x14ac:dyDescent="0.25">
      <c r="A6" s="398"/>
      <c r="B6" s="3318" t="s">
        <v>21</v>
      </c>
      <c r="C6" s="3319"/>
      <c r="D6" s="3319"/>
      <c r="E6" s="3319"/>
      <c r="F6" s="3319"/>
      <c r="G6" s="3319"/>
      <c r="H6" s="3319"/>
      <c r="I6" s="3319"/>
      <c r="J6" s="3319"/>
      <c r="K6" s="3319"/>
      <c r="L6" s="3319"/>
      <c r="M6" s="3319"/>
      <c r="N6" s="3296" t="s">
        <v>1507</v>
      </c>
      <c r="U6" s="3295"/>
      <c r="V6" s="3295"/>
    </row>
    <row r="7" spans="1:30" x14ac:dyDescent="0.2">
      <c r="A7" s="399"/>
      <c r="B7" s="3281" t="s">
        <v>1225</v>
      </c>
      <c r="C7" s="3291"/>
      <c r="D7" s="3282"/>
      <c r="E7" s="3281" t="s">
        <v>22</v>
      </c>
      <c r="F7" s="3291"/>
      <c r="G7" s="3282"/>
      <c r="H7" s="3281" t="s">
        <v>23</v>
      </c>
      <c r="I7" s="3291"/>
      <c r="J7" s="3291"/>
      <c r="K7" s="3292" t="s">
        <v>439</v>
      </c>
      <c r="L7" s="3293"/>
      <c r="M7" s="3293"/>
      <c r="N7" s="3297"/>
      <c r="U7" s="3294" t="s">
        <v>27</v>
      </c>
      <c r="V7" s="3294"/>
      <c r="W7" s="3294"/>
      <c r="X7" s="2597" t="s">
        <v>29</v>
      </c>
      <c r="Y7" s="3299" t="s">
        <v>28</v>
      </c>
      <c r="Z7" s="3299"/>
      <c r="AA7" s="3299"/>
      <c r="AB7" s="2598" t="s">
        <v>1893</v>
      </c>
      <c r="AC7" s="3290" t="s">
        <v>1894</v>
      </c>
      <c r="AD7" s="3290"/>
    </row>
    <row r="8" spans="1:30" x14ac:dyDescent="0.2">
      <c r="A8" s="400" t="s">
        <v>334</v>
      </c>
      <c r="B8" s="3320" t="s">
        <v>1526</v>
      </c>
      <c r="C8" s="404" t="s">
        <v>1276</v>
      </c>
      <c r="D8" s="476" t="s">
        <v>1277</v>
      </c>
      <c r="E8" s="403" t="s">
        <v>1275</v>
      </c>
      <c r="F8" s="404" t="s">
        <v>1276</v>
      </c>
      <c r="G8" s="476" t="s">
        <v>1277</v>
      </c>
      <c r="H8" s="403" t="s">
        <v>1275</v>
      </c>
      <c r="I8" s="404" t="s">
        <v>1276</v>
      </c>
      <c r="J8" s="476" t="s">
        <v>1277</v>
      </c>
      <c r="K8" s="401" t="s">
        <v>1275</v>
      </c>
      <c r="L8" s="402" t="s">
        <v>1276</v>
      </c>
      <c r="M8" s="380" t="s">
        <v>1277</v>
      </c>
      <c r="N8" s="3297"/>
      <c r="U8" s="337" t="s">
        <v>24</v>
      </c>
      <c r="V8" s="337" t="s">
        <v>25</v>
      </c>
      <c r="W8" s="337" t="s">
        <v>26</v>
      </c>
      <c r="X8" s="2597"/>
      <c r="Y8" s="337" t="s">
        <v>24</v>
      </c>
      <c r="Z8" s="337" t="s">
        <v>25</v>
      </c>
      <c r="AA8" s="337" t="s">
        <v>26</v>
      </c>
      <c r="AB8" s="337" t="s">
        <v>1895</v>
      </c>
      <c r="AC8" s="337" t="s">
        <v>1896</v>
      </c>
      <c r="AD8" s="337" t="s">
        <v>1897</v>
      </c>
    </row>
    <row r="9" spans="1:30" x14ac:dyDescent="0.2">
      <c r="A9" s="399"/>
      <c r="B9" s="3321"/>
      <c r="C9" s="404" t="s">
        <v>1280</v>
      </c>
      <c r="D9" s="476" t="s">
        <v>1281</v>
      </c>
      <c r="E9" s="403" t="s">
        <v>1279</v>
      </c>
      <c r="F9" s="404" t="s">
        <v>1280</v>
      </c>
      <c r="G9" s="476" t="s">
        <v>1281</v>
      </c>
      <c r="H9" s="403" t="s">
        <v>1279</v>
      </c>
      <c r="I9" s="404" t="s">
        <v>1280</v>
      </c>
      <c r="J9" s="476" t="s">
        <v>1281</v>
      </c>
      <c r="K9" s="403" t="s">
        <v>1279</v>
      </c>
      <c r="L9" s="404" t="s">
        <v>1280</v>
      </c>
      <c r="M9" s="476" t="s">
        <v>1281</v>
      </c>
      <c r="N9" s="3297"/>
    </row>
    <row r="10" spans="1:30" ht="13.5" thickBot="1" x14ac:dyDescent="0.25">
      <c r="A10" s="407"/>
      <c r="B10" s="3322"/>
      <c r="C10" s="409" t="s">
        <v>1283</v>
      </c>
      <c r="D10" s="410" t="s">
        <v>1284</v>
      </c>
      <c r="E10" s="408"/>
      <c r="F10" s="409" t="s">
        <v>1283</v>
      </c>
      <c r="G10" s="410" t="s">
        <v>1284</v>
      </c>
      <c r="H10" s="408"/>
      <c r="I10" s="409" t="s">
        <v>1283</v>
      </c>
      <c r="J10" s="410" t="s">
        <v>1284</v>
      </c>
      <c r="K10" s="408"/>
      <c r="L10" s="409" t="s">
        <v>1283</v>
      </c>
      <c r="M10" s="410" t="s">
        <v>1284</v>
      </c>
      <c r="N10" s="3298"/>
    </row>
    <row r="11" spans="1:30" x14ac:dyDescent="0.2">
      <c r="A11" s="1257" t="s">
        <v>358</v>
      </c>
      <c r="B11" s="411">
        <f>(D11/C11)/365</f>
        <v>3.598880960103795</v>
      </c>
      <c r="C11" s="412">
        <f>SUM(C12:C26)</f>
        <v>30830</v>
      </c>
      <c r="D11" s="1278">
        <f>SUM(D12:D26)</f>
        <v>40498027.5</v>
      </c>
      <c r="E11" s="411">
        <f>(G11/F11)/365</f>
        <v>10.455861070911721</v>
      </c>
      <c r="F11" s="412">
        <f>SUM(F12:F26)</f>
        <v>3455</v>
      </c>
      <c r="G11" s="1278">
        <f>SUM(G12:G26)</f>
        <v>13185625</v>
      </c>
      <c r="H11" s="411">
        <f>(J11/I11)/365</f>
        <v>5.472153972153972</v>
      </c>
      <c r="I11" s="412">
        <f>SUM(I12:I26)</f>
        <v>6105</v>
      </c>
      <c r="J11" s="1278">
        <f>SUM(J12:J26)</f>
        <v>12193737.5</v>
      </c>
      <c r="K11" s="2596">
        <f>AB11</f>
        <v>5.3180712277866213</v>
      </c>
      <c r="L11" s="412">
        <f>SUM(L12:L26)</f>
        <v>40390</v>
      </c>
      <c r="M11" s="1278">
        <f>SUM(M12:M26)</f>
        <v>65877390</v>
      </c>
      <c r="N11" s="2002">
        <f>AVERAGE(N12:N26)</f>
        <v>1286.2666666666667</v>
      </c>
      <c r="O11" s="11"/>
      <c r="P11" s="11"/>
      <c r="Q11" s="2135"/>
      <c r="R11" s="11"/>
      <c r="S11" s="11"/>
      <c r="T11" s="11"/>
      <c r="U11">
        <f t="shared" ref="U11:U51" si="0">D11/M11</f>
        <v>0.6147485123499884</v>
      </c>
      <c r="V11">
        <f t="shared" ref="V11:V51" si="1">G11/M11</f>
        <v>0.20015402856731271</v>
      </c>
      <c r="W11">
        <f t="shared" ref="W11:W51" si="2">J11/M11</f>
        <v>0.18509745908269892</v>
      </c>
      <c r="X11" s="1702">
        <f>SUM(U11:W11)</f>
        <v>1</v>
      </c>
      <c r="Y11">
        <f t="shared" ref="Y11:Y51" si="3">B11*U11</f>
        <v>2.2124067163485059</v>
      </c>
      <c r="Z11">
        <f t="shared" ref="Z11:Z51" si="4">E11*V11</f>
        <v>2.0927827154831173</v>
      </c>
      <c r="AA11">
        <f t="shared" ref="AA11:AA51" si="5">H11*W11</f>
        <v>1.0128817959549983</v>
      </c>
      <c r="AB11">
        <f>SUM(Y11:AA11)</f>
        <v>5.3180712277866213</v>
      </c>
    </row>
    <row r="12" spans="1:30" x14ac:dyDescent="0.2">
      <c r="A12" s="448" t="s">
        <v>37</v>
      </c>
      <c r="B12" s="1258">
        <v>3.5</v>
      </c>
      <c r="C12" s="449">
        <v>3250</v>
      </c>
      <c r="D12" s="490">
        <f t="shared" ref="D12:D17" si="6">(B12*C12)*365</f>
        <v>4151875</v>
      </c>
      <c r="E12" s="1258">
        <v>10</v>
      </c>
      <c r="F12" s="449">
        <v>600</v>
      </c>
      <c r="G12" s="490">
        <f t="shared" ref="G12:G15" si="7">(E12*F12)*365</f>
        <v>2190000</v>
      </c>
      <c r="H12" s="1258">
        <v>5</v>
      </c>
      <c r="I12" s="449">
        <v>1550</v>
      </c>
      <c r="J12" s="490">
        <f t="shared" ref="J12:J17" si="8">(H12*I12)*365</f>
        <v>2828750</v>
      </c>
      <c r="K12" s="1258">
        <f>AB12</f>
        <v>5.5149253731343277</v>
      </c>
      <c r="L12" s="449">
        <f>C12+F12+I12</f>
        <v>5400</v>
      </c>
      <c r="M12" s="1911">
        <f>D12+G12+J12</f>
        <v>9170625</v>
      </c>
      <c r="N12" s="2003">
        <v>1300</v>
      </c>
      <c r="Q12" s="2448"/>
      <c r="U12">
        <f t="shared" si="0"/>
        <v>0.45273631840796019</v>
      </c>
      <c r="V12">
        <f t="shared" si="1"/>
        <v>0.23880597014925373</v>
      </c>
      <c r="W12">
        <f t="shared" si="2"/>
        <v>0.30845771144278605</v>
      </c>
      <c r="X12" s="1702">
        <f>SUM(U12:W12)</f>
        <v>1</v>
      </c>
      <c r="Y12">
        <f t="shared" si="3"/>
        <v>1.5845771144278606</v>
      </c>
      <c r="Z12">
        <f t="shared" si="4"/>
        <v>2.3880597014925371</v>
      </c>
      <c r="AA12">
        <f t="shared" si="5"/>
        <v>1.5422885572139302</v>
      </c>
      <c r="AB12">
        <f>SUM(Y12:AA12)</f>
        <v>5.5149253731343277</v>
      </c>
      <c r="AC12">
        <f t="shared" ref="AC12:AC26" si="9">M12/M$53</f>
        <v>6.765489942644802E-2</v>
      </c>
      <c r="AD12">
        <f t="shared" ref="AD12:AD51" si="10">AC12*N12</f>
        <v>87.951369254382428</v>
      </c>
    </row>
    <row r="13" spans="1:30" x14ac:dyDescent="0.2">
      <c r="A13" s="448" t="s">
        <v>38</v>
      </c>
      <c r="B13" s="1258">
        <v>3.2</v>
      </c>
      <c r="C13" s="449">
        <v>3700</v>
      </c>
      <c r="D13" s="490">
        <f t="shared" si="6"/>
        <v>4321600</v>
      </c>
      <c r="E13" s="1258">
        <v>10</v>
      </c>
      <c r="F13" s="449">
        <v>450</v>
      </c>
      <c r="G13" s="490">
        <f t="shared" si="7"/>
        <v>1642500</v>
      </c>
      <c r="H13" s="1258">
        <v>4.5</v>
      </c>
      <c r="I13" s="449">
        <v>900</v>
      </c>
      <c r="J13" s="490">
        <f t="shared" si="8"/>
        <v>1478250</v>
      </c>
      <c r="K13" s="1258">
        <f t="shared" ref="K13:K26" si="11">AB13</f>
        <v>4.9589504659146639</v>
      </c>
      <c r="L13" s="449">
        <f t="shared" ref="L13:L26" si="12">C13+F13+I13</f>
        <v>5050</v>
      </c>
      <c r="M13" s="1911">
        <f t="shared" ref="M13:M26" si="13">D13+G13+J13</f>
        <v>7442350</v>
      </c>
      <c r="N13" s="2003">
        <v>1390</v>
      </c>
      <c r="Q13" s="2448"/>
      <c r="U13">
        <f t="shared" si="0"/>
        <v>0.58067680235409513</v>
      </c>
      <c r="V13">
        <f t="shared" si="1"/>
        <v>0.22069641981363414</v>
      </c>
      <c r="W13">
        <f t="shared" si="2"/>
        <v>0.19862677783227073</v>
      </c>
      <c r="X13" s="1702">
        <f t="shared" ref="X13:X51" si="14">SUM(U13:W13)</f>
        <v>1</v>
      </c>
      <c r="Y13">
        <f t="shared" si="3"/>
        <v>1.8581657675331045</v>
      </c>
      <c r="Z13">
        <f t="shared" si="4"/>
        <v>2.2069641981363413</v>
      </c>
      <c r="AA13">
        <f t="shared" si="5"/>
        <v>0.89382050024521831</v>
      </c>
      <c r="AB13">
        <f t="shared" ref="AB13:AB51" si="15">SUM(Y13:AA13)</f>
        <v>4.9589504659146639</v>
      </c>
      <c r="AC13">
        <f t="shared" si="9"/>
        <v>5.4904811912647761E-2</v>
      </c>
      <c r="AD13">
        <f t="shared" si="10"/>
        <v>76.317688558580386</v>
      </c>
    </row>
    <row r="14" spans="1:30" x14ac:dyDescent="0.2">
      <c r="A14" s="448" t="s">
        <v>39</v>
      </c>
      <c r="B14" s="1258">
        <v>3.6</v>
      </c>
      <c r="C14" s="449">
        <v>2000</v>
      </c>
      <c r="D14" s="490">
        <f t="shared" si="6"/>
        <v>2628000</v>
      </c>
      <c r="E14" s="1258">
        <v>12</v>
      </c>
      <c r="F14" s="449">
        <v>150</v>
      </c>
      <c r="G14" s="490">
        <f t="shared" si="7"/>
        <v>657000</v>
      </c>
      <c r="H14" s="1258">
        <v>6</v>
      </c>
      <c r="I14" s="449">
        <v>400</v>
      </c>
      <c r="J14" s="490">
        <f t="shared" si="8"/>
        <v>876000</v>
      </c>
      <c r="K14" s="1258">
        <f t="shared" si="11"/>
        <v>5.4315789473684202</v>
      </c>
      <c r="L14" s="449">
        <f t="shared" si="12"/>
        <v>2550</v>
      </c>
      <c r="M14" s="1911">
        <f t="shared" si="13"/>
        <v>4161000</v>
      </c>
      <c r="N14" s="2003">
        <v>1300</v>
      </c>
      <c r="Q14" s="2448"/>
      <c r="U14">
        <f t="shared" si="0"/>
        <v>0.63157894736842102</v>
      </c>
      <c r="V14">
        <f t="shared" si="1"/>
        <v>0.15789473684210525</v>
      </c>
      <c r="W14">
        <f t="shared" si="2"/>
        <v>0.21052631578947367</v>
      </c>
      <c r="X14" s="1702">
        <f t="shared" si="14"/>
        <v>1</v>
      </c>
      <c r="Y14">
        <f t="shared" si="3"/>
        <v>2.2736842105263158</v>
      </c>
      <c r="Z14">
        <f t="shared" si="4"/>
        <v>1.8947368421052631</v>
      </c>
      <c r="AA14">
        <f t="shared" si="5"/>
        <v>1.263157894736842</v>
      </c>
      <c r="AB14">
        <f t="shared" si="15"/>
        <v>5.4315789473684202</v>
      </c>
      <c r="AC14">
        <f t="shared" si="9"/>
        <v>3.0697148396477907E-2</v>
      </c>
      <c r="AD14">
        <f t="shared" si="10"/>
        <v>39.906292915421275</v>
      </c>
    </row>
    <row r="15" spans="1:30" x14ac:dyDescent="0.2">
      <c r="A15" s="448" t="s">
        <v>40</v>
      </c>
      <c r="B15" s="1258">
        <v>3.8</v>
      </c>
      <c r="C15" s="449">
        <v>2200</v>
      </c>
      <c r="D15" s="490">
        <f t="shared" si="6"/>
        <v>3051400</v>
      </c>
      <c r="E15" s="1258">
        <v>11</v>
      </c>
      <c r="F15" s="449">
        <v>400</v>
      </c>
      <c r="G15" s="490">
        <f t="shared" si="7"/>
        <v>1606000</v>
      </c>
      <c r="H15" s="1258">
        <v>6</v>
      </c>
      <c r="I15" s="449">
        <v>500</v>
      </c>
      <c r="J15" s="490">
        <f t="shared" si="8"/>
        <v>1095000</v>
      </c>
      <c r="K15" s="1258">
        <f t="shared" si="11"/>
        <v>6.2289340101522841</v>
      </c>
      <c r="L15" s="449">
        <f t="shared" si="12"/>
        <v>3100</v>
      </c>
      <c r="M15" s="1911">
        <f t="shared" si="13"/>
        <v>5752400</v>
      </c>
      <c r="N15" s="2003">
        <v>1420</v>
      </c>
      <c r="Q15" s="2448"/>
      <c r="U15">
        <f t="shared" si="0"/>
        <v>0.53045685279187815</v>
      </c>
      <c r="V15">
        <f t="shared" si="1"/>
        <v>0.27918781725888325</v>
      </c>
      <c r="W15">
        <f t="shared" si="2"/>
        <v>0.19035532994923857</v>
      </c>
      <c r="X15" s="1702">
        <f t="shared" si="14"/>
        <v>0.99999999999999989</v>
      </c>
      <c r="Y15">
        <f t="shared" si="3"/>
        <v>2.0157360406091369</v>
      </c>
      <c r="Z15">
        <f t="shared" si="4"/>
        <v>3.0710659898477157</v>
      </c>
      <c r="AA15">
        <f t="shared" si="5"/>
        <v>1.1421319796954315</v>
      </c>
      <c r="AB15">
        <f t="shared" si="15"/>
        <v>6.2289340101522841</v>
      </c>
      <c r="AC15">
        <f t="shared" si="9"/>
        <v>4.2437461291972962E-2</v>
      </c>
      <c r="AD15">
        <f t="shared" si="10"/>
        <v>60.261195034601606</v>
      </c>
    </row>
    <row r="16" spans="1:30" x14ac:dyDescent="0.2">
      <c r="A16" s="448" t="s">
        <v>41</v>
      </c>
      <c r="B16" s="1258">
        <v>3.2</v>
      </c>
      <c r="C16" s="449">
        <v>1870</v>
      </c>
      <c r="D16" s="490">
        <f t="shared" si="6"/>
        <v>2184160</v>
      </c>
      <c r="E16" s="1258">
        <v>0</v>
      </c>
      <c r="F16" s="449">
        <v>0</v>
      </c>
      <c r="G16" s="490">
        <f t="shared" ref="G16:G17" si="16">(E16*F16)*365</f>
        <v>0</v>
      </c>
      <c r="H16" s="1258">
        <v>5</v>
      </c>
      <c r="I16" s="449">
        <v>150</v>
      </c>
      <c r="J16" s="490">
        <f t="shared" si="8"/>
        <v>273750</v>
      </c>
      <c r="K16" s="1258">
        <f t="shared" si="11"/>
        <v>3.400475200475201</v>
      </c>
      <c r="L16" s="449">
        <f t="shared" si="12"/>
        <v>2020</v>
      </c>
      <c r="M16" s="1911">
        <f t="shared" si="13"/>
        <v>2457910</v>
      </c>
      <c r="N16" s="2003">
        <v>1300</v>
      </c>
      <c r="Q16" s="2448"/>
      <c r="U16">
        <f t="shared" si="0"/>
        <v>0.88862488862488864</v>
      </c>
      <c r="V16">
        <f t="shared" si="1"/>
        <v>0</v>
      </c>
      <c r="W16">
        <f t="shared" si="2"/>
        <v>0.11137511137511137</v>
      </c>
      <c r="X16" s="1702">
        <f t="shared" si="14"/>
        <v>1</v>
      </c>
      <c r="Y16">
        <f t="shared" si="3"/>
        <v>2.843599643599644</v>
      </c>
      <c r="Z16">
        <f t="shared" si="4"/>
        <v>0</v>
      </c>
      <c r="AA16">
        <f t="shared" si="5"/>
        <v>0.5568755568755569</v>
      </c>
      <c r="AB16">
        <f t="shared" si="15"/>
        <v>3.400475200475201</v>
      </c>
      <c r="AC16">
        <f t="shared" si="9"/>
        <v>1.8132859412445808E-2</v>
      </c>
      <c r="AD16">
        <f t="shared" si="10"/>
        <v>23.57271723617955</v>
      </c>
    </row>
    <row r="17" spans="1:30" x14ac:dyDescent="0.2">
      <c r="A17" s="448" t="s">
        <v>42</v>
      </c>
      <c r="B17" s="1258">
        <v>4.5</v>
      </c>
      <c r="C17" s="449">
        <v>1600</v>
      </c>
      <c r="D17" s="490">
        <f t="shared" si="6"/>
        <v>2628000</v>
      </c>
      <c r="E17" s="1258">
        <v>0</v>
      </c>
      <c r="F17" s="449">
        <v>0</v>
      </c>
      <c r="G17" s="490">
        <f t="shared" si="16"/>
        <v>0</v>
      </c>
      <c r="H17" s="1258">
        <v>7</v>
      </c>
      <c r="I17" s="449">
        <v>500</v>
      </c>
      <c r="J17" s="490">
        <f t="shared" si="8"/>
        <v>1277500</v>
      </c>
      <c r="K17" s="1258">
        <f t="shared" si="11"/>
        <v>5.3177570093457938</v>
      </c>
      <c r="L17" s="449">
        <f t="shared" si="12"/>
        <v>2100</v>
      </c>
      <c r="M17" s="1911">
        <f t="shared" si="13"/>
        <v>3905500</v>
      </c>
      <c r="N17" s="2003">
        <v>1170</v>
      </c>
      <c r="Q17" s="2448"/>
      <c r="U17">
        <f t="shared" si="0"/>
        <v>0.67289719626168221</v>
      </c>
      <c r="V17">
        <f t="shared" si="1"/>
        <v>0</v>
      </c>
      <c r="W17">
        <f t="shared" si="2"/>
        <v>0.32710280373831774</v>
      </c>
      <c r="X17" s="1702">
        <f t="shared" si="14"/>
        <v>1</v>
      </c>
      <c r="Y17">
        <f t="shared" si="3"/>
        <v>3.02803738317757</v>
      </c>
      <c r="Z17">
        <f t="shared" si="4"/>
        <v>0</v>
      </c>
      <c r="AA17">
        <f t="shared" si="5"/>
        <v>2.2897196261682242</v>
      </c>
      <c r="AB17">
        <f t="shared" si="15"/>
        <v>5.3177570093457938</v>
      </c>
      <c r="AC17">
        <f t="shared" si="9"/>
        <v>2.8812235775641543E-2</v>
      </c>
      <c r="AD17">
        <f t="shared" si="10"/>
        <v>33.710315857500603</v>
      </c>
    </row>
    <row r="18" spans="1:30" x14ac:dyDescent="0.2">
      <c r="A18" s="448" t="s">
        <v>934</v>
      </c>
      <c r="B18" s="1258">
        <v>3.2</v>
      </c>
      <c r="C18" s="449">
        <v>660</v>
      </c>
      <c r="D18" s="490">
        <f t="shared" ref="D18:D26" si="17">(B18*C18)*365</f>
        <v>770880</v>
      </c>
      <c r="E18" s="1258">
        <v>10</v>
      </c>
      <c r="F18" s="449">
        <v>80</v>
      </c>
      <c r="G18" s="490">
        <f t="shared" ref="G18:G26" si="18">(E18*F18)*365</f>
        <v>292000</v>
      </c>
      <c r="H18" s="1258">
        <v>5</v>
      </c>
      <c r="I18" s="449">
        <v>240</v>
      </c>
      <c r="J18" s="490">
        <f t="shared" ref="J18:J26" si="19">(H18*I18)*365</f>
        <v>438000</v>
      </c>
      <c r="K18" s="1258">
        <f t="shared" si="11"/>
        <v>5.0482490272373539</v>
      </c>
      <c r="L18" s="449">
        <f t="shared" si="12"/>
        <v>980</v>
      </c>
      <c r="M18" s="1911">
        <f t="shared" si="13"/>
        <v>1500880</v>
      </c>
      <c r="N18" s="2003">
        <v>1430</v>
      </c>
      <c r="Q18" s="2448"/>
      <c r="U18">
        <f t="shared" si="0"/>
        <v>0.51361867704280151</v>
      </c>
      <c r="V18">
        <f t="shared" si="1"/>
        <v>0.19455252918287938</v>
      </c>
      <c r="W18">
        <f t="shared" si="2"/>
        <v>0.29182879377431908</v>
      </c>
      <c r="X18" s="1702">
        <f t="shared" si="14"/>
        <v>1</v>
      </c>
      <c r="Y18">
        <f t="shared" si="3"/>
        <v>1.6435797665369649</v>
      </c>
      <c r="Z18">
        <f t="shared" si="4"/>
        <v>1.9455252918287937</v>
      </c>
      <c r="AA18">
        <f t="shared" si="5"/>
        <v>1.4591439688715955</v>
      </c>
      <c r="AB18">
        <f t="shared" si="15"/>
        <v>5.0482490272373539</v>
      </c>
      <c r="AC18">
        <f t="shared" si="9"/>
        <v>1.107251528125589E-2</v>
      </c>
      <c r="AD18">
        <f t="shared" si="10"/>
        <v>15.833696852195922</v>
      </c>
    </row>
    <row r="19" spans="1:30" x14ac:dyDescent="0.2">
      <c r="A19" s="448" t="s">
        <v>43</v>
      </c>
      <c r="B19" s="1258">
        <v>3.75</v>
      </c>
      <c r="C19" s="449">
        <v>1250</v>
      </c>
      <c r="D19" s="490">
        <f t="shared" si="17"/>
        <v>1710937.5</v>
      </c>
      <c r="E19" s="1258">
        <v>11</v>
      </c>
      <c r="F19" s="449">
        <v>25</v>
      </c>
      <c r="G19" s="490">
        <f t="shared" si="18"/>
        <v>100375</v>
      </c>
      <c r="H19" s="1258">
        <v>4.5</v>
      </c>
      <c r="I19" s="449">
        <v>175</v>
      </c>
      <c r="J19" s="490">
        <f t="shared" si="19"/>
        <v>287437.5</v>
      </c>
      <c r="K19" s="1258">
        <f t="shared" si="11"/>
        <v>4.1994565217391298</v>
      </c>
      <c r="L19" s="449">
        <f t="shared" si="12"/>
        <v>1450</v>
      </c>
      <c r="M19" s="1911">
        <f t="shared" si="13"/>
        <v>2098750</v>
      </c>
      <c r="N19" s="2003">
        <v>1170</v>
      </c>
      <c r="Q19" s="2448"/>
      <c r="U19">
        <f t="shared" si="0"/>
        <v>0.81521739130434778</v>
      </c>
      <c r="V19">
        <f t="shared" si="1"/>
        <v>4.7826086956521741E-2</v>
      </c>
      <c r="W19">
        <f t="shared" si="2"/>
        <v>0.13695652173913042</v>
      </c>
      <c r="X19" s="1702">
        <f t="shared" si="14"/>
        <v>1</v>
      </c>
      <c r="Y19">
        <f t="shared" si="3"/>
        <v>3.0570652173913042</v>
      </c>
      <c r="Z19">
        <f t="shared" si="4"/>
        <v>0.5260869565217392</v>
      </c>
      <c r="AA19">
        <f t="shared" si="5"/>
        <v>0.6163043478260869</v>
      </c>
      <c r="AB19">
        <f t="shared" si="15"/>
        <v>4.1994565217391298</v>
      </c>
      <c r="AC19">
        <f t="shared" si="9"/>
        <v>1.5483210814012979E-2</v>
      </c>
      <c r="AD19">
        <f t="shared" si="10"/>
        <v>18.115356652395185</v>
      </c>
    </row>
    <row r="20" spans="1:30" x14ac:dyDescent="0.2">
      <c r="A20" s="448" t="s">
        <v>1355</v>
      </c>
      <c r="B20" s="1258">
        <v>3.5</v>
      </c>
      <c r="C20" s="449">
        <v>3850</v>
      </c>
      <c r="D20" s="490">
        <f t="shared" si="17"/>
        <v>4918375</v>
      </c>
      <c r="E20" s="1258">
        <v>10</v>
      </c>
      <c r="F20" s="449">
        <v>650</v>
      </c>
      <c r="G20" s="490">
        <f t="shared" si="18"/>
        <v>2372500</v>
      </c>
      <c r="H20" s="1258">
        <v>6</v>
      </c>
      <c r="I20" s="449">
        <v>350</v>
      </c>
      <c r="J20" s="490">
        <f t="shared" si="19"/>
        <v>766500</v>
      </c>
      <c r="K20" s="1258">
        <f t="shared" si="11"/>
        <v>5.6517553793884492</v>
      </c>
      <c r="L20" s="449">
        <f t="shared" si="12"/>
        <v>4850</v>
      </c>
      <c r="M20" s="1911">
        <f t="shared" si="13"/>
        <v>8057375</v>
      </c>
      <c r="N20" s="2003">
        <v>1300</v>
      </c>
      <c r="Q20" s="2448"/>
      <c r="U20">
        <f t="shared" si="0"/>
        <v>0.61041902604756515</v>
      </c>
      <c r="V20">
        <f t="shared" si="1"/>
        <v>0.29445073612684031</v>
      </c>
      <c r="W20">
        <f t="shared" si="2"/>
        <v>9.5130237825594557E-2</v>
      </c>
      <c r="X20" s="1702">
        <f t="shared" si="14"/>
        <v>1</v>
      </c>
      <c r="Y20">
        <f t="shared" si="3"/>
        <v>2.136466591166478</v>
      </c>
      <c r="Z20">
        <f t="shared" si="4"/>
        <v>2.944507361268403</v>
      </c>
      <c r="AA20">
        <f t="shared" si="5"/>
        <v>0.57078142695356737</v>
      </c>
      <c r="AB20">
        <f t="shared" si="15"/>
        <v>5.6517553793884492</v>
      </c>
      <c r="AC20">
        <f t="shared" si="9"/>
        <v>5.9442065864232438E-2</v>
      </c>
      <c r="AD20">
        <f t="shared" si="10"/>
        <v>77.274685623502165</v>
      </c>
    </row>
    <row r="21" spans="1:30" x14ac:dyDescent="0.2">
      <c r="A21" s="1977" t="s">
        <v>44</v>
      </c>
      <c r="B21" s="1258">
        <v>4</v>
      </c>
      <c r="C21" s="449">
        <v>2400</v>
      </c>
      <c r="D21" s="490">
        <f t="shared" si="17"/>
        <v>3504000</v>
      </c>
      <c r="E21" s="1258">
        <v>11</v>
      </c>
      <c r="F21" s="449">
        <v>250</v>
      </c>
      <c r="G21" s="490">
        <f t="shared" si="18"/>
        <v>1003750</v>
      </c>
      <c r="H21" s="1258">
        <v>6</v>
      </c>
      <c r="I21" s="449">
        <v>270</v>
      </c>
      <c r="J21" s="490">
        <f t="shared" si="19"/>
        <v>591300</v>
      </c>
      <c r="K21" s="1258">
        <f t="shared" si="11"/>
        <v>5.6098783106657129</v>
      </c>
      <c r="L21" s="449">
        <f t="shared" si="12"/>
        <v>2920</v>
      </c>
      <c r="M21" s="1911">
        <f t="shared" si="13"/>
        <v>5099050</v>
      </c>
      <c r="N21" s="2003">
        <v>1300</v>
      </c>
      <c r="Q21" s="2448"/>
      <c r="U21">
        <f t="shared" si="0"/>
        <v>0.68718682891911242</v>
      </c>
      <c r="V21">
        <f t="shared" si="1"/>
        <v>0.19685039370078741</v>
      </c>
      <c r="W21">
        <f t="shared" si="2"/>
        <v>0.11596277738010022</v>
      </c>
      <c r="X21" s="1702">
        <f t="shared" si="14"/>
        <v>1</v>
      </c>
      <c r="Y21">
        <f t="shared" si="3"/>
        <v>2.7487473156764497</v>
      </c>
      <c r="Z21">
        <f t="shared" si="4"/>
        <v>2.1653543307086616</v>
      </c>
      <c r="AA21">
        <f t="shared" si="5"/>
        <v>0.69577666428060136</v>
      </c>
      <c r="AB21">
        <f t="shared" si="15"/>
        <v>5.6098783106657129</v>
      </c>
      <c r="AC21">
        <f t="shared" si="9"/>
        <v>3.7617470447262838E-2</v>
      </c>
      <c r="AD21">
        <f t="shared" si="10"/>
        <v>48.902711581441686</v>
      </c>
    </row>
    <row r="22" spans="1:30" x14ac:dyDescent="0.2">
      <c r="A22" s="448" t="s">
        <v>45</v>
      </c>
      <c r="B22" s="2297">
        <v>4</v>
      </c>
      <c r="C22" s="449">
        <v>800</v>
      </c>
      <c r="D22" s="490">
        <f t="shared" si="17"/>
        <v>1168000</v>
      </c>
      <c r="E22" s="1258">
        <v>9</v>
      </c>
      <c r="F22" s="449">
        <v>100</v>
      </c>
      <c r="G22" s="490">
        <f t="shared" si="18"/>
        <v>328500</v>
      </c>
      <c r="H22" s="1258">
        <v>6</v>
      </c>
      <c r="I22" s="449">
        <v>270</v>
      </c>
      <c r="J22" s="490">
        <f t="shared" si="19"/>
        <v>591300</v>
      </c>
      <c r="K22" s="1258">
        <f t="shared" si="11"/>
        <v>5.3531468531468533</v>
      </c>
      <c r="L22" s="449">
        <f t="shared" si="12"/>
        <v>1170</v>
      </c>
      <c r="M22" s="1911">
        <f t="shared" si="13"/>
        <v>2087800</v>
      </c>
      <c r="N22" s="2003">
        <v>1134</v>
      </c>
      <c r="Q22" s="2448"/>
      <c r="U22">
        <f t="shared" si="0"/>
        <v>0.55944055944055948</v>
      </c>
      <c r="V22">
        <f t="shared" si="1"/>
        <v>0.15734265734265734</v>
      </c>
      <c r="W22">
        <f t="shared" si="2"/>
        <v>0.28321678321678323</v>
      </c>
      <c r="X22" s="1702">
        <f t="shared" si="14"/>
        <v>1</v>
      </c>
      <c r="Y22">
        <f t="shared" si="3"/>
        <v>2.2377622377622379</v>
      </c>
      <c r="Z22">
        <f t="shared" si="4"/>
        <v>1.416083916083916</v>
      </c>
      <c r="AA22">
        <f t="shared" si="5"/>
        <v>1.6993006993006994</v>
      </c>
      <c r="AB22">
        <f t="shared" si="15"/>
        <v>5.3531468531468533</v>
      </c>
      <c r="AC22">
        <f t="shared" si="9"/>
        <v>1.5402428844548564E-2</v>
      </c>
      <c r="AD22">
        <f t="shared" si="10"/>
        <v>17.466354309718071</v>
      </c>
    </row>
    <row r="23" spans="1:30" x14ac:dyDescent="0.2">
      <c r="A23" s="448" t="s">
        <v>370</v>
      </c>
      <c r="B23" s="1258">
        <v>3</v>
      </c>
      <c r="C23" s="449">
        <v>2200</v>
      </c>
      <c r="D23" s="490">
        <f t="shared" si="17"/>
        <v>2409000</v>
      </c>
      <c r="E23" s="1258">
        <v>10</v>
      </c>
      <c r="F23" s="449">
        <v>400</v>
      </c>
      <c r="G23" s="490">
        <f t="shared" si="18"/>
        <v>1460000</v>
      </c>
      <c r="H23" s="1258">
        <v>5</v>
      </c>
      <c r="I23" s="449">
        <v>370</v>
      </c>
      <c r="J23" s="490">
        <f t="shared" si="19"/>
        <v>675250</v>
      </c>
      <c r="K23" s="1258">
        <f t="shared" si="11"/>
        <v>5.546184738955823</v>
      </c>
      <c r="L23" s="449">
        <f t="shared" si="12"/>
        <v>2970</v>
      </c>
      <c r="M23" s="1911">
        <f t="shared" si="13"/>
        <v>4544250</v>
      </c>
      <c r="N23" s="2003">
        <v>1220</v>
      </c>
      <c r="Q23" s="2448"/>
      <c r="U23">
        <f t="shared" si="0"/>
        <v>0.53012048192771088</v>
      </c>
      <c r="V23">
        <f t="shared" si="1"/>
        <v>0.32128514056224899</v>
      </c>
      <c r="W23">
        <f t="shared" si="2"/>
        <v>0.14859437751004015</v>
      </c>
      <c r="X23" s="1702">
        <f t="shared" si="14"/>
        <v>1</v>
      </c>
      <c r="Y23">
        <f t="shared" si="3"/>
        <v>1.5903614457831328</v>
      </c>
      <c r="Z23">
        <f t="shared" si="4"/>
        <v>3.2128514056224899</v>
      </c>
      <c r="AA23">
        <f t="shared" si="5"/>
        <v>0.74297188755020072</v>
      </c>
      <c r="AB23">
        <f t="shared" si="15"/>
        <v>5.546184738955823</v>
      </c>
      <c r="AC23">
        <f t="shared" si="9"/>
        <v>3.3524517327732449E-2</v>
      </c>
      <c r="AD23">
        <f t="shared" si="10"/>
        <v>40.899911139833591</v>
      </c>
    </row>
    <row r="24" spans="1:30" x14ac:dyDescent="0.2">
      <c r="A24" s="448" t="s">
        <v>46</v>
      </c>
      <c r="B24" s="1258">
        <v>3.4</v>
      </c>
      <c r="C24" s="449">
        <v>850</v>
      </c>
      <c r="D24" s="490">
        <f t="shared" si="17"/>
        <v>1054850</v>
      </c>
      <c r="E24" s="1258">
        <v>0</v>
      </c>
      <c r="F24" s="449">
        <v>0</v>
      </c>
      <c r="G24" s="490">
        <f t="shared" si="18"/>
        <v>0</v>
      </c>
      <c r="H24" s="1258">
        <v>7</v>
      </c>
      <c r="I24" s="449">
        <v>200</v>
      </c>
      <c r="J24" s="490">
        <f t="shared" si="19"/>
        <v>511000</v>
      </c>
      <c r="K24" s="1258">
        <f t="shared" si="11"/>
        <v>4.5748251748251745</v>
      </c>
      <c r="L24" s="449">
        <f t="shared" si="12"/>
        <v>1050</v>
      </c>
      <c r="M24" s="1911">
        <f t="shared" si="13"/>
        <v>1565850</v>
      </c>
      <c r="N24" s="2003">
        <v>1300</v>
      </c>
      <c r="Q24" s="2448"/>
      <c r="U24">
        <f t="shared" si="0"/>
        <v>0.67365967365967361</v>
      </c>
      <c r="V24">
        <f t="shared" si="1"/>
        <v>0</v>
      </c>
      <c r="W24">
        <f t="shared" si="2"/>
        <v>0.32634032634032634</v>
      </c>
      <c r="X24" s="1702">
        <f t="shared" si="14"/>
        <v>1</v>
      </c>
      <c r="Y24">
        <f t="shared" si="3"/>
        <v>2.2904428904428902</v>
      </c>
      <c r="Z24">
        <f t="shared" si="4"/>
        <v>0</v>
      </c>
      <c r="AA24">
        <f t="shared" si="5"/>
        <v>2.2843822843822843</v>
      </c>
      <c r="AB24">
        <f t="shared" si="15"/>
        <v>4.5748251748251745</v>
      </c>
      <c r="AC24">
        <f t="shared" si="9"/>
        <v>1.1551821633411423E-2</v>
      </c>
      <c r="AD24">
        <f t="shared" si="10"/>
        <v>15.017368123434849</v>
      </c>
    </row>
    <row r="25" spans="1:30" x14ac:dyDescent="0.2">
      <c r="A25" s="448" t="s">
        <v>47</v>
      </c>
      <c r="B25" s="1258">
        <v>3.2</v>
      </c>
      <c r="C25" s="449">
        <v>1900</v>
      </c>
      <c r="D25" s="490">
        <f t="shared" si="17"/>
        <v>2219200</v>
      </c>
      <c r="E25" s="1258">
        <v>0</v>
      </c>
      <c r="F25" s="449">
        <v>0</v>
      </c>
      <c r="G25" s="490">
        <f t="shared" si="18"/>
        <v>0</v>
      </c>
      <c r="H25" s="1258">
        <v>0</v>
      </c>
      <c r="I25" s="449">
        <v>0</v>
      </c>
      <c r="J25" s="490">
        <f t="shared" si="19"/>
        <v>0</v>
      </c>
      <c r="K25" s="1258">
        <f t="shared" si="11"/>
        <v>3.2</v>
      </c>
      <c r="L25" s="449">
        <f t="shared" si="12"/>
        <v>1900</v>
      </c>
      <c r="M25" s="1911">
        <f t="shared" si="13"/>
        <v>2219200</v>
      </c>
      <c r="N25" s="2003">
        <v>1260</v>
      </c>
      <c r="Q25" s="2448"/>
      <c r="U25">
        <f t="shared" si="0"/>
        <v>1</v>
      </c>
      <c r="V25">
        <f t="shared" si="1"/>
        <v>0</v>
      </c>
      <c r="W25">
        <f t="shared" si="2"/>
        <v>0</v>
      </c>
      <c r="X25" s="1702">
        <f t="shared" si="14"/>
        <v>1</v>
      </c>
      <c r="Y25">
        <f t="shared" si="3"/>
        <v>3.2</v>
      </c>
      <c r="Z25">
        <f t="shared" si="4"/>
        <v>0</v>
      </c>
      <c r="AA25">
        <f t="shared" si="5"/>
        <v>0</v>
      </c>
      <c r="AB25">
        <f t="shared" si="15"/>
        <v>3.2</v>
      </c>
      <c r="AC25">
        <f t="shared" si="9"/>
        <v>1.6371812478121549E-2</v>
      </c>
      <c r="AD25">
        <f t="shared" si="10"/>
        <v>20.628483722433153</v>
      </c>
    </row>
    <row r="26" spans="1:30" x14ac:dyDescent="0.2">
      <c r="A26" s="448" t="s">
        <v>1358</v>
      </c>
      <c r="B26" s="1258">
        <v>4.5</v>
      </c>
      <c r="C26" s="449">
        <v>2300</v>
      </c>
      <c r="D26" s="490">
        <f t="shared" si="17"/>
        <v>3777750</v>
      </c>
      <c r="E26" s="1258">
        <v>12</v>
      </c>
      <c r="F26" s="449">
        <v>350</v>
      </c>
      <c r="G26" s="490">
        <f t="shared" si="18"/>
        <v>1533000</v>
      </c>
      <c r="H26" s="1258">
        <v>6</v>
      </c>
      <c r="I26" s="449">
        <v>230</v>
      </c>
      <c r="J26" s="490">
        <f t="shared" si="19"/>
        <v>503700</v>
      </c>
      <c r="K26" s="1258">
        <f t="shared" si="11"/>
        <v>6.6073446327683616</v>
      </c>
      <c r="L26" s="449">
        <f t="shared" si="12"/>
        <v>2880</v>
      </c>
      <c r="M26" s="1911">
        <f t="shared" si="13"/>
        <v>5814450</v>
      </c>
      <c r="N26" s="2003">
        <v>1300</v>
      </c>
      <c r="Q26" s="2448"/>
      <c r="U26">
        <f t="shared" si="0"/>
        <v>0.64971751412429379</v>
      </c>
      <c r="V26">
        <f t="shared" si="1"/>
        <v>0.26365348399246702</v>
      </c>
      <c r="W26">
        <f t="shared" si="2"/>
        <v>8.6629001883239173E-2</v>
      </c>
      <c r="X26" s="1702">
        <f t="shared" si="14"/>
        <v>1</v>
      </c>
      <c r="Y26">
        <f t="shared" si="3"/>
        <v>2.9237288135593222</v>
      </c>
      <c r="Z26">
        <f t="shared" si="4"/>
        <v>3.1638418079096042</v>
      </c>
      <c r="AA26">
        <f t="shared" si="5"/>
        <v>0.51977401129943501</v>
      </c>
      <c r="AB26">
        <f t="shared" si="15"/>
        <v>6.6073446327683616</v>
      </c>
      <c r="AC26">
        <f t="shared" si="9"/>
        <v>4.2895225785604653E-2</v>
      </c>
      <c r="AD26">
        <f t="shared" si="10"/>
        <v>55.763793521286047</v>
      </c>
    </row>
    <row r="27" spans="1:30" x14ac:dyDescent="0.2">
      <c r="A27" s="1260" t="s">
        <v>374</v>
      </c>
      <c r="B27" s="411">
        <f>(D27/C27)/365</f>
        <v>4.9107365792759055</v>
      </c>
      <c r="C27" s="460">
        <f>SUM(C28:C32)</f>
        <v>8010</v>
      </c>
      <c r="D27" s="1698">
        <f>SUM(D28:D32)</f>
        <v>14357275</v>
      </c>
      <c r="E27" s="411">
        <f>(G27/F27)/365</f>
        <v>11.357142857142858</v>
      </c>
      <c r="F27" s="460">
        <f>SUM(F28:F32)</f>
        <v>700</v>
      </c>
      <c r="G27" s="1698">
        <f>SUM(G28:G32)</f>
        <v>2901750</v>
      </c>
      <c r="H27" s="411">
        <f>(J27/I27)/365</f>
        <v>6.7687499999999998</v>
      </c>
      <c r="I27" s="460">
        <f>SUM(I28:I32)</f>
        <v>1600</v>
      </c>
      <c r="J27" s="1698">
        <f>SUM(J28:J32)</f>
        <v>3952950</v>
      </c>
      <c r="K27" s="2596">
        <f>AB27</f>
        <v>6.1388397412045679</v>
      </c>
      <c r="L27" s="460">
        <f>SUM(L28:L32)</f>
        <v>10310</v>
      </c>
      <c r="M27" s="1698">
        <f>SUM(M28:M32)</f>
        <v>21211975</v>
      </c>
      <c r="N27" s="2004">
        <f>AVERAGE(N28:N32)</f>
        <v>1292</v>
      </c>
      <c r="Q27" s="2448"/>
      <c r="U27">
        <f t="shared" si="0"/>
        <v>0.67684762969973333</v>
      </c>
      <c r="V27">
        <f t="shared" si="1"/>
        <v>0.1367977286414867</v>
      </c>
      <c r="W27">
        <f t="shared" si="2"/>
        <v>0.18635464165878002</v>
      </c>
      <c r="X27" s="1702">
        <f t="shared" si="14"/>
        <v>1</v>
      </c>
      <c r="Y27">
        <f t="shared" si="3"/>
        <v>3.323820413762673</v>
      </c>
      <c r="Z27">
        <f t="shared" si="4"/>
        <v>1.5536313467140277</v>
      </c>
      <c r="AA27">
        <f t="shared" si="5"/>
        <v>1.2613879807278672</v>
      </c>
      <c r="AB27">
        <f t="shared" si="15"/>
        <v>6.1388397412045679</v>
      </c>
      <c r="AD27">
        <f t="shared" si="10"/>
        <v>0</v>
      </c>
    </row>
    <row r="28" spans="1:30" x14ac:dyDescent="0.2">
      <c r="A28" s="448" t="s">
        <v>48</v>
      </c>
      <c r="B28" s="1258">
        <v>4</v>
      </c>
      <c r="C28" s="449">
        <v>2600</v>
      </c>
      <c r="D28" s="490">
        <f>(B28*C28)*365</f>
        <v>3796000</v>
      </c>
      <c r="E28" s="1258">
        <v>11</v>
      </c>
      <c r="F28" s="449">
        <v>250</v>
      </c>
      <c r="G28" s="490">
        <f>(E28*F28)*365</f>
        <v>1003750</v>
      </c>
      <c r="H28" s="1258">
        <v>5</v>
      </c>
      <c r="I28" s="449">
        <v>250</v>
      </c>
      <c r="J28" s="490">
        <f>(H28*I28)*365</f>
        <v>456250</v>
      </c>
      <c r="K28" s="1258">
        <f>AB28</f>
        <v>5.4236111111111107</v>
      </c>
      <c r="L28" s="449">
        <f t="shared" ref="L28:M32" si="20">C28+F28+I28</f>
        <v>3100</v>
      </c>
      <c r="M28" s="1911">
        <f t="shared" si="20"/>
        <v>5256000</v>
      </c>
      <c r="N28" s="2003">
        <v>1260</v>
      </c>
      <c r="Q28" s="2448"/>
      <c r="U28">
        <f t="shared" si="0"/>
        <v>0.72222222222222221</v>
      </c>
      <c r="V28">
        <f t="shared" si="1"/>
        <v>0.19097222222222221</v>
      </c>
      <c r="W28">
        <f t="shared" si="2"/>
        <v>8.6805555555555552E-2</v>
      </c>
      <c r="X28" s="1702">
        <f t="shared" si="14"/>
        <v>1</v>
      </c>
      <c r="Y28">
        <f t="shared" si="3"/>
        <v>2.8888888888888888</v>
      </c>
      <c r="Z28">
        <f t="shared" si="4"/>
        <v>2.1006944444444442</v>
      </c>
      <c r="AA28">
        <f t="shared" si="5"/>
        <v>0.43402777777777779</v>
      </c>
      <c r="AB28">
        <f t="shared" si="15"/>
        <v>5.4236111111111107</v>
      </c>
      <c r="AC28">
        <f>M28/M$53</f>
        <v>3.8775345342919459E-2</v>
      </c>
      <c r="AD28">
        <f t="shared" si="10"/>
        <v>48.856935132078519</v>
      </c>
    </row>
    <row r="29" spans="1:30" x14ac:dyDescent="0.2">
      <c r="A29" s="448" t="s">
        <v>49</v>
      </c>
      <c r="B29" s="1258">
        <v>5</v>
      </c>
      <c r="C29" s="449">
        <v>300</v>
      </c>
      <c r="D29" s="490">
        <f>(B29*C29)*365</f>
        <v>547500</v>
      </c>
      <c r="E29" s="1258">
        <v>15</v>
      </c>
      <c r="F29" s="449">
        <v>100</v>
      </c>
      <c r="G29" s="490">
        <f>(E29*F29)*365</f>
        <v>547500</v>
      </c>
      <c r="H29" s="1258">
        <v>8</v>
      </c>
      <c r="I29" s="449">
        <v>280</v>
      </c>
      <c r="J29" s="490">
        <f>(H29*I29)*365</f>
        <v>817600</v>
      </c>
      <c r="K29" s="1258">
        <f t="shared" ref="K29:K32" si="21">AB29</f>
        <v>9.1450381679389317</v>
      </c>
      <c r="L29" s="449">
        <f t="shared" si="20"/>
        <v>680</v>
      </c>
      <c r="M29" s="1911">
        <f t="shared" si="20"/>
        <v>1912600</v>
      </c>
      <c r="N29" s="2003">
        <v>1300</v>
      </c>
      <c r="Q29" s="2448"/>
      <c r="U29">
        <f t="shared" si="0"/>
        <v>0.2862595419847328</v>
      </c>
      <c r="V29">
        <f t="shared" si="1"/>
        <v>0.2862595419847328</v>
      </c>
      <c r="W29">
        <f t="shared" si="2"/>
        <v>0.42748091603053434</v>
      </c>
      <c r="X29" s="1702">
        <f t="shared" si="14"/>
        <v>1</v>
      </c>
      <c r="Y29">
        <f t="shared" si="3"/>
        <v>1.4312977099236641</v>
      </c>
      <c r="Z29">
        <f t="shared" si="4"/>
        <v>4.2938931297709919</v>
      </c>
      <c r="AA29">
        <f t="shared" si="5"/>
        <v>3.4198473282442747</v>
      </c>
      <c r="AB29">
        <f t="shared" si="15"/>
        <v>9.1450381679389317</v>
      </c>
      <c r="AC29">
        <f>M29/M$53</f>
        <v>1.4109917333117915E-2</v>
      </c>
      <c r="AD29">
        <f t="shared" si="10"/>
        <v>18.342892533053288</v>
      </c>
    </row>
    <row r="30" spans="1:30" x14ac:dyDescent="0.2">
      <c r="A30" s="448" t="s">
        <v>50</v>
      </c>
      <c r="B30" s="1258">
        <v>3.5</v>
      </c>
      <c r="C30" s="449">
        <v>310</v>
      </c>
      <c r="D30" s="490">
        <f>(B30*C30)*365</f>
        <v>396025</v>
      </c>
      <c r="E30" s="1258">
        <v>10</v>
      </c>
      <c r="F30" s="449">
        <v>30</v>
      </c>
      <c r="G30" s="490">
        <f>(E30*F30)*365</f>
        <v>109500</v>
      </c>
      <c r="H30" s="1258">
        <v>6</v>
      </c>
      <c r="I30" s="449">
        <v>150</v>
      </c>
      <c r="J30" s="490">
        <f>(H30*I30)*365</f>
        <v>328500</v>
      </c>
      <c r="K30" s="1258">
        <f t="shared" si="21"/>
        <v>5.3380743982494527</v>
      </c>
      <c r="L30" s="449">
        <f t="shared" si="20"/>
        <v>490</v>
      </c>
      <c r="M30" s="1911">
        <f t="shared" si="20"/>
        <v>834025</v>
      </c>
      <c r="N30" s="2003">
        <v>1300</v>
      </c>
      <c r="Q30" s="2448"/>
      <c r="U30">
        <f t="shared" si="0"/>
        <v>0.474835886214442</v>
      </c>
      <c r="V30">
        <f t="shared" si="1"/>
        <v>0.13129102844638948</v>
      </c>
      <c r="W30">
        <f t="shared" si="2"/>
        <v>0.39387308533916848</v>
      </c>
      <c r="X30" s="1702">
        <f t="shared" si="14"/>
        <v>1</v>
      </c>
      <c r="Y30">
        <f t="shared" si="3"/>
        <v>1.661925601750547</v>
      </c>
      <c r="Z30">
        <f t="shared" si="4"/>
        <v>1.3129102844638949</v>
      </c>
      <c r="AA30">
        <f t="shared" si="5"/>
        <v>2.3632385120350108</v>
      </c>
      <c r="AB30">
        <f t="shared" si="15"/>
        <v>5.3380743982494527</v>
      </c>
      <c r="AC30">
        <f>M30/M$53</f>
        <v>6.1528933408729839E-3</v>
      </c>
      <c r="AD30">
        <f t="shared" si="10"/>
        <v>7.9987613431348787</v>
      </c>
    </row>
    <row r="31" spans="1:30" x14ac:dyDescent="0.2">
      <c r="A31" s="448" t="s">
        <v>51</v>
      </c>
      <c r="B31" s="1258">
        <v>6</v>
      </c>
      <c r="C31" s="449">
        <v>2350</v>
      </c>
      <c r="D31" s="490">
        <f>(B31*C31)*365</f>
        <v>5146500</v>
      </c>
      <c r="E31" s="1258">
        <v>12</v>
      </c>
      <c r="F31" s="449">
        <v>100</v>
      </c>
      <c r="G31" s="490">
        <f>(E31*F31)*365</f>
        <v>438000</v>
      </c>
      <c r="H31" s="1258">
        <v>7</v>
      </c>
      <c r="I31" s="449">
        <v>250</v>
      </c>
      <c r="J31" s="490">
        <f>(H31*I31)*365</f>
        <v>638750</v>
      </c>
      <c r="K31" s="1258">
        <f t="shared" si="21"/>
        <v>6.5249266862170092</v>
      </c>
      <c r="L31" s="449">
        <f t="shared" si="20"/>
        <v>2700</v>
      </c>
      <c r="M31" s="1911">
        <f t="shared" si="20"/>
        <v>6223250</v>
      </c>
      <c r="N31" s="2003">
        <v>1300</v>
      </c>
      <c r="Q31" s="2448"/>
      <c r="U31">
        <f t="shared" si="0"/>
        <v>0.82697947214076251</v>
      </c>
      <c r="V31">
        <f t="shared" si="1"/>
        <v>7.0381231671554259E-2</v>
      </c>
      <c r="W31">
        <f t="shared" si="2"/>
        <v>0.10263929618768329</v>
      </c>
      <c r="X31" s="1702">
        <f t="shared" si="14"/>
        <v>1</v>
      </c>
      <c r="Y31">
        <f t="shared" si="3"/>
        <v>4.9618768328445748</v>
      </c>
      <c r="Z31">
        <f t="shared" si="4"/>
        <v>0.84457478005865116</v>
      </c>
      <c r="AA31">
        <f t="shared" si="5"/>
        <v>0.71847507331378302</v>
      </c>
      <c r="AB31">
        <f t="shared" si="15"/>
        <v>6.5249266862170092</v>
      </c>
      <c r="AC31">
        <f>M31/M$53</f>
        <v>4.5911085978942834E-2</v>
      </c>
      <c r="AD31">
        <f t="shared" si="10"/>
        <v>59.684411772625687</v>
      </c>
    </row>
    <row r="32" spans="1:30" x14ac:dyDescent="0.2">
      <c r="A32" s="448" t="s">
        <v>379</v>
      </c>
      <c r="B32" s="1258">
        <v>5</v>
      </c>
      <c r="C32" s="449">
        <v>2450</v>
      </c>
      <c r="D32" s="490">
        <f>(B32*C32)*365</f>
        <v>4471250</v>
      </c>
      <c r="E32" s="1258">
        <v>10</v>
      </c>
      <c r="F32" s="449">
        <v>220</v>
      </c>
      <c r="G32" s="490">
        <f t="shared" ref="G32" si="22">(E32*F32)*365</f>
        <v>803000</v>
      </c>
      <c r="H32" s="1258">
        <v>7</v>
      </c>
      <c r="I32" s="449">
        <v>670</v>
      </c>
      <c r="J32" s="490">
        <f>(H32*I32)*365</f>
        <v>1711850</v>
      </c>
      <c r="K32" s="1258">
        <f t="shared" si="21"/>
        <v>6.0647857889237198</v>
      </c>
      <c r="L32" s="449">
        <f t="shared" si="20"/>
        <v>3340</v>
      </c>
      <c r="M32" s="1911">
        <f t="shared" si="20"/>
        <v>6986100</v>
      </c>
      <c r="N32" s="2003">
        <v>1300</v>
      </c>
      <c r="Q32" s="2448"/>
      <c r="U32">
        <f t="shared" si="0"/>
        <v>0.64002089864158829</v>
      </c>
      <c r="V32">
        <f t="shared" si="1"/>
        <v>0.11494252873563218</v>
      </c>
      <c r="W32">
        <f t="shared" si="2"/>
        <v>0.24503657262277953</v>
      </c>
      <c r="X32" s="1702">
        <f t="shared" si="14"/>
        <v>1</v>
      </c>
      <c r="Y32">
        <f t="shared" si="3"/>
        <v>3.2001044932079417</v>
      </c>
      <c r="Z32">
        <f t="shared" si="4"/>
        <v>1.1494252873563218</v>
      </c>
      <c r="AA32">
        <f t="shared" si="5"/>
        <v>1.7152560083594568</v>
      </c>
      <c r="AB32">
        <f t="shared" si="15"/>
        <v>6.0647857889237198</v>
      </c>
      <c r="AC32">
        <f>M32/M$53</f>
        <v>5.1538896518297114E-2</v>
      </c>
      <c r="AD32">
        <f t="shared" si="10"/>
        <v>67.000565473786253</v>
      </c>
    </row>
    <row r="33" spans="1:30" x14ac:dyDescent="0.2">
      <c r="A33" s="1260" t="s">
        <v>380</v>
      </c>
      <c r="B33" s="411">
        <f>(D33/C33)/365</f>
        <v>3.5615686274509804</v>
      </c>
      <c r="C33" s="460">
        <f>SUM(C34:C41)</f>
        <v>10200</v>
      </c>
      <c r="D33" s="1698">
        <f>SUM(D34:D41)</f>
        <v>13259720</v>
      </c>
      <c r="E33" s="411">
        <f>(G33/F33)/365</f>
        <v>13.557368689444163</v>
      </c>
      <c r="F33" s="460">
        <f>SUM(F34:F41)</f>
        <v>1961</v>
      </c>
      <c r="G33" s="1698">
        <f>SUM(G34:G41)</f>
        <v>9703890</v>
      </c>
      <c r="H33" s="411">
        <f>(J33/I33)/365</f>
        <v>5.0442477876106198</v>
      </c>
      <c r="I33" s="460">
        <f>SUM(I34:I41)</f>
        <v>2260</v>
      </c>
      <c r="J33" s="1698">
        <f>SUM(J34:J41)</f>
        <v>4161000</v>
      </c>
      <c r="K33" s="2596">
        <f>AB33</f>
        <v>7.3650361150572277</v>
      </c>
      <c r="L33" s="460">
        <f>SUM(L34:L41)</f>
        <v>14421</v>
      </c>
      <c r="M33" s="1698">
        <f>SUM(M34:M41)</f>
        <v>27124610</v>
      </c>
      <c r="N33" s="2004">
        <f>AVERAGE(N34:N41)</f>
        <v>1292.5</v>
      </c>
      <c r="Q33" s="2448"/>
      <c r="S33" s="422"/>
      <c r="T33" s="422"/>
      <c r="U33">
        <f t="shared" si="0"/>
        <v>0.48884463223618702</v>
      </c>
      <c r="V33">
        <f t="shared" si="1"/>
        <v>0.35775224049304305</v>
      </c>
      <c r="W33">
        <f t="shared" si="2"/>
        <v>0.15340312727076996</v>
      </c>
      <c r="X33" s="1702">
        <f t="shared" si="14"/>
        <v>1</v>
      </c>
      <c r="Y33">
        <f t="shared" si="3"/>
        <v>1.7410537058702158</v>
      </c>
      <c r="Z33">
        <f t="shared" si="4"/>
        <v>4.85017902383888</v>
      </c>
      <c r="AA33">
        <f t="shared" si="5"/>
        <v>0.77380338534813176</v>
      </c>
      <c r="AB33">
        <f t="shared" si="15"/>
        <v>7.3650361150572277</v>
      </c>
      <c r="AD33">
        <f t="shared" si="10"/>
        <v>0</v>
      </c>
    </row>
    <row r="34" spans="1:30" x14ac:dyDescent="0.2">
      <c r="A34" s="448" t="s">
        <v>52</v>
      </c>
      <c r="B34" s="1258">
        <v>3.5</v>
      </c>
      <c r="C34" s="449">
        <v>1500</v>
      </c>
      <c r="D34" s="490">
        <f t="shared" ref="D34:D41" si="23">(B34*C34)*365</f>
        <v>1916250</v>
      </c>
      <c r="E34" s="1258">
        <v>25</v>
      </c>
      <c r="F34" s="449">
        <v>250</v>
      </c>
      <c r="G34" s="490">
        <f t="shared" ref="G34:G41" si="24">(E34*F34)*365</f>
        <v>2281250</v>
      </c>
      <c r="H34" s="1258">
        <v>5</v>
      </c>
      <c r="I34" s="449">
        <v>500</v>
      </c>
      <c r="J34" s="490">
        <f t="shared" ref="J34:J41" si="25">(H34*I34)*365</f>
        <v>912500</v>
      </c>
      <c r="K34" s="1258">
        <f>AB34</f>
        <v>13.366071428571429</v>
      </c>
      <c r="L34" s="449">
        <f t="shared" ref="L34:L41" si="26">C34+F34+I34</f>
        <v>2250</v>
      </c>
      <c r="M34" s="1911">
        <f t="shared" ref="M34:M41" si="27">D34+G34+J34</f>
        <v>5110000</v>
      </c>
      <c r="N34" s="2003">
        <v>1350</v>
      </c>
      <c r="Q34" s="2448"/>
      <c r="U34">
        <f t="shared" si="0"/>
        <v>0.375</v>
      </c>
      <c r="V34">
        <f t="shared" si="1"/>
        <v>0.44642857142857145</v>
      </c>
      <c r="W34">
        <f t="shared" si="2"/>
        <v>0.17857142857142858</v>
      </c>
      <c r="X34" s="1702">
        <f t="shared" si="14"/>
        <v>1</v>
      </c>
      <c r="Y34">
        <f t="shared" si="3"/>
        <v>1.3125</v>
      </c>
      <c r="Z34">
        <f t="shared" si="4"/>
        <v>11.160714285714286</v>
      </c>
      <c r="AA34">
        <f t="shared" si="5"/>
        <v>0.8928571428571429</v>
      </c>
      <c r="AB34">
        <f t="shared" si="15"/>
        <v>13.366071428571429</v>
      </c>
      <c r="AC34">
        <f t="shared" ref="AC34:AC41" si="28">M34/M$53</f>
        <v>3.7698252416727251E-2</v>
      </c>
      <c r="AD34">
        <f t="shared" si="10"/>
        <v>50.892640762581792</v>
      </c>
    </row>
    <row r="35" spans="1:30" x14ac:dyDescent="0.2">
      <c r="A35" s="448" t="s">
        <v>53</v>
      </c>
      <c r="B35" s="1258">
        <v>5</v>
      </c>
      <c r="C35" s="449">
        <v>500</v>
      </c>
      <c r="D35" s="490">
        <f t="shared" si="23"/>
        <v>912500</v>
      </c>
      <c r="E35" s="1258">
        <v>15</v>
      </c>
      <c r="F35" s="449">
        <v>400</v>
      </c>
      <c r="G35" s="490">
        <f t="shared" si="24"/>
        <v>2190000</v>
      </c>
      <c r="H35" s="1258">
        <v>8</v>
      </c>
      <c r="I35" s="449">
        <v>100</v>
      </c>
      <c r="J35" s="490">
        <f t="shared" si="25"/>
        <v>292000</v>
      </c>
      <c r="K35" s="1258">
        <f t="shared" ref="K35:K41" si="29">AB35</f>
        <v>11.709677419354838</v>
      </c>
      <c r="L35" s="449">
        <f t="shared" si="26"/>
        <v>1000</v>
      </c>
      <c r="M35" s="1911">
        <f t="shared" si="27"/>
        <v>3394500</v>
      </c>
      <c r="N35" s="2003">
        <v>1260</v>
      </c>
      <c r="Q35" s="2448"/>
      <c r="U35">
        <f t="shared" si="0"/>
        <v>0.26881720430107525</v>
      </c>
      <c r="V35">
        <f t="shared" si="1"/>
        <v>0.64516129032258063</v>
      </c>
      <c r="W35">
        <f t="shared" si="2"/>
        <v>8.6021505376344093E-2</v>
      </c>
      <c r="X35" s="1702">
        <f t="shared" si="14"/>
        <v>1</v>
      </c>
      <c r="Y35">
        <f t="shared" si="3"/>
        <v>1.3440860215053763</v>
      </c>
      <c r="Z35">
        <f t="shared" si="4"/>
        <v>9.67741935483871</v>
      </c>
      <c r="AA35">
        <f t="shared" si="5"/>
        <v>0.68817204301075274</v>
      </c>
      <c r="AB35">
        <f t="shared" si="15"/>
        <v>11.709677419354838</v>
      </c>
      <c r="AC35">
        <f t="shared" si="28"/>
        <v>2.5042410533968818E-2</v>
      </c>
      <c r="AD35">
        <f t="shared" si="10"/>
        <v>31.553437272800711</v>
      </c>
    </row>
    <row r="36" spans="1:30" x14ac:dyDescent="0.2">
      <c r="A36" s="448" t="s">
        <v>54</v>
      </c>
      <c r="B36" s="1258">
        <v>3.4</v>
      </c>
      <c r="C36" s="449">
        <v>1420</v>
      </c>
      <c r="D36" s="490">
        <f t="shared" si="23"/>
        <v>1762220</v>
      </c>
      <c r="E36" s="1258">
        <v>10</v>
      </c>
      <c r="F36" s="449">
        <v>100</v>
      </c>
      <c r="G36" s="490">
        <f t="shared" si="24"/>
        <v>365000</v>
      </c>
      <c r="H36" s="1258">
        <v>5</v>
      </c>
      <c r="I36" s="449">
        <v>170</v>
      </c>
      <c r="J36" s="490">
        <f t="shared" si="25"/>
        <v>310250</v>
      </c>
      <c r="K36" s="1258">
        <f t="shared" si="29"/>
        <v>4.5919736448038329</v>
      </c>
      <c r="L36" s="449">
        <f t="shared" si="26"/>
        <v>1690</v>
      </c>
      <c r="M36" s="1911">
        <f t="shared" si="27"/>
        <v>2437470</v>
      </c>
      <c r="N36" s="2003">
        <v>1260</v>
      </c>
      <c r="Q36" s="2448"/>
      <c r="U36">
        <f t="shared" si="0"/>
        <v>0.72297094938604367</v>
      </c>
      <c r="V36">
        <f t="shared" si="1"/>
        <v>0.14974543276430069</v>
      </c>
      <c r="W36">
        <f t="shared" si="2"/>
        <v>0.12728361784965558</v>
      </c>
      <c r="X36" s="1702">
        <f t="shared" si="14"/>
        <v>0.99999999999999989</v>
      </c>
      <c r="Y36">
        <f t="shared" si="3"/>
        <v>2.4581012279125485</v>
      </c>
      <c r="Z36">
        <f t="shared" si="4"/>
        <v>1.4974543276430068</v>
      </c>
      <c r="AA36">
        <f t="shared" si="5"/>
        <v>0.63641808924827792</v>
      </c>
      <c r="AB36">
        <f t="shared" si="15"/>
        <v>4.5919736448038329</v>
      </c>
      <c r="AC36">
        <f t="shared" si="28"/>
        <v>1.7982066402778898E-2</v>
      </c>
      <c r="AD36">
        <f t="shared" si="10"/>
        <v>22.657403667501413</v>
      </c>
    </row>
    <row r="37" spans="1:30" x14ac:dyDescent="0.2">
      <c r="A37" s="448" t="s">
        <v>55</v>
      </c>
      <c r="B37" s="1258">
        <v>3</v>
      </c>
      <c r="C37" s="449">
        <v>2000</v>
      </c>
      <c r="D37" s="490">
        <f t="shared" si="23"/>
        <v>2190000</v>
      </c>
      <c r="E37" s="1258">
        <v>7.2</v>
      </c>
      <c r="F37" s="449">
        <v>380</v>
      </c>
      <c r="G37" s="490">
        <f t="shared" si="24"/>
        <v>998640</v>
      </c>
      <c r="H37" s="1258">
        <v>4</v>
      </c>
      <c r="I37" s="449">
        <v>400</v>
      </c>
      <c r="J37" s="490">
        <f t="shared" si="25"/>
        <v>584000</v>
      </c>
      <c r="K37" s="1258">
        <f t="shared" si="29"/>
        <v>4.2665634674922606</v>
      </c>
      <c r="L37" s="449">
        <f t="shared" si="26"/>
        <v>2780</v>
      </c>
      <c r="M37" s="1911">
        <f t="shared" si="27"/>
        <v>3772640</v>
      </c>
      <c r="N37" s="2003">
        <v>1200</v>
      </c>
      <c r="Q37" s="2448"/>
      <c r="U37">
        <f t="shared" si="0"/>
        <v>0.58049535603715174</v>
      </c>
      <c r="V37">
        <f t="shared" si="1"/>
        <v>0.26470588235294118</v>
      </c>
      <c r="W37">
        <f t="shared" si="2"/>
        <v>0.15479876160990713</v>
      </c>
      <c r="X37" s="1702">
        <f t="shared" si="14"/>
        <v>1</v>
      </c>
      <c r="Y37">
        <f t="shared" si="3"/>
        <v>1.7414860681114552</v>
      </c>
      <c r="Z37">
        <f t="shared" si="4"/>
        <v>1.9058823529411766</v>
      </c>
      <c r="AA37">
        <f t="shared" si="5"/>
        <v>0.61919504643962853</v>
      </c>
      <c r="AB37">
        <f t="shared" si="15"/>
        <v>4.2665634674922606</v>
      </c>
      <c r="AC37">
        <f t="shared" si="28"/>
        <v>2.7832081212806635E-2</v>
      </c>
      <c r="AD37">
        <f t="shared" si="10"/>
        <v>33.398497455367959</v>
      </c>
    </row>
    <row r="38" spans="1:30" x14ac:dyDescent="0.2">
      <c r="A38" s="448" t="s">
        <v>56</v>
      </c>
      <c r="B38" s="1258">
        <v>5</v>
      </c>
      <c r="C38" s="449">
        <v>730</v>
      </c>
      <c r="D38" s="490">
        <f t="shared" si="23"/>
        <v>1332250</v>
      </c>
      <c r="E38" s="1258">
        <v>12</v>
      </c>
      <c r="F38" s="449">
        <v>120</v>
      </c>
      <c r="G38" s="490">
        <f t="shared" si="24"/>
        <v>525600</v>
      </c>
      <c r="H38" s="1258">
        <v>7</v>
      </c>
      <c r="I38" s="449">
        <v>100</v>
      </c>
      <c r="J38" s="490">
        <f t="shared" si="25"/>
        <v>255500</v>
      </c>
      <c r="K38" s="1258">
        <f t="shared" si="29"/>
        <v>6.9827288428324694</v>
      </c>
      <c r="L38" s="449">
        <f t="shared" si="26"/>
        <v>950</v>
      </c>
      <c r="M38" s="1911">
        <f t="shared" si="27"/>
        <v>2113350</v>
      </c>
      <c r="N38" s="2003">
        <v>1260</v>
      </c>
      <c r="Q38" s="2448"/>
      <c r="U38">
        <f t="shared" si="0"/>
        <v>0.63039723661485314</v>
      </c>
      <c r="V38">
        <f t="shared" si="1"/>
        <v>0.24870466321243523</v>
      </c>
      <c r="W38">
        <f t="shared" si="2"/>
        <v>0.12089810017271158</v>
      </c>
      <c r="X38" s="1702">
        <f t="shared" si="14"/>
        <v>1</v>
      </c>
      <c r="Y38">
        <f t="shared" si="3"/>
        <v>3.1519861830742659</v>
      </c>
      <c r="Z38">
        <f t="shared" si="4"/>
        <v>2.9844559585492227</v>
      </c>
      <c r="AA38">
        <f t="shared" si="5"/>
        <v>0.84628670120898097</v>
      </c>
      <c r="AB38">
        <f t="shared" si="15"/>
        <v>6.9827288428324694</v>
      </c>
      <c r="AC38">
        <f t="shared" si="28"/>
        <v>1.5590920106632199E-2</v>
      </c>
      <c r="AD38">
        <f t="shared" si="10"/>
        <v>19.644559334356572</v>
      </c>
    </row>
    <row r="39" spans="1:30" x14ac:dyDescent="0.2">
      <c r="A39" s="448" t="s">
        <v>57</v>
      </c>
      <c r="B39" s="1258">
        <v>3</v>
      </c>
      <c r="C39" s="449">
        <v>950</v>
      </c>
      <c r="D39" s="490">
        <f t="shared" si="23"/>
        <v>1040250</v>
      </c>
      <c r="E39" s="1258">
        <v>20</v>
      </c>
      <c r="F39" s="449">
        <v>171</v>
      </c>
      <c r="G39" s="490">
        <f t="shared" si="24"/>
        <v>1248300</v>
      </c>
      <c r="H39" s="1258">
        <v>5</v>
      </c>
      <c r="I39" s="449">
        <v>150</v>
      </c>
      <c r="J39" s="490">
        <f t="shared" si="25"/>
        <v>273750</v>
      </c>
      <c r="K39" s="1258">
        <f t="shared" si="29"/>
        <v>11.495726495726494</v>
      </c>
      <c r="L39" s="449">
        <f t="shared" si="26"/>
        <v>1271</v>
      </c>
      <c r="M39" s="1911">
        <f t="shared" si="27"/>
        <v>2562300</v>
      </c>
      <c r="N39" s="2003">
        <v>1390</v>
      </c>
      <c r="Q39" s="2448"/>
      <c r="U39">
        <f t="shared" si="0"/>
        <v>0.40598290598290598</v>
      </c>
      <c r="V39">
        <f t="shared" si="1"/>
        <v>0.48717948717948717</v>
      </c>
      <c r="W39">
        <f t="shared" si="2"/>
        <v>0.10683760683760683</v>
      </c>
      <c r="X39" s="1702">
        <f t="shared" si="14"/>
        <v>0.99999999999999989</v>
      </c>
      <c r="Y39">
        <f t="shared" si="3"/>
        <v>1.2179487179487181</v>
      </c>
      <c r="Z39">
        <f t="shared" si="4"/>
        <v>9.7435897435897427</v>
      </c>
      <c r="AA39">
        <f t="shared" si="5"/>
        <v>0.53418803418803418</v>
      </c>
      <c r="AB39">
        <f t="shared" si="15"/>
        <v>11.495726495726494</v>
      </c>
      <c r="AC39">
        <f t="shared" si="28"/>
        <v>1.8902980854673238E-2</v>
      </c>
      <c r="AD39">
        <f t="shared" si="10"/>
        <v>26.275143387995801</v>
      </c>
    </row>
    <row r="40" spans="1:30" x14ac:dyDescent="0.2">
      <c r="A40" s="448" t="s">
        <v>58</v>
      </c>
      <c r="B40" s="1258">
        <v>4</v>
      </c>
      <c r="C40" s="449">
        <v>800</v>
      </c>
      <c r="D40" s="490">
        <f t="shared" si="23"/>
        <v>1168000</v>
      </c>
      <c r="E40" s="1258">
        <v>12</v>
      </c>
      <c r="F40" s="449">
        <v>170</v>
      </c>
      <c r="G40" s="490">
        <f t="shared" si="24"/>
        <v>744600</v>
      </c>
      <c r="H40" s="1258">
        <v>5</v>
      </c>
      <c r="I40" s="449">
        <v>240</v>
      </c>
      <c r="J40" s="490">
        <f t="shared" si="25"/>
        <v>438000</v>
      </c>
      <c r="K40" s="1258">
        <f t="shared" si="29"/>
        <v>6.7204968944099379</v>
      </c>
      <c r="L40" s="449">
        <f t="shared" si="26"/>
        <v>1210</v>
      </c>
      <c r="M40" s="1911">
        <f t="shared" si="27"/>
        <v>2350600</v>
      </c>
      <c r="N40" s="2003">
        <v>1300</v>
      </c>
      <c r="Q40" s="2448"/>
      <c r="U40">
        <f t="shared" si="0"/>
        <v>0.49689440993788819</v>
      </c>
      <c r="V40">
        <f t="shared" si="1"/>
        <v>0.31677018633540371</v>
      </c>
      <c r="W40">
        <f t="shared" si="2"/>
        <v>0.18633540372670807</v>
      </c>
      <c r="X40" s="1702">
        <f t="shared" si="14"/>
        <v>1</v>
      </c>
      <c r="Y40">
        <f t="shared" si="3"/>
        <v>1.9875776397515528</v>
      </c>
      <c r="Z40">
        <f t="shared" si="4"/>
        <v>3.8012422360248443</v>
      </c>
      <c r="AA40">
        <f t="shared" si="5"/>
        <v>0.93167701863354035</v>
      </c>
      <c r="AB40">
        <f t="shared" si="15"/>
        <v>6.7204968944099379</v>
      </c>
      <c r="AC40">
        <f t="shared" si="28"/>
        <v>1.7341196111694535E-2</v>
      </c>
      <c r="AD40">
        <f t="shared" si="10"/>
        <v>22.543554945202896</v>
      </c>
    </row>
    <row r="41" spans="1:30" x14ac:dyDescent="0.2">
      <c r="A41" s="448" t="s">
        <v>59</v>
      </c>
      <c r="B41" s="1258">
        <v>3.5</v>
      </c>
      <c r="C41" s="449">
        <v>2300</v>
      </c>
      <c r="D41" s="490">
        <f t="shared" si="23"/>
        <v>2938250</v>
      </c>
      <c r="E41" s="1258">
        <v>10</v>
      </c>
      <c r="F41" s="449">
        <v>370</v>
      </c>
      <c r="G41" s="490">
        <f t="shared" si="24"/>
        <v>1350500</v>
      </c>
      <c r="H41" s="1258">
        <v>5</v>
      </c>
      <c r="I41" s="449">
        <v>600</v>
      </c>
      <c r="J41" s="490">
        <f t="shared" si="25"/>
        <v>1095000</v>
      </c>
      <c r="K41" s="1258">
        <f t="shared" si="29"/>
        <v>5.4355932203389825</v>
      </c>
      <c r="L41" s="449">
        <f t="shared" si="26"/>
        <v>3270</v>
      </c>
      <c r="M41" s="1911">
        <f t="shared" si="27"/>
        <v>5383750</v>
      </c>
      <c r="N41" s="2003">
        <v>1320</v>
      </c>
      <c r="Q41" s="2448"/>
      <c r="U41">
        <f t="shared" si="0"/>
        <v>0.54576271186440672</v>
      </c>
      <c r="V41">
        <f t="shared" si="1"/>
        <v>0.25084745762711863</v>
      </c>
      <c r="W41">
        <f t="shared" si="2"/>
        <v>0.20338983050847459</v>
      </c>
      <c r="X41" s="1702">
        <f t="shared" si="14"/>
        <v>0.99999999999999989</v>
      </c>
      <c r="Y41">
        <f t="shared" si="3"/>
        <v>1.9101694915254235</v>
      </c>
      <c r="Z41">
        <f t="shared" si="4"/>
        <v>2.5084745762711864</v>
      </c>
      <c r="AA41">
        <f t="shared" si="5"/>
        <v>1.0169491525423728</v>
      </c>
      <c r="AB41">
        <f t="shared" si="15"/>
        <v>5.4355932203389825</v>
      </c>
      <c r="AC41">
        <f t="shared" si="28"/>
        <v>3.9717801653337645E-2</v>
      </c>
      <c r="AD41">
        <f t="shared" si="10"/>
        <v>52.427498182405692</v>
      </c>
    </row>
    <row r="42" spans="1:30" x14ac:dyDescent="0.2">
      <c r="A42" s="1260" t="s">
        <v>389</v>
      </c>
      <c r="B42" s="411">
        <f>(D42/C42)/365</f>
        <v>4.1346444780635405</v>
      </c>
      <c r="C42" s="460">
        <f>SUM(C43:C51)</f>
        <v>6610</v>
      </c>
      <c r="D42" s="1698">
        <f>SUM(D43:D51)</f>
        <v>9975450</v>
      </c>
      <c r="E42" s="411">
        <f>(G42/F42)/365</f>
        <v>18.675675675675677</v>
      </c>
      <c r="F42" s="460">
        <f>SUM(F43:F51)</f>
        <v>740</v>
      </c>
      <c r="G42" s="1698">
        <f>SUM(G43:G51)</f>
        <v>5044300</v>
      </c>
      <c r="H42" s="411">
        <f>(J42/I42)/365</f>
        <v>7.5567685589519646</v>
      </c>
      <c r="I42" s="460">
        <f>SUM(I43:I51)</f>
        <v>2290</v>
      </c>
      <c r="J42" s="1698">
        <f>SUM(J43:J51)</f>
        <v>6316325</v>
      </c>
      <c r="K42" s="2596">
        <f>AB42</f>
        <v>8.5855367605162627</v>
      </c>
      <c r="L42" s="460">
        <f>SUM(L43:L51)</f>
        <v>9640</v>
      </c>
      <c r="M42" s="1698">
        <f>SUM(M43:M51)</f>
        <v>21336075</v>
      </c>
      <c r="N42" s="2004">
        <f>AVERAGE(N43:N51)</f>
        <v>1416.6666666666667</v>
      </c>
      <c r="Q42" s="2448"/>
      <c r="U42">
        <f t="shared" si="0"/>
        <v>0.46753913266615343</v>
      </c>
      <c r="V42">
        <f t="shared" si="1"/>
        <v>0.23642117868445814</v>
      </c>
      <c r="W42">
        <f t="shared" si="2"/>
        <v>0.2960396886493884</v>
      </c>
      <c r="X42" s="1702">
        <f t="shared" si="14"/>
        <v>1</v>
      </c>
      <c r="Y42">
        <f t="shared" si="3"/>
        <v>1.9331080931567284</v>
      </c>
      <c r="Z42">
        <f t="shared" si="4"/>
        <v>4.4153252559719078</v>
      </c>
      <c r="AA42">
        <f t="shared" si="5"/>
        <v>2.2371034113876269</v>
      </c>
      <c r="AB42">
        <f t="shared" si="15"/>
        <v>8.5855367605162627</v>
      </c>
      <c r="AD42">
        <f t="shared" si="10"/>
        <v>0</v>
      </c>
    </row>
    <row r="43" spans="1:30" x14ac:dyDescent="0.2">
      <c r="A43" s="448" t="s">
        <v>1359</v>
      </c>
      <c r="B43" s="1258">
        <v>4</v>
      </c>
      <c r="C43" s="449">
        <v>2200</v>
      </c>
      <c r="D43" s="490">
        <f t="shared" ref="D43:D51" si="30">(B43*C43)*365</f>
        <v>3212000</v>
      </c>
      <c r="E43" s="1258">
        <v>24</v>
      </c>
      <c r="F43" s="449">
        <v>400</v>
      </c>
      <c r="G43" s="490">
        <f t="shared" ref="G43:G51" si="31">(E43*F43)*365</f>
        <v>3504000</v>
      </c>
      <c r="H43" s="1258">
        <v>8</v>
      </c>
      <c r="I43" s="449">
        <v>950</v>
      </c>
      <c r="J43" s="490">
        <f t="shared" ref="J43:J51" si="32">(H43*I43)*365</f>
        <v>2774000</v>
      </c>
      <c r="K43" s="1258">
        <f>AB43</f>
        <v>12.553846153846155</v>
      </c>
      <c r="L43" s="449">
        <f t="shared" ref="L43:L51" si="33">C43+F43+I43</f>
        <v>3550</v>
      </c>
      <c r="M43" s="1911">
        <f t="shared" ref="M43:M51" si="34">D43+G43+J43</f>
        <v>9490000</v>
      </c>
      <c r="N43" s="2003">
        <v>1430</v>
      </c>
      <c r="Q43" s="2448"/>
      <c r="U43">
        <f t="shared" si="0"/>
        <v>0.33846153846153848</v>
      </c>
      <c r="V43">
        <f t="shared" si="1"/>
        <v>0.36923076923076925</v>
      </c>
      <c r="W43">
        <f t="shared" si="2"/>
        <v>0.29230769230769232</v>
      </c>
      <c r="X43" s="1702">
        <f t="shared" si="14"/>
        <v>1</v>
      </c>
      <c r="Y43">
        <f t="shared" si="3"/>
        <v>1.3538461538461539</v>
      </c>
      <c r="Z43">
        <f t="shared" si="4"/>
        <v>8.861538461538462</v>
      </c>
      <c r="AA43">
        <f t="shared" si="5"/>
        <v>2.3384615384615386</v>
      </c>
      <c r="AB43">
        <f t="shared" si="15"/>
        <v>12.553846153846155</v>
      </c>
      <c r="AC43">
        <f t="shared" ref="AC43:AC51" si="35">M43/M$53</f>
        <v>7.0011040202493477E-2</v>
      </c>
      <c r="AD43">
        <f t="shared" si="10"/>
        <v>100.11578748956568</v>
      </c>
    </row>
    <row r="44" spans="1:30" x14ac:dyDescent="0.2">
      <c r="A44" s="448" t="s">
        <v>60</v>
      </c>
      <c r="B44" s="1258">
        <v>3</v>
      </c>
      <c r="C44" s="449">
        <v>250</v>
      </c>
      <c r="D44" s="490">
        <f t="shared" si="30"/>
        <v>273750</v>
      </c>
      <c r="E44" s="1258">
        <v>8</v>
      </c>
      <c r="F44" s="449">
        <v>100</v>
      </c>
      <c r="G44" s="490">
        <f t="shared" si="31"/>
        <v>292000</v>
      </c>
      <c r="H44" s="1258">
        <v>5</v>
      </c>
      <c r="I44" s="449">
        <v>130</v>
      </c>
      <c r="J44" s="490">
        <f t="shared" si="32"/>
        <v>237250</v>
      </c>
      <c r="K44" s="1258">
        <f t="shared" ref="K44:K51" si="36">AB44</f>
        <v>5.4090909090909092</v>
      </c>
      <c r="L44" s="449">
        <f t="shared" si="33"/>
        <v>480</v>
      </c>
      <c r="M44" s="1911">
        <f t="shared" si="34"/>
        <v>803000</v>
      </c>
      <c r="N44" s="2003">
        <v>1260</v>
      </c>
      <c r="Q44" s="2448"/>
      <c r="U44">
        <f t="shared" si="0"/>
        <v>0.34090909090909088</v>
      </c>
      <c r="V44">
        <f t="shared" si="1"/>
        <v>0.36363636363636365</v>
      </c>
      <c r="W44">
        <f t="shared" si="2"/>
        <v>0.29545454545454547</v>
      </c>
      <c r="X44" s="1702">
        <f t="shared" si="14"/>
        <v>1</v>
      </c>
      <c r="Y44">
        <f t="shared" si="3"/>
        <v>1.0227272727272727</v>
      </c>
      <c r="Z44">
        <f t="shared" si="4"/>
        <v>2.9090909090909092</v>
      </c>
      <c r="AA44">
        <f t="shared" si="5"/>
        <v>1.4772727272727273</v>
      </c>
      <c r="AB44">
        <f t="shared" si="15"/>
        <v>5.4090909090909092</v>
      </c>
      <c r="AC44">
        <f t="shared" si="35"/>
        <v>5.9240110940571395E-3</v>
      </c>
      <c r="AD44">
        <f t="shared" si="10"/>
        <v>7.4642539785119961</v>
      </c>
    </row>
    <row r="45" spans="1:30" x14ac:dyDescent="0.2">
      <c r="A45" s="448" t="s">
        <v>61</v>
      </c>
      <c r="B45" s="1258">
        <v>4</v>
      </c>
      <c r="C45" s="449">
        <v>730</v>
      </c>
      <c r="D45" s="490">
        <f t="shared" si="30"/>
        <v>1065800</v>
      </c>
      <c r="E45" s="1258">
        <v>13</v>
      </c>
      <c r="F45" s="449">
        <v>60</v>
      </c>
      <c r="G45" s="490">
        <f t="shared" si="31"/>
        <v>284700</v>
      </c>
      <c r="H45" s="1258">
        <v>7</v>
      </c>
      <c r="I45" s="449">
        <v>135</v>
      </c>
      <c r="J45" s="490">
        <f t="shared" si="32"/>
        <v>344925</v>
      </c>
      <c r="K45" s="1258">
        <f t="shared" si="36"/>
        <v>6.1216361679224978</v>
      </c>
      <c r="L45" s="449">
        <f t="shared" si="33"/>
        <v>925</v>
      </c>
      <c r="M45" s="1911">
        <f t="shared" si="34"/>
        <v>1695425</v>
      </c>
      <c r="N45" s="2003">
        <v>1260</v>
      </c>
      <c r="Q45" s="2448"/>
      <c r="U45">
        <f t="shared" si="0"/>
        <v>0.62863293864370295</v>
      </c>
      <c r="V45">
        <f t="shared" si="1"/>
        <v>0.16792249730893433</v>
      </c>
      <c r="W45">
        <f t="shared" si="2"/>
        <v>0.20344456404736275</v>
      </c>
      <c r="X45" s="1702">
        <f t="shared" si="14"/>
        <v>1</v>
      </c>
      <c r="Y45">
        <f t="shared" si="3"/>
        <v>2.5145317545748118</v>
      </c>
      <c r="Z45">
        <f t="shared" si="4"/>
        <v>2.1829924650161461</v>
      </c>
      <c r="AA45">
        <f t="shared" si="5"/>
        <v>1.4241119483315392</v>
      </c>
      <c r="AB45">
        <f t="shared" si="15"/>
        <v>6.1216361679224978</v>
      </c>
      <c r="AC45">
        <f t="shared" si="35"/>
        <v>1.2507741605407007E-2</v>
      </c>
      <c r="AD45">
        <f t="shared" si="10"/>
        <v>15.759754422812829</v>
      </c>
    </row>
    <row r="46" spans="1:30" x14ac:dyDescent="0.2">
      <c r="A46" s="448" t="s">
        <v>62</v>
      </c>
      <c r="B46" s="1258">
        <v>4</v>
      </c>
      <c r="C46" s="449">
        <v>750</v>
      </c>
      <c r="D46" s="490">
        <f t="shared" si="30"/>
        <v>1095000</v>
      </c>
      <c r="E46" s="1258">
        <v>0</v>
      </c>
      <c r="F46" s="449">
        <v>0</v>
      </c>
      <c r="G46" s="490">
        <f t="shared" si="31"/>
        <v>0</v>
      </c>
      <c r="H46" s="1258">
        <v>8</v>
      </c>
      <c r="I46" s="449">
        <v>200</v>
      </c>
      <c r="J46" s="490">
        <f t="shared" si="32"/>
        <v>584000</v>
      </c>
      <c r="K46" s="1258">
        <f t="shared" si="36"/>
        <v>5.3913043478260869</v>
      </c>
      <c r="L46" s="449">
        <f t="shared" si="33"/>
        <v>950</v>
      </c>
      <c r="M46" s="1911">
        <f t="shared" si="34"/>
        <v>1679000</v>
      </c>
      <c r="N46" s="2003">
        <v>1430</v>
      </c>
      <c r="Q46" s="2448"/>
      <c r="U46">
        <f t="shared" si="0"/>
        <v>0.65217391304347827</v>
      </c>
      <c r="V46">
        <f t="shared" si="1"/>
        <v>0</v>
      </c>
      <c r="W46">
        <f t="shared" si="2"/>
        <v>0.34782608695652173</v>
      </c>
      <c r="X46" s="1702">
        <f t="shared" si="14"/>
        <v>1</v>
      </c>
      <c r="Y46">
        <f t="shared" si="3"/>
        <v>2.6086956521739131</v>
      </c>
      <c r="Z46">
        <f t="shared" si="4"/>
        <v>0</v>
      </c>
      <c r="AA46">
        <f t="shared" si="5"/>
        <v>2.7826086956521738</v>
      </c>
      <c r="AB46">
        <f t="shared" si="15"/>
        <v>5.3913043478260869</v>
      </c>
      <c r="AC46">
        <f t="shared" si="35"/>
        <v>1.2386568651210383E-2</v>
      </c>
      <c r="AD46">
        <f t="shared" si="10"/>
        <v>17.71279317123085</v>
      </c>
    </row>
    <row r="47" spans="1:30" x14ac:dyDescent="0.2">
      <c r="A47" s="448" t="s">
        <v>63</v>
      </c>
      <c r="B47" s="1258">
        <v>3.5</v>
      </c>
      <c r="C47" s="449">
        <v>200</v>
      </c>
      <c r="D47" s="490">
        <f t="shared" si="30"/>
        <v>255500</v>
      </c>
      <c r="E47" s="1258">
        <v>8</v>
      </c>
      <c r="F47" s="449">
        <v>80</v>
      </c>
      <c r="G47" s="490">
        <f t="shared" si="31"/>
        <v>233600</v>
      </c>
      <c r="H47" s="1258">
        <v>4</v>
      </c>
      <c r="I47" s="449">
        <v>100</v>
      </c>
      <c r="J47" s="490">
        <f t="shared" si="32"/>
        <v>146000</v>
      </c>
      <c r="K47" s="1258">
        <f t="shared" si="36"/>
        <v>5.2701149425287355</v>
      </c>
      <c r="L47" s="449">
        <f t="shared" si="33"/>
        <v>380</v>
      </c>
      <c r="M47" s="1911">
        <f t="shared" si="34"/>
        <v>635100</v>
      </c>
      <c r="N47" s="2003">
        <v>1570</v>
      </c>
      <c r="Q47" s="2448"/>
      <c r="U47">
        <f t="shared" si="0"/>
        <v>0.40229885057471265</v>
      </c>
      <c r="V47">
        <f t="shared" si="1"/>
        <v>0.36781609195402298</v>
      </c>
      <c r="W47">
        <f t="shared" si="2"/>
        <v>0.22988505747126436</v>
      </c>
      <c r="X47" s="1702">
        <f t="shared" si="14"/>
        <v>1</v>
      </c>
      <c r="Y47">
        <f t="shared" si="3"/>
        <v>1.4080459770114944</v>
      </c>
      <c r="Z47">
        <f t="shared" si="4"/>
        <v>2.9425287356321839</v>
      </c>
      <c r="AA47">
        <f t="shared" si="5"/>
        <v>0.91954022988505746</v>
      </c>
      <c r="AB47">
        <f t="shared" si="15"/>
        <v>5.2701149425287355</v>
      </c>
      <c r="AC47">
        <f t="shared" si="35"/>
        <v>4.6853542289361011E-3</v>
      </c>
      <c r="AD47">
        <f t="shared" si="10"/>
        <v>7.3560061394296783</v>
      </c>
    </row>
    <row r="48" spans="1:30" x14ac:dyDescent="0.2">
      <c r="A48" s="448" t="s">
        <v>64</v>
      </c>
      <c r="B48" s="1258">
        <v>3.5</v>
      </c>
      <c r="C48" s="449">
        <v>160</v>
      </c>
      <c r="D48" s="490">
        <f t="shared" si="30"/>
        <v>204400</v>
      </c>
      <c r="E48" s="1258">
        <v>0</v>
      </c>
      <c r="F48" s="449">
        <v>0</v>
      </c>
      <c r="G48" s="490">
        <f t="shared" si="31"/>
        <v>0</v>
      </c>
      <c r="H48" s="1258">
        <v>5</v>
      </c>
      <c r="I48" s="449">
        <v>80</v>
      </c>
      <c r="J48" s="490">
        <f t="shared" si="32"/>
        <v>146000</v>
      </c>
      <c r="K48" s="1258">
        <f t="shared" si="36"/>
        <v>4.125</v>
      </c>
      <c r="L48" s="449">
        <f t="shared" si="33"/>
        <v>240</v>
      </c>
      <c r="M48" s="1911">
        <f t="shared" si="34"/>
        <v>350400</v>
      </c>
      <c r="N48" s="2003">
        <v>1300</v>
      </c>
      <c r="Q48" s="2448"/>
      <c r="U48">
        <f t="shared" si="0"/>
        <v>0.58333333333333337</v>
      </c>
      <c r="V48">
        <f t="shared" si="1"/>
        <v>0</v>
      </c>
      <c r="W48">
        <f t="shared" si="2"/>
        <v>0.41666666666666669</v>
      </c>
      <c r="X48" s="1702">
        <f t="shared" si="14"/>
        <v>1</v>
      </c>
      <c r="Y48">
        <f t="shared" si="3"/>
        <v>2.041666666666667</v>
      </c>
      <c r="Z48">
        <f t="shared" si="4"/>
        <v>0</v>
      </c>
      <c r="AA48">
        <f t="shared" si="5"/>
        <v>2.0833333333333335</v>
      </c>
      <c r="AB48">
        <f t="shared" si="15"/>
        <v>4.125</v>
      </c>
      <c r="AC48">
        <f t="shared" si="35"/>
        <v>2.5850230228612972E-3</v>
      </c>
      <c r="AD48">
        <f t="shared" si="10"/>
        <v>3.3605299297196862</v>
      </c>
    </row>
    <row r="49" spans="1:30" x14ac:dyDescent="0.2">
      <c r="A49" s="448" t="s">
        <v>65</v>
      </c>
      <c r="B49" s="1258">
        <v>5</v>
      </c>
      <c r="C49" s="449">
        <v>680</v>
      </c>
      <c r="D49" s="490">
        <f t="shared" si="30"/>
        <v>1241000</v>
      </c>
      <c r="E49" s="1258">
        <v>0</v>
      </c>
      <c r="F49" s="449">
        <v>0</v>
      </c>
      <c r="G49" s="490">
        <f t="shared" si="31"/>
        <v>0</v>
      </c>
      <c r="H49" s="1258">
        <v>8</v>
      </c>
      <c r="I49" s="449">
        <v>45</v>
      </c>
      <c r="J49" s="490">
        <f t="shared" si="32"/>
        <v>131400</v>
      </c>
      <c r="K49" s="1258">
        <f t="shared" si="36"/>
        <v>5.287234042553191</v>
      </c>
      <c r="L49" s="449">
        <f t="shared" si="33"/>
        <v>725</v>
      </c>
      <c r="M49" s="1911">
        <f t="shared" si="34"/>
        <v>1372400</v>
      </c>
      <c r="N49" s="2003">
        <v>1300</v>
      </c>
      <c r="Q49" s="2448"/>
      <c r="U49">
        <f t="shared" si="0"/>
        <v>0.9042553191489362</v>
      </c>
      <c r="V49">
        <f t="shared" si="1"/>
        <v>0</v>
      </c>
      <c r="W49">
        <f t="shared" si="2"/>
        <v>9.5744680851063829E-2</v>
      </c>
      <c r="X49" s="1702">
        <f t="shared" si="14"/>
        <v>1</v>
      </c>
      <c r="Y49">
        <f t="shared" si="3"/>
        <v>4.5212765957446805</v>
      </c>
      <c r="Z49">
        <f t="shared" si="4"/>
        <v>0</v>
      </c>
      <c r="AA49">
        <f t="shared" si="5"/>
        <v>0.76595744680851063</v>
      </c>
      <c r="AB49">
        <f t="shared" si="15"/>
        <v>5.287234042553191</v>
      </c>
      <c r="AC49">
        <f t="shared" si="35"/>
        <v>1.0124673506206747E-2</v>
      </c>
      <c r="AD49">
        <f t="shared" si="10"/>
        <v>13.162075558068771</v>
      </c>
    </row>
    <row r="50" spans="1:30" x14ac:dyDescent="0.2">
      <c r="A50" s="448" t="s">
        <v>66</v>
      </c>
      <c r="B50" s="1258">
        <v>5</v>
      </c>
      <c r="C50" s="449">
        <v>640</v>
      </c>
      <c r="D50" s="490">
        <f t="shared" si="30"/>
        <v>1168000</v>
      </c>
      <c r="E50" s="1258">
        <v>0</v>
      </c>
      <c r="F50" s="449">
        <v>0</v>
      </c>
      <c r="G50" s="490">
        <f t="shared" si="31"/>
        <v>0</v>
      </c>
      <c r="H50" s="1258">
        <v>9</v>
      </c>
      <c r="I50" s="449">
        <v>400</v>
      </c>
      <c r="J50" s="490">
        <f t="shared" si="32"/>
        <v>1314000</v>
      </c>
      <c r="K50" s="1258">
        <f t="shared" si="36"/>
        <v>7.117647058823529</v>
      </c>
      <c r="L50" s="449">
        <f t="shared" si="33"/>
        <v>1040</v>
      </c>
      <c r="M50" s="1911">
        <f t="shared" si="34"/>
        <v>2482000</v>
      </c>
      <c r="N50" s="2003">
        <v>1900</v>
      </c>
      <c r="Q50" s="2448"/>
      <c r="U50">
        <f t="shared" si="0"/>
        <v>0.47058823529411764</v>
      </c>
      <c r="V50">
        <f t="shared" si="1"/>
        <v>0</v>
      </c>
      <c r="W50">
        <f t="shared" si="2"/>
        <v>0.52941176470588236</v>
      </c>
      <c r="X50" s="1702">
        <f t="shared" si="14"/>
        <v>1</v>
      </c>
      <c r="Y50">
        <f t="shared" si="3"/>
        <v>2.3529411764705883</v>
      </c>
      <c r="Z50">
        <f t="shared" si="4"/>
        <v>0</v>
      </c>
      <c r="AA50">
        <f t="shared" si="5"/>
        <v>4.7647058823529411</v>
      </c>
      <c r="AB50">
        <f t="shared" si="15"/>
        <v>7.117647058823529</v>
      </c>
      <c r="AC50">
        <f t="shared" si="35"/>
        <v>1.8310579745267522E-2</v>
      </c>
      <c r="AD50">
        <f t="shared" si="10"/>
        <v>34.790101516008292</v>
      </c>
    </row>
    <row r="51" spans="1:30" x14ac:dyDescent="0.2">
      <c r="A51" s="448" t="s">
        <v>67</v>
      </c>
      <c r="B51" s="1258">
        <v>4</v>
      </c>
      <c r="C51" s="449">
        <v>1000</v>
      </c>
      <c r="D51" s="490">
        <f t="shared" si="30"/>
        <v>1460000</v>
      </c>
      <c r="E51" s="1258">
        <v>20</v>
      </c>
      <c r="F51" s="449">
        <v>100</v>
      </c>
      <c r="G51" s="490">
        <f t="shared" si="31"/>
        <v>730000</v>
      </c>
      <c r="H51" s="1258">
        <v>7</v>
      </c>
      <c r="I51" s="449">
        <v>250</v>
      </c>
      <c r="J51" s="490">
        <f t="shared" si="32"/>
        <v>638750</v>
      </c>
      <c r="K51" s="1258">
        <f t="shared" si="36"/>
        <v>8.806451612903226</v>
      </c>
      <c r="L51" s="449">
        <f t="shared" si="33"/>
        <v>1350</v>
      </c>
      <c r="M51" s="1911">
        <f t="shared" si="34"/>
        <v>2828750</v>
      </c>
      <c r="N51" s="2003">
        <v>1300</v>
      </c>
      <c r="Q51" s="2448"/>
      <c r="U51">
        <f t="shared" si="0"/>
        <v>0.5161290322580645</v>
      </c>
      <c r="V51">
        <f t="shared" si="1"/>
        <v>0.25806451612903225</v>
      </c>
      <c r="W51">
        <f t="shared" si="2"/>
        <v>0.22580645161290322</v>
      </c>
      <c r="X51" s="1702">
        <f t="shared" si="14"/>
        <v>1</v>
      </c>
      <c r="Y51">
        <f t="shared" si="3"/>
        <v>2.064516129032258</v>
      </c>
      <c r="Z51">
        <f t="shared" si="4"/>
        <v>5.161290322580645</v>
      </c>
      <c r="AA51">
        <f t="shared" si="5"/>
        <v>1.5806451612903225</v>
      </c>
      <c r="AB51">
        <f t="shared" si="15"/>
        <v>8.806451612903226</v>
      </c>
      <c r="AC51">
        <f t="shared" si="35"/>
        <v>2.0868675444974016E-2</v>
      </c>
      <c r="AD51">
        <f t="shared" si="10"/>
        <v>27.129278078466221</v>
      </c>
    </row>
    <row r="52" spans="1:30" ht="13.5" thickBot="1" x14ac:dyDescent="0.25">
      <c r="A52" s="415"/>
      <c r="B52" s="416"/>
      <c r="C52" s="417"/>
      <c r="D52" s="200"/>
      <c r="E52" s="416"/>
      <c r="F52" s="417"/>
      <c r="G52" s="200"/>
      <c r="H52" s="416"/>
      <c r="I52" s="417"/>
      <c r="J52" s="200"/>
      <c r="K52" s="416"/>
      <c r="L52" s="417"/>
      <c r="M52" s="200"/>
      <c r="N52" s="2005"/>
      <c r="Q52" s="2151"/>
    </row>
    <row r="53" spans="1:30" ht="13.5" thickBot="1" x14ac:dyDescent="0.25">
      <c r="A53" s="1619" t="s">
        <v>399</v>
      </c>
      <c r="B53" s="1703">
        <f>(D53/C53)/365</f>
        <v>3.8445013477088952</v>
      </c>
      <c r="C53" s="1184">
        <f>SUM(C11+C27+C33+C42)</f>
        <v>55650</v>
      </c>
      <c r="D53" s="1705">
        <f>SUM(D11+D27+D33+D42)</f>
        <v>78090472.5</v>
      </c>
      <c r="E53" s="1703">
        <f>(G53/F53)/365</f>
        <v>12.322199533255542</v>
      </c>
      <c r="F53" s="1184">
        <f>SUM(F11+F27+F33+F42)</f>
        <v>6856</v>
      </c>
      <c r="G53" s="1705">
        <f>SUM(G11+G27+G33+G42)</f>
        <v>30835565</v>
      </c>
      <c r="H53" s="1703">
        <f>(J53/I53)/365</f>
        <v>5.9520603835169323</v>
      </c>
      <c r="I53" s="1184">
        <f>SUM(I11+I27+I33+I42)</f>
        <v>12255</v>
      </c>
      <c r="J53" s="1705">
        <f>SUM(J11+J27+J33+J42)</f>
        <v>26624012.5</v>
      </c>
      <c r="K53" s="1704">
        <f>AB53</f>
        <v>6.1870035567796169</v>
      </c>
      <c r="L53" s="1184">
        <f>SUM(L11+L27+L33+L42)</f>
        <v>74761</v>
      </c>
      <c r="M53" s="1705">
        <f>SUM(M11+M27+M33+M42)</f>
        <v>135550050</v>
      </c>
      <c r="N53" s="2661">
        <f>AD53</f>
        <v>1319.7488219296124</v>
      </c>
      <c r="U53">
        <f>D53/M53</f>
        <v>0.57610065433395263</v>
      </c>
      <c r="V53">
        <f>G53/M53</f>
        <v>0.22748471874410964</v>
      </c>
      <c r="W53">
        <f>J53/M53</f>
        <v>0.1964146269219377</v>
      </c>
      <c r="X53" s="1702">
        <f>SUM(U53:W53)</f>
        <v>0.99999999999999989</v>
      </c>
      <c r="Y53">
        <f>B53*U53</f>
        <v>2.2148197420028573</v>
      </c>
      <c r="Z53">
        <f>E53*V53</f>
        <v>2.8031120951314361</v>
      </c>
      <c r="AA53">
        <f>H53*W53</f>
        <v>1.1690717196453237</v>
      </c>
      <c r="AB53">
        <f>SUM(Y53:AA53)</f>
        <v>6.1870035567796169</v>
      </c>
      <c r="AD53">
        <f>SUM(AD12:AD52)</f>
        <v>1319.7488219296124</v>
      </c>
    </row>
    <row r="54" spans="1:30" x14ac:dyDescent="0.2">
      <c r="A54" s="7" t="s">
        <v>1904</v>
      </c>
      <c r="B54" s="7"/>
      <c r="C54" s="7"/>
      <c r="D54" s="7"/>
      <c r="E54" s="7"/>
    </row>
    <row r="55" spans="1:30" x14ac:dyDescent="0.2">
      <c r="A55" s="7"/>
      <c r="B55" s="2496"/>
      <c r="C55" s="2496"/>
      <c r="D55" s="2496"/>
      <c r="E55" s="2496"/>
      <c r="F55" s="422"/>
      <c r="G55" s="422"/>
      <c r="H55" s="422"/>
      <c r="I55" s="422"/>
      <c r="J55" s="195"/>
      <c r="K55" s="422"/>
      <c r="L55" s="422"/>
      <c r="M55" s="15"/>
      <c r="N55" s="422"/>
    </row>
    <row r="56" spans="1:30" x14ac:dyDescent="0.2">
      <c r="B56" s="7"/>
      <c r="C56" s="7"/>
      <c r="D56" s="7"/>
      <c r="E56" s="7"/>
    </row>
    <row r="57" spans="1:30" x14ac:dyDescent="0.2">
      <c r="A57" s="421"/>
      <c r="L57" s="195"/>
      <c r="M57" s="422"/>
      <c r="N57" s="195"/>
    </row>
    <row r="58" spans="1:30" x14ac:dyDescent="0.2">
      <c r="A58" s="421"/>
    </row>
    <row r="59" spans="1:30" x14ac:dyDescent="0.2">
      <c r="A59" s="421"/>
    </row>
    <row r="60" spans="1:30" ht="15" customHeight="1" x14ac:dyDescent="0.3">
      <c r="A60" s="3313" t="s">
        <v>331</v>
      </c>
      <c r="B60" s="3313"/>
      <c r="C60" s="3313"/>
      <c r="D60" s="3313"/>
      <c r="E60" s="3313"/>
      <c r="F60" s="3313"/>
      <c r="G60" s="3313"/>
      <c r="H60" s="3313"/>
      <c r="I60" s="3313"/>
      <c r="J60" s="3313"/>
      <c r="K60" s="472"/>
      <c r="L60" s="472"/>
      <c r="M60" s="472"/>
      <c r="N60" s="2141"/>
    </row>
    <row r="61" spans="1:30" ht="12.75" customHeight="1" x14ac:dyDescent="0.2">
      <c r="A61" s="3308" t="s">
        <v>1273</v>
      </c>
      <c r="B61" s="3308"/>
      <c r="C61" s="3308"/>
      <c r="D61" s="3308"/>
      <c r="E61" s="3308"/>
      <c r="F61" s="3308"/>
      <c r="G61" s="3308"/>
      <c r="H61" s="3308"/>
      <c r="I61" s="3308"/>
      <c r="J61" s="3308"/>
      <c r="K61" s="473"/>
      <c r="L61" s="473"/>
      <c r="M61" s="473"/>
      <c r="N61" s="2142"/>
    </row>
    <row r="62" spans="1:30" ht="12.75" customHeight="1" x14ac:dyDescent="0.2">
      <c r="A62" s="3309" t="s">
        <v>1985</v>
      </c>
      <c r="B62" s="3308"/>
      <c r="C62" s="3308"/>
      <c r="D62" s="3308"/>
      <c r="E62" s="3308"/>
      <c r="F62" s="3308"/>
      <c r="G62" s="3308"/>
      <c r="H62" s="3308"/>
      <c r="I62" s="3308"/>
      <c r="J62" s="3308"/>
      <c r="K62" s="473"/>
      <c r="L62" s="473"/>
      <c r="M62" s="473"/>
      <c r="N62" s="473"/>
    </row>
    <row r="63" spans="1:30" ht="13.5" thickBot="1" x14ac:dyDescent="0.25">
      <c r="A63" s="421"/>
    </row>
    <row r="64" spans="1:30" ht="13.5" thickTop="1" x14ac:dyDescent="0.2">
      <c r="A64" s="1706"/>
      <c r="B64" s="1707"/>
      <c r="C64" s="3305" t="s">
        <v>36</v>
      </c>
      <c r="D64" s="3306"/>
      <c r="E64" s="3306"/>
      <c r="F64" s="3306"/>
      <c r="G64" s="3306"/>
      <c r="H64" s="3306"/>
      <c r="I64" s="3306"/>
      <c r="J64" s="3323"/>
    </row>
    <row r="65" spans="1:22" x14ac:dyDescent="0.2">
      <c r="A65" s="3316" t="s">
        <v>334</v>
      </c>
      <c r="B65" s="3317"/>
      <c r="C65" s="3265" t="s">
        <v>1527</v>
      </c>
      <c r="D65" s="3307"/>
      <c r="E65" s="3292" t="s">
        <v>32</v>
      </c>
      <c r="F65" s="3307"/>
      <c r="G65" s="3292" t="s">
        <v>34</v>
      </c>
      <c r="H65" s="3307"/>
      <c r="I65" s="1724"/>
      <c r="J65" s="1725"/>
    </row>
    <row r="66" spans="1:22" ht="13.5" thickBot="1" x14ac:dyDescent="0.25">
      <c r="A66" s="399"/>
      <c r="B66" s="1708"/>
      <c r="C66" s="3081"/>
      <c r="D66" s="3082"/>
      <c r="E66" s="3081" t="s">
        <v>33</v>
      </c>
      <c r="F66" s="3082"/>
      <c r="G66" s="3081"/>
      <c r="H66" s="3082"/>
      <c r="I66" s="3314" t="s">
        <v>35</v>
      </c>
      <c r="J66" s="3315"/>
    </row>
    <row r="67" spans="1:22" ht="13.5" thickBot="1" x14ac:dyDescent="0.25">
      <c r="A67" s="399"/>
      <c r="B67" s="1708"/>
      <c r="C67" s="2058" t="s">
        <v>1219</v>
      </c>
      <c r="D67" s="2059" t="s">
        <v>596</v>
      </c>
      <c r="E67" s="2058" t="s">
        <v>1219</v>
      </c>
      <c r="F67" s="2059" t="s">
        <v>596</v>
      </c>
      <c r="G67" s="2058" t="s">
        <v>1219</v>
      </c>
      <c r="H67" s="2059" t="s">
        <v>596</v>
      </c>
      <c r="I67" s="2063" t="s">
        <v>1219</v>
      </c>
      <c r="J67" s="2072" t="s">
        <v>596</v>
      </c>
    </row>
    <row r="68" spans="1:22" x14ac:dyDescent="0.2">
      <c r="A68" s="1717" t="s">
        <v>358</v>
      </c>
      <c r="B68" s="909"/>
      <c r="C68" s="2066">
        <f>D68/M11*100</f>
        <v>8.6607880943674296</v>
      </c>
      <c r="D68" s="2067">
        <f>SUM(D69:D83)</f>
        <v>5705501.1500000004</v>
      </c>
      <c r="E68" s="2066">
        <f>F68/M11*100</f>
        <v>37.233879636093661</v>
      </c>
      <c r="F68" s="2067">
        <f>SUM(F69:F83)</f>
        <v>24528708.100000001</v>
      </c>
      <c r="G68" s="2066">
        <f>H68/M11*100</f>
        <v>54.105332269538906</v>
      </c>
      <c r="H68" s="2067">
        <f>SUM(H69:H83)</f>
        <v>35643180.75</v>
      </c>
      <c r="I68" s="392"/>
      <c r="J68" s="1709"/>
    </row>
    <row r="69" spans="1:22" x14ac:dyDescent="0.2">
      <c r="A69" s="448" t="s">
        <v>37</v>
      </c>
      <c r="B69" s="428"/>
      <c r="C69" s="2060">
        <v>10</v>
      </c>
      <c r="D69" s="2064">
        <f>M12*C69%</f>
        <v>917062.5</v>
      </c>
      <c r="E69" s="2060">
        <v>50</v>
      </c>
      <c r="F69" s="2064">
        <f>M12*E69%</f>
        <v>4585312.5</v>
      </c>
      <c r="G69" s="2060">
        <v>40</v>
      </c>
      <c r="H69" s="2064">
        <f>M12*G69%</f>
        <v>3668250</v>
      </c>
      <c r="I69" s="1726"/>
      <c r="J69" s="1523"/>
      <c r="K69" s="2057"/>
      <c r="U69">
        <f t="shared" ref="U69:U83" si="37">C69+E69+G69</f>
        <v>100</v>
      </c>
      <c r="V69" s="195">
        <f t="shared" ref="V69:V83" si="38">D69+F69+H69</f>
        <v>9170625</v>
      </c>
    </row>
    <row r="70" spans="1:22" x14ac:dyDescent="0.2">
      <c r="A70" s="448" t="s">
        <v>38</v>
      </c>
      <c r="B70" s="428"/>
      <c r="C70" s="2060">
        <v>12</v>
      </c>
      <c r="D70" s="2064">
        <f t="shared" ref="D70:D83" si="39">M13*C70%</f>
        <v>893082</v>
      </c>
      <c r="E70" s="2060">
        <v>13</v>
      </c>
      <c r="F70" s="2064">
        <f t="shared" ref="F70:F83" si="40">M13*E70%</f>
        <v>967505.5</v>
      </c>
      <c r="G70" s="2060">
        <v>75</v>
      </c>
      <c r="H70" s="2064">
        <f t="shared" ref="H70:H83" si="41">M13*G70%</f>
        <v>5581762.5</v>
      </c>
      <c r="I70" s="1726"/>
      <c r="J70" s="1523"/>
      <c r="K70" s="2057"/>
      <c r="U70">
        <f t="shared" si="37"/>
        <v>100</v>
      </c>
      <c r="V70" s="195">
        <f t="shared" si="38"/>
        <v>7442350</v>
      </c>
    </row>
    <row r="71" spans="1:22" x14ac:dyDescent="0.2">
      <c r="A71" s="448" t="s">
        <v>39</v>
      </c>
      <c r="B71" s="428"/>
      <c r="C71" s="2060">
        <v>20</v>
      </c>
      <c r="D71" s="2064">
        <f t="shared" si="39"/>
        <v>832200</v>
      </c>
      <c r="E71" s="2060">
        <v>30</v>
      </c>
      <c r="F71" s="2064">
        <f t="shared" si="40"/>
        <v>1248300</v>
      </c>
      <c r="G71" s="2060">
        <v>50</v>
      </c>
      <c r="H71" s="2064">
        <f t="shared" si="41"/>
        <v>2080500</v>
      </c>
      <c r="I71" s="1726"/>
      <c r="J71" s="1523"/>
      <c r="K71" s="2057"/>
      <c r="U71">
        <f t="shared" si="37"/>
        <v>100</v>
      </c>
      <c r="V71" s="195">
        <f t="shared" si="38"/>
        <v>4161000</v>
      </c>
    </row>
    <row r="72" spans="1:22" x14ac:dyDescent="0.2">
      <c r="A72" s="448" t="s">
        <v>40</v>
      </c>
      <c r="B72" s="428"/>
      <c r="C72" s="2060">
        <v>5</v>
      </c>
      <c r="D72" s="2064">
        <f t="shared" si="39"/>
        <v>287620</v>
      </c>
      <c r="E72" s="2060">
        <v>35</v>
      </c>
      <c r="F72" s="2064">
        <f t="shared" si="40"/>
        <v>2013339.9999999998</v>
      </c>
      <c r="G72" s="2060">
        <v>60</v>
      </c>
      <c r="H72" s="2064">
        <f t="shared" si="41"/>
        <v>3451440</v>
      </c>
      <c r="I72" s="1726"/>
      <c r="J72" s="1523"/>
      <c r="K72" s="2057"/>
      <c r="U72">
        <f t="shared" si="37"/>
        <v>100</v>
      </c>
      <c r="V72" s="195">
        <f t="shared" si="38"/>
        <v>5752400</v>
      </c>
    </row>
    <row r="73" spans="1:22" x14ac:dyDescent="0.2">
      <c r="A73" s="448" t="s">
        <v>41</v>
      </c>
      <c r="B73" s="428"/>
      <c r="C73" s="2060">
        <v>10</v>
      </c>
      <c r="D73" s="2064">
        <f t="shared" si="39"/>
        <v>245791</v>
      </c>
      <c r="E73" s="2060">
        <v>55</v>
      </c>
      <c r="F73" s="2064">
        <f t="shared" si="40"/>
        <v>1351850.5</v>
      </c>
      <c r="G73" s="2060">
        <v>35</v>
      </c>
      <c r="H73" s="2064">
        <f t="shared" si="41"/>
        <v>860268.5</v>
      </c>
      <c r="I73" s="1726"/>
      <c r="J73" s="1523"/>
      <c r="K73" s="2057"/>
      <c r="U73">
        <f t="shared" si="37"/>
        <v>100</v>
      </c>
      <c r="V73" s="195">
        <f t="shared" si="38"/>
        <v>2457910</v>
      </c>
    </row>
    <row r="74" spans="1:22" x14ac:dyDescent="0.2">
      <c r="A74" s="448" t="s">
        <v>42</v>
      </c>
      <c r="B74" s="428"/>
      <c r="C74" s="2060">
        <v>20</v>
      </c>
      <c r="D74" s="2064">
        <f t="shared" si="39"/>
        <v>781100</v>
      </c>
      <c r="E74" s="2060">
        <v>80</v>
      </c>
      <c r="F74" s="2064">
        <f t="shared" si="40"/>
        <v>3124400</v>
      </c>
      <c r="G74" s="2060"/>
      <c r="H74" s="2064">
        <f t="shared" si="41"/>
        <v>0</v>
      </c>
      <c r="I74" s="1726"/>
      <c r="J74" s="1523"/>
      <c r="K74" s="2057"/>
      <c r="U74">
        <f t="shared" si="37"/>
        <v>100</v>
      </c>
      <c r="V74" s="195">
        <f t="shared" si="38"/>
        <v>3905500</v>
      </c>
    </row>
    <row r="75" spans="1:22" x14ac:dyDescent="0.2">
      <c r="A75" s="448" t="s">
        <v>934</v>
      </c>
      <c r="B75" s="428"/>
      <c r="C75" s="2060">
        <v>3</v>
      </c>
      <c r="D75" s="2064">
        <f t="shared" si="39"/>
        <v>45026.400000000001</v>
      </c>
      <c r="E75" s="2060">
        <v>67</v>
      </c>
      <c r="F75" s="2064">
        <f t="shared" si="40"/>
        <v>1005589.6000000001</v>
      </c>
      <c r="G75" s="2060">
        <v>30</v>
      </c>
      <c r="H75" s="2064">
        <f t="shared" si="41"/>
        <v>450264</v>
      </c>
      <c r="I75" s="1726"/>
      <c r="J75" s="1523"/>
      <c r="K75" s="2057"/>
      <c r="U75">
        <f t="shared" si="37"/>
        <v>100</v>
      </c>
      <c r="V75" s="195">
        <f t="shared" si="38"/>
        <v>1500880</v>
      </c>
    </row>
    <row r="76" spans="1:22" x14ac:dyDescent="0.2">
      <c r="A76" s="448" t="s">
        <v>43</v>
      </c>
      <c r="B76" s="428"/>
      <c r="C76" s="2060">
        <v>2</v>
      </c>
      <c r="D76" s="2064">
        <f t="shared" si="39"/>
        <v>41975</v>
      </c>
      <c r="E76" s="2060">
        <v>68</v>
      </c>
      <c r="F76" s="2064">
        <f t="shared" si="40"/>
        <v>1427150</v>
      </c>
      <c r="G76" s="2060">
        <v>30</v>
      </c>
      <c r="H76" s="2064">
        <f t="shared" si="41"/>
        <v>629625</v>
      </c>
      <c r="I76" s="1726"/>
      <c r="J76" s="1523"/>
      <c r="K76" s="2057"/>
      <c r="U76">
        <f t="shared" si="37"/>
        <v>100</v>
      </c>
      <c r="V76" s="195">
        <f t="shared" si="38"/>
        <v>2098750</v>
      </c>
    </row>
    <row r="77" spans="1:22" x14ac:dyDescent="0.2">
      <c r="A77" s="448" t="s">
        <v>1355</v>
      </c>
      <c r="B77" s="428"/>
      <c r="C77" s="2060">
        <v>3</v>
      </c>
      <c r="D77" s="2064">
        <f t="shared" si="39"/>
        <v>241721.25</v>
      </c>
      <c r="E77" s="2060">
        <v>20</v>
      </c>
      <c r="F77" s="2064">
        <f t="shared" si="40"/>
        <v>1611475</v>
      </c>
      <c r="G77" s="2060">
        <v>77</v>
      </c>
      <c r="H77" s="2064">
        <f t="shared" si="41"/>
        <v>6204178.75</v>
      </c>
      <c r="I77" s="1726"/>
      <c r="J77" s="1523"/>
      <c r="K77" s="2057"/>
      <c r="U77">
        <f t="shared" si="37"/>
        <v>100</v>
      </c>
      <c r="V77" s="195">
        <f t="shared" si="38"/>
        <v>8057375</v>
      </c>
    </row>
    <row r="78" spans="1:22" x14ac:dyDescent="0.2">
      <c r="A78" s="448" t="s">
        <v>44</v>
      </c>
      <c r="B78" s="428"/>
      <c r="C78" s="2060">
        <v>10</v>
      </c>
      <c r="D78" s="2064">
        <f t="shared" si="39"/>
        <v>509905</v>
      </c>
      <c r="E78" s="2060">
        <v>30</v>
      </c>
      <c r="F78" s="2064">
        <f t="shared" si="40"/>
        <v>1529715</v>
      </c>
      <c r="G78" s="2060">
        <v>60</v>
      </c>
      <c r="H78" s="2064">
        <f t="shared" si="41"/>
        <v>3059430</v>
      </c>
      <c r="I78" s="1726"/>
      <c r="J78" s="1523"/>
      <c r="K78" s="2057"/>
      <c r="U78">
        <f t="shared" si="37"/>
        <v>100</v>
      </c>
      <c r="V78" s="195">
        <f t="shared" si="38"/>
        <v>5099050</v>
      </c>
    </row>
    <row r="79" spans="1:22" x14ac:dyDescent="0.2">
      <c r="A79" s="448" t="s">
        <v>45</v>
      </c>
      <c r="B79" s="428"/>
      <c r="C79" s="2060">
        <v>10</v>
      </c>
      <c r="D79" s="2064">
        <f t="shared" si="39"/>
        <v>208780</v>
      </c>
      <c r="E79" s="2060">
        <v>30</v>
      </c>
      <c r="F79" s="2064">
        <f t="shared" si="40"/>
        <v>626340</v>
      </c>
      <c r="G79" s="2060">
        <v>60</v>
      </c>
      <c r="H79" s="2064">
        <f t="shared" si="41"/>
        <v>1252680</v>
      </c>
      <c r="I79" s="1726"/>
      <c r="J79" s="1523"/>
      <c r="K79" s="2057"/>
      <c r="U79">
        <f t="shared" si="37"/>
        <v>100</v>
      </c>
      <c r="V79" s="195">
        <f t="shared" si="38"/>
        <v>2087800</v>
      </c>
    </row>
    <row r="80" spans="1:22" x14ac:dyDescent="0.2">
      <c r="A80" s="448" t="s">
        <v>370</v>
      </c>
      <c r="B80" s="428"/>
      <c r="C80" s="2060">
        <v>8</v>
      </c>
      <c r="D80" s="2064">
        <f t="shared" si="39"/>
        <v>363540</v>
      </c>
      <c r="E80" s="2060">
        <v>32</v>
      </c>
      <c r="F80" s="2064">
        <f t="shared" si="40"/>
        <v>1454160</v>
      </c>
      <c r="G80" s="2060">
        <v>60</v>
      </c>
      <c r="H80" s="2064">
        <f t="shared" si="41"/>
        <v>2726550</v>
      </c>
      <c r="I80" s="1726"/>
      <c r="J80" s="1523"/>
      <c r="K80" s="2057"/>
      <c r="U80">
        <f t="shared" si="37"/>
        <v>100</v>
      </c>
      <c r="V80" s="195">
        <f t="shared" si="38"/>
        <v>4544250</v>
      </c>
    </row>
    <row r="81" spans="1:22" x14ac:dyDescent="0.2">
      <c r="A81" s="448" t="s">
        <v>46</v>
      </c>
      <c r="B81" s="428"/>
      <c r="C81" s="2060">
        <v>3</v>
      </c>
      <c r="D81" s="2064">
        <f t="shared" si="39"/>
        <v>46975.5</v>
      </c>
      <c r="E81" s="2060">
        <v>50</v>
      </c>
      <c r="F81" s="2064">
        <f t="shared" si="40"/>
        <v>782925</v>
      </c>
      <c r="G81" s="2060">
        <v>47</v>
      </c>
      <c r="H81" s="2064">
        <f t="shared" si="41"/>
        <v>735949.5</v>
      </c>
      <c r="I81" s="1726"/>
      <c r="J81" s="1523"/>
      <c r="K81" s="2057"/>
      <c r="U81">
        <f t="shared" si="37"/>
        <v>100</v>
      </c>
      <c r="V81" s="195">
        <f t="shared" si="38"/>
        <v>1565850</v>
      </c>
    </row>
    <row r="82" spans="1:22" x14ac:dyDescent="0.2">
      <c r="A82" s="448" t="s">
        <v>47</v>
      </c>
      <c r="B82" s="428"/>
      <c r="C82" s="2060"/>
      <c r="D82" s="2064">
        <f t="shared" si="39"/>
        <v>0</v>
      </c>
      <c r="E82" s="2060">
        <v>100</v>
      </c>
      <c r="F82" s="2064">
        <f t="shared" si="40"/>
        <v>2219200</v>
      </c>
      <c r="G82" s="2060"/>
      <c r="H82" s="2064">
        <f t="shared" si="41"/>
        <v>0</v>
      </c>
      <c r="I82" s="1726"/>
      <c r="J82" s="1523"/>
      <c r="K82" s="2057"/>
      <c r="U82">
        <f t="shared" si="37"/>
        <v>100</v>
      </c>
      <c r="V82" s="195">
        <f t="shared" si="38"/>
        <v>2219200</v>
      </c>
    </row>
    <row r="83" spans="1:22" x14ac:dyDescent="0.2">
      <c r="A83" s="448" t="s">
        <v>1358</v>
      </c>
      <c r="B83" s="428"/>
      <c r="C83" s="2060">
        <v>5</v>
      </c>
      <c r="D83" s="2064">
        <f t="shared" si="39"/>
        <v>290722.5</v>
      </c>
      <c r="E83" s="2060">
        <v>10</v>
      </c>
      <c r="F83" s="2064">
        <f t="shared" si="40"/>
        <v>581445</v>
      </c>
      <c r="G83" s="2060">
        <v>85</v>
      </c>
      <c r="H83" s="2064">
        <f t="shared" si="41"/>
        <v>4942282.5</v>
      </c>
      <c r="I83" s="1726"/>
      <c r="J83" s="1523"/>
      <c r="K83" s="2057"/>
      <c r="U83">
        <f t="shared" si="37"/>
        <v>100</v>
      </c>
      <c r="V83" s="195">
        <f t="shared" si="38"/>
        <v>5814450</v>
      </c>
    </row>
    <row r="84" spans="1:22" x14ac:dyDescent="0.2">
      <c r="A84" s="1260" t="s">
        <v>374</v>
      </c>
      <c r="B84" s="1504"/>
      <c r="C84" s="2068">
        <f>D84/M27*100</f>
        <v>12.069173191086637</v>
      </c>
      <c r="D84" s="2069">
        <f>SUM(D85:D89)</f>
        <v>2560110</v>
      </c>
      <c r="E84" s="2068">
        <f>F84/M27*100</f>
        <v>40.792394390432761</v>
      </c>
      <c r="F84" s="2069">
        <f>SUM(F85:F89)</f>
        <v>8652872.5</v>
      </c>
      <c r="G84" s="2068">
        <f>H84/M27*100</f>
        <v>47.138432418480598</v>
      </c>
      <c r="H84" s="2069">
        <f>SUM(H85:H89)</f>
        <v>9998992.5</v>
      </c>
      <c r="I84" s="1727"/>
      <c r="J84" s="1722"/>
      <c r="K84" s="2057"/>
    </row>
    <row r="85" spans="1:22" x14ac:dyDescent="0.2">
      <c r="A85" s="448" t="s">
        <v>48</v>
      </c>
      <c r="B85" s="428"/>
      <c r="C85" s="2060">
        <v>20</v>
      </c>
      <c r="D85" s="2064">
        <f t="shared" ref="D85:D108" si="42">M28*C85%</f>
        <v>1051200</v>
      </c>
      <c r="E85" s="2060">
        <v>30</v>
      </c>
      <c r="F85" s="2064">
        <f t="shared" ref="F85:F108" si="43">M28*E85%</f>
        <v>1576800</v>
      </c>
      <c r="G85" s="2060">
        <v>50</v>
      </c>
      <c r="H85" s="2064">
        <f t="shared" ref="H85:H108" si="44">M28*G85%</f>
        <v>2628000</v>
      </c>
      <c r="I85" s="1726"/>
      <c r="J85" s="1523"/>
      <c r="K85" s="2057"/>
      <c r="U85">
        <f t="shared" ref="U85:V89" si="45">C85+E85+G85</f>
        <v>100</v>
      </c>
      <c r="V85" s="195">
        <f t="shared" si="45"/>
        <v>5256000</v>
      </c>
    </row>
    <row r="86" spans="1:22" x14ac:dyDescent="0.2">
      <c r="A86" s="448" t="s">
        <v>49</v>
      </c>
      <c r="B86" s="428"/>
      <c r="C86" s="2060">
        <v>40</v>
      </c>
      <c r="D86" s="2064">
        <f t="shared" si="42"/>
        <v>765040</v>
      </c>
      <c r="E86" s="2060">
        <v>60</v>
      </c>
      <c r="F86" s="2064">
        <f t="shared" si="43"/>
        <v>1147560</v>
      </c>
      <c r="G86" s="2060"/>
      <c r="H86" s="2064">
        <f t="shared" si="44"/>
        <v>0</v>
      </c>
      <c r="I86" s="1726"/>
      <c r="J86" s="1523"/>
      <c r="K86" s="2057"/>
      <c r="U86">
        <f t="shared" si="45"/>
        <v>100</v>
      </c>
      <c r="V86" s="195">
        <f t="shared" si="45"/>
        <v>1912600</v>
      </c>
    </row>
    <row r="87" spans="1:22" x14ac:dyDescent="0.2">
      <c r="A87" s="448" t="s">
        <v>50</v>
      </c>
      <c r="B87" s="428"/>
      <c r="C87" s="2060">
        <v>10</v>
      </c>
      <c r="D87" s="2064">
        <f t="shared" si="42"/>
        <v>83402.5</v>
      </c>
      <c r="E87" s="2060">
        <v>40</v>
      </c>
      <c r="F87" s="2064">
        <f t="shared" si="43"/>
        <v>333610</v>
      </c>
      <c r="G87" s="2060">
        <v>50</v>
      </c>
      <c r="H87" s="2064">
        <f t="shared" si="44"/>
        <v>417012.5</v>
      </c>
      <c r="I87" s="1726"/>
      <c r="J87" s="1523"/>
      <c r="K87" s="2057"/>
      <c r="U87">
        <f t="shared" si="45"/>
        <v>100</v>
      </c>
      <c r="V87" s="195">
        <f t="shared" si="45"/>
        <v>834025</v>
      </c>
    </row>
    <row r="88" spans="1:22" x14ac:dyDescent="0.2">
      <c r="A88" s="448" t="s">
        <v>51</v>
      </c>
      <c r="B88" s="428"/>
      <c r="C88" s="2060">
        <v>5</v>
      </c>
      <c r="D88" s="2064">
        <f t="shared" si="42"/>
        <v>311162.5</v>
      </c>
      <c r="E88" s="2060">
        <v>45</v>
      </c>
      <c r="F88" s="2064">
        <f t="shared" si="43"/>
        <v>2800462.5</v>
      </c>
      <c r="G88" s="2060">
        <v>50</v>
      </c>
      <c r="H88" s="2064">
        <f t="shared" si="44"/>
        <v>3111625</v>
      </c>
      <c r="I88" s="1726"/>
      <c r="J88" s="1523"/>
      <c r="K88" s="2057"/>
      <c r="U88">
        <f t="shared" si="45"/>
        <v>100</v>
      </c>
      <c r="V88" s="195">
        <f t="shared" si="45"/>
        <v>6223250</v>
      </c>
    </row>
    <row r="89" spans="1:22" x14ac:dyDescent="0.2">
      <c r="A89" s="448" t="s">
        <v>379</v>
      </c>
      <c r="B89" s="428"/>
      <c r="C89" s="2060">
        <v>5</v>
      </c>
      <c r="D89" s="2064">
        <f t="shared" si="42"/>
        <v>349305</v>
      </c>
      <c r="E89" s="2060">
        <v>40</v>
      </c>
      <c r="F89" s="2064">
        <f t="shared" si="43"/>
        <v>2794440</v>
      </c>
      <c r="G89" s="2060">
        <v>55</v>
      </c>
      <c r="H89" s="2064">
        <f t="shared" si="44"/>
        <v>3842355.0000000005</v>
      </c>
      <c r="I89" s="1726"/>
      <c r="J89" s="1523"/>
      <c r="K89" s="2057"/>
      <c r="U89">
        <f t="shared" si="45"/>
        <v>100</v>
      </c>
      <c r="V89" s="195">
        <f t="shared" si="45"/>
        <v>6986100</v>
      </c>
    </row>
    <row r="90" spans="1:22" x14ac:dyDescent="0.2">
      <c r="A90" s="1260" t="s">
        <v>380</v>
      </c>
      <c r="B90" s="1504"/>
      <c r="C90" s="2068">
        <f>D90/M33*100</f>
        <v>9.5995370993352545</v>
      </c>
      <c r="D90" s="2069">
        <f>SUM(D91:D98)</f>
        <v>2603837</v>
      </c>
      <c r="E90" s="2068">
        <f>F90/M33*100</f>
        <v>33.351454638426134</v>
      </c>
      <c r="F90" s="2069">
        <f>SUM(F91:F98)</f>
        <v>9046452</v>
      </c>
      <c r="G90" s="2068">
        <f>H90/M33*100</f>
        <v>57.049008262238608</v>
      </c>
      <c r="H90" s="2069">
        <f>SUM(H91:H98)</f>
        <v>15474321</v>
      </c>
      <c r="I90" s="1727"/>
      <c r="J90" s="1722"/>
      <c r="K90" s="2057"/>
    </row>
    <row r="91" spans="1:22" x14ac:dyDescent="0.2">
      <c r="A91" s="448" t="s">
        <v>52</v>
      </c>
      <c r="B91" s="428"/>
      <c r="C91" s="2060">
        <v>11</v>
      </c>
      <c r="D91" s="2064">
        <f t="shared" si="42"/>
        <v>562100</v>
      </c>
      <c r="E91" s="2060">
        <v>32</v>
      </c>
      <c r="F91" s="2064">
        <f t="shared" si="43"/>
        <v>1635200</v>
      </c>
      <c r="G91" s="2060">
        <v>57</v>
      </c>
      <c r="H91" s="2064">
        <f t="shared" si="44"/>
        <v>2912699.9999999995</v>
      </c>
      <c r="I91" s="1726"/>
      <c r="J91" s="1523"/>
      <c r="K91" s="2057"/>
      <c r="U91">
        <f t="shared" ref="U91:V98" si="46">C91+E91+G91</f>
        <v>100</v>
      </c>
      <c r="V91" s="195">
        <f t="shared" si="46"/>
        <v>5110000</v>
      </c>
    </row>
    <row r="92" spans="1:22" x14ac:dyDescent="0.2">
      <c r="A92" s="448" t="s">
        <v>53</v>
      </c>
      <c r="B92" s="428"/>
      <c r="C92" s="2060">
        <v>5</v>
      </c>
      <c r="D92" s="2064">
        <f t="shared" si="42"/>
        <v>169725</v>
      </c>
      <c r="E92" s="2060">
        <v>30</v>
      </c>
      <c r="F92" s="2064">
        <f t="shared" si="43"/>
        <v>1018350</v>
      </c>
      <c r="G92" s="2060">
        <v>65</v>
      </c>
      <c r="H92" s="2064">
        <f t="shared" si="44"/>
        <v>2206425</v>
      </c>
      <c r="I92" s="1726"/>
      <c r="J92" s="1523"/>
      <c r="K92" s="2057"/>
      <c r="U92">
        <f t="shared" si="46"/>
        <v>100</v>
      </c>
      <c r="V92" s="195">
        <f t="shared" si="46"/>
        <v>3394500</v>
      </c>
    </row>
    <row r="93" spans="1:22" x14ac:dyDescent="0.2">
      <c r="A93" s="448" t="s">
        <v>54</v>
      </c>
      <c r="B93" s="428"/>
      <c r="C93" s="2060">
        <v>5</v>
      </c>
      <c r="D93" s="2064">
        <f t="shared" si="42"/>
        <v>121873.5</v>
      </c>
      <c r="E93" s="2060">
        <v>45</v>
      </c>
      <c r="F93" s="2064">
        <f t="shared" si="43"/>
        <v>1096861.5</v>
      </c>
      <c r="G93" s="2060">
        <v>50</v>
      </c>
      <c r="H93" s="2064">
        <f t="shared" si="44"/>
        <v>1218735</v>
      </c>
      <c r="I93" s="1726"/>
      <c r="J93" s="1523"/>
      <c r="K93" s="2057"/>
      <c r="U93">
        <f t="shared" si="46"/>
        <v>100</v>
      </c>
      <c r="V93" s="195">
        <f t="shared" si="46"/>
        <v>2437470</v>
      </c>
    </row>
    <row r="94" spans="1:22" x14ac:dyDescent="0.2">
      <c r="A94" s="448" t="s">
        <v>55</v>
      </c>
      <c r="B94" s="428"/>
      <c r="C94" s="2060">
        <v>20</v>
      </c>
      <c r="D94" s="2064">
        <f t="shared" si="42"/>
        <v>754528</v>
      </c>
      <c r="E94" s="2060">
        <v>45</v>
      </c>
      <c r="F94" s="2064">
        <f t="shared" si="43"/>
        <v>1697688</v>
      </c>
      <c r="G94" s="2060">
        <v>35</v>
      </c>
      <c r="H94" s="2064">
        <f t="shared" si="44"/>
        <v>1320424</v>
      </c>
      <c r="I94" s="1726"/>
      <c r="J94" s="1523"/>
      <c r="K94" s="2057"/>
      <c r="U94">
        <f t="shared" si="46"/>
        <v>100</v>
      </c>
      <c r="V94" s="195">
        <f t="shared" si="46"/>
        <v>3772640</v>
      </c>
    </row>
    <row r="95" spans="1:22" x14ac:dyDescent="0.2">
      <c r="A95" s="448" t="s">
        <v>56</v>
      </c>
      <c r="B95" s="428"/>
      <c r="C95" s="2060"/>
      <c r="D95" s="2064">
        <f t="shared" si="42"/>
        <v>0</v>
      </c>
      <c r="E95" s="2060">
        <v>80</v>
      </c>
      <c r="F95" s="2064">
        <f t="shared" si="43"/>
        <v>1690680</v>
      </c>
      <c r="G95" s="2060">
        <v>20</v>
      </c>
      <c r="H95" s="2064">
        <f t="shared" si="44"/>
        <v>422670</v>
      </c>
      <c r="I95" s="1726"/>
      <c r="J95" s="1523"/>
      <c r="K95" s="2057"/>
      <c r="U95">
        <f t="shared" si="46"/>
        <v>100</v>
      </c>
      <c r="V95" s="195">
        <f t="shared" si="46"/>
        <v>2113350</v>
      </c>
    </row>
    <row r="96" spans="1:22" x14ac:dyDescent="0.2">
      <c r="A96" s="448" t="s">
        <v>57</v>
      </c>
      <c r="B96" s="428"/>
      <c r="C96" s="2060"/>
      <c r="D96" s="2064">
        <f t="shared" si="42"/>
        <v>0</v>
      </c>
      <c r="E96" s="2060">
        <v>20</v>
      </c>
      <c r="F96" s="2064">
        <f t="shared" si="43"/>
        <v>512460</v>
      </c>
      <c r="G96" s="2060">
        <v>80</v>
      </c>
      <c r="H96" s="2064">
        <f t="shared" si="44"/>
        <v>2049840</v>
      </c>
      <c r="I96" s="1726"/>
      <c r="J96" s="1523"/>
      <c r="K96" s="2057"/>
      <c r="U96">
        <f t="shared" si="46"/>
        <v>100</v>
      </c>
      <c r="V96" s="195">
        <f t="shared" si="46"/>
        <v>2562300</v>
      </c>
    </row>
    <row r="97" spans="1:22" x14ac:dyDescent="0.2">
      <c r="A97" s="448" t="s">
        <v>58</v>
      </c>
      <c r="B97" s="428"/>
      <c r="C97" s="2060">
        <v>8</v>
      </c>
      <c r="D97" s="2064">
        <f t="shared" si="42"/>
        <v>188048</v>
      </c>
      <c r="E97" s="2060">
        <v>25</v>
      </c>
      <c r="F97" s="2064">
        <f t="shared" si="43"/>
        <v>587650</v>
      </c>
      <c r="G97" s="2060">
        <v>67</v>
      </c>
      <c r="H97" s="2064">
        <f t="shared" si="44"/>
        <v>1574902</v>
      </c>
      <c r="I97" s="1726"/>
      <c r="J97" s="1523"/>
      <c r="K97" s="2057"/>
      <c r="U97">
        <f t="shared" si="46"/>
        <v>100</v>
      </c>
      <c r="V97" s="195">
        <f t="shared" si="46"/>
        <v>2350600</v>
      </c>
    </row>
    <row r="98" spans="1:22" x14ac:dyDescent="0.2">
      <c r="A98" s="448" t="s">
        <v>59</v>
      </c>
      <c r="B98" s="428"/>
      <c r="C98" s="2060">
        <v>15</v>
      </c>
      <c r="D98" s="2064">
        <f t="shared" si="42"/>
        <v>807562.5</v>
      </c>
      <c r="E98" s="2060">
        <v>15</v>
      </c>
      <c r="F98" s="2064">
        <f t="shared" si="43"/>
        <v>807562.5</v>
      </c>
      <c r="G98" s="2060">
        <v>70</v>
      </c>
      <c r="H98" s="2064">
        <f t="shared" si="44"/>
        <v>3768624.9999999995</v>
      </c>
      <c r="I98" s="1726"/>
      <c r="J98" s="1523"/>
      <c r="K98" s="2057"/>
      <c r="U98">
        <f t="shared" si="46"/>
        <v>100</v>
      </c>
      <c r="V98" s="195">
        <f t="shared" si="46"/>
        <v>5383750</v>
      </c>
    </row>
    <row r="99" spans="1:22" x14ac:dyDescent="0.2">
      <c r="A99" s="1260" t="s">
        <v>389</v>
      </c>
      <c r="B99" s="1504"/>
      <c r="C99" s="2068">
        <f>D99/M42*100</f>
        <v>16.004618937644342</v>
      </c>
      <c r="D99" s="2069">
        <f>SUM(D100:D108)</f>
        <v>3414757.5</v>
      </c>
      <c r="E99" s="2068">
        <f>F99/M42*100</f>
        <v>37.952270977675134</v>
      </c>
      <c r="F99" s="2069">
        <f>SUM(F100:F108)</f>
        <v>8097525</v>
      </c>
      <c r="G99" s="2068">
        <f>H99/M42*100</f>
        <v>46.043110084680521</v>
      </c>
      <c r="H99" s="2069">
        <f>SUM(H100:H108)</f>
        <v>9823792.5</v>
      </c>
      <c r="I99" s="1727"/>
      <c r="J99" s="1722"/>
      <c r="K99" s="2057"/>
    </row>
    <row r="100" spans="1:22" x14ac:dyDescent="0.2">
      <c r="A100" s="448" t="s">
        <v>1359</v>
      </c>
      <c r="B100" s="428"/>
      <c r="C100" s="2060">
        <v>10</v>
      </c>
      <c r="D100" s="2064">
        <f t="shared" si="42"/>
        <v>949000</v>
      </c>
      <c r="E100" s="2060">
        <v>10</v>
      </c>
      <c r="F100" s="2064">
        <f t="shared" si="43"/>
        <v>949000</v>
      </c>
      <c r="G100" s="2060">
        <v>80</v>
      </c>
      <c r="H100" s="2064">
        <f t="shared" si="44"/>
        <v>7592000</v>
      </c>
      <c r="I100" s="1726"/>
      <c r="J100" s="1523"/>
      <c r="K100" s="2057"/>
      <c r="U100">
        <f t="shared" ref="U100:U108" si="47">C100+E100+G100</f>
        <v>100</v>
      </c>
      <c r="V100" s="195">
        <f t="shared" ref="V100:V108" si="48">D100+F100+H100</f>
        <v>9490000</v>
      </c>
    </row>
    <row r="101" spans="1:22" x14ac:dyDescent="0.2">
      <c r="A101" s="448" t="s">
        <v>60</v>
      </c>
      <c r="B101" s="428"/>
      <c r="C101" s="2060">
        <v>20</v>
      </c>
      <c r="D101" s="2064">
        <f t="shared" si="42"/>
        <v>160600</v>
      </c>
      <c r="E101" s="2060">
        <v>40</v>
      </c>
      <c r="F101" s="2064">
        <f t="shared" si="43"/>
        <v>321200</v>
      </c>
      <c r="G101" s="2060">
        <v>40</v>
      </c>
      <c r="H101" s="2064">
        <f t="shared" si="44"/>
        <v>321200</v>
      </c>
      <c r="I101" s="1726"/>
      <c r="J101" s="1523"/>
      <c r="K101" s="2057"/>
      <c r="U101">
        <f t="shared" si="47"/>
        <v>100</v>
      </c>
      <c r="V101" s="195">
        <f t="shared" si="48"/>
        <v>803000</v>
      </c>
    </row>
    <row r="102" spans="1:22" x14ac:dyDescent="0.2">
      <c r="A102" s="448" t="s">
        <v>61</v>
      </c>
      <c r="B102" s="428"/>
      <c r="C102" s="2060">
        <v>30</v>
      </c>
      <c r="D102" s="2064">
        <f t="shared" si="42"/>
        <v>508627.5</v>
      </c>
      <c r="E102" s="2060">
        <v>60</v>
      </c>
      <c r="F102" s="2064">
        <f t="shared" si="43"/>
        <v>1017255</v>
      </c>
      <c r="G102" s="2060">
        <v>10</v>
      </c>
      <c r="H102" s="2064">
        <f t="shared" si="44"/>
        <v>169542.5</v>
      </c>
      <c r="I102" s="1726"/>
      <c r="J102" s="1523"/>
      <c r="K102" s="2057"/>
      <c r="U102">
        <f t="shared" si="47"/>
        <v>100</v>
      </c>
      <c r="V102" s="195">
        <f t="shared" si="48"/>
        <v>1695425</v>
      </c>
    </row>
    <row r="103" spans="1:22" x14ac:dyDescent="0.2">
      <c r="A103" s="448" t="s">
        <v>62</v>
      </c>
      <c r="B103" s="428"/>
      <c r="C103" s="2060">
        <v>10</v>
      </c>
      <c r="D103" s="2064">
        <f t="shared" si="42"/>
        <v>167900</v>
      </c>
      <c r="E103" s="2060">
        <v>80</v>
      </c>
      <c r="F103" s="2064">
        <f t="shared" si="43"/>
        <v>1343200</v>
      </c>
      <c r="G103" s="2060">
        <v>10</v>
      </c>
      <c r="H103" s="2064">
        <f t="shared" si="44"/>
        <v>167900</v>
      </c>
      <c r="I103" s="1726"/>
      <c r="J103" s="1523"/>
      <c r="K103" s="2057"/>
      <c r="U103">
        <f t="shared" si="47"/>
        <v>100</v>
      </c>
      <c r="V103" s="195">
        <f t="shared" si="48"/>
        <v>1679000</v>
      </c>
    </row>
    <row r="104" spans="1:22" x14ac:dyDescent="0.2">
      <c r="A104" s="448" t="s">
        <v>63</v>
      </c>
      <c r="B104" s="428"/>
      <c r="C104" s="2060">
        <v>5</v>
      </c>
      <c r="D104" s="2064">
        <f t="shared" si="42"/>
        <v>31755</v>
      </c>
      <c r="E104" s="2060">
        <v>70</v>
      </c>
      <c r="F104" s="2064">
        <f t="shared" si="43"/>
        <v>444570</v>
      </c>
      <c r="G104" s="2060">
        <v>25</v>
      </c>
      <c r="H104" s="2064">
        <f t="shared" si="44"/>
        <v>158775</v>
      </c>
      <c r="I104" s="1726"/>
      <c r="J104" s="1523"/>
      <c r="K104" s="2057"/>
      <c r="U104">
        <f t="shared" si="47"/>
        <v>100</v>
      </c>
      <c r="V104" s="195">
        <f t="shared" si="48"/>
        <v>635100</v>
      </c>
    </row>
    <row r="105" spans="1:22" x14ac:dyDescent="0.2">
      <c r="A105" s="448" t="s">
        <v>64</v>
      </c>
      <c r="B105" s="428"/>
      <c r="C105" s="2060">
        <v>45</v>
      </c>
      <c r="D105" s="2064">
        <f t="shared" si="42"/>
        <v>157680</v>
      </c>
      <c r="E105" s="2060">
        <v>55</v>
      </c>
      <c r="F105" s="2064">
        <f t="shared" si="43"/>
        <v>192720.00000000003</v>
      </c>
      <c r="G105" s="2060"/>
      <c r="H105" s="2064">
        <f t="shared" si="44"/>
        <v>0</v>
      </c>
      <c r="I105" s="1726"/>
      <c r="J105" s="1523"/>
      <c r="K105" s="2057"/>
      <c r="U105">
        <f t="shared" si="47"/>
        <v>100</v>
      </c>
      <c r="V105" s="195">
        <f t="shared" si="48"/>
        <v>350400</v>
      </c>
    </row>
    <row r="106" spans="1:22" x14ac:dyDescent="0.2">
      <c r="A106" s="448" t="s">
        <v>65</v>
      </c>
      <c r="B106" s="428"/>
      <c r="C106" s="2060">
        <v>30</v>
      </c>
      <c r="D106" s="2064">
        <f t="shared" si="42"/>
        <v>411720</v>
      </c>
      <c r="E106" s="2060">
        <v>70</v>
      </c>
      <c r="F106" s="2064">
        <f t="shared" si="43"/>
        <v>960679.99999999988</v>
      </c>
      <c r="G106" s="2060"/>
      <c r="H106" s="2064">
        <f t="shared" si="44"/>
        <v>0</v>
      </c>
      <c r="I106" s="1726"/>
      <c r="J106" s="1523"/>
      <c r="K106" s="2057"/>
      <c r="U106">
        <f t="shared" si="47"/>
        <v>100</v>
      </c>
      <c r="V106" s="195">
        <f t="shared" si="48"/>
        <v>1372400</v>
      </c>
    </row>
    <row r="107" spans="1:22" x14ac:dyDescent="0.2">
      <c r="A107" s="448" t="s">
        <v>66</v>
      </c>
      <c r="B107" s="428"/>
      <c r="C107" s="2060">
        <v>30</v>
      </c>
      <c r="D107" s="2064">
        <f t="shared" si="42"/>
        <v>744600</v>
      </c>
      <c r="E107" s="2060">
        <v>70</v>
      </c>
      <c r="F107" s="2064">
        <f t="shared" si="43"/>
        <v>1737400</v>
      </c>
      <c r="G107" s="2060"/>
      <c r="H107" s="2064">
        <f t="shared" si="44"/>
        <v>0</v>
      </c>
      <c r="I107" s="1726"/>
      <c r="J107" s="1523"/>
      <c r="K107" s="2057"/>
      <c r="U107">
        <f t="shared" si="47"/>
        <v>100</v>
      </c>
      <c r="V107" s="195">
        <f t="shared" si="48"/>
        <v>2482000</v>
      </c>
    </row>
    <row r="108" spans="1:22" x14ac:dyDescent="0.2">
      <c r="A108" s="448" t="s">
        <v>67</v>
      </c>
      <c r="B108" s="428"/>
      <c r="C108" s="2060">
        <v>10</v>
      </c>
      <c r="D108" s="2064">
        <f t="shared" si="42"/>
        <v>282875</v>
      </c>
      <c r="E108" s="2060">
        <v>40</v>
      </c>
      <c r="F108" s="2064">
        <f t="shared" si="43"/>
        <v>1131500</v>
      </c>
      <c r="G108" s="2060">
        <v>50</v>
      </c>
      <c r="H108" s="2064">
        <f t="shared" si="44"/>
        <v>1414375</v>
      </c>
      <c r="I108" s="1726"/>
      <c r="J108" s="1523"/>
      <c r="K108" s="2057"/>
      <c r="U108">
        <f t="shared" si="47"/>
        <v>100</v>
      </c>
      <c r="V108" s="195">
        <f t="shared" si="48"/>
        <v>2828750</v>
      </c>
    </row>
    <row r="109" spans="1:22" ht="13.5" thickBot="1" x14ac:dyDescent="0.25">
      <c r="A109" s="415"/>
      <c r="B109" s="427"/>
      <c r="C109" s="2061"/>
      <c r="D109" s="2065"/>
      <c r="E109" s="2061"/>
      <c r="F109" s="2065"/>
      <c r="G109" s="2061"/>
      <c r="H109" s="2065"/>
      <c r="I109" s="1710"/>
      <c r="J109" s="899"/>
      <c r="K109" s="2057"/>
    </row>
    <row r="110" spans="1:22" ht="13.5" thickBot="1" x14ac:dyDescent="0.25">
      <c r="A110" s="418" t="s">
        <v>399</v>
      </c>
      <c r="B110" s="1517"/>
      <c r="C110" s="2070">
        <f>D110/M53*100</f>
        <v>10.537956754719014</v>
      </c>
      <c r="D110" s="2071">
        <f>D99+D90+D84+D68</f>
        <v>14284205.65</v>
      </c>
      <c r="E110" s="2070">
        <f>F110/M53*100</f>
        <v>37.126919244957861</v>
      </c>
      <c r="F110" s="2071">
        <f>F99+F90+F84+F68</f>
        <v>50325557.600000001</v>
      </c>
      <c r="G110" s="2070">
        <f>H110/M53*100</f>
        <v>52.335124000323127</v>
      </c>
      <c r="H110" s="2071">
        <f>H99+H90+H84+H68</f>
        <v>70940286.75</v>
      </c>
      <c r="I110" s="2062"/>
      <c r="J110" s="1780"/>
      <c r="K110" s="2057"/>
      <c r="V110" s="195">
        <f>SUM(V69:V108)</f>
        <v>135550050</v>
      </c>
    </row>
    <row r="111" spans="1:22" ht="13.5" thickTop="1" x14ac:dyDescent="0.2">
      <c r="A111" s="7" t="s">
        <v>1867</v>
      </c>
    </row>
    <row r="112" spans="1:22" x14ac:dyDescent="0.2">
      <c r="A112" s="421"/>
    </row>
    <row r="113" spans="1:22" x14ac:dyDescent="0.2">
      <c r="A113" s="421"/>
    </row>
    <row r="114" spans="1:22" x14ac:dyDescent="0.2">
      <c r="A114" s="421"/>
      <c r="E114" s="372"/>
      <c r="F114" s="372"/>
    </row>
    <row r="115" spans="1:22" x14ac:dyDescent="0.2">
      <c r="A115" s="421"/>
    </row>
    <row r="116" spans="1:22" x14ac:dyDescent="0.2">
      <c r="A116" s="421"/>
    </row>
    <row r="117" spans="1:22" x14ac:dyDescent="0.2">
      <c r="A117" s="421"/>
    </row>
    <row r="118" spans="1:22" x14ac:dyDescent="0.2">
      <c r="A118" s="421"/>
    </row>
    <row r="120" spans="1:22" ht="15" customHeight="1" x14ac:dyDescent="0.3">
      <c r="A120" s="3313" t="s">
        <v>331</v>
      </c>
      <c r="B120" s="3313"/>
      <c r="C120" s="3313"/>
      <c r="D120" s="3313"/>
      <c r="E120" s="3313"/>
      <c r="F120" s="3313"/>
      <c r="G120" s="3313"/>
      <c r="H120" s="3313"/>
      <c r="I120" s="3313"/>
      <c r="J120" s="3313"/>
      <c r="K120" s="3313"/>
      <c r="L120" s="3313"/>
      <c r="M120" s="3313"/>
      <c r="N120" s="472"/>
    </row>
    <row r="121" spans="1:22" ht="12.75" customHeight="1" x14ac:dyDescent="0.2">
      <c r="A121" s="3308" t="s">
        <v>1273</v>
      </c>
      <c r="B121" s="3308"/>
      <c r="C121" s="3308"/>
      <c r="D121" s="3308"/>
      <c r="E121" s="3308"/>
      <c r="F121" s="3308"/>
      <c r="G121" s="3308"/>
      <c r="H121" s="3308"/>
      <c r="I121" s="3308"/>
      <c r="J121" s="3308"/>
      <c r="K121" s="3308"/>
      <c r="L121" s="3308"/>
      <c r="M121" s="3308"/>
      <c r="N121" s="473"/>
    </row>
    <row r="122" spans="1:22" ht="12.75" customHeight="1" x14ac:dyDescent="0.2">
      <c r="A122" s="3309" t="s">
        <v>1885</v>
      </c>
      <c r="B122" s="3309"/>
      <c r="C122" s="3309"/>
      <c r="D122" s="3309"/>
      <c r="E122" s="3309"/>
      <c r="F122" s="3309"/>
      <c r="G122" s="3309"/>
      <c r="H122" s="3309"/>
      <c r="I122" s="3309"/>
      <c r="J122" s="3309"/>
      <c r="K122" s="3309"/>
      <c r="L122" s="3309"/>
      <c r="M122" s="3309"/>
      <c r="N122" s="473"/>
    </row>
    <row r="123" spans="1:22" x14ac:dyDescent="0.2">
      <c r="J123" s="195"/>
      <c r="K123" s="195"/>
      <c r="L123" s="195"/>
      <c r="M123" s="195"/>
      <c r="N123" s="195"/>
    </row>
    <row r="124" spans="1:22" ht="13.5" thickBot="1" x14ac:dyDescent="0.25">
      <c r="A124" s="1721"/>
      <c r="C124" s="422"/>
      <c r="D124" s="422"/>
      <c r="E124" s="422"/>
    </row>
    <row r="125" spans="1:22" ht="13.5" thickTop="1" x14ac:dyDescent="0.2">
      <c r="A125" s="1706"/>
      <c r="B125" s="1707"/>
      <c r="C125" s="3305" t="s">
        <v>1274</v>
      </c>
      <c r="D125" s="3306"/>
      <c r="E125" s="3306"/>
      <c r="F125" s="3306"/>
      <c r="G125" s="3306"/>
      <c r="H125" s="3306"/>
      <c r="I125" s="3306"/>
      <c r="J125" s="3306"/>
      <c r="K125" s="3306"/>
      <c r="L125" s="326"/>
      <c r="M125" s="3310" t="s">
        <v>1508</v>
      </c>
      <c r="U125" s="246" t="s">
        <v>1509</v>
      </c>
    </row>
    <row r="126" spans="1:22" x14ac:dyDescent="0.2">
      <c r="A126" s="400" t="s">
        <v>334</v>
      </c>
      <c r="B126" s="1708"/>
      <c r="C126" s="3281" t="s">
        <v>1202</v>
      </c>
      <c r="D126" s="3291"/>
      <c r="E126" s="3282"/>
      <c r="F126" s="3281" t="s">
        <v>1203</v>
      </c>
      <c r="G126" s="3291"/>
      <c r="H126" s="3291"/>
      <c r="I126" s="3281" t="s">
        <v>1278</v>
      </c>
      <c r="J126" s="3291"/>
      <c r="K126" s="3291"/>
      <c r="L126" s="3282"/>
      <c r="M126" s="3311"/>
      <c r="U126" s="246" t="s">
        <v>1510</v>
      </c>
      <c r="V126" s="246" t="s">
        <v>1511</v>
      </c>
    </row>
    <row r="127" spans="1:22" x14ac:dyDescent="0.2">
      <c r="A127" s="399"/>
      <c r="B127" s="1708"/>
      <c r="C127" s="378" t="s">
        <v>1199</v>
      </c>
      <c r="D127" s="3302" t="s">
        <v>1282</v>
      </c>
      <c r="E127" s="3307"/>
      <c r="F127" s="378" t="s">
        <v>1199</v>
      </c>
      <c r="G127" s="3302" t="s">
        <v>1282</v>
      </c>
      <c r="H127" s="3293"/>
      <c r="I127" s="3292" t="s">
        <v>30</v>
      </c>
      <c r="J127" s="3304"/>
      <c r="K127" s="3302" t="s">
        <v>1282</v>
      </c>
      <c r="L127" s="3293"/>
      <c r="M127" s="3311"/>
    </row>
    <row r="128" spans="1:22" ht="13.5" thickBot="1" x14ac:dyDescent="0.25">
      <c r="A128" s="399"/>
      <c r="B128" s="1708"/>
      <c r="C128" s="374" t="s">
        <v>1218</v>
      </c>
      <c r="D128" s="3300" t="s">
        <v>1285</v>
      </c>
      <c r="E128" s="3301"/>
      <c r="F128" s="374" t="s">
        <v>1218</v>
      </c>
      <c r="G128" s="3300" t="s">
        <v>1285</v>
      </c>
      <c r="H128" s="3303"/>
      <c r="I128" s="3081" t="s">
        <v>31</v>
      </c>
      <c r="J128" s="3312"/>
      <c r="K128" s="3300" t="s">
        <v>1285</v>
      </c>
      <c r="L128" s="3303"/>
      <c r="M128" s="3311"/>
    </row>
    <row r="129" spans="1:22" x14ac:dyDescent="0.2">
      <c r="A129" s="1717" t="s">
        <v>358</v>
      </c>
      <c r="B129" s="909"/>
      <c r="C129" s="1277">
        <f>SUM(C130:C144)</f>
        <v>17199</v>
      </c>
      <c r="D129" s="1714"/>
      <c r="E129" s="414">
        <f>SUM(E130:E144)</f>
        <v>7716.8899999999994</v>
      </c>
      <c r="F129" s="1711">
        <f>SUM(F130:F144)</f>
        <v>32980</v>
      </c>
      <c r="G129" s="1712"/>
      <c r="H129" s="1700">
        <f>SUM(H130:H144)</f>
        <v>12532.4</v>
      </c>
      <c r="I129" s="373"/>
      <c r="J129" s="1711">
        <f>SUM(J130:J144)</f>
        <v>50179</v>
      </c>
      <c r="K129" s="1713"/>
      <c r="L129" s="1700">
        <f>SUM(L130:L144)</f>
        <v>20249.289999999997</v>
      </c>
      <c r="M129" s="2007">
        <f>AVERAGE(M130:M144)</f>
        <v>5750</v>
      </c>
    </row>
    <row r="130" spans="1:22" x14ac:dyDescent="0.2">
      <c r="A130" s="1977" t="s">
        <v>37</v>
      </c>
      <c r="B130" s="2488"/>
      <c r="C130" s="388"/>
      <c r="D130" s="1718"/>
      <c r="E130" s="1259">
        <f>(C130*450)/1000</f>
        <v>0</v>
      </c>
      <c r="F130" s="2307"/>
      <c r="G130" s="1527"/>
      <c r="H130" s="1208">
        <f>(F130*400)/1000</f>
        <v>0</v>
      </c>
      <c r="I130" s="1515"/>
      <c r="J130" s="490">
        <f t="shared" ref="J130:J144" si="49">SUM(C130+F130)</f>
        <v>0</v>
      </c>
      <c r="K130" s="1718"/>
      <c r="L130" s="1208">
        <f t="shared" ref="L130:L144" si="50">SUM(E130+H130)</f>
        <v>0</v>
      </c>
      <c r="M130" s="2003"/>
      <c r="U130">
        <f t="shared" ref="U130:U144" si="51">L130/L$171</f>
        <v>0</v>
      </c>
      <c r="V130">
        <f t="shared" ref="V130:V169" si="52">U130*M130</f>
        <v>0</v>
      </c>
    </row>
    <row r="131" spans="1:22" x14ac:dyDescent="0.2">
      <c r="A131" s="1977" t="s">
        <v>38</v>
      </c>
      <c r="B131" s="2488"/>
      <c r="C131" s="490"/>
      <c r="D131" s="1718"/>
      <c r="E131" s="1259">
        <f t="shared" ref="E131:E143" si="53">(C131*350)/1000</f>
        <v>0</v>
      </c>
      <c r="F131" s="2307"/>
      <c r="G131" s="1527"/>
      <c r="H131" s="1208">
        <f t="shared" ref="H131:H144" si="54">(F131*350)/1000</f>
        <v>0</v>
      </c>
      <c r="I131" s="1515"/>
      <c r="J131" s="490">
        <f t="shared" si="49"/>
        <v>0</v>
      </c>
      <c r="K131" s="1718"/>
      <c r="L131" s="1208">
        <f t="shared" si="50"/>
        <v>0</v>
      </c>
      <c r="M131" s="2003"/>
      <c r="U131">
        <f t="shared" si="51"/>
        <v>0</v>
      </c>
      <c r="V131">
        <f t="shared" si="52"/>
        <v>0</v>
      </c>
    </row>
    <row r="132" spans="1:22" x14ac:dyDescent="0.2">
      <c r="A132" s="1977" t="s">
        <v>39</v>
      </c>
      <c r="B132" s="2488"/>
      <c r="C132" s="490">
        <v>964</v>
      </c>
      <c r="D132" s="1718"/>
      <c r="E132" s="1259">
        <f>(C132*430)/1000</f>
        <v>414.52</v>
      </c>
      <c r="F132" s="2307">
        <v>1445</v>
      </c>
      <c r="G132" s="1527"/>
      <c r="H132" s="1208">
        <f>(F132*380)/1000</f>
        <v>549.1</v>
      </c>
      <c r="I132" s="1515"/>
      <c r="J132" s="490">
        <f t="shared" si="49"/>
        <v>2409</v>
      </c>
      <c r="K132" s="1718"/>
      <c r="L132" s="1208">
        <f t="shared" si="50"/>
        <v>963.62</v>
      </c>
      <c r="M132" s="2003">
        <v>5890</v>
      </c>
      <c r="U132">
        <f t="shared" si="51"/>
        <v>2.7897585907205688E-2</v>
      </c>
      <c r="V132">
        <f t="shared" si="52"/>
        <v>164.31678099344151</v>
      </c>
    </row>
    <row r="133" spans="1:22" x14ac:dyDescent="0.2">
      <c r="A133" s="1977" t="s">
        <v>40</v>
      </c>
      <c r="B133" s="2488"/>
      <c r="C133" s="490"/>
      <c r="D133" s="1718"/>
      <c r="E133" s="1259">
        <f>(C133*360)/1000</f>
        <v>0</v>
      </c>
      <c r="F133" s="2307"/>
      <c r="G133" s="1527"/>
      <c r="H133" s="1208">
        <f t="shared" si="54"/>
        <v>0</v>
      </c>
      <c r="I133" s="1515"/>
      <c r="J133" s="490">
        <f t="shared" si="49"/>
        <v>0</v>
      </c>
      <c r="K133" s="1718"/>
      <c r="L133" s="1208">
        <f t="shared" si="50"/>
        <v>0</v>
      </c>
      <c r="M133" s="2003"/>
      <c r="U133">
        <f t="shared" si="51"/>
        <v>0</v>
      </c>
      <c r="V133">
        <f t="shared" si="52"/>
        <v>0</v>
      </c>
    </row>
    <row r="134" spans="1:22" x14ac:dyDescent="0.2">
      <c r="A134" s="1977" t="s">
        <v>41</v>
      </c>
      <c r="B134" s="2488"/>
      <c r="C134" s="490"/>
      <c r="D134" s="1718"/>
      <c r="E134" s="1259">
        <f>(C134*400)/1000</f>
        <v>0</v>
      </c>
      <c r="F134" s="2307"/>
      <c r="G134" s="1527"/>
      <c r="H134" s="1208">
        <f>(F134*350)/1000</f>
        <v>0</v>
      </c>
      <c r="I134" s="1515"/>
      <c r="J134" s="490">
        <f t="shared" si="49"/>
        <v>0</v>
      </c>
      <c r="K134" s="1718"/>
      <c r="L134" s="1208">
        <f t="shared" si="50"/>
        <v>0</v>
      </c>
      <c r="M134" s="2003"/>
      <c r="U134">
        <f t="shared" si="51"/>
        <v>0</v>
      </c>
      <c r="V134">
        <f t="shared" si="52"/>
        <v>0</v>
      </c>
    </row>
    <row r="135" spans="1:22" x14ac:dyDescent="0.2">
      <c r="A135" s="1977" t="s">
        <v>42</v>
      </c>
      <c r="B135" s="2488"/>
      <c r="C135" s="490"/>
      <c r="D135" s="1718"/>
      <c r="E135" s="1259">
        <f t="shared" si="53"/>
        <v>0</v>
      </c>
      <c r="F135" s="2307"/>
      <c r="G135" s="1527"/>
      <c r="H135" s="1208">
        <f t="shared" si="54"/>
        <v>0</v>
      </c>
      <c r="I135" s="1515"/>
      <c r="J135" s="490">
        <f t="shared" si="49"/>
        <v>0</v>
      </c>
      <c r="K135" s="1718"/>
      <c r="L135" s="1208">
        <f t="shared" si="50"/>
        <v>0</v>
      </c>
      <c r="M135" s="2003"/>
      <c r="U135">
        <f t="shared" si="51"/>
        <v>0</v>
      </c>
      <c r="V135">
        <f t="shared" si="52"/>
        <v>0</v>
      </c>
    </row>
    <row r="136" spans="1:22" x14ac:dyDescent="0.2">
      <c r="A136" s="1977" t="s">
        <v>934</v>
      </c>
      <c r="B136" s="2488"/>
      <c r="C136" s="490"/>
      <c r="D136" s="1718"/>
      <c r="E136" s="1259">
        <f>(C136*360)/1000</f>
        <v>0</v>
      </c>
      <c r="F136" s="2307"/>
      <c r="G136" s="1527"/>
      <c r="H136" s="1208">
        <f t="shared" si="54"/>
        <v>0</v>
      </c>
      <c r="I136" s="1515"/>
      <c r="J136" s="490">
        <f t="shared" si="49"/>
        <v>0</v>
      </c>
      <c r="K136" s="1718"/>
      <c r="L136" s="1208">
        <f t="shared" si="50"/>
        <v>0</v>
      </c>
      <c r="M136" s="2003"/>
      <c r="U136">
        <f t="shared" si="51"/>
        <v>0</v>
      </c>
      <c r="V136">
        <f t="shared" si="52"/>
        <v>0</v>
      </c>
    </row>
    <row r="137" spans="1:22" x14ac:dyDescent="0.2">
      <c r="A137" s="1977" t="s">
        <v>43</v>
      </c>
      <c r="B137" s="2488"/>
      <c r="C137" s="490"/>
      <c r="D137" s="1718"/>
      <c r="E137" s="1259">
        <f t="shared" si="53"/>
        <v>0</v>
      </c>
      <c r="F137" s="2307"/>
      <c r="G137" s="1527"/>
      <c r="H137" s="1208">
        <f t="shared" si="54"/>
        <v>0</v>
      </c>
      <c r="I137" s="1515"/>
      <c r="J137" s="490">
        <f t="shared" si="49"/>
        <v>0</v>
      </c>
      <c r="K137" s="1718"/>
      <c r="L137" s="1208">
        <f t="shared" si="50"/>
        <v>0</v>
      </c>
      <c r="M137" s="2003"/>
      <c r="N137" s="195"/>
      <c r="U137">
        <f t="shared" si="51"/>
        <v>0</v>
      </c>
      <c r="V137">
        <f t="shared" si="52"/>
        <v>0</v>
      </c>
    </row>
    <row r="138" spans="1:22" x14ac:dyDescent="0.2">
      <c r="A138" s="1977" t="s">
        <v>1355</v>
      </c>
      <c r="B138" s="2488"/>
      <c r="C138" s="490">
        <v>169</v>
      </c>
      <c r="D138" s="1718"/>
      <c r="E138" s="1259">
        <f>(C138*430)/1000</f>
        <v>72.67</v>
      </c>
      <c r="F138" s="2307">
        <v>2355</v>
      </c>
      <c r="G138" s="1527"/>
      <c r="H138" s="1208">
        <f>(F138*380)/1000</f>
        <v>894.9</v>
      </c>
      <c r="I138" s="1515"/>
      <c r="J138" s="490">
        <f t="shared" si="49"/>
        <v>2524</v>
      </c>
      <c r="K138" s="1718"/>
      <c r="L138" s="1208">
        <f t="shared" si="50"/>
        <v>967.56999999999994</v>
      </c>
      <c r="M138" s="2003">
        <v>5610</v>
      </c>
      <c r="U138">
        <f t="shared" si="51"/>
        <v>2.8011941632837638E-2</v>
      </c>
      <c r="V138">
        <f t="shared" si="52"/>
        <v>157.14699256021916</v>
      </c>
    </row>
    <row r="139" spans="1:22" x14ac:dyDescent="0.2">
      <c r="A139" s="1977" t="s">
        <v>44</v>
      </c>
      <c r="B139" s="2488"/>
      <c r="C139" s="490">
        <v>16066</v>
      </c>
      <c r="D139" s="1718"/>
      <c r="E139" s="1259">
        <f>(C139*450)/1000</f>
        <v>7229.7</v>
      </c>
      <c r="F139" s="2307">
        <v>29180</v>
      </c>
      <c r="G139" s="1527"/>
      <c r="H139" s="1208">
        <f>(F139*380)/1000</f>
        <v>11088.4</v>
      </c>
      <c r="I139" s="1515"/>
      <c r="J139" s="490">
        <f t="shared" si="49"/>
        <v>45246</v>
      </c>
      <c r="K139" s="1718"/>
      <c r="L139" s="1208">
        <f t="shared" si="50"/>
        <v>18318.099999999999</v>
      </c>
      <c r="M139" s="2003">
        <v>5750</v>
      </c>
      <c r="U139">
        <f t="shared" si="51"/>
        <v>0.53032395384776621</v>
      </c>
      <c r="V139">
        <f t="shared" si="52"/>
        <v>3049.3627346246558</v>
      </c>
    </row>
    <row r="140" spans="1:22" x14ac:dyDescent="0.2">
      <c r="A140" s="1977" t="s">
        <v>45</v>
      </c>
      <c r="B140" s="2488"/>
      <c r="C140" s="490"/>
      <c r="D140" s="1718"/>
      <c r="E140" s="1259">
        <f t="shared" si="53"/>
        <v>0</v>
      </c>
      <c r="F140" s="2307"/>
      <c r="G140" s="1527"/>
      <c r="H140" s="1208">
        <f t="shared" si="54"/>
        <v>0</v>
      </c>
      <c r="I140" s="1515"/>
      <c r="J140" s="490">
        <f t="shared" si="49"/>
        <v>0</v>
      </c>
      <c r="K140" s="1718"/>
      <c r="L140" s="1208">
        <f t="shared" si="50"/>
        <v>0</v>
      </c>
      <c r="M140" s="2003"/>
      <c r="U140">
        <f t="shared" si="51"/>
        <v>0</v>
      </c>
      <c r="V140">
        <f t="shared" si="52"/>
        <v>0</v>
      </c>
    </row>
    <row r="141" spans="1:22" x14ac:dyDescent="0.2">
      <c r="A141" s="1977" t="s">
        <v>370</v>
      </c>
      <c r="B141" s="2488"/>
      <c r="C141" s="490"/>
      <c r="D141" s="1718"/>
      <c r="E141" s="1259">
        <f t="shared" si="53"/>
        <v>0</v>
      </c>
      <c r="F141" s="2307"/>
      <c r="G141" s="1527"/>
      <c r="H141" s="1208">
        <f t="shared" si="54"/>
        <v>0</v>
      </c>
      <c r="I141" s="1515"/>
      <c r="J141" s="490">
        <f t="shared" si="49"/>
        <v>0</v>
      </c>
      <c r="K141" s="1718"/>
      <c r="L141" s="1208">
        <f t="shared" si="50"/>
        <v>0</v>
      </c>
      <c r="M141" s="2003"/>
      <c r="U141">
        <f t="shared" si="51"/>
        <v>0</v>
      </c>
      <c r="V141">
        <f t="shared" si="52"/>
        <v>0</v>
      </c>
    </row>
    <row r="142" spans="1:22" x14ac:dyDescent="0.2">
      <c r="A142" s="1977" t="s">
        <v>46</v>
      </c>
      <c r="B142" s="2488"/>
      <c r="C142" s="490"/>
      <c r="D142" s="1718"/>
      <c r="E142" s="1259">
        <f t="shared" si="53"/>
        <v>0</v>
      </c>
      <c r="F142" s="2307"/>
      <c r="G142" s="1527"/>
      <c r="H142" s="1208">
        <f t="shared" si="54"/>
        <v>0</v>
      </c>
      <c r="I142" s="1515"/>
      <c r="J142" s="490">
        <f t="shared" si="49"/>
        <v>0</v>
      </c>
      <c r="K142" s="1718"/>
      <c r="L142" s="1208">
        <f t="shared" si="50"/>
        <v>0</v>
      </c>
      <c r="M142" s="2003"/>
      <c r="U142">
        <f t="shared" si="51"/>
        <v>0</v>
      </c>
      <c r="V142">
        <f t="shared" si="52"/>
        <v>0</v>
      </c>
    </row>
    <row r="143" spans="1:22" x14ac:dyDescent="0.2">
      <c r="A143" s="1977" t="s">
        <v>47</v>
      </c>
      <c r="B143" s="2488"/>
      <c r="C143" s="490"/>
      <c r="D143" s="1718"/>
      <c r="E143" s="1259">
        <f t="shared" si="53"/>
        <v>0</v>
      </c>
      <c r="F143" s="2307"/>
      <c r="G143" s="1527"/>
      <c r="H143" s="1208">
        <f t="shared" si="54"/>
        <v>0</v>
      </c>
      <c r="I143" s="1515"/>
      <c r="J143" s="490">
        <f t="shared" si="49"/>
        <v>0</v>
      </c>
      <c r="K143" s="1718"/>
      <c r="L143" s="1208">
        <f t="shared" si="50"/>
        <v>0</v>
      </c>
      <c r="M143" s="2003"/>
      <c r="U143">
        <f t="shared" si="51"/>
        <v>0</v>
      </c>
      <c r="V143">
        <f t="shared" si="52"/>
        <v>0</v>
      </c>
    </row>
    <row r="144" spans="1:22" ht="12.95" customHeight="1" x14ac:dyDescent="0.2">
      <c r="A144" s="1977" t="s">
        <v>1358</v>
      </c>
      <c r="B144" s="428"/>
      <c r="C144" s="490"/>
      <c r="D144" s="1718"/>
      <c r="E144" s="1259">
        <f>(C144*450)/1000</f>
        <v>0</v>
      </c>
      <c r="F144" s="2307"/>
      <c r="G144" s="1527"/>
      <c r="H144" s="1208">
        <f t="shared" si="54"/>
        <v>0</v>
      </c>
      <c r="I144" s="1515"/>
      <c r="J144" s="490">
        <f t="shared" si="49"/>
        <v>0</v>
      </c>
      <c r="K144" s="1718"/>
      <c r="L144" s="1208">
        <f t="shared" si="50"/>
        <v>0</v>
      </c>
      <c r="M144" s="2003"/>
      <c r="U144">
        <f t="shared" si="51"/>
        <v>0</v>
      </c>
      <c r="V144">
        <f t="shared" si="52"/>
        <v>0</v>
      </c>
    </row>
    <row r="145" spans="1:22" ht="12.95" customHeight="1" x14ac:dyDescent="0.2">
      <c r="A145" s="1260" t="s">
        <v>374</v>
      </c>
      <c r="B145" s="1504"/>
      <c r="C145" s="1698">
        <f>SUM(C146:C150)</f>
        <v>0</v>
      </c>
      <c r="D145" s="1719"/>
      <c r="E145" s="1261">
        <f>SUM(E146:E150)</f>
        <v>0</v>
      </c>
      <c r="F145" s="459">
        <f>SUM(F146:F150)</f>
        <v>0</v>
      </c>
      <c r="G145" s="1720"/>
      <c r="H145" s="1701">
        <f>SUM(H146:H150)</f>
        <v>0</v>
      </c>
      <c r="I145" s="1501"/>
      <c r="J145" s="1698">
        <f>SUM(J146:J150)</f>
        <v>0</v>
      </c>
      <c r="K145" s="1719"/>
      <c r="L145" s="1701">
        <f>SUM(L146:L150)</f>
        <v>0</v>
      </c>
      <c r="M145" s="2008">
        <v>0</v>
      </c>
      <c r="V145">
        <f t="shared" si="52"/>
        <v>0</v>
      </c>
    </row>
    <row r="146" spans="1:22" ht="12.95" customHeight="1" x14ac:dyDescent="0.2">
      <c r="A146" s="1977" t="s">
        <v>48</v>
      </c>
      <c r="B146" s="428"/>
      <c r="C146" s="490"/>
      <c r="D146" s="1718"/>
      <c r="E146" s="1259">
        <f>(C146*380)/1000</f>
        <v>0</v>
      </c>
      <c r="F146" s="2307"/>
      <c r="G146" s="1527"/>
      <c r="H146" s="1208">
        <f>(F146*360)/1000</f>
        <v>0</v>
      </c>
      <c r="I146" s="1515"/>
      <c r="J146" s="490">
        <f>SUM(C146+F146)</f>
        <v>0</v>
      </c>
      <c r="K146" s="1718"/>
      <c r="L146" s="1208">
        <f>SUM(E146+H146)</f>
        <v>0</v>
      </c>
      <c r="M146" s="2003"/>
      <c r="U146">
        <f>L146/L$171</f>
        <v>0</v>
      </c>
      <c r="V146">
        <f t="shared" si="52"/>
        <v>0</v>
      </c>
    </row>
    <row r="147" spans="1:22" ht="12.95" customHeight="1" x14ac:dyDescent="0.2">
      <c r="A147" s="1977" t="s">
        <v>49</v>
      </c>
      <c r="B147" s="428"/>
      <c r="C147" s="490"/>
      <c r="D147" s="1718"/>
      <c r="E147" s="1259">
        <f>(C147*360)/1000</f>
        <v>0</v>
      </c>
      <c r="F147" s="2307"/>
      <c r="G147" s="1527"/>
      <c r="H147" s="1208">
        <f>(F147*350)/1000</f>
        <v>0</v>
      </c>
      <c r="I147" s="1515"/>
      <c r="J147" s="490">
        <f>SUM(C147+F147)</f>
        <v>0</v>
      </c>
      <c r="K147" s="1718"/>
      <c r="L147" s="1208">
        <f>SUM(E147+H147)</f>
        <v>0</v>
      </c>
      <c r="M147" s="2003"/>
      <c r="U147">
        <f>L147/L$171</f>
        <v>0</v>
      </c>
      <c r="V147">
        <f t="shared" si="52"/>
        <v>0</v>
      </c>
    </row>
    <row r="148" spans="1:22" ht="12.95" customHeight="1" x14ac:dyDescent="0.2">
      <c r="A148" s="1977" t="s">
        <v>50</v>
      </c>
      <c r="B148" s="428"/>
      <c r="C148" s="490"/>
      <c r="D148" s="1718"/>
      <c r="E148" s="1259">
        <f>(C148*350)/1000</f>
        <v>0</v>
      </c>
      <c r="F148" s="2307"/>
      <c r="G148" s="1527"/>
      <c r="H148" s="1208">
        <f>(F148*350)/1000</f>
        <v>0</v>
      </c>
      <c r="I148" s="1515"/>
      <c r="J148" s="490">
        <f>SUM(C148+F148)</f>
        <v>0</v>
      </c>
      <c r="K148" s="1718"/>
      <c r="L148" s="1208">
        <f>SUM(E148+H148)</f>
        <v>0</v>
      </c>
      <c r="M148" s="2003"/>
      <c r="U148">
        <f>L148/L$171</f>
        <v>0</v>
      </c>
      <c r="V148">
        <f t="shared" si="52"/>
        <v>0</v>
      </c>
    </row>
    <row r="149" spans="1:22" ht="12.95" customHeight="1" x14ac:dyDescent="0.2">
      <c r="A149" s="448" t="s">
        <v>51</v>
      </c>
      <c r="B149" s="428"/>
      <c r="C149" s="490"/>
      <c r="D149" s="1718"/>
      <c r="E149" s="1259">
        <f>(C149*350)/1000</f>
        <v>0</v>
      </c>
      <c r="F149" s="2307"/>
      <c r="G149" s="1527"/>
      <c r="H149" s="1208">
        <f>(F149*350)/1000</f>
        <v>0</v>
      </c>
      <c r="I149" s="1515"/>
      <c r="J149" s="490">
        <f>SUM(C149+F149)</f>
        <v>0</v>
      </c>
      <c r="K149" s="1718"/>
      <c r="L149" s="1208">
        <f>SUM(E149+H149)</f>
        <v>0</v>
      </c>
      <c r="M149" s="2003"/>
      <c r="U149">
        <f>L149/L$171</f>
        <v>0</v>
      </c>
      <c r="V149">
        <f t="shared" si="52"/>
        <v>0</v>
      </c>
    </row>
    <row r="150" spans="1:22" ht="12.95" customHeight="1" x14ac:dyDescent="0.2">
      <c r="A150" s="1977" t="s">
        <v>379</v>
      </c>
      <c r="B150" s="428"/>
      <c r="C150" s="490"/>
      <c r="D150" s="1718"/>
      <c r="E150" s="1259">
        <f>(C150*350)/1000</f>
        <v>0</v>
      </c>
      <c r="F150" s="2307"/>
      <c r="G150" s="1527"/>
      <c r="H150" s="1208">
        <f>(F150*350)/1000</f>
        <v>0</v>
      </c>
      <c r="I150" s="1515"/>
      <c r="J150" s="490">
        <f>SUM(C150+F150)</f>
        <v>0</v>
      </c>
      <c r="K150" s="1718"/>
      <c r="L150" s="1208">
        <f>SUM(E150+H150)</f>
        <v>0</v>
      </c>
      <c r="M150" s="2003"/>
      <c r="U150">
        <f>L150/L$171</f>
        <v>0</v>
      </c>
      <c r="V150">
        <f t="shared" si="52"/>
        <v>0</v>
      </c>
    </row>
    <row r="151" spans="1:22" ht="12.95" customHeight="1" x14ac:dyDescent="0.2">
      <c r="A151" s="1260" t="s">
        <v>380</v>
      </c>
      <c r="B151" s="1504"/>
      <c r="C151" s="1698">
        <f>SUM(C152:C159)</f>
        <v>5919</v>
      </c>
      <c r="D151" s="1719"/>
      <c r="E151" s="1261">
        <f>SUM(E152:E159)</f>
        <v>2791.6600000000003</v>
      </c>
      <c r="F151" s="459">
        <f>SUM(F152:F159)</f>
        <v>7503</v>
      </c>
      <c r="G151" s="1720"/>
      <c r="H151" s="1701">
        <f>SUM(H152:H159)</f>
        <v>2841.75</v>
      </c>
      <c r="I151" s="1501"/>
      <c r="J151" s="1698">
        <f>SUM(J152:J159)</f>
        <v>13422</v>
      </c>
      <c r="K151" s="1719"/>
      <c r="L151" s="1701">
        <f>SUM(L152:L159)</f>
        <v>5633.41</v>
      </c>
      <c r="M151" s="2008">
        <f>AVERAGE(M152:M159)</f>
        <v>6732</v>
      </c>
      <c r="V151">
        <f t="shared" si="52"/>
        <v>0</v>
      </c>
    </row>
    <row r="152" spans="1:22" ht="12.95" customHeight="1" x14ac:dyDescent="0.2">
      <c r="A152" s="1977" t="s">
        <v>52</v>
      </c>
      <c r="B152" s="428"/>
      <c r="C152" s="490">
        <v>5412</v>
      </c>
      <c r="D152" s="1718"/>
      <c r="E152" s="1259">
        <f>(C152*480)/1000</f>
        <v>2597.7600000000002</v>
      </c>
      <c r="F152" s="2307">
        <v>4314</v>
      </c>
      <c r="G152" s="1527"/>
      <c r="H152" s="1208">
        <f>(F152*400)/1000</f>
        <v>1725.6</v>
      </c>
      <c r="I152" s="1515"/>
      <c r="J152" s="490">
        <f t="shared" ref="J152:J159" si="55">SUM(C152+F152)</f>
        <v>9726</v>
      </c>
      <c r="K152" s="1718"/>
      <c r="L152" s="1208">
        <f t="shared" ref="L152:L159" si="56">SUM(E152+H152)</f>
        <v>4323.3600000000006</v>
      </c>
      <c r="M152" s="2003">
        <v>6732</v>
      </c>
      <c r="U152">
        <f t="shared" ref="U152:U159" si="57">L152/L$171</f>
        <v>0.12516480252358481</v>
      </c>
      <c r="V152">
        <f t="shared" si="52"/>
        <v>842.60945058877292</v>
      </c>
    </row>
    <row r="153" spans="1:22" ht="12.95" customHeight="1" x14ac:dyDescent="0.2">
      <c r="A153" s="448" t="s">
        <v>53</v>
      </c>
      <c r="B153" s="428"/>
      <c r="C153" s="490"/>
      <c r="D153" s="1718"/>
      <c r="E153" s="1259">
        <f t="shared" ref="E153:E159" si="58">(C153*350)/1000</f>
        <v>0</v>
      </c>
      <c r="F153" s="2307"/>
      <c r="G153" s="1527"/>
      <c r="H153" s="1208">
        <f t="shared" ref="H153:H159" si="59">(F153*350)/1000</f>
        <v>0</v>
      </c>
      <c r="I153" s="1515"/>
      <c r="J153" s="490">
        <f t="shared" si="55"/>
        <v>0</v>
      </c>
      <c r="K153" s="1718"/>
      <c r="L153" s="1208">
        <f t="shared" si="56"/>
        <v>0</v>
      </c>
      <c r="M153" s="2003"/>
      <c r="U153">
        <f t="shared" si="57"/>
        <v>0</v>
      </c>
      <c r="V153">
        <f t="shared" si="52"/>
        <v>0</v>
      </c>
    </row>
    <row r="154" spans="1:22" ht="12.95" customHeight="1" x14ac:dyDescent="0.2">
      <c r="A154" s="448" t="s">
        <v>54</v>
      </c>
      <c r="B154" s="428"/>
      <c r="C154" s="490"/>
      <c r="D154" s="1718"/>
      <c r="E154" s="1259">
        <f t="shared" si="58"/>
        <v>0</v>
      </c>
      <c r="F154" s="2307"/>
      <c r="G154" s="1527"/>
      <c r="H154" s="1208">
        <f t="shared" si="59"/>
        <v>0</v>
      </c>
      <c r="I154" s="1515"/>
      <c r="J154" s="490">
        <f t="shared" si="55"/>
        <v>0</v>
      </c>
      <c r="K154" s="1718"/>
      <c r="L154" s="1208">
        <f t="shared" si="56"/>
        <v>0</v>
      </c>
      <c r="M154" s="2003"/>
      <c r="U154">
        <f t="shared" si="57"/>
        <v>0</v>
      </c>
      <c r="V154">
        <f t="shared" si="52"/>
        <v>0</v>
      </c>
    </row>
    <row r="155" spans="1:22" ht="12.95" customHeight="1" x14ac:dyDescent="0.2">
      <c r="A155" s="1977" t="s">
        <v>55</v>
      </c>
      <c r="B155" s="428"/>
      <c r="C155" s="490"/>
      <c r="D155" s="1718"/>
      <c r="E155" s="1259">
        <f>(C155*380)/1000</f>
        <v>0</v>
      </c>
      <c r="F155" s="2307"/>
      <c r="G155" s="1527"/>
      <c r="H155" s="1208">
        <f t="shared" si="59"/>
        <v>0</v>
      </c>
      <c r="I155" s="1515"/>
      <c r="J155" s="490">
        <f t="shared" si="55"/>
        <v>0</v>
      </c>
      <c r="K155" s="1718"/>
      <c r="L155" s="1208">
        <f t="shared" si="56"/>
        <v>0</v>
      </c>
      <c r="M155" s="2003"/>
      <c r="U155">
        <f t="shared" si="57"/>
        <v>0</v>
      </c>
      <c r="V155">
        <f t="shared" si="52"/>
        <v>0</v>
      </c>
    </row>
    <row r="156" spans="1:22" ht="12.95" customHeight="1" x14ac:dyDescent="0.2">
      <c r="A156" s="1977" t="s">
        <v>56</v>
      </c>
      <c r="B156" s="428"/>
      <c r="C156" s="490"/>
      <c r="D156" s="1718"/>
      <c r="E156" s="1259">
        <f t="shared" si="58"/>
        <v>0</v>
      </c>
      <c r="F156" s="2307"/>
      <c r="G156" s="1527"/>
      <c r="H156" s="1208">
        <f t="shared" si="59"/>
        <v>0</v>
      </c>
      <c r="I156" s="1515"/>
      <c r="J156" s="490">
        <f t="shared" si="55"/>
        <v>0</v>
      </c>
      <c r="K156" s="1718"/>
      <c r="L156" s="1208">
        <f t="shared" si="56"/>
        <v>0</v>
      </c>
      <c r="M156" s="2003"/>
      <c r="U156">
        <f t="shared" si="57"/>
        <v>0</v>
      </c>
      <c r="V156">
        <f t="shared" si="52"/>
        <v>0</v>
      </c>
    </row>
    <row r="157" spans="1:22" ht="12.95" customHeight="1" x14ac:dyDescent="0.2">
      <c r="A157" s="1977" t="s">
        <v>57</v>
      </c>
      <c r="B157" s="428"/>
      <c r="C157" s="490">
        <f>18+13</f>
        <v>31</v>
      </c>
      <c r="D157" s="1718"/>
      <c r="E157" s="1259">
        <f>(C157*420)/1000</f>
        <v>13.02</v>
      </c>
      <c r="F157" s="2307">
        <f>11+15</f>
        <v>26</v>
      </c>
      <c r="G157" s="1527"/>
      <c r="H157" s="1259">
        <f t="shared" si="59"/>
        <v>9.1</v>
      </c>
      <c r="I157" s="1527"/>
      <c r="J157" s="490">
        <f t="shared" si="55"/>
        <v>57</v>
      </c>
      <c r="K157" s="1718"/>
      <c r="L157" s="1208">
        <f t="shared" si="56"/>
        <v>22.119999999999997</v>
      </c>
      <c r="M157" s="2003">
        <v>6732</v>
      </c>
      <c r="U157">
        <f t="shared" si="57"/>
        <v>6.403920635389362E-4</v>
      </c>
      <c r="V157">
        <f t="shared" si="52"/>
        <v>4.3111193717441187</v>
      </c>
    </row>
    <row r="158" spans="1:22" ht="12.95" customHeight="1" x14ac:dyDescent="0.2">
      <c r="A158" s="1977" t="s">
        <v>58</v>
      </c>
      <c r="B158" s="428"/>
      <c r="C158" s="490">
        <v>476</v>
      </c>
      <c r="D158" s="1718"/>
      <c r="E158" s="1259">
        <f>(C158*380)/1000</f>
        <v>180.88</v>
      </c>
      <c r="F158" s="2307">
        <v>3163</v>
      </c>
      <c r="G158" s="1527"/>
      <c r="H158" s="1259">
        <f t="shared" si="59"/>
        <v>1107.05</v>
      </c>
      <c r="I158" s="1527"/>
      <c r="J158" s="490">
        <f t="shared" si="55"/>
        <v>3639</v>
      </c>
      <c r="K158" s="1718"/>
      <c r="L158" s="1208">
        <f t="shared" si="56"/>
        <v>1287.9299999999998</v>
      </c>
      <c r="M158" s="2003">
        <v>6732</v>
      </c>
      <c r="U158">
        <f t="shared" si="57"/>
        <v>3.7286625243838252E-2</v>
      </c>
      <c r="V158">
        <f t="shared" si="52"/>
        <v>251.01356114151912</v>
      </c>
    </row>
    <row r="159" spans="1:22" ht="12.95" customHeight="1" x14ac:dyDescent="0.2">
      <c r="A159" s="448" t="s">
        <v>59</v>
      </c>
      <c r="B159" s="428"/>
      <c r="C159" s="490"/>
      <c r="D159" s="1718"/>
      <c r="E159" s="1259">
        <f t="shared" si="58"/>
        <v>0</v>
      </c>
      <c r="F159" s="2307"/>
      <c r="G159" s="1527"/>
      <c r="H159" s="1259">
        <f t="shared" si="59"/>
        <v>0</v>
      </c>
      <c r="I159" s="1527"/>
      <c r="J159" s="490">
        <f t="shared" si="55"/>
        <v>0</v>
      </c>
      <c r="K159" s="1718"/>
      <c r="L159" s="1208">
        <f t="shared" si="56"/>
        <v>0</v>
      </c>
      <c r="M159" s="2003"/>
      <c r="U159">
        <f t="shared" si="57"/>
        <v>0</v>
      </c>
      <c r="V159">
        <f t="shared" si="52"/>
        <v>0</v>
      </c>
    </row>
    <row r="160" spans="1:22" ht="12.95" customHeight="1" x14ac:dyDescent="0.2">
      <c r="A160" s="1260" t="s">
        <v>389</v>
      </c>
      <c r="B160" s="1504"/>
      <c r="C160" s="1698">
        <f>SUM(C161:C169)</f>
        <v>14604</v>
      </c>
      <c r="D160" s="1719"/>
      <c r="E160" s="1261">
        <f>SUM(E161:E169)</f>
        <v>6367.2599999999993</v>
      </c>
      <c r="F160" s="459">
        <f>SUM(F161:F169)</f>
        <v>6087</v>
      </c>
      <c r="G160" s="1720"/>
      <c r="H160" s="1261">
        <f>SUM(H161:H169)</f>
        <v>2291.38</v>
      </c>
      <c r="I160" s="1720"/>
      <c r="J160" s="1698">
        <f>SUM(J161:J169)</f>
        <v>20691</v>
      </c>
      <c r="K160" s="1719"/>
      <c r="L160" s="1701">
        <f>SUM(L161:L169)</f>
        <v>8658.64</v>
      </c>
      <c r="M160" s="2008">
        <f>AVERAGE(M161:M169)</f>
        <v>6270.5</v>
      </c>
      <c r="V160">
        <f t="shared" si="52"/>
        <v>0</v>
      </c>
    </row>
    <row r="161" spans="1:22" ht="12.95" customHeight="1" x14ac:dyDescent="0.2">
      <c r="A161" s="1977" t="s">
        <v>1359</v>
      </c>
      <c r="B161" s="428"/>
      <c r="C161" s="490">
        <v>11682</v>
      </c>
      <c r="D161" s="1718"/>
      <c r="E161" s="1259">
        <f>(C161*450)/1000</f>
        <v>5256.9</v>
      </c>
      <c r="F161" s="2307">
        <v>3919</v>
      </c>
      <c r="G161" s="1527"/>
      <c r="H161" s="1259">
        <f>(F161*380)/1000</f>
        <v>1489.22</v>
      </c>
      <c r="I161" s="1527"/>
      <c r="J161" s="490">
        <f t="shared" ref="J161:J169" si="60">SUM(C161+F161)</f>
        <v>15601</v>
      </c>
      <c r="K161" s="1718"/>
      <c r="L161" s="1208">
        <f t="shared" ref="L161:L169" si="61">SUM(E161+H161)</f>
        <v>6746.12</v>
      </c>
      <c r="M161" s="2003">
        <v>6510</v>
      </c>
      <c r="U161">
        <f t="shared" ref="U161:U169" si="62">L161/L$171</f>
        <v>0.19530568298740003</v>
      </c>
      <c r="V161">
        <f t="shared" si="52"/>
        <v>1271.4399962479742</v>
      </c>
    </row>
    <row r="162" spans="1:22" ht="12.95" customHeight="1" x14ac:dyDescent="0.2">
      <c r="A162" s="1977" t="s">
        <v>60</v>
      </c>
      <c r="B162" s="428"/>
      <c r="C162" s="490"/>
      <c r="D162" s="1718"/>
      <c r="E162" s="1259">
        <f>(C162*400)/1000</f>
        <v>0</v>
      </c>
      <c r="F162" s="2307"/>
      <c r="G162" s="1527"/>
      <c r="H162" s="1259">
        <f>(F162*330)/1000</f>
        <v>0</v>
      </c>
      <c r="I162" s="1527"/>
      <c r="J162" s="490">
        <f t="shared" si="60"/>
        <v>0</v>
      </c>
      <c r="K162" s="1718"/>
      <c r="L162" s="1208">
        <f t="shared" si="61"/>
        <v>0</v>
      </c>
      <c r="M162" s="2003"/>
      <c r="U162">
        <f t="shared" si="62"/>
        <v>0</v>
      </c>
      <c r="V162">
        <f t="shared" si="52"/>
        <v>0</v>
      </c>
    </row>
    <row r="163" spans="1:22" ht="12.95" customHeight="1" x14ac:dyDescent="0.2">
      <c r="A163" s="1977" t="s">
        <v>61</v>
      </c>
      <c r="B163" s="428"/>
      <c r="C163" s="490"/>
      <c r="D163" s="1718"/>
      <c r="E163" s="1259">
        <f t="shared" ref="E163:E168" si="63">(C163*350)/1000</f>
        <v>0</v>
      </c>
      <c r="F163" s="2307"/>
      <c r="G163" s="1527"/>
      <c r="H163" s="1259">
        <f t="shared" ref="H163:H168" si="64">(F163*350)/1000</f>
        <v>0</v>
      </c>
      <c r="I163" s="1527"/>
      <c r="J163" s="490">
        <f t="shared" si="60"/>
        <v>0</v>
      </c>
      <c r="K163" s="1718"/>
      <c r="L163" s="1208">
        <f t="shared" si="61"/>
        <v>0</v>
      </c>
      <c r="M163" s="2003"/>
      <c r="U163">
        <f t="shared" si="62"/>
        <v>0</v>
      </c>
      <c r="V163">
        <f t="shared" si="52"/>
        <v>0</v>
      </c>
    </row>
    <row r="164" spans="1:22" ht="12.95" customHeight="1" x14ac:dyDescent="0.2">
      <c r="A164" s="1977" t="s">
        <v>62</v>
      </c>
      <c r="B164" s="428"/>
      <c r="C164" s="490">
        <v>2922</v>
      </c>
      <c r="D164" s="1718"/>
      <c r="E164" s="1259">
        <f>(C164*380)/1000</f>
        <v>1110.3599999999999</v>
      </c>
      <c r="F164" s="2307">
        <v>2168</v>
      </c>
      <c r="G164" s="1527"/>
      <c r="H164" s="1259">
        <f>(F164*370)/1000</f>
        <v>802.16</v>
      </c>
      <c r="I164" s="1527"/>
      <c r="J164" s="490">
        <f t="shared" si="60"/>
        <v>5090</v>
      </c>
      <c r="K164" s="1718"/>
      <c r="L164" s="1208">
        <f t="shared" si="61"/>
        <v>1912.52</v>
      </c>
      <c r="M164" s="2003">
        <v>6031</v>
      </c>
      <c r="U164">
        <f t="shared" si="62"/>
        <v>5.5369015793828504E-2</v>
      </c>
      <c r="V164">
        <f t="shared" si="52"/>
        <v>333.93053425257972</v>
      </c>
    </row>
    <row r="165" spans="1:22" ht="12.95" customHeight="1" x14ac:dyDescent="0.2">
      <c r="A165" s="1977" t="s">
        <v>63</v>
      </c>
      <c r="B165" s="428"/>
      <c r="C165" s="490"/>
      <c r="D165" s="1718"/>
      <c r="E165" s="1259">
        <f t="shared" si="63"/>
        <v>0</v>
      </c>
      <c r="F165" s="2307"/>
      <c r="G165" s="1527"/>
      <c r="H165" s="1259">
        <f t="shared" si="64"/>
        <v>0</v>
      </c>
      <c r="I165" s="1527"/>
      <c r="J165" s="490">
        <f t="shared" si="60"/>
        <v>0</v>
      </c>
      <c r="K165" s="1718"/>
      <c r="L165" s="1208">
        <f t="shared" si="61"/>
        <v>0</v>
      </c>
      <c r="M165" s="2003"/>
      <c r="U165">
        <f t="shared" si="62"/>
        <v>0</v>
      </c>
      <c r="V165">
        <f t="shared" si="52"/>
        <v>0</v>
      </c>
    </row>
    <row r="166" spans="1:22" ht="12.95" customHeight="1" x14ac:dyDescent="0.2">
      <c r="A166" s="1977" t="s">
        <v>64</v>
      </c>
      <c r="B166" s="428"/>
      <c r="C166" s="490"/>
      <c r="D166" s="1718"/>
      <c r="E166" s="1259">
        <f t="shared" si="63"/>
        <v>0</v>
      </c>
      <c r="F166" s="2307"/>
      <c r="G166" s="1527"/>
      <c r="H166" s="1259">
        <f t="shared" si="64"/>
        <v>0</v>
      </c>
      <c r="I166" s="1527"/>
      <c r="J166" s="490">
        <f t="shared" si="60"/>
        <v>0</v>
      </c>
      <c r="K166" s="1718"/>
      <c r="L166" s="1208">
        <f t="shared" si="61"/>
        <v>0</v>
      </c>
      <c r="M166" s="2003"/>
      <c r="U166">
        <f t="shared" si="62"/>
        <v>0</v>
      </c>
      <c r="V166">
        <f t="shared" si="52"/>
        <v>0</v>
      </c>
    </row>
    <row r="167" spans="1:22" x14ac:dyDescent="0.2">
      <c r="A167" s="1977" t="s">
        <v>65</v>
      </c>
      <c r="B167" s="428"/>
      <c r="C167" s="490"/>
      <c r="D167" s="1718"/>
      <c r="E167" s="1259">
        <f t="shared" si="63"/>
        <v>0</v>
      </c>
      <c r="F167" s="2307"/>
      <c r="G167" s="1527"/>
      <c r="H167" s="1259">
        <f t="shared" si="64"/>
        <v>0</v>
      </c>
      <c r="I167" s="1527"/>
      <c r="J167" s="490">
        <f t="shared" si="60"/>
        <v>0</v>
      </c>
      <c r="K167" s="1718"/>
      <c r="L167" s="1208">
        <f t="shared" si="61"/>
        <v>0</v>
      </c>
      <c r="M167" s="2003"/>
      <c r="U167">
        <f t="shared" si="62"/>
        <v>0</v>
      </c>
      <c r="V167">
        <f t="shared" si="52"/>
        <v>0</v>
      </c>
    </row>
    <row r="168" spans="1:22" x14ac:dyDescent="0.2">
      <c r="A168" s="1977" t="s">
        <v>66</v>
      </c>
      <c r="B168" s="428"/>
      <c r="C168" s="490"/>
      <c r="D168" s="1718"/>
      <c r="E168" s="1259">
        <f t="shared" si="63"/>
        <v>0</v>
      </c>
      <c r="F168" s="2307"/>
      <c r="G168" s="1527"/>
      <c r="H168" s="1259">
        <f t="shared" si="64"/>
        <v>0</v>
      </c>
      <c r="I168" s="1527"/>
      <c r="J168" s="490">
        <f t="shared" si="60"/>
        <v>0</v>
      </c>
      <c r="K168" s="1718"/>
      <c r="L168" s="1208">
        <f t="shared" si="61"/>
        <v>0</v>
      </c>
      <c r="M168" s="2003"/>
      <c r="U168">
        <f t="shared" si="62"/>
        <v>0</v>
      </c>
      <c r="V168">
        <f t="shared" si="52"/>
        <v>0</v>
      </c>
    </row>
    <row r="169" spans="1:22" x14ac:dyDescent="0.2">
      <c r="A169" s="1977" t="s">
        <v>67</v>
      </c>
      <c r="B169" s="428"/>
      <c r="C169" s="490"/>
      <c r="D169" s="1718"/>
      <c r="E169" s="1259">
        <f>(C169*360)/1000</f>
        <v>0</v>
      </c>
      <c r="F169" s="2307"/>
      <c r="G169" s="1527"/>
      <c r="H169" s="1259">
        <f>(F169*330)/1000</f>
        <v>0</v>
      </c>
      <c r="I169" s="1527"/>
      <c r="J169" s="490">
        <f t="shared" si="60"/>
        <v>0</v>
      </c>
      <c r="K169" s="1718"/>
      <c r="L169" s="1208">
        <f t="shared" si="61"/>
        <v>0</v>
      </c>
      <c r="M169" s="2003"/>
      <c r="U169">
        <f t="shared" si="62"/>
        <v>0</v>
      </c>
      <c r="V169">
        <f t="shared" si="52"/>
        <v>0</v>
      </c>
    </row>
    <row r="170" spans="1:22" ht="13.5" thickBot="1" x14ac:dyDescent="0.25">
      <c r="A170" s="415"/>
      <c r="B170" s="427"/>
      <c r="C170" s="200"/>
      <c r="D170" s="1715"/>
      <c r="E170" s="22"/>
      <c r="F170" s="2452"/>
      <c r="G170" s="21"/>
      <c r="H170" s="22"/>
      <c r="J170" s="200"/>
      <c r="K170" s="1715"/>
      <c r="L170" s="970"/>
      <c r="M170" s="2005"/>
    </row>
    <row r="171" spans="1:22" ht="13.5" thickBot="1" x14ac:dyDescent="0.25">
      <c r="A171" s="418" t="s">
        <v>399</v>
      </c>
      <c r="B171" s="1517"/>
      <c r="C171" s="1699">
        <f>SUM(C129+C145+C151+C160)</f>
        <v>37722</v>
      </c>
      <c r="D171" s="1716"/>
      <c r="E171" s="419">
        <f>SUM(E129+E145+E151+E160)</f>
        <v>16875.809999999998</v>
      </c>
      <c r="F171" s="420">
        <f>SUM(F129+F145+F151+F160)</f>
        <v>46570</v>
      </c>
      <c r="G171" s="1516"/>
      <c r="H171" s="419">
        <f>SUM(H129+H145+H151+H160)</f>
        <v>17665.53</v>
      </c>
      <c r="I171" s="1723"/>
      <c r="J171" s="1699">
        <f>SUM(J129+J145+J151+J160)</f>
        <v>84292</v>
      </c>
      <c r="K171" s="1716"/>
      <c r="L171" s="2006">
        <f>SUM(L129+L145+L151+L160)</f>
        <v>34541.339999999997</v>
      </c>
      <c r="M171" s="2009">
        <f>V171</f>
        <v>6074.131169780906</v>
      </c>
      <c r="U171">
        <f>SUM(U130:U169)</f>
        <v>1.0000000000000002</v>
      </c>
      <c r="V171">
        <f>SUM(V130:V169)</f>
        <v>6074.131169780906</v>
      </c>
    </row>
    <row r="172" spans="1:22" ht="13.5" thickTop="1" x14ac:dyDescent="0.2">
      <c r="A172" s="7" t="s">
        <v>1904</v>
      </c>
      <c r="B172" s="7"/>
      <c r="C172" s="7"/>
      <c r="D172" s="7"/>
      <c r="E172" s="7"/>
    </row>
    <row r="173" spans="1:22" x14ac:dyDescent="0.2">
      <c r="A173" s="7" t="s">
        <v>642</v>
      </c>
      <c r="B173" s="7"/>
      <c r="C173" s="7"/>
      <c r="D173" s="7"/>
      <c r="E173" s="7"/>
    </row>
    <row r="174" spans="1:22" x14ac:dyDescent="0.2">
      <c r="A174" s="7"/>
      <c r="B174" s="7"/>
      <c r="C174" s="7"/>
      <c r="D174" s="7"/>
      <c r="E174" s="7"/>
    </row>
    <row r="175" spans="1:22" x14ac:dyDescent="0.2"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</sheetData>
  <mergeCells count="43">
    <mergeCell ref="A62:J62"/>
    <mergeCell ref="E65:F65"/>
    <mergeCell ref="G65:H65"/>
    <mergeCell ref="A61:J61"/>
    <mergeCell ref="C64:J64"/>
    <mergeCell ref="A1:N1"/>
    <mergeCell ref="A2:N2"/>
    <mergeCell ref="A3:N3"/>
    <mergeCell ref="B6:M6"/>
    <mergeCell ref="A60:J60"/>
    <mergeCell ref="B8:B10"/>
    <mergeCell ref="F126:H126"/>
    <mergeCell ref="C125:K125"/>
    <mergeCell ref="C65:D65"/>
    <mergeCell ref="A121:M121"/>
    <mergeCell ref="A122:M122"/>
    <mergeCell ref="C126:E126"/>
    <mergeCell ref="E66:F66"/>
    <mergeCell ref="M125:M128"/>
    <mergeCell ref="I128:J128"/>
    <mergeCell ref="G66:H66"/>
    <mergeCell ref="I126:L126"/>
    <mergeCell ref="C66:D66"/>
    <mergeCell ref="A120:M120"/>
    <mergeCell ref="I66:J66"/>
    <mergeCell ref="A65:B65"/>
    <mergeCell ref="D127:E127"/>
    <mergeCell ref="D128:E128"/>
    <mergeCell ref="G127:H127"/>
    <mergeCell ref="K127:L127"/>
    <mergeCell ref="K128:L128"/>
    <mergeCell ref="I127:J127"/>
    <mergeCell ref="G128:H128"/>
    <mergeCell ref="AC7:AD7"/>
    <mergeCell ref="U3:V3"/>
    <mergeCell ref="B7:D7"/>
    <mergeCell ref="E7:G7"/>
    <mergeCell ref="H7:J7"/>
    <mergeCell ref="K7:M7"/>
    <mergeCell ref="U7:W7"/>
    <mergeCell ref="U6:V6"/>
    <mergeCell ref="N6:N10"/>
    <mergeCell ref="Y7:AA7"/>
  </mergeCells>
  <phoneticPr fontId="13" type="noConversion"/>
  <hyperlinks>
    <hyperlink ref="U3:V3" r:id="rId1" location="ÍNDICE!A1" display="VOLVER AL ÍNDICE"/>
  </hyperlinks>
  <pageMargins left="0.78740157480314965" right="0.39370078740157483" top="0.39370078740157483" bottom="0.39370078740157483" header="0" footer="0"/>
  <pageSetup scale="75" orientation="landscape" horizontalDpi="4294967293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zoomScale="80" zoomScaleNormal="80" workbookViewId="0">
      <selection sqref="A1:S1"/>
    </sheetView>
  </sheetViews>
  <sheetFormatPr baseColWidth="10" defaultColWidth="11.42578125" defaultRowHeight="12.75" x14ac:dyDescent="0.2"/>
  <cols>
    <col min="1" max="1" width="16.28515625" customWidth="1"/>
    <col min="2" max="4" width="11.7109375" customWidth="1"/>
    <col min="5" max="5" width="15.28515625" customWidth="1"/>
    <col min="6" max="6" width="13.7109375" customWidth="1"/>
    <col min="7" max="7" width="12.85546875" customWidth="1"/>
    <col min="8" max="8" width="14.7109375" customWidth="1"/>
    <col min="9" max="9" width="13" customWidth="1"/>
    <col min="10" max="10" width="11.7109375" customWidth="1"/>
    <col min="11" max="11" width="10.140625" bestFit="1" customWidth="1"/>
    <col min="12" max="12" width="8.85546875" bestFit="1" customWidth="1"/>
    <col min="13" max="13" width="8.7109375" bestFit="1" customWidth="1"/>
    <col min="14" max="14" width="8.140625" customWidth="1"/>
    <col min="15" max="15" width="9.42578125" customWidth="1"/>
    <col min="16" max="17" width="8.85546875" customWidth="1"/>
    <col min="18" max="18" width="8.5703125" customWidth="1"/>
    <col min="19" max="19" width="8.7109375" customWidth="1"/>
  </cols>
  <sheetData>
    <row r="1" spans="1:19" ht="15" x14ac:dyDescent="0.3">
      <c r="A1" s="3313" t="s">
        <v>331</v>
      </c>
      <c r="B1" s="3313"/>
      <c r="C1" s="3313"/>
      <c r="D1" s="3313"/>
      <c r="E1" s="3313"/>
      <c r="F1" s="3313"/>
      <c r="G1" s="3313"/>
      <c r="H1" s="3313"/>
      <c r="I1" s="3313"/>
      <c r="J1" s="3313"/>
      <c r="K1" s="3313"/>
      <c r="L1" s="3313"/>
      <c r="M1" s="3313"/>
      <c r="N1" s="3313"/>
      <c r="O1" s="3313"/>
      <c r="P1" s="3313"/>
      <c r="Q1" s="3313"/>
      <c r="R1" s="3313"/>
      <c r="S1" s="3313"/>
    </row>
    <row r="2" spans="1:19" x14ac:dyDescent="0.2">
      <c r="A2" s="3308" t="s">
        <v>1273</v>
      </c>
      <c r="B2" s="3308"/>
      <c r="C2" s="3308"/>
      <c r="D2" s="3308"/>
      <c r="E2" s="3308"/>
      <c r="F2" s="3308"/>
      <c r="G2" s="3308"/>
      <c r="H2" s="3308"/>
      <c r="I2" s="3308"/>
      <c r="J2" s="3308"/>
      <c r="K2" s="3308"/>
      <c r="L2" s="3308"/>
      <c r="M2" s="3308"/>
      <c r="N2" s="3308"/>
      <c r="O2" s="3308"/>
      <c r="P2" s="3308"/>
      <c r="Q2" s="3308"/>
      <c r="R2" s="3308"/>
      <c r="S2" s="3308"/>
    </row>
    <row r="3" spans="1:19" x14ac:dyDescent="0.2">
      <c r="A3" s="3309" t="s">
        <v>1985</v>
      </c>
      <c r="B3" s="3308"/>
      <c r="C3" s="3308"/>
      <c r="D3" s="3308"/>
      <c r="E3" s="3308"/>
      <c r="F3" s="3308"/>
      <c r="G3" s="3308"/>
      <c r="H3" s="3308"/>
      <c r="I3" s="3308"/>
      <c r="J3" s="3308"/>
      <c r="K3" s="3308"/>
      <c r="L3" s="3308"/>
      <c r="M3" s="3308"/>
      <c r="N3" s="3308"/>
      <c r="O3" s="3308"/>
      <c r="P3" s="3308"/>
      <c r="Q3" s="3308"/>
      <c r="R3" s="3308"/>
      <c r="S3" s="3308"/>
    </row>
    <row r="4" spans="1:19" ht="13.5" thickBot="1" x14ac:dyDescent="0.25"/>
    <row r="5" spans="1:19" ht="13.5" thickTop="1" x14ac:dyDescent="0.2">
      <c r="A5" s="432"/>
      <c r="B5" s="3305" t="s">
        <v>1129</v>
      </c>
      <c r="C5" s="3306"/>
      <c r="D5" s="3306"/>
      <c r="E5" s="3306"/>
      <c r="F5" s="3306"/>
      <c r="G5" s="3306"/>
      <c r="H5" s="3306"/>
      <c r="I5" s="3306"/>
      <c r="J5" s="3346"/>
      <c r="K5" s="3341" t="s">
        <v>1198</v>
      </c>
      <c r="L5" s="3341"/>
      <c r="M5" s="3342"/>
      <c r="N5" s="3343" t="s">
        <v>1014</v>
      </c>
      <c r="O5" s="3344"/>
      <c r="P5" s="3344"/>
      <c r="Q5" s="3344"/>
      <c r="R5" s="3344"/>
      <c r="S5" s="3345"/>
    </row>
    <row r="6" spans="1:19" ht="25.5" customHeight="1" x14ac:dyDescent="0.2">
      <c r="A6" s="433" t="s">
        <v>334</v>
      </c>
      <c r="B6" s="3336" t="s">
        <v>1986</v>
      </c>
      <c r="C6" s="3337"/>
      <c r="D6" s="3337"/>
      <c r="E6" s="3338"/>
      <c r="F6" s="3332" t="s">
        <v>1892</v>
      </c>
      <c r="G6" s="3334" t="s">
        <v>1890</v>
      </c>
      <c r="H6" s="3328" t="s">
        <v>1987</v>
      </c>
      <c r="I6" s="3326" t="s">
        <v>1889</v>
      </c>
      <c r="J6" s="3347" t="s">
        <v>1891</v>
      </c>
      <c r="K6" s="436" t="s">
        <v>1275</v>
      </c>
      <c r="L6" s="436" t="s">
        <v>1281</v>
      </c>
      <c r="M6" s="382" t="s">
        <v>1281</v>
      </c>
      <c r="N6" s="3349" t="s">
        <v>1012</v>
      </c>
      <c r="O6" s="3350"/>
      <c r="P6" s="3350"/>
      <c r="Q6" s="3350"/>
      <c r="R6" s="3350"/>
      <c r="S6" s="3351"/>
    </row>
    <row r="7" spans="1:19" ht="22.5" customHeight="1" x14ac:dyDescent="0.2">
      <c r="A7" s="437"/>
      <c r="B7" s="3324" t="s">
        <v>1886</v>
      </c>
      <c r="C7" s="3326" t="s">
        <v>1887</v>
      </c>
      <c r="D7" s="3326" t="s">
        <v>1888</v>
      </c>
      <c r="E7" s="3339" t="s">
        <v>1989</v>
      </c>
      <c r="F7" s="3333"/>
      <c r="G7" s="3335"/>
      <c r="H7" s="3329"/>
      <c r="I7" s="3331"/>
      <c r="J7" s="3348"/>
      <c r="K7" s="393" t="s">
        <v>1299</v>
      </c>
      <c r="L7" s="393" t="s">
        <v>1299</v>
      </c>
      <c r="M7" s="439" t="s">
        <v>1300</v>
      </c>
      <c r="N7" s="3352" t="s">
        <v>1301</v>
      </c>
      <c r="O7" s="3353"/>
      <c r="P7" s="3354" t="s">
        <v>1302</v>
      </c>
      <c r="Q7" s="3353"/>
      <c r="R7" s="3354" t="s">
        <v>1303</v>
      </c>
      <c r="S7" s="3355"/>
    </row>
    <row r="8" spans="1:19" x14ac:dyDescent="0.2">
      <c r="A8" s="440"/>
      <c r="B8" s="3325"/>
      <c r="C8" s="3327"/>
      <c r="D8" s="3327"/>
      <c r="E8" s="3340"/>
      <c r="F8" s="3333"/>
      <c r="G8" s="3335"/>
      <c r="H8" s="3330"/>
      <c r="I8" s="3327"/>
      <c r="J8" s="3348"/>
      <c r="K8" s="394" t="s">
        <v>1304</v>
      </c>
      <c r="L8" s="394" t="s">
        <v>1305</v>
      </c>
      <c r="M8" s="383" t="s">
        <v>1305</v>
      </c>
      <c r="N8" s="351" t="s">
        <v>1219</v>
      </c>
      <c r="O8" s="351" t="s">
        <v>1306</v>
      </c>
      <c r="P8" s="351" t="s">
        <v>1219</v>
      </c>
      <c r="Q8" s="351" t="s">
        <v>1306</v>
      </c>
      <c r="R8" s="351" t="s">
        <v>1219</v>
      </c>
      <c r="S8" s="354" t="s">
        <v>1306</v>
      </c>
    </row>
    <row r="9" spans="1:19" x14ac:dyDescent="0.2">
      <c r="A9" s="442" t="s">
        <v>358</v>
      </c>
      <c r="B9" s="1685">
        <v>19439</v>
      </c>
      <c r="C9" s="460">
        <v>2654</v>
      </c>
      <c r="D9" s="460">
        <v>1707</v>
      </c>
      <c r="E9" s="461">
        <v>23800</v>
      </c>
      <c r="F9" s="1698">
        <v>1249</v>
      </c>
      <c r="G9" s="2587">
        <v>25049</v>
      </c>
      <c r="H9" s="1698">
        <v>222</v>
      </c>
      <c r="I9" s="460">
        <v>190</v>
      </c>
      <c r="J9" s="2587">
        <v>412</v>
      </c>
      <c r="K9" s="444"/>
      <c r="L9" s="445"/>
      <c r="M9" s="446"/>
      <c r="N9" s="444"/>
      <c r="O9" s="445"/>
      <c r="P9" s="445"/>
      <c r="Q9" s="445"/>
      <c r="R9" s="445"/>
      <c r="S9" s="447"/>
    </row>
    <row r="10" spans="1:19" x14ac:dyDescent="0.2">
      <c r="A10" s="448" t="s">
        <v>359</v>
      </c>
      <c r="B10" s="388">
        <v>6325</v>
      </c>
      <c r="C10" s="449">
        <v>918</v>
      </c>
      <c r="D10" s="449">
        <v>116</v>
      </c>
      <c r="E10" s="450">
        <v>7359</v>
      </c>
      <c r="F10" s="388">
        <v>201</v>
      </c>
      <c r="G10" s="2588">
        <v>7560</v>
      </c>
      <c r="H10" s="388">
        <v>48</v>
      </c>
      <c r="I10" s="449">
        <v>26</v>
      </c>
      <c r="J10" s="2588">
        <v>74</v>
      </c>
      <c r="K10" s="452">
        <v>10</v>
      </c>
      <c r="L10" s="453">
        <v>8</v>
      </c>
      <c r="M10" s="454">
        <v>46</v>
      </c>
      <c r="N10" s="455">
        <v>55</v>
      </c>
      <c r="O10" s="456" t="s">
        <v>1307</v>
      </c>
      <c r="P10" s="456">
        <v>30</v>
      </c>
      <c r="Q10" s="456" t="s">
        <v>1307</v>
      </c>
      <c r="R10" s="456">
        <v>15</v>
      </c>
      <c r="S10" s="457" t="s">
        <v>1307</v>
      </c>
    </row>
    <row r="11" spans="1:19" x14ac:dyDescent="0.2">
      <c r="A11" s="2298" t="s">
        <v>360</v>
      </c>
      <c r="B11" s="388">
        <v>241</v>
      </c>
      <c r="C11" s="449">
        <v>38</v>
      </c>
      <c r="D11" s="449">
        <v>36</v>
      </c>
      <c r="E11" s="450">
        <v>315</v>
      </c>
      <c r="F11" s="388">
        <v>16</v>
      </c>
      <c r="G11" s="2588">
        <v>331</v>
      </c>
      <c r="H11" s="388">
        <v>8</v>
      </c>
      <c r="I11" s="449">
        <v>2</v>
      </c>
      <c r="J11" s="2588">
        <v>10</v>
      </c>
      <c r="K11" s="452">
        <v>9</v>
      </c>
      <c r="L11" s="453">
        <v>7</v>
      </c>
      <c r="M11" s="454">
        <v>40</v>
      </c>
      <c r="N11" s="455">
        <v>45</v>
      </c>
      <c r="O11" s="456" t="s">
        <v>1308</v>
      </c>
      <c r="P11" s="456">
        <v>30</v>
      </c>
      <c r="Q11" s="456" t="s">
        <v>1308</v>
      </c>
      <c r="R11" s="456">
        <v>25</v>
      </c>
      <c r="S11" s="457" t="s">
        <v>1307</v>
      </c>
    </row>
    <row r="12" spans="1:19" x14ac:dyDescent="0.2">
      <c r="A12" s="448" t="s">
        <v>361</v>
      </c>
      <c r="B12" s="388">
        <v>285</v>
      </c>
      <c r="C12" s="449">
        <v>8</v>
      </c>
      <c r="D12" s="449">
        <v>251</v>
      </c>
      <c r="E12" s="450">
        <v>544</v>
      </c>
      <c r="F12" s="388">
        <v>12</v>
      </c>
      <c r="G12" s="2588">
        <v>556</v>
      </c>
      <c r="H12" s="388">
        <v>12</v>
      </c>
      <c r="I12" s="449">
        <v>2</v>
      </c>
      <c r="J12" s="2588">
        <v>14</v>
      </c>
      <c r="K12" s="452">
        <v>11</v>
      </c>
      <c r="L12" s="453">
        <v>9</v>
      </c>
      <c r="M12" s="454">
        <v>45</v>
      </c>
      <c r="N12" s="455">
        <v>10</v>
      </c>
      <c r="O12" s="456" t="s">
        <v>1309</v>
      </c>
      <c r="P12" s="456">
        <v>10</v>
      </c>
      <c r="Q12" s="456" t="s">
        <v>1309</v>
      </c>
      <c r="R12" s="456">
        <v>80</v>
      </c>
      <c r="S12" s="457" t="s">
        <v>1309</v>
      </c>
    </row>
    <row r="13" spans="1:19" x14ac:dyDescent="0.2">
      <c r="A13" s="448" t="s">
        <v>362</v>
      </c>
      <c r="B13" s="388">
        <v>214</v>
      </c>
      <c r="C13" s="449">
        <v>69</v>
      </c>
      <c r="D13" s="449">
        <v>9</v>
      </c>
      <c r="E13" s="450">
        <v>292</v>
      </c>
      <c r="F13" s="388">
        <v>147</v>
      </c>
      <c r="G13" s="2588">
        <v>439</v>
      </c>
      <c r="H13" s="388">
        <v>11</v>
      </c>
      <c r="I13" s="449">
        <v>27</v>
      </c>
      <c r="J13" s="2588">
        <v>38</v>
      </c>
      <c r="K13" s="452">
        <v>10</v>
      </c>
      <c r="L13" s="453">
        <v>7</v>
      </c>
      <c r="M13" s="454">
        <v>50</v>
      </c>
      <c r="N13" s="455">
        <v>10</v>
      </c>
      <c r="O13" s="456" t="s">
        <v>1310</v>
      </c>
      <c r="P13" s="456">
        <v>10</v>
      </c>
      <c r="Q13" s="456" t="s">
        <v>1311</v>
      </c>
      <c r="R13" s="456">
        <v>80</v>
      </c>
      <c r="S13" s="457" t="s">
        <v>1308</v>
      </c>
    </row>
    <row r="14" spans="1:19" x14ac:dyDescent="0.2">
      <c r="A14" s="448" t="s">
        <v>363</v>
      </c>
      <c r="B14" s="388">
        <v>6034</v>
      </c>
      <c r="C14" s="449">
        <v>776</v>
      </c>
      <c r="D14" s="449">
        <v>66</v>
      </c>
      <c r="E14" s="450">
        <v>6876</v>
      </c>
      <c r="F14" s="388">
        <v>131</v>
      </c>
      <c r="G14" s="2588">
        <v>7007</v>
      </c>
      <c r="H14" s="388">
        <v>27</v>
      </c>
      <c r="I14" s="449">
        <v>25</v>
      </c>
      <c r="J14" s="2588">
        <v>52</v>
      </c>
      <c r="K14" s="452">
        <v>10</v>
      </c>
      <c r="L14" s="453">
        <v>9</v>
      </c>
      <c r="M14" s="454">
        <v>50</v>
      </c>
      <c r="N14" s="455">
        <v>20</v>
      </c>
      <c r="O14" s="456" t="s">
        <v>1307</v>
      </c>
      <c r="P14" s="456">
        <v>20</v>
      </c>
      <c r="Q14" s="456" t="s">
        <v>1307</v>
      </c>
      <c r="R14" s="456">
        <v>60</v>
      </c>
      <c r="S14" s="457" t="s">
        <v>1307</v>
      </c>
    </row>
    <row r="15" spans="1:19" x14ac:dyDescent="0.2">
      <c r="A15" s="448" t="s">
        <v>364</v>
      </c>
      <c r="B15" s="388">
        <v>52</v>
      </c>
      <c r="C15" s="449">
        <v>19</v>
      </c>
      <c r="D15" s="449">
        <v>5</v>
      </c>
      <c r="E15" s="450">
        <v>76</v>
      </c>
      <c r="F15" s="388">
        <v>0</v>
      </c>
      <c r="G15" s="2588">
        <v>76</v>
      </c>
      <c r="H15" s="388">
        <v>4</v>
      </c>
      <c r="I15" s="449">
        <v>0</v>
      </c>
      <c r="J15" s="2588">
        <v>4</v>
      </c>
      <c r="K15" s="452">
        <v>9</v>
      </c>
      <c r="L15" s="453">
        <v>7</v>
      </c>
      <c r="M15" s="454">
        <v>60</v>
      </c>
      <c r="N15" s="455">
        <v>20</v>
      </c>
      <c r="O15" s="456" t="s">
        <v>1307</v>
      </c>
      <c r="P15" s="456">
        <v>20</v>
      </c>
      <c r="Q15" s="456" t="s">
        <v>1309</v>
      </c>
      <c r="R15" s="456">
        <v>60</v>
      </c>
      <c r="S15" s="457" t="s">
        <v>1312</v>
      </c>
    </row>
    <row r="16" spans="1:19" x14ac:dyDescent="0.2">
      <c r="A16" s="448" t="s">
        <v>365</v>
      </c>
      <c r="B16" s="388">
        <v>248</v>
      </c>
      <c r="C16" s="449">
        <v>45</v>
      </c>
      <c r="D16" s="449">
        <v>5</v>
      </c>
      <c r="E16" s="450">
        <v>298</v>
      </c>
      <c r="F16" s="388">
        <v>70</v>
      </c>
      <c r="G16" s="2588">
        <v>368</v>
      </c>
      <c r="H16" s="388">
        <v>9</v>
      </c>
      <c r="I16" s="449">
        <v>14</v>
      </c>
      <c r="J16" s="2588">
        <v>23</v>
      </c>
      <c r="K16" s="452">
        <v>8</v>
      </c>
      <c r="L16" s="453">
        <v>8</v>
      </c>
      <c r="M16" s="454">
        <v>50</v>
      </c>
      <c r="N16" s="455">
        <v>20</v>
      </c>
      <c r="O16" s="456" t="s">
        <v>1307</v>
      </c>
      <c r="P16" s="456"/>
      <c r="Q16" s="456"/>
      <c r="R16" s="456">
        <v>80</v>
      </c>
      <c r="S16" s="457" t="s">
        <v>1313</v>
      </c>
    </row>
    <row r="17" spans="1:19" x14ac:dyDescent="0.2">
      <c r="A17" s="448" t="s">
        <v>366</v>
      </c>
      <c r="B17" s="388">
        <v>578</v>
      </c>
      <c r="C17" s="449">
        <v>65</v>
      </c>
      <c r="D17" s="449">
        <v>7</v>
      </c>
      <c r="E17" s="450">
        <v>650</v>
      </c>
      <c r="F17" s="388">
        <v>89</v>
      </c>
      <c r="G17" s="2588">
        <v>739</v>
      </c>
      <c r="H17" s="388">
        <v>7</v>
      </c>
      <c r="I17" s="449">
        <v>9</v>
      </c>
      <c r="J17" s="2588">
        <v>16</v>
      </c>
      <c r="K17" s="452">
        <v>10</v>
      </c>
      <c r="L17" s="453">
        <v>10</v>
      </c>
      <c r="M17" s="454">
        <v>45</v>
      </c>
      <c r="N17" s="455"/>
      <c r="O17" s="456"/>
      <c r="P17" s="456"/>
      <c r="Q17" s="456"/>
      <c r="R17" s="456">
        <v>100</v>
      </c>
      <c r="S17" s="457" t="s">
        <v>1307</v>
      </c>
    </row>
    <row r="18" spans="1:19" x14ac:dyDescent="0.2">
      <c r="A18" s="448" t="s">
        <v>935</v>
      </c>
      <c r="B18" s="388">
        <v>1395</v>
      </c>
      <c r="C18" s="449">
        <v>213</v>
      </c>
      <c r="D18" s="449">
        <v>24</v>
      </c>
      <c r="E18" s="450">
        <v>1632</v>
      </c>
      <c r="F18" s="388">
        <v>125</v>
      </c>
      <c r="G18" s="2588">
        <v>1757</v>
      </c>
      <c r="H18" s="388">
        <v>26</v>
      </c>
      <c r="I18" s="449">
        <v>15</v>
      </c>
      <c r="J18" s="2588">
        <v>41</v>
      </c>
      <c r="K18" s="452">
        <v>10</v>
      </c>
      <c r="L18" s="453">
        <v>9</v>
      </c>
      <c r="M18" s="454">
        <v>45</v>
      </c>
      <c r="N18" s="455">
        <v>10</v>
      </c>
      <c r="O18" s="456" t="s">
        <v>1307</v>
      </c>
      <c r="P18" s="456">
        <v>30</v>
      </c>
      <c r="Q18" s="456" t="s">
        <v>1307</v>
      </c>
      <c r="R18" s="456">
        <v>60</v>
      </c>
      <c r="S18" s="457" t="s">
        <v>1314</v>
      </c>
    </row>
    <row r="19" spans="1:19" x14ac:dyDescent="0.2">
      <c r="A19" s="448" t="s">
        <v>368</v>
      </c>
      <c r="B19" s="388">
        <v>1095</v>
      </c>
      <c r="C19" s="449">
        <v>265</v>
      </c>
      <c r="D19" s="449">
        <v>150</v>
      </c>
      <c r="E19" s="450">
        <v>1510</v>
      </c>
      <c r="F19" s="388">
        <v>177</v>
      </c>
      <c r="G19" s="2588">
        <v>1687</v>
      </c>
      <c r="H19" s="388">
        <v>28</v>
      </c>
      <c r="I19" s="449">
        <v>31</v>
      </c>
      <c r="J19" s="2588">
        <v>59</v>
      </c>
      <c r="K19" s="452">
        <v>9</v>
      </c>
      <c r="L19" s="453">
        <v>8</v>
      </c>
      <c r="M19" s="454">
        <v>40</v>
      </c>
      <c r="N19" s="455">
        <v>30</v>
      </c>
      <c r="O19" s="456" t="s">
        <v>1307</v>
      </c>
      <c r="P19" s="456">
        <v>20</v>
      </c>
      <c r="Q19" s="456" t="s">
        <v>1270</v>
      </c>
      <c r="R19" s="456">
        <v>50</v>
      </c>
      <c r="S19" s="457" t="s">
        <v>1314</v>
      </c>
    </row>
    <row r="20" spans="1:19" x14ac:dyDescent="0.2">
      <c r="A20" s="448" t="s">
        <v>369</v>
      </c>
      <c r="B20" s="388">
        <v>218</v>
      </c>
      <c r="C20" s="449">
        <v>57</v>
      </c>
      <c r="D20" s="449">
        <v>30</v>
      </c>
      <c r="E20" s="450">
        <v>305</v>
      </c>
      <c r="F20" s="388">
        <v>45</v>
      </c>
      <c r="G20" s="2588">
        <v>350</v>
      </c>
      <c r="H20" s="388">
        <v>10</v>
      </c>
      <c r="I20" s="449">
        <v>6</v>
      </c>
      <c r="J20" s="2588">
        <v>16</v>
      </c>
      <c r="K20" s="452">
        <v>9</v>
      </c>
      <c r="L20" s="453">
        <v>8</v>
      </c>
      <c r="M20" s="454">
        <v>45</v>
      </c>
      <c r="N20" s="455">
        <v>20</v>
      </c>
      <c r="O20" s="456" t="s">
        <v>1308</v>
      </c>
      <c r="P20" s="456">
        <v>20</v>
      </c>
      <c r="Q20" s="456" t="s">
        <v>1308</v>
      </c>
      <c r="R20" s="456">
        <v>60</v>
      </c>
      <c r="S20" s="457" t="s">
        <v>1313</v>
      </c>
    </row>
    <row r="21" spans="1:19" x14ac:dyDescent="0.2">
      <c r="A21" s="448" t="s">
        <v>936</v>
      </c>
      <c r="B21" s="388">
        <v>168</v>
      </c>
      <c r="C21" s="449">
        <v>50</v>
      </c>
      <c r="D21" s="449">
        <v>44</v>
      </c>
      <c r="E21" s="450">
        <v>262</v>
      </c>
      <c r="F21" s="388">
        <v>8</v>
      </c>
      <c r="G21" s="2588">
        <v>270</v>
      </c>
      <c r="H21" s="388">
        <v>7</v>
      </c>
      <c r="I21" s="449">
        <v>2</v>
      </c>
      <c r="J21" s="2588">
        <v>9</v>
      </c>
      <c r="K21" s="452">
        <v>10</v>
      </c>
      <c r="L21" s="453">
        <v>9</v>
      </c>
      <c r="M21" s="454">
        <v>60</v>
      </c>
      <c r="N21" s="455">
        <v>30</v>
      </c>
      <c r="O21" s="456" t="s">
        <v>1307</v>
      </c>
      <c r="P21" s="456">
        <v>65</v>
      </c>
      <c r="Q21" s="456" t="s">
        <v>1307</v>
      </c>
      <c r="R21" s="456">
        <v>5</v>
      </c>
      <c r="S21" s="457" t="s">
        <v>1313</v>
      </c>
    </row>
    <row r="22" spans="1:19" x14ac:dyDescent="0.2">
      <c r="A22" s="448" t="s">
        <v>371</v>
      </c>
      <c r="B22" s="388">
        <v>326</v>
      </c>
      <c r="C22" s="449">
        <v>58</v>
      </c>
      <c r="D22" s="449">
        <v>916</v>
      </c>
      <c r="E22" s="450">
        <v>1300</v>
      </c>
      <c r="F22" s="388">
        <v>27</v>
      </c>
      <c r="G22" s="2588">
        <v>1327</v>
      </c>
      <c r="H22" s="388">
        <v>7</v>
      </c>
      <c r="I22" s="449">
        <v>3</v>
      </c>
      <c r="J22" s="2588">
        <v>10</v>
      </c>
      <c r="K22" s="452">
        <v>10</v>
      </c>
      <c r="L22" s="453">
        <v>8</v>
      </c>
      <c r="M22" s="454">
        <v>60</v>
      </c>
      <c r="N22" s="455"/>
      <c r="O22" s="456"/>
      <c r="P22" s="456"/>
      <c r="Q22" s="456"/>
      <c r="R22" s="456">
        <v>100</v>
      </c>
      <c r="S22" s="457" t="s">
        <v>1309</v>
      </c>
    </row>
    <row r="23" spans="1:19" x14ac:dyDescent="0.2">
      <c r="A23" s="448" t="s">
        <v>372</v>
      </c>
      <c r="B23" s="388">
        <v>1700</v>
      </c>
      <c r="C23" s="449">
        <v>0</v>
      </c>
      <c r="D23" s="449">
        <v>0</v>
      </c>
      <c r="E23" s="450">
        <v>1700</v>
      </c>
      <c r="F23" s="388">
        <v>14</v>
      </c>
      <c r="G23" s="2588">
        <v>1714</v>
      </c>
      <c r="H23" s="388">
        <v>1</v>
      </c>
      <c r="I23" s="449">
        <v>3</v>
      </c>
      <c r="J23" s="2588">
        <v>4</v>
      </c>
      <c r="K23" s="452">
        <v>10</v>
      </c>
      <c r="L23" s="453">
        <v>10</v>
      </c>
      <c r="M23" s="454">
        <v>45</v>
      </c>
      <c r="N23" s="455">
        <v>5</v>
      </c>
      <c r="O23" s="456" t="s">
        <v>1313</v>
      </c>
      <c r="P23" s="456">
        <v>5</v>
      </c>
      <c r="Q23" s="456" t="s">
        <v>1313</v>
      </c>
      <c r="R23" s="456">
        <v>90</v>
      </c>
      <c r="S23" s="457" t="s">
        <v>1312</v>
      </c>
    </row>
    <row r="24" spans="1:19" x14ac:dyDescent="0.2">
      <c r="A24" s="448" t="s">
        <v>373</v>
      </c>
      <c r="B24" s="388">
        <v>560</v>
      </c>
      <c r="C24" s="449">
        <v>73</v>
      </c>
      <c r="D24" s="449">
        <v>48</v>
      </c>
      <c r="E24" s="450">
        <v>681</v>
      </c>
      <c r="F24" s="388">
        <v>187</v>
      </c>
      <c r="G24" s="2588">
        <v>868</v>
      </c>
      <c r="H24" s="388">
        <v>17</v>
      </c>
      <c r="I24" s="449">
        <v>25</v>
      </c>
      <c r="J24" s="2588">
        <v>42</v>
      </c>
      <c r="K24" s="452">
        <v>10</v>
      </c>
      <c r="L24" s="453">
        <v>8</v>
      </c>
      <c r="M24" s="454">
        <v>60</v>
      </c>
      <c r="N24" s="455"/>
      <c r="O24" s="456"/>
      <c r="P24" s="456">
        <v>10</v>
      </c>
      <c r="Q24" s="456" t="s">
        <v>1307</v>
      </c>
      <c r="R24" s="456">
        <v>90</v>
      </c>
      <c r="S24" s="457" t="s">
        <v>1307</v>
      </c>
    </row>
    <row r="25" spans="1:19" x14ac:dyDescent="0.2">
      <c r="A25" s="458" t="s">
        <v>374</v>
      </c>
      <c r="B25" s="1685">
        <v>2756</v>
      </c>
      <c r="C25" s="460">
        <v>608</v>
      </c>
      <c r="D25" s="460">
        <v>82</v>
      </c>
      <c r="E25" s="461">
        <v>3446</v>
      </c>
      <c r="F25" s="1698">
        <v>628</v>
      </c>
      <c r="G25" s="2587">
        <v>4074</v>
      </c>
      <c r="H25" s="1698">
        <v>68</v>
      </c>
      <c r="I25" s="460">
        <v>65</v>
      </c>
      <c r="J25" s="2587">
        <v>133</v>
      </c>
      <c r="K25" s="452"/>
      <c r="L25" s="453"/>
      <c r="M25" s="454"/>
      <c r="N25" s="455"/>
      <c r="O25" s="456"/>
      <c r="P25" s="456"/>
      <c r="Q25" s="456"/>
      <c r="R25" s="456"/>
      <c r="S25" s="457"/>
    </row>
    <row r="26" spans="1:19" x14ac:dyDescent="0.2">
      <c r="A26" s="448" t="s">
        <v>1224</v>
      </c>
      <c r="B26" s="388">
        <v>1370</v>
      </c>
      <c r="C26" s="449">
        <v>244</v>
      </c>
      <c r="D26" s="449">
        <v>39</v>
      </c>
      <c r="E26" s="450">
        <v>1653</v>
      </c>
      <c r="F26" s="388">
        <v>164</v>
      </c>
      <c r="G26" s="2588">
        <v>1817</v>
      </c>
      <c r="H26" s="388">
        <v>30</v>
      </c>
      <c r="I26" s="449">
        <v>24</v>
      </c>
      <c r="J26" s="2588">
        <v>54</v>
      </c>
      <c r="K26" s="452">
        <v>9</v>
      </c>
      <c r="L26" s="453">
        <v>8</v>
      </c>
      <c r="M26" s="454">
        <v>45</v>
      </c>
      <c r="N26" s="455">
        <v>25</v>
      </c>
      <c r="O26" s="456" t="s">
        <v>1309</v>
      </c>
      <c r="P26" s="456">
        <v>25</v>
      </c>
      <c r="Q26" s="456" t="s">
        <v>1309</v>
      </c>
      <c r="R26" s="456">
        <v>50</v>
      </c>
      <c r="S26" s="457" t="s">
        <v>1312</v>
      </c>
    </row>
    <row r="27" spans="1:19" x14ac:dyDescent="0.2">
      <c r="A27" s="448" t="s">
        <v>376</v>
      </c>
      <c r="B27" s="388">
        <v>263</v>
      </c>
      <c r="C27" s="449">
        <v>61</v>
      </c>
      <c r="D27" s="449">
        <v>12</v>
      </c>
      <c r="E27" s="450">
        <v>336</v>
      </c>
      <c r="F27" s="388">
        <v>74</v>
      </c>
      <c r="G27" s="2588">
        <v>410</v>
      </c>
      <c r="H27" s="388">
        <v>9</v>
      </c>
      <c r="I27" s="449">
        <v>7</v>
      </c>
      <c r="J27" s="2588">
        <v>16</v>
      </c>
      <c r="K27" s="452">
        <v>9</v>
      </c>
      <c r="L27" s="453">
        <v>8</v>
      </c>
      <c r="M27" s="454">
        <v>21</v>
      </c>
      <c r="N27" s="455">
        <v>5</v>
      </c>
      <c r="O27" s="456" t="s">
        <v>1307</v>
      </c>
      <c r="P27" s="456">
        <v>5</v>
      </c>
      <c r="Q27" s="456" t="s">
        <v>1308</v>
      </c>
      <c r="R27" s="456">
        <v>90</v>
      </c>
      <c r="S27" s="457" t="s">
        <v>1308</v>
      </c>
    </row>
    <row r="28" spans="1:19" x14ac:dyDescent="0.2">
      <c r="A28" s="448" t="s">
        <v>377</v>
      </c>
      <c r="B28" s="388">
        <v>137</v>
      </c>
      <c r="C28" s="449">
        <v>41</v>
      </c>
      <c r="D28" s="449">
        <v>6</v>
      </c>
      <c r="E28" s="450">
        <v>184</v>
      </c>
      <c r="F28" s="388">
        <v>201</v>
      </c>
      <c r="G28" s="2588">
        <v>385</v>
      </c>
      <c r="H28" s="388">
        <v>8</v>
      </c>
      <c r="I28" s="449">
        <v>17</v>
      </c>
      <c r="J28" s="2588">
        <v>25</v>
      </c>
      <c r="K28" s="452">
        <v>10</v>
      </c>
      <c r="L28" s="453">
        <v>8</v>
      </c>
      <c r="M28" s="454">
        <v>45</v>
      </c>
      <c r="N28" s="455"/>
      <c r="O28" s="456"/>
      <c r="P28" s="456"/>
      <c r="Q28" s="456"/>
      <c r="R28" s="456">
        <v>100</v>
      </c>
      <c r="S28" s="457" t="s">
        <v>1313</v>
      </c>
    </row>
    <row r="29" spans="1:19" x14ac:dyDescent="0.2">
      <c r="A29" s="448" t="s">
        <v>378</v>
      </c>
      <c r="B29" s="388">
        <v>275</v>
      </c>
      <c r="C29" s="449">
        <v>53</v>
      </c>
      <c r="D29" s="449">
        <v>12</v>
      </c>
      <c r="E29" s="450">
        <v>340</v>
      </c>
      <c r="F29" s="388">
        <v>43</v>
      </c>
      <c r="G29" s="2588">
        <v>383</v>
      </c>
      <c r="H29" s="388">
        <v>11</v>
      </c>
      <c r="I29" s="449">
        <v>5</v>
      </c>
      <c r="J29" s="2588">
        <v>16</v>
      </c>
      <c r="K29" s="452">
        <v>9</v>
      </c>
      <c r="L29" s="453">
        <v>8</v>
      </c>
      <c r="M29" s="454">
        <v>60</v>
      </c>
      <c r="N29" s="455">
        <v>30</v>
      </c>
      <c r="O29" s="456" t="s">
        <v>1307</v>
      </c>
      <c r="P29" s="456">
        <v>35</v>
      </c>
      <c r="Q29" s="456" t="s">
        <v>1309</v>
      </c>
      <c r="R29" s="456">
        <v>35</v>
      </c>
      <c r="S29" s="457" t="s">
        <v>1314</v>
      </c>
    </row>
    <row r="30" spans="1:19" x14ac:dyDescent="0.2">
      <c r="A30" s="448" t="s">
        <v>379</v>
      </c>
      <c r="B30" s="388">
        <v>711</v>
      </c>
      <c r="C30" s="449">
        <v>209</v>
      </c>
      <c r="D30" s="449">
        <v>13</v>
      </c>
      <c r="E30" s="450">
        <v>933</v>
      </c>
      <c r="F30" s="388">
        <v>146</v>
      </c>
      <c r="G30" s="2588">
        <v>1079</v>
      </c>
      <c r="H30" s="388">
        <v>10</v>
      </c>
      <c r="I30" s="449">
        <v>12</v>
      </c>
      <c r="J30" s="2588">
        <v>22</v>
      </c>
      <c r="K30" s="452">
        <v>9</v>
      </c>
      <c r="L30" s="453">
        <v>7</v>
      </c>
      <c r="M30" s="454">
        <v>50</v>
      </c>
      <c r="N30" s="455"/>
      <c r="O30" s="456"/>
      <c r="P30" s="456">
        <v>20</v>
      </c>
      <c r="Q30" s="456" t="s">
        <v>1309</v>
      </c>
      <c r="R30" s="456">
        <v>80</v>
      </c>
      <c r="S30" s="457" t="s">
        <v>1313</v>
      </c>
    </row>
    <row r="31" spans="1:19" x14ac:dyDescent="0.2">
      <c r="A31" s="458" t="s">
        <v>380</v>
      </c>
      <c r="B31" s="1685">
        <v>3677</v>
      </c>
      <c r="C31" s="460">
        <v>614</v>
      </c>
      <c r="D31" s="460">
        <v>211</v>
      </c>
      <c r="E31" s="461">
        <v>4502</v>
      </c>
      <c r="F31" s="1698">
        <v>1349</v>
      </c>
      <c r="G31" s="2587">
        <v>5851</v>
      </c>
      <c r="H31" s="1698">
        <v>116</v>
      </c>
      <c r="I31" s="460">
        <v>175</v>
      </c>
      <c r="J31" s="2587">
        <v>291</v>
      </c>
      <c r="K31" s="452"/>
      <c r="L31" s="453"/>
      <c r="M31" s="454"/>
      <c r="N31" s="455"/>
      <c r="O31" s="456"/>
      <c r="P31" s="456"/>
      <c r="Q31" s="456"/>
      <c r="R31" s="456"/>
      <c r="S31" s="457"/>
    </row>
    <row r="32" spans="1:19" x14ac:dyDescent="0.2">
      <c r="A32" s="448" t="s">
        <v>381</v>
      </c>
      <c r="B32" s="388">
        <v>1057</v>
      </c>
      <c r="C32" s="449">
        <v>189</v>
      </c>
      <c r="D32" s="449">
        <v>107</v>
      </c>
      <c r="E32" s="450">
        <v>1353</v>
      </c>
      <c r="F32" s="388">
        <v>141</v>
      </c>
      <c r="G32" s="2588">
        <v>1494</v>
      </c>
      <c r="H32" s="388">
        <v>25</v>
      </c>
      <c r="I32" s="449">
        <v>22</v>
      </c>
      <c r="J32" s="2588">
        <v>47</v>
      </c>
      <c r="K32" s="452">
        <v>10</v>
      </c>
      <c r="L32" s="453">
        <v>9</v>
      </c>
      <c r="M32" s="454">
        <v>50</v>
      </c>
      <c r="N32" s="455">
        <v>10</v>
      </c>
      <c r="O32" s="456" t="s">
        <v>1315</v>
      </c>
      <c r="P32" s="456">
        <v>20</v>
      </c>
      <c r="Q32" s="456" t="s">
        <v>1308</v>
      </c>
      <c r="R32" s="456">
        <v>70</v>
      </c>
      <c r="S32" s="457" t="s">
        <v>1312</v>
      </c>
    </row>
    <row r="33" spans="1:19" x14ac:dyDescent="0.2">
      <c r="A33" s="448" t="s">
        <v>382</v>
      </c>
      <c r="B33" s="388">
        <v>153</v>
      </c>
      <c r="C33" s="449">
        <v>9</v>
      </c>
      <c r="D33" s="449">
        <v>2</v>
      </c>
      <c r="E33" s="450">
        <v>164</v>
      </c>
      <c r="F33" s="388">
        <v>72</v>
      </c>
      <c r="G33" s="2588">
        <v>236</v>
      </c>
      <c r="H33" s="388">
        <v>4</v>
      </c>
      <c r="I33" s="449">
        <v>9</v>
      </c>
      <c r="J33" s="2588">
        <v>13</v>
      </c>
      <c r="K33" s="452">
        <v>10</v>
      </c>
      <c r="L33" s="453">
        <v>9</v>
      </c>
      <c r="M33" s="454">
        <v>40</v>
      </c>
      <c r="N33" s="455">
        <v>15</v>
      </c>
      <c r="O33" s="456" t="s">
        <v>1307</v>
      </c>
      <c r="P33" s="456">
        <v>35</v>
      </c>
      <c r="Q33" s="456" t="s">
        <v>1309</v>
      </c>
      <c r="R33" s="456">
        <v>50</v>
      </c>
      <c r="S33" s="457" t="s">
        <v>1316</v>
      </c>
    </row>
    <row r="34" spans="1:19" x14ac:dyDescent="0.2">
      <c r="A34" s="448" t="s">
        <v>383</v>
      </c>
      <c r="B34" s="388">
        <v>455</v>
      </c>
      <c r="C34" s="449">
        <v>82</v>
      </c>
      <c r="D34" s="449">
        <v>11</v>
      </c>
      <c r="E34" s="450">
        <v>548</v>
      </c>
      <c r="F34" s="388">
        <v>233</v>
      </c>
      <c r="G34" s="2588">
        <v>781</v>
      </c>
      <c r="H34" s="388">
        <v>20</v>
      </c>
      <c r="I34" s="449">
        <v>29</v>
      </c>
      <c r="J34" s="2588">
        <v>49</v>
      </c>
      <c r="K34" s="452">
        <v>10</v>
      </c>
      <c r="L34" s="453">
        <v>9</v>
      </c>
      <c r="M34" s="454">
        <v>28</v>
      </c>
      <c r="N34" s="455">
        <v>65</v>
      </c>
      <c r="O34" s="456" t="s">
        <v>1313</v>
      </c>
      <c r="P34" s="456"/>
      <c r="Q34" s="456"/>
      <c r="R34" s="456">
        <v>35</v>
      </c>
      <c r="S34" s="457" t="s">
        <v>1317</v>
      </c>
    </row>
    <row r="35" spans="1:19" x14ac:dyDescent="0.2">
      <c r="A35" s="448" t="s">
        <v>384</v>
      </c>
      <c r="B35" s="388">
        <v>191</v>
      </c>
      <c r="C35" s="449">
        <v>79</v>
      </c>
      <c r="D35" s="449">
        <v>47</v>
      </c>
      <c r="E35" s="450">
        <v>317</v>
      </c>
      <c r="F35" s="388">
        <v>165</v>
      </c>
      <c r="G35" s="2588">
        <v>482</v>
      </c>
      <c r="H35" s="388">
        <v>17</v>
      </c>
      <c r="I35" s="449">
        <v>23</v>
      </c>
      <c r="J35" s="2588">
        <v>40</v>
      </c>
      <c r="K35" s="452">
        <v>8</v>
      </c>
      <c r="L35" s="453">
        <v>7</v>
      </c>
      <c r="M35" s="454">
        <v>50</v>
      </c>
      <c r="N35" s="455">
        <v>25</v>
      </c>
      <c r="O35" s="456" t="s">
        <v>1308</v>
      </c>
      <c r="P35" s="456">
        <v>50</v>
      </c>
      <c r="Q35" s="456" t="s">
        <v>1308</v>
      </c>
      <c r="R35" s="456">
        <v>25</v>
      </c>
      <c r="S35" s="457" t="s">
        <v>1308</v>
      </c>
    </row>
    <row r="36" spans="1:19" x14ac:dyDescent="0.2">
      <c r="A36" s="448" t="s">
        <v>385</v>
      </c>
      <c r="B36" s="388">
        <v>211</v>
      </c>
      <c r="C36" s="449">
        <v>37</v>
      </c>
      <c r="D36" s="449">
        <v>3</v>
      </c>
      <c r="E36" s="450">
        <v>251</v>
      </c>
      <c r="F36" s="388">
        <v>197</v>
      </c>
      <c r="G36" s="2588">
        <v>448</v>
      </c>
      <c r="H36" s="388">
        <v>8</v>
      </c>
      <c r="I36" s="449">
        <v>23</v>
      </c>
      <c r="J36" s="2588">
        <v>31</v>
      </c>
      <c r="K36" s="452">
        <v>10</v>
      </c>
      <c r="L36" s="453">
        <v>8</v>
      </c>
      <c r="M36" s="454">
        <v>45</v>
      </c>
      <c r="N36" s="455">
        <v>50</v>
      </c>
      <c r="O36" s="456" t="s">
        <v>1313</v>
      </c>
      <c r="P36" s="456">
        <v>40</v>
      </c>
      <c r="Q36" s="456" t="s">
        <v>1307</v>
      </c>
      <c r="R36" s="456">
        <v>10</v>
      </c>
      <c r="S36" s="457" t="s">
        <v>1318</v>
      </c>
    </row>
    <row r="37" spans="1:19" x14ac:dyDescent="0.2">
      <c r="A37" s="448" t="s">
        <v>386</v>
      </c>
      <c r="B37" s="388">
        <v>260</v>
      </c>
      <c r="C37" s="449">
        <v>48</v>
      </c>
      <c r="D37" s="449">
        <v>13</v>
      </c>
      <c r="E37" s="450">
        <v>321</v>
      </c>
      <c r="F37" s="388">
        <v>50</v>
      </c>
      <c r="G37" s="2588">
        <v>371</v>
      </c>
      <c r="H37" s="388">
        <v>11</v>
      </c>
      <c r="I37" s="449">
        <v>10</v>
      </c>
      <c r="J37" s="2588">
        <v>21</v>
      </c>
      <c r="K37" s="452">
        <v>10</v>
      </c>
      <c r="L37" s="453">
        <v>9</v>
      </c>
      <c r="M37" s="454">
        <v>50</v>
      </c>
      <c r="N37" s="455">
        <v>30</v>
      </c>
      <c r="O37" s="456" t="s">
        <v>1308</v>
      </c>
      <c r="P37" s="456">
        <v>40</v>
      </c>
      <c r="Q37" s="456" t="s">
        <v>1308</v>
      </c>
      <c r="R37" s="456">
        <v>30</v>
      </c>
      <c r="S37" s="457" t="s">
        <v>1309</v>
      </c>
    </row>
    <row r="38" spans="1:19" x14ac:dyDescent="0.2">
      <c r="A38" s="448" t="s">
        <v>387</v>
      </c>
      <c r="B38" s="388">
        <v>864</v>
      </c>
      <c r="C38" s="449">
        <v>69</v>
      </c>
      <c r="D38" s="449">
        <v>18</v>
      </c>
      <c r="E38" s="450">
        <v>951</v>
      </c>
      <c r="F38" s="388">
        <v>212</v>
      </c>
      <c r="G38" s="2588">
        <v>1163</v>
      </c>
      <c r="H38" s="388">
        <v>17</v>
      </c>
      <c r="I38" s="449">
        <v>27</v>
      </c>
      <c r="J38" s="2588">
        <v>44</v>
      </c>
      <c r="K38" s="452">
        <v>9</v>
      </c>
      <c r="L38" s="453">
        <v>8</v>
      </c>
      <c r="M38" s="454">
        <v>50</v>
      </c>
      <c r="N38" s="455"/>
      <c r="O38" s="456"/>
      <c r="P38" s="456">
        <v>5</v>
      </c>
      <c r="Q38" s="456" t="s">
        <v>1308</v>
      </c>
      <c r="R38" s="456">
        <v>95</v>
      </c>
      <c r="S38" s="457" t="s">
        <v>1309</v>
      </c>
    </row>
    <row r="39" spans="1:19" x14ac:dyDescent="0.2">
      <c r="A39" s="448" t="s">
        <v>388</v>
      </c>
      <c r="B39" s="388">
        <v>486</v>
      </c>
      <c r="C39" s="449">
        <v>101</v>
      </c>
      <c r="D39" s="449">
        <v>10</v>
      </c>
      <c r="E39" s="450">
        <v>597</v>
      </c>
      <c r="F39" s="388">
        <v>279</v>
      </c>
      <c r="G39" s="2588">
        <v>876</v>
      </c>
      <c r="H39" s="388">
        <v>14</v>
      </c>
      <c r="I39" s="449">
        <v>32</v>
      </c>
      <c r="J39" s="2588">
        <v>46</v>
      </c>
      <c r="K39" s="452">
        <v>10</v>
      </c>
      <c r="L39" s="453">
        <v>9</v>
      </c>
      <c r="M39" s="454">
        <v>50</v>
      </c>
      <c r="N39" s="455">
        <v>15</v>
      </c>
      <c r="O39" s="456" t="s">
        <v>1308</v>
      </c>
      <c r="P39" s="456">
        <v>20</v>
      </c>
      <c r="Q39" s="456" t="s">
        <v>1308</v>
      </c>
      <c r="R39" s="456">
        <v>65</v>
      </c>
      <c r="S39" s="457" t="s">
        <v>1308</v>
      </c>
    </row>
    <row r="40" spans="1:19" x14ac:dyDescent="0.2">
      <c r="A40" s="458" t="s">
        <v>389</v>
      </c>
      <c r="B40" s="1685">
        <v>3829</v>
      </c>
      <c r="C40" s="460">
        <v>880</v>
      </c>
      <c r="D40" s="460">
        <v>341</v>
      </c>
      <c r="E40" s="461">
        <v>5050</v>
      </c>
      <c r="F40" s="1698">
        <v>2874</v>
      </c>
      <c r="G40" s="2587">
        <v>7924</v>
      </c>
      <c r="H40" s="1698">
        <v>168</v>
      </c>
      <c r="I40" s="460">
        <v>531</v>
      </c>
      <c r="J40" s="2587">
        <v>699</v>
      </c>
      <c r="K40" s="452"/>
      <c r="L40" s="453"/>
      <c r="M40" s="454"/>
      <c r="N40" s="455"/>
      <c r="O40" s="456"/>
      <c r="P40" s="456"/>
      <c r="Q40" s="456"/>
      <c r="R40" s="456"/>
      <c r="S40" s="457"/>
    </row>
    <row r="41" spans="1:19" x14ac:dyDescent="0.2">
      <c r="A41" s="448" t="s">
        <v>390</v>
      </c>
      <c r="B41" s="388">
        <v>1734</v>
      </c>
      <c r="C41" s="449">
        <v>328</v>
      </c>
      <c r="D41" s="449">
        <v>127</v>
      </c>
      <c r="E41" s="450">
        <v>2189</v>
      </c>
      <c r="F41" s="388">
        <v>671</v>
      </c>
      <c r="G41" s="2588">
        <v>2860</v>
      </c>
      <c r="H41" s="388">
        <v>55</v>
      </c>
      <c r="I41" s="449">
        <v>121</v>
      </c>
      <c r="J41" s="2588">
        <v>176</v>
      </c>
      <c r="K41" s="452">
        <v>10</v>
      </c>
      <c r="L41" s="453">
        <v>8</v>
      </c>
      <c r="M41" s="454">
        <v>42</v>
      </c>
      <c r="N41" s="455">
        <v>40</v>
      </c>
      <c r="O41" s="456" t="s">
        <v>1308</v>
      </c>
      <c r="P41" s="456">
        <v>40</v>
      </c>
      <c r="Q41" s="456" t="s">
        <v>1308</v>
      </c>
      <c r="R41" s="456">
        <v>20</v>
      </c>
      <c r="S41" s="457" t="s">
        <v>1312</v>
      </c>
    </row>
    <row r="42" spans="1:19" x14ac:dyDescent="0.2">
      <c r="A42" s="448" t="s">
        <v>391</v>
      </c>
      <c r="B42" s="388">
        <v>166</v>
      </c>
      <c r="C42" s="449">
        <v>62</v>
      </c>
      <c r="D42" s="449">
        <v>11</v>
      </c>
      <c r="E42" s="450">
        <v>239</v>
      </c>
      <c r="F42" s="388">
        <v>88</v>
      </c>
      <c r="G42" s="2588">
        <v>327</v>
      </c>
      <c r="H42" s="388">
        <v>9</v>
      </c>
      <c r="I42" s="449">
        <v>16</v>
      </c>
      <c r="J42" s="2588">
        <v>25</v>
      </c>
      <c r="K42" s="452">
        <v>10</v>
      </c>
      <c r="L42" s="453">
        <v>9</v>
      </c>
      <c r="M42" s="454">
        <v>45</v>
      </c>
      <c r="N42" s="455">
        <v>30</v>
      </c>
      <c r="O42" s="456" t="s">
        <v>1308</v>
      </c>
      <c r="P42" s="456"/>
      <c r="Q42" s="456"/>
      <c r="R42" s="456">
        <v>70</v>
      </c>
      <c r="S42" s="457" t="s">
        <v>1318</v>
      </c>
    </row>
    <row r="43" spans="1:19" x14ac:dyDescent="0.2">
      <c r="A43" s="448" t="s">
        <v>392</v>
      </c>
      <c r="B43" s="388">
        <v>115</v>
      </c>
      <c r="C43" s="449">
        <v>16</v>
      </c>
      <c r="D43" s="449">
        <v>20</v>
      </c>
      <c r="E43" s="450">
        <v>151</v>
      </c>
      <c r="F43" s="388">
        <v>227</v>
      </c>
      <c r="G43" s="2588">
        <v>378</v>
      </c>
      <c r="H43" s="388">
        <v>8</v>
      </c>
      <c r="I43" s="449">
        <v>32</v>
      </c>
      <c r="J43" s="2588">
        <v>40</v>
      </c>
      <c r="K43" s="452">
        <v>9</v>
      </c>
      <c r="L43" s="453">
        <v>7</v>
      </c>
      <c r="M43" s="454">
        <v>48</v>
      </c>
      <c r="N43" s="455">
        <v>3</v>
      </c>
      <c r="O43" s="456" t="s">
        <v>1308</v>
      </c>
      <c r="P43" s="456">
        <v>5</v>
      </c>
      <c r="Q43" s="456" t="s">
        <v>1308</v>
      </c>
      <c r="R43" s="456">
        <v>92</v>
      </c>
      <c r="S43" s="457" t="s">
        <v>1307</v>
      </c>
    </row>
    <row r="44" spans="1:19" x14ac:dyDescent="0.2">
      <c r="A44" s="448" t="s">
        <v>393</v>
      </c>
      <c r="B44" s="388">
        <v>477</v>
      </c>
      <c r="C44" s="449">
        <v>135</v>
      </c>
      <c r="D44" s="449">
        <v>85</v>
      </c>
      <c r="E44" s="450">
        <v>697</v>
      </c>
      <c r="F44" s="388">
        <v>453</v>
      </c>
      <c r="G44" s="2588">
        <v>1150</v>
      </c>
      <c r="H44" s="388">
        <v>25</v>
      </c>
      <c r="I44" s="449">
        <v>81</v>
      </c>
      <c r="J44" s="2588">
        <v>106</v>
      </c>
      <c r="K44" s="452">
        <v>8</v>
      </c>
      <c r="L44" s="453">
        <v>7</v>
      </c>
      <c r="M44" s="454">
        <v>55</v>
      </c>
      <c r="N44" s="455">
        <v>12</v>
      </c>
      <c r="O44" s="456" t="s">
        <v>1319</v>
      </c>
      <c r="P44" s="456">
        <v>2</v>
      </c>
      <c r="Q44" s="456" t="s">
        <v>1308</v>
      </c>
      <c r="R44" s="456">
        <v>86</v>
      </c>
      <c r="S44" s="457" t="s">
        <v>1312</v>
      </c>
    </row>
    <row r="45" spans="1:19" x14ac:dyDescent="0.2">
      <c r="A45" s="448" t="s">
        <v>394</v>
      </c>
      <c r="B45" s="388">
        <v>167</v>
      </c>
      <c r="C45" s="449">
        <v>38</v>
      </c>
      <c r="D45" s="449">
        <v>4</v>
      </c>
      <c r="E45" s="450">
        <v>209</v>
      </c>
      <c r="F45" s="388">
        <v>60</v>
      </c>
      <c r="G45" s="2588">
        <v>269</v>
      </c>
      <c r="H45" s="388">
        <v>6</v>
      </c>
      <c r="I45" s="449">
        <v>13</v>
      </c>
      <c r="J45" s="2588">
        <v>19</v>
      </c>
      <c r="K45" s="452">
        <v>10</v>
      </c>
      <c r="L45" s="453">
        <v>9</v>
      </c>
      <c r="M45" s="454">
        <v>45</v>
      </c>
      <c r="N45" s="455">
        <v>60</v>
      </c>
      <c r="O45" s="456" t="s">
        <v>1307</v>
      </c>
      <c r="P45" s="456">
        <v>30</v>
      </c>
      <c r="Q45" s="456" t="s">
        <v>1307</v>
      </c>
      <c r="R45" s="456">
        <v>10</v>
      </c>
      <c r="S45" s="457" t="s">
        <v>1307</v>
      </c>
    </row>
    <row r="46" spans="1:19" x14ac:dyDescent="0.2">
      <c r="A46" s="448" t="s">
        <v>395</v>
      </c>
      <c r="B46" s="388">
        <v>103</v>
      </c>
      <c r="C46" s="449">
        <v>35</v>
      </c>
      <c r="D46" s="449">
        <v>9</v>
      </c>
      <c r="E46" s="450">
        <v>147</v>
      </c>
      <c r="F46" s="388">
        <v>246</v>
      </c>
      <c r="G46" s="2588">
        <v>393</v>
      </c>
      <c r="H46" s="388">
        <v>8</v>
      </c>
      <c r="I46" s="449">
        <v>53</v>
      </c>
      <c r="J46" s="2588">
        <v>61</v>
      </c>
      <c r="K46" s="452">
        <v>8</v>
      </c>
      <c r="L46" s="453">
        <v>6</v>
      </c>
      <c r="M46" s="454">
        <v>55</v>
      </c>
      <c r="N46" s="455">
        <v>8</v>
      </c>
      <c r="O46" s="456" t="s">
        <v>1312</v>
      </c>
      <c r="P46" s="456">
        <v>4</v>
      </c>
      <c r="Q46" s="456" t="s">
        <v>1312</v>
      </c>
      <c r="R46" s="456">
        <v>88</v>
      </c>
      <c r="S46" s="457" t="s">
        <v>1307</v>
      </c>
    </row>
    <row r="47" spans="1:19" x14ac:dyDescent="0.2">
      <c r="A47" s="448" t="s">
        <v>396</v>
      </c>
      <c r="B47" s="388">
        <v>84</v>
      </c>
      <c r="C47" s="449">
        <v>29</v>
      </c>
      <c r="D47" s="449">
        <v>5</v>
      </c>
      <c r="E47" s="450">
        <v>118</v>
      </c>
      <c r="F47" s="388">
        <v>91</v>
      </c>
      <c r="G47" s="2588">
        <v>209</v>
      </c>
      <c r="H47" s="388">
        <v>4</v>
      </c>
      <c r="I47" s="449">
        <v>17</v>
      </c>
      <c r="J47" s="2588">
        <v>21</v>
      </c>
      <c r="K47" s="452">
        <v>9</v>
      </c>
      <c r="L47" s="453">
        <v>8</v>
      </c>
      <c r="M47" s="454">
        <v>45</v>
      </c>
      <c r="N47" s="455">
        <v>12</v>
      </c>
      <c r="O47" s="456" t="s">
        <v>1313</v>
      </c>
      <c r="P47" s="456">
        <v>18</v>
      </c>
      <c r="Q47" s="456" t="s">
        <v>1307</v>
      </c>
      <c r="R47" s="456">
        <v>70</v>
      </c>
      <c r="S47" s="457" t="s">
        <v>1312</v>
      </c>
    </row>
    <row r="48" spans="1:19" x14ac:dyDescent="0.2">
      <c r="A48" s="448" t="s">
        <v>938</v>
      </c>
      <c r="B48" s="388">
        <v>447</v>
      </c>
      <c r="C48" s="449">
        <v>109</v>
      </c>
      <c r="D48" s="449">
        <v>21</v>
      </c>
      <c r="E48" s="450">
        <v>577</v>
      </c>
      <c r="F48" s="388">
        <v>504</v>
      </c>
      <c r="G48" s="2588">
        <v>1081</v>
      </c>
      <c r="H48" s="388">
        <v>22</v>
      </c>
      <c r="I48" s="449">
        <v>115</v>
      </c>
      <c r="J48" s="2588">
        <v>137</v>
      </c>
      <c r="K48" s="452">
        <v>10</v>
      </c>
      <c r="L48" s="453">
        <v>8</v>
      </c>
      <c r="M48" s="454">
        <v>45</v>
      </c>
      <c r="N48" s="455">
        <v>20</v>
      </c>
      <c r="O48" s="456" t="s">
        <v>1309</v>
      </c>
      <c r="P48" s="456">
        <v>5</v>
      </c>
      <c r="Q48" s="456" t="s">
        <v>1309</v>
      </c>
      <c r="R48" s="456">
        <v>75</v>
      </c>
      <c r="S48" s="457" t="s">
        <v>1312</v>
      </c>
    </row>
    <row r="49" spans="1:19" x14ac:dyDescent="0.2">
      <c r="A49" s="448" t="s">
        <v>398</v>
      </c>
      <c r="B49" s="388">
        <v>536</v>
      </c>
      <c r="C49" s="449">
        <v>128</v>
      </c>
      <c r="D49" s="449">
        <v>59</v>
      </c>
      <c r="E49" s="450">
        <v>723</v>
      </c>
      <c r="F49" s="388">
        <v>534</v>
      </c>
      <c r="G49" s="2588">
        <v>1257</v>
      </c>
      <c r="H49" s="388">
        <v>31</v>
      </c>
      <c r="I49" s="449">
        <v>83</v>
      </c>
      <c r="J49" s="2588">
        <v>114</v>
      </c>
      <c r="K49" s="452">
        <v>10</v>
      </c>
      <c r="L49" s="453">
        <v>8</v>
      </c>
      <c r="M49" s="454">
        <v>45</v>
      </c>
      <c r="N49" s="455">
        <v>5</v>
      </c>
      <c r="O49" s="456" t="s">
        <v>1308</v>
      </c>
      <c r="P49" s="456">
        <v>5</v>
      </c>
      <c r="Q49" s="456" t="s">
        <v>1307</v>
      </c>
      <c r="R49" s="456">
        <v>90</v>
      </c>
      <c r="S49" s="457" t="s">
        <v>1307</v>
      </c>
    </row>
    <row r="50" spans="1:19" ht="13.5" thickBot="1" x14ac:dyDescent="0.25">
      <c r="A50" s="415"/>
      <c r="B50" s="898"/>
      <c r="C50" s="2591"/>
      <c r="D50" s="2591"/>
      <c r="E50" s="2593"/>
      <c r="F50" s="21"/>
      <c r="G50" s="2589"/>
      <c r="H50" s="21"/>
      <c r="I50" s="2595"/>
      <c r="J50" s="2594"/>
      <c r="K50" s="465"/>
      <c r="L50" s="466"/>
      <c r="M50" s="467"/>
      <c r="N50" s="1920"/>
      <c r="O50" s="1018"/>
      <c r="P50" s="1018"/>
      <c r="Q50" s="1018"/>
      <c r="R50" s="1018"/>
      <c r="S50" s="1921"/>
    </row>
    <row r="51" spans="1:19" ht="13.5" thickBot="1" x14ac:dyDescent="0.25">
      <c r="A51" s="418" t="s">
        <v>1320</v>
      </c>
      <c r="B51" s="1910">
        <v>29701</v>
      </c>
      <c r="C51" s="2592">
        <v>4756</v>
      </c>
      <c r="D51" s="2592">
        <v>2341</v>
      </c>
      <c r="E51" s="469">
        <v>36798</v>
      </c>
      <c r="F51" s="1699">
        <v>6100</v>
      </c>
      <c r="G51" s="2590">
        <v>42898</v>
      </c>
      <c r="H51" s="1699">
        <v>574</v>
      </c>
      <c r="I51" s="2592">
        <v>961</v>
      </c>
      <c r="J51" s="2590">
        <v>1535</v>
      </c>
      <c r="K51" s="470">
        <v>9.513513513513514</v>
      </c>
      <c r="L51" s="470">
        <v>8.1621621621621614</v>
      </c>
      <c r="M51" s="1922">
        <v>47.297297297297298</v>
      </c>
      <c r="N51" s="1923">
        <v>23.529616724738677</v>
      </c>
      <c r="O51" s="1924" t="s">
        <v>1321</v>
      </c>
      <c r="P51" s="1925">
        <v>20.094076655052262</v>
      </c>
      <c r="Q51" s="1924" t="s">
        <v>1321</v>
      </c>
      <c r="R51" s="1925">
        <v>56.376306620209036</v>
      </c>
      <c r="S51" s="1926" t="s">
        <v>1322</v>
      </c>
    </row>
    <row r="52" spans="1:19" ht="13.5" thickTop="1" x14ac:dyDescent="0.2">
      <c r="A52" s="7" t="s">
        <v>1904</v>
      </c>
      <c r="B52" s="7"/>
      <c r="C52" s="7"/>
      <c r="D52" s="7"/>
      <c r="E52" s="375"/>
      <c r="F52" s="375"/>
      <c r="G52" s="375"/>
      <c r="H52" s="375"/>
      <c r="I52" s="375"/>
      <c r="J52" s="375"/>
      <c r="K52" s="375"/>
      <c r="L52" s="375"/>
    </row>
    <row r="53" spans="1:19" x14ac:dyDescent="0.2">
      <c r="A53" s="7" t="s">
        <v>1988</v>
      </c>
      <c r="B53" s="375"/>
      <c r="C53" s="375"/>
      <c r="D53" s="375"/>
      <c r="E53" s="375"/>
      <c r="F53" s="375"/>
      <c r="G53" s="375"/>
      <c r="H53" s="375"/>
      <c r="I53" s="375"/>
      <c r="J53" s="375"/>
      <c r="K53" s="375"/>
      <c r="L53" s="375"/>
      <c r="P53" s="15"/>
    </row>
    <row r="54" spans="1:19" x14ac:dyDescent="0.2">
      <c r="A54" s="375" t="s">
        <v>1323</v>
      </c>
      <c r="B54" s="375"/>
      <c r="C54" s="375"/>
      <c r="D54" s="375"/>
      <c r="E54" s="375"/>
      <c r="F54" s="375"/>
      <c r="G54" s="375"/>
      <c r="H54" s="375"/>
      <c r="I54" s="375"/>
      <c r="J54" s="375"/>
      <c r="K54" s="375"/>
      <c r="L54" s="375"/>
    </row>
    <row r="55" spans="1:19" x14ac:dyDescent="0.2">
      <c r="A55" s="471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</row>
    <row r="57" spans="1:19" x14ac:dyDescent="0.2">
      <c r="H57" s="422"/>
      <c r="I57" s="422"/>
      <c r="J57" s="422"/>
    </row>
  </sheetData>
  <mergeCells count="20">
    <mergeCell ref="J6:J8"/>
    <mergeCell ref="N6:S6"/>
    <mergeCell ref="N7:O7"/>
    <mergeCell ref="P7:Q7"/>
    <mergeCell ref="R7:S7"/>
    <mergeCell ref="A1:S1"/>
    <mergeCell ref="A2:S2"/>
    <mergeCell ref="A3:S3"/>
    <mergeCell ref="K5:M5"/>
    <mergeCell ref="N5:S5"/>
    <mergeCell ref="B5:J5"/>
    <mergeCell ref="B7:B8"/>
    <mergeCell ref="D7:D8"/>
    <mergeCell ref="C7:C8"/>
    <mergeCell ref="H6:H8"/>
    <mergeCell ref="I6:I8"/>
    <mergeCell ref="F6:F8"/>
    <mergeCell ref="G6:G8"/>
    <mergeCell ref="B6:E6"/>
    <mergeCell ref="E7:E8"/>
  </mergeCells>
  <phoneticPr fontId="13" type="noConversion"/>
  <pageMargins left="0.59055118110236227" right="0.59055118110236227" top="0.78740157480314965" bottom="0.78740157480314965" header="0" footer="0"/>
  <pageSetup scale="70" orientation="landscape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8"/>
  <sheetViews>
    <sheetView workbookViewId="0"/>
  </sheetViews>
  <sheetFormatPr baseColWidth="10" defaultColWidth="11.42578125" defaultRowHeight="12.75" x14ac:dyDescent="0.2"/>
  <cols>
    <col min="2" max="2" width="23" customWidth="1"/>
    <col min="3" max="3" width="17" customWidth="1"/>
    <col min="4" max="4" width="19.28515625" customWidth="1"/>
    <col min="5" max="5" width="16.5703125" customWidth="1"/>
    <col min="6" max="6" width="19.5703125" customWidth="1"/>
    <col min="7" max="7" width="19.42578125" customWidth="1"/>
    <col min="8" max="8" width="23.42578125" customWidth="1"/>
  </cols>
  <sheetData>
    <row r="2" spans="2:9" ht="15" customHeight="1" x14ac:dyDescent="0.3">
      <c r="B2" s="3313" t="s">
        <v>331</v>
      </c>
      <c r="C2" s="3313"/>
      <c r="D2" s="3313"/>
      <c r="E2" s="3313"/>
      <c r="F2" s="3313"/>
      <c r="G2" s="3313"/>
      <c r="H2" s="3313"/>
      <c r="I2" s="3313"/>
    </row>
    <row r="3" spans="2:9" ht="12.75" customHeight="1" x14ac:dyDescent="0.2">
      <c r="B3" s="3308" t="s">
        <v>1273</v>
      </c>
      <c r="C3" s="3308"/>
      <c r="D3" s="3308"/>
      <c r="E3" s="3308"/>
      <c r="F3" s="3308"/>
      <c r="G3" s="3308"/>
      <c r="H3" s="3308"/>
      <c r="I3" s="3308"/>
    </row>
    <row r="4" spans="2:9" ht="12.75" customHeight="1" x14ac:dyDescent="0.2">
      <c r="B4" s="3309" t="s">
        <v>1985</v>
      </c>
      <c r="C4" s="3309"/>
      <c r="D4" s="3309"/>
      <c r="E4" s="3309"/>
      <c r="F4" s="3309"/>
      <c r="G4" s="3309"/>
      <c r="H4" s="3309"/>
      <c r="I4" s="3309"/>
    </row>
    <row r="5" spans="2:9" x14ac:dyDescent="0.2">
      <c r="D5" s="190"/>
      <c r="E5" s="190"/>
      <c r="F5" s="190"/>
      <c r="G5" s="190"/>
    </row>
    <row r="6" spans="2:9" ht="15.75" thickBot="1" x14ac:dyDescent="0.3">
      <c r="B6" s="390"/>
      <c r="C6" s="474"/>
      <c r="D6" s="21"/>
      <c r="E6" s="21"/>
      <c r="F6" s="21"/>
      <c r="G6" s="21"/>
      <c r="H6" s="475"/>
      <c r="I6" s="247"/>
    </row>
    <row r="7" spans="2:9" ht="16.5" thickTop="1" x14ac:dyDescent="0.25">
      <c r="B7" s="399"/>
      <c r="C7" s="3359" t="s">
        <v>1324</v>
      </c>
      <c r="D7" s="3360"/>
      <c r="E7" s="3360"/>
      <c r="F7" s="3360"/>
      <c r="G7" s="3360"/>
      <c r="H7" s="3360"/>
      <c r="I7" s="3356" t="s">
        <v>1512</v>
      </c>
    </row>
    <row r="8" spans="2:9" x14ac:dyDescent="0.2">
      <c r="B8" s="399"/>
      <c r="C8" s="3257" t="s">
        <v>1202</v>
      </c>
      <c r="D8" s="3280"/>
      <c r="E8" s="3265" t="s">
        <v>1203</v>
      </c>
      <c r="F8" s="3266"/>
      <c r="G8" s="3257" t="s">
        <v>1278</v>
      </c>
      <c r="H8" s="3256"/>
      <c r="I8" s="3357"/>
    </row>
    <row r="9" spans="2:9" x14ac:dyDescent="0.2">
      <c r="B9" s="400" t="s">
        <v>334</v>
      </c>
      <c r="C9" s="401" t="s">
        <v>1199</v>
      </c>
      <c r="D9" s="406" t="s">
        <v>1325</v>
      </c>
      <c r="E9" s="378" t="s">
        <v>1199</v>
      </c>
      <c r="F9" s="406" t="s">
        <v>1325</v>
      </c>
      <c r="G9" s="380" t="s">
        <v>439</v>
      </c>
      <c r="H9" s="379" t="s">
        <v>439</v>
      </c>
      <c r="I9" s="3357"/>
    </row>
    <row r="10" spans="2:9" x14ac:dyDescent="0.2">
      <c r="B10" s="399"/>
      <c r="C10" s="403" t="s">
        <v>1218</v>
      </c>
      <c r="D10" s="438" t="s">
        <v>1326</v>
      </c>
      <c r="E10" s="476" t="s">
        <v>1218</v>
      </c>
      <c r="F10" s="438" t="s">
        <v>1326</v>
      </c>
      <c r="G10" s="476" t="s">
        <v>1327</v>
      </c>
      <c r="H10" s="2001" t="s">
        <v>1328</v>
      </c>
      <c r="I10" s="3357"/>
    </row>
    <row r="11" spans="2:9" x14ac:dyDescent="0.2">
      <c r="B11" s="477"/>
      <c r="C11" s="478"/>
      <c r="D11" s="479" t="s">
        <v>1329</v>
      </c>
      <c r="E11" s="480"/>
      <c r="F11" s="479" t="s">
        <v>1329</v>
      </c>
      <c r="G11" s="481" t="s">
        <v>1330</v>
      </c>
      <c r="H11" s="2010" t="s">
        <v>352</v>
      </c>
      <c r="I11" s="3358"/>
    </row>
    <row r="12" spans="2:9" x14ac:dyDescent="0.2">
      <c r="B12" s="442" t="s">
        <v>358</v>
      </c>
      <c r="C12" s="1262">
        <v>28425</v>
      </c>
      <c r="D12" s="1263">
        <v>2558.25</v>
      </c>
      <c r="E12" s="1264">
        <v>27978</v>
      </c>
      <c r="F12" s="1265">
        <v>2377.71</v>
      </c>
      <c r="G12" s="1266">
        <v>56403</v>
      </c>
      <c r="H12" s="2011">
        <v>4935.96</v>
      </c>
      <c r="I12" s="2016">
        <v>7627</v>
      </c>
    </row>
    <row r="13" spans="2:9" x14ac:dyDescent="0.2">
      <c r="B13" s="1977" t="s">
        <v>359</v>
      </c>
      <c r="C13" s="2222"/>
      <c r="D13" s="1268">
        <v>0</v>
      </c>
      <c r="E13" s="1269"/>
      <c r="F13" s="1268">
        <v>0</v>
      </c>
      <c r="G13" s="1269">
        <v>0</v>
      </c>
      <c r="H13" s="2012">
        <v>0</v>
      </c>
      <c r="I13" s="2017"/>
    </row>
    <row r="14" spans="2:9" x14ac:dyDescent="0.2">
      <c r="B14" s="448" t="s">
        <v>360</v>
      </c>
      <c r="C14" s="1267"/>
      <c r="D14" s="1268">
        <v>0</v>
      </c>
      <c r="E14" s="1269"/>
      <c r="F14" s="1268">
        <v>0</v>
      </c>
      <c r="G14" s="1269">
        <v>0</v>
      </c>
      <c r="H14" s="2012">
        <v>0</v>
      </c>
      <c r="I14" s="2017"/>
    </row>
    <row r="15" spans="2:9" x14ac:dyDescent="0.2">
      <c r="B15" s="1977" t="s">
        <v>361</v>
      </c>
      <c r="C15" s="2222">
        <v>105</v>
      </c>
      <c r="D15" s="1268">
        <v>9.4499999999999993</v>
      </c>
      <c r="E15" s="1269">
        <v>210</v>
      </c>
      <c r="F15" s="1268">
        <v>17.43</v>
      </c>
      <c r="G15" s="1269">
        <v>315</v>
      </c>
      <c r="H15" s="2012">
        <v>26.88</v>
      </c>
      <c r="I15" s="2017">
        <v>7703</v>
      </c>
    </row>
    <row r="16" spans="2:9" x14ac:dyDescent="0.2">
      <c r="B16" s="1977" t="s">
        <v>362</v>
      </c>
      <c r="C16" s="2222"/>
      <c r="D16" s="1268">
        <v>0</v>
      </c>
      <c r="E16" s="1269"/>
      <c r="F16" s="1268">
        <v>0</v>
      </c>
      <c r="G16" s="1269">
        <v>0</v>
      </c>
      <c r="H16" s="2012">
        <v>0</v>
      </c>
      <c r="I16" s="2017"/>
    </row>
    <row r="17" spans="2:9" x14ac:dyDescent="0.2">
      <c r="B17" s="1977" t="s">
        <v>363</v>
      </c>
      <c r="C17" s="2222"/>
      <c r="D17" s="1268">
        <v>0</v>
      </c>
      <c r="E17" s="1269"/>
      <c r="F17" s="1268">
        <v>0</v>
      </c>
      <c r="G17" s="1269">
        <v>0</v>
      </c>
      <c r="H17" s="2012">
        <v>0</v>
      </c>
      <c r="I17" s="2017"/>
    </row>
    <row r="18" spans="2:9" x14ac:dyDescent="0.2">
      <c r="B18" s="448" t="s">
        <v>364</v>
      </c>
      <c r="C18" s="1267"/>
      <c r="D18" s="1268">
        <v>0</v>
      </c>
      <c r="E18" s="1267"/>
      <c r="F18" s="1268">
        <v>0</v>
      </c>
      <c r="G18" s="1269">
        <v>0</v>
      </c>
      <c r="H18" s="2012">
        <v>0</v>
      </c>
      <c r="I18" s="2017"/>
    </row>
    <row r="19" spans="2:9" x14ac:dyDescent="0.2">
      <c r="B19" s="1977" t="s">
        <v>365</v>
      </c>
      <c r="C19" s="2222"/>
      <c r="D19" s="1268">
        <v>0</v>
      </c>
      <c r="E19" s="2222"/>
      <c r="F19" s="1268">
        <v>0</v>
      </c>
      <c r="G19" s="1269">
        <v>0</v>
      </c>
      <c r="H19" s="2012">
        <v>0</v>
      </c>
      <c r="I19" s="2017"/>
    </row>
    <row r="20" spans="2:9" x14ac:dyDescent="0.2">
      <c r="B20" s="448" t="s">
        <v>366</v>
      </c>
      <c r="C20" s="1267"/>
      <c r="D20" s="1268">
        <v>0</v>
      </c>
      <c r="E20" s="1267"/>
      <c r="F20" s="1268">
        <v>0</v>
      </c>
      <c r="G20" s="1269">
        <v>0</v>
      </c>
      <c r="H20" s="2012">
        <v>0</v>
      </c>
      <c r="I20" s="2017"/>
    </row>
    <row r="21" spans="2:9" x14ac:dyDescent="0.2">
      <c r="B21" s="1977" t="s">
        <v>935</v>
      </c>
      <c r="C21" s="2222"/>
      <c r="D21" s="1268">
        <v>0</v>
      </c>
      <c r="E21" s="2222"/>
      <c r="F21" s="1268">
        <v>0</v>
      </c>
      <c r="G21" s="1269">
        <v>0</v>
      </c>
      <c r="H21" s="2012">
        <v>0</v>
      </c>
      <c r="I21" s="2017"/>
    </row>
    <row r="22" spans="2:9" x14ac:dyDescent="0.2">
      <c r="B22" s="448" t="s">
        <v>368</v>
      </c>
      <c r="C22" s="1267">
        <v>28320</v>
      </c>
      <c r="D22" s="1268">
        <v>2548.8000000000002</v>
      </c>
      <c r="E22" s="1267">
        <v>27768</v>
      </c>
      <c r="F22" s="1268">
        <v>2360.2800000000002</v>
      </c>
      <c r="G22" s="1269">
        <v>56088</v>
      </c>
      <c r="H22" s="2012">
        <v>4909.08</v>
      </c>
      <c r="I22" s="2017">
        <v>7551</v>
      </c>
    </row>
    <row r="23" spans="2:9" x14ac:dyDescent="0.2">
      <c r="B23" s="448" t="s">
        <v>369</v>
      </c>
      <c r="C23" s="1267"/>
      <c r="D23" s="1268">
        <v>0</v>
      </c>
      <c r="E23" s="1267"/>
      <c r="F23" s="1268">
        <v>0</v>
      </c>
      <c r="G23" s="1269">
        <v>0</v>
      </c>
      <c r="H23" s="2012">
        <v>0</v>
      </c>
      <c r="I23" s="2017"/>
    </row>
    <row r="24" spans="2:9" x14ac:dyDescent="0.2">
      <c r="B24" s="448" t="s">
        <v>936</v>
      </c>
      <c r="C24" s="1267"/>
      <c r="D24" s="1268">
        <v>0</v>
      </c>
      <c r="E24" s="1267"/>
      <c r="F24" s="1268">
        <v>0</v>
      </c>
      <c r="G24" s="1269">
        <v>0</v>
      </c>
      <c r="H24" s="2012">
        <v>0</v>
      </c>
      <c r="I24" s="2017"/>
    </row>
    <row r="25" spans="2:9" x14ac:dyDescent="0.2">
      <c r="B25" s="448" t="s">
        <v>371</v>
      </c>
      <c r="C25" s="1267"/>
      <c r="D25" s="1268">
        <v>0</v>
      </c>
      <c r="E25" s="1267"/>
      <c r="F25" s="1268">
        <v>0</v>
      </c>
      <c r="G25" s="1269">
        <v>0</v>
      </c>
      <c r="H25" s="2012">
        <v>0</v>
      </c>
      <c r="I25" s="2017"/>
    </row>
    <row r="26" spans="2:9" x14ac:dyDescent="0.2">
      <c r="B26" s="448" t="s">
        <v>372</v>
      </c>
      <c r="C26" s="1267"/>
      <c r="D26" s="1268">
        <v>0</v>
      </c>
      <c r="E26" s="1267"/>
      <c r="F26" s="1268">
        <v>0</v>
      </c>
      <c r="G26" s="1269">
        <v>0</v>
      </c>
      <c r="H26" s="2012">
        <v>0</v>
      </c>
      <c r="I26" s="2017"/>
    </row>
    <row r="27" spans="2:9" x14ac:dyDescent="0.2">
      <c r="B27" s="448" t="s">
        <v>373</v>
      </c>
      <c r="C27" s="1267"/>
      <c r="D27" s="1268">
        <v>0</v>
      </c>
      <c r="E27" s="1269"/>
      <c r="F27" s="1268">
        <v>0</v>
      </c>
      <c r="G27" s="1269">
        <v>0</v>
      </c>
      <c r="H27" s="2012">
        <v>0</v>
      </c>
      <c r="I27" s="2017"/>
    </row>
    <row r="28" spans="2:9" x14ac:dyDescent="0.2">
      <c r="B28" s="458" t="s">
        <v>374</v>
      </c>
      <c r="C28" s="1270">
        <v>0</v>
      </c>
      <c r="D28" s="1271">
        <v>0</v>
      </c>
      <c r="E28" s="1032">
        <v>0</v>
      </c>
      <c r="F28" s="1271">
        <v>0</v>
      </c>
      <c r="G28" s="1032">
        <v>0</v>
      </c>
      <c r="H28" s="2013">
        <v>0</v>
      </c>
      <c r="I28" s="2018">
        <v>0</v>
      </c>
    </row>
    <row r="29" spans="2:9" x14ac:dyDescent="0.2">
      <c r="B29" s="1977" t="s">
        <v>375</v>
      </c>
      <c r="C29" s="2222"/>
      <c r="D29" s="1268">
        <v>0</v>
      </c>
      <c r="E29" s="2222"/>
      <c r="F29" s="1268">
        <v>0</v>
      </c>
      <c r="G29" s="1269">
        <v>0</v>
      </c>
      <c r="H29" s="2012">
        <v>0</v>
      </c>
      <c r="I29" s="2017"/>
    </row>
    <row r="30" spans="2:9" x14ac:dyDescent="0.2">
      <c r="B30" s="1977" t="s">
        <v>376</v>
      </c>
      <c r="C30" s="2222"/>
      <c r="D30" s="1268">
        <v>0</v>
      </c>
      <c r="E30" s="2222"/>
      <c r="F30" s="1268">
        <v>0</v>
      </c>
      <c r="G30" s="1269">
        <v>0</v>
      </c>
      <c r="H30" s="2012">
        <v>0</v>
      </c>
      <c r="I30" s="2017"/>
    </row>
    <row r="31" spans="2:9" x14ac:dyDescent="0.2">
      <c r="B31" s="1977" t="s">
        <v>377</v>
      </c>
      <c r="C31" s="2222"/>
      <c r="D31" s="1268">
        <v>0</v>
      </c>
      <c r="E31" s="2222"/>
      <c r="F31" s="1268">
        <v>0</v>
      </c>
      <c r="G31" s="1269">
        <v>0</v>
      </c>
      <c r="H31" s="2012">
        <v>0</v>
      </c>
      <c r="I31" s="2017"/>
    </row>
    <row r="32" spans="2:9" x14ac:dyDescent="0.2">
      <c r="B32" s="448" t="s">
        <v>378</v>
      </c>
      <c r="C32" s="1267"/>
      <c r="D32" s="1268">
        <v>0</v>
      </c>
      <c r="E32" s="1267"/>
      <c r="F32" s="1268">
        <v>0</v>
      </c>
      <c r="G32" s="1269">
        <v>0</v>
      </c>
      <c r="H32" s="2012">
        <v>0</v>
      </c>
      <c r="I32" s="2017"/>
    </row>
    <row r="33" spans="2:9" x14ac:dyDescent="0.2">
      <c r="B33" s="1977" t="s">
        <v>379</v>
      </c>
      <c r="C33" s="2222"/>
      <c r="D33" s="1268">
        <v>0</v>
      </c>
      <c r="E33" s="1269"/>
      <c r="F33" s="1268">
        <v>0</v>
      </c>
      <c r="G33" s="1269">
        <v>0</v>
      </c>
      <c r="H33" s="2012">
        <v>0</v>
      </c>
      <c r="I33" s="2017"/>
    </row>
    <row r="34" spans="2:9" x14ac:dyDescent="0.2">
      <c r="B34" s="458" t="s">
        <v>380</v>
      </c>
      <c r="C34" s="1270">
        <v>1905</v>
      </c>
      <c r="D34" s="1271">
        <v>180.97499999999999</v>
      </c>
      <c r="E34" s="1032">
        <v>1830</v>
      </c>
      <c r="F34" s="1271">
        <v>155.55000000000001</v>
      </c>
      <c r="G34" s="1032">
        <v>3735</v>
      </c>
      <c r="H34" s="2013">
        <v>336.52499999999998</v>
      </c>
      <c r="I34" s="2018">
        <v>8160</v>
      </c>
    </row>
    <row r="35" spans="2:9" x14ac:dyDescent="0.2">
      <c r="B35" s="1977" t="s">
        <v>381</v>
      </c>
      <c r="C35" s="2222">
        <v>1905</v>
      </c>
      <c r="D35" s="1268">
        <v>180.97499999999999</v>
      </c>
      <c r="E35" s="2222">
        <v>1830</v>
      </c>
      <c r="F35" s="1268">
        <v>155.55000000000001</v>
      </c>
      <c r="G35" s="1269">
        <v>3735</v>
      </c>
      <c r="H35" s="2012">
        <v>336.52499999999998</v>
      </c>
      <c r="I35" s="2017">
        <v>8160</v>
      </c>
    </row>
    <row r="36" spans="2:9" x14ac:dyDescent="0.2">
      <c r="B36" s="448" t="s">
        <v>382</v>
      </c>
      <c r="C36" s="1267"/>
      <c r="D36" s="1268">
        <v>0</v>
      </c>
      <c r="E36" s="1267"/>
      <c r="F36" s="1268">
        <v>0</v>
      </c>
      <c r="G36" s="1269">
        <v>0</v>
      </c>
      <c r="H36" s="2012">
        <v>0</v>
      </c>
      <c r="I36" s="2017"/>
    </row>
    <row r="37" spans="2:9" x14ac:dyDescent="0.2">
      <c r="B37" s="448" t="s">
        <v>383</v>
      </c>
      <c r="C37" s="1267"/>
      <c r="D37" s="1268">
        <v>0</v>
      </c>
      <c r="E37" s="1267"/>
      <c r="F37" s="1268">
        <v>0</v>
      </c>
      <c r="G37" s="1269">
        <v>0</v>
      </c>
      <c r="H37" s="2012">
        <v>0</v>
      </c>
      <c r="I37" s="2017"/>
    </row>
    <row r="38" spans="2:9" x14ac:dyDescent="0.2">
      <c r="B38" s="1977" t="s">
        <v>384</v>
      </c>
      <c r="C38" s="2222"/>
      <c r="D38" s="1268">
        <v>0</v>
      </c>
      <c r="E38" s="2222"/>
      <c r="F38" s="1268">
        <v>0</v>
      </c>
      <c r="G38" s="1269">
        <v>0</v>
      </c>
      <c r="H38" s="2012">
        <v>0</v>
      </c>
      <c r="I38" s="2017"/>
    </row>
    <row r="39" spans="2:9" x14ac:dyDescent="0.2">
      <c r="B39" s="1977" t="s">
        <v>385</v>
      </c>
      <c r="C39" s="2222"/>
      <c r="D39" s="1268">
        <v>0</v>
      </c>
      <c r="E39" s="2222"/>
      <c r="F39" s="1268">
        <v>0</v>
      </c>
      <c r="G39" s="1269">
        <v>0</v>
      </c>
      <c r="H39" s="2012">
        <v>0</v>
      </c>
      <c r="I39" s="2017"/>
    </row>
    <row r="40" spans="2:9" x14ac:dyDescent="0.2">
      <c r="B40" s="448" t="s">
        <v>386</v>
      </c>
      <c r="C40" s="1267"/>
      <c r="D40" s="1268">
        <v>0</v>
      </c>
      <c r="E40" s="1267"/>
      <c r="F40" s="1268">
        <v>0</v>
      </c>
      <c r="G40" s="1269">
        <v>0</v>
      </c>
      <c r="H40" s="2012">
        <v>0</v>
      </c>
      <c r="I40" s="2017"/>
    </row>
    <row r="41" spans="2:9" x14ac:dyDescent="0.2">
      <c r="B41" s="1977" t="s">
        <v>387</v>
      </c>
      <c r="C41" s="1267"/>
      <c r="D41" s="1268">
        <v>0</v>
      </c>
      <c r="E41" s="1267"/>
      <c r="F41" s="1268">
        <v>0</v>
      </c>
      <c r="G41" s="1269">
        <v>0</v>
      </c>
      <c r="H41" s="2012">
        <v>0</v>
      </c>
      <c r="I41" s="2017"/>
    </row>
    <row r="42" spans="2:9" x14ac:dyDescent="0.2">
      <c r="B42" s="448" t="s">
        <v>388</v>
      </c>
      <c r="C42" s="1267"/>
      <c r="D42" s="1268">
        <v>0</v>
      </c>
      <c r="E42" s="1267"/>
      <c r="F42" s="1268">
        <v>0</v>
      </c>
      <c r="G42" s="1269">
        <v>0</v>
      </c>
      <c r="H42" s="2012">
        <v>0</v>
      </c>
      <c r="I42" s="2017"/>
    </row>
    <row r="43" spans="2:9" x14ac:dyDescent="0.2">
      <c r="B43" s="458" t="s">
        <v>389</v>
      </c>
      <c r="C43" s="1270">
        <v>760</v>
      </c>
      <c r="D43" s="1271">
        <v>68.400000000000006</v>
      </c>
      <c r="E43" s="1032">
        <v>1780</v>
      </c>
      <c r="F43" s="1271">
        <v>151.30000000000001</v>
      </c>
      <c r="G43" s="1032">
        <v>2540</v>
      </c>
      <c r="H43" s="2013">
        <v>219.70000000000002</v>
      </c>
      <c r="I43" s="2018">
        <v>7673</v>
      </c>
    </row>
    <row r="44" spans="2:9" x14ac:dyDescent="0.2">
      <c r="B44" s="1977" t="s">
        <v>390</v>
      </c>
      <c r="C44" s="2222">
        <v>760</v>
      </c>
      <c r="D44" s="1268">
        <v>68.400000000000006</v>
      </c>
      <c r="E44" s="2222">
        <v>1780</v>
      </c>
      <c r="F44" s="1268">
        <v>151.30000000000001</v>
      </c>
      <c r="G44" s="1269">
        <v>2540</v>
      </c>
      <c r="H44" s="2012">
        <v>219.70000000000002</v>
      </c>
      <c r="I44" s="2017">
        <v>7673</v>
      </c>
    </row>
    <row r="45" spans="2:9" x14ac:dyDescent="0.2">
      <c r="B45" s="1977" t="s">
        <v>391</v>
      </c>
      <c r="C45" s="2222"/>
      <c r="D45" s="1268">
        <v>0</v>
      </c>
      <c r="E45" s="2222"/>
      <c r="F45" s="1268">
        <v>0</v>
      </c>
      <c r="G45" s="1269">
        <v>0</v>
      </c>
      <c r="H45" s="2012">
        <v>0</v>
      </c>
      <c r="I45" s="2017"/>
    </row>
    <row r="46" spans="2:9" x14ac:dyDescent="0.2">
      <c r="B46" s="448" t="s">
        <v>392</v>
      </c>
      <c r="C46" s="1267"/>
      <c r="D46" s="1268">
        <v>0</v>
      </c>
      <c r="E46" s="1267"/>
      <c r="F46" s="1268">
        <v>0</v>
      </c>
      <c r="G46" s="1269">
        <v>0</v>
      </c>
      <c r="H46" s="2012">
        <v>0</v>
      </c>
      <c r="I46" s="2017"/>
    </row>
    <row r="47" spans="2:9" x14ac:dyDescent="0.2">
      <c r="B47" s="1977" t="s">
        <v>393</v>
      </c>
      <c r="C47" s="1267"/>
      <c r="D47" s="1268">
        <v>0</v>
      </c>
      <c r="E47" s="1267"/>
      <c r="F47" s="1268">
        <v>0</v>
      </c>
      <c r="G47" s="1269">
        <v>0</v>
      </c>
      <c r="H47" s="2012">
        <v>0</v>
      </c>
      <c r="I47" s="2017">
        <v>7673</v>
      </c>
    </row>
    <row r="48" spans="2:9" x14ac:dyDescent="0.2">
      <c r="B48" s="448" t="s">
        <v>394</v>
      </c>
      <c r="C48" s="1267"/>
      <c r="D48" s="1268">
        <v>0</v>
      </c>
      <c r="E48" s="1267"/>
      <c r="F48" s="1268">
        <v>0</v>
      </c>
      <c r="G48" s="1269">
        <v>0</v>
      </c>
      <c r="H48" s="2012">
        <v>0</v>
      </c>
      <c r="I48" s="2017"/>
    </row>
    <row r="49" spans="2:9" x14ac:dyDescent="0.2">
      <c r="B49" s="448" t="s">
        <v>395</v>
      </c>
      <c r="C49" s="1267"/>
      <c r="D49" s="1268">
        <v>0</v>
      </c>
      <c r="E49" s="1269"/>
      <c r="F49" s="1268">
        <v>0</v>
      </c>
      <c r="G49" s="1269">
        <v>0</v>
      </c>
      <c r="H49" s="2012">
        <v>0</v>
      </c>
      <c r="I49" s="2017"/>
    </row>
    <row r="50" spans="2:9" x14ac:dyDescent="0.2">
      <c r="B50" s="448" t="s">
        <v>396</v>
      </c>
      <c r="C50" s="1267"/>
      <c r="D50" s="1268">
        <v>0</v>
      </c>
      <c r="E50" s="1269"/>
      <c r="F50" s="1268">
        <v>0</v>
      </c>
      <c r="G50" s="1269">
        <v>0</v>
      </c>
      <c r="H50" s="2012">
        <v>0</v>
      </c>
      <c r="I50" s="2017"/>
    </row>
    <row r="51" spans="2:9" x14ac:dyDescent="0.2">
      <c r="B51" s="448" t="s">
        <v>938</v>
      </c>
      <c r="C51" s="1267"/>
      <c r="D51" s="1268">
        <v>0</v>
      </c>
      <c r="E51" s="1269"/>
      <c r="F51" s="1268">
        <v>0</v>
      </c>
      <c r="G51" s="1269">
        <v>0</v>
      </c>
      <c r="H51" s="2012">
        <v>0</v>
      </c>
      <c r="I51" s="2017"/>
    </row>
    <row r="52" spans="2:9" x14ac:dyDescent="0.2">
      <c r="B52" s="1977" t="s">
        <v>398</v>
      </c>
      <c r="C52" s="2222"/>
      <c r="D52" s="1268">
        <v>0</v>
      </c>
      <c r="E52" s="1269"/>
      <c r="F52" s="1268">
        <v>0</v>
      </c>
      <c r="G52" s="1269">
        <v>0</v>
      </c>
      <c r="H52" s="2012">
        <v>0</v>
      </c>
      <c r="I52" s="2017"/>
    </row>
    <row r="53" spans="2:9" x14ac:dyDescent="0.2">
      <c r="B53" s="356"/>
      <c r="C53" s="483"/>
      <c r="D53" s="484"/>
      <c r="E53" s="485"/>
      <c r="F53" s="484"/>
      <c r="G53" s="485"/>
      <c r="H53" s="2014"/>
      <c r="I53" s="2019"/>
    </row>
    <row r="54" spans="2:9" ht="13.5" thickBot="1" x14ac:dyDescent="0.25">
      <c r="B54" s="363" t="s">
        <v>399</v>
      </c>
      <c r="C54" s="486">
        <v>31090</v>
      </c>
      <c r="D54" s="487">
        <v>2807.625</v>
      </c>
      <c r="E54" s="488">
        <v>31588</v>
      </c>
      <c r="F54" s="487">
        <v>2684.5600000000004</v>
      </c>
      <c r="G54" s="488">
        <v>62678</v>
      </c>
      <c r="H54" s="2015">
        <v>5492.1849999999995</v>
      </c>
      <c r="I54" s="2020">
        <v>7593.9397198018642</v>
      </c>
    </row>
    <row r="55" spans="2:9" ht="13.5" thickTop="1" x14ac:dyDescent="0.2">
      <c r="B55" s="7" t="s">
        <v>1904</v>
      </c>
      <c r="C55" s="7"/>
      <c r="D55" s="7"/>
      <c r="E55" s="7"/>
      <c r="F55" s="375"/>
    </row>
    <row r="56" spans="2:9" x14ac:dyDescent="0.2">
      <c r="B56" s="375" t="s">
        <v>1331</v>
      </c>
      <c r="C56" s="7"/>
      <c r="D56" s="7"/>
      <c r="E56" s="7"/>
      <c r="F56" s="7"/>
    </row>
    <row r="58" spans="2:9" x14ac:dyDescent="0.2">
      <c r="C58" s="15"/>
      <c r="D58" s="15"/>
      <c r="E58" s="15"/>
      <c r="F58" s="15"/>
      <c r="G58" s="15"/>
      <c r="H58" s="15"/>
      <c r="I58" s="15"/>
    </row>
  </sheetData>
  <mergeCells count="8">
    <mergeCell ref="B2:I2"/>
    <mergeCell ref="B3:I3"/>
    <mergeCell ref="B4:I4"/>
    <mergeCell ref="I7:I11"/>
    <mergeCell ref="C7:H7"/>
    <mergeCell ref="C8:D8"/>
    <mergeCell ref="E8:F8"/>
    <mergeCell ref="G8:H8"/>
  </mergeCells>
  <phoneticPr fontId="13" type="noConversion"/>
  <pageMargins left="0.98425196850393704" right="0.39370078740157483" top="0.39370078740157483" bottom="0.59055118110236227" header="0" footer="0"/>
  <pageSetup scale="75" orientation="landscape" horizontalDpi="4294967293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zoomScale="90" zoomScaleNormal="90" workbookViewId="0">
      <selection sqref="A1:K1"/>
    </sheetView>
  </sheetViews>
  <sheetFormatPr baseColWidth="10" defaultColWidth="11.42578125" defaultRowHeight="12.75" x14ac:dyDescent="0.2"/>
  <cols>
    <col min="1" max="1" width="19.42578125" customWidth="1"/>
    <col min="2" max="2" width="14.5703125" customWidth="1"/>
    <col min="3" max="3" width="15" customWidth="1"/>
    <col min="4" max="4" width="15.28515625" customWidth="1"/>
    <col min="5" max="5" width="13.85546875" customWidth="1"/>
    <col min="6" max="6" width="9.85546875" customWidth="1"/>
    <col min="7" max="7" width="18.7109375" customWidth="1"/>
    <col min="8" max="8" width="17.42578125" customWidth="1"/>
    <col min="9" max="9" width="15.7109375" customWidth="1"/>
    <col min="10" max="10" width="13.7109375" customWidth="1"/>
    <col min="11" max="11" width="11" bestFit="1" customWidth="1"/>
  </cols>
  <sheetData>
    <row r="1" spans="1:11" ht="15.75" x14ac:dyDescent="0.25">
      <c r="A1" s="3253" t="s">
        <v>331</v>
      </c>
      <c r="B1" s="3253"/>
      <c r="C1" s="3253"/>
      <c r="D1" s="3253"/>
      <c r="E1" s="3253"/>
      <c r="F1" s="3253"/>
      <c r="G1" s="3253"/>
      <c r="H1" s="3253"/>
      <c r="I1" s="3253"/>
      <c r="J1" s="3253"/>
      <c r="K1" s="3253"/>
    </row>
    <row r="2" spans="1:11" ht="15.75" x14ac:dyDescent="0.25">
      <c r="A2" s="3253" t="s">
        <v>915</v>
      </c>
      <c r="B2" s="3253"/>
      <c r="C2" s="3253"/>
      <c r="D2" s="3253"/>
      <c r="E2" s="3253"/>
      <c r="F2" s="3253"/>
      <c r="G2" s="3253"/>
      <c r="H2" s="3253"/>
      <c r="I2" s="3253"/>
      <c r="J2" s="3253"/>
      <c r="K2" s="3253"/>
    </row>
    <row r="3" spans="1:11" ht="15.75" x14ac:dyDescent="0.25">
      <c r="A3" s="3253" t="s">
        <v>1978</v>
      </c>
      <c r="B3" s="3253"/>
      <c r="C3" s="3253"/>
      <c r="D3" s="3253"/>
      <c r="E3" s="3253"/>
      <c r="F3" s="3253"/>
      <c r="G3" s="3253"/>
      <c r="H3" s="3253"/>
      <c r="I3" s="3253"/>
      <c r="J3" s="3253"/>
      <c r="K3" s="3253"/>
    </row>
    <row r="4" spans="1:11" ht="15.75" thickBot="1" x14ac:dyDescent="0.3">
      <c r="A4" s="390"/>
      <c r="B4" s="474"/>
      <c r="C4" s="474"/>
      <c r="D4" s="474"/>
      <c r="E4" s="21"/>
      <c r="F4" s="21"/>
      <c r="G4" s="21"/>
      <c r="H4" s="21"/>
      <c r="I4" s="21"/>
      <c r="J4" s="21"/>
      <c r="K4" s="21"/>
    </row>
    <row r="5" spans="1:11" ht="18.75" thickTop="1" x14ac:dyDescent="0.25">
      <c r="A5" s="1728"/>
      <c r="B5" s="3285" t="s">
        <v>1332</v>
      </c>
      <c r="C5" s="3286"/>
      <c r="D5" s="3286"/>
      <c r="E5" s="3286"/>
      <c r="F5" s="3286"/>
      <c r="G5" s="3286"/>
      <c r="H5" s="3286"/>
      <c r="I5" s="3286"/>
      <c r="J5" s="3286"/>
      <c r="K5" s="3287"/>
    </row>
    <row r="6" spans="1:11" x14ac:dyDescent="0.2">
      <c r="A6" s="1729"/>
      <c r="B6" s="3257" t="s">
        <v>122</v>
      </c>
      <c r="C6" s="3256"/>
      <c r="D6" s="3256"/>
      <c r="E6" s="3256"/>
      <c r="F6" s="3256"/>
      <c r="G6" s="3256"/>
      <c r="H6" s="3280"/>
      <c r="I6" s="3362" t="s">
        <v>1333</v>
      </c>
      <c r="J6" s="3267"/>
      <c r="K6" s="3268"/>
    </row>
    <row r="7" spans="1:11" x14ac:dyDescent="0.2">
      <c r="A7" s="1730" t="s">
        <v>334</v>
      </c>
      <c r="B7" s="3281" t="s">
        <v>1138</v>
      </c>
      <c r="C7" s="3282"/>
      <c r="D7" s="3291" t="s">
        <v>1139</v>
      </c>
      <c r="E7" s="3291"/>
      <c r="F7" s="3291"/>
      <c r="G7" s="3291"/>
      <c r="H7" s="3282"/>
      <c r="I7" s="493" t="s">
        <v>1206</v>
      </c>
      <c r="J7" s="2138" t="s">
        <v>1277</v>
      </c>
      <c r="K7" s="2145" t="s">
        <v>1579</v>
      </c>
    </row>
    <row r="8" spans="1:11" x14ac:dyDescent="0.2">
      <c r="A8" s="1729"/>
      <c r="B8" s="403" t="s">
        <v>439</v>
      </c>
      <c r="C8" s="405" t="s">
        <v>1226</v>
      </c>
      <c r="D8" s="493" t="s">
        <v>439</v>
      </c>
      <c r="E8" s="493" t="s">
        <v>1140</v>
      </c>
      <c r="F8" s="379" t="s">
        <v>1142</v>
      </c>
      <c r="G8" s="379" t="s">
        <v>1143</v>
      </c>
      <c r="H8" s="406" t="s">
        <v>1226</v>
      </c>
      <c r="I8" s="494" t="s">
        <v>1334</v>
      </c>
      <c r="J8" s="2139" t="s">
        <v>1335</v>
      </c>
      <c r="K8" s="2147" t="s">
        <v>1580</v>
      </c>
    </row>
    <row r="9" spans="1:11" x14ac:dyDescent="0.2">
      <c r="A9" s="1731"/>
      <c r="B9" s="1951" t="s">
        <v>1146</v>
      </c>
      <c r="C9" s="1936" t="s">
        <v>1133</v>
      </c>
      <c r="D9" s="395" t="s">
        <v>1144</v>
      </c>
      <c r="E9" s="395" t="s">
        <v>1141</v>
      </c>
      <c r="F9" s="497" t="s">
        <v>1342</v>
      </c>
      <c r="G9" s="497" t="s">
        <v>1145</v>
      </c>
      <c r="H9" s="2177" t="s">
        <v>1818</v>
      </c>
      <c r="I9" s="395" t="s">
        <v>1343</v>
      </c>
      <c r="J9" s="2140" t="s">
        <v>1344</v>
      </c>
      <c r="K9" s="2146" t="s">
        <v>1581</v>
      </c>
    </row>
    <row r="10" spans="1:11" x14ac:dyDescent="0.2">
      <c r="A10" s="1732" t="s">
        <v>358</v>
      </c>
      <c r="B10" s="1236">
        <v>1612000</v>
      </c>
      <c r="C10" s="1237">
        <v>467480000</v>
      </c>
      <c r="D10" s="1239">
        <v>3195500</v>
      </c>
      <c r="E10" s="1235">
        <v>662041.66666666674</v>
      </c>
      <c r="F10" s="1272">
        <v>4.8267354773742834</v>
      </c>
      <c r="G10" s="1235">
        <v>2878510</v>
      </c>
      <c r="H10" s="1273">
        <v>4749541.5</v>
      </c>
      <c r="I10" s="1239">
        <v>2819</v>
      </c>
      <c r="J10" s="396">
        <v>90135</v>
      </c>
      <c r="K10" s="2148"/>
    </row>
    <row r="11" spans="1:11" x14ac:dyDescent="0.2">
      <c r="A11" s="923" t="s">
        <v>359</v>
      </c>
      <c r="B11" s="1244">
        <v>450000</v>
      </c>
      <c r="C11" s="1245">
        <v>130500000</v>
      </c>
      <c r="D11" s="1247">
        <v>1400000</v>
      </c>
      <c r="E11" s="1015">
        <v>280000</v>
      </c>
      <c r="F11" s="1274">
        <v>5</v>
      </c>
      <c r="G11" s="1015">
        <v>1260000</v>
      </c>
      <c r="H11" s="1245">
        <v>2079000</v>
      </c>
      <c r="I11" s="1247">
        <v>610</v>
      </c>
      <c r="J11" s="1247">
        <v>18000</v>
      </c>
      <c r="K11" s="2453">
        <v>28600.000000000004</v>
      </c>
    </row>
    <row r="12" spans="1:11" x14ac:dyDescent="0.2">
      <c r="A12" s="923" t="s">
        <v>360</v>
      </c>
      <c r="B12" s="1244">
        <v>15000</v>
      </c>
      <c r="C12" s="1245">
        <v>4350000</v>
      </c>
      <c r="D12" s="1247">
        <v>400000</v>
      </c>
      <c r="E12" s="1015">
        <v>80000</v>
      </c>
      <c r="F12" s="1274">
        <v>5</v>
      </c>
      <c r="G12" s="1015">
        <v>360000</v>
      </c>
      <c r="H12" s="1245">
        <v>594000</v>
      </c>
      <c r="I12" s="1247">
        <v>230</v>
      </c>
      <c r="J12" s="1247">
        <v>4600</v>
      </c>
      <c r="K12" s="2453">
        <v>28600.000000000004</v>
      </c>
    </row>
    <row r="13" spans="1:11" x14ac:dyDescent="0.2">
      <c r="A13" s="923" t="s">
        <v>361</v>
      </c>
      <c r="B13" s="1244">
        <v>2500</v>
      </c>
      <c r="C13" s="1245">
        <v>725000</v>
      </c>
      <c r="D13" s="1247">
        <v>8000</v>
      </c>
      <c r="E13" s="1015">
        <v>2000</v>
      </c>
      <c r="F13" s="1274">
        <v>4</v>
      </c>
      <c r="G13" s="1015">
        <v>7360</v>
      </c>
      <c r="H13" s="1245">
        <v>12144</v>
      </c>
      <c r="I13" s="1247">
        <v>760</v>
      </c>
      <c r="J13" s="1247">
        <v>22800</v>
      </c>
      <c r="K13" s="2453">
        <v>33000</v>
      </c>
    </row>
    <row r="14" spans="1:11" x14ac:dyDescent="0.2">
      <c r="A14" s="923" t="s">
        <v>362</v>
      </c>
      <c r="B14" s="1244">
        <v>25000</v>
      </c>
      <c r="C14" s="1245">
        <v>7250000</v>
      </c>
      <c r="D14" s="1247">
        <v>7500</v>
      </c>
      <c r="E14" s="1015">
        <v>1875</v>
      </c>
      <c r="F14" s="1274">
        <v>4</v>
      </c>
      <c r="G14" s="1015">
        <v>6750</v>
      </c>
      <c r="H14" s="1245">
        <v>11137.5</v>
      </c>
      <c r="I14" s="1247"/>
      <c r="J14" s="1247"/>
      <c r="K14" s="2453"/>
    </row>
    <row r="15" spans="1:11" x14ac:dyDescent="0.2">
      <c r="A15" s="923" t="s">
        <v>363</v>
      </c>
      <c r="B15" s="1244">
        <v>25000</v>
      </c>
      <c r="C15" s="1245">
        <v>7250000</v>
      </c>
      <c r="D15" s="1247">
        <v>65000</v>
      </c>
      <c r="E15" s="1015">
        <v>13000</v>
      </c>
      <c r="F15" s="1274">
        <v>5</v>
      </c>
      <c r="G15" s="1015">
        <v>58500</v>
      </c>
      <c r="H15" s="1245">
        <v>96525</v>
      </c>
      <c r="I15" s="1247">
        <v>60</v>
      </c>
      <c r="J15" s="1247">
        <v>2400</v>
      </c>
      <c r="K15" s="2453">
        <v>27500.000000000004</v>
      </c>
    </row>
    <row r="16" spans="1:11" x14ac:dyDescent="0.2">
      <c r="A16" s="923" t="s">
        <v>364</v>
      </c>
      <c r="B16" s="1244">
        <v>500</v>
      </c>
      <c r="C16" s="1245">
        <v>145000</v>
      </c>
      <c r="D16" s="1247">
        <v>3600</v>
      </c>
      <c r="E16" s="1015">
        <v>900</v>
      </c>
      <c r="F16" s="1274">
        <v>4</v>
      </c>
      <c r="G16" s="1015">
        <v>3240</v>
      </c>
      <c r="H16" s="1245">
        <v>5346</v>
      </c>
      <c r="I16" s="1247">
        <v>150</v>
      </c>
      <c r="J16" s="1247">
        <v>3000</v>
      </c>
      <c r="K16" s="2453">
        <v>27500.000000000004</v>
      </c>
    </row>
    <row r="17" spans="1:11" x14ac:dyDescent="0.2">
      <c r="A17" s="923" t="s">
        <v>365</v>
      </c>
      <c r="B17" s="1244">
        <v>5000</v>
      </c>
      <c r="C17" s="1245">
        <v>1450000</v>
      </c>
      <c r="D17" s="1247">
        <v>21000</v>
      </c>
      <c r="E17" s="1015">
        <v>7000</v>
      </c>
      <c r="F17" s="1274">
        <v>3</v>
      </c>
      <c r="G17" s="1015">
        <v>18900</v>
      </c>
      <c r="H17" s="1245">
        <v>31185</v>
      </c>
      <c r="I17" s="1247"/>
      <c r="J17" s="1247"/>
      <c r="K17" s="2453"/>
    </row>
    <row r="18" spans="1:11" x14ac:dyDescent="0.2">
      <c r="A18" s="923" t="s">
        <v>366</v>
      </c>
      <c r="B18" s="1244">
        <v>3000</v>
      </c>
      <c r="C18" s="1245">
        <v>870000</v>
      </c>
      <c r="D18" s="1247">
        <v>20000</v>
      </c>
      <c r="E18" s="1015">
        <v>5000</v>
      </c>
      <c r="F18" s="1274">
        <v>4</v>
      </c>
      <c r="G18" s="1015">
        <v>18400</v>
      </c>
      <c r="H18" s="1245">
        <v>30360</v>
      </c>
      <c r="I18" s="1247">
        <v>115</v>
      </c>
      <c r="J18" s="1247">
        <v>3450</v>
      </c>
      <c r="K18" s="2453">
        <v>27500.000000000004</v>
      </c>
    </row>
    <row r="19" spans="1:11" x14ac:dyDescent="0.2">
      <c r="A19" s="923" t="s">
        <v>935</v>
      </c>
      <c r="B19" s="1244">
        <v>360000</v>
      </c>
      <c r="C19" s="1245">
        <v>104400000</v>
      </c>
      <c r="D19" s="1247">
        <v>600000</v>
      </c>
      <c r="E19" s="1015">
        <v>120000</v>
      </c>
      <c r="F19" s="1274">
        <v>5</v>
      </c>
      <c r="G19" s="1015">
        <v>540000</v>
      </c>
      <c r="H19" s="1245">
        <v>891000</v>
      </c>
      <c r="I19" s="1247">
        <v>125</v>
      </c>
      <c r="J19" s="1247">
        <v>3125</v>
      </c>
      <c r="K19" s="2453">
        <v>27500.000000000004</v>
      </c>
    </row>
    <row r="20" spans="1:11" x14ac:dyDescent="0.2">
      <c r="A20" s="923" t="s">
        <v>368</v>
      </c>
      <c r="B20" s="1244">
        <v>683000</v>
      </c>
      <c r="C20" s="1245">
        <v>198070000</v>
      </c>
      <c r="D20" s="1247">
        <v>500000</v>
      </c>
      <c r="E20" s="1015">
        <v>100000</v>
      </c>
      <c r="F20" s="1274">
        <v>5</v>
      </c>
      <c r="G20" s="1015">
        <v>450000</v>
      </c>
      <c r="H20" s="1245">
        <v>742500</v>
      </c>
      <c r="I20" s="1247">
        <v>450</v>
      </c>
      <c r="J20" s="1247">
        <v>22500</v>
      </c>
      <c r="K20" s="2453">
        <v>27500.000000000004</v>
      </c>
    </row>
    <row r="21" spans="1:11" x14ac:dyDescent="0.2">
      <c r="A21" s="923" t="s">
        <v>369</v>
      </c>
      <c r="B21" s="1244">
        <v>1500</v>
      </c>
      <c r="C21" s="1245">
        <v>435000</v>
      </c>
      <c r="D21" s="1247">
        <v>100000</v>
      </c>
      <c r="E21" s="1015">
        <v>33333.333333333336</v>
      </c>
      <c r="F21" s="1274">
        <v>3</v>
      </c>
      <c r="G21" s="1015">
        <v>92000</v>
      </c>
      <c r="H21" s="1245">
        <v>151800</v>
      </c>
      <c r="I21" s="1247">
        <v>165</v>
      </c>
      <c r="J21" s="1247">
        <v>5940</v>
      </c>
      <c r="K21" s="2453">
        <v>27500.000000000004</v>
      </c>
    </row>
    <row r="22" spans="1:11" x14ac:dyDescent="0.2">
      <c r="A22" s="923" t="s">
        <v>936</v>
      </c>
      <c r="B22" s="1244">
        <v>6000</v>
      </c>
      <c r="C22" s="1245">
        <v>1740000</v>
      </c>
      <c r="D22" s="1247">
        <v>28000</v>
      </c>
      <c r="E22" s="1015">
        <v>7000</v>
      </c>
      <c r="F22" s="1274">
        <v>4</v>
      </c>
      <c r="G22" s="1015">
        <v>25200</v>
      </c>
      <c r="H22" s="1245">
        <v>41580</v>
      </c>
      <c r="I22" s="1247">
        <v>55</v>
      </c>
      <c r="J22" s="1247">
        <v>1650</v>
      </c>
      <c r="K22" s="2453">
        <v>27500.000000000004</v>
      </c>
    </row>
    <row r="23" spans="1:11" x14ac:dyDescent="0.2">
      <c r="A23" s="923" t="s">
        <v>371</v>
      </c>
      <c r="B23" s="1244">
        <v>3500</v>
      </c>
      <c r="C23" s="1245">
        <v>1015000</v>
      </c>
      <c r="D23" s="1247">
        <v>16000</v>
      </c>
      <c r="E23" s="1015">
        <v>5333.333333333333</v>
      </c>
      <c r="F23" s="1274">
        <v>3</v>
      </c>
      <c r="G23" s="1015">
        <v>14400</v>
      </c>
      <c r="H23" s="1245">
        <v>23760</v>
      </c>
      <c r="I23" s="1247">
        <v>24</v>
      </c>
      <c r="J23" s="1247">
        <v>720</v>
      </c>
      <c r="K23" s="2453">
        <v>27500.000000000004</v>
      </c>
    </row>
    <row r="24" spans="1:11" x14ac:dyDescent="0.2">
      <c r="A24" s="923" t="s">
        <v>372</v>
      </c>
      <c r="B24" s="1244">
        <v>2000</v>
      </c>
      <c r="C24" s="1245">
        <v>580000</v>
      </c>
      <c r="D24" s="1247">
        <v>16800</v>
      </c>
      <c r="E24" s="1015">
        <v>4200</v>
      </c>
      <c r="F24" s="1274">
        <v>4</v>
      </c>
      <c r="G24" s="1015">
        <v>15120</v>
      </c>
      <c r="H24" s="1245">
        <v>24948</v>
      </c>
      <c r="I24" s="1247">
        <v>75</v>
      </c>
      <c r="J24" s="1247">
        <v>1950</v>
      </c>
      <c r="K24" s="2453">
        <v>33000</v>
      </c>
    </row>
    <row r="25" spans="1:11" x14ac:dyDescent="0.2">
      <c r="A25" s="923" t="s">
        <v>373</v>
      </c>
      <c r="B25" s="1244">
        <v>30000</v>
      </c>
      <c r="C25" s="1245">
        <v>8700000</v>
      </c>
      <c r="D25" s="1247">
        <v>9600</v>
      </c>
      <c r="E25" s="1015">
        <v>2400</v>
      </c>
      <c r="F25" s="1274">
        <v>4</v>
      </c>
      <c r="G25" s="1015">
        <v>8640</v>
      </c>
      <c r="H25" s="1245">
        <v>14256</v>
      </c>
      <c r="I25" s="1247"/>
      <c r="J25" s="1243"/>
      <c r="K25" s="1739"/>
    </row>
    <row r="26" spans="1:11" x14ac:dyDescent="0.2">
      <c r="A26" s="1733" t="s">
        <v>374</v>
      </c>
      <c r="B26" s="459">
        <v>120600</v>
      </c>
      <c r="C26" s="461">
        <v>34974000</v>
      </c>
      <c r="D26" s="1255">
        <v>924000</v>
      </c>
      <c r="E26" s="460">
        <v>167222.22222222222</v>
      </c>
      <c r="F26" s="1272">
        <v>5.5255813953488371</v>
      </c>
      <c r="G26" s="460">
        <v>831600</v>
      </c>
      <c r="H26" s="461">
        <v>1372140</v>
      </c>
      <c r="I26" s="1255">
        <v>480</v>
      </c>
      <c r="J26" s="1253">
        <v>13655</v>
      </c>
      <c r="K26" s="2148"/>
    </row>
    <row r="27" spans="1:11" x14ac:dyDescent="0.2">
      <c r="A27" s="923" t="s">
        <v>375</v>
      </c>
      <c r="B27" s="1244">
        <v>61000</v>
      </c>
      <c r="C27" s="1245">
        <v>17690000</v>
      </c>
      <c r="D27" s="1247">
        <v>750000</v>
      </c>
      <c r="E27" s="1015">
        <v>125000</v>
      </c>
      <c r="F27" s="1275">
        <v>6</v>
      </c>
      <c r="G27" s="1015">
        <v>675000</v>
      </c>
      <c r="H27" s="1245">
        <v>1113750</v>
      </c>
      <c r="I27" s="1247">
        <v>145</v>
      </c>
      <c r="J27" s="1247">
        <v>5800</v>
      </c>
      <c r="K27" s="2453">
        <v>27500.000000000004</v>
      </c>
    </row>
    <row r="28" spans="1:11" x14ac:dyDescent="0.2">
      <c r="A28" s="2184" t="s">
        <v>376</v>
      </c>
      <c r="B28" s="1244">
        <v>9600</v>
      </c>
      <c r="C28" s="1245">
        <v>2784000</v>
      </c>
      <c r="D28" s="1247">
        <v>24000</v>
      </c>
      <c r="E28" s="1015">
        <v>6000</v>
      </c>
      <c r="F28" s="1275">
        <v>4</v>
      </c>
      <c r="G28" s="1015">
        <v>21600</v>
      </c>
      <c r="H28" s="1245">
        <v>35640</v>
      </c>
      <c r="I28" s="1247">
        <v>80</v>
      </c>
      <c r="J28" s="1247">
        <v>940</v>
      </c>
      <c r="K28" s="2453">
        <v>27500.000000000004</v>
      </c>
    </row>
    <row r="29" spans="1:11" x14ac:dyDescent="0.2">
      <c r="A29" s="923" t="s">
        <v>377</v>
      </c>
      <c r="B29" s="1244">
        <v>2000</v>
      </c>
      <c r="C29" s="1245">
        <v>580000</v>
      </c>
      <c r="D29" s="1247">
        <v>8000</v>
      </c>
      <c r="E29" s="1015">
        <v>2000</v>
      </c>
      <c r="F29" s="1275">
        <v>4</v>
      </c>
      <c r="G29" s="1015">
        <v>7200</v>
      </c>
      <c r="H29" s="1245">
        <v>11880</v>
      </c>
      <c r="I29" s="1247">
        <v>20</v>
      </c>
      <c r="J29" s="1247">
        <v>340</v>
      </c>
      <c r="K29" s="2453">
        <v>27500.000000000004</v>
      </c>
    </row>
    <row r="30" spans="1:11" x14ac:dyDescent="0.2">
      <c r="A30" s="923" t="s">
        <v>378</v>
      </c>
      <c r="B30" s="1244">
        <v>28000</v>
      </c>
      <c r="C30" s="1245">
        <v>8120000</v>
      </c>
      <c r="D30" s="1247">
        <v>46000</v>
      </c>
      <c r="E30" s="1015">
        <v>10222.222222222223</v>
      </c>
      <c r="F30" s="1275">
        <v>4.5</v>
      </c>
      <c r="G30" s="1015">
        <v>41400</v>
      </c>
      <c r="H30" s="1245">
        <v>68310</v>
      </c>
      <c r="I30" s="1247">
        <v>95</v>
      </c>
      <c r="J30" s="1247">
        <v>2375</v>
      </c>
      <c r="K30" s="2453">
        <v>27500.000000000004</v>
      </c>
    </row>
    <row r="31" spans="1:11" x14ac:dyDescent="0.2">
      <c r="A31" s="923" t="s">
        <v>379</v>
      </c>
      <c r="B31" s="1244">
        <v>20000</v>
      </c>
      <c r="C31" s="1245">
        <v>5800000</v>
      </c>
      <c r="D31" s="1247">
        <v>96000</v>
      </c>
      <c r="E31" s="1015">
        <v>24000</v>
      </c>
      <c r="F31" s="1275">
        <v>4</v>
      </c>
      <c r="G31" s="1015">
        <v>86400</v>
      </c>
      <c r="H31" s="1245">
        <v>142560</v>
      </c>
      <c r="I31" s="1247">
        <v>140</v>
      </c>
      <c r="J31" s="1247">
        <v>4200</v>
      </c>
      <c r="K31" s="2453">
        <v>26400.000000000004</v>
      </c>
    </row>
    <row r="32" spans="1:11" x14ac:dyDescent="0.2">
      <c r="A32" s="1733" t="s">
        <v>380</v>
      </c>
      <c r="B32" s="459">
        <v>221500</v>
      </c>
      <c r="C32" s="461">
        <v>64235000</v>
      </c>
      <c r="D32" s="1255">
        <v>1097500</v>
      </c>
      <c r="E32" s="460">
        <v>223750</v>
      </c>
      <c r="F32" s="1272">
        <v>4.9050279329608939</v>
      </c>
      <c r="G32" s="460">
        <v>987750</v>
      </c>
      <c r="H32" s="461">
        <v>1629787.5</v>
      </c>
      <c r="I32" s="1255">
        <v>2228</v>
      </c>
      <c r="J32" s="1253">
        <v>71120</v>
      </c>
      <c r="K32" s="2148"/>
    </row>
    <row r="33" spans="1:11" x14ac:dyDescent="0.2">
      <c r="A33" s="923" t="s">
        <v>381</v>
      </c>
      <c r="B33" s="1244">
        <v>72000</v>
      </c>
      <c r="C33" s="1245">
        <v>20880000</v>
      </c>
      <c r="D33" s="1247">
        <v>620000</v>
      </c>
      <c r="E33" s="1015">
        <v>124000</v>
      </c>
      <c r="F33" s="1275">
        <v>5</v>
      </c>
      <c r="G33" s="1015">
        <v>558000</v>
      </c>
      <c r="H33" s="1245">
        <v>920700</v>
      </c>
      <c r="I33" s="1247">
        <v>1150</v>
      </c>
      <c r="J33" s="1247">
        <v>36800</v>
      </c>
      <c r="K33" s="2453">
        <v>33000</v>
      </c>
    </row>
    <row r="34" spans="1:11" x14ac:dyDescent="0.2">
      <c r="A34" s="923" t="s">
        <v>382</v>
      </c>
      <c r="B34" s="1244">
        <v>11500</v>
      </c>
      <c r="C34" s="1245">
        <v>3335000</v>
      </c>
      <c r="D34" s="2143">
        <v>72000</v>
      </c>
      <c r="E34" s="1015">
        <v>18000</v>
      </c>
      <c r="F34" s="1275">
        <v>4</v>
      </c>
      <c r="G34" s="1015">
        <v>64800</v>
      </c>
      <c r="H34" s="1245">
        <v>106920</v>
      </c>
      <c r="I34" s="1247">
        <v>75</v>
      </c>
      <c r="J34" s="1247">
        <v>2025</v>
      </c>
      <c r="K34" s="2453">
        <v>24200.000000000004</v>
      </c>
    </row>
    <row r="35" spans="1:11" x14ac:dyDescent="0.2">
      <c r="A35" s="923" t="s">
        <v>383</v>
      </c>
      <c r="B35" s="1244">
        <v>9000</v>
      </c>
      <c r="C35" s="1245">
        <v>2610000</v>
      </c>
      <c r="D35" s="1247">
        <v>40000</v>
      </c>
      <c r="E35" s="1015">
        <v>10000</v>
      </c>
      <c r="F35" s="1275">
        <v>4</v>
      </c>
      <c r="G35" s="1015">
        <v>36000</v>
      </c>
      <c r="H35" s="1245">
        <v>59400</v>
      </c>
      <c r="I35" s="1247">
        <v>18</v>
      </c>
      <c r="J35" s="1247">
        <v>405</v>
      </c>
      <c r="K35" s="2453">
        <v>22000</v>
      </c>
    </row>
    <row r="36" spans="1:11" x14ac:dyDescent="0.2">
      <c r="A36" s="923" t="s">
        <v>384</v>
      </c>
      <c r="B36" s="1244">
        <v>51000</v>
      </c>
      <c r="C36" s="1245">
        <v>14790000</v>
      </c>
      <c r="D36" s="1247">
        <v>100000</v>
      </c>
      <c r="E36" s="1015">
        <v>20000</v>
      </c>
      <c r="F36" s="1275">
        <v>5</v>
      </c>
      <c r="G36" s="1015">
        <v>90000</v>
      </c>
      <c r="H36" s="1245">
        <v>148500</v>
      </c>
      <c r="I36" s="1247">
        <v>350</v>
      </c>
      <c r="J36" s="1247">
        <v>12600</v>
      </c>
      <c r="K36" s="2453">
        <v>38500</v>
      </c>
    </row>
    <row r="37" spans="1:11" x14ac:dyDescent="0.2">
      <c r="A37" s="923" t="s">
        <v>385</v>
      </c>
      <c r="B37" s="1244">
        <v>12000</v>
      </c>
      <c r="C37" s="1245">
        <v>3480000</v>
      </c>
      <c r="D37" s="1247">
        <v>110000</v>
      </c>
      <c r="E37" s="1015">
        <v>18333.333333333332</v>
      </c>
      <c r="F37" s="1275">
        <v>6</v>
      </c>
      <c r="G37" s="1015">
        <v>99000</v>
      </c>
      <c r="H37" s="1245">
        <v>163350</v>
      </c>
      <c r="I37" s="1247">
        <v>70</v>
      </c>
      <c r="J37" s="1247">
        <v>1750</v>
      </c>
      <c r="K37" s="2453">
        <v>33000</v>
      </c>
    </row>
    <row r="38" spans="1:11" x14ac:dyDescent="0.2">
      <c r="A38" s="923" t="s">
        <v>386</v>
      </c>
      <c r="B38" s="1244">
        <v>36000</v>
      </c>
      <c r="C38" s="1245">
        <v>10440000</v>
      </c>
      <c r="D38" s="1247">
        <v>62500</v>
      </c>
      <c r="E38" s="1015">
        <v>10416.666666666666</v>
      </c>
      <c r="F38" s="1275">
        <v>6</v>
      </c>
      <c r="G38" s="1015">
        <v>56250</v>
      </c>
      <c r="H38" s="1245">
        <v>92812.5</v>
      </c>
      <c r="I38" s="1247">
        <v>240</v>
      </c>
      <c r="J38" s="1247">
        <v>7200</v>
      </c>
      <c r="K38" s="2453">
        <v>38500</v>
      </c>
    </row>
    <row r="39" spans="1:11" x14ac:dyDescent="0.2">
      <c r="A39" s="923" t="s">
        <v>387</v>
      </c>
      <c r="B39" s="1244">
        <v>24000</v>
      </c>
      <c r="C39" s="1245">
        <v>6960000</v>
      </c>
      <c r="D39" s="1247">
        <v>33000</v>
      </c>
      <c r="E39" s="1015">
        <v>11000</v>
      </c>
      <c r="F39" s="1275">
        <v>3</v>
      </c>
      <c r="G39" s="1015">
        <v>29700</v>
      </c>
      <c r="H39" s="1245">
        <v>49005</v>
      </c>
      <c r="I39" s="1247">
        <v>155</v>
      </c>
      <c r="J39" s="1247">
        <v>5580</v>
      </c>
      <c r="K39" s="2453">
        <v>42900</v>
      </c>
    </row>
    <row r="40" spans="1:11" x14ac:dyDescent="0.2">
      <c r="A40" s="923" t="s">
        <v>388</v>
      </c>
      <c r="B40" s="1244">
        <v>6000</v>
      </c>
      <c r="C40" s="1245">
        <v>1740000</v>
      </c>
      <c r="D40" s="1247">
        <v>60000</v>
      </c>
      <c r="E40" s="1015">
        <v>12000</v>
      </c>
      <c r="F40" s="1275">
        <v>5</v>
      </c>
      <c r="G40" s="1015">
        <v>54000</v>
      </c>
      <c r="H40" s="1245">
        <v>89100</v>
      </c>
      <c r="I40" s="1247">
        <v>170</v>
      </c>
      <c r="J40" s="1247">
        <v>4760</v>
      </c>
      <c r="K40" s="2453">
        <v>27500.000000000004</v>
      </c>
    </row>
    <row r="41" spans="1:11" x14ac:dyDescent="0.2">
      <c r="A41" s="1733" t="s">
        <v>389</v>
      </c>
      <c r="B41" s="459">
        <v>185400</v>
      </c>
      <c r="C41" s="461">
        <v>53766000</v>
      </c>
      <c r="D41" s="1255">
        <v>1885800</v>
      </c>
      <c r="E41" s="460">
        <v>401450</v>
      </c>
      <c r="F41" s="1272">
        <v>4.6974716652136008</v>
      </c>
      <c r="G41" s="460">
        <v>1707936</v>
      </c>
      <c r="H41" s="461">
        <v>2818094.4</v>
      </c>
      <c r="I41" s="1255">
        <v>2930</v>
      </c>
      <c r="J41" s="1253">
        <v>194350</v>
      </c>
      <c r="K41" s="2148"/>
    </row>
    <row r="42" spans="1:11" x14ac:dyDescent="0.2">
      <c r="A42" s="923" t="s">
        <v>390</v>
      </c>
      <c r="B42" s="1244">
        <v>76000</v>
      </c>
      <c r="C42" s="1245">
        <v>22040000</v>
      </c>
      <c r="D42" s="1247">
        <v>1350000</v>
      </c>
      <c r="E42" s="1015">
        <v>270000</v>
      </c>
      <c r="F42" s="1275">
        <v>5</v>
      </c>
      <c r="G42" s="1015">
        <v>1215000</v>
      </c>
      <c r="H42" s="1245">
        <v>2004750</v>
      </c>
      <c r="I42" s="1247">
        <v>1200</v>
      </c>
      <c r="J42" s="1247">
        <v>100000</v>
      </c>
      <c r="K42" s="2453">
        <v>30800.000000000004</v>
      </c>
    </row>
    <row r="43" spans="1:11" x14ac:dyDescent="0.2">
      <c r="A43" s="923" t="s">
        <v>391</v>
      </c>
      <c r="B43" s="1244">
        <v>30000</v>
      </c>
      <c r="C43" s="1245">
        <v>8700000</v>
      </c>
      <c r="D43" s="1247">
        <v>12000</v>
      </c>
      <c r="E43" s="1015">
        <v>3000</v>
      </c>
      <c r="F43" s="1275">
        <v>4</v>
      </c>
      <c r="G43" s="1015">
        <v>11040</v>
      </c>
      <c r="H43" s="1245">
        <v>18216</v>
      </c>
      <c r="I43" s="1247">
        <v>100</v>
      </c>
      <c r="J43" s="1247">
        <v>4500</v>
      </c>
      <c r="K43" s="2453">
        <v>27500.000000000004</v>
      </c>
    </row>
    <row r="44" spans="1:11" x14ac:dyDescent="0.2">
      <c r="A44" s="923" t="s">
        <v>392</v>
      </c>
      <c r="B44" s="1244">
        <v>6000</v>
      </c>
      <c r="C44" s="1245">
        <v>1740000</v>
      </c>
      <c r="D44" s="1247">
        <v>4000</v>
      </c>
      <c r="E44" s="1015">
        <v>1000</v>
      </c>
      <c r="F44" s="1275">
        <v>4</v>
      </c>
      <c r="G44" s="1015">
        <v>3680</v>
      </c>
      <c r="H44" s="1245">
        <v>6072</v>
      </c>
      <c r="I44" s="1247"/>
      <c r="J44" s="1247"/>
      <c r="K44" s="2453"/>
    </row>
    <row r="45" spans="1:11" x14ac:dyDescent="0.2">
      <c r="A45" s="923" t="s">
        <v>393</v>
      </c>
      <c r="B45" s="1244">
        <v>30000</v>
      </c>
      <c r="C45" s="1245">
        <v>8700000</v>
      </c>
      <c r="D45" s="1247">
        <v>195000</v>
      </c>
      <c r="E45" s="1015">
        <v>48750</v>
      </c>
      <c r="F45" s="1275">
        <v>4</v>
      </c>
      <c r="G45" s="1015">
        <v>179400</v>
      </c>
      <c r="H45" s="1245">
        <v>296010</v>
      </c>
      <c r="I45" s="1247">
        <v>35</v>
      </c>
      <c r="J45" s="1247">
        <v>2100</v>
      </c>
      <c r="K45" s="2453">
        <v>27500.000000000004</v>
      </c>
    </row>
    <row r="46" spans="1:11" x14ac:dyDescent="0.2">
      <c r="A46" s="923" t="s">
        <v>394</v>
      </c>
      <c r="B46" s="1244">
        <v>1400</v>
      </c>
      <c r="C46" s="1245">
        <v>406000</v>
      </c>
      <c r="D46" s="1247">
        <v>20800</v>
      </c>
      <c r="E46" s="1015">
        <v>5200</v>
      </c>
      <c r="F46" s="1275">
        <v>4</v>
      </c>
      <c r="G46" s="1015">
        <v>19136</v>
      </c>
      <c r="H46" s="1245">
        <v>31574.399999999998</v>
      </c>
      <c r="I46" s="1247">
        <v>150</v>
      </c>
      <c r="J46" s="1247">
        <v>6750</v>
      </c>
      <c r="K46" s="2453">
        <v>27500.000000000004</v>
      </c>
    </row>
    <row r="47" spans="1:11" x14ac:dyDescent="0.2">
      <c r="A47" s="923" t="s">
        <v>395</v>
      </c>
      <c r="B47" s="1244">
        <v>6000</v>
      </c>
      <c r="C47" s="1245">
        <v>1740000</v>
      </c>
      <c r="D47" s="1247">
        <v>24000</v>
      </c>
      <c r="E47" s="1015">
        <v>6000</v>
      </c>
      <c r="F47" s="1275">
        <v>4</v>
      </c>
      <c r="G47" s="1015">
        <v>22080</v>
      </c>
      <c r="H47" s="1245">
        <v>36432</v>
      </c>
      <c r="I47" s="1247">
        <v>150</v>
      </c>
      <c r="J47" s="1247">
        <v>5100</v>
      </c>
      <c r="K47" s="2453">
        <v>22000</v>
      </c>
    </row>
    <row r="48" spans="1:11" x14ac:dyDescent="0.2">
      <c r="A48" s="923" t="s">
        <v>396</v>
      </c>
      <c r="B48" s="1244">
        <v>20000</v>
      </c>
      <c r="C48" s="1245">
        <v>5800000</v>
      </c>
      <c r="D48" s="1247">
        <v>80000</v>
      </c>
      <c r="E48" s="1015">
        <v>20000</v>
      </c>
      <c r="F48" s="1275">
        <v>4</v>
      </c>
      <c r="G48" s="1015">
        <v>73600</v>
      </c>
      <c r="H48" s="1245">
        <v>121440</v>
      </c>
      <c r="I48" s="1247">
        <v>30</v>
      </c>
      <c r="J48" s="1247">
        <v>2000</v>
      </c>
      <c r="K48" s="2453">
        <v>22000</v>
      </c>
    </row>
    <row r="49" spans="1:11" x14ac:dyDescent="0.2">
      <c r="A49" s="923" t="s">
        <v>938</v>
      </c>
      <c r="B49" s="1244">
        <v>8000</v>
      </c>
      <c r="C49" s="1245">
        <v>2320000</v>
      </c>
      <c r="D49" s="1247">
        <v>150000</v>
      </c>
      <c r="E49" s="1015">
        <v>37500</v>
      </c>
      <c r="F49" s="1275">
        <v>4</v>
      </c>
      <c r="G49" s="1015">
        <v>138000</v>
      </c>
      <c r="H49" s="1245">
        <v>227700</v>
      </c>
      <c r="I49" s="1247">
        <v>765</v>
      </c>
      <c r="J49" s="1247">
        <v>45900</v>
      </c>
      <c r="K49" s="2453">
        <v>28600.000000000004</v>
      </c>
    </row>
    <row r="50" spans="1:11" ht="13.5" thickBot="1" x14ac:dyDescent="0.25">
      <c r="A50" s="897" t="s">
        <v>398</v>
      </c>
      <c r="B50" s="1952">
        <v>8000</v>
      </c>
      <c r="C50" s="1245">
        <v>2320000</v>
      </c>
      <c r="D50" s="1950">
        <v>50000</v>
      </c>
      <c r="E50" s="24">
        <v>10000</v>
      </c>
      <c r="F50" s="499">
        <v>5</v>
      </c>
      <c r="G50" s="1015">
        <v>46000</v>
      </c>
      <c r="H50" s="355">
        <v>75900</v>
      </c>
      <c r="I50" s="500">
        <v>500</v>
      </c>
      <c r="J50" s="500">
        <v>28000</v>
      </c>
      <c r="K50" s="2454">
        <v>27500.000000000004</v>
      </c>
    </row>
    <row r="51" spans="1:11" ht="13.5" thickBot="1" x14ac:dyDescent="0.25">
      <c r="A51" s="468" t="s">
        <v>399</v>
      </c>
      <c r="B51" s="1953">
        <v>2139500</v>
      </c>
      <c r="C51" s="503">
        <v>620455000</v>
      </c>
      <c r="D51" s="504">
        <v>7102800</v>
      </c>
      <c r="E51" s="501">
        <v>1454463.888888889</v>
      </c>
      <c r="F51" s="502">
        <v>4.8834488461766172</v>
      </c>
      <c r="G51" s="501">
        <v>6405796</v>
      </c>
      <c r="H51" s="503">
        <v>10569563.4</v>
      </c>
      <c r="I51" s="504">
        <v>8457</v>
      </c>
      <c r="J51" s="2144">
        <v>369260</v>
      </c>
      <c r="K51" s="2149">
        <v>30220.717109895468</v>
      </c>
    </row>
    <row r="52" spans="1:11" ht="13.5" thickTop="1" x14ac:dyDescent="0.2">
      <c r="A52" s="7" t="s">
        <v>1904</v>
      </c>
      <c r="B52" s="7"/>
      <c r="C52" s="7"/>
      <c r="D52" s="7"/>
      <c r="E52" s="7"/>
    </row>
    <row r="53" spans="1:11" x14ac:dyDescent="0.2">
      <c r="A53" s="471" t="s">
        <v>1773</v>
      </c>
      <c r="F53" s="995"/>
      <c r="G53" s="995"/>
    </row>
    <row r="54" spans="1:11" x14ac:dyDescent="0.2">
      <c r="A54" s="375" t="s">
        <v>1529</v>
      </c>
      <c r="H54" s="195"/>
    </row>
    <row r="55" spans="1:11" x14ac:dyDescent="0.2">
      <c r="B55" s="195"/>
      <c r="C55" s="195"/>
      <c r="D55" s="195"/>
      <c r="E55" s="195"/>
      <c r="F55" s="195"/>
      <c r="G55" s="195"/>
      <c r="H55" s="195"/>
      <c r="I55" s="195"/>
      <c r="J55" s="195"/>
      <c r="K55" s="195"/>
    </row>
    <row r="56" spans="1:11" x14ac:dyDescent="0.2">
      <c r="C56" s="195"/>
      <c r="H56" s="195"/>
    </row>
    <row r="57" spans="1:11" x14ac:dyDescent="0.2">
      <c r="A57" s="195"/>
      <c r="E57" s="539"/>
    </row>
    <row r="58" spans="1:11" ht="15.75" x14ac:dyDescent="0.25">
      <c r="A58" s="3253" t="s">
        <v>331</v>
      </c>
      <c r="B58" s="3253"/>
      <c r="C58" s="3253"/>
      <c r="D58" s="3253"/>
      <c r="E58" s="3253"/>
      <c r="F58" s="3253"/>
      <c r="G58" s="3253"/>
      <c r="H58" s="3253"/>
      <c r="I58" s="3253"/>
      <c r="J58" s="3253"/>
    </row>
    <row r="59" spans="1:11" ht="15.75" x14ac:dyDescent="0.25">
      <c r="A59" s="3253" t="s">
        <v>915</v>
      </c>
      <c r="B59" s="3253"/>
      <c r="C59" s="3253"/>
      <c r="D59" s="3253"/>
      <c r="E59" s="3253"/>
      <c r="F59" s="3253"/>
      <c r="G59" s="3253"/>
      <c r="H59" s="3253"/>
      <c r="I59" s="3253"/>
      <c r="J59" s="3253"/>
    </row>
    <row r="60" spans="1:11" ht="15.75" x14ac:dyDescent="0.25">
      <c r="A60" s="3253" t="s">
        <v>1978</v>
      </c>
      <c r="B60" s="3253"/>
      <c r="C60" s="3253"/>
      <c r="D60" s="3253"/>
      <c r="E60" s="3253"/>
      <c r="F60" s="3253"/>
      <c r="G60" s="3253"/>
      <c r="H60" s="3253"/>
      <c r="I60" s="3253"/>
      <c r="J60" s="3253"/>
    </row>
    <row r="61" spans="1:11" ht="13.5" thickBot="1" x14ac:dyDescent="0.25"/>
    <row r="62" spans="1:11" ht="18.75" thickTop="1" x14ac:dyDescent="0.25">
      <c r="A62" s="325"/>
      <c r="B62" s="3361" t="s">
        <v>1492</v>
      </c>
      <c r="C62" s="3286"/>
      <c r="D62" s="3286"/>
      <c r="E62" s="3286"/>
      <c r="F62" s="3286"/>
      <c r="G62" s="3286"/>
      <c r="H62" s="3286"/>
      <c r="I62" s="3286"/>
      <c r="J62" s="3287"/>
    </row>
    <row r="63" spans="1:11" x14ac:dyDescent="0.2">
      <c r="A63" s="399"/>
      <c r="B63" s="492"/>
      <c r="C63" s="492"/>
      <c r="D63" s="492"/>
      <c r="E63" s="492"/>
      <c r="F63" s="1122"/>
      <c r="G63" s="1122"/>
      <c r="H63" s="492"/>
      <c r="I63" s="492"/>
      <c r="J63" s="1734"/>
    </row>
    <row r="64" spans="1:11" x14ac:dyDescent="0.2">
      <c r="A64" s="400" t="s">
        <v>334</v>
      </c>
      <c r="B64" s="404"/>
      <c r="C64" s="404"/>
      <c r="D64" s="404"/>
      <c r="E64" s="404"/>
      <c r="F64" s="1735"/>
      <c r="G64" s="1735"/>
      <c r="H64" s="495"/>
      <c r="I64" s="495"/>
      <c r="J64" s="1709"/>
    </row>
    <row r="65" spans="1:10" x14ac:dyDescent="0.2">
      <c r="A65" s="399"/>
      <c r="B65" s="404" t="s">
        <v>1336</v>
      </c>
      <c r="C65" s="404" t="s">
        <v>1338</v>
      </c>
      <c r="D65" s="404" t="s">
        <v>1337</v>
      </c>
      <c r="E65" s="404" t="s">
        <v>1339</v>
      </c>
      <c r="F65" s="404" t="s">
        <v>1130</v>
      </c>
      <c r="G65" s="404" t="s">
        <v>1131</v>
      </c>
      <c r="H65" s="404" t="s">
        <v>1340</v>
      </c>
      <c r="I65" s="404" t="s">
        <v>1341</v>
      </c>
      <c r="J65" s="496" t="s">
        <v>1132</v>
      </c>
    </row>
    <row r="66" spans="1:10" x14ac:dyDescent="0.2">
      <c r="A66" s="399"/>
      <c r="B66" s="495"/>
      <c r="C66" s="1736"/>
      <c r="D66" s="1737"/>
      <c r="E66" s="1736"/>
      <c r="F66" s="1735"/>
      <c r="G66" s="1735"/>
      <c r="H66" s="495"/>
      <c r="I66" s="495"/>
      <c r="J66" s="1709"/>
    </row>
    <row r="67" spans="1:10" x14ac:dyDescent="0.2">
      <c r="A67" s="458" t="s">
        <v>358</v>
      </c>
      <c r="B67" s="1051">
        <v>19900</v>
      </c>
      <c r="C67" s="1051">
        <v>4653</v>
      </c>
      <c r="D67" s="1051">
        <v>9094</v>
      </c>
      <c r="E67" s="1051">
        <v>626</v>
      </c>
      <c r="F67" s="1051">
        <v>1490</v>
      </c>
      <c r="G67" s="1051">
        <v>4680</v>
      </c>
      <c r="H67" s="1051">
        <v>14771</v>
      </c>
      <c r="I67" s="1051">
        <v>17620</v>
      </c>
      <c r="J67" s="1738">
        <v>0</v>
      </c>
    </row>
    <row r="68" spans="1:10" x14ac:dyDescent="0.2">
      <c r="A68" s="448" t="s">
        <v>359</v>
      </c>
      <c r="B68" s="1015">
        <v>2000</v>
      </c>
      <c r="C68" s="1015">
        <v>800</v>
      </c>
      <c r="D68" s="1015">
        <v>3000</v>
      </c>
      <c r="E68" s="1015">
        <v>32</v>
      </c>
      <c r="F68" s="1015">
        <v>700</v>
      </c>
      <c r="G68" s="1015">
        <v>1700</v>
      </c>
      <c r="H68" s="1015">
        <v>300</v>
      </c>
      <c r="I68" s="1015">
        <v>1800</v>
      </c>
      <c r="J68" s="1739"/>
    </row>
    <row r="69" spans="1:10" x14ac:dyDescent="0.2">
      <c r="A69" s="448" t="s">
        <v>360</v>
      </c>
      <c r="B69" s="1015">
        <v>1500</v>
      </c>
      <c r="C69" s="1015">
        <v>260</v>
      </c>
      <c r="D69" s="1015">
        <v>335</v>
      </c>
      <c r="E69" s="1015">
        <v>18</v>
      </c>
      <c r="F69" s="1015">
        <v>100</v>
      </c>
      <c r="G69" s="1015" t="s">
        <v>1582</v>
      </c>
      <c r="H69" s="1015">
        <v>1600</v>
      </c>
      <c r="I69" s="1015">
        <v>350</v>
      </c>
      <c r="J69" s="1739"/>
    </row>
    <row r="70" spans="1:10" x14ac:dyDescent="0.2">
      <c r="A70" s="448" t="s">
        <v>361</v>
      </c>
      <c r="B70" s="1015">
        <v>1500</v>
      </c>
      <c r="C70" s="1015">
        <v>54</v>
      </c>
      <c r="D70" s="1015">
        <v>930</v>
      </c>
      <c r="E70" s="1015">
        <v>8</v>
      </c>
      <c r="F70" s="1015">
        <v>100</v>
      </c>
      <c r="G70" s="1015">
        <v>230</v>
      </c>
      <c r="H70" s="1015">
        <v>200</v>
      </c>
      <c r="I70" s="1015">
        <v>50</v>
      </c>
      <c r="J70" s="1739"/>
    </row>
    <row r="71" spans="1:10" x14ac:dyDescent="0.2">
      <c r="A71" s="448" t="s">
        <v>362</v>
      </c>
      <c r="B71" s="1015">
        <v>1500</v>
      </c>
      <c r="C71" s="1015">
        <v>335</v>
      </c>
      <c r="D71" s="1015">
        <v>178</v>
      </c>
      <c r="E71" s="1015">
        <v>4</v>
      </c>
      <c r="F71" s="1015">
        <v>30</v>
      </c>
      <c r="G71" s="1015" t="s">
        <v>1582</v>
      </c>
      <c r="H71" s="1015">
        <v>4000</v>
      </c>
      <c r="I71" s="1015">
        <v>6000</v>
      </c>
      <c r="J71" s="1739"/>
    </row>
    <row r="72" spans="1:10" x14ac:dyDescent="0.2">
      <c r="A72" s="448" t="s">
        <v>363</v>
      </c>
      <c r="B72" s="1015">
        <v>1800</v>
      </c>
      <c r="C72" s="1015">
        <v>80</v>
      </c>
      <c r="D72" s="1015">
        <v>467</v>
      </c>
      <c r="E72" s="1015">
        <v>25</v>
      </c>
      <c r="F72" s="1015" t="s">
        <v>1582</v>
      </c>
      <c r="G72" s="1015" t="s">
        <v>1582</v>
      </c>
      <c r="H72" s="1015">
        <v>100</v>
      </c>
      <c r="I72" s="1015">
        <v>150</v>
      </c>
      <c r="J72" s="1739"/>
    </row>
    <row r="73" spans="1:10" x14ac:dyDescent="0.2">
      <c r="A73" s="448" t="s">
        <v>364</v>
      </c>
      <c r="B73" s="1015">
        <v>2500</v>
      </c>
      <c r="C73" s="1015">
        <v>1800</v>
      </c>
      <c r="D73" s="1015">
        <v>2000</v>
      </c>
      <c r="E73" s="1015">
        <v>3</v>
      </c>
      <c r="F73" s="1015" t="s">
        <v>1582</v>
      </c>
      <c r="G73" s="1015" t="s">
        <v>1582</v>
      </c>
      <c r="H73" s="1015">
        <v>2200</v>
      </c>
      <c r="I73" s="1015">
        <v>1800</v>
      </c>
      <c r="J73" s="1739"/>
    </row>
    <row r="74" spans="1:10" x14ac:dyDescent="0.2">
      <c r="A74" s="448" t="s">
        <v>365</v>
      </c>
      <c r="B74" s="1015">
        <v>700</v>
      </c>
      <c r="C74" s="1015">
        <v>70</v>
      </c>
      <c r="D74" s="1015">
        <v>190</v>
      </c>
      <c r="E74" s="1015">
        <v>11</v>
      </c>
      <c r="F74" s="1015">
        <v>200</v>
      </c>
      <c r="G74" s="1015">
        <v>150</v>
      </c>
      <c r="H74" s="1015">
        <v>650</v>
      </c>
      <c r="I74" s="1015">
        <v>850</v>
      </c>
      <c r="J74" s="1739"/>
    </row>
    <row r="75" spans="1:10" x14ac:dyDescent="0.2">
      <c r="A75" s="448" t="s">
        <v>366</v>
      </c>
      <c r="B75" s="1015">
        <v>1000</v>
      </c>
      <c r="C75" s="1015">
        <v>355</v>
      </c>
      <c r="D75" s="1015">
        <v>218</v>
      </c>
      <c r="E75" s="1015"/>
      <c r="F75" s="1015" t="s">
        <v>1582</v>
      </c>
      <c r="G75" s="1015" t="s">
        <v>1582</v>
      </c>
      <c r="H75" s="1015">
        <v>96</v>
      </c>
      <c r="I75" s="1015" t="s">
        <v>1582</v>
      </c>
      <c r="J75" s="1739"/>
    </row>
    <row r="76" spans="1:10" x14ac:dyDescent="0.2">
      <c r="A76" s="448" t="s">
        <v>935</v>
      </c>
      <c r="B76" s="1015">
        <v>1500</v>
      </c>
      <c r="C76" s="1015">
        <v>260</v>
      </c>
      <c r="D76" s="1015">
        <v>150</v>
      </c>
      <c r="E76" s="1015">
        <v>99</v>
      </c>
      <c r="F76" s="1015">
        <v>160</v>
      </c>
      <c r="G76" s="1015">
        <v>100</v>
      </c>
      <c r="H76" s="1015">
        <v>100</v>
      </c>
      <c r="I76" s="1015">
        <v>250</v>
      </c>
      <c r="J76" s="1739"/>
    </row>
    <row r="77" spans="1:10" x14ac:dyDescent="0.2">
      <c r="A77" s="448" t="s">
        <v>368</v>
      </c>
      <c r="B77" s="1015">
        <v>1000</v>
      </c>
      <c r="C77" s="1015">
        <v>150</v>
      </c>
      <c r="D77" s="1015">
        <v>220</v>
      </c>
      <c r="E77" s="1015">
        <v>343</v>
      </c>
      <c r="F77" s="1015" t="s">
        <v>1582</v>
      </c>
      <c r="G77" s="1015">
        <v>850</v>
      </c>
      <c r="H77" s="1015">
        <v>750</v>
      </c>
      <c r="I77" s="1015">
        <v>120</v>
      </c>
      <c r="J77" s="1739"/>
    </row>
    <row r="78" spans="1:10" x14ac:dyDescent="0.2">
      <c r="A78" s="448" t="s">
        <v>369</v>
      </c>
      <c r="B78" s="1978">
        <v>1500</v>
      </c>
      <c r="C78" s="1978">
        <v>40</v>
      </c>
      <c r="D78" s="1978">
        <v>60</v>
      </c>
      <c r="E78" s="1978"/>
      <c r="F78" s="1978">
        <v>200</v>
      </c>
      <c r="G78" s="1978">
        <v>150</v>
      </c>
      <c r="H78" s="1978">
        <v>150</v>
      </c>
      <c r="I78" s="1978">
        <v>100</v>
      </c>
      <c r="J78" s="1739"/>
    </row>
    <row r="79" spans="1:10" x14ac:dyDescent="0.2">
      <c r="A79" s="448" t="s">
        <v>936</v>
      </c>
      <c r="B79" s="1015">
        <v>1300</v>
      </c>
      <c r="C79" s="1015">
        <v>80</v>
      </c>
      <c r="D79" s="1015">
        <v>950</v>
      </c>
      <c r="E79" s="1015">
        <v>14</v>
      </c>
      <c r="F79" s="1015" t="s">
        <v>1582</v>
      </c>
      <c r="G79" s="1015">
        <v>1500</v>
      </c>
      <c r="H79" s="1015" t="s">
        <v>1582</v>
      </c>
      <c r="I79" s="1015">
        <v>400</v>
      </c>
      <c r="J79" s="1739"/>
    </row>
    <row r="80" spans="1:10" x14ac:dyDescent="0.2">
      <c r="A80" s="448" t="s">
        <v>371</v>
      </c>
      <c r="B80" s="1015">
        <v>300</v>
      </c>
      <c r="C80" s="1015">
        <v>189</v>
      </c>
      <c r="D80" s="1015">
        <v>35</v>
      </c>
      <c r="E80" s="1015">
        <v>20</v>
      </c>
      <c r="F80" s="1015" t="s">
        <v>1582</v>
      </c>
      <c r="G80" s="1015" t="s">
        <v>1582</v>
      </c>
      <c r="H80" s="1015">
        <v>45</v>
      </c>
      <c r="I80" s="1015">
        <v>120</v>
      </c>
      <c r="J80" s="1739"/>
    </row>
    <row r="81" spans="1:10" x14ac:dyDescent="0.2">
      <c r="A81" s="448" t="s">
        <v>372</v>
      </c>
      <c r="B81" s="1015">
        <v>1200</v>
      </c>
      <c r="C81" s="1015">
        <v>159</v>
      </c>
      <c r="D81" s="1015">
        <v>298</v>
      </c>
      <c r="E81" s="1015">
        <v>2</v>
      </c>
      <c r="F81" s="1015" t="s">
        <v>1582</v>
      </c>
      <c r="G81" s="1015" t="s">
        <v>1582</v>
      </c>
      <c r="H81" s="1015">
        <v>4500</v>
      </c>
      <c r="I81" s="1015">
        <v>5600</v>
      </c>
      <c r="J81" s="1739"/>
    </row>
    <row r="82" spans="1:10" x14ac:dyDescent="0.2">
      <c r="A82" s="448" t="s">
        <v>373</v>
      </c>
      <c r="B82" s="1015">
        <v>600</v>
      </c>
      <c r="C82" s="1015">
        <v>21</v>
      </c>
      <c r="D82" s="1015">
        <v>63</v>
      </c>
      <c r="E82" s="1015">
        <v>47</v>
      </c>
      <c r="F82" s="1015" t="s">
        <v>1582</v>
      </c>
      <c r="G82" s="1015" t="s">
        <v>1582</v>
      </c>
      <c r="H82" s="1015">
        <v>80</v>
      </c>
      <c r="I82" s="1015">
        <v>30</v>
      </c>
      <c r="J82" s="1739"/>
    </row>
    <row r="83" spans="1:10" x14ac:dyDescent="0.2">
      <c r="A83" s="458" t="s">
        <v>374</v>
      </c>
      <c r="B83" s="460">
        <v>4350</v>
      </c>
      <c r="C83" s="460">
        <v>170</v>
      </c>
      <c r="D83" s="460">
        <v>230</v>
      </c>
      <c r="E83" s="460">
        <v>22</v>
      </c>
      <c r="F83" s="460">
        <v>350</v>
      </c>
      <c r="G83" s="460">
        <v>1970</v>
      </c>
      <c r="H83" s="460">
        <v>410</v>
      </c>
      <c r="I83" s="460">
        <v>248</v>
      </c>
      <c r="J83" s="1256">
        <v>0</v>
      </c>
    </row>
    <row r="84" spans="1:10" x14ac:dyDescent="0.2">
      <c r="A84" s="448" t="s">
        <v>375</v>
      </c>
      <c r="B84" s="1015">
        <v>1800</v>
      </c>
      <c r="C84" s="1015">
        <v>20</v>
      </c>
      <c r="D84" s="1015">
        <v>20</v>
      </c>
      <c r="E84" s="1015">
        <v>2</v>
      </c>
      <c r="F84" s="1015" t="s">
        <v>1582</v>
      </c>
      <c r="G84" s="1015" t="s">
        <v>1582</v>
      </c>
      <c r="H84" s="1015">
        <v>50</v>
      </c>
      <c r="I84" s="1015">
        <v>15</v>
      </c>
      <c r="J84" s="1739"/>
    </row>
    <row r="85" spans="1:10" x14ac:dyDescent="0.2">
      <c r="A85" s="448" t="s">
        <v>376</v>
      </c>
      <c r="B85" s="1015">
        <v>800</v>
      </c>
      <c r="C85" s="1015">
        <v>25</v>
      </c>
      <c r="D85" s="1015">
        <v>35</v>
      </c>
      <c r="E85" s="1015"/>
      <c r="F85" s="1015">
        <v>250</v>
      </c>
      <c r="G85" s="1015">
        <v>1900</v>
      </c>
      <c r="H85" s="1015">
        <v>100</v>
      </c>
      <c r="I85" s="1015">
        <v>200</v>
      </c>
      <c r="J85" s="1739"/>
    </row>
    <row r="86" spans="1:10" x14ac:dyDescent="0.2">
      <c r="A86" s="448" t="s">
        <v>377</v>
      </c>
      <c r="B86" s="1015">
        <v>350</v>
      </c>
      <c r="C86" s="1015">
        <v>5</v>
      </c>
      <c r="D86" s="1015">
        <v>15</v>
      </c>
      <c r="E86" s="1015"/>
      <c r="F86" s="1015" t="s">
        <v>1582</v>
      </c>
      <c r="G86" s="1015" t="s">
        <v>1582</v>
      </c>
      <c r="H86" s="1015" t="s">
        <v>1582</v>
      </c>
      <c r="I86" s="1015" t="s">
        <v>1582</v>
      </c>
      <c r="J86" s="1739"/>
    </row>
    <row r="87" spans="1:10" x14ac:dyDescent="0.2">
      <c r="A87" s="448" t="s">
        <v>378</v>
      </c>
      <c r="B87" s="1015">
        <v>600</v>
      </c>
      <c r="C87" s="1015">
        <v>90</v>
      </c>
      <c r="D87" s="1015">
        <v>130</v>
      </c>
      <c r="E87" s="1015">
        <v>20</v>
      </c>
      <c r="F87" s="1015">
        <v>50</v>
      </c>
      <c r="G87" s="1015">
        <v>20</v>
      </c>
      <c r="H87" s="1015">
        <v>160</v>
      </c>
      <c r="I87" s="1015">
        <v>18</v>
      </c>
      <c r="J87" s="1739"/>
    </row>
    <row r="88" spans="1:10" x14ac:dyDescent="0.2">
      <c r="A88" s="448" t="s">
        <v>379</v>
      </c>
      <c r="B88" s="1015">
        <v>800</v>
      </c>
      <c r="C88" s="1015">
        <v>30</v>
      </c>
      <c r="D88" s="1015">
        <v>30</v>
      </c>
      <c r="E88" s="1015"/>
      <c r="F88" s="1015">
        <v>50</v>
      </c>
      <c r="G88" s="1015">
        <v>50</v>
      </c>
      <c r="H88" s="1015">
        <v>100</v>
      </c>
      <c r="I88" s="1015">
        <v>15</v>
      </c>
      <c r="J88" s="1739"/>
    </row>
    <row r="89" spans="1:10" x14ac:dyDescent="0.2">
      <c r="A89" s="458" t="s">
        <v>380</v>
      </c>
      <c r="B89" s="460">
        <v>8500</v>
      </c>
      <c r="C89" s="460">
        <v>452</v>
      </c>
      <c r="D89" s="460">
        <v>358</v>
      </c>
      <c r="E89" s="460">
        <v>317</v>
      </c>
      <c r="F89" s="460">
        <v>779</v>
      </c>
      <c r="G89" s="460">
        <v>110</v>
      </c>
      <c r="H89" s="460">
        <v>1358</v>
      </c>
      <c r="I89" s="460">
        <v>375</v>
      </c>
      <c r="J89" s="1256">
        <v>0</v>
      </c>
    </row>
    <row r="90" spans="1:10" x14ac:dyDescent="0.2">
      <c r="A90" s="448" t="s">
        <v>381</v>
      </c>
      <c r="B90" s="1015">
        <v>2500</v>
      </c>
      <c r="C90" s="1015">
        <v>20</v>
      </c>
      <c r="D90" s="1015">
        <v>70</v>
      </c>
      <c r="E90" s="1015">
        <v>19</v>
      </c>
      <c r="F90" s="1015">
        <v>200</v>
      </c>
      <c r="G90" s="1015" t="s">
        <v>1582</v>
      </c>
      <c r="H90" s="1015">
        <v>20</v>
      </c>
      <c r="I90" s="1015">
        <v>40</v>
      </c>
      <c r="J90" s="1739"/>
    </row>
    <row r="91" spans="1:10" x14ac:dyDescent="0.2">
      <c r="A91" s="448" t="s">
        <v>382</v>
      </c>
      <c r="B91" s="1015">
        <v>700</v>
      </c>
      <c r="C91" s="1015">
        <v>10</v>
      </c>
      <c r="D91" s="1015">
        <v>20</v>
      </c>
      <c r="E91" s="1015">
        <v>42</v>
      </c>
      <c r="F91" s="1015" t="s">
        <v>1582</v>
      </c>
      <c r="G91" s="1015" t="s">
        <v>1582</v>
      </c>
      <c r="H91" s="1015" t="s">
        <v>1582</v>
      </c>
      <c r="I91" s="1015" t="s">
        <v>1582</v>
      </c>
      <c r="J91" s="1739"/>
    </row>
    <row r="92" spans="1:10" x14ac:dyDescent="0.2">
      <c r="A92" s="448" t="s">
        <v>383</v>
      </c>
      <c r="B92" s="1015">
        <v>600</v>
      </c>
      <c r="C92" s="1015" t="s">
        <v>1582</v>
      </c>
      <c r="D92" s="1015">
        <v>8</v>
      </c>
      <c r="E92" s="1015">
        <v>137</v>
      </c>
      <c r="F92" s="1015" t="s">
        <v>1582</v>
      </c>
      <c r="G92" s="1015" t="s">
        <v>1582</v>
      </c>
      <c r="H92" s="1015">
        <v>550</v>
      </c>
      <c r="I92" s="1015" t="s">
        <v>1582</v>
      </c>
      <c r="J92" s="1739"/>
    </row>
    <row r="93" spans="1:10" x14ac:dyDescent="0.2">
      <c r="A93" s="448" t="s">
        <v>384</v>
      </c>
      <c r="B93" s="1015">
        <v>800</v>
      </c>
      <c r="C93" s="1015">
        <v>40</v>
      </c>
      <c r="D93" s="1015">
        <v>40</v>
      </c>
      <c r="E93" s="1015">
        <v>16</v>
      </c>
      <c r="F93" s="1015">
        <v>150</v>
      </c>
      <c r="G93" s="1015" t="s">
        <v>1582</v>
      </c>
      <c r="H93" s="1015">
        <v>400</v>
      </c>
      <c r="I93" s="1015">
        <v>180</v>
      </c>
      <c r="J93" s="1739"/>
    </row>
    <row r="94" spans="1:10" x14ac:dyDescent="0.2">
      <c r="A94" s="448" t="s">
        <v>385</v>
      </c>
      <c r="B94" s="1015">
        <v>800</v>
      </c>
      <c r="C94" s="1015">
        <v>9</v>
      </c>
      <c r="D94" s="1015">
        <v>45</v>
      </c>
      <c r="E94" s="1015">
        <v>12</v>
      </c>
      <c r="F94" s="1015">
        <v>213</v>
      </c>
      <c r="G94" s="1015">
        <v>70</v>
      </c>
      <c r="H94" s="1015">
        <v>125</v>
      </c>
      <c r="I94" s="1015">
        <v>40</v>
      </c>
      <c r="J94" s="1739"/>
    </row>
    <row r="95" spans="1:10" x14ac:dyDescent="0.2">
      <c r="A95" s="448" t="s">
        <v>386</v>
      </c>
      <c r="B95" s="1015">
        <v>1000</v>
      </c>
      <c r="C95" s="1015">
        <v>225</v>
      </c>
      <c r="D95" s="1015">
        <v>50</v>
      </c>
      <c r="E95" s="1015"/>
      <c r="F95" s="1015">
        <v>25</v>
      </c>
      <c r="G95" s="1015" t="s">
        <v>1582</v>
      </c>
      <c r="H95" s="1015">
        <v>100</v>
      </c>
      <c r="I95" s="1015" t="s">
        <v>1582</v>
      </c>
      <c r="J95" s="1739"/>
    </row>
    <row r="96" spans="1:10" x14ac:dyDescent="0.2">
      <c r="A96" s="448" t="s">
        <v>387</v>
      </c>
      <c r="B96" s="1015">
        <v>1200</v>
      </c>
      <c r="C96" s="1015">
        <v>18</v>
      </c>
      <c r="D96" s="1015">
        <v>55</v>
      </c>
      <c r="E96" s="1015">
        <v>5</v>
      </c>
      <c r="F96" s="1015">
        <v>191</v>
      </c>
      <c r="G96" s="1015" t="s">
        <v>1582</v>
      </c>
      <c r="H96" s="1015">
        <v>145</v>
      </c>
      <c r="I96" s="1015">
        <v>80</v>
      </c>
      <c r="J96" s="1739"/>
    </row>
    <row r="97" spans="1:10" x14ac:dyDescent="0.2">
      <c r="A97" s="448" t="s">
        <v>388</v>
      </c>
      <c r="B97" s="1015">
        <v>900</v>
      </c>
      <c r="C97" s="1015">
        <v>130</v>
      </c>
      <c r="D97" s="1015">
        <v>70</v>
      </c>
      <c r="E97" s="1015">
        <v>86</v>
      </c>
      <c r="F97" s="1015" t="s">
        <v>1582</v>
      </c>
      <c r="G97" s="1015">
        <v>40</v>
      </c>
      <c r="H97" s="1015">
        <v>18</v>
      </c>
      <c r="I97" s="1015">
        <v>35</v>
      </c>
      <c r="J97" s="1739"/>
    </row>
    <row r="98" spans="1:10" x14ac:dyDescent="0.2">
      <c r="A98" s="458" t="s">
        <v>389</v>
      </c>
      <c r="B98" s="460">
        <v>7000</v>
      </c>
      <c r="C98" s="460">
        <v>370</v>
      </c>
      <c r="D98" s="460">
        <v>1421</v>
      </c>
      <c r="E98" s="460">
        <v>257</v>
      </c>
      <c r="F98" s="460">
        <v>8130</v>
      </c>
      <c r="G98" s="460">
        <v>13798</v>
      </c>
      <c r="H98" s="460">
        <v>452</v>
      </c>
      <c r="I98" s="460">
        <v>653</v>
      </c>
      <c r="J98" s="1256">
        <v>0</v>
      </c>
    </row>
    <row r="99" spans="1:10" x14ac:dyDescent="0.2">
      <c r="A99" s="448" t="s">
        <v>390</v>
      </c>
      <c r="B99" s="1015">
        <v>1500</v>
      </c>
      <c r="C99" s="1015">
        <v>112</v>
      </c>
      <c r="D99" s="1015">
        <v>390</v>
      </c>
      <c r="E99" s="1015">
        <v>121</v>
      </c>
      <c r="F99" s="1015">
        <v>450</v>
      </c>
      <c r="G99" s="1015">
        <v>1150</v>
      </c>
      <c r="H99" s="1015">
        <v>130</v>
      </c>
      <c r="I99" s="1015">
        <v>160</v>
      </c>
      <c r="J99" s="1739"/>
    </row>
    <row r="100" spans="1:10" x14ac:dyDescent="0.2">
      <c r="A100" s="448" t="s">
        <v>391</v>
      </c>
      <c r="B100" s="1015">
        <v>700</v>
      </c>
      <c r="C100" s="1015">
        <v>20</v>
      </c>
      <c r="D100" s="1015">
        <v>350</v>
      </c>
      <c r="E100" s="1015">
        <v>50</v>
      </c>
      <c r="F100" s="1015">
        <v>45</v>
      </c>
      <c r="G100" s="1015" t="s">
        <v>1582</v>
      </c>
      <c r="H100" s="1015" t="s">
        <v>1582</v>
      </c>
      <c r="I100" s="1015"/>
      <c r="J100" s="1739"/>
    </row>
    <row r="101" spans="1:10" x14ac:dyDescent="0.2">
      <c r="A101" s="448" t="s">
        <v>392</v>
      </c>
      <c r="B101" s="1015">
        <v>400</v>
      </c>
      <c r="C101" s="1015">
        <v>10</v>
      </c>
      <c r="D101" s="1015">
        <v>30</v>
      </c>
      <c r="E101" s="1015"/>
      <c r="F101" s="1015">
        <v>300</v>
      </c>
      <c r="G101" s="1015">
        <v>300</v>
      </c>
      <c r="H101" s="1015" t="s">
        <v>1582</v>
      </c>
      <c r="I101" s="1015" t="s">
        <v>1582</v>
      </c>
      <c r="J101" s="1739"/>
    </row>
    <row r="102" spans="1:10" x14ac:dyDescent="0.2">
      <c r="A102" s="448" t="s">
        <v>393</v>
      </c>
      <c r="B102" s="1015">
        <v>1500</v>
      </c>
      <c r="C102" s="1015">
        <v>56</v>
      </c>
      <c r="D102" s="1015">
        <v>47</v>
      </c>
      <c r="E102" s="1015"/>
      <c r="F102" s="1015">
        <v>2200</v>
      </c>
      <c r="G102" s="1015">
        <v>3298</v>
      </c>
      <c r="H102" s="1015">
        <v>67</v>
      </c>
      <c r="I102" s="1015">
        <v>105</v>
      </c>
      <c r="J102" s="1739"/>
    </row>
    <row r="103" spans="1:10" x14ac:dyDescent="0.2">
      <c r="A103" s="448" t="s">
        <v>394</v>
      </c>
      <c r="B103" s="1015">
        <v>300</v>
      </c>
      <c r="C103" s="1015">
        <v>12</v>
      </c>
      <c r="D103" s="1015">
        <v>130</v>
      </c>
      <c r="E103" s="1015">
        <v>2</v>
      </c>
      <c r="F103" s="1015">
        <v>35</v>
      </c>
      <c r="G103" s="1015">
        <v>500</v>
      </c>
      <c r="H103" s="1015">
        <v>10</v>
      </c>
      <c r="I103" s="1015">
        <v>50</v>
      </c>
      <c r="J103" s="1739"/>
    </row>
    <row r="104" spans="1:10" x14ac:dyDescent="0.2">
      <c r="A104" s="448" t="s">
        <v>395</v>
      </c>
      <c r="B104" s="1015">
        <v>500</v>
      </c>
      <c r="C104" s="1015">
        <v>15</v>
      </c>
      <c r="D104" s="1015">
        <v>154</v>
      </c>
      <c r="E104" s="1015"/>
      <c r="F104" s="1015">
        <v>100</v>
      </c>
      <c r="G104" s="1015">
        <v>650</v>
      </c>
      <c r="H104" s="1015" t="s">
        <v>1582</v>
      </c>
      <c r="I104" s="1015" t="s">
        <v>1582</v>
      </c>
      <c r="J104" s="1739"/>
    </row>
    <row r="105" spans="1:10" x14ac:dyDescent="0.2">
      <c r="A105" s="448" t="s">
        <v>396</v>
      </c>
      <c r="B105" s="1015">
        <v>600</v>
      </c>
      <c r="C105" s="1015">
        <v>40</v>
      </c>
      <c r="D105" s="1015">
        <v>25</v>
      </c>
      <c r="E105" s="1015"/>
      <c r="F105" s="1015" t="s">
        <v>1582</v>
      </c>
      <c r="G105" s="1015">
        <v>100</v>
      </c>
      <c r="H105" s="1015" t="s">
        <v>1582</v>
      </c>
      <c r="I105" s="1015">
        <v>45</v>
      </c>
      <c r="J105" s="1739"/>
    </row>
    <row r="106" spans="1:10" x14ac:dyDescent="0.2">
      <c r="A106" s="448" t="s">
        <v>938</v>
      </c>
      <c r="B106" s="1015">
        <v>700</v>
      </c>
      <c r="C106" s="1015">
        <v>100</v>
      </c>
      <c r="D106" s="1015">
        <v>175</v>
      </c>
      <c r="E106" s="1015">
        <v>81</v>
      </c>
      <c r="F106" s="1015">
        <v>800</v>
      </c>
      <c r="G106" s="1015">
        <v>2800</v>
      </c>
      <c r="H106" s="1015">
        <v>95</v>
      </c>
      <c r="I106" s="1015">
        <v>93</v>
      </c>
      <c r="J106" s="1739"/>
    </row>
    <row r="107" spans="1:10" ht="13.5" thickBot="1" x14ac:dyDescent="0.25">
      <c r="A107" s="415" t="s">
        <v>398</v>
      </c>
      <c r="B107" s="498">
        <v>800</v>
      </c>
      <c r="C107" s="498">
        <v>5</v>
      </c>
      <c r="D107" s="498">
        <v>120</v>
      </c>
      <c r="E107" s="498">
        <v>3</v>
      </c>
      <c r="F107" s="498">
        <v>4200</v>
      </c>
      <c r="G107" s="498">
        <v>5000</v>
      </c>
      <c r="H107" s="498">
        <v>150</v>
      </c>
      <c r="I107" s="498">
        <v>200</v>
      </c>
      <c r="J107" s="1740"/>
    </row>
    <row r="108" spans="1:10" ht="13.5" thickBot="1" x14ac:dyDescent="0.25">
      <c r="A108" s="418" t="s">
        <v>399</v>
      </c>
      <c r="B108" s="501">
        <v>39750</v>
      </c>
      <c r="C108" s="501">
        <v>5645</v>
      </c>
      <c r="D108" s="501">
        <v>11103</v>
      </c>
      <c r="E108" s="501">
        <v>1222</v>
      </c>
      <c r="F108" s="501">
        <v>10749</v>
      </c>
      <c r="G108" s="501">
        <v>20558</v>
      </c>
      <c r="H108" s="501">
        <v>16991</v>
      </c>
      <c r="I108" s="501">
        <v>18896</v>
      </c>
      <c r="J108" s="505">
        <v>0</v>
      </c>
    </row>
    <row r="109" spans="1:10" ht="13.5" thickTop="1" x14ac:dyDescent="0.2">
      <c r="A109" s="7" t="s">
        <v>1904</v>
      </c>
      <c r="B109" s="7"/>
      <c r="C109" s="7"/>
      <c r="D109" s="7"/>
      <c r="E109" s="7"/>
    </row>
  </sheetData>
  <mergeCells count="12">
    <mergeCell ref="A1:K1"/>
    <mergeCell ref="A2:K2"/>
    <mergeCell ref="A3:K3"/>
    <mergeCell ref="B62:J62"/>
    <mergeCell ref="A58:J58"/>
    <mergeCell ref="A59:J59"/>
    <mergeCell ref="A60:J60"/>
    <mergeCell ref="I6:K6"/>
    <mergeCell ref="B7:C7"/>
    <mergeCell ref="D7:H7"/>
    <mergeCell ref="B6:H6"/>
    <mergeCell ref="B5:K5"/>
  </mergeCells>
  <phoneticPr fontId="13" type="noConversion"/>
  <pageMargins left="0.78740157480314965" right="0.59055118110236227" top="0.59055118110236227" bottom="0.39370078740157483" header="0" footer="0"/>
  <pageSetup scale="75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Q1294"/>
  <sheetViews>
    <sheetView zoomScale="80" zoomScaleNormal="80" workbookViewId="0">
      <selection sqref="A1:Q1"/>
    </sheetView>
  </sheetViews>
  <sheetFormatPr baseColWidth="10" defaultColWidth="11.42578125" defaultRowHeight="12.75" x14ac:dyDescent="0.2"/>
  <cols>
    <col min="1" max="1" width="19.28515625" customWidth="1"/>
    <col min="2" max="8" width="12.85546875" customWidth="1"/>
    <col min="9" max="11" width="4.140625" customWidth="1"/>
    <col min="12" max="14" width="12" customWidth="1"/>
    <col min="15" max="15" width="10.5703125" customWidth="1"/>
    <col min="16" max="17" width="12" customWidth="1"/>
  </cols>
  <sheetData>
    <row r="1" spans="1:17" ht="15" customHeight="1" x14ac:dyDescent="0.25">
      <c r="A1" s="2710" t="s">
        <v>1901</v>
      </c>
      <c r="B1" s="2710"/>
      <c r="C1" s="2710"/>
      <c r="D1" s="2710"/>
      <c r="E1" s="2710"/>
      <c r="F1" s="2710"/>
      <c r="G1" s="2710"/>
      <c r="H1" s="2710"/>
      <c r="I1" s="2710"/>
      <c r="J1" s="2710"/>
      <c r="K1" s="2710"/>
      <c r="L1" s="2710"/>
      <c r="M1" s="2710"/>
      <c r="N1" s="2710"/>
      <c r="O1" s="2710"/>
      <c r="P1" s="2710"/>
      <c r="Q1" s="2710"/>
    </row>
    <row r="2" spans="1:17" x14ac:dyDescent="0.2">
      <c r="A2" s="3"/>
      <c r="B2" s="2102"/>
      <c r="C2" s="3"/>
      <c r="D2" s="3"/>
      <c r="E2" s="4"/>
      <c r="F2" s="5"/>
      <c r="G2" s="3"/>
      <c r="H2" s="3"/>
      <c r="I2" s="4"/>
      <c r="J2" s="4"/>
      <c r="K2" s="4"/>
      <c r="L2" s="3"/>
      <c r="M2" s="3"/>
      <c r="N2" s="3"/>
      <c r="O2" s="4"/>
      <c r="P2" s="4"/>
      <c r="Q2" s="3"/>
    </row>
    <row r="3" spans="1:17" ht="13.5" thickBot="1" x14ac:dyDescent="0.25">
      <c r="A3" s="3" t="s">
        <v>333</v>
      </c>
      <c r="B3" s="3"/>
      <c r="C3" s="3"/>
      <c r="D3" s="3"/>
      <c r="E3" s="4"/>
      <c r="F3" s="5"/>
      <c r="G3" s="3"/>
      <c r="H3" s="3"/>
      <c r="I3" s="4"/>
      <c r="J3" s="4"/>
      <c r="K3" s="4"/>
      <c r="L3" s="3"/>
      <c r="M3" s="3"/>
      <c r="N3" s="3"/>
      <c r="O3" s="4"/>
      <c r="P3" s="4"/>
      <c r="Q3" s="3"/>
    </row>
    <row r="4" spans="1:17" ht="14.45" customHeight="1" thickBot="1" x14ac:dyDescent="0.25">
      <c r="A4" s="2711" t="s">
        <v>334</v>
      </c>
      <c r="B4" s="2714" t="s">
        <v>1902</v>
      </c>
      <c r="C4" s="2715"/>
      <c r="D4" s="2715"/>
      <c r="E4" s="2715"/>
      <c r="F4" s="2715"/>
      <c r="G4" s="2715"/>
      <c r="H4" s="2715"/>
      <c r="I4" s="2715"/>
      <c r="J4" s="2715"/>
      <c r="K4" s="2715"/>
      <c r="L4" s="2716" t="s">
        <v>1903</v>
      </c>
      <c r="M4" s="2717"/>
      <c r="N4" s="2717"/>
      <c r="O4" s="2717"/>
      <c r="P4" s="2718"/>
      <c r="Q4" s="2719"/>
    </row>
    <row r="5" spans="1:17" ht="14.45" customHeight="1" x14ac:dyDescent="0.2">
      <c r="A5" s="2712"/>
      <c r="B5" s="2720" t="s">
        <v>335</v>
      </c>
      <c r="C5" s="2721"/>
      <c r="D5" s="1061"/>
      <c r="E5" s="1061" t="s">
        <v>910</v>
      </c>
      <c r="F5" s="1061" t="s">
        <v>336</v>
      </c>
      <c r="G5" s="1061"/>
      <c r="H5" s="1061"/>
      <c r="I5" s="2724" t="s">
        <v>337</v>
      </c>
      <c r="J5" s="2725"/>
      <c r="K5" s="2726"/>
      <c r="L5" s="2722" t="s">
        <v>335</v>
      </c>
      <c r="M5" s="2723"/>
      <c r="N5" s="1068" t="s">
        <v>338</v>
      </c>
      <c r="O5" s="1069" t="s">
        <v>339</v>
      </c>
      <c r="P5" s="1070"/>
      <c r="Q5" s="1071"/>
    </row>
    <row r="6" spans="1:17" ht="14.45" customHeight="1" x14ac:dyDescent="0.2">
      <c r="A6" s="2712"/>
      <c r="B6" s="1061" t="s">
        <v>841</v>
      </c>
      <c r="C6" s="1061" t="s">
        <v>341</v>
      </c>
      <c r="D6" s="1061" t="s">
        <v>843</v>
      </c>
      <c r="E6" s="1061" t="s">
        <v>848</v>
      </c>
      <c r="F6" s="1061" t="s">
        <v>342</v>
      </c>
      <c r="G6" s="1061" t="s">
        <v>343</v>
      </c>
      <c r="H6" s="1061" t="s">
        <v>344</v>
      </c>
      <c r="I6" s="2727" t="s">
        <v>845</v>
      </c>
      <c r="J6" s="2728"/>
      <c r="K6" s="2729"/>
      <c r="L6" s="1072" t="s">
        <v>841</v>
      </c>
      <c r="M6" s="1068" t="s">
        <v>341</v>
      </c>
      <c r="N6" s="1068" t="s">
        <v>345</v>
      </c>
      <c r="O6" s="1069"/>
      <c r="P6" s="1068" t="s">
        <v>343</v>
      </c>
      <c r="Q6" s="1071" t="s">
        <v>344</v>
      </c>
    </row>
    <row r="7" spans="1:17" ht="14.45" customHeight="1" x14ac:dyDescent="0.2">
      <c r="A7" s="2712"/>
      <c r="B7" s="1061"/>
      <c r="C7" s="1061"/>
      <c r="D7" s="1061"/>
      <c r="E7" s="1061"/>
      <c r="F7" s="1061" t="s">
        <v>347</v>
      </c>
      <c r="G7" s="1061" t="s">
        <v>348</v>
      </c>
      <c r="H7" s="1061" t="s">
        <v>347</v>
      </c>
      <c r="I7" s="1062"/>
      <c r="J7" s="1063"/>
      <c r="K7" s="1064"/>
      <c r="L7" s="1072"/>
      <c r="M7" s="1068"/>
      <c r="N7" s="1068"/>
      <c r="O7" s="1069" t="s">
        <v>350</v>
      </c>
      <c r="P7" s="1068" t="s">
        <v>348</v>
      </c>
      <c r="Q7" s="1071" t="s">
        <v>347</v>
      </c>
    </row>
    <row r="8" spans="1:17" ht="14.45" customHeight="1" x14ac:dyDescent="0.2">
      <c r="A8" s="2713"/>
      <c r="B8" s="1065" t="s">
        <v>351</v>
      </c>
      <c r="C8" s="1065" t="s">
        <v>351</v>
      </c>
      <c r="D8" s="1065" t="s">
        <v>352</v>
      </c>
      <c r="E8" s="1065" t="s">
        <v>762</v>
      </c>
      <c r="F8" s="1065"/>
      <c r="G8" s="1065" t="s">
        <v>353</v>
      </c>
      <c r="H8" s="1065" t="s">
        <v>354</v>
      </c>
      <c r="I8" s="1066" t="s">
        <v>355</v>
      </c>
      <c r="J8" s="1066" t="s">
        <v>356</v>
      </c>
      <c r="K8" s="1067" t="s">
        <v>357</v>
      </c>
      <c r="L8" s="1073" t="s">
        <v>351</v>
      </c>
      <c r="M8" s="1074" t="s">
        <v>351</v>
      </c>
      <c r="N8" s="1074" t="s">
        <v>352</v>
      </c>
      <c r="O8" s="1075"/>
      <c r="P8" s="1074" t="s">
        <v>353</v>
      </c>
      <c r="Q8" s="1076" t="s">
        <v>354</v>
      </c>
    </row>
    <row r="9" spans="1:17" ht="14.45" customHeight="1" x14ac:dyDescent="0.2">
      <c r="A9" s="1022" t="s">
        <v>358</v>
      </c>
      <c r="B9" s="1965">
        <v>597</v>
      </c>
      <c r="C9" s="1965">
        <v>597</v>
      </c>
      <c r="D9" s="1664">
        <v>1298.1400000000001</v>
      </c>
      <c r="E9" s="1664">
        <v>2.1744388609715246</v>
      </c>
      <c r="F9" s="1026"/>
      <c r="G9" s="1023"/>
      <c r="H9" s="1023"/>
      <c r="I9" s="1025"/>
      <c r="J9" s="1025"/>
      <c r="K9" s="1027"/>
      <c r="L9" s="1028">
        <v>0</v>
      </c>
      <c r="M9" s="1024">
        <v>0</v>
      </c>
      <c r="N9" s="1024">
        <v>0</v>
      </c>
      <c r="O9" s="1025"/>
      <c r="P9" s="1027"/>
      <c r="Q9" s="1029"/>
    </row>
    <row r="10" spans="1:17" ht="14.45" customHeight="1" x14ac:dyDescent="0.2">
      <c r="A10" s="1535" t="s">
        <v>359</v>
      </c>
      <c r="B10" s="1552">
        <v>89</v>
      </c>
      <c r="C10" s="1552">
        <v>89</v>
      </c>
      <c r="D10" s="262">
        <v>161.98000000000002</v>
      </c>
      <c r="E10" s="1679">
        <v>1.82</v>
      </c>
      <c r="F10" s="1388" t="s">
        <v>979</v>
      </c>
      <c r="G10" s="1006">
        <v>3800000</v>
      </c>
      <c r="H10" s="1200">
        <v>9782886.3351930976</v>
      </c>
      <c r="I10" s="1007"/>
      <c r="J10" s="1007"/>
      <c r="K10" s="1008"/>
      <c r="L10" s="1009"/>
      <c r="M10" s="1003"/>
      <c r="N10" s="1552">
        <v>0</v>
      </c>
      <c r="O10" s="1905"/>
      <c r="P10" s="1008"/>
      <c r="Q10" s="1672"/>
    </row>
    <row r="11" spans="1:17" ht="14.45" customHeight="1" x14ac:dyDescent="0.2">
      <c r="A11" s="1535" t="s">
        <v>360</v>
      </c>
      <c r="B11" s="1552">
        <v>77</v>
      </c>
      <c r="C11" s="1552">
        <v>77</v>
      </c>
      <c r="D11" s="262">
        <v>123.2</v>
      </c>
      <c r="E11" s="1679">
        <v>1.6</v>
      </c>
      <c r="F11" s="1388" t="s">
        <v>979</v>
      </c>
      <c r="G11" s="1006">
        <v>3800000</v>
      </c>
      <c r="H11" s="1200">
        <v>9782886.3351930976</v>
      </c>
      <c r="I11" s="1007"/>
      <c r="J11" s="1007"/>
      <c r="K11" s="1008"/>
      <c r="L11" s="1009"/>
      <c r="M11" s="1003"/>
      <c r="N11" s="1552">
        <v>0</v>
      </c>
      <c r="O11" s="1905"/>
      <c r="P11" s="1008"/>
      <c r="Q11" s="1672"/>
    </row>
    <row r="12" spans="1:17" ht="14.45" customHeight="1" x14ac:dyDescent="0.2">
      <c r="A12" s="1535" t="s">
        <v>361</v>
      </c>
      <c r="B12" s="1552"/>
      <c r="C12" s="1552"/>
      <c r="D12" s="262">
        <v>0</v>
      </c>
      <c r="E12" s="1675">
        <v>0</v>
      </c>
      <c r="F12" s="1011"/>
      <c r="G12" s="1006"/>
      <c r="H12" s="1200"/>
      <c r="I12" s="1007"/>
      <c r="J12" s="1007"/>
      <c r="K12" s="1008"/>
      <c r="L12" s="1009"/>
      <c r="M12" s="1003"/>
      <c r="N12" s="1552">
        <v>0</v>
      </c>
      <c r="O12" s="1905"/>
      <c r="P12" s="1008"/>
      <c r="Q12" s="1672"/>
    </row>
    <row r="13" spans="1:17" ht="14.45" customHeight="1" x14ac:dyDescent="0.2">
      <c r="A13" s="1535" t="s">
        <v>362</v>
      </c>
      <c r="B13" s="1552"/>
      <c r="C13" s="1552"/>
      <c r="D13" s="262">
        <v>0</v>
      </c>
      <c r="E13" s="1675">
        <v>0</v>
      </c>
      <c r="F13" s="1388"/>
      <c r="G13" s="1006"/>
      <c r="H13" s="1200"/>
      <c r="I13" s="1007"/>
      <c r="J13" s="1007"/>
      <c r="K13" s="1008"/>
      <c r="L13" s="1009"/>
      <c r="M13" s="1003"/>
      <c r="N13" s="1552">
        <v>0</v>
      </c>
      <c r="O13" s="1905"/>
      <c r="P13" s="1008"/>
      <c r="Q13" s="1672"/>
    </row>
    <row r="14" spans="1:17" ht="14.45" customHeight="1" x14ac:dyDescent="0.2">
      <c r="A14" s="1535" t="s">
        <v>363</v>
      </c>
      <c r="B14" s="1552">
        <v>283</v>
      </c>
      <c r="C14" s="1552">
        <v>283</v>
      </c>
      <c r="D14" s="262">
        <v>690.52</v>
      </c>
      <c r="E14" s="1573">
        <v>2.44</v>
      </c>
      <c r="F14" s="1388" t="s">
        <v>979</v>
      </c>
      <c r="G14" s="1006">
        <v>3800000</v>
      </c>
      <c r="H14" s="1200">
        <v>9782886.3351930976</v>
      </c>
      <c r="I14" s="1007"/>
      <c r="J14" s="1007"/>
      <c r="K14" s="1008"/>
      <c r="L14" s="1009"/>
      <c r="M14" s="1003"/>
      <c r="N14" s="1552">
        <v>0</v>
      </c>
      <c r="O14" s="1905"/>
      <c r="P14" s="1008"/>
      <c r="Q14" s="1672"/>
    </row>
    <row r="15" spans="1:17" ht="14.45" customHeight="1" x14ac:dyDescent="0.2">
      <c r="A15" s="1535" t="s">
        <v>364</v>
      </c>
      <c r="B15" s="1552"/>
      <c r="C15" s="1552"/>
      <c r="D15" s="262">
        <v>0</v>
      </c>
      <c r="E15" s="1675">
        <v>0</v>
      </c>
      <c r="F15" s="1011"/>
      <c r="G15" s="1006"/>
      <c r="H15" s="1200"/>
      <c r="I15" s="1007"/>
      <c r="J15" s="1007"/>
      <c r="K15" s="1008"/>
      <c r="L15" s="1009"/>
      <c r="M15" s="1003"/>
      <c r="N15" s="1552">
        <v>0</v>
      </c>
      <c r="O15" s="1905"/>
      <c r="P15" s="1008"/>
      <c r="Q15" s="1672"/>
    </row>
    <row r="16" spans="1:17" ht="14.45" customHeight="1" x14ac:dyDescent="0.2">
      <c r="A16" s="1535" t="s">
        <v>365</v>
      </c>
      <c r="B16" s="1552"/>
      <c r="C16" s="1552"/>
      <c r="D16" s="262">
        <v>0</v>
      </c>
      <c r="E16" s="1675">
        <v>0</v>
      </c>
      <c r="F16" s="1011"/>
      <c r="G16" s="1006"/>
      <c r="H16" s="1200"/>
      <c r="I16" s="1007"/>
      <c r="J16" s="1007"/>
      <c r="K16" s="1008"/>
      <c r="L16" s="1009"/>
      <c r="M16" s="1003"/>
      <c r="N16" s="1552">
        <v>0</v>
      </c>
      <c r="O16" s="1905"/>
      <c r="P16" s="1008"/>
      <c r="Q16" s="1672"/>
    </row>
    <row r="17" spans="1:17" ht="14.45" customHeight="1" x14ac:dyDescent="0.2">
      <c r="A17" s="1535" t="s">
        <v>366</v>
      </c>
      <c r="B17" s="1552"/>
      <c r="C17" s="1552"/>
      <c r="D17" s="262">
        <v>0</v>
      </c>
      <c r="E17" s="1675">
        <v>0</v>
      </c>
      <c r="F17" s="1011"/>
      <c r="G17" s="1006"/>
      <c r="H17" s="1200"/>
      <c r="I17" s="1007"/>
      <c r="J17" s="1007"/>
      <c r="K17" s="1008"/>
      <c r="L17" s="1009"/>
      <c r="M17" s="1003"/>
      <c r="N17" s="1552">
        <v>0</v>
      </c>
      <c r="O17" s="1905"/>
      <c r="P17" s="1008"/>
      <c r="Q17" s="1672"/>
    </row>
    <row r="18" spans="1:17" ht="14.45" customHeight="1" x14ac:dyDescent="0.2">
      <c r="A18" s="1535" t="s">
        <v>367</v>
      </c>
      <c r="B18" s="262">
        <v>85</v>
      </c>
      <c r="C18" s="262">
        <v>85</v>
      </c>
      <c r="D18" s="262">
        <v>204</v>
      </c>
      <c r="E18" s="1679">
        <v>2.4</v>
      </c>
      <c r="F18" s="1388" t="s">
        <v>979</v>
      </c>
      <c r="G18" s="1006">
        <v>3800000</v>
      </c>
      <c r="H18" s="1200">
        <v>9782886.3351930976</v>
      </c>
      <c r="I18" s="1007"/>
      <c r="J18" s="1007"/>
      <c r="K18" s="1008"/>
      <c r="L18" s="1009"/>
      <c r="M18" s="1003"/>
      <c r="N18" s="1552">
        <v>0</v>
      </c>
      <c r="O18" s="1905"/>
      <c r="P18" s="1008"/>
      <c r="Q18" s="1672"/>
    </row>
    <row r="19" spans="1:17" ht="14.45" customHeight="1" x14ac:dyDescent="0.2">
      <c r="A19" s="1535" t="s">
        <v>368</v>
      </c>
      <c r="B19" s="1552"/>
      <c r="C19" s="1552"/>
      <c r="D19" s="262">
        <v>0</v>
      </c>
      <c r="E19" s="1675">
        <v>0</v>
      </c>
      <c r="F19" s="1388"/>
      <c r="G19" s="1006"/>
      <c r="H19" s="1200"/>
      <c r="I19" s="1007"/>
      <c r="J19" s="1007"/>
      <c r="K19" s="1008"/>
      <c r="L19" s="1009"/>
      <c r="M19" s="1003"/>
      <c r="N19" s="1552">
        <v>0</v>
      </c>
      <c r="O19" s="1905"/>
      <c r="P19" s="1008"/>
      <c r="Q19" s="1672"/>
    </row>
    <row r="20" spans="1:17" ht="14.45" customHeight="1" x14ac:dyDescent="0.2">
      <c r="A20" s="1535" t="s">
        <v>369</v>
      </c>
      <c r="B20" s="1552"/>
      <c r="C20" s="1552"/>
      <c r="D20" s="262">
        <v>0</v>
      </c>
      <c r="E20" s="1675">
        <v>0</v>
      </c>
      <c r="F20" s="1011"/>
      <c r="G20" s="1006"/>
      <c r="H20" s="1200"/>
      <c r="I20" s="1007"/>
      <c r="J20" s="1007"/>
      <c r="K20" s="1008"/>
      <c r="L20" s="1009"/>
      <c r="M20" s="1003"/>
      <c r="N20" s="1552">
        <v>0</v>
      </c>
      <c r="O20" s="1905"/>
      <c r="P20" s="1008"/>
      <c r="Q20" s="1672"/>
    </row>
    <row r="21" spans="1:17" ht="14.45" customHeight="1" x14ac:dyDescent="0.2">
      <c r="A21" s="1535" t="s">
        <v>370</v>
      </c>
      <c r="B21" s="1552"/>
      <c r="C21" s="1552"/>
      <c r="D21" s="262">
        <v>0</v>
      </c>
      <c r="E21" s="1675">
        <v>0</v>
      </c>
      <c r="F21" s="1388"/>
      <c r="G21" s="1006"/>
      <c r="H21" s="2073"/>
      <c r="I21" s="2287"/>
      <c r="J21" s="1007"/>
      <c r="K21" s="1008"/>
      <c r="L21" s="1009"/>
      <c r="M21" s="1003"/>
      <c r="N21" s="1552">
        <v>0</v>
      </c>
      <c r="O21" s="1905"/>
      <c r="P21" s="1008"/>
      <c r="Q21" s="1672"/>
    </row>
    <row r="22" spans="1:17" ht="14.45" customHeight="1" x14ac:dyDescent="0.2">
      <c r="A22" s="1535" t="s">
        <v>371</v>
      </c>
      <c r="B22" s="1552"/>
      <c r="C22" s="1552"/>
      <c r="D22" s="262">
        <v>0</v>
      </c>
      <c r="E22" s="1675">
        <v>0</v>
      </c>
      <c r="F22" s="1011"/>
      <c r="G22" s="1006"/>
      <c r="H22" s="2073"/>
      <c r="I22" s="2287"/>
      <c r="J22" s="1007"/>
      <c r="K22" s="1008"/>
      <c r="L22" s="1009"/>
      <c r="M22" s="1003"/>
      <c r="N22" s="1552">
        <v>0</v>
      </c>
      <c r="O22" s="1905"/>
      <c r="P22" s="1008"/>
      <c r="Q22" s="1672"/>
    </row>
    <row r="23" spans="1:17" ht="14.45" customHeight="1" x14ac:dyDescent="0.2">
      <c r="A23" s="1535" t="s">
        <v>372</v>
      </c>
      <c r="B23" s="1552">
        <v>63</v>
      </c>
      <c r="C23" s="1552">
        <v>63</v>
      </c>
      <c r="D23" s="262">
        <v>118.44</v>
      </c>
      <c r="E23" s="1679">
        <v>1.88</v>
      </c>
      <c r="F23" s="1388" t="s">
        <v>979</v>
      </c>
      <c r="G23" s="1006">
        <v>3800000</v>
      </c>
      <c r="H23" s="2073">
        <v>9782886.3351930976</v>
      </c>
      <c r="I23" s="2287"/>
      <c r="J23" s="1007"/>
      <c r="K23" s="1008"/>
      <c r="L23" s="1009"/>
      <c r="M23" s="1003"/>
      <c r="N23" s="1552">
        <v>0</v>
      </c>
      <c r="O23" s="1905"/>
      <c r="P23" s="1008"/>
      <c r="Q23" s="1672"/>
    </row>
    <row r="24" spans="1:17" ht="14.45" customHeight="1" x14ac:dyDescent="0.2">
      <c r="A24" s="1001" t="s">
        <v>373</v>
      </c>
      <c r="B24" s="2615"/>
      <c r="C24" s="1552"/>
      <c r="D24" s="262">
        <v>0</v>
      </c>
      <c r="E24" s="1114">
        <v>0</v>
      </c>
      <c r="F24" s="1011"/>
      <c r="G24" s="1006"/>
      <c r="H24" s="2073"/>
      <c r="I24" s="2287"/>
      <c r="J24" s="1007"/>
      <c r="K24" s="1008"/>
      <c r="L24" s="1009"/>
      <c r="M24" s="1003"/>
      <c r="N24" s="1552">
        <v>0</v>
      </c>
      <c r="O24" s="1905"/>
      <c r="P24" s="1008"/>
      <c r="Q24" s="1672"/>
    </row>
    <row r="25" spans="1:17" ht="14.45" customHeight="1" x14ac:dyDescent="0.2">
      <c r="A25" s="1030" t="s">
        <v>374</v>
      </c>
      <c r="B25" s="1041">
        <v>0</v>
      </c>
      <c r="C25" s="1041">
        <v>0</v>
      </c>
      <c r="D25" s="2621">
        <v>0</v>
      </c>
      <c r="E25" s="1033"/>
      <c r="F25" s="1034"/>
      <c r="G25" s="1035"/>
      <c r="H25" s="2282"/>
      <c r="I25" s="2288"/>
      <c r="J25" s="1036"/>
      <c r="K25" s="1037"/>
      <c r="L25" s="1038">
        <v>0</v>
      </c>
      <c r="M25" s="1031">
        <v>0</v>
      </c>
      <c r="N25" s="1031">
        <v>0</v>
      </c>
      <c r="O25" s="1658"/>
      <c r="P25" s="1039"/>
      <c r="Q25" s="1040"/>
    </row>
    <row r="26" spans="1:17" ht="14.45" customHeight="1" x14ac:dyDescent="0.2">
      <c r="A26" s="1001" t="s">
        <v>375</v>
      </c>
      <c r="B26" s="2615">
        <v>0</v>
      </c>
      <c r="C26" s="1552">
        <v>0</v>
      </c>
      <c r="D26" s="262">
        <v>0</v>
      </c>
      <c r="E26" s="1114">
        <v>0</v>
      </c>
      <c r="F26" s="1011"/>
      <c r="G26" s="1006"/>
      <c r="H26" s="2073"/>
      <c r="I26" s="2287"/>
      <c r="J26" s="1007"/>
      <c r="K26" s="1008"/>
      <c r="L26" s="1009"/>
      <c r="M26" s="1003"/>
      <c r="N26" s="1552">
        <v>0</v>
      </c>
      <c r="O26" s="1905"/>
      <c r="P26" s="1008"/>
      <c r="Q26" s="1672"/>
    </row>
    <row r="27" spans="1:17" ht="14.45" customHeight="1" x14ac:dyDescent="0.2">
      <c r="A27" s="1001" t="s">
        <v>376</v>
      </c>
      <c r="B27" s="2615">
        <v>0</v>
      </c>
      <c r="C27" s="1552">
        <v>0</v>
      </c>
      <c r="D27" s="262">
        <v>0</v>
      </c>
      <c r="E27" s="1114">
        <v>0</v>
      </c>
      <c r="F27" s="1011"/>
      <c r="G27" s="1006"/>
      <c r="H27" s="2073"/>
      <c r="I27" s="2287"/>
      <c r="J27" s="1007"/>
      <c r="K27" s="1008"/>
      <c r="L27" s="1009"/>
      <c r="M27" s="1003"/>
      <c r="N27" s="1552">
        <v>0</v>
      </c>
      <c r="O27" s="1905"/>
      <c r="P27" s="1008"/>
      <c r="Q27" s="1672"/>
    </row>
    <row r="28" spans="1:17" ht="14.45" customHeight="1" x14ac:dyDescent="0.2">
      <c r="A28" s="1001" t="s">
        <v>377</v>
      </c>
      <c r="B28" s="2615">
        <v>0</v>
      </c>
      <c r="C28" s="1552">
        <v>0</v>
      </c>
      <c r="D28" s="262">
        <v>0</v>
      </c>
      <c r="E28" s="1114">
        <v>0</v>
      </c>
      <c r="F28" s="1011"/>
      <c r="G28" s="1006"/>
      <c r="H28" s="2073"/>
      <c r="I28" s="2287"/>
      <c r="J28" s="1007"/>
      <c r="K28" s="1008"/>
      <c r="L28" s="1009"/>
      <c r="M28" s="1003"/>
      <c r="N28" s="1552">
        <v>0</v>
      </c>
      <c r="O28" s="1905"/>
      <c r="P28" s="1008"/>
      <c r="Q28" s="1672"/>
    </row>
    <row r="29" spans="1:17" ht="14.45" customHeight="1" x14ac:dyDescent="0.2">
      <c r="A29" s="1001" t="s">
        <v>378</v>
      </c>
      <c r="B29" s="2615">
        <v>0</v>
      </c>
      <c r="C29" s="1552">
        <v>0</v>
      </c>
      <c r="D29" s="262">
        <v>0</v>
      </c>
      <c r="E29" s="1114">
        <v>0</v>
      </c>
      <c r="F29" s="1011"/>
      <c r="G29" s="1006"/>
      <c r="H29" s="2073"/>
      <c r="I29" s="2287"/>
      <c r="J29" s="1007"/>
      <c r="K29" s="1008"/>
      <c r="L29" s="1009"/>
      <c r="M29" s="1003"/>
      <c r="N29" s="1552">
        <v>0</v>
      </c>
      <c r="O29" s="1905"/>
      <c r="P29" s="1008"/>
      <c r="Q29" s="1672"/>
    </row>
    <row r="30" spans="1:17" ht="14.45" customHeight="1" x14ac:dyDescent="0.2">
      <c r="A30" s="1001" t="s">
        <v>379</v>
      </c>
      <c r="B30" s="2615">
        <v>0</v>
      </c>
      <c r="C30" s="1552">
        <v>0</v>
      </c>
      <c r="D30" s="262">
        <v>0</v>
      </c>
      <c r="E30" s="1114">
        <v>0</v>
      </c>
      <c r="F30" s="1005"/>
      <c r="G30" s="1006"/>
      <c r="H30" s="2073"/>
      <c r="I30" s="2287"/>
      <c r="J30" s="1007"/>
      <c r="K30" s="1008"/>
      <c r="L30" s="1009"/>
      <c r="M30" s="1003"/>
      <c r="N30" s="1552">
        <v>0</v>
      </c>
      <c r="O30" s="1905"/>
      <c r="P30" s="1008"/>
      <c r="Q30" s="1672"/>
    </row>
    <row r="31" spans="1:17" ht="14.45" customHeight="1" x14ac:dyDescent="0.2">
      <c r="A31" s="1030" t="s">
        <v>380</v>
      </c>
      <c r="B31" s="1041">
        <v>0</v>
      </c>
      <c r="C31" s="1041">
        <v>0</v>
      </c>
      <c r="D31" s="1041">
        <v>0</v>
      </c>
      <c r="E31" s="1574"/>
      <c r="F31" s="1034"/>
      <c r="G31" s="1043"/>
      <c r="H31" s="2283"/>
      <c r="I31" s="2289"/>
      <c r="J31" s="1044"/>
      <c r="K31" s="1045"/>
      <c r="L31" s="1046">
        <v>0</v>
      </c>
      <c r="M31" s="1041">
        <v>0</v>
      </c>
      <c r="N31" s="1041">
        <v>0</v>
      </c>
      <c r="O31" s="1906"/>
      <c r="P31" s="1047"/>
      <c r="Q31" s="1048"/>
    </row>
    <row r="32" spans="1:17" ht="14.45" customHeight="1" x14ac:dyDescent="0.2">
      <c r="A32" s="1001" t="s">
        <v>381</v>
      </c>
      <c r="B32" s="2615">
        <v>0</v>
      </c>
      <c r="C32" s="1552">
        <v>0</v>
      </c>
      <c r="D32" s="262">
        <v>0</v>
      </c>
      <c r="E32" s="1114">
        <v>0</v>
      </c>
      <c r="F32" s="1005"/>
      <c r="G32" s="1006"/>
      <c r="H32" s="2073"/>
      <c r="I32" s="2287"/>
      <c r="J32" s="1007"/>
      <c r="K32" s="1008"/>
      <c r="L32" s="1009"/>
      <c r="M32" s="1003"/>
      <c r="N32" s="1552">
        <v>0</v>
      </c>
      <c r="O32" s="1905"/>
      <c r="P32" s="1008"/>
      <c r="Q32" s="1672"/>
    </row>
    <row r="33" spans="1:17" ht="14.45" customHeight="1" x14ac:dyDescent="0.2">
      <c r="A33" s="1001" t="s">
        <v>382</v>
      </c>
      <c r="B33" s="2615">
        <v>0</v>
      </c>
      <c r="C33" s="1552">
        <v>0</v>
      </c>
      <c r="D33" s="262">
        <v>0</v>
      </c>
      <c r="E33" s="1114">
        <v>0</v>
      </c>
      <c r="F33" s="1005"/>
      <c r="G33" s="1006"/>
      <c r="H33" s="2073"/>
      <c r="I33" s="2287"/>
      <c r="J33" s="1007"/>
      <c r="K33" s="1008"/>
      <c r="L33" s="1009"/>
      <c r="M33" s="1003"/>
      <c r="N33" s="1552">
        <v>0</v>
      </c>
      <c r="O33" s="1905"/>
      <c r="P33" s="1008"/>
      <c r="Q33" s="1672"/>
    </row>
    <row r="34" spans="1:17" ht="14.45" customHeight="1" x14ac:dyDescent="0.2">
      <c r="A34" s="1001" t="s">
        <v>383</v>
      </c>
      <c r="B34" s="2615">
        <v>0</v>
      </c>
      <c r="C34" s="1552">
        <v>0</v>
      </c>
      <c r="D34" s="262">
        <v>0</v>
      </c>
      <c r="E34" s="1114">
        <v>0</v>
      </c>
      <c r="F34" s="1005"/>
      <c r="G34" s="1006"/>
      <c r="H34" s="2073"/>
      <c r="I34" s="2287"/>
      <c r="J34" s="1007"/>
      <c r="K34" s="1008"/>
      <c r="L34" s="1009"/>
      <c r="M34" s="1003"/>
      <c r="N34" s="1552">
        <v>0</v>
      </c>
      <c r="O34" s="1905"/>
      <c r="P34" s="1008"/>
      <c r="Q34" s="1672"/>
    </row>
    <row r="35" spans="1:17" ht="14.45" customHeight="1" x14ac:dyDescent="0.2">
      <c r="A35" s="1001" t="s">
        <v>384</v>
      </c>
      <c r="B35" s="2615">
        <v>0</v>
      </c>
      <c r="C35" s="1552">
        <v>0</v>
      </c>
      <c r="D35" s="262">
        <v>0</v>
      </c>
      <c r="E35" s="1114">
        <v>0</v>
      </c>
      <c r="F35" s="1005"/>
      <c r="G35" s="1012"/>
      <c r="H35" s="2284"/>
      <c r="I35" s="2290"/>
      <c r="J35" s="1013"/>
      <c r="K35" s="1014"/>
      <c r="L35" s="1009"/>
      <c r="M35" s="1003"/>
      <c r="N35" s="1552">
        <v>0</v>
      </c>
      <c r="O35" s="1905"/>
      <c r="P35" s="1008"/>
      <c r="Q35" s="1672"/>
    </row>
    <row r="36" spans="1:17" ht="14.45" customHeight="1" x14ac:dyDescent="0.2">
      <c r="A36" s="1001" t="s">
        <v>385</v>
      </c>
      <c r="B36" s="2615">
        <v>0</v>
      </c>
      <c r="C36" s="1552">
        <v>0</v>
      </c>
      <c r="D36" s="262">
        <v>0</v>
      </c>
      <c r="E36" s="1114">
        <v>0</v>
      </c>
      <c r="F36" s="1005"/>
      <c r="G36" s="1012"/>
      <c r="H36" s="2284"/>
      <c r="I36" s="2290"/>
      <c r="J36" s="1013"/>
      <c r="K36" s="1014"/>
      <c r="L36" s="1009"/>
      <c r="M36" s="1003"/>
      <c r="N36" s="1552">
        <v>0</v>
      </c>
      <c r="O36" s="1905"/>
      <c r="P36" s="1008"/>
      <c r="Q36" s="1672"/>
    </row>
    <row r="37" spans="1:17" ht="14.45" customHeight="1" x14ac:dyDescent="0.2">
      <c r="A37" s="1001" t="s">
        <v>386</v>
      </c>
      <c r="B37" s="2615">
        <v>0</v>
      </c>
      <c r="C37" s="1552">
        <v>0</v>
      </c>
      <c r="D37" s="262">
        <v>0</v>
      </c>
      <c r="E37" s="1114">
        <v>0</v>
      </c>
      <c r="F37" s="1005"/>
      <c r="G37" s="1012"/>
      <c r="H37" s="2284"/>
      <c r="I37" s="2290"/>
      <c r="J37" s="1013"/>
      <c r="K37" s="1014"/>
      <c r="L37" s="1009"/>
      <c r="M37" s="1003"/>
      <c r="N37" s="1552">
        <v>0</v>
      </c>
      <c r="O37" s="1905"/>
      <c r="P37" s="1008"/>
      <c r="Q37" s="1672"/>
    </row>
    <row r="38" spans="1:17" ht="14.45" customHeight="1" x14ac:dyDescent="0.2">
      <c r="A38" s="1001" t="s">
        <v>387</v>
      </c>
      <c r="B38" s="2615">
        <v>0</v>
      </c>
      <c r="C38" s="1552">
        <v>0</v>
      </c>
      <c r="D38" s="262">
        <v>0</v>
      </c>
      <c r="E38" s="1114">
        <v>0</v>
      </c>
      <c r="F38" s="1005"/>
      <c r="G38" s="1012"/>
      <c r="H38" s="2284"/>
      <c r="I38" s="2290"/>
      <c r="J38" s="1013"/>
      <c r="K38" s="1014"/>
      <c r="L38" s="1009"/>
      <c r="M38" s="1003"/>
      <c r="N38" s="1552">
        <v>0</v>
      </c>
      <c r="O38" s="1905"/>
      <c r="P38" s="1008"/>
      <c r="Q38" s="1672"/>
    </row>
    <row r="39" spans="1:17" ht="14.45" customHeight="1" x14ac:dyDescent="0.2">
      <c r="A39" s="1001" t="s">
        <v>388</v>
      </c>
      <c r="B39" s="2615">
        <v>0</v>
      </c>
      <c r="C39" s="1552">
        <v>0</v>
      </c>
      <c r="D39" s="262">
        <v>0</v>
      </c>
      <c r="E39" s="1114">
        <v>0</v>
      </c>
      <c r="F39" s="1005"/>
      <c r="G39" s="1012"/>
      <c r="H39" s="2284"/>
      <c r="I39" s="2290"/>
      <c r="J39" s="1013"/>
      <c r="K39" s="1014"/>
      <c r="L39" s="1009"/>
      <c r="M39" s="1003"/>
      <c r="N39" s="1552">
        <v>0</v>
      </c>
      <c r="O39" s="1905"/>
      <c r="P39" s="1008"/>
      <c r="Q39" s="1672"/>
    </row>
    <row r="40" spans="1:17" ht="14.45" customHeight="1" x14ac:dyDescent="0.2">
      <c r="A40" s="1030" t="s">
        <v>389</v>
      </c>
      <c r="B40" s="1539">
        <v>0</v>
      </c>
      <c r="C40" s="1539">
        <v>0</v>
      </c>
      <c r="D40" s="1539">
        <v>0</v>
      </c>
      <c r="E40" s="1574"/>
      <c r="F40" s="1050"/>
      <c r="G40" s="1051"/>
      <c r="H40" s="1248"/>
      <c r="I40" s="1695"/>
      <c r="J40" s="1052"/>
      <c r="K40" s="993"/>
      <c r="L40" s="1038">
        <v>0</v>
      </c>
      <c r="M40" s="1049">
        <v>0</v>
      </c>
      <c r="N40" s="1049">
        <v>0</v>
      </c>
      <c r="O40" s="1906"/>
      <c r="P40" s="1047"/>
      <c r="Q40" s="1048"/>
    </row>
    <row r="41" spans="1:17" ht="14.45" customHeight="1" x14ac:dyDescent="0.2">
      <c r="A41" s="1001" t="s">
        <v>390</v>
      </c>
      <c r="B41" s="2615">
        <v>0</v>
      </c>
      <c r="C41" s="1552">
        <v>0</v>
      </c>
      <c r="D41" s="262">
        <v>0</v>
      </c>
      <c r="E41" s="1114">
        <v>0</v>
      </c>
      <c r="F41" s="1005"/>
      <c r="G41" s="1012"/>
      <c r="H41" s="2284"/>
      <c r="I41" s="2290"/>
      <c r="J41" s="1013"/>
      <c r="K41" s="1014"/>
      <c r="L41" s="1009"/>
      <c r="M41" s="1003"/>
      <c r="N41" s="1552">
        <v>0</v>
      </c>
      <c r="O41" s="1905"/>
      <c r="P41" s="1008"/>
      <c r="Q41" s="1672"/>
    </row>
    <row r="42" spans="1:17" ht="14.45" customHeight="1" x14ac:dyDescent="0.2">
      <c r="A42" s="1001" t="s">
        <v>391</v>
      </c>
      <c r="B42" s="2615">
        <v>0</v>
      </c>
      <c r="C42" s="1552">
        <v>0</v>
      </c>
      <c r="D42" s="262">
        <v>0</v>
      </c>
      <c r="E42" s="1114">
        <v>0</v>
      </c>
      <c r="F42" s="1005"/>
      <c r="G42" s="1012"/>
      <c r="H42" s="2284"/>
      <c r="I42" s="2290"/>
      <c r="J42" s="1013"/>
      <c r="K42" s="1014"/>
      <c r="L42" s="1009"/>
      <c r="M42" s="1003"/>
      <c r="N42" s="1552">
        <v>0</v>
      </c>
      <c r="O42" s="1905"/>
      <c r="P42" s="1008"/>
      <c r="Q42" s="1672"/>
    </row>
    <row r="43" spans="1:17" ht="14.45" customHeight="1" x14ac:dyDescent="0.2">
      <c r="A43" s="1001" t="s">
        <v>392</v>
      </c>
      <c r="B43" s="2615">
        <v>0</v>
      </c>
      <c r="C43" s="1552">
        <v>0</v>
      </c>
      <c r="D43" s="262">
        <v>0</v>
      </c>
      <c r="E43" s="1114">
        <v>0</v>
      </c>
      <c r="F43" s="1005"/>
      <c r="G43" s="1012"/>
      <c r="H43" s="2284"/>
      <c r="I43" s="2290"/>
      <c r="J43" s="1013"/>
      <c r="K43" s="1014"/>
      <c r="L43" s="1009"/>
      <c r="M43" s="1003"/>
      <c r="N43" s="1552">
        <v>0</v>
      </c>
      <c r="O43" s="1905"/>
      <c r="P43" s="1008"/>
      <c r="Q43" s="1672"/>
    </row>
    <row r="44" spans="1:17" ht="14.45" customHeight="1" x14ac:dyDescent="0.2">
      <c r="A44" s="1001" t="s">
        <v>393</v>
      </c>
      <c r="B44" s="2615">
        <v>0</v>
      </c>
      <c r="C44" s="1552">
        <v>0</v>
      </c>
      <c r="D44" s="262">
        <v>0</v>
      </c>
      <c r="E44" s="1114">
        <v>0</v>
      </c>
      <c r="F44" s="1005"/>
      <c r="G44" s="1012"/>
      <c r="H44" s="2284"/>
      <c r="I44" s="2290"/>
      <c r="J44" s="1013"/>
      <c r="K44" s="1014"/>
      <c r="L44" s="1009"/>
      <c r="M44" s="1003"/>
      <c r="N44" s="1552">
        <v>0</v>
      </c>
      <c r="O44" s="1905"/>
      <c r="P44" s="1008"/>
      <c r="Q44" s="1672"/>
    </row>
    <row r="45" spans="1:17" ht="14.45" customHeight="1" x14ac:dyDescent="0.2">
      <c r="A45" s="1001" t="s">
        <v>394</v>
      </c>
      <c r="B45" s="2615">
        <v>0</v>
      </c>
      <c r="C45" s="1552">
        <v>0</v>
      </c>
      <c r="D45" s="262">
        <v>0</v>
      </c>
      <c r="E45" s="1114">
        <v>0</v>
      </c>
      <c r="F45" s="1005"/>
      <c r="G45" s="1012"/>
      <c r="H45" s="2284"/>
      <c r="I45" s="2290"/>
      <c r="J45" s="1013"/>
      <c r="K45" s="1014"/>
      <c r="L45" s="1009"/>
      <c r="M45" s="1003"/>
      <c r="N45" s="1552">
        <v>0</v>
      </c>
      <c r="O45" s="1905"/>
      <c r="P45" s="1008"/>
      <c r="Q45" s="1672"/>
    </row>
    <row r="46" spans="1:17" ht="14.45" customHeight="1" x14ac:dyDescent="0.2">
      <c r="A46" s="1001" t="s">
        <v>395</v>
      </c>
      <c r="B46" s="2615">
        <v>0</v>
      </c>
      <c r="C46" s="1552">
        <v>0</v>
      </c>
      <c r="D46" s="262">
        <v>0</v>
      </c>
      <c r="E46" s="1114">
        <v>0</v>
      </c>
      <c r="F46" s="1005"/>
      <c r="G46" s="1012"/>
      <c r="H46" s="2284"/>
      <c r="I46" s="2290"/>
      <c r="J46" s="1013"/>
      <c r="K46" s="1014"/>
      <c r="L46" s="1009"/>
      <c r="M46" s="1003"/>
      <c r="N46" s="1552">
        <v>0</v>
      </c>
      <c r="O46" s="1905"/>
      <c r="P46" s="1008"/>
      <c r="Q46" s="1672"/>
    </row>
    <row r="47" spans="1:17" ht="14.45" customHeight="1" x14ac:dyDescent="0.2">
      <c r="A47" s="1001" t="s">
        <v>396</v>
      </c>
      <c r="B47" s="2615">
        <v>0</v>
      </c>
      <c r="C47" s="1552">
        <v>0</v>
      </c>
      <c r="D47" s="262">
        <v>0</v>
      </c>
      <c r="E47" s="1114">
        <v>0</v>
      </c>
      <c r="F47" s="1005"/>
      <c r="G47" s="1012"/>
      <c r="H47" s="2284"/>
      <c r="I47" s="2290"/>
      <c r="J47" s="1013"/>
      <c r="K47" s="1014"/>
      <c r="L47" s="1009"/>
      <c r="M47" s="1003"/>
      <c r="N47" s="1552">
        <v>0</v>
      </c>
      <c r="O47" s="1905"/>
      <c r="P47" s="1008"/>
      <c r="Q47" s="1672"/>
    </row>
    <row r="48" spans="1:17" ht="14.45" customHeight="1" x14ac:dyDescent="0.2">
      <c r="A48" s="1001" t="s">
        <v>397</v>
      </c>
      <c r="B48" s="2615">
        <v>0</v>
      </c>
      <c r="C48" s="1552">
        <v>0</v>
      </c>
      <c r="D48" s="262">
        <v>0</v>
      </c>
      <c r="E48" s="1114">
        <v>0</v>
      </c>
      <c r="F48" s="1005"/>
      <c r="G48" s="1012"/>
      <c r="H48" s="2284"/>
      <c r="I48" s="2290"/>
      <c r="J48" s="1013"/>
      <c r="K48" s="1014"/>
      <c r="L48" s="1009"/>
      <c r="M48" s="1003"/>
      <c r="N48" s="1552">
        <v>0</v>
      </c>
      <c r="O48" s="1905"/>
      <c r="P48" s="1008"/>
      <c r="Q48" s="1672"/>
    </row>
    <row r="49" spans="1:17" ht="14.45" customHeight="1" x14ac:dyDescent="0.2">
      <c r="A49" s="1000" t="s">
        <v>398</v>
      </c>
      <c r="B49" s="2615">
        <v>0</v>
      </c>
      <c r="C49" s="1552">
        <v>0</v>
      </c>
      <c r="D49" s="262">
        <v>0</v>
      </c>
      <c r="E49" s="1114">
        <v>0</v>
      </c>
      <c r="F49" s="1019"/>
      <c r="G49" s="1017"/>
      <c r="H49" s="2285"/>
      <c r="I49" s="2291"/>
      <c r="J49" s="1020"/>
      <c r="K49" s="1021"/>
      <c r="L49" s="1190"/>
      <c r="M49" s="256"/>
      <c r="N49" s="1673">
        <v>0</v>
      </c>
      <c r="O49" s="1907"/>
      <c r="P49" s="1557"/>
      <c r="Q49" s="1674"/>
    </row>
    <row r="50" spans="1:17" ht="14.45" customHeight="1" thickBot="1" x14ac:dyDescent="0.25">
      <c r="A50" s="1053" t="s">
        <v>399</v>
      </c>
      <c r="B50" s="1134">
        <v>597</v>
      </c>
      <c r="C50" s="1134">
        <v>597</v>
      </c>
      <c r="D50" s="1054">
        <v>1298.1400000000001</v>
      </c>
      <c r="E50" s="1536">
        <v>2.1744388609715246</v>
      </c>
      <c r="F50" s="2075" t="s">
        <v>979</v>
      </c>
      <c r="G50" s="1135">
        <v>3800000</v>
      </c>
      <c r="H50" s="2286">
        <v>9782886.3351930957</v>
      </c>
      <c r="I50" s="2292"/>
      <c r="J50" s="1055" t="s">
        <v>980</v>
      </c>
      <c r="K50" s="1058"/>
      <c r="L50" s="1054">
        <v>0</v>
      </c>
      <c r="M50" s="1054">
        <v>0</v>
      </c>
      <c r="N50" s="1054">
        <v>0</v>
      </c>
      <c r="O50" s="1560" t="e">
        <v>#DIV/0!</v>
      </c>
      <c r="P50" s="1059" t="e">
        <v>#DIV/0!</v>
      </c>
      <c r="Q50" s="1060" t="e">
        <v>#DIV/0!</v>
      </c>
    </row>
    <row r="51" spans="1:17" x14ac:dyDescent="0.2">
      <c r="A51" s="7" t="s">
        <v>1904</v>
      </c>
      <c r="B51" s="8"/>
      <c r="C51" s="8"/>
      <c r="D51" s="8"/>
      <c r="E51" s="9"/>
      <c r="F51" s="10"/>
      <c r="G51" s="11"/>
      <c r="H51" s="8"/>
      <c r="I51" s="9"/>
      <c r="J51" s="9"/>
      <c r="K51" s="9"/>
      <c r="L51" s="8"/>
      <c r="M51" s="8"/>
      <c r="N51" s="8"/>
      <c r="O51" s="9"/>
      <c r="P51" s="9"/>
      <c r="Q51" s="8"/>
    </row>
    <row r="52" spans="1:17" x14ac:dyDescent="0.2">
      <c r="A52" s="42" t="s">
        <v>2040</v>
      </c>
      <c r="B52" s="8"/>
      <c r="C52" s="8"/>
      <c r="D52" s="20"/>
      <c r="E52" s="1964"/>
      <c r="F52" s="10"/>
      <c r="G52" s="11"/>
      <c r="H52" s="8"/>
      <c r="I52" s="9"/>
      <c r="J52" s="9"/>
      <c r="K52" s="9"/>
      <c r="L52" s="8"/>
      <c r="M52" s="1565"/>
      <c r="N52" s="8"/>
      <c r="O52" s="9"/>
      <c r="P52" s="9"/>
      <c r="Q52" s="8"/>
    </row>
    <row r="53" spans="1:17" x14ac:dyDescent="0.2">
      <c r="A53" s="260"/>
      <c r="B53" s="8"/>
      <c r="C53" s="8"/>
      <c r="D53" s="20"/>
      <c r="E53" s="1964"/>
      <c r="F53" s="10"/>
      <c r="G53" s="11"/>
      <c r="H53" s="8"/>
      <c r="I53" s="2475"/>
      <c r="J53" s="2475"/>
      <c r="K53" s="2475"/>
      <c r="L53" s="8"/>
      <c r="M53" s="1565"/>
      <c r="N53" s="8"/>
      <c r="O53" s="2475"/>
      <c r="P53" s="2475"/>
      <c r="Q53" s="8"/>
    </row>
    <row r="54" spans="1:17" x14ac:dyDescent="0.2">
      <c r="A54" s="6"/>
      <c r="B54" s="8"/>
      <c r="C54" s="8"/>
      <c r="D54" s="8"/>
      <c r="E54" s="9"/>
      <c r="F54" s="10"/>
      <c r="G54" s="11"/>
      <c r="H54" s="8"/>
      <c r="I54" s="9"/>
      <c r="J54" s="9"/>
      <c r="K54" s="9"/>
      <c r="L54" s="8"/>
      <c r="M54" s="8"/>
      <c r="N54" s="8"/>
      <c r="O54" s="1564"/>
      <c r="P54" s="9"/>
      <c r="Q54" s="8"/>
    </row>
    <row r="55" spans="1:17" ht="15.75" customHeight="1" x14ac:dyDescent="0.25">
      <c r="A55" s="2710" t="s">
        <v>1901</v>
      </c>
      <c r="B55" s="2710"/>
      <c r="C55" s="2710"/>
      <c r="D55" s="2710"/>
      <c r="E55" s="2710"/>
      <c r="F55" s="2710"/>
      <c r="G55" s="2710"/>
      <c r="H55" s="2710"/>
      <c r="I55" s="2710"/>
      <c r="J55" s="2710"/>
      <c r="K55" s="2710"/>
      <c r="L55" s="2710"/>
      <c r="M55" s="2710"/>
      <c r="N55" s="2710"/>
      <c r="O55" s="2710"/>
      <c r="P55" s="2710"/>
      <c r="Q55" s="2710"/>
    </row>
    <row r="56" spans="1:17" x14ac:dyDescent="0.2">
      <c r="A56" s="3"/>
      <c r="B56" s="12"/>
      <c r="C56" s="12"/>
      <c r="D56" s="12"/>
      <c r="E56" s="13"/>
      <c r="F56" s="14"/>
      <c r="G56" s="12"/>
      <c r="H56" s="12"/>
      <c r="I56" s="13"/>
      <c r="J56" s="13"/>
      <c r="K56" s="13"/>
      <c r="L56" s="12"/>
      <c r="M56" s="12"/>
      <c r="N56" s="12"/>
      <c r="O56" s="13"/>
      <c r="P56" s="13"/>
      <c r="Q56" s="12"/>
    </row>
    <row r="57" spans="1:17" ht="13.5" thickBot="1" x14ac:dyDescent="0.25">
      <c r="A57" s="3" t="s">
        <v>400</v>
      </c>
      <c r="B57" s="12"/>
      <c r="C57" s="12"/>
      <c r="D57" s="12"/>
      <c r="E57" s="13"/>
      <c r="F57" s="14"/>
      <c r="G57" s="12"/>
      <c r="H57" s="12"/>
      <c r="I57" s="13"/>
      <c r="J57" s="13"/>
      <c r="K57" s="13"/>
      <c r="L57" s="12"/>
      <c r="M57" s="12"/>
      <c r="N57" s="12"/>
      <c r="O57" s="13"/>
      <c r="P57" s="13"/>
      <c r="Q57" s="12"/>
    </row>
    <row r="58" spans="1:17" ht="14.45" customHeight="1" thickBot="1" x14ac:dyDescent="0.25">
      <c r="A58" s="2711" t="s">
        <v>334</v>
      </c>
      <c r="B58" s="2714" t="s">
        <v>1902</v>
      </c>
      <c r="C58" s="2715"/>
      <c r="D58" s="2715"/>
      <c r="E58" s="2715"/>
      <c r="F58" s="2715"/>
      <c r="G58" s="2715"/>
      <c r="H58" s="2715"/>
      <c r="I58" s="2715"/>
      <c r="J58" s="2715"/>
      <c r="K58" s="2715"/>
      <c r="L58" s="2716" t="s">
        <v>1903</v>
      </c>
      <c r="M58" s="2717"/>
      <c r="N58" s="2717"/>
      <c r="O58" s="2717"/>
      <c r="P58" s="2718"/>
      <c r="Q58" s="2719"/>
    </row>
    <row r="59" spans="1:17" ht="14.45" customHeight="1" x14ac:dyDescent="0.2">
      <c r="A59" s="2712"/>
      <c r="B59" s="2720" t="s">
        <v>335</v>
      </c>
      <c r="C59" s="2721"/>
      <c r="D59" s="1061"/>
      <c r="E59" s="1061" t="s">
        <v>910</v>
      </c>
      <c r="F59" s="1061" t="s">
        <v>336</v>
      </c>
      <c r="G59" s="1061"/>
      <c r="H59" s="1061"/>
      <c r="I59" s="2724" t="s">
        <v>337</v>
      </c>
      <c r="J59" s="2725"/>
      <c r="K59" s="2726"/>
      <c r="L59" s="2722" t="s">
        <v>335</v>
      </c>
      <c r="M59" s="2723"/>
      <c r="N59" s="1068" t="s">
        <v>338</v>
      </c>
      <c r="O59" s="1069" t="s">
        <v>339</v>
      </c>
      <c r="P59" s="1070"/>
      <c r="Q59" s="1071"/>
    </row>
    <row r="60" spans="1:17" ht="14.45" customHeight="1" x14ac:dyDescent="0.2">
      <c r="A60" s="2712"/>
      <c r="B60" s="1061" t="s">
        <v>841</v>
      </c>
      <c r="C60" s="1061" t="s">
        <v>341</v>
      </c>
      <c r="D60" s="1061" t="s">
        <v>843</v>
      </c>
      <c r="E60" s="1061" t="s">
        <v>848</v>
      </c>
      <c r="F60" s="1061" t="s">
        <v>342</v>
      </c>
      <c r="G60" s="1061" t="s">
        <v>343</v>
      </c>
      <c r="H60" s="1061" t="s">
        <v>344</v>
      </c>
      <c r="I60" s="2727" t="s">
        <v>845</v>
      </c>
      <c r="J60" s="2728"/>
      <c r="K60" s="2729"/>
      <c r="L60" s="1072" t="s">
        <v>841</v>
      </c>
      <c r="M60" s="1068" t="s">
        <v>341</v>
      </c>
      <c r="N60" s="1068" t="s">
        <v>345</v>
      </c>
      <c r="O60" s="1069"/>
      <c r="P60" s="1068" t="s">
        <v>343</v>
      </c>
      <c r="Q60" s="1071" t="s">
        <v>344</v>
      </c>
    </row>
    <row r="61" spans="1:17" ht="14.45" customHeight="1" x14ac:dyDescent="0.2">
      <c r="A61" s="2712"/>
      <c r="B61" s="1061"/>
      <c r="C61" s="1061"/>
      <c r="D61" s="1061"/>
      <c r="E61" s="1061"/>
      <c r="F61" s="1061" t="s">
        <v>347</v>
      </c>
      <c r="G61" s="1061" t="s">
        <v>348</v>
      </c>
      <c r="H61" s="1061" t="s">
        <v>347</v>
      </c>
      <c r="I61" s="1062"/>
      <c r="J61" s="1063"/>
      <c r="K61" s="1064"/>
      <c r="L61" s="1072"/>
      <c r="M61" s="1068"/>
      <c r="N61" s="1068"/>
      <c r="O61" s="1069" t="s">
        <v>350</v>
      </c>
      <c r="P61" s="1068" t="s">
        <v>348</v>
      </c>
      <c r="Q61" s="1071" t="s">
        <v>347</v>
      </c>
    </row>
    <row r="62" spans="1:17" ht="14.45" customHeight="1" x14ac:dyDescent="0.2">
      <c r="A62" s="2713"/>
      <c r="B62" s="1065" t="s">
        <v>351</v>
      </c>
      <c r="C62" s="1065" t="s">
        <v>351</v>
      </c>
      <c r="D62" s="1065" t="s">
        <v>352</v>
      </c>
      <c r="E62" s="1065" t="s">
        <v>762</v>
      </c>
      <c r="F62" s="1065"/>
      <c r="G62" s="1065" t="s">
        <v>353</v>
      </c>
      <c r="H62" s="1065" t="s">
        <v>354</v>
      </c>
      <c r="I62" s="1066" t="s">
        <v>355</v>
      </c>
      <c r="J62" s="1066" t="s">
        <v>356</v>
      </c>
      <c r="K62" s="1067" t="s">
        <v>357</v>
      </c>
      <c r="L62" s="1073" t="s">
        <v>351</v>
      </c>
      <c r="M62" s="1074" t="s">
        <v>351</v>
      </c>
      <c r="N62" s="1074" t="s">
        <v>352</v>
      </c>
      <c r="O62" s="1075"/>
      <c r="P62" s="1074" t="s">
        <v>353</v>
      </c>
      <c r="Q62" s="1076" t="s">
        <v>354</v>
      </c>
    </row>
    <row r="63" spans="1:17" ht="14.45" customHeight="1" x14ac:dyDescent="0.2">
      <c r="A63" s="1022" t="s">
        <v>358</v>
      </c>
      <c r="B63" s="1023">
        <v>14752.02</v>
      </c>
      <c r="C63" s="1023">
        <v>14751.02</v>
      </c>
      <c r="D63" s="1024">
        <v>121420.07</v>
      </c>
      <c r="E63" s="1664">
        <v>8.23129993722468</v>
      </c>
      <c r="F63" s="1026"/>
      <c r="G63" s="1023"/>
      <c r="H63" s="1023"/>
      <c r="I63" s="1025"/>
      <c r="J63" s="1025"/>
      <c r="K63" s="1027"/>
      <c r="L63" s="1028">
        <v>16568</v>
      </c>
      <c r="M63" s="1024">
        <v>16012</v>
      </c>
      <c r="N63" s="1024">
        <v>129487.23</v>
      </c>
      <c r="O63" s="1664">
        <v>8.0868867099675246</v>
      </c>
      <c r="P63" s="1027"/>
      <c r="Q63" s="1029"/>
    </row>
    <row r="64" spans="1:17" ht="14.45" customHeight="1" x14ac:dyDescent="0.2">
      <c r="A64" s="1535" t="s">
        <v>359</v>
      </c>
      <c r="B64" s="1196">
        <v>13.02</v>
      </c>
      <c r="C64" s="1196">
        <v>13.02</v>
      </c>
      <c r="D64" s="1004">
        <v>104.16</v>
      </c>
      <c r="E64" s="2681">
        <v>8</v>
      </c>
      <c r="F64" s="1537" t="s">
        <v>981</v>
      </c>
      <c r="G64" s="1305">
        <v>1023500</v>
      </c>
      <c r="H64" s="1006">
        <v>9659019.4404332936</v>
      </c>
      <c r="I64" s="1543"/>
      <c r="J64" s="1007"/>
      <c r="K64" s="1008"/>
      <c r="L64" s="2457">
        <v>8</v>
      </c>
      <c r="M64" s="1552">
        <v>8</v>
      </c>
      <c r="N64" s="1552">
        <v>56</v>
      </c>
      <c r="O64" s="2576">
        <v>7</v>
      </c>
      <c r="P64" s="1281">
        <v>989300</v>
      </c>
      <c r="Q64" s="1200">
        <v>9659019.4404332936</v>
      </c>
    </row>
    <row r="65" spans="1:17" ht="14.45" customHeight="1" x14ac:dyDescent="0.2">
      <c r="A65" s="1535" t="s">
        <v>360</v>
      </c>
      <c r="B65" s="1196">
        <v>837</v>
      </c>
      <c r="C65" s="1196">
        <v>837</v>
      </c>
      <c r="D65" s="1004">
        <v>6177.0599999999995</v>
      </c>
      <c r="E65" s="2681">
        <v>7.38</v>
      </c>
      <c r="F65" s="1537" t="s">
        <v>981</v>
      </c>
      <c r="G65" s="1305">
        <v>1023500</v>
      </c>
      <c r="H65" s="1006">
        <v>9659019.4404332936</v>
      </c>
      <c r="I65" s="1543"/>
      <c r="J65" s="1007"/>
      <c r="K65" s="1008"/>
      <c r="L65" s="2457">
        <v>850</v>
      </c>
      <c r="M65" s="1552">
        <v>844</v>
      </c>
      <c r="N65" s="1552">
        <v>6228.72</v>
      </c>
      <c r="O65" s="2576">
        <v>7.38</v>
      </c>
      <c r="P65" s="1281">
        <v>989300</v>
      </c>
      <c r="Q65" s="1200">
        <v>9659019.4404332936</v>
      </c>
    </row>
    <row r="66" spans="1:17" ht="14.45" customHeight="1" x14ac:dyDescent="0.2">
      <c r="A66" s="1535" t="s">
        <v>361</v>
      </c>
      <c r="B66" s="1196">
        <v>0</v>
      </c>
      <c r="C66" s="1196">
        <v>0</v>
      </c>
      <c r="D66" s="1004">
        <v>0</v>
      </c>
      <c r="E66" s="2681">
        <v>0</v>
      </c>
      <c r="F66" s="1537"/>
      <c r="G66" s="1305"/>
      <c r="H66" s="1006"/>
      <c r="I66" s="1543"/>
      <c r="J66" s="1007"/>
      <c r="K66" s="1008"/>
      <c r="L66" s="2457">
        <v>0</v>
      </c>
      <c r="M66" s="1552">
        <v>0</v>
      </c>
      <c r="N66" s="1552">
        <v>0</v>
      </c>
      <c r="O66" s="2576">
        <v>0</v>
      </c>
      <c r="P66" s="1307"/>
      <c r="Q66" s="1200"/>
    </row>
    <row r="67" spans="1:17" ht="14.45" customHeight="1" x14ac:dyDescent="0.2">
      <c r="A67" s="1535" t="s">
        <v>362</v>
      </c>
      <c r="B67" s="1196">
        <v>182</v>
      </c>
      <c r="C67" s="1196">
        <v>182</v>
      </c>
      <c r="D67" s="1004">
        <v>1192.0999999999999</v>
      </c>
      <c r="E67" s="2681">
        <v>6.55</v>
      </c>
      <c r="F67" s="1537" t="s">
        <v>981</v>
      </c>
      <c r="G67" s="1305">
        <v>1023500</v>
      </c>
      <c r="H67" s="1006">
        <v>9659019.4404332936</v>
      </c>
      <c r="I67" s="1543"/>
      <c r="J67" s="1007"/>
      <c r="K67" s="1008"/>
      <c r="L67" s="2457">
        <v>3</v>
      </c>
      <c r="M67" s="1552">
        <v>3</v>
      </c>
      <c r="N67" s="1552">
        <v>19.649999999999999</v>
      </c>
      <c r="O67" s="2576">
        <v>6.55</v>
      </c>
      <c r="P67" s="1281">
        <v>989300</v>
      </c>
      <c r="Q67" s="1200">
        <v>9659019.4404332936</v>
      </c>
    </row>
    <row r="68" spans="1:17" ht="14.45" customHeight="1" x14ac:dyDescent="0.2">
      <c r="A68" s="1535" t="s">
        <v>363</v>
      </c>
      <c r="B68" s="1196">
        <v>6100</v>
      </c>
      <c r="C68" s="1196">
        <v>6100</v>
      </c>
      <c r="D68" s="1004">
        <v>57950</v>
      </c>
      <c r="E68" s="2681">
        <v>9.5</v>
      </c>
      <c r="F68" s="1537" t="s">
        <v>981</v>
      </c>
      <c r="G68" s="1305">
        <v>1023500</v>
      </c>
      <c r="H68" s="1006">
        <v>9659019.4404332936</v>
      </c>
      <c r="I68" s="1543"/>
      <c r="J68" s="1007"/>
      <c r="K68" s="1008"/>
      <c r="L68" s="2457">
        <v>7795</v>
      </c>
      <c r="M68" s="1552">
        <v>7795</v>
      </c>
      <c r="N68" s="1552">
        <v>70155</v>
      </c>
      <c r="O68" s="2576">
        <v>9</v>
      </c>
      <c r="P68" s="1281">
        <v>989300</v>
      </c>
      <c r="Q68" s="1200">
        <v>9659019.4404332936</v>
      </c>
    </row>
    <row r="69" spans="1:17" ht="14.45" customHeight="1" x14ac:dyDescent="0.2">
      <c r="A69" s="1535" t="s">
        <v>364</v>
      </c>
      <c r="B69" s="1196">
        <v>0</v>
      </c>
      <c r="C69" s="1196">
        <v>0</v>
      </c>
      <c r="D69" s="1004">
        <v>0</v>
      </c>
      <c r="E69" s="2681">
        <v>0</v>
      </c>
      <c r="F69" s="1011"/>
      <c r="G69" s="1305"/>
      <c r="H69" s="1006"/>
      <c r="I69" s="1543"/>
      <c r="J69" s="1007"/>
      <c r="K69" s="1008"/>
      <c r="L69" s="2457">
        <v>0</v>
      </c>
      <c r="M69" s="1552">
        <v>0</v>
      </c>
      <c r="N69" s="1552">
        <v>0</v>
      </c>
      <c r="O69" s="2576">
        <v>0</v>
      </c>
      <c r="P69" s="1281"/>
      <c r="Q69" s="1200"/>
    </row>
    <row r="70" spans="1:17" ht="14.45" customHeight="1" x14ac:dyDescent="0.2">
      <c r="A70" s="1535" t="s">
        <v>365</v>
      </c>
      <c r="B70" s="1196">
        <v>90</v>
      </c>
      <c r="C70" s="1196">
        <v>90</v>
      </c>
      <c r="D70" s="1004">
        <v>675</v>
      </c>
      <c r="E70" s="2681">
        <v>7.5</v>
      </c>
      <c r="F70" s="1537" t="s">
        <v>981</v>
      </c>
      <c r="G70" s="1305">
        <v>1023500</v>
      </c>
      <c r="H70" s="1006">
        <v>9659019.4404332936</v>
      </c>
      <c r="I70" s="1543"/>
      <c r="J70" s="1007"/>
      <c r="K70" s="1008"/>
      <c r="L70" s="2457">
        <v>225</v>
      </c>
      <c r="M70" s="1552">
        <v>225</v>
      </c>
      <c r="N70" s="1552">
        <v>1642.5</v>
      </c>
      <c r="O70" s="2576">
        <v>7.3</v>
      </c>
      <c r="P70" s="1281">
        <v>989300</v>
      </c>
      <c r="Q70" s="1200">
        <v>9659019.4404332936</v>
      </c>
    </row>
    <row r="71" spans="1:17" ht="14.45" customHeight="1" x14ac:dyDescent="0.2">
      <c r="A71" s="1535" t="s">
        <v>366</v>
      </c>
      <c r="B71" s="1196">
        <v>37</v>
      </c>
      <c r="C71" s="1196">
        <v>37</v>
      </c>
      <c r="D71" s="1004">
        <v>277.5</v>
      </c>
      <c r="E71" s="2681">
        <v>7.5</v>
      </c>
      <c r="F71" s="1537" t="s">
        <v>981</v>
      </c>
      <c r="G71" s="1305">
        <v>1023500</v>
      </c>
      <c r="H71" s="1006">
        <v>9659019.4404332936</v>
      </c>
      <c r="I71" s="1543"/>
      <c r="J71" s="1007"/>
      <c r="K71" s="1008"/>
      <c r="L71" s="2457">
        <v>37</v>
      </c>
      <c r="M71" s="1552">
        <v>37</v>
      </c>
      <c r="N71" s="1552">
        <v>277.5</v>
      </c>
      <c r="O71" s="2576">
        <v>7.5</v>
      </c>
      <c r="P71" s="1281">
        <v>989300</v>
      </c>
      <c r="Q71" s="1200">
        <v>9659019.4404332936</v>
      </c>
    </row>
    <row r="72" spans="1:17" ht="14.45" customHeight="1" x14ac:dyDescent="0.2">
      <c r="A72" s="1535" t="s">
        <v>367</v>
      </c>
      <c r="B72" s="1196">
        <v>2981</v>
      </c>
      <c r="C72" s="1196">
        <v>2981</v>
      </c>
      <c r="D72" s="1004">
        <v>21612.25</v>
      </c>
      <c r="E72" s="2681">
        <v>7.25</v>
      </c>
      <c r="F72" s="1537" t="s">
        <v>981</v>
      </c>
      <c r="G72" s="1305">
        <v>1023500</v>
      </c>
      <c r="H72" s="1006">
        <v>9659019.4404332936</v>
      </c>
      <c r="I72" s="1543"/>
      <c r="J72" s="1007"/>
      <c r="K72" s="1008"/>
      <c r="L72" s="2457">
        <v>3500</v>
      </c>
      <c r="M72" s="1552">
        <v>3400</v>
      </c>
      <c r="N72" s="1552">
        <v>24650</v>
      </c>
      <c r="O72" s="2576">
        <v>7.25</v>
      </c>
      <c r="P72" s="1281">
        <v>989300</v>
      </c>
      <c r="Q72" s="1200">
        <v>9659019.4404332936</v>
      </c>
    </row>
    <row r="73" spans="1:17" ht="14.45" customHeight="1" x14ac:dyDescent="0.2">
      <c r="A73" s="1535" t="s">
        <v>368</v>
      </c>
      <c r="B73" s="1196">
        <v>300</v>
      </c>
      <c r="C73" s="1196">
        <v>300</v>
      </c>
      <c r="D73" s="1004">
        <v>2250</v>
      </c>
      <c r="E73" s="2681">
        <v>7.5</v>
      </c>
      <c r="F73" s="1537" t="s">
        <v>981</v>
      </c>
      <c r="G73" s="1305">
        <v>1023500</v>
      </c>
      <c r="H73" s="1006">
        <v>9659019.4404332936</v>
      </c>
      <c r="I73" s="1543"/>
      <c r="J73" s="1007"/>
      <c r="K73" s="1008"/>
      <c r="L73" s="2457">
        <v>316</v>
      </c>
      <c r="M73" s="1552">
        <v>316</v>
      </c>
      <c r="N73" s="1552">
        <v>2370</v>
      </c>
      <c r="O73" s="2576">
        <v>7.5</v>
      </c>
      <c r="P73" s="1281">
        <v>989300</v>
      </c>
      <c r="Q73" s="1200">
        <v>9659019.4404332936</v>
      </c>
    </row>
    <row r="74" spans="1:17" ht="14.45" customHeight="1" x14ac:dyDescent="0.2">
      <c r="A74" s="1535" t="s">
        <v>369</v>
      </c>
      <c r="B74" s="1196">
        <v>0</v>
      </c>
      <c r="C74" s="1196">
        <v>0</v>
      </c>
      <c r="D74" s="1004">
        <v>0</v>
      </c>
      <c r="E74" s="2681">
        <v>0</v>
      </c>
      <c r="F74" s="1011"/>
      <c r="G74" s="1305"/>
      <c r="H74" s="1006"/>
      <c r="I74" s="1543"/>
      <c r="J74" s="1007"/>
      <c r="K74" s="1008"/>
      <c r="L74" s="2457">
        <v>0</v>
      </c>
      <c r="M74" s="1552">
        <v>0</v>
      </c>
      <c r="N74" s="1552">
        <v>0</v>
      </c>
      <c r="O74" s="2576">
        <v>0</v>
      </c>
      <c r="P74" s="1307"/>
      <c r="Q74" s="1662"/>
    </row>
    <row r="75" spans="1:17" ht="14.45" customHeight="1" x14ac:dyDescent="0.2">
      <c r="A75" s="1535" t="s">
        <v>370</v>
      </c>
      <c r="B75" s="1196">
        <v>1050</v>
      </c>
      <c r="C75" s="1196">
        <v>1050</v>
      </c>
      <c r="D75" s="1004">
        <v>7350</v>
      </c>
      <c r="E75" s="2681">
        <v>7</v>
      </c>
      <c r="F75" s="1537" t="s">
        <v>981</v>
      </c>
      <c r="G75" s="1305">
        <v>1023500</v>
      </c>
      <c r="H75" s="1006">
        <v>9659019.4404332936</v>
      </c>
      <c r="I75" s="1543"/>
      <c r="J75" s="1007"/>
      <c r="K75" s="1008"/>
      <c r="L75" s="2457">
        <v>1450</v>
      </c>
      <c r="M75" s="1552">
        <v>1450</v>
      </c>
      <c r="N75" s="1552">
        <v>10150</v>
      </c>
      <c r="O75" s="2576">
        <v>7</v>
      </c>
      <c r="P75" s="1281">
        <v>989300</v>
      </c>
      <c r="Q75" s="1200">
        <v>9659019.4404332936</v>
      </c>
    </row>
    <row r="76" spans="1:17" ht="14.45" customHeight="1" x14ac:dyDescent="0.2">
      <c r="A76" s="1535" t="s">
        <v>371</v>
      </c>
      <c r="B76" s="1196">
        <v>113</v>
      </c>
      <c r="C76" s="1196">
        <v>113</v>
      </c>
      <c r="D76" s="1004">
        <v>813.6</v>
      </c>
      <c r="E76" s="2681">
        <v>7.2</v>
      </c>
      <c r="F76" s="1537" t="s">
        <v>981</v>
      </c>
      <c r="G76" s="1305">
        <v>1023500</v>
      </c>
      <c r="H76" s="1006">
        <v>9659019.4404332936</v>
      </c>
      <c r="I76" s="1543"/>
      <c r="J76" s="1007"/>
      <c r="K76" s="1008"/>
      <c r="L76" s="2457">
        <v>180</v>
      </c>
      <c r="M76" s="1552">
        <v>180</v>
      </c>
      <c r="N76" s="1552">
        <v>1243.8</v>
      </c>
      <c r="O76" s="2576">
        <v>6.91</v>
      </c>
      <c r="P76" s="1281">
        <v>989300</v>
      </c>
      <c r="Q76" s="1200">
        <v>9659019.4404332936</v>
      </c>
    </row>
    <row r="77" spans="1:17" ht="14.45" customHeight="1" x14ac:dyDescent="0.2">
      <c r="A77" s="1535" t="s">
        <v>372</v>
      </c>
      <c r="B77" s="1196">
        <v>1403</v>
      </c>
      <c r="C77" s="1196">
        <v>1402</v>
      </c>
      <c r="D77" s="1004">
        <v>11496.4</v>
      </c>
      <c r="E77" s="2681">
        <v>8.1999999999999993</v>
      </c>
      <c r="F77" s="1537" t="s">
        <v>981</v>
      </c>
      <c r="G77" s="1305">
        <v>1023500</v>
      </c>
      <c r="H77" s="1006">
        <v>9659019.4404332936</v>
      </c>
      <c r="I77" s="1543"/>
      <c r="J77" s="1007"/>
      <c r="K77" s="1008"/>
      <c r="L77" s="2457">
        <v>776</v>
      </c>
      <c r="M77" s="1552">
        <v>776</v>
      </c>
      <c r="N77" s="1552">
        <v>5975.2</v>
      </c>
      <c r="O77" s="2576">
        <v>7.7</v>
      </c>
      <c r="P77" s="1281">
        <v>989300</v>
      </c>
      <c r="Q77" s="1200">
        <v>9659019.4404332936</v>
      </c>
    </row>
    <row r="78" spans="1:17" ht="14.45" customHeight="1" x14ac:dyDescent="0.2">
      <c r="A78" s="1535" t="s">
        <v>373</v>
      </c>
      <c r="B78" s="1196">
        <v>1646</v>
      </c>
      <c r="C78" s="1196">
        <v>1646</v>
      </c>
      <c r="D78" s="1004">
        <v>11522</v>
      </c>
      <c r="E78" s="2681">
        <v>7</v>
      </c>
      <c r="F78" s="1537" t="s">
        <v>981</v>
      </c>
      <c r="G78" s="1305">
        <v>1023500</v>
      </c>
      <c r="H78" s="1006">
        <v>9659019.4404332936</v>
      </c>
      <c r="I78" s="1543"/>
      <c r="J78" s="1007"/>
      <c r="K78" s="1008"/>
      <c r="L78" s="2457">
        <v>1428</v>
      </c>
      <c r="M78" s="1552">
        <v>978</v>
      </c>
      <c r="N78" s="1552">
        <v>6718.86</v>
      </c>
      <c r="O78" s="2576">
        <v>6.87</v>
      </c>
      <c r="P78" s="1281">
        <v>989300</v>
      </c>
      <c r="Q78" s="1200">
        <v>9659019.4404332936</v>
      </c>
    </row>
    <row r="79" spans="1:17" ht="14.45" customHeight="1" x14ac:dyDescent="0.2">
      <c r="A79" s="1538" t="s">
        <v>374</v>
      </c>
      <c r="B79" s="1049">
        <v>940</v>
      </c>
      <c r="C79" s="1031">
        <v>920</v>
      </c>
      <c r="D79" s="2618">
        <v>5996</v>
      </c>
      <c r="E79" s="2682">
        <v>6.517391304347826</v>
      </c>
      <c r="F79" s="1034"/>
      <c r="G79" s="1540"/>
      <c r="H79" s="1035"/>
      <c r="I79" s="1544"/>
      <c r="J79" s="1036"/>
      <c r="K79" s="1037"/>
      <c r="L79" s="2438">
        <v>880</v>
      </c>
      <c r="M79" s="1539">
        <v>880</v>
      </c>
      <c r="N79" s="1539">
        <v>5729.5</v>
      </c>
      <c r="O79" s="2436">
        <v>6.5107954545454545</v>
      </c>
      <c r="P79" s="1660"/>
      <c r="Q79" s="1661"/>
    </row>
    <row r="80" spans="1:17" ht="14.45" customHeight="1" x14ac:dyDescent="0.2">
      <c r="A80" s="1535" t="s">
        <v>375</v>
      </c>
      <c r="B80" s="1196">
        <v>0</v>
      </c>
      <c r="C80" s="1196">
        <v>0</v>
      </c>
      <c r="D80" s="1004">
        <v>0</v>
      </c>
      <c r="E80" s="2683">
        <v>0</v>
      </c>
      <c r="F80" s="1011"/>
      <c r="G80" s="1305"/>
      <c r="H80" s="1006"/>
      <c r="I80" s="1543"/>
      <c r="J80" s="1007"/>
      <c r="K80" s="1008"/>
      <c r="L80" s="2457">
        <v>0</v>
      </c>
      <c r="M80" s="1552">
        <v>0</v>
      </c>
      <c r="N80" s="1552">
        <v>0</v>
      </c>
      <c r="O80" s="2456">
        <v>0</v>
      </c>
      <c r="P80" s="1307"/>
      <c r="Q80" s="1662"/>
    </row>
    <row r="81" spans="1:17" ht="14.45" customHeight="1" x14ac:dyDescent="0.2">
      <c r="A81" s="1535" t="s">
        <v>376</v>
      </c>
      <c r="B81" s="1196">
        <v>0</v>
      </c>
      <c r="C81" s="1196">
        <v>0</v>
      </c>
      <c r="D81" s="1004">
        <v>0</v>
      </c>
      <c r="E81" s="2683">
        <v>0</v>
      </c>
      <c r="F81" s="1011"/>
      <c r="G81" s="1305"/>
      <c r="H81" s="1006"/>
      <c r="I81" s="1543"/>
      <c r="J81" s="1007"/>
      <c r="K81" s="1008"/>
      <c r="L81" s="2457">
        <v>0</v>
      </c>
      <c r="M81" s="1552">
        <v>0</v>
      </c>
      <c r="N81" s="1552">
        <v>0</v>
      </c>
      <c r="O81" s="2456">
        <v>0</v>
      </c>
      <c r="P81" s="1307"/>
      <c r="Q81" s="1662"/>
    </row>
    <row r="82" spans="1:17" ht="14.45" customHeight="1" x14ac:dyDescent="0.2">
      <c r="A82" s="1535" t="s">
        <v>377</v>
      </c>
      <c r="B82" s="1196">
        <v>0</v>
      </c>
      <c r="C82" s="1196">
        <v>0</v>
      </c>
      <c r="D82" s="1004">
        <v>0</v>
      </c>
      <c r="E82" s="2683">
        <v>0</v>
      </c>
      <c r="F82" s="1011"/>
      <c r="G82" s="1305"/>
      <c r="H82" s="1006"/>
      <c r="I82" s="1543"/>
      <c r="J82" s="1007"/>
      <c r="K82" s="1008"/>
      <c r="L82" s="2457">
        <v>0</v>
      </c>
      <c r="M82" s="1552">
        <v>0</v>
      </c>
      <c r="N82" s="1552">
        <v>0</v>
      </c>
      <c r="O82" s="2456">
        <v>0</v>
      </c>
      <c r="P82" s="1307"/>
      <c r="Q82" s="1662"/>
    </row>
    <row r="83" spans="1:17" ht="14.45" customHeight="1" x14ac:dyDescent="0.2">
      <c r="A83" s="1535" t="s">
        <v>378</v>
      </c>
      <c r="B83" s="1196">
        <v>340</v>
      </c>
      <c r="C83" s="1196">
        <v>320</v>
      </c>
      <c r="D83" s="1004">
        <v>2096</v>
      </c>
      <c r="E83" s="2681">
        <v>6.55</v>
      </c>
      <c r="F83" s="1537" t="s">
        <v>981</v>
      </c>
      <c r="G83" s="1305">
        <v>1023500</v>
      </c>
      <c r="H83" s="1006">
        <v>9659019.4404332936</v>
      </c>
      <c r="I83" s="1543"/>
      <c r="J83" s="1007"/>
      <c r="K83" s="1008"/>
      <c r="L83" s="2457">
        <v>190</v>
      </c>
      <c r="M83" s="1552">
        <v>190</v>
      </c>
      <c r="N83" s="1552">
        <v>1244.5</v>
      </c>
      <c r="O83" s="2576">
        <v>6.55</v>
      </c>
      <c r="P83" s="1281">
        <v>989300</v>
      </c>
      <c r="Q83" s="1200">
        <v>9659019.4404332936</v>
      </c>
    </row>
    <row r="84" spans="1:17" ht="14.45" customHeight="1" x14ac:dyDescent="0.2">
      <c r="A84" s="1535" t="s">
        <v>379</v>
      </c>
      <c r="B84" s="1196">
        <v>600</v>
      </c>
      <c r="C84" s="1196">
        <v>600</v>
      </c>
      <c r="D84" s="1004">
        <v>3900</v>
      </c>
      <c r="E84" s="2681">
        <v>6.5</v>
      </c>
      <c r="F84" s="1537" t="s">
        <v>981</v>
      </c>
      <c r="G84" s="1305">
        <v>1023500</v>
      </c>
      <c r="H84" s="1006">
        <v>9659019.4404332936</v>
      </c>
      <c r="I84" s="1543"/>
      <c r="J84" s="1007"/>
      <c r="K84" s="1008"/>
      <c r="L84" s="2457">
        <v>690</v>
      </c>
      <c r="M84" s="1552">
        <v>690</v>
      </c>
      <c r="N84" s="1552">
        <v>4485</v>
      </c>
      <c r="O84" s="2576">
        <v>6.5</v>
      </c>
      <c r="P84" s="1281">
        <v>989300</v>
      </c>
      <c r="Q84" s="1200">
        <v>9659019.4404332936</v>
      </c>
    </row>
    <row r="85" spans="1:17" ht="14.45" customHeight="1" x14ac:dyDescent="0.2">
      <c r="A85" s="1538" t="s">
        <v>380</v>
      </c>
      <c r="B85" s="1049">
        <v>128</v>
      </c>
      <c r="C85" s="1031">
        <v>124</v>
      </c>
      <c r="D85" s="1031">
        <v>753</v>
      </c>
      <c r="E85" s="2682">
        <v>6.07258064516129</v>
      </c>
      <c r="F85" s="1034"/>
      <c r="G85" s="1542"/>
      <c r="H85" s="1043"/>
      <c r="I85" s="1545"/>
      <c r="J85" s="1044"/>
      <c r="K85" s="1045"/>
      <c r="L85" s="2438">
        <v>97</v>
      </c>
      <c r="M85" s="1539">
        <v>92</v>
      </c>
      <c r="N85" s="1539">
        <v>579.70000000000005</v>
      </c>
      <c r="O85" s="2436">
        <v>6.3010869565217398</v>
      </c>
      <c r="P85" s="1660"/>
      <c r="Q85" s="1661"/>
    </row>
    <row r="86" spans="1:17" ht="14.45" customHeight="1" x14ac:dyDescent="0.2">
      <c r="A86" s="1535" t="s">
        <v>381</v>
      </c>
      <c r="B86" s="1196">
        <v>58</v>
      </c>
      <c r="C86" s="1196">
        <v>54</v>
      </c>
      <c r="D86" s="1004">
        <v>378</v>
      </c>
      <c r="E86" s="2684">
        <v>7</v>
      </c>
      <c r="F86" s="1537" t="s">
        <v>981</v>
      </c>
      <c r="G86" s="1305">
        <v>1023500</v>
      </c>
      <c r="H86" s="1006">
        <v>9659019.4404332936</v>
      </c>
      <c r="I86" s="1543"/>
      <c r="J86" s="1007"/>
      <c r="K86" s="1008"/>
      <c r="L86" s="2457">
        <v>25</v>
      </c>
      <c r="M86" s="1552">
        <v>20</v>
      </c>
      <c r="N86" s="1552">
        <v>140</v>
      </c>
      <c r="O86" s="2576">
        <v>7</v>
      </c>
      <c r="P86" s="1281">
        <v>989300</v>
      </c>
      <c r="Q86" s="1200">
        <v>9659019.4404332936</v>
      </c>
    </row>
    <row r="87" spans="1:17" ht="14.45" customHeight="1" x14ac:dyDescent="0.2">
      <c r="A87" s="1535" t="s">
        <v>382</v>
      </c>
      <c r="B87" s="1196">
        <v>0</v>
      </c>
      <c r="C87" s="1196">
        <v>0</v>
      </c>
      <c r="D87" s="1004">
        <v>0</v>
      </c>
      <c r="E87" s="2684">
        <v>0</v>
      </c>
      <c r="F87" s="1537"/>
      <c r="G87" s="1305"/>
      <c r="H87" s="1006"/>
      <c r="I87" s="1543"/>
      <c r="J87" s="1007"/>
      <c r="K87" s="1008"/>
      <c r="L87" s="2457">
        <v>0</v>
      </c>
      <c r="M87" s="1552">
        <v>0</v>
      </c>
      <c r="N87" s="1552">
        <v>0</v>
      </c>
      <c r="O87" s="2576">
        <v>0</v>
      </c>
      <c r="P87" s="1307"/>
      <c r="Q87" s="1200"/>
    </row>
    <row r="88" spans="1:17" ht="14.45" customHeight="1" x14ac:dyDescent="0.2">
      <c r="A88" s="1535" t="s">
        <v>383</v>
      </c>
      <c r="B88" s="1196">
        <v>60</v>
      </c>
      <c r="C88" s="1196">
        <v>60</v>
      </c>
      <c r="D88" s="1004">
        <v>300</v>
      </c>
      <c r="E88" s="2684">
        <v>5</v>
      </c>
      <c r="F88" s="1537" t="s">
        <v>981</v>
      </c>
      <c r="G88" s="1305">
        <v>1023500</v>
      </c>
      <c r="H88" s="1006">
        <v>9659019.4404332936</v>
      </c>
      <c r="I88" s="1543"/>
      <c r="J88" s="1007"/>
      <c r="K88" s="1008"/>
      <c r="L88" s="2457">
        <v>65</v>
      </c>
      <c r="M88" s="1552">
        <v>65</v>
      </c>
      <c r="N88" s="1552">
        <v>390</v>
      </c>
      <c r="O88" s="2576">
        <v>6</v>
      </c>
      <c r="P88" s="1281">
        <v>989300</v>
      </c>
      <c r="Q88" s="1200">
        <v>9659019.4404332936</v>
      </c>
    </row>
    <row r="89" spans="1:17" ht="14.45" customHeight="1" x14ac:dyDescent="0.2">
      <c r="A89" s="1535" t="s">
        <v>384</v>
      </c>
      <c r="B89" s="1196">
        <v>10</v>
      </c>
      <c r="C89" s="1196">
        <v>10</v>
      </c>
      <c r="D89" s="1004">
        <v>75</v>
      </c>
      <c r="E89" s="2684">
        <v>7.5</v>
      </c>
      <c r="F89" s="1537" t="s">
        <v>981</v>
      </c>
      <c r="G89" s="1305">
        <v>1023500</v>
      </c>
      <c r="H89" s="1006">
        <v>9659019.4404332936</v>
      </c>
      <c r="I89" s="1546"/>
      <c r="J89" s="1007"/>
      <c r="K89" s="1014"/>
      <c r="L89" s="2457">
        <v>7</v>
      </c>
      <c r="M89" s="1552">
        <v>7</v>
      </c>
      <c r="N89" s="1552">
        <v>49.699999999999996</v>
      </c>
      <c r="O89" s="2576">
        <v>7.1</v>
      </c>
      <c r="P89" s="1281">
        <v>989300</v>
      </c>
      <c r="Q89" s="1200">
        <v>9659019.4404332936</v>
      </c>
    </row>
    <row r="90" spans="1:17" ht="14.45" customHeight="1" x14ac:dyDescent="0.2">
      <c r="A90" s="1535" t="s">
        <v>385</v>
      </c>
      <c r="B90" s="1004">
        <v>0</v>
      </c>
      <c r="C90" s="1004">
        <v>0</v>
      </c>
      <c r="D90" s="1004">
        <v>0</v>
      </c>
      <c r="E90" s="2685">
        <v>0</v>
      </c>
      <c r="F90" s="1005"/>
      <c r="G90" s="1012"/>
      <c r="H90" s="1012"/>
      <c r="I90" s="1546"/>
      <c r="J90" s="1013"/>
      <c r="K90" s="1014"/>
      <c r="L90" s="2457">
        <v>0</v>
      </c>
      <c r="M90" s="1552">
        <v>0</v>
      </c>
      <c r="N90" s="1552">
        <v>0</v>
      </c>
      <c r="O90" s="2456">
        <v>0</v>
      </c>
      <c r="P90" s="1307"/>
      <c r="Q90" s="1662"/>
    </row>
    <row r="91" spans="1:17" ht="14.45" customHeight="1" x14ac:dyDescent="0.2">
      <c r="A91" s="1001" t="s">
        <v>386</v>
      </c>
      <c r="B91" s="1004">
        <v>0</v>
      </c>
      <c r="C91" s="1004">
        <v>0</v>
      </c>
      <c r="D91" s="1004">
        <v>0</v>
      </c>
      <c r="E91" s="2685">
        <v>0</v>
      </c>
      <c r="F91" s="1537"/>
      <c r="G91" s="1305"/>
      <c r="H91" s="1006"/>
      <c r="I91" s="1546"/>
      <c r="J91" s="1013"/>
      <c r="K91" s="1014"/>
      <c r="L91" s="2457">
        <v>0</v>
      </c>
      <c r="M91" s="1552">
        <v>0</v>
      </c>
      <c r="N91" s="1552">
        <v>0</v>
      </c>
      <c r="O91" s="2456">
        <v>0</v>
      </c>
      <c r="P91" s="1307"/>
      <c r="Q91" s="1200"/>
    </row>
    <row r="92" spans="1:17" ht="14.45" customHeight="1" x14ac:dyDescent="0.2">
      <c r="A92" s="1001" t="s">
        <v>387</v>
      </c>
      <c r="B92" s="1004">
        <v>0</v>
      </c>
      <c r="C92" s="1004">
        <v>0</v>
      </c>
      <c r="D92" s="1004">
        <v>0</v>
      </c>
      <c r="E92" s="2685">
        <v>0</v>
      </c>
      <c r="F92" s="1005"/>
      <c r="G92" s="1012"/>
      <c r="H92" s="1012"/>
      <c r="I92" s="1013"/>
      <c r="J92" s="1013"/>
      <c r="K92" s="1014"/>
      <c r="L92" s="2457">
        <v>0</v>
      </c>
      <c r="M92" s="1552">
        <v>0</v>
      </c>
      <c r="N92" s="1552">
        <v>0</v>
      </c>
      <c r="O92" s="2456">
        <v>0</v>
      </c>
      <c r="P92" s="1307"/>
      <c r="Q92" s="1662"/>
    </row>
    <row r="93" spans="1:17" ht="14.45" customHeight="1" x14ac:dyDescent="0.2">
      <c r="A93" s="1001" t="s">
        <v>388</v>
      </c>
      <c r="B93" s="1004">
        <v>0</v>
      </c>
      <c r="C93" s="1004">
        <v>0</v>
      </c>
      <c r="D93" s="1004">
        <v>0</v>
      </c>
      <c r="E93" s="2685">
        <v>0</v>
      </c>
      <c r="F93" s="1005"/>
      <c r="G93" s="1012"/>
      <c r="H93" s="1012"/>
      <c r="I93" s="1013"/>
      <c r="J93" s="1013"/>
      <c r="K93" s="1014"/>
      <c r="L93" s="2457">
        <v>0</v>
      </c>
      <c r="M93" s="1552">
        <v>0</v>
      </c>
      <c r="N93" s="1552">
        <v>0</v>
      </c>
      <c r="O93" s="2456">
        <v>0</v>
      </c>
      <c r="P93" s="1307"/>
      <c r="Q93" s="1662"/>
    </row>
    <row r="94" spans="1:17" ht="14.45" customHeight="1" x14ac:dyDescent="0.2">
      <c r="A94" s="1030" t="s">
        <v>389</v>
      </c>
      <c r="B94" s="1049">
        <v>0</v>
      </c>
      <c r="C94" s="1049">
        <v>0</v>
      </c>
      <c r="D94" s="1049">
        <v>0</v>
      </c>
      <c r="E94" s="2686"/>
      <c r="F94" s="1050"/>
      <c r="G94" s="1051"/>
      <c r="H94" s="1051"/>
      <c r="I94" s="1052"/>
      <c r="J94" s="1052"/>
      <c r="K94" s="993"/>
      <c r="L94" s="2438">
        <v>0</v>
      </c>
      <c r="M94" s="1539">
        <v>0</v>
      </c>
      <c r="N94" s="1539">
        <v>0</v>
      </c>
      <c r="O94" s="2577"/>
      <c r="P94" s="1660"/>
      <c r="Q94" s="1661"/>
    </row>
    <row r="95" spans="1:17" ht="14.45" customHeight="1" x14ac:dyDescent="0.2">
      <c r="A95" s="1001" t="s">
        <v>390</v>
      </c>
      <c r="B95" s="1004">
        <v>0</v>
      </c>
      <c r="C95" s="1004">
        <v>0</v>
      </c>
      <c r="D95" s="1004">
        <v>0</v>
      </c>
      <c r="E95" s="2685">
        <v>0</v>
      </c>
      <c r="F95" s="1005"/>
      <c r="G95" s="1012"/>
      <c r="H95" s="1012"/>
      <c r="I95" s="1013"/>
      <c r="J95" s="1013"/>
      <c r="K95" s="1014"/>
      <c r="L95" s="2457">
        <v>0</v>
      </c>
      <c r="M95" s="1552">
        <v>0</v>
      </c>
      <c r="N95" s="1552">
        <v>0</v>
      </c>
      <c r="O95" s="2456">
        <v>0</v>
      </c>
      <c r="P95" s="1307"/>
      <c r="Q95" s="1662"/>
    </row>
    <row r="96" spans="1:17" ht="14.45" customHeight="1" x14ac:dyDescent="0.2">
      <c r="A96" s="1001" t="s">
        <v>391</v>
      </c>
      <c r="B96" s="1004">
        <v>0</v>
      </c>
      <c r="C96" s="1004">
        <v>0</v>
      </c>
      <c r="D96" s="1004">
        <v>0</v>
      </c>
      <c r="E96" s="2685">
        <v>0</v>
      </c>
      <c r="F96" s="1005"/>
      <c r="G96" s="1012"/>
      <c r="H96" s="1012"/>
      <c r="I96" s="1013"/>
      <c r="J96" s="1013"/>
      <c r="K96" s="1014"/>
      <c r="L96" s="2457">
        <v>0</v>
      </c>
      <c r="M96" s="1552">
        <v>0</v>
      </c>
      <c r="N96" s="1552">
        <v>0</v>
      </c>
      <c r="O96" s="2456">
        <v>0</v>
      </c>
      <c r="P96" s="1307"/>
      <c r="Q96" s="1662"/>
    </row>
    <row r="97" spans="1:17" ht="14.45" customHeight="1" x14ac:dyDescent="0.2">
      <c r="A97" s="1001" t="s">
        <v>392</v>
      </c>
      <c r="B97" s="1004">
        <v>0</v>
      </c>
      <c r="C97" s="1004">
        <v>0</v>
      </c>
      <c r="D97" s="1004">
        <v>0</v>
      </c>
      <c r="E97" s="2685">
        <v>0</v>
      </c>
      <c r="F97" s="1005"/>
      <c r="G97" s="1012"/>
      <c r="H97" s="1012"/>
      <c r="I97" s="1013"/>
      <c r="J97" s="1013"/>
      <c r="K97" s="1014"/>
      <c r="L97" s="2457">
        <v>0</v>
      </c>
      <c r="M97" s="1552">
        <v>0</v>
      </c>
      <c r="N97" s="1552">
        <v>0</v>
      </c>
      <c r="O97" s="2456">
        <v>0</v>
      </c>
      <c r="P97" s="1307"/>
      <c r="Q97" s="1662"/>
    </row>
    <row r="98" spans="1:17" ht="14.45" customHeight="1" x14ac:dyDescent="0.2">
      <c r="A98" s="1001" t="s">
        <v>393</v>
      </c>
      <c r="B98" s="1004">
        <v>0</v>
      </c>
      <c r="C98" s="1004">
        <v>0</v>
      </c>
      <c r="D98" s="1004">
        <v>0</v>
      </c>
      <c r="E98" s="2685">
        <v>0</v>
      </c>
      <c r="F98" s="1005"/>
      <c r="G98" s="1012"/>
      <c r="H98" s="1012"/>
      <c r="I98" s="1013"/>
      <c r="J98" s="1013"/>
      <c r="K98" s="1014"/>
      <c r="L98" s="2457">
        <v>0</v>
      </c>
      <c r="M98" s="1552">
        <v>0</v>
      </c>
      <c r="N98" s="1552">
        <v>0</v>
      </c>
      <c r="O98" s="2456">
        <v>0</v>
      </c>
      <c r="P98" s="1307"/>
      <c r="Q98" s="1662"/>
    </row>
    <row r="99" spans="1:17" ht="14.45" customHeight="1" x14ac:dyDescent="0.2">
      <c r="A99" s="1001" t="s">
        <v>394</v>
      </c>
      <c r="B99" s="1004">
        <v>0</v>
      </c>
      <c r="C99" s="1004">
        <v>0</v>
      </c>
      <c r="D99" s="1004">
        <v>0</v>
      </c>
      <c r="E99" s="2685">
        <v>0</v>
      </c>
      <c r="F99" s="1005"/>
      <c r="G99" s="1012"/>
      <c r="H99" s="1012"/>
      <c r="I99" s="1013"/>
      <c r="J99" s="1013"/>
      <c r="K99" s="1014"/>
      <c r="L99" s="2457">
        <v>0</v>
      </c>
      <c r="M99" s="1552">
        <v>0</v>
      </c>
      <c r="N99" s="1552">
        <v>0</v>
      </c>
      <c r="O99" s="2456">
        <v>0</v>
      </c>
      <c r="P99" s="1307"/>
      <c r="Q99" s="1662"/>
    </row>
    <row r="100" spans="1:17" ht="14.45" customHeight="1" x14ac:dyDescent="0.2">
      <c r="A100" s="1001" t="s">
        <v>395</v>
      </c>
      <c r="B100" s="1004">
        <v>0</v>
      </c>
      <c r="C100" s="1004">
        <v>0</v>
      </c>
      <c r="D100" s="1004">
        <v>0</v>
      </c>
      <c r="E100" s="2685">
        <v>0</v>
      </c>
      <c r="F100" s="1005"/>
      <c r="G100" s="1012"/>
      <c r="H100" s="1012"/>
      <c r="I100" s="1013"/>
      <c r="J100" s="1013"/>
      <c r="K100" s="1014"/>
      <c r="L100" s="2457">
        <v>0</v>
      </c>
      <c r="M100" s="1552">
        <v>0</v>
      </c>
      <c r="N100" s="1552">
        <v>0</v>
      </c>
      <c r="O100" s="2456">
        <v>0</v>
      </c>
      <c r="P100" s="1307"/>
      <c r="Q100" s="1662"/>
    </row>
    <row r="101" spans="1:17" ht="14.45" customHeight="1" x14ac:dyDescent="0.2">
      <c r="A101" s="1001" t="s">
        <v>396</v>
      </c>
      <c r="B101" s="1004">
        <v>0</v>
      </c>
      <c r="C101" s="1004">
        <v>0</v>
      </c>
      <c r="D101" s="1004">
        <v>0</v>
      </c>
      <c r="E101" s="2685">
        <v>0</v>
      </c>
      <c r="F101" s="1005"/>
      <c r="G101" s="1012"/>
      <c r="H101" s="1012"/>
      <c r="I101" s="1013"/>
      <c r="J101" s="1013"/>
      <c r="K101" s="1014"/>
      <c r="L101" s="2457">
        <v>0</v>
      </c>
      <c r="M101" s="1552">
        <v>0</v>
      </c>
      <c r="N101" s="1552">
        <v>0</v>
      </c>
      <c r="O101" s="2456">
        <v>0</v>
      </c>
      <c r="P101" s="1307"/>
      <c r="Q101" s="1662"/>
    </row>
    <row r="102" spans="1:17" ht="14.45" customHeight="1" x14ac:dyDescent="0.2">
      <c r="A102" s="1001" t="s">
        <v>397</v>
      </c>
      <c r="B102" s="1004">
        <v>0</v>
      </c>
      <c r="C102" s="1004">
        <v>0</v>
      </c>
      <c r="D102" s="1004">
        <v>0</v>
      </c>
      <c r="E102" s="2685">
        <v>0</v>
      </c>
      <c r="F102" s="1005"/>
      <c r="G102" s="1012"/>
      <c r="H102" s="1012"/>
      <c r="I102" s="1013"/>
      <c r="J102" s="1013"/>
      <c r="K102" s="1014"/>
      <c r="L102" s="2457">
        <v>0</v>
      </c>
      <c r="M102" s="1552">
        <v>0</v>
      </c>
      <c r="N102" s="1552">
        <v>0</v>
      </c>
      <c r="O102" s="2456">
        <v>0</v>
      </c>
      <c r="P102" s="1307"/>
      <c r="Q102" s="1662"/>
    </row>
    <row r="103" spans="1:17" ht="14.45" customHeight="1" x14ac:dyDescent="0.2">
      <c r="A103" s="1000" t="s">
        <v>398</v>
      </c>
      <c r="B103" s="1004">
        <v>0</v>
      </c>
      <c r="C103" s="1004">
        <v>0</v>
      </c>
      <c r="D103" s="1004">
        <v>0</v>
      </c>
      <c r="E103" s="2685">
        <v>0</v>
      </c>
      <c r="F103" s="1019"/>
      <c r="G103" s="1017"/>
      <c r="H103" s="1017"/>
      <c r="I103" s="1020"/>
      <c r="J103" s="1020"/>
      <c r="K103" s="1021"/>
      <c r="L103" s="2457">
        <v>0</v>
      </c>
      <c r="M103" s="1552">
        <v>0</v>
      </c>
      <c r="N103" s="1673">
        <v>0</v>
      </c>
      <c r="O103" s="2456">
        <v>0</v>
      </c>
      <c r="P103" s="1677"/>
      <c r="Q103" s="2076"/>
    </row>
    <row r="104" spans="1:17" ht="14.45" customHeight="1" thickBot="1" x14ac:dyDescent="0.25">
      <c r="A104" s="1053" t="s">
        <v>399</v>
      </c>
      <c r="B104" s="1054">
        <v>15820.02</v>
      </c>
      <c r="C104" s="1054">
        <v>15795.02</v>
      </c>
      <c r="D104" s="1054">
        <v>128169.07</v>
      </c>
      <c r="E104" s="1536">
        <v>8.1145240715111466</v>
      </c>
      <c r="F104" s="1987" t="s">
        <v>981</v>
      </c>
      <c r="G104" s="1135">
        <v>1023500</v>
      </c>
      <c r="H104" s="1135">
        <v>9659019.4404332936</v>
      </c>
      <c r="I104" s="1055"/>
      <c r="J104" s="1055" t="s">
        <v>980</v>
      </c>
      <c r="K104" s="1058"/>
      <c r="L104" s="1054">
        <v>17545</v>
      </c>
      <c r="M104" s="1054">
        <v>16984</v>
      </c>
      <c r="N104" s="1054">
        <v>135796.43</v>
      </c>
      <c r="O104" s="1133">
        <v>7.9955505181347144</v>
      </c>
      <c r="P104" s="1659">
        <v>989300.00000000012</v>
      </c>
      <c r="Q104" s="1663">
        <v>9659019.4404332973</v>
      </c>
    </row>
    <row r="105" spans="1:17" x14ac:dyDescent="0.2">
      <c r="A105" s="7" t="s">
        <v>1904</v>
      </c>
      <c r="B105" s="8"/>
      <c r="C105" s="8"/>
      <c r="D105" s="8"/>
      <c r="E105" s="9"/>
      <c r="F105" s="10"/>
      <c r="G105" s="11"/>
      <c r="H105" s="8"/>
      <c r="I105" s="9"/>
      <c r="J105" s="1"/>
      <c r="K105" s="1"/>
      <c r="L105" s="16"/>
      <c r="M105" s="16"/>
      <c r="N105" s="17"/>
      <c r="O105" s="18"/>
      <c r="P105" s="18"/>
      <c r="Q105" s="17"/>
    </row>
    <row r="106" spans="1:17" x14ac:dyDescent="0.2">
      <c r="A106" s="7"/>
      <c r="B106" s="8"/>
      <c r="C106" s="8"/>
      <c r="D106" s="8"/>
      <c r="E106" s="9"/>
      <c r="F106" s="10"/>
      <c r="G106" s="11"/>
      <c r="H106" s="8"/>
      <c r="I106" s="9"/>
      <c r="J106" s="1"/>
      <c r="K106" s="1"/>
      <c r="L106" s="200"/>
      <c r="M106" s="200"/>
      <c r="N106" s="21"/>
      <c r="O106" s="13"/>
      <c r="P106" s="13"/>
      <c r="Q106" s="21"/>
    </row>
    <row r="107" spans="1:17" x14ac:dyDescent="0.2">
      <c r="A107" s="7"/>
      <c r="B107" s="20"/>
      <c r="C107" s="8"/>
      <c r="D107" s="8"/>
      <c r="E107" s="9"/>
      <c r="F107" s="10"/>
      <c r="G107" s="11"/>
      <c r="H107" s="8"/>
      <c r="I107" s="9"/>
      <c r="J107" s="1"/>
      <c r="K107" s="1"/>
      <c r="L107" s="200"/>
      <c r="M107" s="200"/>
      <c r="N107" s="21"/>
      <c r="O107" s="28"/>
      <c r="P107" s="13"/>
      <c r="Q107" s="951"/>
    </row>
    <row r="108" spans="1:17" x14ac:dyDescent="0.2">
      <c r="A108" s="7"/>
      <c r="B108" s="20"/>
      <c r="C108" s="8"/>
      <c r="D108" s="8"/>
      <c r="E108" s="2475"/>
      <c r="F108" s="10"/>
      <c r="G108" s="11"/>
      <c r="H108" s="8"/>
      <c r="I108" s="2475"/>
      <c r="J108" s="2476"/>
      <c r="K108" s="2476"/>
      <c r="L108" s="200"/>
      <c r="M108" s="200"/>
      <c r="N108" s="21"/>
      <c r="O108" s="28"/>
      <c r="P108" s="13"/>
      <c r="Q108" s="951"/>
    </row>
    <row r="109" spans="1:17" ht="15.75" customHeight="1" x14ac:dyDescent="0.25">
      <c r="A109" s="2710" t="s">
        <v>1901</v>
      </c>
      <c r="B109" s="2710"/>
      <c r="C109" s="2710"/>
      <c r="D109" s="2710"/>
      <c r="E109" s="2710"/>
      <c r="F109" s="2710"/>
      <c r="G109" s="2710"/>
      <c r="H109" s="2710"/>
      <c r="I109" s="2710"/>
      <c r="J109" s="2710"/>
      <c r="K109" s="2710"/>
      <c r="L109" s="2710"/>
      <c r="M109" s="2710"/>
      <c r="N109" s="2710"/>
      <c r="O109" s="2710"/>
      <c r="P109" s="2710"/>
      <c r="Q109" s="2710"/>
    </row>
    <row r="110" spans="1:17" x14ac:dyDescent="0.2">
      <c r="A110" s="3"/>
      <c r="B110" s="12"/>
      <c r="C110" s="12"/>
      <c r="D110" s="12"/>
      <c r="E110" s="13"/>
      <c r="F110" s="19"/>
      <c r="G110" s="12"/>
      <c r="H110" s="12"/>
      <c r="I110" s="13"/>
      <c r="J110" s="13"/>
      <c r="K110" s="13"/>
      <c r="L110" s="12"/>
      <c r="M110" s="12"/>
      <c r="N110" s="12"/>
      <c r="O110" s="13"/>
      <c r="P110" s="13"/>
      <c r="Q110" s="12"/>
    </row>
    <row r="111" spans="1:17" ht="13.5" thickBot="1" x14ac:dyDescent="0.25">
      <c r="A111" s="3" t="s">
        <v>401</v>
      </c>
      <c r="B111" s="12"/>
      <c r="C111" s="12"/>
      <c r="D111" s="12"/>
      <c r="E111" s="13"/>
      <c r="F111" s="14"/>
      <c r="G111" s="12"/>
      <c r="H111" s="12"/>
      <c r="I111" s="13"/>
      <c r="J111" s="13"/>
      <c r="K111" s="13"/>
      <c r="L111" s="12"/>
      <c r="M111" s="12"/>
      <c r="N111" s="12"/>
      <c r="O111" s="13"/>
      <c r="P111" s="13"/>
      <c r="Q111" s="12"/>
    </row>
    <row r="112" spans="1:17" ht="14.45" customHeight="1" thickBot="1" x14ac:dyDescent="0.25">
      <c r="A112" s="2711" t="s">
        <v>334</v>
      </c>
      <c r="B112" s="2714" t="s">
        <v>1902</v>
      </c>
      <c r="C112" s="2715"/>
      <c r="D112" s="2715"/>
      <c r="E112" s="2715"/>
      <c r="F112" s="2715"/>
      <c r="G112" s="2715"/>
      <c r="H112" s="2715"/>
      <c r="I112" s="2715"/>
      <c r="J112" s="2715"/>
      <c r="K112" s="2715"/>
      <c r="L112" s="2716" t="s">
        <v>1903</v>
      </c>
      <c r="M112" s="2717"/>
      <c r="N112" s="2717"/>
      <c r="O112" s="2717"/>
      <c r="P112" s="2718"/>
      <c r="Q112" s="2719"/>
    </row>
    <row r="113" spans="1:17" ht="14.45" customHeight="1" x14ac:dyDescent="0.2">
      <c r="A113" s="2712"/>
      <c r="B113" s="2720" t="s">
        <v>335</v>
      </c>
      <c r="C113" s="2721"/>
      <c r="D113" s="1061"/>
      <c r="E113" s="1061" t="s">
        <v>910</v>
      </c>
      <c r="F113" s="1061" t="s">
        <v>336</v>
      </c>
      <c r="G113" s="1061"/>
      <c r="H113" s="1061"/>
      <c r="I113" s="2724" t="s">
        <v>337</v>
      </c>
      <c r="J113" s="2725"/>
      <c r="K113" s="2726"/>
      <c r="L113" s="2722" t="s">
        <v>335</v>
      </c>
      <c r="M113" s="2723"/>
      <c r="N113" s="1068" t="s">
        <v>338</v>
      </c>
      <c r="O113" s="1069" t="s">
        <v>339</v>
      </c>
      <c r="P113" s="1070"/>
      <c r="Q113" s="1071"/>
    </row>
    <row r="114" spans="1:17" ht="14.45" customHeight="1" x14ac:dyDescent="0.2">
      <c r="A114" s="2712"/>
      <c r="B114" s="1061" t="s">
        <v>841</v>
      </c>
      <c r="C114" s="1061" t="s">
        <v>341</v>
      </c>
      <c r="D114" s="1061" t="s">
        <v>843</v>
      </c>
      <c r="E114" s="1061" t="s">
        <v>848</v>
      </c>
      <c r="F114" s="1061" t="s">
        <v>342</v>
      </c>
      <c r="G114" s="1061" t="s">
        <v>343</v>
      </c>
      <c r="H114" s="1061" t="s">
        <v>344</v>
      </c>
      <c r="I114" s="2727" t="s">
        <v>845</v>
      </c>
      <c r="J114" s="2728"/>
      <c r="K114" s="2729"/>
      <c r="L114" s="1072" t="s">
        <v>841</v>
      </c>
      <c r="M114" s="1068" t="s">
        <v>341</v>
      </c>
      <c r="N114" s="1068" t="s">
        <v>345</v>
      </c>
      <c r="O114" s="1069"/>
      <c r="P114" s="1068" t="s">
        <v>343</v>
      </c>
      <c r="Q114" s="1071" t="s">
        <v>344</v>
      </c>
    </row>
    <row r="115" spans="1:17" ht="14.45" customHeight="1" x14ac:dyDescent="0.2">
      <c r="A115" s="2712"/>
      <c r="B115" s="1061"/>
      <c r="C115" s="1061"/>
      <c r="D115" s="1061"/>
      <c r="E115" s="1061"/>
      <c r="F115" s="1061" t="s">
        <v>347</v>
      </c>
      <c r="G115" s="1061" t="s">
        <v>348</v>
      </c>
      <c r="H115" s="1061" t="s">
        <v>347</v>
      </c>
      <c r="I115" s="1062"/>
      <c r="J115" s="1063"/>
      <c r="K115" s="1064"/>
      <c r="L115" s="1072"/>
      <c r="M115" s="1068"/>
      <c r="N115" s="1068"/>
      <c r="O115" s="1069" t="s">
        <v>350</v>
      </c>
      <c r="P115" s="1068" t="s">
        <v>348</v>
      </c>
      <c r="Q115" s="1071" t="s">
        <v>347</v>
      </c>
    </row>
    <row r="116" spans="1:17" ht="14.45" customHeight="1" x14ac:dyDescent="0.2">
      <c r="A116" s="2713"/>
      <c r="B116" s="1065" t="s">
        <v>351</v>
      </c>
      <c r="C116" s="1065" t="s">
        <v>351</v>
      </c>
      <c r="D116" s="1065" t="s">
        <v>352</v>
      </c>
      <c r="E116" s="1065" t="s">
        <v>762</v>
      </c>
      <c r="F116" s="1065"/>
      <c r="G116" s="1065" t="s">
        <v>353</v>
      </c>
      <c r="H116" s="1065" t="s">
        <v>354</v>
      </c>
      <c r="I116" s="1066" t="s">
        <v>355</v>
      </c>
      <c r="J116" s="1066" t="s">
        <v>356</v>
      </c>
      <c r="K116" s="1067" t="s">
        <v>357</v>
      </c>
      <c r="L116" s="1073" t="s">
        <v>351</v>
      </c>
      <c r="M116" s="1074" t="s">
        <v>351</v>
      </c>
      <c r="N116" s="1074" t="s">
        <v>352</v>
      </c>
      <c r="O116" s="1075"/>
      <c r="P116" s="1074" t="s">
        <v>353</v>
      </c>
      <c r="Q116" s="1076" t="s">
        <v>354</v>
      </c>
    </row>
    <row r="117" spans="1:17" ht="14.45" customHeight="1" x14ac:dyDescent="0.2">
      <c r="A117" s="1022" t="s">
        <v>358</v>
      </c>
      <c r="B117" s="1023">
        <v>39</v>
      </c>
      <c r="C117" s="1023">
        <v>37</v>
      </c>
      <c r="D117" s="1024">
        <v>272</v>
      </c>
      <c r="E117" s="1024">
        <v>7.3513513513513518</v>
      </c>
      <c r="F117" s="1026"/>
      <c r="G117" s="1023"/>
      <c r="H117" s="1023"/>
      <c r="I117" s="1025"/>
      <c r="J117" s="1025"/>
      <c r="K117" s="1027"/>
      <c r="L117" s="1028">
        <v>37</v>
      </c>
      <c r="M117" s="1024">
        <v>33</v>
      </c>
      <c r="N117" s="1024">
        <v>265</v>
      </c>
      <c r="O117" s="1664">
        <v>8.0303030303030312</v>
      </c>
      <c r="P117" s="1665"/>
      <c r="Q117" s="1666"/>
    </row>
    <row r="118" spans="1:17" ht="14.45" customHeight="1" x14ac:dyDescent="0.2">
      <c r="A118" s="1535" t="s">
        <v>359</v>
      </c>
      <c r="B118" s="1552">
        <v>4</v>
      </c>
      <c r="C118" s="1552">
        <v>3</v>
      </c>
      <c r="D118" s="262">
        <v>24</v>
      </c>
      <c r="E118" s="1206">
        <v>8</v>
      </c>
      <c r="F118" s="1388" t="s">
        <v>985</v>
      </c>
      <c r="G118" s="1305">
        <v>953000</v>
      </c>
      <c r="H118" s="1200">
        <v>5493093.5025984319</v>
      </c>
      <c r="I118" s="1007"/>
      <c r="J118" s="1007"/>
      <c r="K118" s="1008"/>
      <c r="L118" s="2437">
        <v>7</v>
      </c>
      <c r="M118" s="1196">
        <v>4</v>
      </c>
      <c r="N118" s="2620">
        <v>56</v>
      </c>
      <c r="O118" s="1206">
        <v>14</v>
      </c>
      <c r="P118" s="1307">
        <v>1068000</v>
      </c>
      <c r="Q118" s="1200">
        <v>5493093.5025984319</v>
      </c>
    </row>
    <row r="119" spans="1:17" ht="14.45" customHeight="1" x14ac:dyDescent="0.2">
      <c r="A119" s="1535" t="s">
        <v>360</v>
      </c>
      <c r="B119" s="1552">
        <v>0</v>
      </c>
      <c r="C119" s="1552">
        <v>0</v>
      </c>
      <c r="D119" s="262">
        <v>0</v>
      </c>
      <c r="E119" s="1206">
        <v>0</v>
      </c>
      <c r="F119" s="1388"/>
      <c r="G119" s="1305"/>
      <c r="H119" s="1200"/>
      <c r="I119" s="1007"/>
      <c r="J119" s="1007"/>
      <c r="K119" s="1008"/>
      <c r="L119" s="2437">
        <v>0</v>
      </c>
      <c r="M119" s="1196">
        <v>0</v>
      </c>
      <c r="N119" s="2620">
        <v>0</v>
      </c>
      <c r="O119" s="1206">
        <v>0</v>
      </c>
      <c r="P119" s="1307"/>
      <c r="Q119" s="1200"/>
    </row>
    <row r="120" spans="1:17" ht="14.45" customHeight="1" x14ac:dyDescent="0.2">
      <c r="A120" s="1535" t="s">
        <v>361</v>
      </c>
      <c r="B120" s="1552">
        <v>4</v>
      </c>
      <c r="C120" s="1552">
        <v>3</v>
      </c>
      <c r="D120" s="262">
        <v>36</v>
      </c>
      <c r="E120" s="1206">
        <v>12</v>
      </c>
      <c r="F120" s="1388" t="s">
        <v>985</v>
      </c>
      <c r="G120" s="1305">
        <v>953000</v>
      </c>
      <c r="H120" s="1200">
        <v>5493093.5025984319</v>
      </c>
      <c r="I120" s="1007"/>
      <c r="J120" s="1007"/>
      <c r="K120" s="1008"/>
      <c r="L120" s="2437">
        <v>0</v>
      </c>
      <c r="M120" s="1196">
        <v>0</v>
      </c>
      <c r="N120" s="2620">
        <v>0</v>
      </c>
      <c r="O120" s="1206">
        <v>0</v>
      </c>
      <c r="P120" s="1307"/>
      <c r="Q120" s="1200"/>
    </row>
    <row r="121" spans="1:17" ht="14.45" customHeight="1" x14ac:dyDescent="0.2">
      <c r="A121" s="1535" t="s">
        <v>362</v>
      </c>
      <c r="B121" s="1552">
        <v>2</v>
      </c>
      <c r="C121" s="1552">
        <v>2</v>
      </c>
      <c r="D121" s="262">
        <v>16</v>
      </c>
      <c r="E121" s="1206">
        <v>8</v>
      </c>
      <c r="F121" s="1388" t="s">
        <v>985</v>
      </c>
      <c r="G121" s="1305">
        <v>953000</v>
      </c>
      <c r="H121" s="1200">
        <v>5493093.5025984319</v>
      </c>
      <c r="I121" s="1007"/>
      <c r="J121" s="1007"/>
      <c r="K121" s="1008"/>
      <c r="L121" s="2437">
        <v>0</v>
      </c>
      <c r="M121" s="1196">
        <v>0</v>
      </c>
      <c r="N121" s="2620">
        <v>0</v>
      </c>
      <c r="O121" s="1206">
        <v>0</v>
      </c>
      <c r="P121" s="1307"/>
      <c r="Q121" s="1200"/>
    </row>
    <row r="122" spans="1:17" ht="14.45" customHeight="1" x14ac:dyDescent="0.2">
      <c r="A122" s="1535" t="s">
        <v>363</v>
      </c>
      <c r="B122" s="1552">
        <v>20</v>
      </c>
      <c r="C122" s="1552">
        <v>20</v>
      </c>
      <c r="D122" s="262">
        <v>100</v>
      </c>
      <c r="E122" s="1206">
        <v>5</v>
      </c>
      <c r="F122" s="1388" t="s">
        <v>985</v>
      </c>
      <c r="G122" s="1305">
        <v>953000</v>
      </c>
      <c r="H122" s="1200">
        <v>5493093.5025984319</v>
      </c>
      <c r="I122" s="1007"/>
      <c r="J122" s="1007"/>
      <c r="K122" s="1008"/>
      <c r="L122" s="2437">
        <v>15</v>
      </c>
      <c r="M122" s="1196">
        <v>15</v>
      </c>
      <c r="N122" s="2620">
        <v>45</v>
      </c>
      <c r="O122" s="1206">
        <v>3</v>
      </c>
      <c r="P122" s="1307">
        <v>1068000</v>
      </c>
      <c r="Q122" s="1200">
        <v>5493093.5025984319</v>
      </c>
    </row>
    <row r="123" spans="1:17" ht="14.45" customHeight="1" x14ac:dyDescent="0.2">
      <c r="A123" s="1535" t="s">
        <v>364</v>
      </c>
      <c r="B123" s="1552">
        <v>5</v>
      </c>
      <c r="C123" s="1552">
        <v>5</v>
      </c>
      <c r="D123" s="262">
        <v>60</v>
      </c>
      <c r="E123" s="1206">
        <v>12</v>
      </c>
      <c r="F123" s="1388" t="s">
        <v>985</v>
      </c>
      <c r="G123" s="1305">
        <v>953000</v>
      </c>
      <c r="H123" s="1200">
        <v>5493093.5025984319</v>
      </c>
      <c r="I123" s="1007"/>
      <c r="J123" s="1007"/>
      <c r="K123" s="1008"/>
      <c r="L123" s="2437">
        <v>5</v>
      </c>
      <c r="M123" s="1196">
        <v>4</v>
      </c>
      <c r="N123" s="2620">
        <v>44</v>
      </c>
      <c r="O123" s="1206">
        <v>11</v>
      </c>
      <c r="P123" s="1307">
        <v>1068000</v>
      </c>
      <c r="Q123" s="1200">
        <v>5493093.5025984319</v>
      </c>
    </row>
    <row r="124" spans="1:17" ht="14.45" customHeight="1" x14ac:dyDescent="0.2">
      <c r="A124" s="1535" t="s">
        <v>365</v>
      </c>
      <c r="B124" s="1552">
        <v>0</v>
      </c>
      <c r="C124" s="1552">
        <v>0</v>
      </c>
      <c r="D124" s="262">
        <v>0</v>
      </c>
      <c r="E124" s="1206">
        <v>0</v>
      </c>
      <c r="F124" s="1011"/>
      <c r="G124" s="1305"/>
      <c r="H124" s="1200"/>
      <c r="I124" s="1007"/>
      <c r="J124" s="1007"/>
      <c r="K124" s="1008"/>
      <c r="L124" s="2437">
        <v>10</v>
      </c>
      <c r="M124" s="1196">
        <v>10</v>
      </c>
      <c r="N124" s="2620">
        <v>120</v>
      </c>
      <c r="O124" s="1206">
        <v>12</v>
      </c>
      <c r="P124" s="1307">
        <v>1068000</v>
      </c>
      <c r="Q124" s="1200">
        <v>5493093.5025984319</v>
      </c>
    </row>
    <row r="125" spans="1:17" ht="14.45" customHeight="1" x14ac:dyDescent="0.2">
      <c r="A125" s="1535" t="s">
        <v>366</v>
      </c>
      <c r="B125" s="1552">
        <v>0</v>
      </c>
      <c r="C125" s="1552">
        <v>0</v>
      </c>
      <c r="D125" s="262">
        <v>0</v>
      </c>
      <c r="E125" s="1206">
        <v>0</v>
      </c>
      <c r="F125" s="1011"/>
      <c r="G125" s="1305"/>
      <c r="H125" s="1200"/>
      <c r="I125" s="1007"/>
      <c r="J125" s="1007"/>
      <c r="K125" s="1008"/>
      <c r="L125" s="2437">
        <v>0</v>
      </c>
      <c r="M125" s="1196">
        <v>0</v>
      </c>
      <c r="N125" s="2620">
        <v>0</v>
      </c>
      <c r="O125" s="1206">
        <v>0</v>
      </c>
      <c r="P125" s="1307"/>
      <c r="Q125" s="1662"/>
    </row>
    <row r="126" spans="1:17" ht="14.45" customHeight="1" x14ac:dyDescent="0.2">
      <c r="A126" s="1535" t="s">
        <v>367</v>
      </c>
      <c r="B126" s="1552">
        <v>3</v>
      </c>
      <c r="C126" s="1552">
        <v>3</v>
      </c>
      <c r="D126" s="262">
        <v>24</v>
      </c>
      <c r="E126" s="1206">
        <v>8</v>
      </c>
      <c r="F126" s="1388" t="s">
        <v>985</v>
      </c>
      <c r="G126" s="1305">
        <v>953000</v>
      </c>
      <c r="H126" s="1200">
        <v>5493093.5025984319</v>
      </c>
      <c r="I126" s="1007"/>
      <c r="J126" s="1007"/>
      <c r="K126" s="1008"/>
      <c r="L126" s="2437">
        <v>0</v>
      </c>
      <c r="M126" s="1196">
        <v>0</v>
      </c>
      <c r="N126" s="2620">
        <v>0</v>
      </c>
      <c r="O126" s="1206">
        <v>0</v>
      </c>
      <c r="P126" s="1307"/>
      <c r="Q126" s="1200"/>
    </row>
    <row r="127" spans="1:17" ht="14.45" customHeight="1" x14ac:dyDescent="0.2">
      <c r="A127" s="1535" t="s">
        <v>368</v>
      </c>
      <c r="B127" s="1552">
        <v>0</v>
      </c>
      <c r="C127" s="1552">
        <v>0</v>
      </c>
      <c r="D127" s="262">
        <v>0</v>
      </c>
      <c r="E127" s="1206">
        <v>0</v>
      </c>
      <c r="F127" s="1005"/>
      <c r="G127" s="1305"/>
      <c r="H127" s="1200"/>
      <c r="I127" s="1007"/>
      <c r="J127" s="1007"/>
      <c r="K127" s="1008"/>
      <c r="L127" s="2437">
        <v>0</v>
      </c>
      <c r="M127" s="1196">
        <v>0</v>
      </c>
      <c r="N127" s="2620">
        <v>0</v>
      </c>
      <c r="O127" s="1206">
        <v>0</v>
      </c>
      <c r="P127" s="1307"/>
      <c r="Q127" s="1662"/>
    </row>
    <row r="128" spans="1:17" ht="14.45" customHeight="1" x14ac:dyDescent="0.2">
      <c r="A128" s="1535" t="s">
        <v>369</v>
      </c>
      <c r="B128" s="1552">
        <v>0</v>
      </c>
      <c r="C128" s="1552">
        <v>0</v>
      </c>
      <c r="D128" s="262">
        <v>0</v>
      </c>
      <c r="E128" s="1206">
        <v>0</v>
      </c>
      <c r="F128" s="1011"/>
      <c r="G128" s="1305"/>
      <c r="H128" s="1200"/>
      <c r="I128" s="1543"/>
      <c r="J128" s="1007"/>
      <c r="K128" s="1008"/>
      <c r="L128" s="2437">
        <v>0</v>
      </c>
      <c r="M128" s="1196">
        <v>0</v>
      </c>
      <c r="N128" s="2620">
        <v>0</v>
      </c>
      <c r="O128" s="1206">
        <v>0</v>
      </c>
      <c r="P128" s="1307"/>
      <c r="Q128" s="1662"/>
    </row>
    <row r="129" spans="1:17" ht="14.45" customHeight="1" x14ac:dyDescent="0.2">
      <c r="A129" s="1535" t="s">
        <v>370</v>
      </c>
      <c r="B129" s="1552">
        <v>1</v>
      </c>
      <c r="C129" s="1552">
        <v>1</v>
      </c>
      <c r="D129" s="262">
        <v>12</v>
      </c>
      <c r="E129" s="1206">
        <v>12</v>
      </c>
      <c r="F129" s="1388" t="s">
        <v>985</v>
      </c>
      <c r="G129" s="1305">
        <v>953000</v>
      </c>
      <c r="H129" s="1200">
        <v>5493093.5025984319</v>
      </c>
      <c r="I129" s="1543"/>
      <c r="J129" s="1007"/>
      <c r="K129" s="1008"/>
      <c r="L129" s="2437">
        <v>0</v>
      </c>
      <c r="M129" s="1196">
        <v>0</v>
      </c>
      <c r="N129" s="2620">
        <v>0</v>
      </c>
      <c r="O129" s="1206">
        <v>0</v>
      </c>
      <c r="P129" s="1307"/>
      <c r="Q129" s="1662"/>
    </row>
    <row r="130" spans="1:17" ht="14.45" customHeight="1" x14ac:dyDescent="0.2">
      <c r="A130" s="1535" t="s">
        <v>371</v>
      </c>
      <c r="B130" s="1552">
        <v>0</v>
      </c>
      <c r="C130" s="1552">
        <v>0</v>
      </c>
      <c r="D130" s="262">
        <v>0</v>
      </c>
      <c r="E130" s="1206"/>
      <c r="F130" s="1388"/>
      <c r="G130" s="1305"/>
      <c r="H130" s="1200"/>
      <c r="I130" s="1543"/>
      <c r="J130" s="1007"/>
      <c r="K130" s="1008"/>
      <c r="L130" s="2437">
        <v>0</v>
      </c>
      <c r="M130" s="1196">
        <v>0</v>
      </c>
      <c r="N130" s="2620">
        <v>0</v>
      </c>
      <c r="O130" s="1206">
        <v>0</v>
      </c>
      <c r="P130" s="1307"/>
      <c r="Q130" s="1200"/>
    </row>
    <row r="131" spans="1:17" ht="14.45" customHeight="1" x14ac:dyDescent="0.2">
      <c r="A131" s="1535" t="s">
        <v>372</v>
      </c>
      <c r="B131" s="1552">
        <v>0</v>
      </c>
      <c r="C131" s="1552">
        <v>0</v>
      </c>
      <c r="D131" s="262">
        <v>0</v>
      </c>
      <c r="E131" s="1206"/>
      <c r="F131" s="1388"/>
      <c r="G131" s="1305"/>
      <c r="H131" s="1200"/>
      <c r="I131" s="1543"/>
      <c r="J131" s="1007"/>
      <c r="K131" s="1008"/>
      <c r="L131" s="2437">
        <v>0</v>
      </c>
      <c r="M131" s="1196">
        <v>0</v>
      </c>
      <c r="N131" s="2620">
        <v>0</v>
      </c>
      <c r="O131" s="1206">
        <v>0</v>
      </c>
      <c r="P131" s="1307"/>
      <c r="Q131" s="1200"/>
    </row>
    <row r="132" spans="1:17" ht="14.45" customHeight="1" x14ac:dyDescent="0.2">
      <c r="A132" s="1535" t="s">
        <v>373</v>
      </c>
      <c r="B132" s="1552">
        <v>0</v>
      </c>
      <c r="C132" s="1552">
        <v>0</v>
      </c>
      <c r="D132" s="262">
        <v>0</v>
      </c>
      <c r="E132" s="1206">
        <v>0</v>
      </c>
      <c r="F132" s="1388"/>
      <c r="G132" s="1305"/>
      <c r="H132" s="1200"/>
      <c r="I132" s="1543"/>
      <c r="J132" s="1007"/>
      <c r="K132" s="1008"/>
      <c r="L132" s="2437">
        <v>0</v>
      </c>
      <c r="M132" s="1196">
        <v>0</v>
      </c>
      <c r="N132" s="2620">
        <v>0</v>
      </c>
      <c r="O132" s="1206">
        <v>0</v>
      </c>
      <c r="P132" s="1307"/>
      <c r="Q132" s="1200"/>
    </row>
    <row r="133" spans="1:17" ht="14.45" customHeight="1" x14ac:dyDescent="0.2">
      <c r="A133" s="1538" t="s">
        <v>374</v>
      </c>
      <c r="B133" s="1539">
        <v>56</v>
      </c>
      <c r="C133" s="1041">
        <v>55</v>
      </c>
      <c r="D133" s="2621">
        <v>818.84</v>
      </c>
      <c r="E133" s="2678"/>
      <c r="F133" s="1034"/>
      <c r="G133" s="1035"/>
      <c r="H133" s="1541"/>
      <c r="I133" s="1544"/>
      <c r="J133" s="1036"/>
      <c r="K133" s="1037"/>
      <c r="L133" s="1505">
        <v>81</v>
      </c>
      <c r="M133" s="1049">
        <v>81</v>
      </c>
      <c r="N133" s="956">
        <v>1208.8399999999999</v>
      </c>
      <c r="O133" s="1574"/>
      <c r="P133" s="1660"/>
      <c r="Q133" s="1661"/>
    </row>
    <row r="134" spans="1:17" ht="14.45" customHeight="1" x14ac:dyDescent="0.2">
      <c r="A134" s="1535" t="s">
        <v>375</v>
      </c>
      <c r="B134" s="1552">
        <v>55</v>
      </c>
      <c r="C134" s="1552">
        <v>54</v>
      </c>
      <c r="D134" s="262">
        <v>810</v>
      </c>
      <c r="E134" s="1679">
        <v>15</v>
      </c>
      <c r="F134" s="1388" t="s">
        <v>985</v>
      </c>
      <c r="G134" s="1305">
        <v>953000</v>
      </c>
      <c r="H134" s="1200">
        <v>5493093.5025984319</v>
      </c>
      <c r="I134" s="1543"/>
      <c r="J134" s="1007"/>
      <c r="K134" s="1008"/>
      <c r="L134" s="2437">
        <v>80</v>
      </c>
      <c r="M134" s="1196">
        <v>80</v>
      </c>
      <c r="N134" s="2620">
        <v>1200</v>
      </c>
      <c r="O134" s="1206">
        <v>15</v>
      </c>
      <c r="P134" s="1307">
        <v>1068000</v>
      </c>
      <c r="Q134" s="1200">
        <v>5493093.5025984319</v>
      </c>
    </row>
    <row r="135" spans="1:17" ht="14.45" customHeight="1" x14ac:dyDescent="0.2">
      <c r="A135" s="1535" t="s">
        <v>376</v>
      </c>
      <c r="B135" s="1552">
        <v>0</v>
      </c>
      <c r="C135" s="1552">
        <v>0</v>
      </c>
      <c r="D135" s="262">
        <v>0</v>
      </c>
      <c r="E135" s="1679">
        <v>0</v>
      </c>
      <c r="F135" s="1011"/>
      <c r="G135" s="1006"/>
      <c r="H135" s="1200"/>
      <c r="I135" s="1543"/>
      <c r="J135" s="1007"/>
      <c r="K135" s="1008"/>
      <c r="L135" s="2437">
        <v>0</v>
      </c>
      <c r="M135" s="1196">
        <v>0</v>
      </c>
      <c r="N135" s="2620">
        <v>0</v>
      </c>
      <c r="O135" s="1206">
        <v>0</v>
      </c>
      <c r="P135" s="1307"/>
      <c r="Q135" s="1662"/>
    </row>
    <row r="136" spans="1:17" ht="14.45" customHeight="1" x14ac:dyDescent="0.2">
      <c r="A136" s="1535" t="s">
        <v>377</v>
      </c>
      <c r="B136" s="1552">
        <v>0</v>
      </c>
      <c r="C136" s="1552">
        <v>0</v>
      </c>
      <c r="D136" s="262">
        <v>0</v>
      </c>
      <c r="E136" s="1679">
        <v>0</v>
      </c>
      <c r="F136" s="1011"/>
      <c r="G136" s="1006"/>
      <c r="H136" s="1200"/>
      <c r="I136" s="1543"/>
      <c r="J136" s="1007"/>
      <c r="K136" s="1008"/>
      <c r="L136" s="2437">
        <v>0</v>
      </c>
      <c r="M136" s="1196">
        <v>0</v>
      </c>
      <c r="N136" s="2620">
        <v>0</v>
      </c>
      <c r="O136" s="1206">
        <v>0</v>
      </c>
      <c r="P136" s="1307"/>
      <c r="Q136" s="1662"/>
    </row>
    <row r="137" spans="1:17" ht="14.45" customHeight="1" x14ac:dyDescent="0.2">
      <c r="A137" s="1535" t="s">
        <v>378</v>
      </c>
      <c r="B137" s="1552">
        <v>1</v>
      </c>
      <c r="C137" s="1552">
        <v>1</v>
      </c>
      <c r="D137" s="262">
        <v>8.84</v>
      </c>
      <c r="E137" s="1679">
        <v>8.84</v>
      </c>
      <c r="F137" s="1388" t="s">
        <v>985</v>
      </c>
      <c r="G137" s="1305">
        <v>953000</v>
      </c>
      <c r="H137" s="1200">
        <v>5493093.5025984319</v>
      </c>
      <c r="I137" s="1543"/>
      <c r="J137" s="1007"/>
      <c r="K137" s="1008"/>
      <c r="L137" s="2437">
        <v>1</v>
      </c>
      <c r="M137" s="1196">
        <v>1</v>
      </c>
      <c r="N137" s="2620">
        <v>8.84</v>
      </c>
      <c r="O137" s="1206">
        <v>8.84</v>
      </c>
      <c r="P137" s="1307">
        <v>1068000</v>
      </c>
      <c r="Q137" s="1200">
        <v>5493093.5025984319</v>
      </c>
    </row>
    <row r="138" spans="1:17" ht="14.45" customHeight="1" x14ac:dyDescent="0.2">
      <c r="A138" s="1535" t="s">
        <v>379</v>
      </c>
      <c r="B138" s="1552">
        <v>0</v>
      </c>
      <c r="C138" s="1552">
        <v>0</v>
      </c>
      <c r="D138" s="262">
        <v>0</v>
      </c>
      <c r="E138" s="1573">
        <v>0</v>
      </c>
      <c r="F138" s="1005"/>
      <c r="G138" s="1006"/>
      <c r="H138" s="1200"/>
      <c r="I138" s="1543"/>
      <c r="J138" s="1007"/>
      <c r="K138" s="1008"/>
      <c r="L138" s="2437">
        <v>0</v>
      </c>
      <c r="M138" s="1196">
        <v>0</v>
      </c>
      <c r="N138" s="2620">
        <v>0</v>
      </c>
      <c r="O138" s="1679">
        <v>0</v>
      </c>
      <c r="P138" s="1307"/>
      <c r="Q138" s="1662"/>
    </row>
    <row r="139" spans="1:17" ht="14.45" customHeight="1" x14ac:dyDescent="0.2">
      <c r="A139" s="1538" t="s">
        <v>380</v>
      </c>
      <c r="B139" s="1539">
        <v>159.89999999999998</v>
      </c>
      <c r="C139" s="1041">
        <v>149.39999999999998</v>
      </c>
      <c r="D139" s="1041">
        <v>2108.3000000000002</v>
      </c>
      <c r="E139" s="1664">
        <v>14.111780455153953</v>
      </c>
      <c r="F139" s="1034"/>
      <c r="G139" s="1043"/>
      <c r="H139" s="1204"/>
      <c r="I139" s="1545"/>
      <c r="J139" s="1044"/>
      <c r="K139" s="1045"/>
      <c r="L139" s="1505">
        <v>65</v>
      </c>
      <c r="M139" s="1049">
        <v>60</v>
      </c>
      <c r="N139" s="956">
        <v>831</v>
      </c>
      <c r="O139" s="1664">
        <v>13.85</v>
      </c>
      <c r="P139" s="1660"/>
      <c r="Q139" s="1661"/>
    </row>
    <row r="140" spans="1:17" ht="14.45" customHeight="1" x14ac:dyDescent="0.2">
      <c r="A140" s="1535" t="s">
        <v>381</v>
      </c>
      <c r="B140" s="1552">
        <v>25</v>
      </c>
      <c r="C140" s="1552">
        <v>24.5</v>
      </c>
      <c r="D140" s="262">
        <v>367.5</v>
      </c>
      <c r="E140" s="1206">
        <v>15</v>
      </c>
      <c r="F140" s="1388" t="s">
        <v>985</v>
      </c>
      <c r="G140" s="1305">
        <v>953000</v>
      </c>
      <c r="H140" s="1200">
        <v>5493093.5025984319</v>
      </c>
      <c r="I140" s="1543"/>
      <c r="J140" s="1007"/>
      <c r="K140" s="1008"/>
      <c r="L140" s="2437">
        <v>18</v>
      </c>
      <c r="M140" s="1196">
        <v>16</v>
      </c>
      <c r="N140" s="2620">
        <v>240</v>
      </c>
      <c r="O140" s="1206">
        <v>15</v>
      </c>
      <c r="P140" s="1307">
        <v>1068000</v>
      </c>
      <c r="Q140" s="1200">
        <v>5493093.5025984319</v>
      </c>
    </row>
    <row r="141" spans="1:17" ht="14.45" customHeight="1" x14ac:dyDescent="0.2">
      <c r="A141" s="1535" t="s">
        <v>382</v>
      </c>
      <c r="B141" s="1552">
        <v>33.6</v>
      </c>
      <c r="C141" s="1552">
        <v>33.6</v>
      </c>
      <c r="D141" s="262">
        <v>571.20000000000005</v>
      </c>
      <c r="E141" s="1206">
        <v>17</v>
      </c>
      <c r="F141" s="1388" t="s">
        <v>985</v>
      </c>
      <c r="G141" s="1305">
        <v>953000</v>
      </c>
      <c r="H141" s="1200">
        <v>5493093.5025984319</v>
      </c>
      <c r="I141" s="1543"/>
      <c r="J141" s="1007"/>
      <c r="K141" s="1008"/>
      <c r="L141" s="2437">
        <v>0</v>
      </c>
      <c r="M141" s="1196">
        <v>0</v>
      </c>
      <c r="N141" s="2620">
        <v>0</v>
      </c>
      <c r="O141" s="1206">
        <v>0</v>
      </c>
      <c r="P141" s="1307"/>
      <c r="Q141" s="1200"/>
    </row>
    <row r="142" spans="1:17" ht="14.45" customHeight="1" x14ac:dyDescent="0.2">
      <c r="A142" s="1535" t="s">
        <v>383</v>
      </c>
      <c r="B142" s="1552">
        <v>5</v>
      </c>
      <c r="C142" s="1552">
        <v>5</v>
      </c>
      <c r="D142" s="262">
        <v>30</v>
      </c>
      <c r="E142" s="1206">
        <v>6</v>
      </c>
      <c r="F142" s="1388" t="s">
        <v>985</v>
      </c>
      <c r="G142" s="1305">
        <v>953000</v>
      </c>
      <c r="H142" s="1200">
        <v>5493093.5025984319</v>
      </c>
      <c r="I142" s="1543"/>
      <c r="J142" s="1007"/>
      <c r="K142" s="1008"/>
      <c r="L142" s="2437">
        <v>7</v>
      </c>
      <c r="M142" s="1196">
        <v>7</v>
      </c>
      <c r="N142" s="2620">
        <v>63</v>
      </c>
      <c r="O142" s="1206">
        <v>9</v>
      </c>
      <c r="P142" s="1307">
        <v>1068000</v>
      </c>
      <c r="Q142" s="1200">
        <v>5493093.5025984319</v>
      </c>
    </row>
    <row r="143" spans="1:17" ht="14.45" customHeight="1" x14ac:dyDescent="0.2">
      <c r="A143" s="1535" t="s">
        <v>384</v>
      </c>
      <c r="B143" s="1552">
        <v>5</v>
      </c>
      <c r="C143" s="1552">
        <v>5</v>
      </c>
      <c r="D143" s="262">
        <v>65</v>
      </c>
      <c r="E143" s="1206">
        <v>13</v>
      </c>
      <c r="F143" s="1388" t="s">
        <v>985</v>
      </c>
      <c r="G143" s="1305">
        <v>953000</v>
      </c>
      <c r="H143" s="1200">
        <v>5493093.5025984319</v>
      </c>
      <c r="I143" s="1546"/>
      <c r="J143" s="1007"/>
      <c r="K143" s="1014"/>
      <c r="L143" s="2437">
        <v>5</v>
      </c>
      <c r="M143" s="1196">
        <v>5</v>
      </c>
      <c r="N143" s="2620">
        <v>65</v>
      </c>
      <c r="O143" s="1206">
        <v>13</v>
      </c>
      <c r="P143" s="1307">
        <v>1068000</v>
      </c>
      <c r="Q143" s="1200">
        <v>5493093.5025984319</v>
      </c>
    </row>
    <row r="144" spans="1:17" ht="14.45" customHeight="1" x14ac:dyDescent="0.2">
      <c r="A144" s="1535" t="s">
        <v>385</v>
      </c>
      <c r="B144" s="1552">
        <v>18.3</v>
      </c>
      <c r="C144" s="1552">
        <v>18.3</v>
      </c>
      <c r="D144" s="262">
        <v>311.10000000000002</v>
      </c>
      <c r="E144" s="1206">
        <v>17</v>
      </c>
      <c r="F144" s="1388" t="s">
        <v>985</v>
      </c>
      <c r="G144" s="1305">
        <v>953000</v>
      </c>
      <c r="H144" s="1200">
        <v>5493093.5025984319</v>
      </c>
      <c r="I144" s="1546"/>
      <c r="J144" s="1007"/>
      <c r="K144" s="1014"/>
      <c r="L144" s="2437">
        <v>14</v>
      </c>
      <c r="M144" s="1196">
        <v>14</v>
      </c>
      <c r="N144" s="2620">
        <v>238</v>
      </c>
      <c r="O144" s="1206">
        <v>17</v>
      </c>
      <c r="P144" s="1307">
        <v>1068000</v>
      </c>
      <c r="Q144" s="1200">
        <v>5493093.5025984319</v>
      </c>
    </row>
    <row r="145" spans="1:17" ht="14.45" customHeight="1" x14ac:dyDescent="0.2">
      <c r="A145" s="1535" t="s">
        <v>386</v>
      </c>
      <c r="B145" s="1552">
        <v>8</v>
      </c>
      <c r="C145" s="1552">
        <v>8</v>
      </c>
      <c r="D145" s="262">
        <v>96</v>
      </c>
      <c r="E145" s="1206">
        <v>12</v>
      </c>
      <c r="F145" s="1388" t="s">
        <v>985</v>
      </c>
      <c r="G145" s="1305">
        <v>953000</v>
      </c>
      <c r="H145" s="1200">
        <v>5493093.5025984319</v>
      </c>
      <c r="I145" s="1546"/>
      <c r="J145" s="1007"/>
      <c r="K145" s="1014"/>
      <c r="L145" s="2437">
        <v>0</v>
      </c>
      <c r="M145" s="1196">
        <v>0</v>
      </c>
      <c r="N145" s="2620">
        <v>0</v>
      </c>
      <c r="O145" s="1206">
        <v>0</v>
      </c>
      <c r="P145" s="1307"/>
      <c r="Q145" s="1200"/>
    </row>
    <row r="146" spans="1:17" ht="14.45" customHeight="1" x14ac:dyDescent="0.2">
      <c r="A146" s="1535" t="s">
        <v>387</v>
      </c>
      <c r="B146" s="1552">
        <v>60</v>
      </c>
      <c r="C146" s="1552">
        <v>50</v>
      </c>
      <c r="D146" s="262">
        <v>600</v>
      </c>
      <c r="E146" s="1206">
        <v>12</v>
      </c>
      <c r="F146" s="1388" t="s">
        <v>985</v>
      </c>
      <c r="G146" s="1305">
        <v>953000</v>
      </c>
      <c r="H146" s="1200">
        <v>5493093.5025984319</v>
      </c>
      <c r="I146" s="1546"/>
      <c r="J146" s="1007"/>
      <c r="K146" s="1014"/>
      <c r="L146" s="2437">
        <v>15</v>
      </c>
      <c r="M146" s="1196">
        <v>12</v>
      </c>
      <c r="N146" s="2620">
        <v>144</v>
      </c>
      <c r="O146" s="1206">
        <v>12</v>
      </c>
      <c r="P146" s="1307">
        <v>1068000</v>
      </c>
      <c r="Q146" s="1200">
        <v>5493093.5025984319</v>
      </c>
    </row>
    <row r="147" spans="1:17" ht="14.45" customHeight="1" x14ac:dyDescent="0.2">
      <c r="A147" s="1535" t="s">
        <v>388</v>
      </c>
      <c r="B147" s="1552">
        <v>5</v>
      </c>
      <c r="C147" s="1552">
        <v>5</v>
      </c>
      <c r="D147" s="262">
        <v>67.5</v>
      </c>
      <c r="E147" s="1206">
        <v>13.5</v>
      </c>
      <c r="F147" s="1388" t="s">
        <v>985</v>
      </c>
      <c r="G147" s="1305">
        <v>953000</v>
      </c>
      <c r="H147" s="1200">
        <v>5493093.5025984319</v>
      </c>
      <c r="I147" s="1546"/>
      <c r="J147" s="1007"/>
      <c r="K147" s="1014"/>
      <c r="L147" s="2437">
        <v>6</v>
      </c>
      <c r="M147" s="1196">
        <v>6</v>
      </c>
      <c r="N147" s="2620">
        <v>81</v>
      </c>
      <c r="O147" s="1206">
        <v>13.5</v>
      </c>
      <c r="P147" s="1307">
        <v>1068000</v>
      </c>
      <c r="Q147" s="1200">
        <v>5493093.5025984319</v>
      </c>
    </row>
    <row r="148" spans="1:17" ht="14.45" customHeight="1" x14ac:dyDescent="0.2">
      <c r="A148" s="1538" t="s">
        <v>389</v>
      </c>
      <c r="B148" s="1539">
        <v>47</v>
      </c>
      <c r="C148" s="1539">
        <v>43.5</v>
      </c>
      <c r="D148" s="1539">
        <v>628</v>
      </c>
      <c r="E148" s="1664">
        <v>14.436781609195402</v>
      </c>
      <c r="F148" s="1050"/>
      <c r="G148" s="1051"/>
      <c r="H148" s="1250"/>
      <c r="I148" s="2132"/>
      <c r="J148" s="1052"/>
      <c r="K148" s="993"/>
      <c r="L148" s="1505">
        <v>49.22</v>
      </c>
      <c r="M148" s="1049">
        <v>46.22</v>
      </c>
      <c r="N148" s="2679">
        <v>657.08</v>
      </c>
      <c r="O148" s="1664">
        <v>14.216356555603635</v>
      </c>
      <c r="P148" s="1660"/>
      <c r="Q148" s="1661"/>
    </row>
    <row r="149" spans="1:17" ht="14.45" customHeight="1" x14ac:dyDescent="0.2">
      <c r="A149" s="1535" t="s">
        <v>390</v>
      </c>
      <c r="B149" s="1552">
        <v>21</v>
      </c>
      <c r="C149" s="1552">
        <v>18.5</v>
      </c>
      <c r="D149" s="262">
        <v>259</v>
      </c>
      <c r="E149" s="1206">
        <v>14</v>
      </c>
      <c r="F149" s="1388" t="s">
        <v>985</v>
      </c>
      <c r="G149" s="1305">
        <v>953000</v>
      </c>
      <c r="H149" s="1200">
        <v>5493093.5025984319</v>
      </c>
      <c r="I149" s="1546"/>
      <c r="J149" s="1007"/>
      <c r="K149" s="1014"/>
      <c r="L149" s="2437">
        <v>35</v>
      </c>
      <c r="M149" s="1196">
        <v>32</v>
      </c>
      <c r="N149" s="2620">
        <v>480</v>
      </c>
      <c r="O149" s="1206">
        <v>15</v>
      </c>
      <c r="P149" s="1307">
        <v>1068000</v>
      </c>
      <c r="Q149" s="1200">
        <v>5493093.5025984319</v>
      </c>
    </row>
    <row r="150" spans="1:17" ht="14.45" customHeight="1" x14ac:dyDescent="0.2">
      <c r="A150" s="1535" t="s">
        <v>391</v>
      </c>
      <c r="B150" s="1552">
        <v>5</v>
      </c>
      <c r="C150" s="1552">
        <v>5</v>
      </c>
      <c r="D150" s="262">
        <v>45</v>
      </c>
      <c r="E150" s="1206">
        <v>9</v>
      </c>
      <c r="F150" s="1388" t="s">
        <v>985</v>
      </c>
      <c r="G150" s="1305">
        <v>953000</v>
      </c>
      <c r="H150" s="1200">
        <v>5493093.5025984319</v>
      </c>
      <c r="I150" s="1546"/>
      <c r="J150" s="1007"/>
      <c r="K150" s="1014"/>
      <c r="L150" s="2437">
        <v>2</v>
      </c>
      <c r="M150" s="1196">
        <v>2</v>
      </c>
      <c r="N150" s="2620">
        <v>18</v>
      </c>
      <c r="O150" s="1206">
        <v>9</v>
      </c>
      <c r="P150" s="1307">
        <v>1068000</v>
      </c>
      <c r="Q150" s="1200">
        <v>5493093.5025984319</v>
      </c>
    </row>
    <row r="151" spans="1:17" ht="14.45" customHeight="1" x14ac:dyDescent="0.2">
      <c r="A151" s="1535" t="s">
        <v>392</v>
      </c>
      <c r="B151" s="1552">
        <v>6</v>
      </c>
      <c r="C151" s="1552">
        <v>6</v>
      </c>
      <c r="D151" s="262">
        <v>84</v>
      </c>
      <c r="E151" s="1206">
        <v>14</v>
      </c>
      <c r="F151" s="1388" t="s">
        <v>985</v>
      </c>
      <c r="G151" s="1305">
        <v>953000</v>
      </c>
      <c r="H151" s="1200">
        <v>5493093.5025984319</v>
      </c>
      <c r="I151" s="1546"/>
      <c r="J151" s="1007"/>
      <c r="K151" s="1014"/>
      <c r="L151" s="2437">
        <v>4</v>
      </c>
      <c r="M151" s="1196">
        <v>4</v>
      </c>
      <c r="N151" s="2620">
        <v>56</v>
      </c>
      <c r="O151" s="1206">
        <v>14</v>
      </c>
      <c r="P151" s="1307">
        <v>1068000</v>
      </c>
      <c r="Q151" s="1200">
        <v>5493093.5025984319</v>
      </c>
    </row>
    <row r="152" spans="1:17" ht="14.45" customHeight="1" x14ac:dyDescent="0.2">
      <c r="A152" s="1535" t="s">
        <v>393</v>
      </c>
      <c r="B152" s="1552">
        <v>7</v>
      </c>
      <c r="C152" s="1552">
        <v>7</v>
      </c>
      <c r="D152" s="262">
        <v>84</v>
      </c>
      <c r="E152" s="1206">
        <v>12</v>
      </c>
      <c r="F152" s="1388" t="s">
        <v>985</v>
      </c>
      <c r="G152" s="1305">
        <v>953000</v>
      </c>
      <c r="H152" s="1200">
        <v>5493093.5025984319</v>
      </c>
      <c r="I152" s="1546"/>
      <c r="J152" s="1013"/>
      <c r="K152" s="1014"/>
      <c r="L152" s="2437">
        <v>6</v>
      </c>
      <c r="M152" s="1196">
        <v>6</v>
      </c>
      <c r="N152" s="2620">
        <v>72</v>
      </c>
      <c r="O152" s="1206">
        <v>12</v>
      </c>
      <c r="P152" s="1307">
        <v>1068000</v>
      </c>
      <c r="Q152" s="1200">
        <v>5493093.5025984319</v>
      </c>
    </row>
    <row r="153" spans="1:17" ht="14.45" customHeight="1" x14ac:dyDescent="0.2">
      <c r="A153" s="1535" t="s">
        <v>394</v>
      </c>
      <c r="B153" s="1552">
        <v>1</v>
      </c>
      <c r="C153" s="1552">
        <v>1</v>
      </c>
      <c r="D153" s="262">
        <v>14</v>
      </c>
      <c r="E153" s="1206">
        <v>14</v>
      </c>
      <c r="F153" s="1388" t="s">
        <v>985</v>
      </c>
      <c r="G153" s="1305">
        <v>953000</v>
      </c>
      <c r="H153" s="1200">
        <v>5493093.5025984319</v>
      </c>
      <c r="I153" s="1546"/>
      <c r="J153" s="1013"/>
      <c r="K153" s="1014"/>
      <c r="L153" s="2437">
        <v>1</v>
      </c>
      <c r="M153" s="1196">
        <v>1</v>
      </c>
      <c r="N153" s="2620">
        <v>14</v>
      </c>
      <c r="O153" s="1206">
        <v>14</v>
      </c>
      <c r="P153" s="1307">
        <v>1068000</v>
      </c>
      <c r="Q153" s="1200">
        <v>5493093.5025984319</v>
      </c>
    </row>
    <row r="154" spans="1:17" ht="14.45" customHeight="1" x14ac:dyDescent="0.2">
      <c r="A154" s="1535" t="s">
        <v>395</v>
      </c>
      <c r="B154" s="1552">
        <v>0</v>
      </c>
      <c r="C154" s="1552">
        <v>0</v>
      </c>
      <c r="D154" s="262">
        <v>0</v>
      </c>
      <c r="E154" s="1206">
        <v>0</v>
      </c>
      <c r="F154" s="1388"/>
      <c r="G154" s="1305"/>
      <c r="H154" s="1200"/>
      <c r="I154" s="1546"/>
      <c r="J154" s="1013"/>
      <c r="K154" s="1014"/>
      <c r="L154" s="2437">
        <v>0</v>
      </c>
      <c r="M154" s="1196">
        <v>0</v>
      </c>
      <c r="N154" s="2620">
        <v>0</v>
      </c>
      <c r="O154" s="1206">
        <v>0</v>
      </c>
      <c r="P154" s="1307"/>
      <c r="Q154" s="1662"/>
    </row>
    <row r="155" spans="1:17" ht="14.45" customHeight="1" x14ac:dyDescent="0.2">
      <c r="A155" s="1535" t="s">
        <v>396</v>
      </c>
      <c r="B155" s="1552">
        <v>1</v>
      </c>
      <c r="C155" s="1552">
        <v>1</v>
      </c>
      <c r="D155" s="262">
        <v>17</v>
      </c>
      <c r="E155" s="1206">
        <v>17</v>
      </c>
      <c r="F155" s="1388" t="s">
        <v>985</v>
      </c>
      <c r="G155" s="1305">
        <v>953000</v>
      </c>
      <c r="H155" s="1200">
        <v>5493093.5025984319</v>
      </c>
      <c r="I155" s="1546"/>
      <c r="J155" s="1013"/>
      <c r="K155" s="1014"/>
      <c r="L155" s="2437">
        <v>1.22</v>
      </c>
      <c r="M155" s="1196">
        <v>1.22</v>
      </c>
      <c r="N155" s="2620">
        <v>17.079999999999998</v>
      </c>
      <c r="O155" s="1206">
        <v>14</v>
      </c>
      <c r="P155" s="1307">
        <v>1068000</v>
      </c>
      <c r="Q155" s="1200">
        <v>5493093.5025984319</v>
      </c>
    </row>
    <row r="156" spans="1:17" ht="14.45" customHeight="1" x14ac:dyDescent="0.2">
      <c r="A156" s="1535" t="s">
        <v>397</v>
      </c>
      <c r="B156" s="1552">
        <v>0</v>
      </c>
      <c r="C156" s="1552">
        <v>0</v>
      </c>
      <c r="D156" s="262">
        <v>0</v>
      </c>
      <c r="E156" s="1206">
        <v>0</v>
      </c>
      <c r="F156" s="1388"/>
      <c r="G156" s="1305"/>
      <c r="H156" s="1200"/>
      <c r="I156" s="1546"/>
      <c r="J156" s="1013"/>
      <c r="K156" s="1014"/>
      <c r="L156" s="2437">
        <v>0</v>
      </c>
      <c r="M156" s="1196">
        <v>0</v>
      </c>
      <c r="N156" s="2620">
        <v>0</v>
      </c>
      <c r="O156" s="1679">
        <v>0</v>
      </c>
      <c r="P156" s="1307"/>
      <c r="Q156" s="1662"/>
    </row>
    <row r="157" spans="1:17" ht="14.45" customHeight="1" x14ac:dyDescent="0.2">
      <c r="A157" s="1547" t="s">
        <v>398</v>
      </c>
      <c r="B157" s="1552">
        <v>6</v>
      </c>
      <c r="C157" s="1552">
        <v>5</v>
      </c>
      <c r="D157" s="262">
        <v>125</v>
      </c>
      <c r="E157" s="1206">
        <v>25</v>
      </c>
      <c r="F157" s="1388" t="s">
        <v>985</v>
      </c>
      <c r="G157" s="1305">
        <v>953000</v>
      </c>
      <c r="H157" s="1200">
        <v>5493093.5025984319</v>
      </c>
      <c r="I157" s="1550"/>
      <c r="J157" s="1020"/>
      <c r="K157" s="1021"/>
      <c r="L157" s="2439">
        <v>0</v>
      </c>
      <c r="M157" s="1584">
        <v>0</v>
      </c>
      <c r="N157" s="1601">
        <v>0</v>
      </c>
      <c r="O157" s="1680">
        <v>0</v>
      </c>
      <c r="P157" s="1307"/>
      <c r="Q157" s="1200"/>
    </row>
    <row r="158" spans="1:17" ht="14.45" customHeight="1" thickBot="1" x14ac:dyDescent="0.25">
      <c r="A158" s="1053" t="s">
        <v>399</v>
      </c>
      <c r="B158" s="1054">
        <v>301.89999999999998</v>
      </c>
      <c r="C158" s="1054">
        <v>284.89999999999998</v>
      </c>
      <c r="D158" s="1054">
        <v>3827.1400000000003</v>
      </c>
      <c r="E158" s="1536">
        <v>13.433274833274835</v>
      </c>
      <c r="F158" s="1534" t="s">
        <v>985</v>
      </c>
      <c r="G158" s="1135">
        <v>953000</v>
      </c>
      <c r="H158" s="2426">
        <v>5493093.5025984328</v>
      </c>
      <c r="I158" s="2425"/>
      <c r="J158" s="1055" t="s">
        <v>980</v>
      </c>
      <c r="K158" s="1058"/>
      <c r="L158" s="1054">
        <v>232.22</v>
      </c>
      <c r="M158" s="1054">
        <v>220.22</v>
      </c>
      <c r="N158" s="2680">
        <v>2961.92</v>
      </c>
      <c r="O158" s="1133">
        <v>13.449822904368359</v>
      </c>
      <c r="P158" s="1659">
        <v>1067999.9999999998</v>
      </c>
      <c r="Q158" s="1663">
        <v>5493093.5025984291</v>
      </c>
    </row>
    <row r="159" spans="1:17" x14ac:dyDescent="0.2">
      <c r="A159" s="7" t="s">
        <v>1904</v>
      </c>
      <c r="B159" s="8"/>
      <c r="C159" s="8"/>
      <c r="D159" s="8"/>
      <c r="E159" s="9"/>
      <c r="F159" s="10"/>
      <c r="G159" s="11"/>
      <c r="H159" s="8"/>
      <c r="I159" s="9"/>
      <c r="J159" s="1"/>
      <c r="K159" s="1"/>
      <c r="O159" s="1"/>
      <c r="P159" s="1"/>
    </row>
    <row r="160" spans="1:17" x14ac:dyDescent="0.2">
      <c r="A160" s="6"/>
      <c r="B160" s="8"/>
      <c r="C160" s="8"/>
      <c r="D160" s="8"/>
      <c r="E160" s="9"/>
      <c r="F160" s="10"/>
      <c r="G160" s="11"/>
      <c r="H160" s="8"/>
      <c r="I160" s="9"/>
      <c r="J160" s="1"/>
      <c r="K160" s="1"/>
      <c r="O160" s="1"/>
      <c r="P160" s="1"/>
    </row>
    <row r="161" spans="1:17" x14ac:dyDescent="0.2">
      <c r="A161" s="6"/>
      <c r="B161" s="8"/>
      <c r="C161" s="8"/>
      <c r="D161" s="8"/>
      <c r="E161" s="9"/>
      <c r="F161" s="10"/>
      <c r="G161" s="11"/>
      <c r="H161" s="8"/>
      <c r="I161" s="9"/>
      <c r="J161" s="1"/>
      <c r="K161" s="1"/>
      <c r="O161" s="1"/>
      <c r="P161" s="1"/>
    </row>
    <row r="162" spans="1:17" x14ac:dyDescent="0.2">
      <c r="A162" s="6"/>
      <c r="B162" s="8"/>
      <c r="C162" s="8"/>
      <c r="D162" s="8"/>
      <c r="E162" s="2475"/>
      <c r="F162" s="10"/>
      <c r="G162" s="11"/>
      <c r="H162" s="8"/>
      <c r="I162" s="2475"/>
      <c r="J162" s="2476"/>
      <c r="K162" s="2476"/>
      <c r="O162" s="2476"/>
      <c r="P162" s="2476"/>
    </row>
    <row r="163" spans="1:17" ht="15.75" customHeight="1" x14ac:dyDescent="0.25">
      <c r="A163" s="2710" t="s">
        <v>1901</v>
      </c>
      <c r="B163" s="2710"/>
      <c r="C163" s="2710"/>
      <c r="D163" s="2710"/>
      <c r="E163" s="2710"/>
      <c r="F163" s="2710"/>
      <c r="G163" s="2710"/>
      <c r="H163" s="2710"/>
      <c r="I163" s="2710"/>
      <c r="J163" s="2710"/>
      <c r="K163" s="2710"/>
      <c r="L163" s="2710"/>
      <c r="M163" s="2710"/>
      <c r="N163" s="2710"/>
      <c r="O163" s="2710"/>
      <c r="P163" s="2710"/>
      <c r="Q163" s="2710"/>
    </row>
    <row r="164" spans="1:17" x14ac:dyDescent="0.2">
      <c r="A164" s="3"/>
      <c r="B164" s="12"/>
      <c r="C164" s="12"/>
      <c r="D164" s="12"/>
      <c r="E164" s="13"/>
      <c r="F164" s="14"/>
      <c r="G164" s="12"/>
      <c r="H164" s="12"/>
      <c r="I164" s="13"/>
      <c r="J164" s="13"/>
      <c r="K164" s="13"/>
      <c r="L164" s="12"/>
      <c r="M164" s="12"/>
      <c r="N164" s="12"/>
      <c r="O164" s="13"/>
      <c r="P164" s="13"/>
      <c r="Q164" s="12"/>
    </row>
    <row r="165" spans="1:17" ht="13.5" thickBot="1" x14ac:dyDescent="0.25">
      <c r="A165" s="3" t="s">
        <v>402</v>
      </c>
      <c r="B165" s="12"/>
      <c r="C165" s="12"/>
      <c r="D165" s="12"/>
      <c r="E165" s="13"/>
      <c r="F165" s="14"/>
      <c r="G165" s="12"/>
      <c r="H165" s="12"/>
      <c r="I165" s="13"/>
      <c r="J165" s="13"/>
      <c r="K165" s="13"/>
      <c r="L165" s="12"/>
      <c r="M165" s="12"/>
      <c r="N165" s="12"/>
      <c r="O165" s="13"/>
      <c r="P165" s="13"/>
      <c r="Q165" s="12"/>
    </row>
    <row r="166" spans="1:17" ht="14.45" customHeight="1" thickBot="1" x14ac:dyDescent="0.25">
      <c r="A166" s="2711" t="s">
        <v>334</v>
      </c>
      <c r="B166" s="2714" t="s">
        <v>1902</v>
      </c>
      <c r="C166" s="2715"/>
      <c r="D166" s="2715"/>
      <c r="E166" s="2715"/>
      <c r="F166" s="2715"/>
      <c r="G166" s="2715"/>
      <c r="H166" s="2715"/>
      <c r="I166" s="2715"/>
      <c r="J166" s="2715"/>
      <c r="K166" s="2715"/>
      <c r="L166" s="2716" t="s">
        <v>1903</v>
      </c>
      <c r="M166" s="2717"/>
      <c r="N166" s="2717"/>
      <c r="O166" s="2717"/>
      <c r="P166" s="2718"/>
      <c r="Q166" s="2719"/>
    </row>
    <row r="167" spans="1:17" ht="14.45" customHeight="1" x14ac:dyDescent="0.2">
      <c r="A167" s="2712"/>
      <c r="B167" s="2720" t="s">
        <v>335</v>
      </c>
      <c r="C167" s="2721"/>
      <c r="D167" s="1061"/>
      <c r="E167" s="1061" t="s">
        <v>910</v>
      </c>
      <c r="F167" s="1061" t="s">
        <v>336</v>
      </c>
      <c r="G167" s="1061"/>
      <c r="H167" s="1061"/>
      <c r="I167" s="2724" t="s">
        <v>337</v>
      </c>
      <c r="J167" s="2725"/>
      <c r="K167" s="2726"/>
      <c r="L167" s="2722" t="s">
        <v>335</v>
      </c>
      <c r="M167" s="2723"/>
      <c r="N167" s="1068" t="s">
        <v>338</v>
      </c>
      <c r="O167" s="1069" t="s">
        <v>339</v>
      </c>
      <c r="P167" s="1070"/>
      <c r="Q167" s="1071"/>
    </row>
    <row r="168" spans="1:17" ht="14.45" customHeight="1" x14ac:dyDescent="0.2">
      <c r="A168" s="2712"/>
      <c r="B168" s="1061" t="s">
        <v>841</v>
      </c>
      <c r="C168" s="1061" t="s">
        <v>341</v>
      </c>
      <c r="D168" s="1061" t="s">
        <v>843</v>
      </c>
      <c r="E168" s="1061" t="s">
        <v>848</v>
      </c>
      <c r="F168" s="1061" t="s">
        <v>342</v>
      </c>
      <c r="G168" s="1061" t="s">
        <v>343</v>
      </c>
      <c r="H168" s="1061" t="s">
        <v>344</v>
      </c>
      <c r="I168" s="2727" t="s">
        <v>845</v>
      </c>
      <c r="J168" s="2728"/>
      <c r="K168" s="2729"/>
      <c r="L168" s="1072" t="s">
        <v>841</v>
      </c>
      <c r="M168" s="1068" t="s">
        <v>341</v>
      </c>
      <c r="N168" s="1068" t="s">
        <v>345</v>
      </c>
      <c r="O168" s="1069"/>
      <c r="P168" s="1068" t="s">
        <v>343</v>
      </c>
      <c r="Q168" s="1071" t="s">
        <v>344</v>
      </c>
    </row>
    <row r="169" spans="1:17" ht="14.45" customHeight="1" x14ac:dyDescent="0.2">
      <c r="A169" s="2712"/>
      <c r="B169" s="1061"/>
      <c r="C169" s="1061"/>
      <c r="D169" s="1061"/>
      <c r="E169" s="1061"/>
      <c r="F169" s="1061" t="s">
        <v>347</v>
      </c>
      <c r="G169" s="1061" t="s">
        <v>348</v>
      </c>
      <c r="H169" s="1061" t="s">
        <v>347</v>
      </c>
      <c r="I169" s="1062"/>
      <c r="J169" s="1063"/>
      <c r="K169" s="1064"/>
      <c r="L169" s="1072"/>
      <c r="M169" s="1068"/>
      <c r="N169" s="1068"/>
      <c r="O169" s="1069" t="s">
        <v>350</v>
      </c>
      <c r="P169" s="1068" t="s">
        <v>348</v>
      </c>
      <c r="Q169" s="1071" t="s">
        <v>347</v>
      </c>
    </row>
    <row r="170" spans="1:17" ht="14.45" customHeight="1" x14ac:dyDescent="0.2">
      <c r="A170" s="2713"/>
      <c r="B170" s="1065" t="s">
        <v>351</v>
      </c>
      <c r="C170" s="1065" t="s">
        <v>351</v>
      </c>
      <c r="D170" s="1065" t="s">
        <v>352</v>
      </c>
      <c r="E170" s="1065" t="s">
        <v>762</v>
      </c>
      <c r="F170" s="1065"/>
      <c r="G170" s="1065" t="s">
        <v>353</v>
      </c>
      <c r="H170" s="1065" t="s">
        <v>354</v>
      </c>
      <c r="I170" s="1066" t="s">
        <v>355</v>
      </c>
      <c r="J170" s="1066" t="s">
        <v>356</v>
      </c>
      <c r="K170" s="1067" t="s">
        <v>357</v>
      </c>
      <c r="L170" s="1073" t="s">
        <v>351</v>
      </c>
      <c r="M170" s="1074" t="s">
        <v>351</v>
      </c>
      <c r="N170" s="1074" t="s">
        <v>352</v>
      </c>
      <c r="O170" s="1075"/>
      <c r="P170" s="1074" t="s">
        <v>353</v>
      </c>
      <c r="Q170" s="1076" t="s">
        <v>354</v>
      </c>
    </row>
    <row r="171" spans="1:17" ht="14.45" customHeight="1" x14ac:dyDescent="0.2">
      <c r="A171" s="1022" t="s">
        <v>358</v>
      </c>
      <c r="B171" s="1023">
        <v>164</v>
      </c>
      <c r="C171" s="1023">
        <v>160.5</v>
      </c>
      <c r="D171" s="1024">
        <v>474.40000000000003</v>
      </c>
      <c r="E171" s="1664">
        <v>2.9557632398753895</v>
      </c>
      <c r="F171" s="1026"/>
      <c r="G171" s="1023"/>
      <c r="H171" s="1023"/>
      <c r="I171" s="1025"/>
      <c r="J171" s="1025"/>
      <c r="K171" s="1027"/>
      <c r="L171" s="1028">
        <v>141.5</v>
      </c>
      <c r="M171" s="1024">
        <v>132</v>
      </c>
      <c r="N171" s="1024">
        <v>404.81999999999994</v>
      </c>
      <c r="O171" s="1664">
        <v>3.0668181818181814</v>
      </c>
      <c r="P171" s="1665"/>
      <c r="Q171" s="1666"/>
    </row>
    <row r="172" spans="1:17" ht="14.45" customHeight="1" x14ac:dyDescent="0.2">
      <c r="A172" s="1535" t="s">
        <v>359</v>
      </c>
      <c r="B172" s="1196">
        <v>61</v>
      </c>
      <c r="C172" s="1196">
        <v>61</v>
      </c>
      <c r="D172" s="1004">
        <v>183</v>
      </c>
      <c r="E172" s="1206">
        <v>3</v>
      </c>
      <c r="F172" s="1388" t="s">
        <v>982</v>
      </c>
      <c r="G172" s="1305">
        <v>4075000</v>
      </c>
      <c r="H172" s="1200">
        <v>12418761.170400001</v>
      </c>
      <c r="I172" s="1007"/>
      <c r="J172" s="1007"/>
      <c r="K172" s="1008"/>
      <c r="L172" s="2437">
        <v>59</v>
      </c>
      <c r="M172" s="1196">
        <v>59</v>
      </c>
      <c r="N172" s="2620">
        <v>177</v>
      </c>
      <c r="O172" s="1206">
        <v>3</v>
      </c>
      <c r="P172" s="1307">
        <v>3692000</v>
      </c>
      <c r="Q172" s="1200">
        <v>12418761.170400001</v>
      </c>
    </row>
    <row r="173" spans="1:17" ht="14.45" customHeight="1" x14ac:dyDescent="0.2">
      <c r="A173" s="1535" t="s">
        <v>360</v>
      </c>
      <c r="B173" s="1196">
        <v>0</v>
      </c>
      <c r="C173" s="1196">
        <v>0</v>
      </c>
      <c r="D173" s="1004">
        <v>0</v>
      </c>
      <c r="E173" s="1206">
        <v>0</v>
      </c>
      <c r="F173" s="1388"/>
      <c r="G173" s="1305"/>
      <c r="H173" s="1200"/>
      <c r="I173" s="1007"/>
      <c r="J173" s="1007"/>
      <c r="K173" s="1008"/>
      <c r="L173" s="2437">
        <v>4</v>
      </c>
      <c r="M173" s="1196">
        <v>4</v>
      </c>
      <c r="N173" s="2620">
        <v>15.6</v>
      </c>
      <c r="O173" s="1206">
        <v>3.9</v>
      </c>
      <c r="P173" s="1307">
        <v>3692000</v>
      </c>
      <c r="Q173" s="1200">
        <v>12418761.170400001</v>
      </c>
    </row>
    <row r="174" spans="1:17" ht="14.45" customHeight="1" x14ac:dyDescent="0.2">
      <c r="A174" s="1535" t="s">
        <v>361</v>
      </c>
      <c r="B174" s="1196">
        <v>10</v>
      </c>
      <c r="C174" s="1196">
        <v>8</v>
      </c>
      <c r="D174" s="1004">
        <v>16</v>
      </c>
      <c r="E174" s="1206">
        <v>2</v>
      </c>
      <c r="F174" s="1388" t="s">
        <v>982</v>
      </c>
      <c r="G174" s="1305">
        <v>4075000</v>
      </c>
      <c r="H174" s="1200">
        <v>12418761.170400001</v>
      </c>
      <c r="I174" s="1007"/>
      <c r="J174" s="1007"/>
      <c r="K174" s="1008"/>
      <c r="L174" s="2437">
        <v>4</v>
      </c>
      <c r="M174" s="1196">
        <v>3</v>
      </c>
      <c r="N174" s="2620">
        <v>6</v>
      </c>
      <c r="O174" s="1206">
        <v>2</v>
      </c>
      <c r="P174" s="1307">
        <v>3692000</v>
      </c>
      <c r="Q174" s="1200">
        <v>12418761.170400001</v>
      </c>
    </row>
    <row r="175" spans="1:17" ht="14.45" customHeight="1" x14ac:dyDescent="0.2">
      <c r="A175" s="1535" t="s">
        <v>362</v>
      </c>
      <c r="B175" s="1196">
        <v>4</v>
      </c>
      <c r="C175" s="1196">
        <v>4</v>
      </c>
      <c r="D175" s="1004">
        <v>20.8</v>
      </c>
      <c r="E175" s="1206">
        <v>5.2</v>
      </c>
      <c r="F175" s="1388" t="s">
        <v>982</v>
      </c>
      <c r="G175" s="1305">
        <v>4075000</v>
      </c>
      <c r="H175" s="1200">
        <v>12418761.170400001</v>
      </c>
      <c r="I175" s="1007"/>
      <c r="J175" s="1007"/>
      <c r="K175" s="1008"/>
      <c r="L175" s="2437">
        <v>1</v>
      </c>
      <c r="M175" s="1196">
        <v>1</v>
      </c>
      <c r="N175" s="2620">
        <v>0.92</v>
      </c>
      <c r="O175" s="1206">
        <v>0.92</v>
      </c>
      <c r="P175" s="1307">
        <v>3692000</v>
      </c>
      <c r="Q175" s="1200">
        <v>12418761.170400001</v>
      </c>
    </row>
    <row r="176" spans="1:17" ht="14.45" customHeight="1" x14ac:dyDescent="0.2">
      <c r="A176" s="1535" t="s">
        <v>363</v>
      </c>
      <c r="B176" s="1196">
        <v>17</v>
      </c>
      <c r="C176" s="1196">
        <v>17</v>
      </c>
      <c r="D176" s="1004">
        <v>102</v>
      </c>
      <c r="E176" s="1206">
        <v>6</v>
      </c>
      <c r="F176" s="1388" t="s">
        <v>982</v>
      </c>
      <c r="G176" s="1305">
        <v>4075000</v>
      </c>
      <c r="H176" s="1200">
        <v>12418761.170400001</v>
      </c>
      <c r="I176" s="1007"/>
      <c r="J176" s="1007"/>
      <c r="K176" s="1008"/>
      <c r="L176" s="2437">
        <v>17</v>
      </c>
      <c r="M176" s="1196">
        <v>17</v>
      </c>
      <c r="N176" s="2620">
        <v>88.4</v>
      </c>
      <c r="O176" s="1206">
        <v>5.2</v>
      </c>
      <c r="P176" s="1307">
        <v>3692000</v>
      </c>
      <c r="Q176" s="1200">
        <v>12418761.170400001</v>
      </c>
    </row>
    <row r="177" spans="1:17" ht="14.45" customHeight="1" x14ac:dyDescent="0.2">
      <c r="A177" s="1535" t="s">
        <v>364</v>
      </c>
      <c r="B177" s="1196">
        <v>50</v>
      </c>
      <c r="C177" s="1196">
        <v>50</v>
      </c>
      <c r="D177" s="1004">
        <v>75</v>
      </c>
      <c r="E177" s="1206">
        <v>1.5</v>
      </c>
      <c r="F177" s="1388" t="s">
        <v>982</v>
      </c>
      <c r="G177" s="1305">
        <v>4075000</v>
      </c>
      <c r="H177" s="1200">
        <v>12418761.170400001</v>
      </c>
      <c r="I177" s="1007"/>
      <c r="J177" s="1007"/>
      <c r="K177" s="1008"/>
      <c r="L177" s="2437">
        <v>20</v>
      </c>
      <c r="M177" s="1196">
        <v>15</v>
      </c>
      <c r="N177" s="2620">
        <v>22.5</v>
      </c>
      <c r="O177" s="1206">
        <v>1.5</v>
      </c>
      <c r="P177" s="1307">
        <v>3692000</v>
      </c>
      <c r="Q177" s="1200">
        <v>12418761.170400001</v>
      </c>
    </row>
    <row r="178" spans="1:17" ht="14.45" customHeight="1" x14ac:dyDescent="0.2">
      <c r="A178" s="1535" t="s">
        <v>365</v>
      </c>
      <c r="B178" s="1196">
        <v>0</v>
      </c>
      <c r="C178" s="1196">
        <v>0</v>
      </c>
      <c r="D178" s="1004">
        <v>0</v>
      </c>
      <c r="E178" s="1206">
        <v>0</v>
      </c>
      <c r="F178" s="1011"/>
      <c r="G178" s="1305"/>
      <c r="H178" s="1200"/>
      <c r="I178" s="1007"/>
      <c r="J178" s="1007"/>
      <c r="K178" s="1008"/>
      <c r="L178" s="2437">
        <v>0</v>
      </c>
      <c r="M178" s="1196">
        <v>0</v>
      </c>
      <c r="N178" s="2620">
        <v>0</v>
      </c>
      <c r="O178" s="1206">
        <v>0</v>
      </c>
      <c r="P178" s="1307"/>
      <c r="Q178" s="1662"/>
    </row>
    <row r="179" spans="1:17" ht="14.45" customHeight="1" x14ac:dyDescent="0.2">
      <c r="A179" s="1535" t="s">
        <v>366</v>
      </c>
      <c r="B179" s="1196">
        <v>2</v>
      </c>
      <c r="C179" s="1196">
        <v>2</v>
      </c>
      <c r="D179" s="1004">
        <v>3.6</v>
      </c>
      <c r="E179" s="1206">
        <v>1.8</v>
      </c>
      <c r="F179" s="1388" t="s">
        <v>982</v>
      </c>
      <c r="G179" s="1305">
        <v>4075000</v>
      </c>
      <c r="H179" s="1200">
        <v>12418761.170400001</v>
      </c>
      <c r="I179" s="1007"/>
      <c r="J179" s="1007"/>
      <c r="K179" s="1008"/>
      <c r="L179" s="2437">
        <v>16.5</v>
      </c>
      <c r="M179" s="1196">
        <v>16.5</v>
      </c>
      <c r="N179" s="2620">
        <v>29.7</v>
      </c>
      <c r="O179" s="1206">
        <v>1.8</v>
      </c>
      <c r="P179" s="1307">
        <v>3692000</v>
      </c>
      <c r="Q179" s="1200">
        <v>12418761.170400001</v>
      </c>
    </row>
    <row r="180" spans="1:17" ht="14.45" customHeight="1" x14ac:dyDescent="0.2">
      <c r="A180" s="1535" t="s">
        <v>367</v>
      </c>
      <c r="B180" s="1196">
        <v>0</v>
      </c>
      <c r="C180" s="1196">
        <v>0</v>
      </c>
      <c r="D180" s="1004">
        <v>0</v>
      </c>
      <c r="E180" s="1206">
        <v>0</v>
      </c>
      <c r="F180" s="1005"/>
      <c r="G180" s="1305"/>
      <c r="H180" s="1200"/>
      <c r="I180" s="1007"/>
      <c r="J180" s="1007"/>
      <c r="K180" s="1008"/>
      <c r="L180" s="2437">
        <v>0</v>
      </c>
      <c r="M180" s="1196">
        <v>0</v>
      </c>
      <c r="N180" s="2620">
        <v>0</v>
      </c>
      <c r="O180" s="1206">
        <v>0</v>
      </c>
      <c r="P180" s="1307"/>
      <c r="Q180" s="1662"/>
    </row>
    <row r="181" spans="1:17" ht="14.45" customHeight="1" x14ac:dyDescent="0.2">
      <c r="A181" s="1535" t="s">
        <v>368</v>
      </c>
      <c r="B181" s="1196">
        <v>6</v>
      </c>
      <c r="C181" s="1196">
        <v>6</v>
      </c>
      <c r="D181" s="1004">
        <v>36</v>
      </c>
      <c r="E181" s="1206">
        <v>6</v>
      </c>
      <c r="F181" s="1388" t="s">
        <v>982</v>
      </c>
      <c r="G181" s="1305">
        <v>4075000</v>
      </c>
      <c r="H181" s="1200">
        <v>12418761.170400001</v>
      </c>
      <c r="I181" s="1007"/>
      <c r="J181" s="1007"/>
      <c r="K181" s="1008"/>
      <c r="L181" s="2437">
        <v>5</v>
      </c>
      <c r="M181" s="1196">
        <v>5</v>
      </c>
      <c r="N181" s="2620">
        <v>30</v>
      </c>
      <c r="O181" s="1206">
        <v>6</v>
      </c>
      <c r="P181" s="1307">
        <v>3692000</v>
      </c>
      <c r="Q181" s="1200">
        <v>12418761.170400001</v>
      </c>
    </row>
    <row r="182" spans="1:17" ht="14.45" customHeight="1" x14ac:dyDescent="0.2">
      <c r="A182" s="1535" t="s">
        <v>369</v>
      </c>
      <c r="B182" s="1196">
        <v>8</v>
      </c>
      <c r="C182" s="1196">
        <v>6.5</v>
      </c>
      <c r="D182" s="1004">
        <v>26</v>
      </c>
      <c r="E182" s="1206">
        <v>4</v>
      </c>
      <c r="F182" s="1388" t="s">
        <v>982</v>
      </c>
      <c r="G182" s="1305">
        <v>4075000</v>
      </c>
      <c r="H182" s="1200">
        <v>12418761.170400001</v>
      </c>
      <c r="I182" s="1007"/>
      <c r="J182" s="1007"/>
      <c r="K182" s="1008"/>
      <c r="L182" s="2437">
        <v>9</v>
      </c>
      <c r="M182" s="1196">
        <v>6.5</v>
      </c>
      <c r="N182" s="2620">
        <v>24.7</v>
      </c>
      <c r="O182" s="1206">
        <v>3.8</v>
      </c>
      <c r="P182" s="1307">
        <v>3692000</v>
      </c>
      <c r="Q182" s="1200">
        <v>12418761.170400001</v>
      </c>
    </row>
    <row r="183" spans="1:17" ht="14.45" customHeight="1" x14ac:dyDescent="0.2">
      <c r="A183" s="1535" t="s">
        <v>370</v>
      </c>
      <c r="B183" s="1196">
        <v>6</v>
      </c>
      <c r="C183" s="1196">
        <v>6</v>
      </c>
      <c r="D183" s="1004">
        <v>12</v>
      </c>
      <c r="E183" s="1206">
        <v>2</v>
      </c>
      <c r="F183" s="1388" t="s">
        <v>982</v>
      </c>
      <c r="G183" s="1305">
        <v>4075000</v>
      </c>
      <c r="H183" s="1200">
        <v>12418761.170400001</v>
      </c>
      <c r="I183" s="1007"/>
      <c r="J183" s="1007"/>
      <c r="K183" s="1008"/>
      <c r="L183" s="2437">
        <v>6</v>
      </c>
      <c r="M183" s="1196">
        <v>5</v>
      </c>
      <c r="N183" s="2620">
        <v>10</v>
      </c>
      <c r="O183" s="1206">
        <v>2</v>
      </c>
      <c r="P183" s="1307">
        <v>3692000</v>
      </c>
      <c r="Q183" s="1200">
        <v>12418761.170400001</v>
      </c>
    </row>
    <row r="184" spans="1:17" ht="14.45" customHeight="1" x14ac:dyDescent="0.2">
      <c r="A184" s="1535" t="s">
        <v>371</v>
      </c>
      <c r="B184" s="1196">
        <v>0</v>
      </c>
      <c r="C184" s="1196">
        <v>0</v>
      </c>
      <c r="D184" s="1004">
        <v>0</v>
      </c>
      <c r="E184" s="1206"/>
      <c r="F184" s="1388"/>
      <c r="G184" s="1305"/>
      <c r="H184" s="1200"/>
      <c r="I184" s="1007"/>
      <c r="J184" s="1007"/>
      <c r="K184" s="1008"/>
      <c r="L184" s="2437">
        <v>0</v>
      </c>
      <c r="M184" s="1196">
        <v>0</v>
      </c>
      <c r="N184" s="2620">
        <v>0</v>
      </c>
      <c r="O184" s="1206"/>
      <c r="P184" s="1307"/>
      <c r="Q184" s="1200"/>
    </row>
    <row r="185" spans="1:17" ht="14.45" customHeight="1" x14ac:dyDescent="0.2">
      <c r="A185" s="1535" t="s">
        <v>372</v>
      </c>
      <c r="B185" s="1196">
        <v>0</v>
      </c>
      <c r="C185" s="1196">
        <v>0</v>
      </c>
      <c r="D185" s="1004">
        <v>0</v>
      </c>
      <c r="E185" s="1548"/>
      <c r="F185" s="1005"/>
      <c r="G185" s="1305"/>
      <c r="H185" s="1200"/>
      <c r="I185" s="1007"/>
      <c r="J185" s="1007"/>
      <c r="K185" s="1008"/>
      <c r="L185" s="2437">
        <v>0</v>
      </c>
      <c r="M185" s="1196">
        <v>0</v>
      </c>
      <c r="N185" s="2620">
        <v>0</v>
      </c>
      <c r="O185" s="1206">
        <v>0</v>
      </c>
      <c r="P185" s="1307"/>
      <c r="Q185" s="1662"/>
    </row>
    <row r="186" spans="1:17" ht="14.45" customHeight="1" x14ac:dyDescent="0.2">
      <c r="A186" s="1535" t="s">
        <v>373</v>
      </c>
      <c r="B186" s="1196">
        <v>0</v>
      </c>
      <c r="C186" s="1196">
        <v>0</v>
      </c>
      <c r="D186" s="1004">
        <v>0</v>
      </c>
      <c r="E186" s="1548">
        <v>0</v>
      </c>
      <c r="F186" s="1011"/>
      <c r="G186" s="1305"/>
      <c r="H186" s="1200"/>
      <c r="I186" s="1007"/>
      <c r="J186" s="1007"/>
      <c r="K186" s="1008"/>
      <c r="L186" s="2437">
        <v>0</v>
      </c>
      <c r="M186" s="1196">
        <v>0</v>
      </c>
      <c r="N186" s="1196">
        <v>0</v>
      </c>
      <c r="O186" s="1679">
        <v>0</v>
      </c>
      <c r="P186" s="1307"/>
      <c r="Q186" s="1662"/>
    </row>
    <row r="187" spans="1:17" ht="14.45" customHeight="1" x14ac:dyDescent="0.2">
      <c r="A187" s="1538" t="s">
        <v>374</v>
      </c>
      <c r="B187" s="1049">
        <v>134</v>
      </c>
      <c r="C187" s="1031">
        <v>124</v>
      </c>
      <c r="D187" s="2618">
        <v>352</v>
      </c>
      <c r="E187" s="1664">
        <v>2.838709677419355</v>
      </c>
      <c r="F187" s="1034"/>
      <c r="G187" s="1540"/>
      <c r="H187" s="1541"/>
      <c r="I187" s="1036"/>
      <c r="J187" s="1036"/>
      <c r="K187" s="1037"/>
      <c r="L187" s="1505">
        <v>78.5</v>
      </c>
      <c r="M187" s="1049">
        <v>78.5</v>
      </c>
      <c r="N187" s="1031">
        <v>237</v>
      </c>
      <c r="O187" s="1664">
        <v>3.0191082802547773</v>
      </c>
      <c r="P187" s="1660"/>
      <c r="Q187" s="1661"/>
    </row>
    <row r="188" spans="1:17" ht="14.45" customHeight="1" x14ac:dyDescent="0.2">
      <c r="A188" s="1535" t="s">
        <v>375</v>
      </c>
      <c r="B188" s="1196">
        <v>110</v>
      </c>
      <c r="C188" s="1196">
        <v>100</v>
      </c>
      <c r="D188" s="1004">
        <v>280</v>
      </c>
      <c r="E188" s="1206">
        <v>2.8</v>
      </c>
      <c r="F188" s="1388" t="s">
        <v>982</v>
      </c>
      <c r="G188" s="1305">
        <v>4075000</v>
      </c>
      <c r="H188" s="1200">
        <v>12418761.170400001</v>
      </c>
      <c r="I188" s="1007"/>
      <c r="J188" s="1007"/>
      <c r="K188" s="1008"/>
      <c r="L188" s="2437">
        <v>66</v>
      </c>
      <c r="M188" s="1196">
        <v>66</v>
      </c>
      <c r="N188" s="2620">
        <v>198</v>
      </c>
      <c r="O188" s="1206">
        <v>3</v>
      </c>
      <c r="P188" s="1307">
        <v>3692000</v>
      </c>
      <c r="Q188" s="1200">
        <v>12418761.170400001</v>
      </c>
    </row>
    <row r="189" spans="1:17" ht="14.45" customHeight="1" x14ac:dyDescent="0.2">
      <c r="A189" s="1535" t="s">
        <v>376</v>
      </c>
      <c r="B189" s="1196">
        <v>20</v>
      </c>
      <c r="C189" s="1196">
        <v>20</v>
      </c>
      <c r="D189" s="1004">
        <v>62</v>
      </c>
      <c r="E189" s="1206">
        <v>3.1</v>
      </c>
      <c r="F189" s="1388" t="s">
        <v>982</v>
      </c>
      <c r="G189" s="1305">
        <v>4075000</v>
      </c>
      <c r="H189" s="1200">
        <v>12418761.170400001</v>
      </c>
      <c r="I189" s="1007"/>
      <c r="J189" s="1007"/>
      <c r="K189" s="1008"/>
      <c r="L189" s="2437">
        <v>10</v>
      </c>
      <c r="M189" s="1196">
        <v>10</v>
      </c>
      <c r="N189" s="2620">
        <v>30</v>
      </c>
      <c r="O189" s="1206">
        <v>3</v>
      </c>
      <c r="P189" s="1307">
        <v>3692000</v>
      </c>
      <c r="Q189" s="1200">
        <v>12418761.170400001</v>
      </c>
    </row>
    <row r="190" spans="1:17" ht="14.45" customHeight="1" x14ac:dyDescent="0.2">
      <c r="A190" s="1535" t="s">
        <v>377</v>
      </c>
      <c r="B190" s="1196">
        <v>4</v>
      </c>
      <c r="C190" s="1196">
        <v>4</v>
      </c>
      <c r="D190" s="1004">
        <v>10</v>
      </c>
      <c r="E190" s="1206">
        <v>2.5</v>
      </c>
      <c r="F190" s="1388" t="s">
        <v>982</v>
      </c>
      <c r="G190" s="1305">
        <v>4075000</v>
      </c>
      <c r="H190" s="1200">
        <v>12418761.170400001</v>
      </c>
      <c r="I190" s="1007"/>
      <c r="J190" s="1007"/>
      <c r="K190" s="1008"/>
      <c r="L190" s="2437">
        <v>2.5</v>
      </c>
      <c r="M190" s="1196">
        <v>2.5</v>
      </c>
      <c r="N190" s="2620">
        <v>9</v>
      </c>
      <c r="O190" s="1206">
        <v>3.6</v>
      </c>
      <c r="P190" s="1307">
        <v>3692000</v>
      </c>
      <c r="Q190" s="1200">
        <v>12418761.170400001</v>
      </c>
    </row>
    <row r="191" spans="1:17" ht="14.45" customHeight="1" x14ac:dyDescent="0.2">
      <c r="A191" s="1535" t="s">
        <v>378</v>
      </c>
      <c r="B191" s="1196">
        <v>0</v>
      </c>
      <c r="C191" s="1196">
        <v>0</v>
      </c>
      <c r="D191" s="1004">
        <v>0</v>
      </c>
      <c r="E191" s="1548">
        <v>0</v>
      </c>
      <c r="F191" s="1011"/>
      <c r="G191" s="1305"/>
      <c r="H191" s="1200"/>
      <c r="I191" s="1007"/>
      <c r="J191" s="1007"/>
      <c r="K191" s="1008"/>
      <c r="L191" s="2437">
        <v>0</v>
      </c>
      <c r="M191" s="1196">
        <v>0</v>
      </c>
      <c r="N191" s="1196">
        <v>0</v>
      </c>
      <c r="O191" s="1679">
        <v>0</v>
      </c>
      <c r="P191" s="1307"/>
      <c r="Q191" s="1662"/>
    </row>
    <row r="192" spans="1:17" ht="14.45" customHeight="1" x14ac:dyDescent="0.2">
      <c r="A192" s="1535" t="s">
        <v>379</v>
      </c>
      <c r="B192" s="1196">
        <v>0</v>
      </c>
      <c r="C192" s="1196">
        <v>0</v>
      </c>
      <c r="D192" s="1004">
        <v>0</v>
      </c>
      <c r="E192" s="1548">
        <v>0</v>
      </c>
      <c r="F192" s="1005"/>
      <c r="G192" s="1305"/>
      <c r="H192" s="1200"/>
      <c r="I192" s="1007"/>
      <c r="J192" s="1007"/>
      <c r="K192" s="1008"/>
      <c r="L192" s="2437">
        <v>0</v>
      </c>
      <c r="M192" s="1196">
        <v>0</v>
      </c>
      <c r="N192" s="1196">
        <v>0</v>
      </c>
      <c r="O192" s="1679">
        <v>0</v>
      </c>
      <c r="P192" s="1307"/>
      <c r="Q192" s="1662"/>
    </row>
    <row r="193" spans="1:17" ht="14.45" customHeight="1" x14ac:dyDescent="0.2">
      <c r="A193" s="1538" t="s">
        <v>380</v>
      </c>
      <c r="B193" s="1049">
        <v>68.8</v>
      </c>
      <c r="C193" s="1031">
        <v>67.099999999999994</v>
      </c>
      <c r="D193" s="1031">
        <v>217.16299999999998</v>
      </c>
      <c r="E193" s="1664">
        <v>3.2364083457526083</v>
      </c>
      <c r="F193" s="1034"/>
      <c r="G193" s="1542"/>
      <c r="H193" s="1204"/>
      <c r="I193" s="1044"/>
      <c r="J193" s="1044"/>
      <c r="K193" s="1045"/>
      <c r="L193" s="1505">
        <v>147.9</v>
      </c>
      <c r="M193" s="1049">
        <v>145.46</v>
      </c>
      <c r="N193" s="1031">
        <v>531.64364</v>
      </c>
      <c r="O193" s="1664">
        <v>3.6549129657637835</v>
      </c>
      <c r="P193" s="1660"/>
      <c r="Q193" s="1661"/>
    </row>
    <row r="194" spans="1:17" ht="14.45" customHeight="1" x14ac:dyDescent="0.2">
      <c r="A194" s="1535" t="s">
        <v>381</v>
      </c>
      <c r="B194" s="1196">
        <v>25</v>
      </c>
      <c r="C194" s="1196">
        <v>24.3</v>
      </c>
      <c r="D194" s="1004">
        <v>68.039999999999992</v>
      </c>
      <c r="E194" s="1206">
        <v>2.8</v>
      </c>
      <c r="F194" s="1388" t="s">
        <v>982</v>
      </c>
      <c r="G194" s="1305">
        <v>4075000</v>
      </c>
      <c r="H194" s="1200">
        <v>12418761.170400001</v>
      </c>
      <c r="I194" s="1007"/>
      <c r="J194" s="1007"/>
      <c r="K194" s="1008"/>
      <c r="L194" s="2437">
        <v>17</v>
      </c>
      <c r="M194" s="1196">
        <v>15</v>
      </c>
      <c r="N194" s="2620">
        <v>42</v>
      </c>
      <c r="O194" s="1206">
        <v>2.8</v>
      </c>
      <c r="P194" s="1307">
        <v>3692000</v>
      </c>
      <c r="Q194" s="1200">
        <v>12418761.170400001</v>
      </c>
    </row>
    <row r="195" spans="1:17" ht="14.45" customHeight="1" x14ac:dyDescent="0.2">
      <c r="A195" s="1535" t="s">
        <v>382</v>
      </c>
      <c r="B195" s="1196">
        <v>3.8</v>
      </c>
      <c r="C195" s="1196">
        <v>3.8</v>
      </c>
      <c r="D195" s="1004">
        <v>15.2</v>
      </c>
      <c r="E195" s="1206">
        <v>4</v>
      </c>
      <c r="F195" s="1388" t="s">
        <v>982</v>
      </c>
      <c r="G195" s="1305">
        <v>4075000</v>
      </c>
      <c r="H195" s="1200">
        <v>12418761.170400001</v>
      </c>
      <c r="I195" s="1007"/>
      <c r="J195" s="1007"/>
      <c r="K195" s="1008"/>
      <c r="L195" s="2437">
        <v>85.9</v>
      </c>
      <c r="M195" s="1196">
        <v>85.9</v>
      </c>
      <c r="N195" s="2620">
        <v>343.6</v>
      </c>
      <c r="O195" s="1206">
        <v>4</v>
      </c>
      <c r="P195" s="1307">
        <v>3692000</v>
      </c>
      <c r="Q195" s="1200">
        <v>12418761.170400001</v>
      </c>
    </row>
    <row r="196" spans="1:17" ht="14.45" customHeight="1" x14ac:dyDescent="0.2">
      <c r="A196" s="1535" t="s">
        <v>383</v>
      </c>
      <c r="B196" s="1196">
        <v>0</v>
      </c>
      <c r="C196" s="1196">
        <v>0</v>
      </c>
      <c r="D196" s="1004">
        <v>0</v>
      </c>
      <c r="E196" s="1206">
        <v>0</v>
      </c>
      <c r="F196" s="1005"/>
      <c r="G196" s="1305"/>
      <c r="H196" s="1200"/>
      <c r="I196" s="1007"/>
      <c r="J196" s="1007"/>
      <c r="K196" s="1008"/>
      <c r="L196" s="2437">
        <v>0</v>
      </c>
      <c r="M196" s="1196">
        <v>0</v>
      </c>
      <c r="N196" s="2620">
        <v>0</v>
      </c>
      <c r="O196" s="1206">
        <v>0</v>
      </c>
      <c r="P196" s="1307"/>
      <c r="Q196" s="1662"/>
    </row>
    <row r="197" spans="1:17" ht="14.45" customHeight="1" x14ac:dyDescent="0.2">
      <c r="A197" s="1535" t="s">
        <v>384</v>
      </c>
      <c r="B197" s="1196">
        <v>23</v>
      </c>
      <c r="C197" s="1196">
        <v>23</v>
      </c>
      <c r="D197" s="1004">
        <v>70.84</v>
      </c>
      <c r="E197" s="1206">
        <v>3.08</v>
      </c>
      <c r="F197" s="1388" t="s">
        <v>982</v>
      </c>
      <c r="G197" s="1305">
        <v>4075000</v>
      </c>
      <c r="H197" s="1200">
        <v>12418761.170400001</v>
      </c>
      <c r="I197" s="1013"/>
      <c r="J197" s="1007"/>
      <c r="K197" s="1014"/>
      <c r="L197" s="2437">
        <v>23</v>
      </c>
      <c r="M197" s="1196">
        <v>23</v>
      </c>
      <c r="N197" s="2620">
        <v>89.7</v>
      </c>
      <c r="O197" s="1206">
        <v>3.9</v>
      </c>
      <c r="P197" s="1307">
        <v>3692000</v>
      </c>
      <c r="Q197" s="1200">
        <v>12418761.170400001</v>
      </c>
    </row>
    <row r="198" spans="1:17" ht="14.45" customHeight="1" x14ac:dyDescent="0.2">
      <c r="A198" s="1535" t="s">
        <v>385</v>
      </c>
      <c r="B198" s="1196">
        <v>3</v>
      </c>
      <c r="C198" s="1196">
        <v>3</v>
      </c>
      <c r="D198" s="1004">
        <v>12</v>
      </c>
      <c r="E198" s="1206">
        <v>4</v>
      </c>
      <c r="F198" s="1388" t="s">
        <v>982</v>
      </c>
      <c r="G198" s="1305">
        <v>4075000</v>
      </c>
      <c r="H198" s="1200">
        <v>12418761.170400001</v>
      </c>
      <c r="I198" s="1013"/>
      <c r="J198" s="1007"/>
      <c r="K198" s="1014"/>
      <c r="L198" s="2437">
        <v>7</v>
      </c>
      <c r="M198" s="1196">
        <v>7</v>
      </c>
      <c r="N198" s="2620">
        <v>28</v>
      </c>
      <c r="O198" s="1206">
        <v>4</v>
      </c>
      <c r="P198" s="1307">
        <v>3692000</v>
      </c>
      <c r="Q198" s="1200">
        <v>12418761.170400001</v>
      </c>
    </row>
    <row r="199" spans="1:17" ht="14.45" customHeight="1" x14ac:dyDescent="0.2">
      <c r="A199" s="1535" t="s">
        <v>386</v>
      </c>
      <c r="B199" s="1196">
        <v>5</v>
      </c>
      <c r="C199" s="1196">
        <v>5</v>
      </c>
      <c r="D199" s="1004">
        <v>35</v>
      </c>
      <c r="E199" s="1206">
        <v>7</v>
      </c>
      <c r="F199" s="1388" t="s">
        <v>982</v>
      </c>
      <c r="G199" s="1305">
        <v>4075000</v>
      </c>
      <c r="H199" s="1200">
        <v>12418761.170400001</v>
      </c>
      <c r="I199" s="1013"/>
      <c r="J199" s="1007"/>
      <c r="K199" s="1014"/>
      <c r="L199" s="2437">
        <v>0</v>
      </c>
      <c r="M199" s="1196">
        <v>0</v>
      </c>
      <c r="N199" s="2620">
        <v>0</v>
      </c>
      <c r="O199" s="1206">
        <v>0</v>
      </c>
      <c r="P199" s="1307"/>
      <c r="Q199" s="1200"/>
    </row>
    <row r="200" spans="1:17" ht="14.45" customHeight="1" x14ac:dyDescent="0.2">
      <c r="A200" s="1535" t="s">
        <v>387</v>
      </c>
      <c r="B200" s="1196">
        <v>2</v>
      </c>
      <c r="C200" s="1196">
        <v>1</v>
      </c>
      <c r="D200" s="1004">
        <v>3</v>
      </c>
      <c r="E200" s="1206">
        <v>3</v>
      </c>
      <c r="F200" s="1388" t="s">
        <v>982</v>
      </c>
      <c r="G200" s="1305">
        <v>4075000</v>
      </c>
      <c r="H200" s="1200">
        <v>12418761.170400001</v>
      </c>
      <c r="I200" s="1013"/>
      <c r="J200" s="1007"/>
      <c r="K200" s="1014"/>
      <c r="L200" s="2437">
        <v>1</v>
      </c>
      <c r="M200" s="1196">
        <v>1</v>
      </c>
      <c r="N200" s="2620">
        <v>3</v>
      </c>
      <c r="O200" s="1206">
        <v>3</v>
      </c>
      <c r="P200" s="1307">
        <v>3692000</v>
      </c>
      <c r="Q200" s="1200">
        <v>12418761.170400001</v>
      </c>
    </row>
    <row r="201" spans="1:17" ht="14.45" customHeight="1" x14ac:dyDescent="0.2">
      <c r="A201" s="1535" t="s">
        <v>388</v>
      </c>
      <c r="B201" s="1196">
        <v>7</v>
      </c>
      <c r="C201" s="1196">
        <v>7</v>
      </c>
      <c r="D201" s="1004">
        <v>13.083</v>
      </c>
      <c r="E201" s="1206">
        <v>1.869</v>
      </c>
      <c r="F201" s="1388" t="s">
        <v>982</v>
      </c>
      <c r="G201" s="1305">
        <v>4075000</v>
      </c>
      <c r="H201" s="1200">
        <v>12418761.170400001</v>
      </c>
      <c r="I201" s="1013"/>
      <c r="J201" s="1007"/>
      <c r="K201" s="1014"/>
      <c r="L201" s="2437">
        <v>14</v>
      </c>
      <c r="M201" s="1196">
        <v>13.56</v>
      </c>
      <c r="N201" s="2620">
        <v>25.343640000000001</v>
      </c>
      <c r="O201" s="1206">
        <v>1.869</v>
      </c>
      <c r="P201" s="1307">
        <v>3692000</v>
      </c>
      <c r="Q201" s="1200">
        <v>12418761.170400001</v>
      </c>
    </row>
    <row r="202" spans="1:17" ht="14.45" customHeight="1" x14ac:dyDescent="0.2">
      <c r="A202" s="1538" t="s">
        <v>389</v>
      </c>
      <c r="B202" s="1049">
        <v>171.5</v>
      </c>
      <c r="C202" s="1049">
        <v>157.5</v>
      </c>
      <c r="D202" s="1049">
        <v>621.46</v>
      </c>
      <c r="E202" s="1664">
        <v>3.9457777777777778</v>
      </c>
      <c r="F202" s="1050"/>
      <c r="G202" s="1542"/>
      <c r="H202" s="1204"/>
      <c r="I202" s="1052"/>
      <c r="J202" s="1044"/>
      <c r="K202" s="993"/>
      <c r="L202" s="1505">
        <v>164</v>
      </c>
      <c r="M202" s="1049">
        <v>154</v>
      </c>
      <c r="N202" s="1049">
        <v>424.24</v>
      </c>
      <c r="O202" s="1664">
        <v>2.7548051948051948</v>
      </c>
      <c r="P202" s="1660"/>
      <c r="Q202" s="1661"/>
    </row>
    <row r="203" spans="1:17" ht="14.45" customHeight="1" x14ac:dyDescent="0.2">
      <c r="A203" s="1535" t="s">
        <v>390</v>
      </c>
      <c r="B203" s="1196">
        <v>85</v>
      </c>
      <c r="C203" s="1196">
        <v>79</v>
      </c>
      <c r="D203" s="1004">
        <v>371.3</v>
      </c>
      <c r="E203" s="1206">
        <v>4.7</v>
      </c>
      <c r="F203" s="1388" t="s">
        <v>982</v>
      </c>
      <c r="G203" s="1305">
        <v>4075000</v>
      </c>
      <c r="H203" s="1200">
        <v>12418761.170400001</v>
      </c>
      <c r="I203" s="1013"/>
      <c r="J203" s="1007"/>
      <c r="K203" s="1014"/>
      <c r="L203" s="2437">
        <v>90</v>
      </c>
      <c r="M203" s="1196">
        <v>88</v>
      </c>
      <c r="N203" s="2620">
        <v>205.04000000000002</v>
      </c>
      <c r="O203" s="1206">
        <v>2.33</v>
      </c>
      <c r="P203" s="1307">
        <v>3692000</v>
      </c>
      <c r="Q203" s="1200">
        <v>12418761.170400001</v>
      </c>
    </row>
    <row r="204" spans="1:17" ht="14.45" customHeight="1" x14ac:dyDescent="0.2">
      <c r="A204" s="1535" t="s">
        <v>391</v>
      </c>
      <c r="B204" s="1196">
        <v>15</v>
      </c>
      <c r="C204" s="1196">
        <v>14</v>
      </c>
      <c r="D204" s="1004">
        <v>32.199999999999996</v>
      </c>
      <c r="E204" s="1206">
        <v>2.2999999999999998</v>
      </c>
      <c r="F204" s="1388" t="s">
        <v>982</v>
      </c>
      <c r="G204" s="1305">
        <v>4075000</v>
      </c>
      <c r="H204" s="1200">
        <v>12418761.170400001</v>
      </c>
      <c r="I204" s="1013"/>
      <c r="J204" s="1007"/>
      <c r="K204" s="1014"/>
      <c r="L204" s="2437">
        <v>6</v>
      </c>
      <c r="M204" s="1196">
        <v>5</v>
      </c>
      <c r="N204" s="2620">
        <v>15</v>
      </c>
      <c r="O204" s="1206">
        <v>3</v>
      </c>
      <c r="P204" s="1307">
        <v>3692000</v>
      </c>
      <c r="Q204" s="1200">
        <v>12418761.170400001</v>
      </c>
    </row>
    <row r="205" spans="1:17" ht="14.45" customHeight="1" x14ac:dyDescent="0.2">
      <c r="A205" s="1535" t="s">
        <v>392</v>
      </c>
      <c r="B205" s="1196">
        <v>5</v>
      </c>
      <c r="C205" s="1196">
        <v>4</v>
      </c>
      <c r="D205" s="1004">
        <v>12.76</v>
      </c>
      <c r="E205" s="1206">
        <v>3.19</v>
      </c>
      <c r="F205" s="1388" t="s">
        <v>982</v>
      </c>
      <c r="G205" s="1305">
        <v>4075000</v>
      </c>
      <c r="H205" s="1200">
        <v>12418761.170400001</v>
      </c>
      <c r="I205" s="1013"/>
      <c r="J205" s="1007"/>
      <c r="K205" s="1014"/>
      <c r="L205" s="2437">
        <v>4</v>
      </c>
      <c r="M205" s="1196">
        <v>4</v>
      </c>
      <c r="N205" s="2620">
        <v>12</v>
      </c>
      <c r="O205" s="1206">
        <v>3</v>
      </c>
      <c r="P205" s="1307">
        <v>3692000</v>
      </c>
      <c r="Q205" s="1200">
        <v>12418761.170400001</v>
      </c>
    </row>
    <row r="206" spans="1:17" ht="14.45" customHeight="1" x14ac:dyDescent="0.2">
      <c r="A206" s="1535" t="s">
        <v>393</v>
      </c>
      <c r="B206" s="1196">
        <v>15</v>
      </c>
      <c r="C206" s="1196">
        <v>14</v>
      </c>
      <c r="D206" s="1004">
        <v>32.199999999999996</v>
      </c>
      <c r="E206" s="1206">
        <v>2.2999999999999998</v>
      </c>
      <c r="F206" s="1388" t="s">
        <v>982</v>
      </c>
      <c r="G206" s="1305">
        <v>4075000</v>
      </c>
      <c r="H206" s="1200">
        <v>12418761.170400001</v>
      </c>
      <c r="I206" s="1013"/>
      <c r="J206" s="1007"/>
      <c r="K206" s="1014"/>
      <c r="L206" s="2437">
        <v>15</v>
      </c>
      <c r="M206" s="1196">
        <v>14</v>
      </c>
      <c r="N206" s="2620">
        <v>32.199999999999996</v>
      </c>
      <c r="O206" s="1206">
        <v>2.2999999999999998</v>
      </c>
      <c r="P206" s="1307">
        <v>3692000</v>
      </c>
      <c r="Q206" s="1200">
        <v>12418761.170400001</v>
      </c>
    </row>
    <row r="207" spans="1:17" ht="14.45" customHeight="1" x14ac:dyDescent="0.2">
      <c r="A207" s="1535" t="s">
        <v>394</v>
      </c>
      <c r="B207" s="1196">
        <v>1</v>
      </c>
      <c r="C207" s="1196">
        <v>1</v>
      </c>
      <c r="D207" s="1004">
        <v>4</v>
      </c>
      <c r="E207" s="1206">
        <v>4</v>
      </c>
      <c r="F207" s="1388" t="s">
        <v>982</v>
      </c>
      <c r="G207" s="1305">
        <v>4075000</v>
      </c>
      <c r="H207" s="1200">
        <v>12418761.170400001</v>
      </c>
      <c r="I207" s="1013"/>
      <c r="J207" s="1007"/>
      <c r="K207" s="1014"/>
      <c r="L207" s="2437">
        <v>3</v>
      </c>
      <c r="M207" s="1196">
        <v>2</v>
      </c>
      <c r="N207" s="2620">
        <v>7</v>
      </c>
      <c r="O207" s="1206">
        <v>3.5</v>
      </c>
      <c r="P207" s="1307">
        <v>3692000</v>
      </c>
      <c r="Q207" s="1200">
        <v>12418761.170400001</v>
      </c>
    </row>
    <row r="208" spans="1:17" ht="14.45" customHeight="1" x14ac:dyDescent="0.2">
      <c r="A208" s="1535" t="s">
        <v>395</v>
      </c>
      <c r="B208" s="1196">
        <v>10</v>
      </c>
      <c r="C208" s="1196">
        <v>10</v>
      </c>
      <c r="D208" s="1004">
        <v>38</v>
      </c>
      <c r="E208" s="1206">
        <v>3.8</v>
      </c>
      <c r="F208" s="1388" t="s">
        <v>982</v>
      </c>
      <c r="G208" s="1305">
        <v>4075000</v>
      </c>
      <c r="H208" s="1200">
        <v>12418761.170400001</v>
      </c>
      <c r="I208" s="1013"/>
      <c r="J208" s="1007"/>
      <c r="K208" s="1014"/>
      <c r="L208" s="2437">
        <v>8</v>
      </c>
      <c r="M208" s="1196">
        <v>8</v>
      </c>
      <c r="N208" s="2620">
        <v>24</v>
      </c>
      <c r="O208" s="1206">
        <v>3</v>
      </c>
      <c r="P208" s="1307">
        <v>3692000</v>
      </c>
      <c r="Q208" s="1200">
        <v>12418761.170400001</v>
      </c>
    </row>
    <row r="209" spans="1:17" ht="14.45" customHeight="1" x14ac:dyDescent="0.2">
      <c r="A209" s="1535" t="s">
        <v>396</v>
      </c>
      <c r="B209" s="1196">
        <v>1.5</v>
      </c>
      <c r="C209" s="1196">
        <v>1.5</v>
      </c>
      <c r="D209" s="1004">
        <v>3</v>
      </c>
      <c r="E209" s="1206">
        <v>2</v>
      </c>
      <c r="F209" s="1388" t="s">
        <v>982</v>
      </c>
      <c r="G209" s="1305">
        <v>4075000</v>
      </c>
      <c r="H209" s="1200">
        <v>12418761.170400001</v>
      </c>
      <c r="I209" s="1013"/>
      <c r="J209" s="1007"/>
      <c r="K209" s="1014"/>
      <c r="L209" s="2437">
        <v>2</v>
      </c>
      <c r="M209" s="1196">
        <v>2</v>
      </c>
      <c r="N209" s="2620">
        <v>7</v>
      </c>
      <c r="O209" s="1206">
        <v>3.5</v>
      </c>
      <c r="P209" s="1307">
        <v>3692000</v>
      </c>
      <c r="Q209" s="1200">
        <v>12418761.170400001</v>
      </c>
    </row>
    <row r="210" spans="1:17" ht="14.45" customHeight="1" x14ac:dyDescent="0.2">
      <c r="A210" s="1535" t="s">
        <v>397</v>
      </c>
      <c r="B210" s="1196">
        <v>35</v>
      </c>
      <c r="C210" s="1196">
        <v>30</v>
      </c>
      <c r="D210" s="1004">
        <v>120</v>
      </c>
      <c r="E210" s="1206">
        <v>4</v>
      </c>
      <c r="F210" s="1388" t="s">
        <v>982</v>
      </c>
      <c r="G210" s="1305">
        <v>4075000</v>
      </c>
      <c r="H210" s="1200">
        <v>12418761.170400001</v>
      </c>
      <c r="I210" s="1013"/>
      <c r="J210" s="1007"/>
      <c r="K210" s="1014"/>
      <c r="L210" s="2437">
        <v>35</v>
      </c>
      <c r="M210" s="1196">
        <v>30</v>
      </c>
      <c r="N210" s="2620">
        <v>120</v>
      </c>
      <c r="O210" s="1206">
        <v>4</v>
      </c>
      <c r="P210" s="1307">
        <v>3692000</v>
      </c>
      <c r="Q210" s="1200">
        <v>12418761.170400001</v>
      </c>
    </row>
    <row r="211" spans="1:17" ht="14.45" customHeight="1" x14ac:dyDescent="0.2">
      <c r="A211" s="1547" t="s">
        <v>398</v>
      </c>
      <c r="B211" s="1196">
        <v>4</v>
      </c>
      <c r="C211" s="1196">
        <v>4</v>
      </c>
      <c r="D211" s="1004">
        <v>8</v>
      </c>
      <c r="E211" s="1206">
        <v>2</v>
      </c>
      <c r="F211" s="1388" t="s">
        <v>982</v>
      </c>
      <c r="G211" s="1305">
        <v>4075000</v>
      </c>
      <c r="H211" s="1200">
        <v>12418761.170400001</v>
      </c>
      <c r="I211" s="1020"/>
      <c r="J211" s="1550"/>
      <c r="K211" s="1021"/>
      <c r="L211" s="2572">
        <v>1</v>
      </c>
      <c r="M211" s="1584">
        <v>1</v>
      </c>
      <c r="N211" s="1601">
        <v>2</v>
      </c>
      <c r="O211" s="2609">
        <v>2</v>
      </c>
      <c r="P211" s="1307">
        <v>3692000</v>
      </c>
      <c r="Q211" s="1200">
        <v>12418761.170400001</v>
      </c>
    </row>
    <row r="212" spans="1:17" ht="14.45" customHeight="1" thickBot="1" x14ac:dyDescent="0.25">
      <c r="A212" s="1053" t="s">
        <v>399</v>
      </c>
      <c r="B212" s="1054">
        <v>538.29999999999995</v>
      </c>
      <c r="C212" s="1054">
        <v>509.1</v>
      </c>
      <c r="D212" s="1054">
        <v>1665.0230000000001</v>
      </c>
      <c r="E212" s="1536">
        <v>3.2705224906698094</v>
      </c>
      <c r="F212" s="1534" t="s">
        <v>982</v>
      </c>
      <c r="G212" s="1135">
        <v>4075000</v>
      </c>
      <c r="H212" s="1135">
        <v>12418761.170400003</v>
      </c>
      <c r="I212" s="1055"/>
      <c r="J212" s="1055" t="s">
        <v>980</v>
      </c>
      <c r="K212" s="1058"/>
      <c r="L212" s="1054">
        <v>531.9</v>
      </c>
      <c r="M212" s="1054">
        <v>509.96000000000004</v>
      </c>
      <c r="N212" s="1054">
        <v>1597.70364</v>
      </c>
      <c r="O212" s="1133">
        <v>3.1329979606243623</v>
      </c>
      <c r="P212" s="1659">
        <v>3692000</v>
      </c>
      <c r="Q212" s="1663">
        <v>12418761.170400003</v>
      </c>
    </row>
    <row r="213" spans="1:17" x14ac:dyDescent="0.2">
      <c r="A213" s="7" t="s">
        <v>1904</v>
      </c>
      <c r="B213" s="8"/>
      <c r="C213" s="8"/>
      <c r="D213" s="8"/>
      <c r="E213" s="9"/>
      <c r="F213" s="10"/>
      <c r="G213" s="11"/>
      <c r="H213" s="8"/>
      <c r="I213" s="9"/>
      <c r="J213" s="1"/>
      <c r="K213" s="1"/>
      <c r="O213" s="1"/>
      <c r="P213" s="1"/>
    </row>
    <row r="214" spans="1:17" x14ac:dyDescent="0.2">
      <c r="A214" s="42"/>
      <c r="B214" s="8"/>
      <c r="C214" s="8"/>
      <c r="D214" s="8"/>
      <c r="E214" s="9"/>
      <c r="F214" s="10"/>
      <c r="G214" s="11"/>
      <c r="H214" s="20"/>
      <c r="I214" s="9"/>
      <c r="J214" s="1"/>
      <c r="K214" s="1"/>
      <c r="O214" s="1"/>
      <c r="P214" s="1"/>
    </row>
    <row r="215" spans="1:17" x14ac:dyDescent="0.2">
      <c r="A215" s="6"/>
      <c r="B215" s="8"/>
      <c r="C215" s="8"/>
      <c r="D215" s="8"/>
      <c r="E215" s="9"/>
      <c r="F215" s="10"/>
      <c r="G215" s="11"/>
      <c r="H215" s="20"/>
      <c r="I215" s="9"/>
      <c r="J215" s="1"/>
      <c r="K215" s="1"/>
      <c r="O215" s="1"/>
      <c r="P215" s="1"/>
    </row>
    <row r="216" spans="1:17" x14ac:dyDescent="0.2">
      <c r="A216" s="6"/>
      <c r="B216" s="8"/>
      <c r="C216" s="8"/>
      <c r="D216" s="8"/>
      <c r="E216" s="2475"/>
      <c r="F216" s="10"/>
      <c r="G216" s="11"/>
      <c r="H216" s="20"/>
      <c r="I216" s="2475"/>
      <c r="J216" s="2476"/>
      <c r="K216" s="2476"/>
      <c r="O216" s="2476"/>
      <c r="P216" s="2476"/>
    </row>
    <row r="217" spans="1:17" ht="15.75" customHeight="1" x14ac:dyDescent="0.25">
      <c r="A217" s="2710" t="s">
        <v>1901</v>
      </c>
      <c r="B217" s="2710"/>
      <c r="C217" s="2710"/>
      <c r="D217" s="2710"/>
      <c r="E217" s="2710"/>
      <c r="F217" s="2710"/>
      <c r="G217" s="2710"/>
      <c r="H217" s="2710"/>
      <c r="I217" s="2710"/>
      <c r="J217" s="2710"/>
      <c r="K217" s="2710"/>
      <c r="L217" s="2710"/>
      <c r="M217" s="2710"/>
      <c r="N217" s="2710"/>
      <c r="O217" s="2710"/>
      <c r="P217" s="2710"/>
      <c r="Q217" s="2710"/>
    </row>
    <row r="218" spans="1:17" x14ac:dyDescent="0.2">
      <c r="A218" s="3"/>
      <c r="B218" s="12"/>
      <c r="C218" s="12"/>
      <c r="D218" s="12"/>
      <c r="E218" s="13"/>
      <c r="F218" s="14"/>
      <c r="G218" s="12"/>
      <c r="H218" s="12"/>
      <c r="I218" s="13"/>
      <c r="J218" s="13"/>
      <c r="K218" s="13"/>
      <c r="L218" s="12"/>
      <c r="M218" s="12"/>
      <c r="N218" s="12"/>
      <c r="O218" s="13"/>
      <c r="P218" s="13"/>
      <c r="Q218" s="12"/>
    </row>
    <row r="219" spans="1:17" ht="13.5" thickBot="1" x14ac:dyDescent="0.25">
      <c r="A219" s="3" t="s">
        <v>403</v>
      </c>
      <c r="B219" s="12"/>
      <c r="C219" s="12"/>
      <c r="D219" s="12"/>
      <c r="E219" s="13"/>
      <c r="F219" s="14"/>
      <c r="G219" s="12"/>
      <c r="H219" s="12"/>
      <c r="I219" s="13"/>
      <c r="J219" s="13"/>
      <c r="K219" s="13"/>
      <c r="L219" s="12"/>
      <c r="M219" s="12"/>
      <c r="N219" s="12"/>
      <c r="O219" s="13"/>
      <c r="P219" s="13"/>
      <c r="Q219" s="12"/>
    </row>
    <row r="220" spans="1:17" ht="14.45" customHeight="1" thickBot="1" x14ac:dyDescent="0.25">
      <c r="A220" s="2711" t="s">
        <v>334</v>
      </c>
      <c r="B220" s="2714" t="s">
        <v>1902</v>
      </c>
      <c r="C220" s="2715"/>
      <c r="D220" s="2715"/>
      <c r="E220" s="2715"/>
      <c r="F220" s="2715"/>
      <c r="G220" s="2715"/>
      <c r="H220" s="2715"/>
      <c r="I220" s="2715"/>
      <c r="J220" s="2715"/>
      <c r="K220" s="2715"/>
      <c r="L220" s="2716" t="s">
        <v>1903</v>
      </c>
      <c r="M220" s="2717"/>
      <c r="N220" s="2717"/>
      <c r="O220" s="2717"/>
      <c r="P220" s="2718"/>
      <c r="Q220" s="2719"/>
    </row>
    <row r="221" spans="1:17" ht="14.45" customHeight="1" x14ac:dyDescent="0.2">
      <c r="A221" s="2712"/>
      <c r="B221" s="2720" t="s">
        <v>335</v>
      </c>
      <c r="C221" s="2721"/>
      <c r="D221" s="1061"/>
      <c r="E221" s="1061" t="s">
        <v>910</v>
      </c>
      <c r="F221" s="1061" t="s">
        <v>336</v>
      </c>
      <c r="G221" s="1061"/>
      <c r="H221" s="1061"/>
      <c r="I221" s="2724" t="s">
        <v>337</v>
      </c>
      <c r="J221" s="2725"/>
      <c r="K221" s="2726"/>
      <c r="L221" s="2722" t="s">
        <v>335</v>
      </c>
      <c r="M221" s="2723"/>
      <c r="N221" s="1068" t="s">
        <v>338</v>
      </c>
      <c r="O221" s="1069" t="s">
        <v>339</v>
      </c>
      <c r="P221" s="1070"/>
      <c r="Q221" s="1071"/>
    </row>
    <row r="222" spans="1:17" ht="14.45" customHeight="1" x14ac:dyDescent="0.2">
      <c r="A222" s="2712"/>
      <c r="B222" s="1061" t="s">
        <v>841</v>
      </c>
      <c r="C222" s="1061" t="s">
        <v>341</v>
      </c>
      <c r="D222" s="1061" t="s">
        <v>843</v>
      </c>
      <c r="E222" s="1061" t="s">
        <v>848</v>
      </c>
      <c r="F222" s="1061" t="s">
        <v>342</v>
      </c>
      <c r="G222" s="1061" t="s">
        <v>343</v>
      </c>
      <c r="H222" s="1061" t="s">
        <v>344</v>
      </c>
      <c r="I222" s="2727" t="s">
        <v>845</v>
      </c>
      <c r="J222" s="2728"/>
      <c r="K222" s="2729"/>
      <c r="L222" s="1072" t="s">
        <v>841</v>
      </c>
      <c r="M222" s="1068" t="s">
        <v>341</v>
      </c>
      <c r="N222" s="1068" t="s">
        <v>345</v>
      </c>
      <c r="O222" s="1069"/>
      <c r="P222" s="1068" t="s">
        <v>343</v>
      </c>
      <c r="Q222" s="1071" t="s">
        <v>344</v>
      </c>
    </row>
    <row r="223" spans="1:17" ht="14.45" customHeight="1" x14ac:dyDescent="0.2">
      <c r="A223" s="2712"/>
      <c r="B223" s="1061"/>
      <c r="C223" s="1061"/>
      <c r="D223" s="1061"/>
      <c r="E223" s="1061"/>
      <c r="F223" s="1061" t="s">
        <v>347</v>
      </c>
      <c r="G223" s="1061" t="s">
        <v>348</v>
      </c>
      <c r="H223" s="1061" t="s">
        <v>347</v>
      </c>
      <c r="I223" s="1062"/>
      <c r="J223" s="1063"/>
      <c r="K223" s="1064"/>
      <c r="L223" s="1072"/>
      <c r="M223" s="1068"/>
      <c r="N223" s="1068"/>
      <c r="O223" s="1069" t="s">
        <v>350</v>
      </c>
      <c r="P223" s="1068" t="s">
        <v>348</v>
      </c>
      <c r="Q223" s="1071" t="s">
        <v>347</v>
      </c>
    </row>
    <row r="224" spans="1:17" ht="14.45" customHeight="1" x14ac:dyDescent="0.2">
      <c r="A224" s="2713"/>
      <c r="B224" s="1065" t="s">
        <v>351</v>
      </c>
      <c r="C224" s="1065" t="s">
        <v>351</v>
      </c>
      <c r="D224" s="1065" t="s">
        <v>352</v>
      </c>
      <c r="E224" s="1065" t="s">
        <v>762</v>
      </c>
      <c r="F224" s="1065"/>
      <c r="G224" s="1065" t="s">
        <v>353</v>
      </c>
      <c r="H224" s="1065" t="s">
        <v>354</v>
      </c>
      <c r="I224" s="1066" t="s">
        <v>355</v>
      </c>
      <c r="J224" s="1066" t="s">
        <v>356</v>
      </c>
      <c r="K224" s="1067" t="s">
        <v>357</v>
      </c>
      <c r="L224" s="1073" t="s">
        <v>351</v>
      </c>
      <c r="M224" s="1074" t="s">
        <v>351</v>
      </c>
      <c r="N224" s="1074" t="s">
        <v>352</v>
      </c>
      <c r="O224" s="1075"/>
      <c r="P224" s="1074" t="s">
        <v>353</v>
      </c>
      <c r="Q224" s="1076" t="s">
        <v>354</v>
      </c>
    </row>
    <row r="225" spans="1:17" ht="14.45" customHeight="1" x14ac:dyDescent="0.2">
      <c r="A225" s="1022" t="s">
        <v>358</v>
      </c>
      <c r="B225" s="1023">
        <v>4</v>
      </c>
      <c r="C225" s="1023">
        <v>4</v>
      </c>
      <c r="D225" s="1024">
        <v>16</v>
      </c>
      <c r="E225" s="2682">
        <v>4</v>
      </c>
      <c r="F225" s="1026"/>
      <c r="G225" s="1023"/>
      <c r="H225" s="1023"/>
      <c r="I225" s="1025"/>
      <c r="J225" s="1025"/>
      <c r="K225" s="1027"/>
      <c r="L225" s="1028">
        <v>34</v>
      </c>
      <c r="M225" s="1024">
        <v>34</v>
      </c>
      <c r="N225" s="1024">
        <v>100</v>
      </c>
      <c r="O225" s="2436">
        <v>2.9411764705882355</v>
      </c>
      <c r="P225" s="1665"/>
      <c r="Q225" s="1666"/>
    </row>
    <row r="226" spans="1:17" ht="14.45" customHeight="1" x14ac:dyDescent="0.2">
      <c r="A226" s="1001" t="s">
        <v>359</v>
      </c>
      <c r="B226" s="2434">
        <v>0</v>
      </c>
      <c r="C226" s="1196">
        <v>0</v>
      </c>
      <c r="D226" s="1004">
        <v>0</v>
      </c>
      <c r="E226" s="2685">
        <v>0</v>
      </c>
      <c r="F226" s="1005"/>
      <c r="G226" s="1006"/>
      <c r="H226" s="1006"/>
      <c r="I226" s="1007"/>
      <c r="J226" s="1007"/>
      <c r="K226" s="1008"/>
      <c r="L226" s="2614">
        <v>31</v>
      </c>
      <c r="M226" s="1552">
        <v>31</v>
      </c>
      <c r="N226" s="1552">
        <v>93</v>
      </c>
      <c r="O226" s="1679">
        <v>3</v>
      </c>
      <c r="P226" s="1307">
        <v>684000</v>
      </c>
      <c r="Q226" s="1200">
        <v>7615000</v>
      </c>
    </row>
    <row r="227" spans="1:17" ht="14.45" customHeight="1" x14ac:dyDescent="0.2">
      <c r="A227" s="1001" t="s">
        <v>360</v>
      </c>
      <c r="B227" s="2434">
        <v>0</v>
      </c>
      <c r="C227" s="1196">
        <v>0</v>
      </c>
      <c r="D227" s="1004">
        <v>0</v>
      </c>
      <c r="E227" s="2685">
        <v>0</v>
      </c>
      <c r="F227" s="1005"/>
      <c r="G227" s="1006"/>
      <c r="H227" s="1006"/>
      <c r="I227" s="1007"/>
      <c r="J227" s="1007"/>
      <c r="K227" s="1008"/>
      <c r="L227" s="2614">
        <v>0</v>
      </c>
      <c r="M227" s="2615">
        <v>0</v>
      </c>
      <c r="N227" s="1552">
        <v>0</v>
      </c>
      <c r="O227" s="1679">
        <v>0</v>
      </c>
      <c r="P227" s="1307"/>
      <c r="Q227" s="1662"/>
    </row>
    <row r="228" spans="1:17" ht="14.45" customHeight="1" x14ac:dyDescent="0.2">
      <c r="A228" s="1535" t="s">
        <v>361</v>
      </c>
      <c r="B228" s="1196">
        <v>0</v>
      </c>
      <c r="C228" s="1196">
        <v>0</v>
      </c>
      <c r="D228" s="1004">
        <v>0</v>
      </c>
      <c r="E228" s="2684">
        <v>0</v>
      </c>
      <c r="F228" s="1553"/>
      <c r="G228" s="1305"/>
      <c r="H228" s="1006"/>
      <c r="I228" s="1543"/>
      <c r="J228" s="1007"/>
      <c r="K228" s="1008"/>
      <c r="L228" s="2457">
        <v>0</v>
      </c>
      <c r="M228" s="1552">
        <v>0</v>
      </c>
      <c r="N228" s="1552">
        <v>0</v>
      </c>
      <c r="O228" s="2610">
        <v>0</v>
      </c>
      <c r="P228" s="1307"/>
      <c r="Q228" s="1200"/>
    </row>
    <row r="229" spans="1:17" ht="14.45" customHeight="1" x14ac:dyDescent="0.2">
      <c r="A229" s="1535" t="s">
        <v>362</v>
      </c>
      <c r="B229" s="1196">
        <v>0</v>
      </c>
      <c r="C229" s="1196">
        <v>0</v>
      </c>
      <c r="D229" s="1004">
        <v>0</v>
      </c>
      <c r="E229" s="2684">
        <v>0</v>
      </c>
      <c r="F229" s="1005"/>
      <c r="G229" s="1305"/>
      <c r="H229" s="1006"/>
      <c r="I229" s="1543"/>
      <c r="J229" s="1007"/>
      <c r="K229" s="1008"/>
      <c r="L229" s="2457">
        <v>0</v>
      </c>
      <c r="M229" s="1552">
        <v>0</v>
      </c>
      <c r="N229" s="1552">
        <v>0</v>
      </c>
      <c r="O229" s="2610">
        <v>0</v>
      </c>
      <c r="P229" s="1307"/>
      <c r="Q229" s="1662"/>
    </row>
    <row r="230" spans="1:17" ht="14.45" customHeight="1" x14ac:dyDescent="0.2">
      <c r="A230" s="1535" t="s">
        <v>363</v>
      </c>
      <c r="B230" s="1196">
        <v>2</v>
      </c>
      <c r="C230" s="1196">
        <v>2</v>
      </c>
      <c r="D230" s="1004">
        <v>2</v>
      </c>
      <c r="E230" s="2684">
        <v>1</v>
      </c>
      <c r="F230" s="1005" t="s">
        <v>983</v>
      </c>
      <c r="G230" s="1305">
        <v>1313000</v>
      </c>
      <c r="H230" s="1006">
        <v>7615000</v>
      </c>
      <c r="I230" s="1543"/>
      <c r="J230" s="1007"/>
      <c r="K230" s="1008"/>
      <c r="L230" s="2457">
        <v>2</v>
      </c>
      <c r="M230" s="1552">
        <v>2</v>
      </c>
      <c r="N230" s="1552">
        <v>2</v>
      </c>
      <c r="O230" s="2610">
        <v>1</v>
      </c>
      <c r="P230" s="1307">
        <v>684000</v>
      </c>
      <c r="Q230" s="1200">
        <v>7615000</v>
      </c>
    </row>
    <row r="231" spans="1:17" ht="14.45" customHeight="1" x14ac:dyDescent="0.2">
      <c r="A231" s="1535" t="s">
        <v>364</v>
      </c>
      <c r="B231" s="1196">
        <v>2</v>
      </c>
      <c r="C231" s="1196">
        <v>2</v>
      </c>
      <c r="D231" s="1004">
        <v>14</v>
      </c>
      <c r="E231" s="2684">
        <v>7</v>
      </c>
      <c r="F231" s="1553" t="s">
        <v>983</v>
      </c>
      <c r="G231" s="1305">
        <v>1313000</v>
      </c>
      <c r="H231" s="1006">
        <v>7615000</v>
      </c>
      <c r="I231" s="1543"/>
      <c r="J231" s="1007"/>
      <c r="K231" s="1008"/>
      <c r="L231" s="2457">
        <v>1</v>
      </c>
      <c r="M231" s="1552">
        <v>1</v>
      </c>
      <c r="N231" s="1552">
        <v>5</v>
      </c>
      <c r="O231" s="2610">
        <v>5</v>
      </c>
      <c r="P231" s="1307">
        <v>684000</v>
      </c>
      <c r="Q231" s="1200">
        <v>7615000</v>
      </c>
    </row>
    <row r="232" spans="1:17" ht="14.45" customHeight="1" x14ac:dyDescent="0.2">
      <c r="A232" s="1535" t="s">
        <v>365</v>
      </c>
      <c r="B232" s="1196">
        <v>0</v>
      </c>
      <c r="C232" s="1196">
        <v>0</v>
      </c>
      <c r="D232" s="1004">
        <v>0</v>
      </c>
      <c r="E232" s="2684">
        <v>0</v>
      </c>
      <c r="F232" s="1011"/>
      <c r="G232" s="1305"/>
      <c r="H232" s="1006"/>
      <c r="I232" s="1543"/>
      <c r="J232" s="1007"/>
      <c r="K232" s="1008"/>
      <c r="L232" s="2457">
        <v>0</v>
      </c>
      <c r="M232" s="1552">
        <v>0</v>
      </c>
      <c r="N232" s="1552">
        <v>0</v>
      </c>
      <c r="O232" s="2456">
        <v>0</v>
      </c>
      <c r="P232" s="1307"/>
      <c r="Q232" s="1662"/>
    </row>
    <row r="233" spans="1:17" ht="14.45" customHeight="1" x14ac:dyDescent="0.2">
      <c r="A233" s="1535" t="s">
        <v>366</v>
      </c>
      <c r="B233" s="1196">
        <v>0</v>
      </c>
      <c r="C233" s="1196">
        <v>0</v>
      </c>
      <c r="D233" s="1004">
        <v>0</v>
      </c>
      <c r="E233" s="2684">
        <v>0</v>
      </c>
      <c r="F233" s="1011"/>
      <c r="G233" s="1305"/>
      <c r="H233" s="1006"/>
      <c r="I233" s="1543"/>
      <c r="J233" s="1007"/>
      <c r="K233" s="1008"/>
      <c r="L233" s="2457">
        <v>0</v>
      </c>
      <c r="M233" s="1552">
        <v>0</v>
      </c>
      <c r="N233" s="1552">
        <v>0</v>
      </c>
      <c r="O233" s="2456">
        <v>0</v>
      </c>
      <c r="P233" s="1307"/>
      <c r="Q233" s="1662"/>
    </row>
    <row r="234" spans="1:17" ht="14.45" customHeight="1" x14ac:dyDescent="0.2">
      <c r="A234" s="1535" t="s">
        <v>367</v>
      </c>
      <c r="B234" s="1196">
        <v>0</v>
      </c>
      <c r="C234" s="1196">
        <v>0</v>
      </c>
      <c r="D234" s="1004">
        <v>0</v>
      </c>
      <c r="E234" s="2684">
        <v>0</v>
      </c>
      <c r="F234" s="1005"/>
      <c r="G234" s="1305"/>
      <c r="H234" s="1006"/>
      <c r="I234" s="1543"/>
      <c r="J234" s="1007"/>
      <c r="K234" s="1008"/>
      <c r="L234" s="2457">
        <v>0</v>
      </c>
      <c r="M234" s="1552">
        <v>0</v>
      </c>
      <c r="N234" s="1552">
        <v>0</v>
      </c>
      <c r="O234" s="2456">
        <v>0</v>
      </c>
      <c r="P234" s="1307"/>
      <c r="Q234" s="1662"/>
    </row>
    <row r="235" spans="1:17" ht="14.45" customHeight="1" x14ac:dyDescent="0.2">
      <c r="A235" s="1535" t="s">
        <v>368</v>
      </c>
      <c r="B235" s="1196">
        <v>0</v>
      </c>
      <c r="C235" s="1196">
        <v>0</v>
      </c>
      <c r="D235" s="1004">
        <v>0</v>
      </c>
      <c r="E235" s="2684">
        <v>0</v>
      </c>
      <c r="F235" s="1005"/>
      <c r="G235" s="1305"/>
      <c r="H235" s="1006"/>
      <c r="I235" s="1543"/>
      <c r="J235" s="1007"/>
      <c r="K235" s="1008"/>
      <c r="L235" s="2457">
        <v>0</v>
      </c>
      <c r="M235" s="1552">
        <v>0</v>
      </c>
      <c r="N235" s="1552">
        <v>0</v>
      </c>
      <c r="O235" s="2456">
        <v>0</v>
      </c>
      <c r="P235" s="1307"/>
      <c r="Q235" s="1662"/>
    </row>
    <row r="236" spans="1:17" ht="14.45" customHeight="1" x14ac:dyDescent="0.2">
      <c r="A236" s="1535" t="s">
        <v>369</v>
      </c>
      <c r="B236" s="1196">
        <v>0</v>
      </c>
      <c r="C236" s="1196">
        <v>0</v>
      </c>
      <c r="D236" s="1004">
        <v>0</v>
      </c>
      <c r="E236" s="2684">
        <v>0</v>
      </c>
      <c r="F236" s="1011"/>
      <c r="G236" s="1305"/>
      <c r="H236" s="1006"/>
      <c r="I236" s="1543"/>
      <c r="J236" s="1007"/>
      <c r="K236" s="1008"/>
      <c r="L236" s="2457">
        <v>0</v>
      </c>
      <c r="M236" s="1552">
        <v>0</v>
      </c>
      <c r="N236" s="1552">
        <v>0</v>
      </c>
      <c r="O236" s="2456">
        <v>0</v>
      </c>
      <c r="P236" s="1307"/>
      <c r="Q236" s="1662"/>
    </row>
    <row r="237" spans="1:17" ht="14.45" customHeight="1" x14ac:dyDescent="0.2">
      <c r="A237" s="1535" t="s">
        <v>370</v>
      </c>
      <c r="B237" s="1196">
        <v>0</v>
      </c>
      <c r="C237" s="1196">
        <v>0</v>
      </c>
      <c r="D237" s="1004">
        <v>0</v>
      </c>
      <c r="E237" s="2684">
        <v>0</v>
      </c>
      <c r="F237" s="1005"/>
      <c r="G237" s="1305"/>
      <c r="H237" s="1006"/>
      <c r="I237" s="1543"/>
      <c r="J237" s="1007"/>
      <c r="K237" s="1008"/>
      <c r="L237" s="2457">
        <v>0</v>
      </c>
      <c r="M237" s="1552">
        <v>0</v>
      </c>
      <c r="N237" s="1552">
        <v>0</v>
      </c>
      <c r="O237" s="2456"/>
      <c r="P237" s="1307"/>
      <c r="Q237" s="1662"/>
    </row>
    <row r="238" spans="1:17" ht="14.45" customHeight="1" x14ac:dyDescent="0.2">
      <c r="A238" s="1535" t="s">
        <v>371</v>
      </c>
      <c r="B238" s="1196">
        <v>0</v>
      </c>
      <c r="C238" s="1196">
        <v>0</v>
      </c>
      <c r="D238" s="1004">
        <v>0</v>
      </c>
      <c r="E238" s="2684">
        <v>0</v>
      </c>
      <c r="F238" s="1011"/>
      <c r="G238" s="1305"/>
      <c r="H238" s="1006"/>
      <c r="I238" s="1543"/>
      <c r="J238" s="1007"/>
      <c r="K238" s="1008"/>
      <c r="L238" s="2457">
        <v>0</v>
      </c>
      <c r="M238" s="1552">
        <v>0</v>
      </c>
      <c r="N238" s="1552">
        <v>0</v>
      </c>
      <c r="O238" s="2456"/>
      <c r="P238" s="1307"/>
      <c r="Q238" s="1662"/>
    </row>
    <row r="239" spans="1:17" ht="14.45" customHeight="1" x14ac:dyDescent="0.2">
      <c r="A239" s="1535" t="s">
        <v>372</v>
      </c>
      <c r="B239" s="1196">
        <v>0</v>
      </c>
      <c r="C239" s="1196">
        <v>0</v>
      </c>
      <c r="D239" s="1004">
        <v>0</v>
      </c>
      <c r="E239" s="2684">
        <v>0</v>
      </c>
      <c r="F239" s="1005"/>
      <c r="G239" s="1305"/>
      <c r="H239" s="1006"/>
      <c r="I239" s="1543"/>
      <c r="J239" s="1007"/>
      <c r="K239" s="1008"/>
      <c r="L239" s="2457">
        <v>0</v>
      </c>
      <c r="M239" s="1552">
        <v>0</v>
      </c>
      <c r="N239" s="1552">
        <v>0</v>
      </c>
      <c r="O239" s="2456">
        <v>0</v>
      </c>
      <c r="P239" s="1307"/>
      <c r="Q239" s="1662"/>
    </row>
    <row r="240" spans="1:17" ht="14.45" customHeight="1" x14ac:dyDescent="0.2">
      <c r="A240" s="1535" t="s">
        <v>373</v>
      </c>
      <c r="B240" s="1196">
        <v>0</v>
      </c>
      <c r="C240" s="1196">
        <v>0</v>
      </c>
      <c r="D240" s="1004">
        <v>0</v>
      </c>
      <c r="E240" s="2684">
        <v>0</v>
      </c>
      <c r="F240" s="1011"/>
      <c r="G240" s="1305"/>
      <c r="H240" s="1006"/>
      <c r="I240" s="1543"/>
      <c r="J240" s="1007"/>
      <c r="K240" s="1008"/>
      <c r="L240" s="2457">
        <v>0</v>
      </c>
      <c r="M240" s="1552">
        <v>0</v>
      </c>
      <c r="N240" s="1552">
        <v>0</v>
      </c>
      <c r="O240" s="2456">
        <v>0</v>
      </c>
      <c r="P240" s="1307"/>
      <c r="Q240" s="1662"/>
    </row>
    <row r="241" spans="1:17" ht="14.45" customHeight="1" x14ac:dyDescent="0.2">
      <c r="A241" s="1538" t="s">
        <v>374</v>
      </c>
      <c r="B241" s="1049">
        <v>12</v>
      </c>
      <c r="C241" s="1031">
        <v>11</v>
      </c>
      <c r="D241" s="2618">
        <v>165</v>
      </c>
      <c r="E241" s="2682">
        <v>15</v>
      </c>
      <c r="F241" s="1034"/>
      <c r="G241" s="1540"/>
      <c r="H241" s="1035"/>
      <c r="I241" s="1544"/>
      <c r="J241" s="1036"/>
      <c r="K241" s="1037"/>
      <c r="L241" s="2438">
        <v>12</v>
      </c>
      <c r="M241" s="1539">
        <v>10</v>
      </c>
      <c r="N241" s="1539">
        <v>100</v>
      </c>
      <c r="O241" s="2436">
        <v>10</v>
      </c>
      <c r="P241" s="1660"/>
      <c r="Q241" s="1661"/>
    </row>
    <row r="242" spans="1:17" ht="14.45" customHeight="1" x14ac:dyDescent="0.2">
      <c r="A242" s="1535" t="s">
        <v>375</v>
      </c>
      <c r="B242" s="1196">
        <v>12</v>
      </c>
      <c r="C242" s="1196">
        <v>11</v>
      </c>
      <c r="D242" s="1004">
        <v>165</v>
      </c>
      <c r="E242" s="2681">
        <v>15</v>
      </c>
      <c r="F242" s="1553" t="s">
        <v>983</v>
      </c>
      <c r="G242" s="1305">
        <v>1313000</v>
      </c>
      <c r="H242" s="1006">
        <v>7615000</v>
      </c>
      <c r="I242" s="1543"/>
      <c r="J242" s="1007"/>
      <c r="K242" s="1008"/>
      <c r="L242" s="2457">
        <v>12</v>
      </c>
      <c r="M242" s="1552">
        <v>10</v>
      </c>
      <c r="N242" s="1552">
        <v>100</v>
      </c>
      <c r="O242" s="2610">
        <v>10</v>
      </c>
      <c r="P242" s="1307">
        <v>684000</v>
      </c>
      <c r="Q242" s="1200">
        <v>7615000</v>
      </c>
    </row>
    <row r="243" spans="1:17" ht="14.45" customHeight="1" x14ac:dyDescent="0.2">
      <c r="A243" s="1535" t="s">
        <v>376</v>
      </c>
      <c r="B243" s="1196">
        <v>0</v>
      </c>
      <c r="C243" s="1196">
        <v>0</v>
      </c>
      <c r="D243" s="1004">
        <v>0</v>
      </c>
      <c r="E243" s="2681">
        <v>0</v>
      </c>
      <c r="F243" s="1011"/>
      <c r="G243" s="1305"/>
      <c r="H243" s="1006"/>
      <c r="I243" s="1543"/>
      <c r="J243" s="1007"/>
      <c r="K243" s="1008"/>
      <c r="L243" s="2457">
        <v>0</v>
      </c>
      <c r="M243" s="1552">
        <v>0</v>
      </c>
      <c r="N243" s="1552">
        <v>0</v>
      </c>
      <c r="O243" s="2456">
        <v>0</v>
      </c>
      <c r="P243" s="1307"/>
      <c r="Q243" s="1662"/>
    </row>
    <row r="244" spans="1:17" ht="14.45" customHeight="1" x14ac:dyDescent="0.2">
      <c r="A244" s="1535" t="s">
        <v>377</v>
      </c>
      <c r="B244" s="1196">
        <v>0</v>
      </c>
      <c r="C244" s="1196">
        <v>0</v>
      </c>
      <c r="D244" s="1004">
        <v>0</v>
      </c>
      <c r="E244" s="2681">
        <v>0</v>
      </c>
      <c r="F244" s="1011"/>
      <c r="G244" s="1305"/>
      <c r="H244" s="1006"/>
      <c r="I244" s="1543"/>
      <c r="J244" s="1007"/>
      <c r="K244" s="1008"/>
      <c r="L244" s="2457">
        <v>0</v>
      </c>
      <c r="M244" s="1552">
        <v>0</v>
      </c>
      <c r="N244" s="1552">
        <v>0</v>
      </c>
      <c r="O244" s="2456">
        <v>0</v>
      </c>
      <c r="P244" s="1307"/>
      <c r="Q244" s="1662"/>
    </row>
    <row r="245" spans="1:17" ht="14.45" customHeight="1" x14ac:dyDescent="0.2">
      <c r="A245" s="1535" t="s">
        <v>378</v>
      </c>
      <c r="B245" s="1196">
        <v>0</v>
      </c>
      <c r="C245" s="1196">
        <v>0</v>
      </c>
      <c r="D245" s="1004">
        <v>0</v>
      </c>
      <c r="E245" s="2681">
        <v>0</v>
      </c>
      <c r="F245" s="1011"/>
      <c r="G245" s="1305"/>
      <c r="H245" s="1006"/>
      <c r="I245" s="1543"/>
      <c r="J245" s="1007"/>
      <c r="K245" s="1008"/>
      <c r="L245" s="2457">
        <v>0</v>
      </c>
      <c r="M245" s="1552">
        <v>0</v>
      </c>
      <c r="N245" s="1552">
        <v>0</v>
      </c>
      <c r="O245" s="2456">
        <v>0</v>
      </c>
      <c r="P245" s="1307"/>
      <c r="Q245" s="1662"/>
    </row>
    <row r="246" spans="1:17" ht="14.45" customHeight="1" x14ac:dyDescent="0.2">
      <c r="A246" s="1535" t="s">
        <v>379</v>
      </c>
      <c r="B246" s="1196">
        <v>0</v>
      </c>
      <c r="C246" s="1196">
        <v>0</v>
      </c>
      <c r="D246" s="1004">
        <v>0</v>
      </c>
      <c r="E246" s="2681">
        <v>0</v>
      </c>
      <c r="F246" s="1005"/>
      <c r="G246" s="1305"/>
      <c r="H246" s="1006"/>
      <c r="I246" s="1543"/>
      <c r="J246" s="1007"/>
      <c r="K246" s="1008"/>
      <c r="L246" s="2457">
        <v>0</v>
      </c>
      <c r="M246" s="1552">
        <v>0</v>
      </c>
      <c r="N246" s="1552">
        <v>0</v>
      </c>
      <c r="O246" s="2456">
        <v>0</v>
      </c>
      <c r="P246" s="1307"/>
      <c r="Q246" s="1662"/>
    </row>
    <row r="247" spans="1:17" ht="14.45" customHeight="1" x14ac:dyDescent="0.2">
      <c r="A247" s="1538" t="s">
        <v>380</v>
      </c>
      <c r="B247" s="1049">
        <v>9</v>
      </c>
      <c r="C247" s="1031">
        <v>8.6999999999999993</v>
      </c>
      <c r="D247" s="1031">
        <v>56.2</v>
      </c>
      <c r="E247" s="2682">
        <v>6.45977011494253</v>
      </c>
      <c r="F247" s="1034"/>
      <c r="G247" s="1542"/>
      <c r="H247" s="1043"/>
      <c r="I247" s="1545"/>
      <c r="J247" s="1044"/>
      <c r="K247" s="1045"/>
      <c r="L247" s="2438">
        <v>7.7</v>
      </c>
      <c r="M247" s="1539">
        <v>7.4</v>
      </c>
      <c r="N247" s="1539">
        <v>49.800000000000004</v>
      </c>
      <c r="O247" s="2436">
        <v>6.7297297297297298</v>
      </c>
      <c r="P247" s="1660"/>
      <c r="Q247" s="1661"/>
    </row>
    <row r="248" spans="1:17" ht="14.45" customHeight="1" x14ac:dyDescent="0.2">
      <c r="A248" s="1535" t="s">
        <v>381</v>
      </c>
      <c r="B248" s="1196">
        <v>7</v>
      </c>
      <c r="C248" s="1196">
        <v>6.7</v>
      </c>
      <c r="D248" s="1004">
        <v>40.200000000000003</v>
      </c>
      <c r="E248" s="2684">
        <v>6</v>
      </c>
      <c r="F248" s="1553" t="s">
        <v>983</v>
      </c>
      <c r="G248" s="1305">
        <v>1313000</v>
      </c>
      <c r="H248" s="1006">
        <v>7615000</v>
      </c>
      <c r="I248" s="1543"/>
      <c r="J248" s="1007"/>
      <c r="K248" s="1008"/>
      <c r="L248" s="2457">
        <v>5</v>
      </c>
      <c r="M248" s="1552">
        <v>4.7</v>
      </c>
      <c r="N248" s="1552">
        <v>28.200000000000003</v>
      </c>
      <c r="O248" s="2610">
        <v>6</v>
      </c>
      <c r="P248" s="1307">
        <v>684000</v>
      </c>
      <c r="Q248" s="1200">
        <v>7615000</v>
      </c>
    </row>
    <row r="249" spans="1:17" ht="14.45" customHeight="1" x14ac:dyDescent="0.2">
      <c r="A249" s="1535" t="s">
        <v>382</v>
      </c>
      <c r="B249" s="1196">
        <v>2</v>
      </c>
      <c r="C249" s="1196">
        <v>2</v>
      </c>
      <c r="D249" s="1004">
        <v>16</v>
      </c>
      <c r="E249" s="2684">
        <v>8</v>
      </c>
      <c r="F249" s="1553" t="s">
        <v>983</v>
      </c>
      <c r="G249" s="1305">
        <v>1313000</v>
      </c>
      <c r="H249" s="1006">
        <v>7615000</v>
      </c>
      <c r="I249" s="1543"/>
      <c r="J249" s="1007"/>
      <c r="K249" s="1008"/>
      <c r="L249" s="2457">
        <v>2.7</v>
      </c>
      <c r="M249" s="1552">
        <v>2.7</v>
      </c>
      <c r="N249" s="1552">
        <v>21.6</v>
      </c>
      <c r="O249" s="2610">
        <v>8</v>
      </c>
      <c r="P249" s="1307">
        <v>684000</v>
      </c>
      <c r="Q249" s="1200">
        <v>7615000</v>
      </c>
    </row>
    <row r="250" spans="1:17" ht="14.45" customHeight="1" x14ac:dyDescent="0.2">
      <c r="A250" s="1535" t="s">
        <v>383</v>
      </c>
      <c r="B250" s="1196">
        <v>0</v>
      </c>
      <c r="C250" s="1196">
        <v>0</v>
      </c>
      <c r="D250" s="1004">
        <v>0</v>
      </c>
      <c r="E250" s="2684">
        <v>0</v>
      </c>
      <c r="F250" s="1005"/>
      <c r="G250" s="1305"/>
      <c r="H250" s="1006"/>
      <c r="I250" s="1543"/>
      <c r="J250" s="1007"/>
      <c r="K250" s="1008"/>
      <c r="L250" s="2457">
        <v>0</v>
      </c>
      <c r="M250" s="1552">
        <v>0</v>
      </c>
      <c r="N250" s="1552">
        <v>0</v>
      </c>
      <c r="O250" s="2610">
        <v>0</v>
      </c>
      <c r="P250" s="1307"/>
      <c r="Q250" s="1662"/>
    </row>
    <row r="251" spans="1:17" ht="14.45" customHeight="1" x14ac:dyDescent="0.2">
      <c r="A251" s="1535" t="s">
        <v>384</v>
      </c>
      <c r="B251" s="1196">
        <v>0</v>
      </c>
      <c r="C251" s="1196">
        <v>0</v>
      </c>
      <c r="D251" s="1004">
        <v>0</v>
      </c>
      <c r="E251" s="2684">
        <v>0</v>
      </c>
      <c r="F251" s="1553"/>
      <c r="G251" s="1305"/>
      <c r="H251" s="1006"/>
      <c r="I251" s="1546"/>
      <c r="J251" s="1007"/>
      <c r="K251" s="1014"/>
      <c r="L251" s="2457">
        <v>0</v>
      </c>
      <c r="M251" s="1552">
        <v>0</v>
      </c>
      <c r="N251" s="1552">
        <v>0</v>
      </c>
      <c r="O251" s="2610">
        <v>0</v>
      </c>
      <c r="P251" s="1307">
        <v>684000</v>
      </c>
      <c r="Q251" s="1200">
        <v>7615000</v>
      </c>
    </row>
    <row r="252" spans="1:17" ht="14.45" customHeight="1" x14ac:dyDescent="0.2">
      <c r="A252" s="1535" t="s">
        <v>385</v>
      </c>
      <c r="B252" s="1196">
        <v>0</v>
      </c>
      <c r="C252" s="1196">
        <v>0</v>
      </c>
      <c r="D252" s="1004">
        <v>0</v>
      </c>
      <c r="E252" s="2684">
        <v>0</v>
      </c>
      <c r="F252" s="1553"/>
      <c r="G252" s="1305"/>
      <c r="H252" s="1006"/>
      <c r="I252" s="1546"/>
      <c r="J252" s="1007"/>
      <c r="K252" s="1014"/>
      <c r="L252" s="2457">
        <v>0</v>
      </c>
      <c r="M252" s="1552">
        <v>0</v>
      </c>
      <c r="N252" s="1552">
        <v>0</v>
      </c>
      <c r="O252" s="2610">
        <v>8</v>
      </c>
      <c r="P252" s="1307"/>
      <c r="Q252" s="1662"/>
    </row>
    <row r="253" spans="1:17" ht="14.45" customHeight="1" x14ac:dyDescent="0.2">
      <c r="A253" s="1535" t="s">
        <v>386</v>
      </c>
      <c r="B253" s="1004">
        <v>0</v>
      </c>
      <c r="C253" s="1004">
        <v>0</v>
      </c>
      <c r="D253" s="1004">
        <v>0</v>
      </c>
      <c r="E253" s="2685">
        <v>0</v>
      </c>
      <c r="F253" s="1005"/>
      <c r="G253" s="1012"/>
      <c r="H253" s="1012"/>
      <c r="I253" s="1546"/>
      <c r="J253" s="1013"/>
      <c r="K253" s="1014"/>
      <c r="L253" s="2457">
        <v>0</v>
      </c>
      <c r="M253" s="1552">
        <v>0</v>
      </c>
      <c r="N253" s="1552">
        <v>0</v>
      </c>
      <c r="O253" s="2456">
        <v>0</v>
      </c>
      <c r="P253" s="1307"/>
      <c r="Q253" s="1662"/>
    </row>
    <row r="254" spans="1:17" ht="14.45" customHeight="1" x14ac:dyDescent="0.2">
      <c r="A254" s="1535" t="s">
        <v>387</v>
      </c>
      <c r="B254" s="1004">
        <v>0</v>
      </c>
      <c r="C254" s="1004">
        <v>0</v>
      </c>
      <c r="D254" s="1004">
        <v>0</v>
      </c>
      <c r="E254" s="2685">
        <v>0</v>
      </c>
      <c r="F254" s="1005"/>
      <c r="G254" s="1012"/>
      <c r="H254" s="1012"/>
      <c r="I254" s="1546"/>
      <c r="J254" s="1013"/>
      <c r="K254" s="1014"/>
      <c r="L254" s="2457">
        <v>0</v>
      </c>
      <c r="M254" s="1552">
        <v>0</v>
      </c>
      <c r="N254" s="1552">
        <v>0</v>
      </c>
      <c r="O254" s="2456">
        <v>0</v>
      </c>
      <c r="P254" s="1307"/>
      <c r="Q254" s="1662"/>
    </row>
    <row r="255" spans="1:17" ht="14.45" customHeight="1" x14ac:dyDescent="0.2">
      <c r="A255" s="1535" t="s">
        <v>388</v>
      </c>
      <c r="B255" s="1004">
        <v>0</v>
      </c>
      <c r="C255" s="1004">
        <v>0</v>
      </c>
      <c r="D255" s="1004">
        <v>0</v>
      </c>
      <c r="E255" s="2685">
        <v>0</v>
      </c>
      <c r="F255" s="1005"/>
      <c r="G255" s="1012"/>
      <c r="H255" s="1012"/>
      <c r="I255" s="1013"/>
      <c r="J255" s="1013"/>
      <c r="K255" s="1014"/>
      <c r="L255" s="2457">
        <v>0</v>
      </c>
      <c r="M255" s="1552">
        <v>0</v>
      </c>
      <c r="N255" s="1552">
        <v>0</v>
      </c>
      <c r="O255" s="2456">
        <v>0</v>
      </c>
      <c r="P255" s="1307"/>
      <c r="Q255" s="1662"/>
    </row>
    <row r="256" spans="1:17" ht="14.45" customHeight="1" x14ac:dyDescent="0.2">
      <c r="A256" s="1030" t="s">
        <v>389</v>
      </c>
      <c r="B256" s="1049">
        <v>5</v>
      </c>
      <c r="C256" s="1049">
        <v>5</v>
      </c>
      <c r="D256" s="1049">
        <v>29.5</v>
      </c>
      <c r="E256" s="2682">
        <v>5.9</v>
      </c>
      <c r="F256" s="1050"/>
      <c r="G256" s="1051"/>
      <c r="H256" s="1051"/>
      <c r="I256" s="1052"/>
      <c r="J256" s="1052"/>
      <c r="K256" s="993"/>
      <c r="L256" s="2438">
        <v>6</v>
      </c>
      <c r="M256" s="1539">
        <v>6</v>
      </c>
      <c r="N256" s="1539">
        <v>45</v>
      </c>
      <c r="O256" s="2436">
        <v>7.5</v>
      </c>
      <c r="P256" s="1660"/>
      <c r="Q256" s="1661"/>
    </row>
    <row r="257" spans="1:17" ht="14.45" customHeight="1" x14ac:dyDescent="0.2">
      <c r="A257" s="1001" t="s">
        <v>390</v>
      </c>
      <c r="B257" s="1004">
        <v>3</v>
      </c>
      <c r="C257" s="1004">
        <v>3</v>
      </c>
      <c r="D257" s="1004">
        <v>16.5</v>
      </c>
      <c r="E257" s="2685">
        <v>5.5</v>
      </c>
      <c r="F257" s="1553" t="s">
        <v>983</v>
      </c>
      <c r="G257" s="1305">
        <v>1313000</v>
      </c>
      <c r="H257" s="1006">
        <v>7615000</v>
      </c>
      <c r="I257" s="1013"/>
      <c r="J257" s="1013"/>
      <c r="K257" s="1014"/>
      <c r="L257" s="2457">
        <v>4</v>
      </c>
      <c r="M257" s="1552">
        <v>4</v>
      </c>
      <c r="N257" s="1552">
        <v>32</v>
      </c>
      <c r="O257" s="2610">
        <v>8</v>
      </c>
      <c r="P257" s="1307">
        <v>684000</v>
      </c>
      <c r="Q257" s="1200">
        <v>7615000</v>
      </c>
    </row>
    <row r="258" spans="1:17" ht="14.45" customHeight="1" x14ac:dyDescent="0.2">
      <c r="A258" s="1001" t="s">
        <v>391</v>
      </c>
      <c r="B258" s="1004">
        <v>1</v>
      </c>
      <c r="C258" s="1004">
        <v>1</v>
      </c>
      <c r="D258" s="1004">
        <v>7</v>
      </c>
      <c r="E258" s="2685">
        <v>7</v>
      </c>
      <c r="F258" s="1005" t="s">
        <v>983</v>
      </c>
      <c r="G258" s="1305">
        <v>1313000</v>
      </c>
      <c r="H258" s="1006">
        <v>7615000</v>
      </c>
      <c r="I258" s="1013"/>
      <c r="J258" s="1013"/>
      <c r="K258" s="1014"/>
      <c r="L258" s="2457">
        <v>1</v>
      </c>
      <c r="M258" s="1552">
        <v>1</v>
      </c>
      <c r="N258" s="1552">
        <v>7</v>
      </c>
      <c r="O258" s="2610">
        <v>7</v>
      </c>
      <c r="P258" s="1307">
        <v>684000</v>
      </c>
      <c r="Q258" s="1200">
        <v>7615000</v>
      </c>
    </row>
    <row r="259" spans="1:17" ht="14.45" customHeight="1" x14ac:dyDescent="0.2">
      <c r="A259" s="1001" t="s">
        <v>392</v>
      </c>
      <c r="B259" s="1004">
        <v>0</v>
      </c>
      <c r="C259" s="1004">
        <v>0</v>
      </c>
      <c r="D259" s="1004">
        <v>0</v>
      </c>
      <c r="E259" s="2684">
        <v>0</v>
      </c>
      <c r="F259" s="1005"/>
      <c r="G259" s="1012"/>
      <c r="H259" s="1012"/>
      <c r="I259" s="1013"/>
      <c r="J259" s="1013"/>
      <c r="K259" s="1014"/>
      <c r="L259" s="2457">
        <v>0</v>
      </c>
      <c r="M259" s="1552">
        <v>0</v>
      </c>
      <c r="N259" s="1552">
        <v>0</v>
      </c>
      <c r="O259" s="2610">
        <v>0</v>
      </c>
      <c r="P259" s="1307"/>
      <c r="Q259" s="1662"/>
    </row>
    <row r="260" spans="1:17" ht="14.45" customHeight="1" x14ac:dyDescent="0.2">
      <c r="A260" s="1001" t="s">
        <v>393</v>
      </c>
      <c r="B260" s="1004">
        <v>1</v>
      </c>
      <c r="C260" s="1004">
        <v>1</v>
      </c>
      <c r="D260" s="1004">
        <v>6</v>
      </c>
      <c r="E260" s="2685">
        <v>6</v>
      </c>
      <c r="F260" s="1553" t="s">
        <v>983</v>
      </c>
      <c r="G260" s="1305">
        <v>1313000</v>
      </c>
      <c r="H260" s="1006">
        <v>7615000</v>
      </c>
      <c r="I260" s="1013"/>
      <c r="J260" s="1013"/>
      <c r="K260" s="1014"/>
      <c r="L260" s="2457">
        <v>1</v>
      </c>
      <c r="M260" s="1552">
        <v>1</v>
      </c>
      <c r="N260" s="1552">
        <v>6</v>
      </c>
      <c r="O260" s="2610">
        <v>6</v>
      </c>
      <c r="P260" s="1307">
        <v>684000</v>
      </c>
      <c r="Q260" s="1200">
        <v>7615000</v>
      </c>
    </row>
    <row r="261" spans="1:17" ht="14.45" customHeight="1" x14ac:dyDescent="0.2">
      <c r="A261" s="1001" t="s">
        <v>394</v>
      </c>
      <c r="B261" s="1004">
        <v>0</v>
      </c>
      <c r="C261" s="1004">
        <v>0</v>
      </c>
      <c r="D261" s="1004">
        <v>0</v>
      </c>
      <c r="E261" s="2685">
        <v>0</v>
      </c>
      <c r="F261" s="1005"/>
      <c r="G261" s="1012"/>
      <c r="H261" s="1012"/>
      <c r="I261" s="1013"/>
      <c r="J261" s="1013"/>
      <c r="K261" s="1014"/>
      <c r="L261" s="2457">
        <v>0</v>
      </c>
      <c r="M261" s="1552">
        <v>0</v>
      </c>
      <c r="N261" s="1552">
        <v>0</v>
      </c>
      <c r="O261" s="2456">
        <v>0</v>
      </c>
      <c r="P261" s="1307"/>
      <c r="Q261" s="1662"/>
    </row>
    <row r="262" spans="1:17" ht="14.45" customHeight="1" x14ac:dyDescent="0.2">
      <c r="A262" s="1001" t="s">
        <v>395</v>
      </c>
      <c r="B262" s="1004">
        <v>0</v>
      </c>
      <c r="C262" s="1004">
        <v>0</v>
      </c>
      <c r="D262" s="1004">
        <v>0</v>
      </c>
      <c r="E262" s="2685">
        <v>0</v>
      </c>
      <c r="F262" s="1553"/>
      <c r="G262" s="1305"/>
      <c r="H262" s="1006"/>
      <c r="I262" s="1013"/>
      <c r="J262" s="1013"/>
      <c r="K262" s="1014"/>
      <c r="L262" s="2457">
        <v>0</v>
      </c>
      <c r="M262" s="1552">
        <v>0</v>
      </c>
      <c r="N262" s="1552">
        <v>0</v>
      </c>
      <c r="O262" s="2456">
        <v>0</v>
      </c>
      <c r="P262" s="1307"/>
      <c r="Q262" s="1200"/>
    </row>
    <row r="263" spans="1:17" ht="14.45" customHeight="1" x14ac:dyDescent="0.2">
      <c r="A263" s="1001" t="s">
        <v>396</v>
      </c>
      <c r="B263" s="1004">
        <v>0</v>
      </c>
      <c r="C263" s="1004">
        <v>0</v>
      </c>
      <c r="D263" s="1004">
        <v>0</v>
      </c>
      <c r="E263" s="2685">
        <v>0</v>
      </c>
      <c r="F263" s="1005"/>
      <c r="G263" s="1012"/>
      <c r="H263" s="1012"/>
      <c r="I263" s="1013"/>
      <c r="J263" s="1013"/>
      <c r="K263" s="1014"/>
      <c r="L263" s="2457">
        <v>0</v>
      </c>
      <c r="M263" s="1552">
        <v>0</v>
      </c>
      <c r="N263" s="1552">
        <v>0</v>
      </c>
      <c r="O263" s="2456">
        <v>0</v>
      </c>
      <c r="P263" s="1307"/>
      <c r="Q263" s="1662"/>
    </row>
    <row r="264" spans="1:17" ht="14.45" customHeight="1" x14ac:dyDescent="0.2">
      <c r="A264" s="1001" t="s">
        <v>397</v>
      </c>
      <c r="B264" s="1004">
        <v>0</v>
      </c>
      <c r="C264" s="1004">
        <v>0</v>
      </c>
      <c r="D264" s="1004">
        <v>0</v>
      </c>
      <c r="E264" s="2685">
        <v>0</v>
      </c>
      <c r="F264" s="1005"/>
      <c r="G264" s="1012"/>
      <c r="H264" s="1012"/>
      <c r="I264" s="1013"/>
      <c r="J264" s="1013"/>
      <c r="K264" s="1014"/>
      <c r="L264" s="2457">
        <v>0</v>
      </c>
      <c r="M264" s="1552">
        <v>0</v>
      </c>
      <c r="N264" s="1552">
        <v>0</v>
      </c>
      <c r="O264" s="2456">
        <v>0</v>
      </c>
      <c r="P264" s="1307"/>
      <c r="Q264" s="1662"/>
    </row>
    <row r="265" spans="1:17" ht="14.45" customHeight="1" x14ac:dyDescent="0.2">
      <c r="A265" s="1000" t="s">
        <v>398</v>
      </c>
      <c r="B265" s="2619">
        <v>0</v>
      </c>
      <c r="C265" s="2619">
        <v>0</v>
      </c>
      <c r="D265" s="1004">
        <v>0</v>
      </c>
      <c r="E265" s="2687">
        <v>0</v>
      </c>
      <c r="F265" s="1019"/>
      <c r="G265" s="1017"/>
      <c r="H265" s="1017"/>
      <c r="I265" s="1020"/>
      <c r="J265" s="1020"/>
      <c r="K265" s="1021"/>
      <c r="L265" s="2616">
        <v>0</v>
      </c>
      <c r="M265" s="2617">
        <v>0</v>
      </c>
      <c r="N265" s="1673">
        <v>0</v>
      </c>
      <c r="O265" s="1680">
        <v>0</v>
      </c>
      <c r="P265" s="1677"/>
      <c r="Q265" s="1678"/>
    </row>
    <row r="266" spans="1:17" ht="14.45" customHeight="1" thickBot="1" x14ac:dyDescent="0.25">
      <c r="A266" s="1053" t="s">
        <v>399</v>
      </c>
      <c r="B266" s="1054">
        <v>30</v>
      </c>
      <c r="C266" s="1054">
        <v>28.7</v>
      </c>
      <c r="D266" s="1054">
        <v>266.7</v>
      </c>
      <c r="E266" s="1536">
        <v>9.2926829268292686</v>
      </c>
      <c r="F266" s="1056" t="s">
        <v>983</v>
      </c>
      <c r="G266" s="1135">
        <v>1313000</v>
      </c>
      <c r="H266" s="1135">
        <v>7615000</v>
      </c>
      <c r="I266" s="1055"/>
      <c r="J266" s="1055" t="s">
        <v>980</v>
      </c>
      <c r="K266" s="1058"/>
      <c r="L266" s="1054">
        <v>59.7</v>
      </c>
      <c r="M266" s="1054">
        <v>57.4</v>
      </c>
      <c r="N266" s="1054">
        <v>294.8</v>
      </c>
      <c r="O266" s="1133">
        <v>5.1358885017421603</v>
      </c>
      <c r="P266" s="1659">
        <v>684000.00000000012</v>
      </c>
      <c r="Q266" s="1663">
        <v>7614999.9999999991</v>
      </c>
    </row>
    <row r="267" spans="1:17" x14ac:dyDescent="0.2">
      <c r="A267" s="7" t="s">
        <v>1904</v>
      </c>
      <c r="B267" s="8"/>
      <c r="C267" s="8"/>
      <c r="D267" s="8"/>
      <c r="E267" s="9"/>
      <c r="F267" s="10"/>
      <c r="G267" s="11"/>
      <c r="H267" s="8"/>
      <c r="I267" s="9"/>
      <c r="J267" s="18"/>
      <c r="K267" s="18"/>
      <c r="L267" s="17"/>
      <c r="M267" s="17"/>
      <c r="N267" s="17"/>
      <c r="O267" s="18"/>
      <c r="P267" s="18"/>
      <c r="Q267" s="17"/>
    </row>
    <row r="268" spans="1:17" x14ac:dyDescent="0.2">
      <c r="A268" s="6"/>
      <c r="B268" s="8"/>
      <c r="C268" s="8"/>
      <c r="D268" s="8"/>
      <c r="E268" s="9"/>
      <c r="F268" s="10"/>
      <c r="G268" s="11"/>
      <c r="H268" s="8"/>
      <c r="I268" s="9"/>
      <c r="J268" s="1"/>
      <c r="K268" s="1"/>
      <c r="O268" s="1"/>
      <c r="P268" s="1"/>
    </row>
    <row r="269" spans="1:17" x14ac:dyDescent="0.2">
      <c r="A269" s="6"/>
      <c r="B269" s="8"/>
      <c r="C269" s="8"/>
      <c r="D269" s="8"/>
      <c r="E269" s="9"/>
      <c r="F269" s="10"/>
      <c r="G269" s="11"/>
      <c r="H269" s="8"/>
      <c r="I269" s="9"/>
      <c r="J269" s="1"/>
      <c r="K269" s="1"/>
      <c r="O269" s="1"/>
      <c r="P269" s="1"/>
    </row>
    <row r="270" spans="1:17" x14ac:dyDescent="0.2">
      <c r="A270" s="6"/>
      <c r="B270" s="8"/>
      <c r="C270" s="8"/>
      <c r="D270" s="8"/>
      <c r="E270" s="2475"/>
      <c r="F270" s="10"/>
      <c r="G270" s="11"/>
      <c r="H270" s="8"/>
      <c r="I270" s="2475"/>
      <c r="J270" s="2476"/>
      <c r="K270" s="2476"/>
      <c r="O270" s="2476"/>
      <c r="P270" s="2476"/>
    </row>
    <row r="271" spans="1:17" ht="15.75" customHeight="1" x14ac:dyDescent="0.25">
      <c r="A271" s="2710" t="s">
        <v>1901</v>
      </c>
      <c r="B271" s="2710"/>
      <c r="C271" s="2710"/>
      <c r="D271" s="2710"/>
      <c r="E271" s="2710"/>
      <c r="F271" s="2710"/>
      <c r="G271" s="2710"/>
      <c r="H271" s="2710"/>
      <c r="I271" s="2710"/>
      <c r="J271" s="2710"/>
      <c r="K271" s="2710"/>
      <c r="L271" s="2710"/>
      <c r="M271" s="2710"/>
      <c r="N271" s="2710"/>
      <c r="O271" s="2710"/>
      <c r="P271" s="2710"/>
      <c r="Q271" s="2710"/>
    </row>
    <row r="272" spans="1:17" x14ac:dyDescent="0.2">
      <c r="A272" s="3"/>
      <c r="B272" s="12"/>
      <c r="C272" s="12"/>
      <c r="D272" s="12"/>
      <c r="E272" s="13"/>
      <c r="F272" s="14"/>
      <c r="G272" s="12"/>
      <c r="H272" s="12"/>
      <c r="I272" s="13"/>
      <c r="J272" s="13"/>
      <c r="K272" s="13"/>
      <c r="L272" s="12"/>
      <c r="M272" s="12"/>
      <c r="N272" s="12"/>
      <c r="O272" s="13"/>
      <c r="P272" s="13"/>
      <c r="Q272" s="12"/>
    </row>
    <row r="273" spans="1:17" ht="13.5" thickBot="1" x14ac:dyDescent="0.25">
      <c r="A273" s="3" t="s">
        <v>1975</v>
      </c>
      <c r="B273" s="2358"/>
      <c r="C273" s="2358"/>
      <c r="D273" s="2358"/>
      <c r="E273" s="2359"/>
      <c r="F273" s="2360"/>
      <c r="G273" s="2358"/>
      <c r="H273" s="2358"/>
      <c r="I273" s="2359"/>
      <c r="J273" s="2359"/>
      <c r="K273" s="2359"/>
      <c r="L273" s="2358"/>
      <c r="M273" s="2358"/>
      <c r="N273" s="2358"/>
      <c r="O273" s="2359"/>
      <c r="P273" s="2359"/>
      <c r="Q273" s="2358"/>
    </row>
    <row r="274" spans="1:17" ht="14.45" customHeight="1" thickBot="1" x14ac:dyDescent="0.25">
      <c r="A274" s="2711" t="s">
        <v>334</v>
      </c>
      <c r="B274" s="2714" t="s">
        <v>1902</v>
      </c>
      <c r="C274" s="2715"/>
      <c r="D274" s="2715"/>
      <c r="E274" s="2715"/>
      <c r="F274" s="2715"/>
      <c r="G274" s="2715"/>
      <c r="H274" s="2715"/>
      <c r="I274" s="2715"/>
      <c r="J274" s="2715"/>
      <c r="K274" s="2715"/>
      <c r="L274" s="2716" t="s">
        <v>1903</v>
      </c>
      <c r="M274" s="2717"/>
      <c r="N274" s="2717"/>
      <c r="O274" s="2717"/>
      <c r="P274" s="2718"/>
      <c r="Q274" s="2719"/>
    </row>
    <row r="275" spans="1:17" ht="14.45" customHeight="1" x14ac:dyDescent="0.2">
      <c r="A275" s="2712"/>
      <c r="B275" s="2720" t="s">
        <v>335</v>
      </c>
      <c r="C275" s="2721"/>
      <c r="D275" s="1061"/>
      <c r="E275" s="1061" t="s">
        <v>910</v>
      </c>
      <c r="F275" s="1061" t="s">
        <v>336</v>
      </c>
      <c r="G275" s="1061"/>
      <c r="H275" s="1061"/>
      <c r="I275" s="2724" t="s">
        <v>337</v>
      </c>
      <c r="J275" s="2725"/>
      <c r="K275" s="2726"/>
      <c r="L275" s="2722" t="s">
        <v>335</v>
      </c>
      <c r="M275" s="2723"/>
      <c r="N275" s="1068" t="s">
        <v>338</v>
      </c>
      <c r="O275" s="1069" t="s">
        <v>339</v>
      </c>
      <c r="P275" s="1070"/>
      <c r="Q275" s="1071"/>
    </row>
    <row r="276" spans="1:17" ht="14.45" customHeight="1" x14ac:dyDescent="0.2">
      <c r="A276" s="2712"/>
      <c r="B276" s="1061" t="s">
        <v>841</v>
      </c>
      <c r="C276" s="1061" t="s">
        <v>341</v>
      </c>
      <c r="D276" s="1061" t="s">
        <v>843</v>
      </c>
      <c r="E276" s="1061" t="s">
        <v>848</v>
      </c>
      <c r="F276" s="1061" t="s">
        <v>342</v>
      </c>
      <c r="G276" s="1061" t="s">
        <v>343</v>
      </c>
      <c r="H276" s="1061" t="s">
        <v>344</v>
      </c>
      <c r="I276" s="2727" t="s">
        <v>845</v>
      </c>
      <c r="J276" s="2728"/>
      <c r="K276" s="2729"/>
      <c r="L276" s="1072" t="s">
        <v>841</v>
      </c>
      <c r="M276" s="1068" t="s">
        <v>341</v>
      </c>
      <c r="N276" s="1068" t="s">
        <v>345</v>
      </c>
      <c r="O276" s="1069"/>
      <c r="P276" s="1068" t="s">
        <v>343</v>
      </c>
      <c r="Q276" s="1071" t="s">
        <v>344</v>
      </c>
    </row>
    <row r="277" spans="1:17" ht="14.45" customHeight="1" x14ac:dyDescent="0.2">
      <c r="A277" s="2712"/>
      <c r="B277" s="1061"/>
      <c r="C277" s="1061"/>
      <c r="D277" s="1061"/>
      <c r="E277" s="1061"/>
      <c r="F277" s="1061" t="s">
        <v>347</v>
      </c>
      <c r="G277" s="1061" t="s">
        <v>348</v>
      </c>
      <c r="H277" s="1061" t="s">
        <v>347</v>
      </c>
      <c r="I277" s="1062"/>
      <c r="J277" s="1063"/>
      <c r="K277" s="1064"/>
      <c r="L277" s="1072"/>
      <c r="M277" s="1068"/>
      <c r="N277" s="1068"/>
      <c r="O277" s="1069" t="s">
        <v>350</v>
      </c>
      <c r="P277" s="1068" t="s">
        <v>348</v>
      </c>
      <c r="Q277" s="1071" t="s">
        <v>347</v>
      </c>
    </row>
    <row r="278" spans="1:17" ht="14.45" customHeight="1" x14ac:dyDescent="0.2">
      <c r="A278" s="2713"/>
      <c r="B278" s="1065" t="s">
        <v>351</v>
      </c>
      <c r="C278" s="1065" t="s">
        <v>351</v>
      </c>
      <c r="D278" s="1065" t="s">
        <v>352</v>
      </c>
      <c r="E278" s="1065" t="s">
        <v>762</v>
      </c>
      <c r="F278" s="1065"/>
      <c r="G278" s="1065" t="s">
        <v>353</v>
      </c>
      <c r="H278" s="1065" t="s">
        <v>354</v>
      </c>
      <c r="I278" s="1066" t="s">
        <v>355</v>
      </c>
      <c r="J278" s="1066" t="s">
        <v>356</v>
      </c>
      <c r="K278" s="1067" t="s">
        <v>357</v>
      </c>
      <c r="L278" s="1073" t="s">
        <v>351</v>
      </c>
      <c r="M278" s="1074" t="s">
        <v>351</v>
      </c>
      <c r="N278" s="1074" t="s">
        <v>352</v>
      </c>
      <c r="O278" s="1075"/>
      <c r="P278" s="1074" t="s">
        <v>353</v>
      </c>
      <c r="Q278" s="1076" t="s">
        <v>354</v>
      </c>
    </row>
    <row r="279" spans="1:17" ht="14.45" customHeight="1" x14ac:dyDescent="0.2">
      <c r="A279" s="1022" t="s">
        <v>358</v>
      </c>
      <c r="B279" s="1023">
        <v>3776</v>
      </c>
      <c r="C279" s="1023">
        <v>3744</v>
      </c>
      <c r="D279" s="1024">
        <v>4928.3999999999996</v>
      </c>
      <c r="E279" s="1664">
        <v>1.3163461538461538</v>
      </c>
      <c r="F279" s="1026"/>
      <c r="G279" s="1023"/>
      <c r="H279" s="1023"/>
      <c r="I279" s="1025"/>
      <c r="J279" s="1025"/>
      <c r="K279" s="1027"/>
      <c r="L279" s="1028">
        <v>2247</v>
      </c>
      <c r="M279" s="1024">
        <v>2120</v>
      </c>
      <c r="N279" s="1024">
        <v>2925.3</v>
      </c>
      <c r="O279" s="1664">
        <v>1.3798584905660378</v>
      </c>
      <c r="P279" s="1665"/>
      <c r="Q279" s="1666"/>
    </row>
    <row r="280" spans="1:17" ht="14.45" customHeight="1" x14ac:dyDescent="0.2">
      <c r="A280" s="1535" t="s">
        <v>359</v>
      </c>
      <c r="B280" s="1004">
        <v>1047</v>
      </c>
      <c r="C280" s="1004">
        <v>1047</v>
      </c>
      <c r="D280" s="1004">
        <v>1151.7</v>
      </c>
      <c r="E280" s="265">
        <v>1.1000000000000001</v>
      </c>
      <c r="F280" s="1388" t="s">
        <v>984</v>
      </c>
      <c r="G280" s="1247">
        <v>4530366</v>
      </c>
      <c r="H280" s="1015">
        <v>9521441.3625611551</v>
      </c>
      <c r="I280" s="1689"/>
      <c r="J280" s="456"/>
      <c r="K280" s="1010"/>
      <c r="L280" s="2460">
        <v>350</v>
      </c>
      <c r="M280" s="1004">
        <v>350</v>
      </c>
      <c r="N280" s="1004">
        <v>700</v>
      </c>
      <c r="O280" s="1579">
        <v>2</v>
      </c>
      <c r="P280" s="1281">
        <v>5736638</v>
      </c>
      <c r="Q280" s="1245">
        <v>9521441.3625611551</v>
      </c>
    </row>
    <row r="281" spans="1:17" ht="14.45" customHeight="1" x14ac:dyDescent="0.2">
      <c r="A281" s="1535" t="s">
        <v>360</v>
      </c>
      <c r="B281" s="1004">
        <v>0</v>
      </c>
      <c r="C281" s="1004">
        <v>0</v>
      </c>
      <c r="D281" s="1004">
        <v>0</v>
      </c>
      <c r="E281" s="265">
        <v>0</v>
      </c>
      <c r="F281" s="1388"/>
      <c r="G281" s="1247"/>
      <c r="H281" s="1015"/>
      <c r="I281" s="1689"/>
      <c r="J281" s="456"/>
      <c r="K281" s="1010"/>
      <c r="L281" s="2460">
        <v>0</v>
      </c>
      <c r="M281" s="1004">
        <v>0</v>
      </c>
      <c r="N281" s="1004">
        <v>0</v>
      </c>
      <c r="O281" s="1579">
        <v>0</v>
      </c>
      <c r="P281" s="1281"/>
      <c r="Q281" s="1245"/>
    </row>
    <row r="282" spans="1:17" ht="14.45" customHeight="1" x14ac:dyDescent="0.2">
      <c r="A282" s="1535" t="s">
        <v>361</v>
      </c>
      <c r="B282" s="1004">
        <v>10</v>
      </c>
      <c r="C282" s="1004">
        <v>8</v>
      </c>
      <c r="D282" s="1004">
        <v>12.8</v>
      </c>
      <c r="E282" s="265">
        <v>1.6</v>
      </c>
      <c r="F282" s="1388" t="s">
        <v>984</v>
      </c>
      <c r="G282" s="1247">
        <v>4530366</v>
      </c>
      <c r="H282" s="1015">
        <v>9521441.3625611551</v>
      </c>
      <c r="I282" s="1689"/>
      <c r="J282" s="456"/>
      <c r="K282" s="1010"/>
      <c r="L282" s="2460">
        <v>8</v>
      </c>
      <c r="M282" s="1004">
        <v>6</v>
      </c>
      <c r="N282" s="1004">
        <v>9</v>
      </c>
      <c r="O282" s="1579">
        <v>1.5</v>
      </c>
      <c r="P282" s="1281">
        <v>5736638</v>
      </c>
      <c r="Q282" s="1245">
        <v>9521441.3625611551</v>
      </c>
    </row>
    <row r="283" spans="1:17" ht="14.45" customHeight="1" x14ac:dyDescent="0.2">
      <c r="A283" s="1535" t="s">
        <v>362</v>
      </c>
      <c r="B283" s="1004">
        <v>0</v>
      </c>
      <c r="C283" s="1004">
        <v>0</v>
      </c>
      <c r="D283" s="1004">
        <v>0</v>
      </c>
      <c r="E283" s="265">
        <v>0</v>
      </c>
      <c r="F283" s="1388"/>
      <c r="G283" s="1247"/>
      <c r="H283" s="1015"/>
      <c r="I283" s="1689"/>
      <c r="J283" s="456"/>
      <c r="K283" s="1010"/>
      <c r="L283" s="2460">
        <v>0</v>
      </c>
      <c r="M283" s="1004">
        <v>0</v>
      </c>
      <c r="N283" s="1004">
        <v>0</v>
      </c>
      <c r="O283" s="1579">
        <v>0</v>
      </c>
      <c r="P283" s="1281"/>
      <c r="Q283" s="1245"/>
    </row>
    <row r="284" spans="1:17" ht="14.45" customHeight="1" x14ac:dyDescent="0.2">
      <c r="A284" s="1535" t="s">
        <v>363</v>
      </c>
      <c r="B284" s="1004">
        <v>262</v>
      </c>
      <c r="C284" s="1004">
        <v>262</v>
      </c>
      <c r="D284" s="1004">
        <v>262</v>
      </c>
      <c r="E284" s="265">
        <v>1</v>
      </c>
      <c r="F284" s="1388" t="s">
        <v>984</v>
      </c>
      <c r="G284" s="1247">
        <v>4530366</v>
      </c>
      <c r="H284" s="1015">
        <v>9521441.3625611551</v>
      </c>
      <c r="I284" s="1689"/>
      <c r="J284" s="456"/>
      <c r="K284" s="1010"/>
      <c r="L284" s="2460">
        <v>270</v>
      </c>
      <c r="M284" s="1004">
        <v>270</v>
      </c>
      <c r="N284" s="1004">
        <v>540</v>
      </c>
      <c r="O284" s="1579">
        <v>2</v>
      </c>
      <c r="P284" s="1281">
        <v>5736638</v>
      </c>
      <c r="Q284" s="1245">
        <v>9521441.3625611551</v>
      </c>
    </row>
    <row r="285" spans="1:17" ht="14.45" customHeight="1" x14ac:dyDescent="0.2">
      <c r="A285" s="1535" t="s">
        <v>364</v>
      </c>
      <c r="B285" s="1004">
        <v>1250</v>
      </c>
      <c r="C285" s="1004">
        <v>1250</v>
      </c>
      <c r="D285" s="1004">
        <v>1750</v>
      </c>
      <c r="E285" s="265">
        <v>1.4</v>
      </c>
      <c r="F285" s="1388" t="s">
        <v>984</v>
      </c>
      <c r="G285" s="1247">
        <v>4530366</v>
      </c>
      <c r="H285" s="1015">
        <v>9521441.3625611551</v>
      </c>
      <c r="I285" s="1689"/>
      <c r="J285" s="456"/>
      <c r="K285" s="1010"/>
      <c r="L285" s="2460">
        <v>500</v>
      </c>
      <c r="M285" s="1004">
        <v>450</v>
      </c>
      <c r="N285" s="1004">
        <v>360</v>
      </c>
      <c r="O285" s="1579">
        <v>0.8</v>
      </c>
      <c r="P285" s="1281">
        <v>5736638</v>
      </c>
      <c r="Q285" s="1245">
        <v>9521441.3625611551</v>
      </c>
    </row>
    <row r="286" spans="1:17" ht="14.45" customHeight="1" x14ac:dyDescent="0.2">
      <c r="A286" s="1535" t="s">
        <v>365</v>
      </c>
      <c r="B286" s="1004">
        <v>50</v>
      </c>
      <c r="C286" s="1004">
        <v>50</v>
      </c>
      <c r="D286" s="1004">
        <v>50</v>
      </c>
      <c r="E286" s="265">
        <v>1</v>
      </c>
      <c r="F286" s="1388" t="s">
        <v>984</v>
      </c>
      <c r="G286" s="1247">
        <v>4530366</v>
      </c>
      <c r="H286" s="1015">
        <v>9521441.3625611551</v>
      </c>
      <c r="I286" s="1689"/>
      <c r="J286" s="456"/>
      <c r="K286" s="1010"/>
      <c r="L286" s="2460">
        <v>15</v>
      </c>
      <c r="M286" s="1004">
        <v>15</v>
      </c>
      <c r="N286" s="1004">
        <v>15</v>
      </c>
      <c r="O286" s="1579">
        <v>1</v>
      </c>
      <c r="P286" s="1281">
        <v>5736638</v>
      </c>
      <c r="Q286" s="1245">
        <v>9521441.3625611551</v>
      </c>
    </row>
    <row r="287" spans="1:17" ht="14.45" customHeight="1" x14ac:dyDescent="0.2">
      <c r="A287" s="1535" t="s">
        <v>366</v>
      </c>
      <c r="B287" s="1004">
        <v>80</v>
      </c>
      <c r="C287" s="1004">
        <v>80</v>
      </c>
      <c r="D287" s="1004">
        <v>88</v>
      </c>
      <c r="E287" s="265">
        <v>1.1000000000000001</v>
      </c>
      <c r="F287" s="1388" t="s">
        <v>984</v>
      </c>
      <c r="G287" s="1247">
        <v>4530366</v>
      </c>
      <c r="H287" s="1015">
        <v>9521441.3625611551</v>
      </c>
      <c r="I287" s="1689"/>
      <c r="J287" s="456"/>
      <c r="K287" s="1010"/>
      <c r="L287" s="2460">
        <v>17</v>
      </c>
      <c r="M287" s="1004">
        <v>17</v>
      </c>
      <c r="N287" s="1004">
        <v>18.700000000000003</v>
      </c>
      <c r="O287" s="1579">
        <v>1.1000000000000001</v>
      </c>
      <c r="P287" s="1281">
        <v>5736638</v>
      </c>
      <c r="Q287" s="1245">
        <v>9521441.3625611551</v>
      </c>
    </row>
    <row r="288" spans="1:17" ht="14.45" customHeight="1" x14ac:dyDescent="0.2">
      <c r="A288" s="1535" t="s">
        <v>367</v>
      </c>
      <c r="B288" s="1004">
        <v>120</v>
      </c>
      <c r="C288" s="1004">
        <v>97</v>
      </c>
      <c r="D288" s="1004">
        <v>194</v>
      </c>
      <c r="E288" s="265">
        <v>2</v>
      </c>
      <c r="F288" s="1388" t="s">
        <v>984</v>
      </c>
      <c r="G288" s="1247">
        <v>4530366</v>
      </c>
      <c r="H288" s="1015">
        <v>9521441.3625611551</v>
      </c>
      <c r="I288" s="1689"/>
      <c r="J288" s="456"/>
      <c r="K288" s="1010"/>
      <c r="L288" s="2460">
        <v>112</v>
      </c>
      <c r="M288" s="1004">
        <v>80</v>
      </c>
      <c r="N288" s="1004">
        <v>120</v>
      </c>
      <c r="O288" s="1579">
        <v>1.5</v>
      </c>
      <c r="P288" s="1281">
        <v>5736638</v>
      </c>
      <c r="Q288" s="1245">
        <v>9521441.3625611551</v>
      </c>
    </row>
    <row r="289" spans="1:17" ht="14.45" customHeight="1" x14ac:dyDescent="0.2">
      <c r="A289" s="1535" t="s">
        <v>368</v>
      </c>
      <c r="B289" s="1004">
        <v>95</v>
      </c>
      <c r="C289" s="1004">
        <v>93</v>
      </c>
      <c r="D289" s="1004">
        <v>139.5</v>
      </c>
      <c r="E289" s="265">
        <v>1.5</v>
      </c>
      <c r="F289" s="1388" t="s">
        <v>984</v>
      </c>
      <c r="G289" s="1247">
        <v>4530366</v>
      </c>
      <c r="H289" s="1015">
        <v>9521441.3625611551</v>
      </c>
      <c r="I289" s="1689"/>
      <c r="J289" s="456"/>
      <c r="K289" s="1010"/>
      <c r="L289" s="2460">
        <v>105</v>
      </c>
      <c r="M289" s="1004">
        <v>105</v>
      </c>
      <c r="N289" s="1004">
        <v>157.5</v>
      </c>
      <c r="O289" s="1579">
        <v>1.5</v>
      </c>
      <c r="P289" s="1281">
        <v>5736638</v>
      </c>
      <c r="Q289" s="1245">
        <v>9521441.3625611551</v>
      </c>
    </row>
    <row r="290" spans="1:17" ht="14.45" customHeight="1" x14ac:dyDescent="0.2">
      <c r="A290" s="1535" t="s">
        <v>369</v>
      </c>
      <c r="B290" s="1004">
        <v>780</v>
      </c>
      <c r="C290" s="1004">
        <v>780</v>
      </c>
      <c r="D290" s="1004">
        <v>1170</v>
      </c>
      <c r="E290" s="265">
        <v>1.5</v>
      </c>
      <c r="F290" s="1388" t="s">
        <v>984</v>
      </c>
      <c r="G290" s="1247">
        <v>4530366</v>
      </c>
      <c r="H290" s="1015">
        <v>9521441.3625611551</v>
      </c>
      <c r="I290" s="1689"/>
      <c r="J290" s="456"/>
      <c r="K290" s="1010"/>
      <c r="L290" s="2460">
        <v>800</v>
      </c>
      <c r="M290" s="1004">
        <v>758</v>
      </c>
      <c r="N290" s="1004">
        <v>909.6</v>
      </c>
      <c r="O290" s="1579">
        <v>1.2</v>
      </c>
      <c r="P290" s="1281">
        <v>5736638</v>
      </c>
      <c r="Q290" s="1245">
        <v>9521441.3625611551</v>
      </c>
    </row>
    <row r="291" spans="1:17" ht="14.45" customHeight="1" x14ac:dyDescent="0.2">
      <c r="A291" s="1535" t="s">
        <v>370</v>
      </c>
      <c r="B291" s="1004">
        <v>75</v>
      </c>
      <c r="C291" s="1004">
        <v>71</v>
      </c>
      <c r="D291" s="1004">
        <v>106.5</v>
      </c>
      <c r="E291" s="265">
        <v>1.5</v>
      </c>
      <c r="F291" s="1388" t="s">
        <v>984</v>
      </c>
      <c r="G291" s="1247">
        <v>4530366</v>
      </c>
      <c r="H291" s="1015">
        <v>9521441.3625611551</v>
      </c>
      <c r="I291" s="1689"/>
      <c r="J291" s="456"/>
      <c r="K291" s="1010"/>
      <c r="L291" s="2460">
        <v>60</v>
      </c>
      <c r="M291" s="1004">
        <v>59</v>
      </c>
      <c r="N291" s="1004">
        <v>88.5</v>
      </c>
      <c r="O291" s="1579">
        <v>1.5</v>
      </c>
      <c r="P291" s="1281">
        <v>5736638</v>
      </c>
      <c r="Q291" s="1245">
        <v>9521441.3625611551</v>
      </c>
    </row>
    <row r="292" spans="1:17" ht="14.45" customHeight="1" x14ac:dyDescent="0.2">
      <c r="A292" s="1535" t="s">
        <v>371</v>
      </c>
      <c r="B292" s="1004">
        <v>7</v>
      </c>
      <c r="C292" s="1004">
        <v>6</v>
      </c>
      <c r="D292" s="1004">
        <v>3.9000000000000004</v>
      </c>
      <c r="E292" s="265">
        <v>0.65</v>
      </c>
      <c r="F292" s="1388" t="s">
        <v>984</v>
      </c>
      <c r="G292" s="1247">
        <v>4530366</v>
      </c>
      <c r="H292" s="1015">
        <v>9521441.3625611551</v>
      </c>
      <c r="I292" s="1689"/>
      <c r="J292" s="456"/>
      <c r="K292" s="1010"/>
      <c r="L292" s="2460">
        <v>10</v>
      </c>
      <c r="M292" s="1004">
        <v>10</v>
      </c>
      <c r="N292" s="1004">
        <v>7</v>
      </c>
      <c r="O292" s="1579">
        <v>0.7</v>
      </c>
      <c r="P292" s="1281">
        <v>5736638</v>
      </c>
      <c r="Q292" s="1245">
        <v>9521441.3625611551</v>
      </c>
    </row>
    <row r="293" spans="1:17" ht="14.45" customHeight="1" x14ac:dyDescent="0.2">
      <c r="A293" s="1535" t="s">
        <v>372</v>
      </c>
      <c r="B293" s="1004">
        <v>0</v>
      </c>
      <c r="C293" s="1004">
        <v>0</v>
      </c>
      <c r="D293" s="1004">
        <v>0</v>
      </c>
      <c r="E293" s="1573"/>
      <c r="F293" s="1005"/>
      <c r="G293" s="1247"/>
      <c r="H293" s="1015"/>
      <c r="I293" s="1689"/>
      <c r="J293" s="456"/>
      <c r="K293" s="1010"/>
      <c r="L293" s="2460">
        <v>0</v>
      </c>
      <c r="M293" s="1004">
        <v>0</v>
      </c>
      <c r="N293" s="1004">
        <v>0</v>
      </c>
      <c r="O293" s="2463">
        <v>0</v>
      </c>
      <c r="P293" s="1281"/>
      <c r="Q293" s="1282"/>
    </row>
    <row r="294" spans="1:17" ht="14.45" customHeight="1" x14ac:dyDescent="0.2">
      <c r="A294" s="1535" t="s">
        <v>373</v>
      </c>
      <c r="B294" s="1004">
        <v>0</v>
      </c>
      <c r="C294" s="1004">
        <v>0</v>
      </c>
      <c r="D294" s="1004">
        <v>0</v>
      </c>
      <c r="E294" s="1573">
        <v>0</v>
      </c>
      <c r="F294" s="1388"/>
      <c r="G294" s="1247"/>
      <c r="H294" s="1015"/>
      <c r="I294" s="1689"/>
      <c r="J294" s="456"/>
      <c r="K294" s="1010"/>
      <c r="L294" s="2460">
        <v>0</v>
      </c>
      <c r="M294" s="1004">
        <v>0</v>
      </c>
      <c r="N294" s="1004">
        <v>0</v>
      </c>
      <c r="O294" s="2463">
        <v>0</v>
      </c>
      <c r="P294" s="1281"/>
      <c r="Q294" s="1245"/>
    </row>
    <row r="295" spans="1:17" ht="14.45" customHeight="1" x14ac:dyDescent="0.2">
      <c r="A295" s="1538" t="s">
        <v>374</v>
      </c>
      <c r="B295" s="1561">
        <v>1566</v>
      </c>
      <c r="C295" s="2361">
        <v>1518</v>
      </c>
      <c r="D295" s="2613">
        <v>3022.14</v>
      </c>
      <c r="E295" s="1664">
        <v>1.9908695652173911</v>
      </c>
      <c r="F295" s="1034"/>
      <c r="G295" s="2362"/>
      <c r="H295" s="2363"/>
      <c r="I295" s="2364"/>
      <c r="J295" s="1033"/>
      <c r="K295" s="1039"/>
      <c r="L295" s="2461">
        <v>2237</v>
      </c>
      <c r="M295" s="1561">
        <v>2237</v>
      </c>
      <c r="N295" s="1561">
        <v>3355.5</v>
      </c>
      <c r="O295" s="2436">
        <v>1.5</v>
      </c>
      <c r="P295" s="1660"/>
      <c r="Q295" s="1661"/>
    </row>
    <row r="296" spans="1:17" ht="14.45" customHeight="1" x14ac:dyDescent="0.2">
      <c r="A296" s="1535" t="s">
        <v>375</v>
      </c>
      <c r="B296" s="1004">
        <v>1548</v>
      </c>
      <c r="C296" s="1004">
        <v>1500</v>
      </c>
      <c r="D296" s="1004">
        <v>3000</v>
      </c>
      <c r="E296" s="265">
        <v>2</v>
      </c>
      <c r="F296" s="1388" t="s">
        <v>984</v>
      </c>
      <c r="G296" s="1247">
        <v>4530366</v>
      </c>
      <c r="H296" s="1015">
        <v>9521441.3625611551</v>
      </c>
      <c r="I296" s="1689"/>
      <c r="J296" s="456"/>
      <c r="K296" s="1010"/>
      <c r="L296" s="2460">
        <v>2205</v>
      </c>
      <c r="M296" s="1004">
        <v>2205</v>
      </c>
      <c r="N296" s="1004">
        <v>3307.5</v>
      </c>
      <c r="O296" s="1579">
        <v>1.5</v>
      </c>
      <c r="P296" s="1281">
        <v>5736638</v>
      </c>
      <c r="Q296" s="1245">
        <v>9521441.3625611551</v>
      </c>
    </row>
    <row r="297" spans="1:17" ht="14.45" customHeight="1" x14ac:dyDescent="0.2">
      <c r="A297" s="1535" t="s">
        <v>376</v>
      </c>
      <c r="B297" s="1004">
        <v>0</v>
      </c>
      <c r="C297" s="1004">
        <v>0</v>
      </c>
      <c r="D297" s="1004">
        <v>0</v>
      </c>
      <c r="E297" s="265">
        <v>0</v>
      </c>
      <c r="F297" s="1388"/>
      <c r="G297" s="1247"/>
      <c r="H297" s="1015"/>
      <c r="I297" s="1689"/>
      <c r="J297" s="456"/>
      <c r="K297" s="1010"/>
      <c r="L297" s="2460">
        <v>0</v>
      </c>
      <c r="M297" s="1004">
        <v>0</v>
      </c>
      <c r="N297" s="1004">
        <v>0</v>
      </c>
      <c r="O297" s="1579">
        <v>0</v>
      </c>
      <c r="P297" s="1281"/>
      <c r="Q297" s="1245"/>
    </row>
    <row r="298" spans="1:17" ht="14.45" customHeight="1" x14ac:dyDescent="0.2">
      <c r="A298" s="1535" t="s">
        <v>377</v>
      </c>
      <c r="B298" s="1004">
        <v>18</v>
      </c>
      <c r="C298" s="1004">
        <v>18</v>
      </c>
      <c r="D298" s="1004">
        <v>22.14</v>
      </c>
      <c r="E298" s="265">
        <v>1.23</v>
      </c>
      <c r="F298" s="1388" t="s">
        <v>984</v>
      </c>
      <c r="G298" s="1247">
        <v>4530366</v>
      </c>
      <c r="H298" s="1015">
        <v>9521441.3625611551</v>
      </c>
      <c r="I298" s="1689"/>
      <c r="J298" s="456"/>
      <c r="K298" s="1010"/>
      <c r="L298" s="2460">
        <v>32</v>
      </c>
      <c r="M298" s="1004">
        <v>32</v>
      </c>
      <c r="N298" s="1004">
        <v>48</v>
      </c>
      <c r="O298" s="1579">
        <v>1.5</v>
      </c>
      <c r="P298" s="1281">
        <v>5736638</v>
      </c>
      <c r="Q298" s="1245">
        <v>9521441.3625611551</v>
      </c>
    </row>
    <row r="299" spans="1:17" ht="14.45" customHeight="1" x14ac:dyDescent="0.2">
      <c r="A299" s="1535" t="s">
        <v>378</v>
      </c>
      <c r="B299" s="1004">
        <v>0</v>
      </c>
      <c r="C299" s="1004">
        <v>0</v>
      </c>
      <c r="D299" s="1004">
        <v>0</v>
      </c>
      <c r="E299" s="265">
        <v>0</v>
      </c>
      <c r="F299" s="1388"/>
      <c r="G299" s="1247"/>
      <c r="H299" s="1015"/>
      <c r="I299" s="1689"/>
      <c r="J299" s="456"/>
      <c r="K299" s="1010"/>
      <c r="L299" s="2460">
        <v>0</v>
      </c>
      <c r="M299" s="1004">
        <v>0</v>
      </c>
      <c r="N299" s="1004">
        <v>0</v>
      </c>
      <c r="O299" s="1579">
        <v>0</v>
      </c>
      <c r="P299" s="1281"/>
      <c r="Q299" s="1245"/>
    </row>
    <row r="300" spans="1:17" ht="14.45" customHeight="1" x14ac:dyDescent="0.2">
      <c r="A300" s="1535" t="s">
        <v>379</v>
      </c>
      <c r="B300" s="1004">
        <v>0</v>
      </c>
      <c r="C300" s="1004">
        <v>0</v>
      </c>
      <c r="D300" s="1004">
        <v>0</v>
      </c>
      <c r="E300" s="265">
        <v>0</v>
      </c>
      <c r="F300" s="1388"/>
      <c r="G300" s="1247"/>
      <c r="H300" s="1015"/>
      <c r="I300" s="1689"/>
      <c r="J300" s="456"/>
      <c r="K300" s="1010"/>
      <c r="L300" s="2460">
        <v>0</v>
      </c>
      <c r="M300" s="1004">
        <v>0</v>
      </c>
      <c r="N300" s="1004">
        <v>0</v>
      </c>
      <c r="O300" s="1579">
        <v>0</v>
      </c>
      <c r="P300" s="1281"/>
      <c r="Q300" s="1245"/>
    </row>
    <row r="301" spans="1:17" ht="14.45" customHeight="1" x14ac:dyDescent="0.2">
      <c r="A301" s="1538" t="s">
        <v>380</v>
      </c>
      <c r="B301" s="1561">
        <v>1091.54</v>
      </c>
      <c r="C301" s="2361">
        <v>1058.44</v>
      </c>
      <c r="D301" s="2361">
        <v>1553.7280000000001</v>
      </c>
      <c r="E301" s="1664">
        <v>1.4679414988095687</v>
      </c>
      <c r="F301" s="1034"/>
      <c r="G301" s="2365"/>
      <c r="H301" s="1128"/>
      <c r="I301" s="2366"/>
      <c r="J301" s="1042"/>
      <c r="K301" s="1047"/>
      <c r="L301" s="2461">
        <v>606.71</v>
      </c>
      <c r="M301" s="1561">
        <v>593.71</v>
      </c>
      <c r="N301" s="1561">
        <v>917.85199999999998</v>
      </c>
      <c r="O301" s="2436">
        <v>1.5459601488942412</v>
      </c>
      <c r="P301" s="1660"/>
      <c r="Q301" s="1661"/>
    </row>
    <row r="302" spans="1:17" ht="14.45" customHeight="1" x14ac:dyDescent="0.2">
      <c r="A302" s="1535" t="s">
        <v>381</v>
      </c>
      <c r="B302" s="1004">
        <v>500</v>
      </c>
      <c r="C302" s="1004">
        <v>495</v>
      </c>
      <c r="D302" s="1004">
        <v>594</v>
      </c>
      <c r="E302" s="265">
        <v>1.2</v>
      </c>
      <c r="F302" s="1388" t="s">
        <v>984</v>
      </c>
      <c r="G302" s="1247">
        <v>4530366</v>
      </c>
      <c r="H302" s="1015">
        <v>9521441.3625611551</v>
      </c>
      <c r="I302" s="1689"/>
      <c r="J302" s="456"/>
      <c r="K302" s="1010"/>
      <c r="L302" s="2460">
        <v>120</v>
      </c>
      <c r="M302" s="1004">
        <v>117</v>
      </c>
      <c r="N302" s="1004">
        <v>140.4</v>
      </c>
      <c r="O302" s="1579">
        <v>1.2</v>
      </c>
      <c r="P302" s="1281">
        <v>5736638</v>
      </c>
      <c r="Q302" s="1245">
        <v>9521441.3625611551</v>
      </c>
    </row>
    <row r="303" spans="1:17" ht="14.45" customHeight="1" x14ac:dyDescent="0.2">
      <c r="A303" s="1535" t="s">
        <v>382</v>
      </c>
      <c r="B303" s="1004">
        <v>31.2</v>
      </c>
      <c r="C303" s="1004">
        <v>31.2</v>
      </c>
      <c r="D303" s="1004">
        <v>37.44</v>
      </c>
      <c r="E303" s="265">
        <v>1.2</v>
      </c>
      <c r="F303" s="1388" t="s">
        <v>984</v>
      </c>
      <c r="G303" s="1247">
        <v>4530366</v>
      </c>
      <c r="H303" s="1015">
        <v>9521441.3625611551</v>
      </c>
      <c r="I303" s="1689"/>
      <c r="J303" s="456"/>
      <c r="K303" s="1010"/>
      <c r="L303" s="2460">
        <v>32</v>
      </c>
      <c r="M303" s="1004">
        <v>32</v>
      </c>
      <c r="N303" s="1004">
        <v>38.4</v>
      </c>
      <c r="O303" s="1579">
        <v>1.2</v>
      </c>
      <c r="P303" s="1281">
        <v>5736638</v>
      </c>
      <c r="Q303" s="1245">
        <v>9521441.3625611551</v>
      </c>
    </row>
    <row r="304" spans="1:17" ht="14.45" customHeight="1" x14ac:dyDescent="0.2">
      <c r="A304" s="1535" t="s">
        <v>383</v>
      </c>
      <c r="B304" s="1004">
        <v>0</v>
      </c>
      <c r="C304" s="1004">
        <v>0</v>
      </c>
      <c r="D304" s="1004">
        <v>0</v>
      </c>
      <c r="E304" s="265">
        <v>0</v>
      </c>
      <c r="F304" s="1388"/>
      <c r="G304" s="1247"/>
      <c r="H304" s="1015"/>
      <c r="I304" s="1689"/>
      <c r="J304" s="456"/>
      <c r="K304" s="1010"/>
      <c r="L304" s="2460">
        <v>0</v>
      </c>
      <c r="M304" s="1004">
        <v>0</v>
      </c>
      <c r="N304" s="1004">
        <v>0</v>
      </c>
      <c r="O304" s="1579">
        <v>0</v>
      </c>
      <c r="P304" s="1281"/>
      <c r="Q304" s="1245"/>
    </row>
    <row r="305" spans="1:17" ht="14.45" customHeight="1" x14ac:dyDescent="0.2">
      <c r="A305" s="1535" t="s">
        <v>384</v>
      </c>
      <c r="B305" s="1004">
        <v>235</v>
      </c>
      <c r="C305" s="1004">
        <v>235</v>
      </c>
      <c r="D305" s="1004">
        <v>423</v>
      </c>
      <c r="E305" s="265">
        <v>1.8</v>
      </c>
      <c r="F305" s="1388" t="s">
        <v>984</v>
      </c>
      <c r="G305" s="1247">
        <v>4530366</v>
      </c>
      <c r="H305" s="1015">
        <v>9521441.3625611551</v>
      </c>
      <c r="I305" s="1546"/>
      <c r="J305" s="456"/>
      <c r="K305" s="1014"/>
      <c r="L305" s="2460">
        <v>235</v>
      </c>
      <c r="M305" s="1004">
        <v>235</v>
      </c>
      <c r="N305" s="1004">
        <v>423</v>
      </c>
      <c r="O305" s="1579">
        <v>1.8</v>
      </c>
      <c r="P305" s="1281">
        <v>5736638</v>
      </c>
      <c r="Q305" s="1245">
        <v>9521441.3625611551</v>
      </c>
    </row>
    <row r="306" spans="1:17" ht="14.45" customHeight="1" x14ac:dyDescent="0.2">
      <c r="A306" s="1535" t="s">
        <v>385</v>
      </c>
      <c r="B306" s="1004">
        <v>50.24</v>
      </c>
      <c r="C306" s="1004">
        <v>50.24</v>
      </c>
      <c r="D306" s="1004">
        <v>60.287999999999997</v>
      </c>
      <c r="E306" s="265">
        <v>1.2</v>
      </c>
      <c r="F306" s="1388" t="s">
        <v>984</v>
      </c>
      <c r="G306" s="1247">
        <v>4530366</v>
      </c>
      <c r="H306" s="1015">
        <v>9521441.3625611551</v>
      </c>
      <c r="I306" s="1546"/>
      <c r="J306" s="456"/>
      <c r="K306" s="1014"/>
      <c r="L306" s="2460">
        <v>41.71</v>
      </c>
      <c r="M306" s="1004">
        <v>41.71</v>
      </c>
      <c r="N306" s="1004">
        <v>50.052</v>
      </c>
      <c r="O306" s="1579">
        <v>1.2</v>
      </c>
      <c r="P306" s="1281">
        <v>5736638</v>
      </c>
      <c r="Q306" s="1245">
        <v>9521441.3625611551</v>
      </c>
    </row>
    <row r="307" spans="1:17" ht="14.45" customHeight="1" x14ac:dyDescent="0.2">
      <c r="A307" s="1535" t="s">
        <v>386</v>
      </c>
      <c r="B307" s="1004">
        <v>230</v>
      </c>
      <c r="C307" s="1004">
        <v>230</v>
      </c>
      <c r="D307" s="1004">
        <v>414</v>
      </c>
      <c r="E307" s="265">
        <v>1.8</v>
      </c>
      <c r="F307" s="1388" t="s">
        <v>984</v>
      </c>
      <c r="G307" s="1247">
        <v>4530366</v>
      </c>
      <c r="H307" s="1015">
        <v>9521441.3625611551</v>
      </c>
      <c r="I307" s="1546"/>
      <c r="J307" s="456"/>
      <c r="K307" s="1014"/>
      <c r="L307" s="2460">
        <v>100</v>
      </c>
      <c r="M307" s="1004">
        <v>100</v>
      </c>
      <c r="N307" s="1004">
        <v>180</v>
      </c>
      <c r="O307" s="1579">
        <v>1.8</v>
      </c>
      <c r="P307" s="1281">
        <v>5736638</v>
      </c>
      <c r="Q307" s="1245">
        <v>9521441.3625611551</v>
      </c>
    </row>
    <row r="308" spans="1:17" ht="14.45" customHeight="1" x14ac:dyDescent="0.2">
      <c r="A308" s="1535" t="s">
        <v>387</v>
      </c>
      <c r="B308" s="1004">
        <v>20</v>
      </c>
      <c r="C308" s="1004">
        <v>17</v>
      </c>
      <c r="D308" s="1004">
        <v>25</v>
      </c>
      <c r="E308" s="265">
        <v>1.4705882352941178</v>
      </c>
      <c r="F308" s="1388" t="s">
        <v>984</v>
      </c>
      <c r="G308" s="1247">
        <v>4530366</v>
      </c>
      <c r="H308" s="1015">
        <v>9521441.3625611551</v>
      </c>
      <c r="I308" s="1546"/>
      <c r="J308" s="456"/>
      <c r="K308" s="1014"/>
      <c r="L308" s="2460">
        <v>28</v>
      </c>
      <c r="M308" s="1004">
        <v>18</v>
      </c>
      <c r="N308" s="1004">
        <v>24</v>
      </c>
      <c r="O308" s="1579">
        <v>1.3333333333333333</v>
      </c>
      <c r="P308" s="1281">
        <v>5736638</v>
      </c>
      <c r="Q308" s="1245">
        <v>9521441.3625611551</v>
      </c>
    </row>
    <row r="309" spans="1:17" ht="14.45" customHeight="1" x14ac:dyDescent="0.2">
      <c r="A309" s="1535" t="s">
        <v>388</v>
      </c>
      <c r="B309" s="1004">
        <v>25.1</v>
      </c>
      <c r="C309" s="1004">
        <v>0</v>
      </c>
      <c r="D309" s="1004">
        <v>0</v>
      </c>
      <c r="E309" s="265">
        <v>1.24</v>
      </c>
      <c r="F309" s="1388" t="s">
        <v>984</v>
      </c>
      <c r="G309" s="1247">
        <v>4530366</v>
      </c>
      <c r="H309" s="1015">
        <v>9521441.3625611551</v>
      </c>
      <c r="I309" s="1546"/>
      <c r="J309" s="456"/>
      <c r="K309" s="1014"/>
      <c r="L309" s="2460">
        <v>50</v>
      </c>
      <c r="M309" s="1004">
        <v>50</v>
      </c>
      <c r="N309" s="1004">
        <v>62</v>
      </c>
      <c r="O309" s="1579">
        <v>1.24</v>
      </c>
      <c r="P309" s="1281">
        <v>5736638</v>
      </c>
      <c r="Q309" s="1245">
        <v>9521441.3625611551</v>
      </c>
    </row>
    <row r="310" spans="1:17" ht="14.45" customHeight="1" x14ac:dyDescent="0.2">
      <c r="A310" s="1538" t="s">
        <v>389</v>
      </c>
      <c r="B310" s="1561">
        <v>1562</v>
      </c>
      <c r="C310" s="1561">
        <v>1473</v>
      </c>
      <c r="D310" s="1561">
        <v>1813.9999999999998</v>
      </c>
      <c r="E310" s="1664">
        <v>1.2315003394433128</v>
      </c>
      <c r="F310" s="1050"/>
      <c r="G310" s="1252"/>
      <c r="H310" s="1051"/>
      <c r="I310" s="2348"/>
      <c r="J310" s="1042"/>
      <c r="K310" s="2349"/>
      <c r="L310" s="2461">
        <v>1327</v>
      </c>
      <c r="M310" s="1561">
        <v>1268</v>
      </c>
      <c r="N310" s="1561">
        <v>2038</v>
      </c>
      <c r="O310" s="2436">
        <v>1.6072555205047319</v>
      </c>
      <c r="P310" s="1660"/>
      <c r="Q310" s="1661"/>
    </row>
    <row r="311" spans="1:17" ht="14.45" customHeight="1" x14ac:dyDescent="0.2">
      <c r="A311" s="1535" t="s">
        <v>390</v>
      </c>
      <c r="B311" s="1004">
        <v>750</v>
      </c>
      <c r="C311" s="1004">
        <v>710</v>
      </c>
      <c r="D311" s="1004">
        <v>852</v>
      </c>
      <c r="E311" s="265">
        <v>1.2</v>
      </c>
      <c r="F311" s="1388" t="s">
        <v>984</v>
      </c>
      <c r="G311" s="1247">
        <v>4530366</v>
      </c>
      <c r="H311" s="1015">
        <v>9521441.3625611551</v>
      </c>
      <c r="I311" s="1546"/>
      <c r="J311" s="456"/>
      <c r="K311" s="1014"/>
      <c r="L311" s="2460">
        <v>650</v>
      </c>
      <c r="M311" s="1004">
        <v>618</v>
      </c>
      <c r="N311" s="1004">
        <v>1236</v>
      </c>
      <c r="O311" s="1579">
        <v>2</v>
      </c>
      <c r="P311" s="1281">
        <v>5736638</v>
      </c>
      <c r="Q311" s="1245">
        <v>9521441.3625611551</v>
      </c>
    </row>
    <row r="312" spans="1:17" ht="14.45" customHeight="1" x14ac:dyDescent="0.2">
      <c r="A312" s="1535" t="s">
        <v>391</v>
      </c>
      <c r="B312" s="1004">
        <v>180</v>
      </c>
      <c r="C312" s="1004">
        <v>150</v>
      </c>
      <c r="D312" s="1004">
        <v>150</v>
      </c>
      <c r="E312" s="265">
        <v>1</v>
      </c>
      <c r="F312" s="1388" t="s">
        <v>984</v>
      </c>
      <c r="G312" s="1247">
        <v>4530366</v>
      </c>
      <c r="H312" s="1015">
        <v>9521441.3625611551</v>
      </c>
      <c r="I312" s="1546"/>
      <c r="J312" s="456"/>
      <c r="K312" s="1014"/>
      <c r="L312" s="2460">
        <v>100</v>
      </c>
      <c r="M312" s="1004">
        <v>80</v>
      </c>
      <c r="N312" s="1004">
        <v>80</v>
      </c>
      <c r="O312" s="1579">
        <v>1</v>
      </c>
      <c r="P312" s="1281">
        <v>5736638</v>
      </c>
      <c r="Q312" s="1245">
        <v>9521441.3625611551</v>
      </c>
    </row>
    <row r="313" spans="1:17" ht="14.45" customHeight="1" x14ac:dyDescent="0.2">
      <c r="A313" s="1535" t="s">
        <v>392</v>
      </c>
      <c r="B313" s="1004">
        <v>24</v>
      </c>
      <c r="C313" s="1004">
        <v>23</v>
      </c>
      <c r="D313" s="1004">
        <v>20.7</v>
      </c>
      <c r="E313" s="265">
        <v>0.9</v>
      </c>
      <c r="F313" s="1388" t="s">
        <v>984</v>
      </c>
      <c r="G313" s="1247">
        <v>4530366</v>
      </c>
      <c r="H313" s="1015">
        <v>9521441.3625611551</v>
      </c>
      <c r="I313" s="1546"/>
      <c r="J313" s="456"/>
      <c r="K313" s="1014"/>
      <c r="L313" s="2460">
        <v>24</v>
      </c>
      <c r="M313" s="1004">
        <v>23</v>
      </c>
      <c r="N313" s="1004">
        <v>23</v>
      </c>
      <c r="O313" s="1579">
        <v>1</v>
      </c>
      <c r="P313" s="1281">
        <v>5736638</v>
      </c>
      <c r="Q313" s="1245">
        <v>9521441.3625611551</v>
      </c>
    </row>
    <row r="314" spans="1:17" ht="14.45" customHeight="1" x14ac:dyDescent="0.2">
      <c r="A314" s="1535" t="s">
        <v>393</v>
      </c>
      <c r="B314" s="1004">
        <v>20</v>
      </c>
      <c r="C314" s="1004">
        <v>19</v>
      </c>
      <c r="D314" s="1004">
        <v>26.599999999999998</v>
      </c>
      <c r="E314" s="265">
        <v>1.4</v>
      </c>
      <c r="F314" s="1388" t="s">
        <v>984</v>
      </c>
      <c r="G314" s="1247">
        <v>4530366</v>
      </c>
      <c r="H314" s="1015">
        <v>9521441.3625611551</v>
      </c>
      <c r="I314" s="1546"/>
      <c r="J314" s="456"/>
      <c r="K314" s="1014"/>
      <c r="L314" s="2460">
        <v>20</v>
      </c>
      <c r="M314" s="1004">
        <v>19</v>
      </c>
      <c r="N314" s="1004">
        <v>26.599999999999998</v>
      </c>
      <c r="O314" s="1579">
        <v>1.4</v>
      </c>
      <c r="P314" s="1281">
        <v>5736638</v>
      </c>
      <c r="Q314" s="1245">
        <v>9521441.3625611551</v>
      </c>
    </row>
    <row r="315" spans="1:17" ht="14.45" customHeight="1" x14ac:dyDescent="0.2">
      <c r="A315" s="1535" t="s">
        <v>394</v>
      </c>
      <c r="B315" s="1004">
        <v>0</v>
      </c>
      <c r="C315" s="1004">
        <v>0</v>
      </c>
      <c r="D315" s="1004">
        <v>0</v>
      </c>
      <c r="E315" s="265">
        <v>0</v>
      </c>
      <c r="F315" s="1388"/>
      <c r="G315" s="1247"/>
      <c r="H315" s="1015"/>
      <c r="I315" s="1546"/>
      <c r="J315" s="456"/>
      <c r="K315" s="1014"/>
      <c r="L315" s="2460">
        <v>0</v>
      </c>
      <c r="M315" s="1004">
        <v>0</v>
      </c>
      <c r="N315" s="1004">
        <v>0</v>
      </c>
      <c r="O315" s="1579">
        <v>0</v>
      </c>
      <c r="P315" s="1281"/>
      <c r="Q315" s="1245"/>
    </row>
    <row r="316" spans="1:17" ht="14.45" customHeight="1" x14ac:dyDescent="0.2">
      <c r="A316" s="1535" t="s">
        <v>395</v>
      </c>
      <c r="B316" s="1004">
        <v>0</v>
      </c>
      <c r="C316" s="1004">
        <v>0</v>
      </c>
      <c r="D316" s="1004">
        <v>0</v>
      </c>
      <c r="E316" s="265">
        <v>0</v>
      </c>
      <c r="F316" s="1388"/>
      <c r="G316" s="1247"/>
      <c r="H316" s="1015"/>
      <c r="I316" s="1546"/>
      <c r="J316" s="456"/>
      <c r="K316" s="1014"/>
      <c r="L316" s="2460">
        <v>0</v>
      </c>
      <c r="M316" s="1004">
        <v>0</v>
      </c>
      <c r="N316" s="1004">
        <v>0</v>
      </c>
      <c r="O316" s="1579">
        <v>1.6</v>
      </c>
      <c r="P316" s="1281">
        <v>5736638</v>
      </c>
      <c r="Q316" s="1245">
        <v>9521441.3625611551</v>
      </c>
    </row>
    <row r="317" spans="1:17" ht="14.45" customHeight="1" x14ac:dyDescent="0.2">
      <c r="A317" s="1535" t="s">
        <v>396</v>
      </c>
      <c r="B317" s="1004">
        <v>9</v>
      </c>
      <c r="C317" s="1004">
        <v>9</v>
      </c>
      <c r="D317" s="1004">
        <v>8.1</v>
      </c>
      <c r="E317" s="265">
        <v>0.9</v>
      </c>
      <c r="F317" s="1388" t="s">
        <v>984</v>
      </c>
      <c r="G317" s="1247">
        <v>4530366</v>
      </c>
      <c r="H317" s="1015">
        <v>9521441.3625611551</v>
      </c>
      <c r="I317" s="1546"/>
      <c r="J317" s="456"/>
      <c r="K317" s="1014"/>
      <c r="L317" s="2460">
        <v>10</v>
      </c>
      <c r="M317" s="1004">
        <v>10</v>
      </c>
      <c r="N317" s="1004">
        <v>10</v>
      </c>
      <c r="O317" s="1579">
        <v>1</v>
      </c>
      <c r="P317" s="1281">
        <v>5736638</v>
      </c>
      <c r="Q317" s="1245">
        <v>9521441.3625611551</v>
      </c>
    </row>
    <row r="318" spans="1:17" ht="14.45" customHeight="1" x14ac:dyDescent="0.2">
      <c r="A318" s="1535" t="s">
        <v>397</v>
      </c>
      <c r="B318" s="1004">
        <v>522</v>
      </c>
      <c r="C318" s="1004">
        <v>510</v>
      </c>
      <c r="D318" s="1004">
        <v>663</v>
      </c>
      <c r="E318" s="265">
        <v>1.3</v>
      </c>
      <c r="F318" s="1388" t="s">
        <v>984</v>
      </c>
      <c r="G318" s="1247">
        <v>4530366</v>
      </c>
      <c r="H318" s="1015">
        <v>9521441.3625611551</v>
      </c>
      <c r="I318" s="1546"/>
      <c r="J318" s="456"/>
      <c r="K318" s="1014"/>
      <c r="L318" s="2460">
        <v>505</v>
      </c>
      <c r="M318" s="1004">
        <v>500</v>
      </c>
      <c r="N318" s="1004">
        <v>630</v>
      </c>
      <c r="O318" s="1579">
        <v>1.26</v>
      </c>
      <c r="P318" s="1281">
        <v>5736638</v>
      </c>
      <c r="Q318" s="1245">
        <v>9521441.3625611551</v>
      </c>
    </row>
    <row r="319" spans="1:17" ht="14.45" customHeight="1" x14ac:dyDescent="0.2">
      <c r="A319" s="1547" t="s">
        <v>398</v>
      </c>
      <c r="B319" s="1004">
        <v>57</v>
      </c>
      <c r="C319" s="1004">
        <v>52</v>
      </c>
      <c r="D319" s="1004">
        <v>93.600000000000009</v>
      </c>
      <c r="E319" s="265">
        <v>1.8</v>
      </c>
      <c r="F319" s="1388" t="s">
        <v>984</v>
      </c>
      <c r="G319" s="1247">
        <v>4530366</v>
      </c>
      <c r="H319" s="1015">
        <v>9521441.3625611551</v>
      </c>
      <c r="I319" s="1556"/>
      <c r="J319" s="1018"/>
      <c r="K319" s="1021"/>
      <c r="L319" s="2462">
        <v>18</v>
      </c>
      <c r="M319" s="2459">
        <v>18</v>
      </c>
      <c r="N319" s="2459">
        <v>32.4</v>
      </c>
      <c r="O319" s="2611">
        <v>1.8</v>
      </c>
      <c r="P319" s="1281">
        <v>5736638</v>
      </c>
      <c r="Q319" s="1245">
        <v>9521441.3625611551</v>
      </c>
    </row>
    <row r="320" spans="1:17" ht="14.45" customHeight="1" thickBot="1" x14ac:dyDescent="0.25">
      <c r="A320" s="1053" t="s">
        <v>399</v>
      </c>
      <c r="B320" s="1054">
        <v>7995.54</v>
      </c>
      <c r="C320" s="1054">
        <v>7793.4400000000005</v>
      </c>
      <c r="D320" s="1054">
        <v>11318.268</v>
      </c>
      <c r="E320" s="1536">
        <v>1.4522814059003468</v>
      </c>
      <c r="F320" s="1534" t="s">
        <v>984</v>
      </c>
      <c r="G320" s="1135">
        <v>4530366</v>
      </c>
      <c r="H320" s="1135">
        <v>9521441.3625611551</v>
      </c>
      <c r="I320" s="1055"/>
      <c r="J320" s="1055"/>
      <c r="K320" s="1058"/>
      <c r="L320" s="1054">
        <v>6417.71</v>
      </c>
      <c r="M320" s="1054">
        <v>6218.71</v>
      </c>
      <c r="N320" s="1054">
        <v>9236.652</v>
      </c>
      <c r="O320" s="1133">
        <v>1.4853003275598959</v>
      </c>
      <c r="P320" s="1659">
        <v>5736638.0000000009</v>
      </c>
      <c r="Q320" s="1663">
        <v>9521441.3625611532</v>
      </c>
    </row>
    <row r="321" spans="1:17" x14ac:dyDescent="0.2">
      <c r="A321" s="7" t="s">
        <v>1904</v>
      </c>
      <c r="B321" s="8"/>
      <c r="C321" s="8"/>
      <c r="D321" s="8"/>
      <c r="E321" s="2347"/>
      <c r="F321" s="10"/>
      <c r="G321" s="11"/>
      <c r="H321" s="8"/>
      <c r="I321" s="2347"/>
      <c r="J321" s="300"/>
      <c r="K321" s="300"/>
      <c r="L321" s="11"/>
      <c r="M321" s="11"/>
      <c r="N321" s="11"/>
      <c r="O321" s="300"/>
      <c r="P321" s="300"/>
      <c r="Q321" s="11"/>
    </row>
    <row r="322" spans="1:17" x14ac:dyDescent="0.2">
      <c r="A322" s="42"/>
      <c r="B322" s="8"/>
      <c r="C322" s="8"/>
      <c r="D322" s="8"/>
      <c r="E322" s="2347"/>
      <c r="F322" s="10"/>
      <c r="G322" s="11"/>
      <c r="H322" s="8"/>
      <c r="I322" s="2347"/>
      <c r="J322" s="300"/>
      <c r="K322" s="300"/>
      <c r="L322" s="11"/>
      <c r="M322" s="11"/>
      <c r="N322" s="11"/>
      <c r="O322" s="300"/>
      <c r="P322" s="300"/>
      <c r="Q322" s="11"/>
    </row>
    <row r="323" spans="1:17" x14ac:dyDescent="0.2">
      <c r="A323" s="2352"/>
      <c r="B323" s="2353"/>
      <c r="C323" s="2353"/>
      <c r="D323" s="2353"/>
      <c r="E323" s="2354"/>
      <c r="F323" s="2355"/>
      <c r="G323" s="2356"/>
      <c r="H323" s="2353"/>
      <c r="I323" s="2354"/>
      <c r="J323" s="2357"/>
      <c r="K323" s="2357"/>
      <c r="L323" s="2356"/>
      <c r="M323" s="2356"/>
      <c r="N323" s="2356"/>
      <c r="O323" s="2357"/>
      <c r="P323" s="2357"/>
      <c r="Q323" s="2356"/>
    </row>
    <row r="324" spans="1:17" x14ac:dyDescent="0.2">
      <c r="A324" s="2352"/>
      <c r="B324" s="2353"/>
      <c r="C324" s="2353"/>
      <c r="D324" s="2353"/>
      <c r="E324" s="2354"/>
      <c r="F324" s="2355"/>
      <c r="G324" s="2356"/>
      <c r="H324" s="2353"/>
      <c r="I324" s="2354"/>
      <c r="J324" s="2357"/>
      <c r="K324" s="2357"/>
      <c r="L324" s="2356"/>
      <c r="M324" s="2356"/>
      <c r="N324" s="2356"/>
      <c r="O324" s="2357"/>
      <c r="P324" s="2357"/>
      <c r="Q324" s="2356"/>
    </row>
    <row r="325" spans="1:17" ht="15.75" customHeight="1" x14ac:dyDescent="0.25">
      <c r="A325" s="2710" t="s">
        <v>1901</v>
      </c>
      <c r="B325" s="2710"/>
      <c r="C325" s="2710"/>
      <c r="D325" s="2710"/>
      <c r="E325" s="2710"/>
      <c r="F325" s="2710"/>
      <c r="G325" s="2710"/>
      <c r="H325" s="2710"/>
      <c r="I325" s="2710"/>
      <c r="J325" s="2710"/>
      <c r="K325" s="2710"/>
      <c r="L325" s="2710"/>
      <c r="M325" s="2710"/>
      <c r="N325" s="2710"/>
      <c r="O325" s="2710"/>
      <c r="P325" s="2710"/>
      <c r="Q325" s="2710"/>
    </row>
    <row r="326" spans="1:17" x14ac:dyDescent="0.2">
      <c r="A326" s="3"/>
      <c r="B326" s="2358"/>
      <c r="C326" s="2358"/>
      <c r="D326" s="2358"/>
      <c r="E326" s="2359"/>
      <c r="F326" s="2360"/>
      <c r="G326" s="2358"/>
      <c r="H326" s="2358"/>
      <c r="I326" s="2359"/>
      <c r="J326" s="2359"/>
      <c r="K326" s="2359"/>
      <c r="L326" s="2358"/>
      <c r="M326" s="2358"/>
      <c r="N326" s="2358"/>
      <c r="O326" s="2359"/>
      <c r="P326" s="2359"/>
      <c r="Q326" s="2358"/>
    </row>
    <row r="327" spans="1:17" ht="13.5" thickBot="1" x14ac:dyDescent="0.25">
      <c r="A327" s="3" t="s">
        <v>1688</v>
      </c>
      <c r="B327" s="2358"/>
      <c r="C327" s="2358"/>
      <c r="D327" s="2358"/>
      <c r="E327" s="2359"/>
      <c r="F327" s="2360"/>
      <c r="G327" s="2358"/>
      <c r="H327" s="2358"/>
      <c r="I327" s="2359"/>
      <c r="J327" s="2359"/>
      <c r="K327" s="2359"/>
      <c r="L327" s="2358"/>
      <c r="M327" s="2358"/>
      <c r="N327" s="2358"/>
      <c r="O327" s="2359"/>
      <c r="P327" s="2359"/>
      <c r="Q327" s="2358"/>
    </row>
    <row r="328" spans="1:17" ht="14.45" customHeight="1" thickBot="1" x14ac:dyDescent="0.25">
      <c r="A328" s="2711" t="s">
        <v>334</v>
      </c>
      <c r="B328" s="2714" t="s">
        <v>1902</v>
      </c>
      <c r="C328" s="2715"/>
      <c r="D328" s="2715"/>
      <c r="E328" s="2715"/>
      <c r="F328" s="2715"/>
      <c r="G328" s="2715"/>
      <c r="H328" s="2715"/>
      <c r="I328" s="2715"/>
      <c r="J328" s="2715"/>
      <c r="K328" s="2715"/>
      <c r="L328" s="2716" t="s">
        <v>1903</v>
      </c>
      <c r="M328" s="2717"/>
      <c r="N328" s="2717"/>
      <c r="O328" s="2717"/>
      <c r="P328" s="2718"/>
      <c r="Q328" s="2719"/>
    </row>
    <row r="329" spans="1:17" ht="14.45" customHeight="1" x14ac:dyDescent="0.2">
      <c r="A329" s="2712"/>
      <c r="B329" s="2720" t="s">
        <v>335</v>
      </c>
      <c r="C329" s="2721"/>
      <c r="D329" s="1061"/>
      <c r="E329" s="1061" t="s">
        <v>910</v>
      </c>
      <c r="F329" s="1061" t="s">
        <v>336</v>
      </c>
      <c r="G329" s="1061"/>
      <c r="H329" s="1061"/>
      <c r="I329" s="2724" t="s">
        <v>337</v>
      </c>
      <c r="J329" s="2725"/>
      <c r="K329" s="2726"/>
      <c r="L329" s="2722" t="s">
        <v>335</v>
      </c>
      <c r="M329" s="2723"/>
      <c r="N329" s="1068" t="s">
        <v>338</v>
      </c>
      <c r="O329" s="1069" t="s">
        <v>339</v>
      </c>
      <c r="P329" s="1070"/>
      <c r="Q329" s="1071"/>
    </row>
    <row r="330" spans="1:17" ht="14.45" customHeight="1" x14ac:dyDescent="0.2">
      <c r="A330" s="2712"/>
      <c r="B330" s="1061" t="s">
        <v>841</v>
      </c>
      <c r="C330" s="1061" t="s">
        <v>341</v>
      </c>
      <c r="D330" s="1061" t="s">
        <v>843</v>
      </c>
      <c r="E330" s="1061" t="s">
        <v>848</v>
      </c>
      <c r="F330" s="1061" t="s">
        <v>342</v>
      </c>
      <c r="G330" s="1061" t="s">
        <v>343</v>
      </c>
      <c r="H330" s="1061" t="s">
        <v>344</v>
      </c>
      <c r="I330" s="2727" t="s">
        <v>845</v>
      </c>
      <c r="J330" s="2728"/>
      <c r="K330" s="2729"/>
      <c r="L330" s="1072" t="s">
        <v>841</v>
      </c>
      <c r="M330" s="1068" t="s">
        <v>341</v>
      </c>
      <c r="N330" s="1068" t="s">
        <v>345</v>
      </c>
      <c r="O330" s="1069"/>
      <c r="P330" s="1068" t="s">
        <v>343</v>
      </c>
      <c r="Q330" s="1071" t="s">
        <v>344</v>
      </c>
    </row>
    <row r="331" spans="1:17" ht="14.45" customHeight="1" x14ac:dyDescent="0.2">
      <c r="A331" s="2712"/>
      <c r="B331" s="1061"/>
      <c r="C331" s="1061"/>
      <c r="D331" s="1061"/>
      <c r="E331" s="1061"/>
      <c r="F331" s="1061" t="s">
        <v>347</v>
      </c>
      <c r="G331" s="1061" t="s">
        <v>348</v>
      </c>
      <c r="H331" s="1061" t="s">
        <v>347</v>
      </c>
      <c r="I331" s="1062"/>
      <c r="J331" s="1063"/>
      <c r="K331" s="1064"/>
      <c r="L331" s="1072"/>
      <c r="M331" s="1068"/>
      <c r="N331" s="1068"/>
      <c r="O331" s="1069" t="s">
        <v>350</v>
      </c>
      <c r="P331" s="1068" t="s">
        <v>348</v>
      </c>
      <c r="Q331" s="1071" t="s">
        <v>347</v>
      </c>
    </row>
    <row r="332" spans="1:17" ht="14.45" customHeight="1" x14ac:dyDescent="0.2">
      <c r="A332" s="2713"/>
      <c r="B332" s="1065" t="s">
        <v>351</v>
      </c>
      <c r="C332" s="1065" t="s">
        <v>351</v>
      </c>
      <c r="D332" s="1065" t="s">
        <v>352</v>
      </c>
      <c r="E332" s="1065" t="s">
        <v>762</v>
      </c>
      <c r="F332" s="1065"/>
      <c r="G332" s="1065" t="s">
        <v>353</v>
      </c>
      <c r="H332" s="1065" t="s">
        <v>354</v>
      </c>
      <c r="I332" s="1066" t="s">
        <v>355</v>
      </c>
      <c r="J332" s="1066" t="s">
        <v>356</v>
      </c>
      <c r="K332" s="1067" t="s">
        <v>357</v>
      </c>
      <c r="L332" s="1073" t="s">
        <v>351</v>
      </c>
      <c r="M332" s="1074" t="s">
        <v>351</v>
      </c>
      <c r="N332" s="1074" t="s">
        <v>352</v>
      </c>
      <c r="O332" s="1075"/>
      <c r="P332" s="1074" t="s">
        <v>353</v>
      </c>
      <c r="Q332" s="1076" t="s">
        <v>354</v>
      </c>
    </row>
    <row r="333" spans="1:17" ht="14.45" customHeight="1" x14ac:dyDescent="0.2">
      <c r="A333" s="1022" t="s">
        <v>358</v>
      </c>
      <c r="B333" s="1023">
        <v>959</v>
      </c>
      <c r="C333" s="1023">
        <v>925</v>
      </c>
      <c r="D333" s="1024">
        <v>841.78</v>
      </c>
      <c r="E333" s="1664">
        <v>0.91003243243243237</v>
      </c>
      <c r="F333" s="1026"/>
      <c r="G333" s="1023"/>
      <c r="H333" s="1023"/>
      <c r="I333" s="1025"/>
      <c r="J333" s="1025"/>
      <c r="K333" s="1027"/>
      <c r="L333" s="1028">
        <v>682</v>
      </c>
      <c r="M333" s="1024">
        <v>654</v>
      </c>
      <c r="N333" s="1024">
        <v>487.64</v>
      </c>
      <c r="O333" s="1664">
        <v>0.74562691131498471</v>
      </c>
      <c r="P333" s="1667"/>
      <c r="Q333" s="1273"/>
    </row>
    <row r="334" spans="1:17" ht="14.45" customHeight="1" x14ac:dyDescent="0.2">
      <c r="A334" s="1535" t="s">
        <v>359</v>
      </c>
      <c r="B334" s="1004">
        <v>300</v>
      </c>
      <c r="C334" s="1004">
        <v>280</v>
      </c>
      <c r="D334" s="1004">
        <v>280</v>
      </c>
      <c r="E334" s="1579">
        <v>1</v>
      </c>
      <c r="F334" s="1388" t="s">
        <v>984</v>
      </c>
      <c r="G334" s="1247">
        <v>4530366</v>
      </c>
      <c r="H334" s="1245">
        <v>2708225.5829999996</v>
      </c>
      <c r="I334" s="456"/>
      <c r="J334" s="456"/>
      <c r="K334" s="1010"/>
      <c r="L334" s="2460">
        <v>246</v>
      </c>
      <c r="M334" s="1004">
        <v>246</v>
      </c>
      <c r="N334" s="1004">
        <v>135.30000000000001</v>
      </c>
      <c r="O334" s="1579">
        <v>0.55000000000000004</v>
      </c>
      <c r="P334" s="1281">
        <v>5736638</v>
      </c>
      <c r="Q334" s="1245">
        <v>2708225.5829999996</v>
      </c>
    </row>
    <row r="335" spans="1:17" ht="14.45" customHeight="1" x14ac:dyDescent="0.2">
      <c r="A335" s="1535" t="s">
        <v>360</v>
      </c>
      <c r="B335" s="1004">
        <v>37</v>
      </c>
      <c r="C335" s="1004">
        <v>37</v>
      </c>
      <c r="D335" s="1004">
        <v>22.2</v>
      </c>
      <c r="E335" s="1579">
        <v>0.6</v>
      </c>
      <c r="F335" s="1388" t="s">
        <v>984</v>
      </c>
      <c r="G335" s="1247">
        <v>4530366</v>
      </c>
      <c r="H335" s="1245">
        <v>2708225.5829999996</v>
      </c>
      <c r="I335" s="456"/>
      <c r="J335" s="456"/>
      <c r="K335" s="1010"/>
      <c r="L335" s="2460">
        <v>34</v>
      </c>
      <c r="M335" s="1004">
        <v>34</v>
      </c>
      <c r="N335" s="1004">
        <v>40.799999999999997</v>
      </c>
      <c r="O335" s="1579">
        <v>1.2</v>
      </c>
      <c r="P335" s="1281">
        <v>5736638</v>
      </c>
      <c r="Q335" s="1245">
        <v>2708225.5829999996</v>
      </c>
    </row>
    <row r="336" spans="1:17" ht="14.45" customHeight="1" x14ac:dyDescent="0.2">
      <c r="A336" s="1535" t="s">
        <v>361</v>
      </c>
      <c r="B336" s="1004">
        <v>15</v>
      </c>
      <c r="C336" s="1004">
        <v>13</v>
      </c>
      <c r="D336" s="1004">
        <v>7.8</v>
      </c>
      <c r="E336" s="1579">
        <v>0.6</v>
      </c>
      <c r="F336" s="1388" t="s">
        <v>984</v>
      </c>
      <c r="G336" s="1247">
        <v>4530366</v>
      </c>
      <c r="H336" s="1245">
        <v>2708225.5829999996</v>
      </c>
      <c r="I336" s="456"/>
      <c r="J336" s="456"/>
      <c r="K336" s="1010"/>
      <c r="L336" s="2460">
        <v>9</v>
      </c>
      <c r="M336" s="1004">
        <v>6</v>
      </c>
      <c r="N336" s="1004">
        <v>3.5999999999999996</v>
      </c>
      <c r="O336" s="1579">
        <v>0.6</v>
      </c>
      <c r="P336" s="1281">
        <v>5736638</v>
      </c>
      <c r="Q336" s="1245">
        <v>2708225.5829999996</v>
      </c>
    </row>
    <row r="337" spans="1:17" ht="14.45" customHeight="1" x14ac:dyDescent="0.2">
      <c r="A337" s="1535" t="s">
        <v>362</v>
      </c>
      <c r="B337" s="1004">
        <v>62</v>
      </c>
      <c r="C337" s="1004">
        <v>62</v>
      </c>
      <c r="D337" s="1004">
        <v>48.980000000000004</v>
      </c>
      <c r="E337" s="1579">
        <v>0.79</v>
      </c>
      <c r="F337" s="1388" t="s">
        <v>984</v>
      </c>
      <c r="G337" s="1247">
        <v>4530366</v>
      </c>
      <c r="H337" s="1245">
        <v>2708225.5829999996</v>
      </c>
      <c r="I337" s="456"/>
      <c r="J337" s="456"/>
      <c r="K337" s="1010"/>
      <c r="L337" s="2460">
        <v>1</v>
      </c>
      <c r="M337" s="1004">
        <v>1</v>
      </c>
      <c r="N337" s="1004">
        <v>0.79</v>
      </c>
      <c r="O337" s="1579">
        <v>0.79</v>
      </c>
      <c r="P337" s="1281">
        <v>5736638</v>
      </c>
      <c r="Q337" s="1245">
        <v>2708225.5829999996</v>
      </c>
    </row>
    <row r="338" spans="1:17" ht="14.45" customHeight="1" x14ac:dyDescent="0.2">
      <c r="A338" s="1535" t="s">
        <v>363</v>
      </c>
      <c r="B338" s="1004">
        <v>100</v>
      </c>
      <c r="C338" s="1004">
        <v>100</v>
      </c>
      <c r="D338" s="1004">
        <v>84</v>
      </c>
      <c r="E338" s="1579">
        <v>0.84</v>
      </c>
      <c r="F338" s="1388" t="s">
        <v>984</v>
      </c>
      <c r="G338" s="1247">
        <v>4530366</v>
      </c>
      <c r="H338" s="1245">
        <v>2708225.5829999996</v>
      </c>
      <c r="I338" s="456"/>
      <c r="J338" s="456"/>
      <c r="K338" s="1010"/>
      <c r="L338" s="2460">
        <v>120</v>
      </c>
      <c r="M338" s="1004">
        <v>120</v>
      </c>
      <c r="N338" s="1004">
        <v>108</v>
      </c>
      <c r="O338" s="1579">
        <v>0.9</v>
      </c>
      <c r="P338" s="1281">
        <v>5736638</v>
      </c>
      <c r="Q338" s="1245">
        <v>2708225.5829999996</v>
      </c>
    </row>
    <row r="339" spans="1:17" ht="14.45" customHeight="1" x14ac:dyDescent="0.2">
      <c r="A339" s="1535" t="s">
        <v>364</v>
      </c>
      <c r="B339" s="1004">
        <v>250</v>
      </c>
      <c r="C339" s="1004">
        <v>250</v>
      </c>
      <c r="D339" s="1004">
        <v>250</v>
      </c>
      <c r="E339" s="1579">
        <v>1</v>
      </c>
      <c r="F339" s="1388" t="s">
        <v>984</v>
      </c>
      <c r="G339" s="1247">
        <v>4530366</v>
      </c>
      <c r="H339" s="1245">
        <v>2708225.5829999996</v>
      </c>
      <c r="I339" s="456"/>
      <c r="J339" s="456"/>
      <c r="K339" s="1010"/>
      <c r="L339" s="2460">
        <v>100</v>
      </c>
      <c r="M339" s="1004">
        <v>80</v>
      </c>
      <c r="N339" s="1004">
        <v>56</v>
      </c>
      <c r="O339" s="1579">
        <v>0.7</v>
      </c>
      <c r="P339" s="1281">
        <v>5736638</v>
      </c>
      <c r="Q339" s="1245">
        <v>2708225.5829999996</v>
      </c>
    </row>
    <row r="340" spans="1:17" ht="14.45" customHeight="1" x14ac:dyDescent="0.2">
      <c r="A340" s="1535" t="s">
        <v>365</v>
      </c>
      <c r="B340" s="1004">
        <v>0</v>
      </c>
      <c r="C340" s="1004">
        <v>0</v>
      </c>
      <c r="D340" s="1004">
        <v>0</v>
      </c>
      <c r="E340" s="1579">
        <v>0.5</v>
      </c>
      <c r="F340" s="1388" t="s">
        <v>984</v>
      </c>
      <c r="G340" s="1247">
        <v>4530366</v>
      </c>
      <c r="H340" s="1245">
        <v>2708225.5829999996</v>
      </c>
      <c r="I340" s="456"/>
      <c r="J340" s="456"/>
      <c r="K340" s="1010"/>
      <c r="L340" s="2460">
        <v>5</v>
      </c>
      <c r="M340" s="1004">
        <v>5</v>
      </c>
      <c r="N340" s="1004">
        <v>3</v>
      </c>
      <c r="O340" s="1579">
        <v>0.6</v>
      </c>
      <c r="P340" s="1281">
        <v>5736638</v>
      </c>
      <c r="Q340" s="1245">
        <v>2708225.5829999996</v>
      </c>
    </row>
    <row r="341" spans="1:17" ht="14.45" customHeight="1" x14ac:dyDescent="0.2">
      <c r="A341" s="1535" t="s">
        <v>366</v>
      </c>
      <c r="B341" s="1004">
        <v>0</v>
      </c>
      <c r="C341" s="1004">
        <v>0</v>
      </c>
      <c r="D341" s="1004">
        <v>0</v>
      </c>
      <c r="E341" s="1579">
        <v>0</v>
      </c>
      <c r="F341" s="1388"/>
      <c r="G341" s="1247"/>
      <c r="H341" s="1245"/>
      <c r="I341" s="456"/>
      <c r="J341" s="456"/>
      <c r="K341" s="1010"/>
      <c r="L341" s="2460">
        <v>7</v>
      </c>
      <c r="M341" s="1004">
        <v>7</v>
      </c>
      <c r="N341" s="1004">
        <v>0</v>
      </c>
      <c r="O341" s="1579">
        <v>0</v>
      </c>
      <c r="P341" s="1281">
        <v>5736638</v>
      </c>
      <c r="Q341" s="1245">
        <v>2708225.5829999996</v>
      </c>
    </row>
    <row r="342" spans="1:17" ht="14.45" customHeight="1" x14ac:dyDescent="0.2">
      <c r="A342" s="1535" t="s">
        <v>367</v>
      </c>
      <c r="B342" s="1004">
        <v>120</v>
      </c>
      <c r="C342" s="1004">
        <v>110</v>
      </c>
      <c r="D342" s="1004">
        <v>80.3</v>
      </c>
      <c r="E342" s="1579">
        <v>0.73</v>
      </c>
      <c r="F342" s="1388" t="s">
        <v>984</v>
      </c>
      <c r="G342" s="1247">
        <v>4530366</v>
      </c>
      <c r="H342" s="1245">
        <v>2708225.5829999996</v>
      </c>
      <c r="I342" s="456"/>
      <c r="J342" s="456"/>
      <c r="K342" s="1010"/>
      <c r="L342" s="2460">
        <v>120</v>
      </c>
      <c r="M342" s="1004">
        <v>115</v>
      </c>
      <c r="N342" s="1004">
        <v>104.65</v>
      </c>
      <c r="O342" s="1579">
        <v>0.91</v>
      </c>
      <c r="P342" s="1281">
        <v>5736638</v>
      </c>
      <c r="Q342" s="1245">
        <v>2708225.5829999996</v>
      </c>
    </row>
    <row r="343" spans="1:17" ht="14.45" customHeight="1" x14ac:dyDescent="0.2">
      <c r="A343" s="1535" t="s">
        <v>368</v>
      </c>
      <c r="B343" s="1004">
        <v>0</v>
      </c>
      <c r="C343" s="1004">
        <v>0</v>
      </c>
      <c r="D343" s="1004">
        <v>0</v>
      </c>
      <c r="E343" s="1579">
        <v>0</v>
      </c>
      <c r="F343" s="1388"/>
      <c r="G343" s="1247"/>
      <c r="H343" s="1245"/>
      <c r="I343" s="456"/>
      <c r="J343" s="456"/>
      <c r="K343" s="1010"/>
      <c r="L343" s="2460">
        <v>0</v>
      </c>
      <c r="M343" s="1004">
        <v>0</v>
      </c>
      <c r="N343" s="1004">
        <v>0</v>
      </c>
      <c r="O343" s="1579">
        <v>0</v>
      </c>
      <c r="P343" s="1281"/>
      <c r="Q343" s="1245"/>
    </row>
    <row r="344" spans="1:17" ht="14.45" customHeight="1" x14ac:dyDescent="0.2">
      <c r="A344" s="1535" t="s">
        <v>369</v>
      </c>
      <c r="B344" s="1004">
        <v>0</v>
      </c>
      <c r="C344" s="1004">
        <v>0</v>
      </c>
      <c r="D344" s="1004">
        <v>0</v>
      </c>
      <c r="E344" s="1579">
        <v>0</v>
      </c>
      <c r="F344" s="1388"/>
      <c r="G344" s="1247"/>
      <c r="H344" s="1245"/>
      <c r="I344" s="456"/>
      <c r="J344" s="456"/>
      <c r="K344" s="1010"/>
      <c r="L344" s="2460">
        <v>0</v>
      </c>
      <c r="M344" s="1004">
        <v>0</v>
      </c>
      <c r="N344" s="1004">
        <v>0</v>
      </c>
      <c r="O344" s="1579">
        <v>0</v>
      </c>
      <c r="P344" s="1281"/>
      <c r="Q344" s="1245"/>
    </row>
    <row r="345" spans="1:17" ht="14.45" customHeight="1" x14ac:dyDescent="0.2">
      <c r="A345" s="1535" t="s">
        <v>370</v>
      </c>
      <c r="B345" s="1004">
        <v>60</v>
      </c>
      <c r="C345" s="1004">
        <v>58</v>
      </c>
      <c r="D345" s="1004">
        <v>58</v>
      </c>
      <c r="E345" s="1579">
        <v>1</v>
      </c>
      <c r="F345" s="1388" t="s">
        <v>984</v>
      </c>
      <c r="G345" s="1247">
        <v>4530366</v>
      </c>
      <c r="H345" s="1245">
        <v>2708225.5829999996</v>
      </c>
      <c r="I345" s="456"/>
      <c r="J345" s="456"/>
      <c r="K345" s="1010"/>
      <c r="L345" s="2460">
        <v>25</v>
      </c>
      <c r="M345" s="1004">
        <v>25</v>
      </c>
      <c r="N345" s="1004">
        <v>25</v>
      </c>
      <c r="O345" s="1579">
        <v>1</v>
      </c>
      <c r="P345" s="1281">
        <v>5736638</v>
      </c>
      <c r="Q345" s="1245">
        <v>2708225.5829999996</v>
      </c>
    </row>
    <row r="346" spans="1:17" ht="14.45" customHeight="1" x14ac:dyDescent="0.2">
      <c r="A346" s="1535" t="s">
        <v>371</v>
      </c>
      <c r="B346" s="1004">
        <v>15</v>
      </c>
      <c r="C346" s="1004">
        <v>15</v>
      </c>
      <c r="D346" s="1004">
        <v>10.5</v>
      </c>
      <c r="E346" s="1579">
        <v>0.7</v>
      </c>
      <c r="F346" s="1388" t="s">
        <v>984</v>
      </c>
      <c r="G346" s="1247">
        <v>4530366</v>
      </c>
      <c r="H346" s="1245">
        <v>2708225.5829999996</v>
      </c>
      <c r="I346" s="456"/>
      <c r="J346" s="456"/>
      <c r="K346" s="1010"/>
      <c r="L346" s="2460">
        <v>15</v>
      </c>
      <c r="M346" s="1004">
        <v>15</v>
      </c>
      <c r="N346" s="1004">
        <v>10.5</v>
      </c>
      <c r="O346" s="1579">
        <v>0.7</v>
      </c>
      <c r="P346" s="1281">
        <v>5736638</v>
      </c>
      <c r="Q346" s="1245">
        <v>2708225.5829999996</v>
      </c>
    </row>
    <row r="347" spans="1:17" ht="14.45" customHeight="1" x14ac:dyDescent="0.2">
      <c r="A347" s="1535" t="s">
        <v>372</v>
      </c>
      <c r="B347" s="1004">
        <v>0</v>
      </c>
      <c r="C347" s="1004">
        <v>0</v>
      </c>
      <c r="D347" s="1004">
        <v>0</v>
      </c>
      <c r="E347" s="2458"/>
      <c r="F347" s="1005"/>
      <c r="G347" s="1247"/>
      <c r="H347" s="1245"/>
      <c r="I347" s="456"/>
      <c r="J347" s="456"/>
      <c r="K347" s="1010"/>
      <c r="L347" s="2460">
        <v>0</v>
      </c>
      <c r="M347" s="1004">
        <v>0</v>
      </c>
      <c r="N347" s="1004">
        <v>0</v>
      </c>
      <c r="O347" s="2463">
        <v>0</v>
      </c>
      <c r="P347" s="1306"/>
      <c r="Q347" s="1245"/>
    </row>
    <row r="348" spans="1:17" ht="14.45" customHeight="1" x14ac:dyDescent="0.2">
      <c r="A348" s="1535" t="s">
        <v>373</v>
      </c>
      <c r="B348" s="1004">
        <v>0</v>
      </c>
      <c r="C348" s="1004">
        <v>0</v>
      </c>
      <c r="D348" s="1004">
        <v>0</v>
      </c>
      <c r="E348" s="2458">
        <v>0</v>
      </c>
      <c r="F348" s="1011"/>
      <c r="G348" s="1247"/>
      <c r="H348" s="1245"/>
      <c r="I348" s="456"/>
      <c r="J348" s="456"/>
      <c r="K348" s="1010"/>
      <c r="L348" s="2460">
        <v>0</v>
      </c>
      <c r="M348" s="1004">
        <v>0</v>
      </c>
      <c r="N348" s="1004">
        <v>0</v>
      </c>
      <c r="O348" s="2463">
        <v>0</v>
      </c>
      <c r="P348" s="1306"/>
      <c r="Q348" s="1245"/>
    </row>
    <row r="349" spans="1:17" ht="14.45" customHeight="1" x14ac:dyDescent="0.2">
      <c r="A349" s="1538" t="s">
        <v>374</v>
      </c>
      <c r="B349" s="1561">
        <v>113</v>
      </c>
      <c r="C349" s="1561">
        <v>113</v>
      </c>
      <c r="D349" s="2612">
        <v>158.01999999999998</v>
      </c>
      <c r="E349" s="2436">
        <v>1.3984070796460175</v>
      </c>
      <c r="F349" s="1034"/>
      <c r="G349" s="2362"/>
      <c r="H349" s="2367"/>
      <c r="I349" s="1033"/>
      <c r="J349" s="1033"/>
      <c r="K349" s="1039"/>
      <c r="L349" s="2461">
        <v>148</v>
      </c>
      <c r="M349" s="1561">
        <v>148</v>
      </c>
      <c r="N349" s="1561">
        <v>274.10000000000002</v>
      </c>
      <c r="O349" s="2436">
        <v>1.8520270270270272</v>
      </c>
      <c r="P349" s="1668"/>
      <c r="Q349" s="1250"/>
    </row>
    <row r="350" spans="1:17" ht="14.45" customHeight="1" x14ac:dyDescent="0.2">
      <c r="A350" s="1535" t="s">
        <v>375</v>
      </c>
      <c r="B350" s="1004">
        <v>0</v>
      </c>
      <c r="C350" s="1004">
        <v>0</v>
      </c>
      <c r="D350" s="1004">
        <v>0</v>
      </c>
      <c r="E350" s="1579">
        <v>0</v>
      </c>
      <c r="F350" s="1388"/>
      <c r="G350" s="1247"/>
      <c r="H350" s="1245"/>
      <c r="I350" s="456"/>
      <c r="J350" s="456"/>
      <c r="K350" s="1010"/>
      <c r="L350" s="2460">
        <v>0</v>
      </c>
      <c r="M350" s="1004">
        <v>0</v>
      </c>
      <c r="N350" s="1004">
        <v>0</v>
      </c>
      <c r="O350" s="1579">
        <v>0</v>
      </c>
      <c r="P350" s="1281"/>
      <c r="Q350" s="1245"/>
    </row>
    <row r="351" spans="1:17" ht="14.45" customHeight="1" x14ac:dyDescent="0.2">
      <c r="A351" s="1535" t="s">
        <v>376</v>
      </c>
      <c r="B351" s="1004">
        <v>78</v>
      </c>
      <c r="C351" s="1004">
        <v>78</v>
      </c>
      <c r="D351" s="1004">
        <v>96.72</v>
      </c>
      <c r="E351" s="1579">
        <v>1.24</v>
      </c>
      <c r="F351" s="1388" t="s">
        <v>984</v>
      </c>
      <c r="G351" s="1247">
        <v>4530366</v>
      </c>
      <c r="H351" s="1245">
        <v>2708225.5829999996</v>
      </c>
      <c r="I351" s="456"/>
      <c r="J351" s="456"/>
      <c r="K351" s="1010"/>
      <c r="L351" s="2460">
        <v>100</v>
      </c>
      <c r="M351" s="1004">
        <v>100</v>
      </c>
      <c r="N351" s="1004">
        <v>180</v>
      </c>
      <c r="O351" s="1579">
        <v>1.8</v>
      </c>
      <c r="P351" s="1281">
        <v>5736638</v>
      </c>
      <c r="Q351" s="1245">
        <v>2708225.5829999996</v>
      </c>
    </row>
    <row r="352" spans="1:17" ht="14.45" customHeight="1" x14ac:dyDescent="0.2">
      <c r="A352" s="1535" t="s">
        <v>377</v>
      </c>
      <c r="B352" s="1004">
        <v>14</v>
      </c>
      <c r="C352" s="1004">
        <v>14</v>
      </c>
      <c r="D352" s="1004">
        <v>18.2</v>
      </c>
      <c r="E352" s="1579">
        <v>1.3</v>
      </c>
      <c r="F352" s="1388" t="s">
        <v>984</v>
      </c>
      <c r="G352" s="1247">
        <v>4530366</v>
      </c>
      <c r="H352" s="1245">
        <v>2708225.5829999996</v>
      </c>
      <c r="I352" s="456"/>
      <c r="J352" s="456"/>
      <c r="K352" s="1010"/>
      <c r="L352" s="2460">
        <v>25</v>
      </c>
      <c r="M352" s="1004">
        <v>25</v>
      </c>
      <c r="N352" s="1004">
        <v>42.5</v>
      </c>
      <c r="O352" s="1579">
        <v>1.7</v>
      </c>
      <c r="P352" s="1281">
        <v>5736638</v>
      </c>
      <c r="Q352" s="1245">
        <v>2708225.5829999996</v>
      </c>
    </row>
    <row r="353" spans="1:17" ht="14.45" customHeight="1" x14ac:dyDescent="0.2">
      <c r="A353" s="1535" t="s">
        <v>378</v>
      </c>
      <c r="B353" s="1004">
        <v>11</v>
      </c>
      <c r="C353" s="1004">
        <v>11</v>
      </c>
      <c r="D353" s="1004">
        <v>6.6</v>
      </c>
      <c r="E353" s="1579">
        <v>0.6</v>
      </c>
      <c r="F353" s="1388" t="s">
        <v>984</v>
      </c>
      <c r="G353" s="1247">
        <v>4530366</v>
      </c>
      <c r="H353" s="1245">
        <v>2708225.5829999996</v>
      </c>
      <c r="I353" s="456"/>
      <c r="J353" s="456"/>
      <c r="K353" s="1010"/>
      <c r="L353" s="2460">
        <v>11</v>
      </c>
      <c r="M353" s="1004">
        <v>11</v>
      </c>
      <c r="N353" s="1004">
        <v>6.6</v>
      </c>
      <c r="O353" s="1579">
        <v>0.6</v>
      </c>
      <c r="P353" s="1281">
        <v>5736638</v>
      </c>
      <c r="Q353" s="1245">
        <v>2708225.5829999996</v>
      </c>
    </row>
    <row r="354" spans="1:17" ht="14.45" customHeight="1" x14ac:dyDescent="0.2">
      <c r="A354" s="1535" t="s">
        <v>379</v>
      </c>
      <c r="B354" s="1004">
        <v>10</v>
      </c>
      <c r="C354" s="1004">
        <v>10</v>
      </c>
      <c r="D354" s="1004">
        <v>36.5</v>
      </c>
      <c r="E354" s="1579">
        <v>3.65</v>
      </c>
      <c r="F354" s="1388" t="s">
        <v>984</v>
      </c>
      <c r="G354" s="1247">
        <v>4530366</v>
      </c>
      <c r="H354" s="1245">
        <v>2708225.5829999996</v>
      </c>
      <c r="I354" s="456"/>
      <c r="J354" s="456"/>
      <c r="K354" s="1010"/>
      <c r="L354" s="2460">
        <v>12</v>
      </c>
      <c r="M354" s="1004">
        <v>12</v>
      </c>
      <c r="N354" s="1004">
        <v>45</v>
      </c>
      <c r="O354" s="1579">
        <v>3.75</v>
      </c>
      <c r="P354" s="1281">
        <v>5736638</v>
      </c>
      <c r="Q354" s="1245">
        <v>2708225.5829999996</v>
      </c>
    </row>
    <row r="355" spans="1:17" ht="14.45" customHeight="1" x14ac:dyDescent="0.2">
      <c r="A355" s="1538" t="s">
        <v>380</v>
      </c>
      <c r="B355" s="1561">
        <v>316.89999999999998</v>
      </c>
      <c r="C355" s="1561">
        <v>285</v>
      </c>
      <c r="D355" s="1561">
        <v>285.60000000000002</v>
      </c>
      <c r="E355" s="2436">
        <v>1.0021052631578948</v>
      </c>
      <c r="F355" s="1034"/>
      <c r="G355" s="2365"/>
      <c r="H355" s="2368"/>
      <c r="I355" s="1042"/>
      <c r="J355" s="1042"/>
      <c r="K355" s="1047"/>
      <c r="L355" s="2461">
        <v>330.43</v>
      </c>
      <c r="M355" s="1561">
        <v>323.43</v>
      </c>
      <c r="N355" s="1561">
        <v>315.03000000000003</v>
      </c>
      <c r="O355" s="2436">
        <v>0.97402838326685848</v>
      </c>
      <c r="P355" s="1668"/>
      <c r="Q355" s="1250"/>
    </row>
    <row r="356" spans="1:17" ht="14.45" customHeight="1" x14ac:dyDescent="0.2">
      <c r="A356" s="1535" t="s">
        <v>381</v>
      </c>
      <c r="B356" s="1004">
        <v>160</v>
      </c>
      <c r="C356" s="1004">
        <v>153</v>
      </c>
      <c r="D356" s="1004">
        <v>168.3</v>
      </c>
      <c r="E356" s="1579">
        <v>1.1000000000000001</v>
      </c>
      <c r="F356" s="1388" t="s">
        <v>984</v>
      </c>
      <c r="G356" s="1247">
        <v>4530366</v>
      </c>
      <c r="H356" s="1245">
        <v>2708225.5829999996</v>
      </c>
      <c r="I356" s="456"/>
      <c r="J356" s="456"/>
      <c r="K356" s="1010"/>
      <c r="L356" s="2460">
        <v>137</v>
      </c>
      <c r="M356" s="1004">
        <v>133</v>
      </c>
      <c r="N356" s="1004">
        <v>146.30000000000001</v>
      </c>
      <c r="O356" s="1579">
        <v>1.1000000000000001</v>
      </c>
      <c r="P356" s="1281">
        <v>5736638</v>
      </c>
      <c r="Q356" s="1245">
        <v>2708225.5829999996</v>
      </c>
    </row>
    <row r="357" spans="1:17" ht="14.45" customHeight="1" x14ac:dyDescent="0.2">
      <c r="A357" s="1535" t="s">
        <v>382</v>
      </c>
      <c r="B357" s="1004">
        <v>10</v>
      </c>
      <c r="C357" s="1004">
        <v>10</v>
      </c>
      <c r="D357" s="1004">
        <v>10</v>
      </c>
      <c r="E357" s="1579">
        <v>1</v>
      </c>
      <c r="F357" s="1388" t="s">
        <v>984</v>
      </c>
      <c r="G357" s="1247">
        <v>4530366</v>
      </c>
      <c r="H357" s="1245">
        <v>2708225.5829999996</v>
      </c>
      <c r="I357" s="456"/>
      <c r="J357" s="456"/>
      <c r="K357" s="1010"/>
      <c r="L357" s="2460">
        <v>15.43</v>
      </c>
      <c r="M357" s="1004">
        <v>15.43</v>
      </c>
      <c r="N357" s="1004">
        <v>15.43</v>
      </c>
      <c r="O357" s="1579">
        <v>1</v>
      </c>
      <c r="P357" s="1281">
        <v>5736638</v>
      </c>
      <c r="Q357" s="1245">
        <v>2708225.5829999996</v>
      </c>
    </row>
    <row r="358" spans="1:17" ht="14.45" customHeight="1" x14ac:dyDescent="0.2">
      <c r="A358" s="1535" t="s">
        <v>383</v>
      </c>
      <c r="B358" s="1004">
        <v>0</v>
      </c>
      <c r="C358" s="1004">
        <v>0</v>
      </c>
      <c r="D358" s="1004">
        <v>0</v>
      </c>
      <c r="E358" s="1579">
        <v>0</v>
      </c>
      <c r="F358" s="1388"/>
      <c r="G358" s="1247"/>
      <c r="H358" s="1245"/>
      <c r="I358" s="456"/>
      <c r="J358" s="456"/>
      <c r="K358" s="1010"/>
      <c r="L358" s="2460">
        <v>0</v>
      </c>
      <c r="M358" s="1004">
        <v>0</v>
      </c>
      <c r="N358" s="1004">
        <v>0</v>
      </c>
      <c r="O358" s="1579">
        <v>0</v>
      </c>
      <c r="P358" s="1281"/>
      <c r="Q358" s="1245"/>
    </row>
    <row r="359" spans="1:17" ht="14.45" customHeight="1" x14ac:dyDescent="0.2">
      <c r="A359" s="1535" t="s">
        <v>384</v>
      </c>
      <c r="B359" s="1004">
        <v>52</v>
      </c>
      <c r="C359" s="1004">
        <v>52</v>
      </c>
      <c r="D359" s="1004">
        <v>46.800000000000004</v>
      </c>
      <c r="E359" s="1579">
        <v>0.9</v>
      </c>
      <c r="F359" s="1388" t="s">
        <v>984</v>
      </c>
      <c r="G359" s="1247">
        <v>4530366</v>
      </c>
      <c r="H359" s="1245">
        <v>2708225.5829999996</v>
      </c>
      <c r="I359" s="1013"/>
      <c r="J359" s="456"/>
      <c r="K359" s="1014"/>
      <c r="L359" s="2460">
        <v>80</v>
      </c>
      <c r="M359" s="1004">
        <v>80</v>
      </c>
      <c r="N359" s="1004">
        <v>64</v>
      </c>
      <c r="O359" s="1579">
        <v>0.8</v>
      </c>
      <c r="P359" s="1281">
        <v>5736638</v>
      </c>
      <c r="Q359" s="1245">
        <v>2708225.5829999996</v>
      </c>
    </row>
    <row r="360" spans="1:17" ht="14.45" customHeight="1" x14ac:dyDescent="0.2">
      <c r="A360" s="1535" t="s">
        <v>385</v>
      </c>
      <c r="B360" s="1004">
        <v>30</v>
      </c>
      <c r="C360" s="1004">
        <v>30</v>
      </c>
      <c r="D360" s="1004">
        <v>30</v>
      </c>
      <c r="E360" s="1579">
        <v>1</v>
      </c>
      <c r="F360" s="1388" t="s">
        <v>984</v>
      </c>
      <c r="G360" s="1247">
        <v>4530366</v>
      </c>
      <c r="H360" s="1245">
        <v>2708225.5829999996</v>
      </c>
      <c r="I360" s="1013"/>
      <c r="J360" s="456"/>
      <c r="K360" s="1014"/>
      <c r="L360" s="2460">
        <v>30</v>
      </c>
      <c r="M360" s="1004">
        <v>30</v>
      </c>
      <c r="N360" s="1004">
        <v>30</v>
      </c>
      <c r="O360" s="1579">
        <v>1</v>
      </c>
      <c r="P360" s="1281">
        <v>5736638</v>
      </c>
      <c r="Q360" s="1245">
        <v>2708225.5829999996</v>
      </c>
    </row>
    <row r="361" spans="1:17" ht="14.45" customHeight="1" x14ac:dyDescent="0.2">
      <c r="A361" s="1535" t="s">
        <v>386</v>
      </c>
      <c r="B361" s="1004">
        <v>25</v>
      </c>
      <c r="C361" s="1004">
        <v>25</v>
      </c>
      <c r="D361" s="1004">
        <v>20</v>
      </c>
      <c r="E361" s="1579">
        <v>0.8</v>
      </c>
      <c r="F361" s="1388" t="s">
        <v>984</v>
      </c>
      <c r="G361" s="1247">
        <v>4530366</v>
      </c>
      <c r="H361" s="1245">
        <v>2708225.5829999996</v>
      </c>
      <c r="I361" s="1013"/>
      <c r="J361" s="456"/>
      <c r="K361" s="1014"/>
      <c r="L361" s="2460">
        <v>30</v>
      </c>
      <c r="M361" s="1004">
        <v>30</v>
      </c>
      <c r="N361" s="1004">
        <v>24</v>
      </c>
      <c r="O361" s="1579">
        <v>0.8</v>
      </c>
      <c r="P361" s="1281">
        <v>5736638</v>
      </c>
      <c r="Q361" s="1245">
        <v>2708225.5829999996</v>
      </c>
    </row>
    <row r="362" spans="1:17" ht="14.45" customHeight="1" x14ac:dyDescent="0.2">
      <c r="A362" s="1535" t="s">
        <v>387</v>
      </c>
      <c r="B362" s="1004">
        <v>15</v>
      </c>
      <c r="C362" s="1004">
        <v>15</v>
      </c>
      <c r="D362" s="1004">
        <v>10.5</v>
      </c>
      <c r="E362" s="1579">
        <v>0.7</v>
      </c>
      <c r="F362" s="1388" t="s">
        <v>984</v>
      </c>
      <c r="G362" s="1247">
        <v>4530366</v>
      </c>
      <c r="H362" s="1245">
        <v>2708225.5829999996</v>
      </c>
      <c r="I362" s="456"/>
      <c r="J362" s="456"/>
      <c r="K362" s="1014"/>
      <c r="L362" s="2460">
        <v>15</v>
      </c>
      <c r="M362" s="1004">
        <v>15</v>
      </c>
      <c r="N362" s="1004">
        <v>10.5</v>
      </c>
      <c r="O362" s="1579">
        <v>0.7</v>
      </c>
      <c r="P362" s="1281">
        <v>5736638</v>
      </c>
      <c r="Q362" s="1245">
        <v>2708225.5829999996</v>
      </c>
    </row>
    <row r="363" spans="1:17" ht="14.45" customHeight="1" x14ac:dyDescent="0.2">
      <c r="A363" s="1535" t="s">
        <v>388</v>
      </c>
      <c r="B363" s="1004">
        <v>24.9</v>
      </c>
      <c r="C363" s="1004">
        <v>0</v>
      </c>
      <c r="D363" s="1004">
        <v>0</v>
      </c>
      <c r="E363" s="1579">
        <v>1.24</v>
      </c>
      <c r="F363" s="1388" t="s">
        <v>984</v>
      </c>
      <c r="G363" s="1247">
        <v>4530366</v>
      </c>
      <c r="H363" s="1245">
        <v>2708225.5829999996</v>
      </c>
      <c r="I363" s="456"/>
      <c r="J363" s="456"/>
      <c r="K363" s="1014"/>
      <c r="L363" s="2460">
        <v>23</v>
      </c>
      <c r="M363" s="1004">
        <v>20</v>
      </c>
      <c r="N363" s="1004">
        <v>24.8</v>
      </c>
      <c r="O363" s="1579">
        <v>1.24</v>
      </c>
      <c r="P363" s="1281">
        <v>5736638</v>
      </c>
      <c r="Q363" s="1245">
        <v>2708225.5829999996</v>
      </c>
    </row>
    <row r="364" spans="1:17" ht="14.45" customHeight="1" x14ac:dyDescent="0.2">
      <c r="A364" s="1538" t="s">
        <v>389</v>
      </c>
      <c r="B364" s="1561">
        <v>793</v>
      </c>
      <c r="C364" s="1561">
        <v>755</v>
      </c>
      <c r="D364" s="1561">
        <v>831.43000000000006</v>
      </c>
      <c r="E364" s="2436">
        <v>1.1012317880794702</v>
      </c>
      <c r="F364" s="1050"/>
      <c r="G364" s="1252"/>
      <c r="H364" s="1250"/>
      <c r="I364" s="1052"/>
      <c r="J364" s="1042"/>
      <c r="K364" s="2349"/>
      <c r="L364" s="2461">
        <v>570</v>
      </c>
      <c r="M364" s="1561">
        <v>538</v>
      </c>
      <c r="N364" s="1561">
        <v>563.43999999999994</v>
      </c>
      <c r="O364" s="2436">
        <v>1.0472862453531597</v>
      </c>
      <c r="P364" s="1668"/>
      <c r="Q364" s="1250"/>
    </row>
    <row r="365" spans="1:17" ht="14.45" customHeight="1" x14ac:dyDescent="0.2">
      <c r="A365" s="1535" t="s">
        <v>390</v>
      </c>
      <c r="B365" s="1004">
        <v>450</v>
      </c>
      <c r="C365" s="1004">
        <v>428</v>
      </c>
      <c r="D365" s="1004">
        <v>513.6</v>
      </c>
      <c r="E365" s="1579">
        <v>1.2</v>
      </c>
      <c r="F365" s="1388" t="s">
        <v>984</v>
      </c>
      <c r="G365" s="1247">
        <v>4530366</v>
      </c>
      <c r="H365" s="1245">
        <v>2708225.5829999996</v>
      </c>
      <c r="I365" s="1013"/>
      <c r="J365" s="456"/>
      <c r="K365" s="1014"/>
      <c r="L365" s="2460">
        <v>230</v>
      </c>
      <c r="M365" s="1004">
        <v>209</v>
      </c>
      <c r="N365" s="1004">
        <v>250.79999999999998</v>
      </c>
      <c r="O365" s="1579">
        <v>1.2</v>
      </c>
      <c r="P365" s="1281">
        <v>5736638</v>
      </c>
      <c r="Q365" s="1245">
        <v>2708225.5829999996</v>
      </c>
    </row>
    <row r="366" spans="1:17" ht="14.45" customHeight="1" x14ac:dyDescent="0.2">
      <c r="A366" s="1535" t="s">
        <v>391</v>
      </c>
      <c r="B366" s="1004">
        <v>50</v>
      </c>
      <c r="C366" s="1004">
        <v>45</v>
      </c>
      <c r="D366" s="1004">
        <v>45</v>
      </c>
      <c r="E366" s="1579">
        <v>1</v>
      </c>
      <c r="F366" s="1388" t="s">
        <v>984</v>
      </c>
      <c r="G366" s="1247">
        <v>4530366</v>
      </c>
      <c r="H366" s="1245">
        <v>2708225.5829999996</v>
      </c>
      <c r="I366" s="1013"/>
      <c r="J366" s="456"/>
      <c r="K366" s="1014"/>
      <c r="L366" s="2460">
        <v>60</v>
      </c>
      <c r="M366" s="1004">
        <v>55</v>
      </c>
      <c r="N366" s="1004">
        <v>55</v>
      </c>
      <c r="O366" s="1579">
        <v>1</v>
      </c>
      <c r="P366" s="1281">
        <v>5736638</v>
      </c>
      <c r="Q366" s="1245">
        <v>2708225.5829999996</v>
      </c>
    </row>
    <row r="367" spans="1:17" ht="14.45" customHeight="1" x14ac:dyDescent="0.2">
      <c r="A367" s="1535" t="s">
        <v>392</v>
      </c>
      <c r="B367" s="1004">
        <v>10</v>
      </c>
      <c r="C367" s="1004">
        <v>9</v>
      </c>
      <c r="D367" s="1004">
        <v>8.1</v>
      </c>
      <c r="E367" s="1579">
        <v>0.9</v>
      </c>
      <c r="F367" s="1388" t="s">
        <v>984</v>
      </c>
      <c r="G367" s="1247">
        <v>4530366</v>
      </c>
      <c r="H367" s="1245">
        <v>2708225.5829999996</v>
      </c>
      <c r="I367" s="1013"/>
      <c r="J367" s="456"/>
      <c r="K367" s="1014"/>
      <c r="L367" s="2460">
        <v>10</v>
      </c>
      <c r="M367" s="1004">
        <v>9</v>
      </c>
      <c r="N367" s="1004">
        <v>9</v>
      </c>
      <c r="O367" s="1579">
        <v>1</v>
      </c>
      <c r="P367" s="1281">
        <v>5736638</v>
      </c>
      <c r="Q367" s="1245">
        <v>2708225.5829999996</v>
      </c>
    </row>
    <row r="368" spans="1:17" ht="14.45" customHeight="1" x14ac:dyDescent="0.2">
      <c r="A368" s="1535" t="s">
        <v>393</v>
      </c>
      <c r="B368" s="1004">
        <v>60</v>
      </c>
      <c r="C368" s="1004">
        <v>59</v>
      </c>
      <c r="D368" s="1004">
        <v>82.6</v>
      </c>
      <c r="E368" s="1579">
        <v>1.4</v>
      </c>
      <c r="F368" s="1388" t="s">
        <v>984</v>
      </c>
      <c r="G368" s="1247">
        <v>4530366</v>
      </c>
      <c r="H368" s="1245">
        <v>2708225.5829999996</v>
      </c>
      <c r="I368" s="1013"/>
      <c r="J368" s="456"/>
      <c r="K368" s="1014"/>
      <c r="L368" s="2460">
        <v>30</v>
      </c>
      <c r="M368" s="1004">
        <v>29</v>
      </c>
      <c r="N368" s="1004">
        <v>40.599999999999994</v>
      </c>
      <c r="O368" s="1579">
        <v>1.4</v>
      </c>
      <c r="P368" s="1281">
        <v>5736638</v>
      </c>
      <c r="Q368" s="1245">
        <v>2708225.5829999996</v>
      </c>
    </row>
    <row r="369" spans="1:17" ht="14.45" customHeight="1" x14ac:dyDescent="0.2">
      <c r="A369" s="1535" t="s">
        <v>394</v>
      </c>
      <c r="B369" s="1004">
        <v>32</v>
      </c>
      <c r="C369" s="1004">
        <v>31</v>
      </c>
      <c r="D369" s="1004">
        <v>38.130000000000003</v>
      </c>
      <c r="E369" s="1579">
        <v>1.23</v>
      </c>
      <c r="F369" s="1388" t="s">
        <v>984</v>
      </c>
      <c r="G369" s="1247">
        <v>4530366</v>
      </c>
      <c r="H369" s="1245">
        <v>2708225.5829999996</v>
      </c>
      <c r="I369" s="1013"/>
      <c r="J369" s="456"/>
      <c r="K369" s="1014"/>
      <c r="L369" s="2460">
        <v>40</v>
      </c>
      <c r="M369" s="1004">
        <v>38</v>
      </c>
      <c r="N369" s="1004">
        <v>46.74</v>
      </c>
      <c r="O369" s="1579">
        <v>1.23</v>
      </c>
      <c r="P369" s="1281">
        <v>5736638</v>
      </c>
      <c r="Q369" s="1245">
        <v>2708225.5829999996</v>
      </c>
    </row>
    <row r="370" spans="1:17" ht="14.45" customHeight="1" x14ac:dyDescent="0.2">
      <c r="A370" s="1535" t="s">
        <v>395</v>
      </c>
      <c r="B370" s="1004">
        <v>50</v>
      </c>
      <c r="C370" s="1004">
        <v>46</v>
      </c>
      <c r="D370" s="1004">
        <v>46</v>
      </c>
      <c r="E370" s="1579">
        <v>1</v>
      </c>
      <c r="F370" s="1388" t="s">
        <v>984</v>
      </c>
      <c r="G370" s="1247">
        <v>4530366</v>
      </c>
      <c r="H370" s="1245">
        <v>2708225.5829999996</v>
      </c>
      <c r="I370" s="1013"/>
      <c r="J370" s="456"/>
      <c r="K370" s="1014"/>
      <c r="L370" s="2460">
        <v>30</v>
      </c>
      <c r="M370" s="1004">
        <v>28</v>
      </c>
      <c r="N370" s="1004">
        <v>44.800000000000004</v>
      </c>
      <c r="O370" s="1579">
        <v>1.6</v>
      </c>
      <c r="P370" s="1281">
        <v>5736638</v>
      </c>
      <c r="Q370" s="1245">
        <v>2708225.5829999996</v>
      </c>
    </row>
    <row r="371" spans="1:17" ht="14.45" customHeight="1" x14ac:dyDescent="0.2">
      <c r="A371" s="1535" t="s">
        <v>396</v>
      </c>
      <c r="B371" s="1004">
        <v>9</v>
      </c>
      <c r="C371" s="1004">
        <v>9</v>
      </c>
      <c r="D371" s="1004">
        <v>8.1</v>
      </c>
      <c r="E371" s="1579">
        <v>0.9</v>
      </c>
      <c r="F371" s="1388" t="s">
        <v>984</v>
      </c>
      <c r="G371" s="1247">
        <v>4530366</v>
      </c>
      <c r="H371" s="1245">
        <v>2708225.5829999996</v>
      </c>
      <c r="I371" s="1013"/>
      <c r="J371" s="456"/>
      <c r="K371" s="1014"/>
      <c r="L371" s="2460">
        <v>18</v>
      </c>
      <c r="M371" s="1004">
        <v>18</v>
      </c>
      <c r="N371" s="1004">
        <v>9.9</v>
      </c>
      <c r="O371" s="1579">
        <v>0.55000000000000004</v>
      </c>
      <c r="P371" s="1281">
        <v>5736638</v>
      </c>
      <c r="Q371" s="1245">
        <v>2708225.5829999996</v>
      </c>
    </row>
    <row r="372" spans="1:17" ht="14.45" customHeight="1" x14ac:dyDescent="0.2">
      <c r="A372" s="1535" t="s">
        <v>397</v>
      </c>
      <c r="B372" s="1004">
        <v>129</v>
      </c>
      <c r="C372" s="1004">
        <v>125</v>
      </c>
      <c r="D372" s="1004">
        <v>87.5</v>
      </c>
      <c r="E372" s="1579">
        <v>0.7</v>
      </c>
      <c r="F372" s="1388" t="s">
        <v>984</v>
      </c>
      <c r="G372" s="1247">
        <v>4530366</v>
      </c>
      <c r="H372" s="1245">
        <v>2708225.5829999996</v>
      </c>
      <c r="I372" s="1013"/>
      <c r="J372" s="456"/>
      <c r="K372" s="1014"/>
      <c r="L372" s="2460">
        <v>150</v>
      </c>
      <c r="M372" s="1004">
        <v>150</v>
      </c>
      <c r="N372" s="1004">
        <v>105</v>
      </c>
      <c r="O372" s="1579">
        <v>0.7</v>
      </c>
      <c r="P372" s="1281">
        <v>5736638</v>
      </c>
      <c r="Q372" s="1245">
        <v>2708225.5829999996</v>
      </c>
    </row>
    <row r="373" spans="1:17" ht="14.45" customHeight="1" x14ac:dyDescent="0.2">
      <c r="A373" s="1547" t="s">
        <v>398</v>
      </c>
      <c r="B373" s="2459">
        <v>3</v>
      </c>
      <c r="C373" s="2459">
        <v>3</v>
      </c>
      <c r="D373" s="1004">
        <v>2.4000000000000004</v>
      </c>
      <c r="E373" s="2611">
        <v>0.8</v>
      </c>
      <c r="F373" s="1388" t="s">
        <v>984</v>
      </c>
      <c r="G373" s="1247">
        <v>4530366</v>
      </c>
      <c r="H373" s="1245">
        <v>2708225.5829999996</v>
      </c>
      <c r="I373" s="1020"/>
      <c r="J373" s="1018"/>
      <c r="K373" s="1021"/>
      <c r="L373" s="2462">
        <v>2</v>
      </c>
      <c r="M373" s="2459">
        <v>2</v>
      </c>
      <c r="N373" s="2459">
        <v>1.6</v>
      </c>
      <c r="O373" s="2611">
        <v>0.8</v>
      </c>
      <c r="P373" s="1281">
        <v>5736638</v>
      </c>
      <c r="Q373" s="1245">
        <v>2708225.5829999996</v>
      </c>
    </row>
    <row r="374" spans="1:17" ht="14.45" customHeight="1" thickBot="1" x14ac:dyDescent="0.25">
      <c r="A374" s="1053" t="s">
        <v>399</v>
      </c>
      <c r="B374" s="1054">
        <v>2181.9</v>
      </c>
      <c r="C374" s="1054">
        <v>2078</v>
      </c>
      <c r="D374" s="1054">
        <v>2116.83</v>
      </c>
      <c r="E374" s="1536">
        <v>1.0186862367661211</v>
      </c>
      <c r="F374" s="1534" t="s">
        <v>984</v>
      </c>
      <c r="G374" s="1135">
        <v>4530366</v>
      </c>
      <c r="H374" s="1135">
        <v>2708225.5829999987</v>
      </c>
      <c r="I374" s="1055"/>
      <c r="J374" s="1055" t="s">
        <v>980</v>
      </c>
      <c r="K374" s="1058"/>
      <c r="L374" s="1054">
        <v>1730.43</v>
      </c>
      <c r="M374" s="1054">
        <v>1663.43</v>
      </c>
      <c r="N374" s="1054">
        <v>1640.21</v>
      </c>
      <c r="O374" s="1133">
        <v>0.98604089141112039</v>
      </c>
      <c r="P374" s="1659">
        <v>5736637.9999999991</v>
      </c>
      <c r="Q374" s="1669">
        <v>2708225.5829999992</v>
      </c>
    </row>
    <row r="375" spans="1:17" x14ac:dyDescent="0.2">
      <c r="A375" s="7" t="s">
        <v>1904</v>
      </c>
      <c r="B375" s="8"/>
      <c r="C375" s="8"/>
      <c r="D375" s="8"/>
      <c r="E375" s="2347"/>
      <c r="F375" s="10"/>
      <c r="G375" s="11"/>
      <c r="H375" s="8"/>
      <c r="I375" s="2347"/>
      <c r="J375" s="300"/>
      <c r="K375" s="300"/>
      <c r="L375" s="11"/>
      <c r="M375" s="11"/>
      <c r="N375" s="11"/>
      <c r="O375" s="300"/>
      <c r="P375" s="300"/>
      <c r="Q375" s="11"/>
    </row>
    <row r="376" spans="1:17" x14ac:dyDescent="0.2">
      <c r="A376" s="260"/>
      <c r="B376" s="8"/>
      <c r="C376" s="8"/>
      <c r="D376" s="8"/>
      <c r="E376" s="2347"/>
      <c r="F376" s="10"/>
      <c r="G376" s="11"/>
      <c r="H376" s="8"/>
      <c r="I376" s="2347"/>
      <c r="J376" s="300"/>
      <c r="K376" s="300"/>
      <c r="L376" s="11"/>
      <c r="M376" s="11"/>
      <c r="N376" s="11"/>
      <c r="O376" s="300"/>
      <c r="P376" s="300"/>
      <c r="Q376" s="11"/>
    </row>
    <row r="377" spans="1:17" x14ac:dyDescent="0.2">
      <c r="A377" s="260"/>
      <c r="B377" s="8"/>
      <c r="C377" s="8"/>
      <c r="D377" s="8"/>
      <c r="E377" s="2347"/>
      <c r="F377" s="10"/>
      <c r="G377" s="11"/>
      <c r="H377" s="8"/>
      <c r="I377" s="2347"/>
      <c r="J377" s="300"/>
      <c r="K377" s="300"/>
      <c r="L377" s="11"/>
      <c r="M377" s="11"/>
      <c r="N377" s="11"/>
      <c r="O377" s="300"/>
      <c r="P377" s="300"/>
      <c r="Q377" s="11"/>
    </row>
    <row r="378" spans="1:17" x14ac:dyDescent="0.2">
      <c r="A378" s="260"/>
      <c r="B378" s="8"/>
      <c r="C378" s="8"/>
      <c r="D378" s="8"/>
      <c r="E378" s="2475"/>
      <c r="F378" s="10"/>
      <c r="G378" s="11"/>
      <c r="H378" s="8"/>
      <c r="I378" s="2475"/>
      <c r="J378" s="300"/>
      <c r="K378" s="300"/>
      <c r="L378" s="11"/>
      <c r="M378" s="11"/>
      <c r="N378" s="11"/>
      <c r="O378" s="300"/>
      <c r="P378" s="300"/>
      <c r="Q378" s="11"/>
    </row>
    <row r="379" spans="1:17" ht="15.75" customHeight="1" x14ac:dyDescent="0.25">
      <c r="A379" s="2710" t="s">
        <v>1901</v>
      </c>
      <c r="B379" s="2710"/>
      <c r="C379" s="2710"/>
      <c r="D379" s="2710"/>
      <c r="E379" s="2710"/>
      <c r="F379" s="2710"/>
      <c r="G379" s="2710"/>
      <c r="H379" s="2710"/>
      <c r="I379" s="2710"/>
      <c r="J379" s="2710"/>
      <c r="K379" s="2710"/>
      <c r="L379" s="2710"/>
      <c r="M379" s="2710"/>
      <c r="N379" s="2710"/>
      <c r="O379" s="2710"/>
      <c r="P379" s="2710"/>
      <c r="Q379" s="2710"/>
    </row>
    <row r="380" spans="1:17" x14ac:dyDescent="0.2">
      <c r="A380" s="3"/>
      <c r="B380" s="12"/>
      <c r="C380" s="12"/>
      <c r="D380" s="12"/>
      <c r="E380" s="13"/>
      <c r="F380" s="14"/>
      <c r="G380" s="12"/>
      <c r="H380" s="12"/>
      <c r="I380" s="13"/>
      <c r="J380" s="13"/>
      <c r="K380" s="13"/>
      <c r="L380" s="12"/>
      <c r="M380" s="12"/>
      <c r="N380" s="12"/>
      <c r="O380" s="13"/>
      <c r="P380" s="13"/>
      <c r="Q380" s="12"/>
    </row>
    <row r="381" spans="1:17" ht="13.5" thickBot="1" x14ac:dyDescent="0.25">
      <c r="A381" s="3" t="s">
        <v>1826</v>
      </c>
      <c r="B381" s="12"/>
      <c r="C381" s="12"/>
      <c r="D381" s="12"/>
      <c r="E381" s="13"/>
      <c r="F381" s="14"/>
      <c r="G381" s="12"/>
      <c r="H381" s="12"/>
      <c r="I381" s="13"/>
      <c r="J381" s="13"/>
      <c r="K381" s="13"/>
      <c r="L381" s="12"/>
      <c r="M381" s="12"/>
      <c r="N381" s="12"/>
      <c r="O381" s="13"/>
      <c r="P381" s="13"/>
      <c r="Q381" s="12"/>
    </row>
    <row r="382" spans="1:17" ht="14.45" customHeight="1" thickBot="1" x14ac:dyDescent="0.25">
      <c r="A382" s="2711" t="s">
        <v>334</v>
      </c>
      <c r="B382" s="2714" t="s">
        <v>1902</v>
      </c>
      <c r="C382" s="2715"/>
      <c r="D382" s="2715"/>
      <c r="E382" s="2715"/>
      <c r="F382" s="2715"/>
      <c r="G382" s="2715"/>
      <c r="H382" s="2715"/>
      <c r="I382" s="2715"/>
      <c r="J382" s="2715"/>
      <c r="K382" s="2715"/>
      <c r="L382" s="2716" t="s">
        <v>1903</v>
      </c>
      <c r="M382" s="2717"/>
      <c r="N382" s="2717"/>
      <c r="O382" s="2717"/>
      <c r="P382" s="2718"/>
      <c r="Q382" s="2719"/>
    </row>
    <row r="383" spans="1:17" ht="14.45" customHeight="1" x14ac:dyDescent="0.2">
      <c r="A383" s="2712"/>
      <c r="B383" s="2720" t="s">
        <v>335</v>
      </c>
      <c r="C383" s="2721"/>
      <c r="D383" s="1061"/>
      <c r="E383" s="1061" t="s">
        <v>910</v>
      </c>
      <c r="F383" s="1061" t="s">
        <v>336</v>
      </c>
      <c r="G383" s="1061"/>
      <c r="H383" s="1061"/>
      <c r="I383" s="2724" t="s">
        <v>337</v>
      </c>
      <c r="J383" s="2725"/>
      <c r="K383" s="2726"/>
      <c r="L383" s="2722" t="s">
        <v>335</v>
      </c>
      <c r="M383" s="2723"/>
      <c r="N383" s="1068" t="s">
        <v>338</v>
      </c>
      <c r="O383" s="1069" t="s">
        <v>339</v>
      </c>
      <c r="P383" s="1070"/>
      <c r="Q383" s="1071"/>
    </row>
    <row r="384" spans="1:17" ht="14.45" customHeight="1" x14ac:dyDescent="0.2">
      <c r="A384" s="2712"/>
      <c r="B384" s="1061" t="s">
        <v>841</v>
      </c>
      <c r="C384" s="1061" t="s">
        <v>341</v>
      </c>
      <c r="D384" s="1061" t="s">
        <v>843</v>
      </c>
      <c r="E384" s="1061" t="s">
        <v>848</v>
      </c>
      <c r="F384" s="1061" t="s">
        <v>342</v>
      </c>
      <c r="G384" s="1061" t="s">
        <v>343</v>
      </c>
      <c r="H384" s="1061" t="s">
        <v>344</v>
      </c>
      <c r="I384" s="2727" t="s">
        <v>845</v>
      </c>
      <c r="J384" s="2728"/>
      <c r="K384" s="2729"/>
      <c r="L384" s="1072" t="s">
        <v>841</v>
      </c>
      <c r="M384" s="1068" t="s">
        <v>341</v>
      </c>
      <c r="N384" s="1068" t="s">
        <v>345</v>
      </c>
      <c r="O384" s="1069"/>
      <c r="P384" s="1068" t="s">
        <v>343</v>
      </c>
      <c r="Q384" s="1071" t="s">
        <v>344</v>
      </c>
    </row>
    <row r="385" spans="1:17" ht="14.45" customHeight="1" x14ac:dyDescent="0.2">
      <c r="A385" s="2712"/>
      <c r="B385" s="1061"/>
      <c r="C385" s="1061"/>
      <c r="D385" s="1061"/>
      <c r="E385" s="1061"/>
      <c r="F385" s="1061" t="s">
        <v>347</v>
      </c>
      <c r="G385" s="1061" t="s">
        <v>348</v>
      </c>
      <c r="H385" s="1061" t="s">
        <v>347</v>
      </c>
      <c r="I385" s="1062"/>
      <c r="J385" s="1063"/>
      <c r="K385" s="1064"/>
      <c r="L385" s="1072"/>
      <c r="M385" s="1068"/>
      <c r="N385" s="1068"/>
      <c r="O385" s="1069" t="s">
        <v>350</v>
      </c>
      <c r="P385" s="1068" t="s">
        <v>348</v>
      </c>
      <c r="Q385" s="1071" t="s">
        <v>347</v>
      </c>
    </row>
    <row r="386" spans="1:17" ht="14.45" customHeight="1" x14ac:dyDescent="0.2">
      <c r="A386" s="2713"/>
      <c r="B386" s="1065" t="s">
        <v>351</v>
      </c>
      <c r="C386" s="1065" t="s">
        <v>351</v>
      </c>
      <c r="D386" s="1065" t="s">
        <v>352</v>
      </c>
      <c r="E386" s="1065" t="s">
        <v>762</v>
      </c>
      <c r="F386" s="1065"/>
      <c r="G386" s="1065" t="s">
        <v>353</v>
      </c>
      <c r="H386" s="1065" t="s">
        <v>354</v>
      </c>
      <c r="I386" s="1066" t="s">
        <v>355</v>
      </c>
      <c r="J386" s="1066" t="s">
        <v>356</v>
      </c>
      <c r="K386" s="1067" t="s">
        <v>357</v>
      </c>
      <c r="L386" s="1073" t="s">
        <v>351</v>
      </c>
      <c r="M386" s="1074" t="s">
        <v>351</v>
      </c>
      <c r="N386" s="1074" t="s">
        <v>352</v>
      </c>
      <c r="O386" s="1075"/>
      <c r="P386" s="1074" t="s">
        <v>353</v>
      </c>
      <c r="Q386" s="1076" t="s">
        <v>354</v>
      </c>
    </row>
    <row r="387" spans="1:17" ht="14.45" customHeight="1" x14ac:dyDescent="0.2">
      <c r="A387" s="1022" t="s">
        <v>358</v>
      </c>
      <c r="B387" s="1023">
        <v>128.5</v>
      </c>
      <c r="C387" s="1023">
        <v>117.5</v>
      </c>
      <c r="D387" s="1024">
        <v>512.71</v>
      </c>
      <c r="E387" s="1664">
        <v>4.3634893617021282</v>
      </c>
      <c r="F387" s="1026"/>
      <c r="G387" s="1023"/>
      <c r="H387" s="1023"/>
      <c r="I387" s="1025"/>
      <c r="J387" s="1025"/>
      <c r="K387" s="1027"/>
      <c r="L387" s="1028">
        <v>89</v>
      </c>
      <c r="M387" s="1024">
        <v>79</v>
      </c>
      <c r="N387" s="1024">
        <v>331.5</v>
      </c>
      <c r="O387" s="1664">
        <v>4.1962025316455698</v>
      </c>
      <c r="P387" s="1665"/>
      <c r="Q387" s="1666"/>
    </row>
    <row r="388" spans="1:17" ht="14.45" customHeight="1" x14ac:dyDescent="0.2">
      <c r="A388" s="1535" t="s">
        <v>359</v>
      </c>
      <c r="B388" s="1196">
        <v>17</v>
      </c>
      <c r="C388" s="1196">
        <v>17</v>
      </c>
      <c r="D388" s="1004">
        <v>116.96</v>
      </c>
      <c r="E388" s="1206">
        <v>6.88</v>
      </c>
      <c r="F388" s="1388" t="s">
        <v>982</v>
      </c>
      <c r="G388" s="1305">
        <v>1968000</v>
      </c>
      <c r="H388" s="1006">
        <v>11873459.987039229</v>
      </c>
      <c r="I388" s="1543"/>
      <c r="J388" s="1007"/>
      <c r="K388" s="1008"/>
      <c r="L388" s="2433">
        <v>11</v>
      </c>
      <c r="M388" s="1196">
        <v>11</v>
      </c>
      <c r="N388" s="1196">
        <v>66</v>
      </c>
      <c r="O388" s="2610">
        <v>6</v>
      </c>
      <c r="P388" s="1307">
        <v>1827000</v>
      </c>
      <c r="Q388" s="1200">
        <v>11873459.987039229</v>
      </c>
    </row>
    <row r="389" spans="1:17" ht="14.45" customHeight="1" x14ac:dyDescent="0.2">
      <c r="A389" s="1535" t="s">
        <v>360</v>
      </c>
      <c r="B389" s="1196">
        <v>0</v>
      </c>
      <c r="C389" s="1196">
        <v>0</v>
      </c>
      <c r="D389" s="1004">
        <v>0</v>
      </c>
      <c r="E389" s="1206">
        <v>0</v>
      </c>
      <c r="F389" s="1005"/>
      <c r="G389" s="1305"/>
      <c r="H389" s="1006"/>
      <c r="I389" s="1543"/>
      <c r="J389" s="1007"/>
      <c r="K389" s="1008"/>
      <c r="L389" s="2433">
        <v>0</v>
      </c>
      <c r="M389" s="1196">
        <v>0</v>
      </c>
      <c r="N389" s="1196">
        <v>0</v>
      </c>
      <c r="O389" s="2610">
        <v>0</v>
      </c>
      <c r="P389" s="1307"/>
      <c r="Q389" s="1662"/>
    </row>
    <row r="390" spans="1:17" ht="14.45" customHeight="1" x14ac:dyDescent="0.2">
      <c r="A390" s="1535" t="s">
        <v>361</v>
      </c>
      <c r="B390" s="1196">
        <v>70</v>
      </c>
      <c r="C390" s="1196">
        <v>60</v>
      </c>
      <c r="D390" s="1004">
        <v>180</v>
      </c>
      <c r="E390" s="1206">
        <v>3</v>
      </c>
      <c r="F390" s="1388" t="s">
        <v>982</v>
      </c>
      <c r="G390" s="1305">
        <v>1968000</v>
      </c>
      <c r="H390" s="1006">
        <v>11873459.987039229</v>
      </c>
      <c r="I390" s="1543"/>
      <c r="J390" s="1007"/>
      <c r="K390" s="1008"/>
      <c r="L390" s="2433">
        <v>40</v>
      </c>
      <c r="M390" s="1196">
        <v>30</v>
      </c>
      <c r="N390" s="1196">
        <v>60</v>
      </c>
      <c r="O390" s="2610">
        <v>2</v>
      </c>
      <c r="P390" s="1307">
        <v>1827000</v>
      </c>
      <c r="Q390" s="1200">
        <v>11873459.987039229</v>
      </c>
    </row>
    <row r="391" spans="1:17" ht="14.45" customHeight="1" x14ac:dyDescent="0.2">
      <c r="A391" s="1535" t="s">
        <v>362</v>
      </c>
      <c r="B391" s="1196">
        <v>0</v>
      </c>
      <c r="C391" s="1196">
        <v>0</v>
      </c>
      <c r="D391" s="1004">
        <v>0</v>
      </c>
      <c r="E391" s="1206">
        <v>0</v>
      </c>
      <c r="F391" s="1388"/>
      <c r="G391" s="1305"/>
      <c r="H391" s="1006"/>
      <c r="I391" s="1543"/>
      <c r="J391" s="1007"/>
      <c r="K391" s="1008"/>
      <c r="L391" s="2433">
        <v>0</v>
      </c>
      <c r="M391" s="1196">
        <v>0</v>
      </c>
      <c r="N391" s="1196">
        <v>0</v>
      </c>
      <c r="O391" s="2610">
        <v>0</v>
      </c>
      <c r="P391" s="1307"/>
      <c r="Q391" s="1200"/>
    </row>
    <row r="392" spans="1:17" ht="14.45" customHeight="1" x14ac:dyDescent="0.2">
      <c r="A392" s="1535" t="s">
        <v>363</v>
      </c>
      <c r="B392" s="1196">
        <v>25</v>
      </c>
      <c r="C392" s="1196">
        <v>25</v>
      </c>
      <c r="D392" s="1004">
        <v>100</v>
      </c>
      <c r="E392" s="1206">
        <v>4</v>
      </c>
      <c r="F392" s="1388" t="s">
        <v>982</v>
      </c>
      <c r="G392" s="1305">
        <v>1968000</v>
      </c>
      <c r="H392" s="1006">
        <v>11873459.987039229</v>
      </c>
      <c r="I392" s="1543"/>
      <c r="J392" s="1007"/>
      <c r="K392" s="1008"/>
      <c r="L392" s="2433">
        <v>25</v>
      </c>
      <c r="M392" s="1196">
        <v>25</v>
      </c>
      <c r="N392" s="1196">
        <v>137.5</v>
      </c>
      <c r="O392" s="2610">
        <v>5.5</v>
      </c>
      <c r="P392" s="1307">
        <v>1827000</v>
      </c>
      <c r="Q392" s="1200">
        <v>11873459.987039229</v>
      </c>
    </row>
    <row r="393" spans="1:17" ht="14.45" customHeight="1" x14ac:dyDescent="0.2">
      <c r="A393" s="1535" t="s">
        <v>364</v>
      </c>
      <c r="B393" s="1196">
        <v>5</v>
      </c>
      <c r="C393" s="1196">
        <v>5</v>
      </c>
      <c r="D393" s="1004">
        <v>35</v>
      </c>
      <c r="E393" s="1206">
        <v>7</v>
      </c>
      <c r="F393" s="1388" t="s">
        <v>982</v>
      </c>
      <c r="G393" s="1305">
        <v>1968000</v>
      </c>
      <c r="H393" s="1006">
        <v>11873459.987039229</v>
      </c>
      <c r="I393" s="1543"/>
      <c r="J393" s="1007"/>
      <c r="K393" s="1008"/>
      <c r="L393" s="2433">
        <v>3</v>
      </c>
      <c r="M393" s="1196">
        <v>3</v>
      </c>
      <c r="N393" s="1196">
        <v>15</v>
      </c>
      <c r="O393" s="2610">
        <v>5</v>
      </c>
      <c r="P393" s="1307">
        <v>1827000</v>
      </c>
      <c r="Q393" s="1200">
        <v>11873459.987039229</v>
      </c>
    </row>
    <row r="394" spans="1:17" ht="14.45" customHeight="1" x14ac:dyDescent="0.2">
      <c r="A394" s="1535" t="s">
        <v>365</v>
      </c>
      <c r="B394" s="1196">
        <v>0</v>
      </c>
      <c r="C394" s="1196">
        <v>0</v>
      </c>
      <c r="D394" s="1004">
        <v>0</v>
      </c>
      <c r="E394" s="1206">
        <v>0</v>
      </c>
      <c r="F394" s="1011"/>
      <c r="G394" s="1305"/>
      <c r="H394" s="1006"/>
      <c r="I394" s="1543"/>
      <c r="J394" s="1007"/>
      <c r="K394" s="1008"/>
      <c r="L394" s="2433">
        <v>0</v>
      </c>
      <c r="M394" s="1196">
        <v>0</v>
      </c>
      <c r="N394" s="1196">
        <v>0</v>
      </c>
      <c r="O394" s="2610">
        <v>0</v>
      </c>
      <c r="P394" s="1307"/>
      <c r="Q394" s="1662"/>
    </row>
    <row r="395" spans="1:17" ht="14.45" customHeight="1" x14ac:dyDescent="0.2">
      <c r="A395" s="1535" t="s">
        <v>366</v>
      </c>
      <c r="B395" s="1196">
        <v>1.5</v>
      </c>
      <c r="C395" s="1196">
        <v>1.5</v>
      </c>
      <c r="D395" s="1004">
        <v>8.25</v>
      </c>
      <c r="E395" s="1206">
        <v>5.5</v>
      </c>
      <c r="F395" s="1388" t="s">
        <v>982</v>
      </c>
      <c r="G395" s="1305">
        <v>1968000</v>
      </c>
      <c r="H395" s="1006">
        <v>11873459.987039229</v>
      </c>
      <c r="I395" s="1543"/>
      <c r="J395" s="1007"/>
      <c r="K395" s="1008"/>
      <c r="L395" s="2433">
        <v>3</v>
      </c>
      <c r="M395" s="1196">
        <v>3</v>
      </c>
      <c r="N395" s="1196">
        <v>16.5</v>
      </c>
      <c r="O395" s="2610">
        <v>5.5</v>
      </c>
      <c r="P395" s="1307">
        <v>1827000</v>
      </c>
      <c r="Q395" s="1200">
        <v>11873459.987039229</v>
      </c>
    </row>
    <row r="396" spans="1:17" ht="14.45" customHeight="1" x14ac:dyDescent="0.2">
      <c r="A396" s="1535" t="s">
        <v>367</v>
      </c>
      <c r="B396" s="1196">
        <v>5</v>
      </c>
      <c r="C396" s="1196">
        <v>4</v>
      </c>
      <c r="D396" s="1004">
        <v>40</v>
      </c>
      <c r="E396" s="1206">
        <v>10</v>
      </c>
      <c r="F396" s="1388" t="s">
        <v>982</v>
      </c>
      <c r="G396" s="1305">
        <v>1968000</v>
      </c>
      <c r="H396" s="1006">
        <v>11873459.987039229</v>
      </c>
      <c r="I396" s="1543"/>
      <c r="J396" s="1007"/>
      <c r="K396" s="1008"/>
      <c r="L396" s="2433">
        <v>2</v>
      </c>
      <c r="M396" s="1196">
        <v>2</v>
      </c>
      <c r="N396" s="1196">
        <v>4</v>
      </c>
      <c r="O396" s="2610">
        <v>2</v>
      </c>
      <c r="P396" s="1307">
        <v>1827000</v>
      </c>
      <c r="Q396" s="1200">
        <v>11873459.987039229</v>
      </c>
    </row>
    <row r="397" spans="1:17" ht="14.45" customHeight="1" x14ac:dyDescent="0.2">
      <c r="A397" s="1535" t="s">
        <v>368</v>
      </c>
      <c r="B397" s="1196">
        <v>5</v>
      </c>
      <c r="C397" s="1196">
        <v>5</v>
      </c>
      <c r="D397" s="1004">
        <v>32.5</v>
      </c>
      <c r="E397" s="1206">
        <v>6.5</v>
      </c>
      <c r="F397" s="1388" t="s">
        <v>982</v>
      </c>
      <c r="G397" s="1305">
        <v>1968000</v>
      </c>
      <c r="H397" s="1006">
        <v>11873459.987039229</v>
      </c>
      <c r="I397" s="1543"/>
      <c r="J397" s="1007"/>
      <c r="K397" s="1008"/>
      <c r="L397" s="2433">
        <v>5</v>
      </c>
      <c r="M397" s="1196">
        <v>5</v>
      </c>
      <c r="N397" s="1196">
        <v>32.5</v>
      </c>
      <c r="O397" s="2610">
        <v>6.5</v>
      </c>
      <c r="P397" s="1307">
        <v>1827000</v>
      </c>
      <c r="Q397" s="1200">
        <v>11873459.987039229</v>
      </c>
    </row>
    <row r="398" spans="1:17" ht="14.45" customHeight="1" x14ac:dyDescent="0.2">
      <c r="A398" s="1535" t="s">
        <v>369</v>
      </c>
      <c r="B398" s="1196">
        <v>0</v>
      </c>
      <c r="C398" s="2434">
        <v>0</v>
      </c>
      <c r="D398" s="1004">
        <v>0</v>
      </c>
      <c r="E398" s="2610">
        <v>0</v>
      </c>
      <c r="F398" s="1388"/>
      <c r="G398" s="1305"/>
      <c r="H398" s="1006"/>
      <c r="I398" s="1543"/>
      <c r="J398" s="1007"/>
      <c r="K398" s="1008"/>
      <c r="L398" s="2433">
        <v>0</v>
      </c>
      <c r="M398" s="1196">
        <v>0</v>
      </c>
      <c r="N398" s="1196">
        <v>0</v>
      </c>
      <c r="O398" s="2610">
        <v>0</v>
      </c>
      <c r="P398" s="1307"/>
      <c r="Q398" s="1200"/>
    </row>
    <row r="399" spans="1:17" ht="14.45" customHeight="1" x14ac:dyDescent="0.2">
      <c r="A399" s="1535" t="s">
        <v>370</v>
      </c>
      <c r="B399" s="1196">
        <v>0</v>
      </c>
      <c r="C399" s="2434">
        <v>0</v>
      </c>
      <c r="D399" s="1004">
        <v>0</v>
      </c>
      <c r="E399" s="2435"/>
      <c r="F399" s="1005"/>
      <c r="G399" s="1305"/>
      <c r="H399" s="1006"/>
      <c r="I399" s="1543"/>
      <c r="J399" s="1007"/>
      <c r="K399" s="1008"/>
      <c r="L399" s="2433">
        <v>0</v>
      </c>
      <c r="M399" s="1196">
        <v>0</v>
      </c>
      <c r="N399" s="1196">
        <v>0</v>
      </c>
      <c r="O399" s="2456"/>
      <c r="P399" s="1307"/>
      <c r="Q399" s="1662"/>
    </row>
    <row r="400" spans="1:17" ht="14.45" customHeight="1" x14ac:dyDescent="0.2">
      <c r="A400" s="1535" t="s">
        <v>371</v>
      </c>
      <c r="B400" s="1196">
        <v>0</v>
      </c>
      <c r="C400" s="1196">
        <v>0</v>
      </c>
      <c r="D400" s="1004">
        <v>0</v>
      </c>
      <c r="E400" s="2435"/>
      <c r="F400" s="1388"/>
      <c r="G400" s="1305"/>
      <c r="H400" s="1006"/>
      <c r="I400" s="1543"/>
      <c r="J400" s="1007"/>
      <c r="K400" s="1008"/>
      <c r="L400" s="2433">
        <v>0</v>
      </c>
      <c r="M400" s="1196">
        <v>0</v>
      </c>
      <c r="N400" s="1196">
        <v>0</v>
      </c>
      <c r="O400" s="2456"/>
      <c r="P400" s="1307"/>
      <c r="Q400" s="1200"/>
    </row>
    <row r="401" spans="1:17" ht="14.45" customHeight="1" x14ac:dyDescent="0.2">
      <c r="A401" s="1535" t="s">
        <v>372</v>
      </c>
      <c r="B401" s="1196">
        <v>0</v>
      </c>
      <c r="C401" s="1196">
        <v>0</v>
      </c>
      <c r="D401" s="1004">
        <v>0</v>
      </c>
      <c r="E401" s="1548"/>
      <c r="F401" s="1005"/>
      <c r="G401" s="1305"/>
      <c r="H401" s="1006"/>
      <c r="I401" s="1543"/>
      <c r="J401" s="1007"/>
      <c r="K401" s="1008"/>
      <c r="L401" s="2433">
        <v>0</v>
      </c>
      <c r="M401" s="1196">
        <v>0</v>
      </c>
      <c r="N401" s="1196">
        <v>0</v>
      </c>
      <c r="O401" s="2456">
        <v>0</v>
      </c>
      <c r="P401" s="1307"/>
      <c r="Q401" s="1662"/>
    </row>
    <row r="402" spans="1:17" ht="14.45" customHeight="1" x14ac:dyDescent="0.2">
      <c r="A402" s="1535" t="s">
        <v>373</v>
      </c>
      <c r="B402" s="1196">
        <v>0</v>
      </c>
      <c r="C402" s="1196">
        <v>0</v>
      </c>
      <c r="D402" s="1004">
        <v>0</v>
      </c>
      <c r="E402" s="1548">
        <v>0</v>
      </c>
      <c r="F402" s="1011"/>
      <c r="G402" s="1305"/>
      <c r="H402" s="1006"/>
      <c r="I402" s="1543"/>
      <c r="J402" s="1007"/>
      <c r="K402" s="1008"/>
      <c r="L402" s="2433">
        <v>0</v>
      </c>
      <c r="M402" s="1196">
        <v>0</v>
      </c>
      <c r="N402" s="1196">
        <v>0</v>
      </c>
      <c r="O402" s="2456">
        <v>0</v>
      </c>
      <c r="P402" s="1307"/>
      <c r="Q402" s="1662"/>
    </row>
    <row r="403" spans="1:17" ht="14.45" customHeight="1" x14ac:dyDescent="0.2">
      <c r="A403" s="1538" t="s">
        <v>374</v>
      </c>
      <c r="B403" s="1049">
        <v>57</v>
      </c>
      <c r="C403" s="1031">
        <v>52</v>
      </c>
      <c r="D403" s="2618">
        <v>310</v>
      </c>
      <c r="E403" s="1664">
        <v>5.9615384615384617</v>
      </c>
      <c r="F403" s="1034"/>
      <c r="G403" s="1540"/>
      <c r="H403" s="1035"/>
      <c r="I403" s="1544"/>
      <c r="J403" s="1036"/>
      <c r="K403" s="1037"/>
      <c r="L403" s="1038">
        <v>52</v>
      </c>
      <c r="M403" s="1049">
        <v>52</v>
      </c>
      <c r="N403" s="1049">
        <v>310</v>
      </c>
      <c r="O403" s="2436">
        <v>5.9615384615384617</v>
      </c>
      <c r="P403" s="1660"/>
      <c r="Q403" s="1661"/>
    </row>
    <row r="404" spans="1:17" ht="14.45" customHeight="1" x14ac:dyDescent="0.2">
      <c r="A404" s="1535" t="s">
        <v>375</v>
      </c>
      <c r="B404" s="1196">
        <v>55</v>
      </c>
      <c r="C404" s="1196">
        <v>50</v>
      </c>
      <c r="D404" s="1004">
        <v>300</v>
      </c>
      <c r="E404" s="1206">
        <v>6</v>
      </c>
      <c r="F404" s="1388" t="s">
        <v>982</v>
      </c>
      <c r="G404" s="1305">
        <v>1968000</v>
      </c>
      <c r="H404" s="1006">
        <v>11873459.987039229</v>
      </c>
      <c r="I404" s="1543"/>
      <c r="J404" s="1007"/>
      <c r="K404" s="1008"/>
      <c r="L404" s="2437">
        <v>50</v>
      </c>
      <c r="M404" s="1196">
        <v>50</v>
      </c>
      <c r="N404" s="1196">
        <v>300</v>
      </c>
      <c r="O404" s="2610">
        <v>6</v>
      </c>
      <c r="P404" s="1307">
        <v>1827000</v>
      </c>
      <c r="Q404" s="1200">
        <v>11873459.987039229</v>
      </c>
    </row>
    <row r="405" spans="1:17" ht="14.45" customHeight="1" x14ac:dyDescent="0.2">
      <c r="A405" s="1535" t="s">
        <v>376</v>
      </c>
      <c r="B405" s="1196">
        <v>0</v>
      </c>
      <c r="C405" s="1196">
        <v>0</v>
      </c>
      <c r="D405" s="1004">
        <v>0</v>
      </c>
      <c r="E405" s="1206">
        <v>0</v>
      </c>
      <c r="F405" s="1011"/>
      <c r="G405" s="1305"/>
      <c r="H405" s="1006"/>
      <c r="I405" s="1543"/>
      <c r="J405" s="1007"/>
      <c r="K405" s="1008"/>
      <c r="L405" s="2437">
        <v>0</v>
      </c>
      <c r="M405" s="1196">
        <v>0</v>
      </c>
      <c r="N405" s="1196">
        <v>0</v>
      </c>
      <c r="O405" s="2610">
        <v>0</v>
      </c>
      <c r="P405" s="1307"/>
      <c r="Q405" s="1662"/>
    </row>
    <row r="406" spans="1:17" ht="14.45" customHeight="1" x14ac:dyDescent="0.2">
      <c r="A406" s="1535" t="s">
        <v>377</v>
      </c>
      <c r="B406" s="1196">
        <v>0</v>
      </c>
      <c r="C406" s="1196">
        <v>0</v>
      </c>
      <c r="D406" s="1004">
        <v>0</v>
      </c>
      <c r="E406" s="1206">
        <v>0</v>
      </c>
      <c r="F406" s="1388"/>
      <c r="G406" s="1305"/>
      <c r="H406" s="1006"/>
      <c r="I406" s="1543"/>
      <c r="J406" s="1007"/>
      <c r="K406" s="1008"/>
      <c r="L406" s="2437">
        <v>0</v>
      </c>
      <c r="M406" s="1196">
        <v>0</v>
      </c>
      <c r="N406" s="1196">
        <v>0</v>
      </c>
      <c r="O406" s="2610">
        <v>0</v>
      </c>
      <c r="P406" s="1307"/>
      <c r="Q406" s="1200"/>
    </row>
    <row r="407" spans="1:17" ht="14.45" customHeight="1" x14ac:dyDescent="0.2">
      <c r="A407" s="1535" t="s">
        <v>378</v>
      </c>
      <c r="B407" s="1196">
        <v>2</v>
      </c>
      <c r="C407" s="1196">
        <v>2</v>
      </c>
      <c r="D407" s="1004">
        <v>10</v>
      </c>
      <c r="E407" s="1206">
        <v>5</v>
      </c>
      <c r="F407" s="1388" t="s">
        <v>982</v>
      </c>
      <c r="G407" s="1305">
        <v>1968000</v>
      </c>
      <c r="H407" s="1006">
        <v>11873459.987039229</v>
      </c>
      <c r="I407" s="1543"/>
      <c r="J407" s="1007"/>
      <c r="K407" s="1008"/>
      <c r="L407" s="2437">
        <v>2</v>
      </c>
      <c r="M407" s="1196">
        <v>2</v>
      </c>
      <c r="N407" s="1196">
        <v>10</v>
      </c>
      <c r="O407" s="2610">
        <v>5</v>
      </c>
      <c r="P407" s="1307">
        <v>1827000</v>
      </c>
      <c r="Q407" s="1200">
        <v>11873459.987039229</v>
      </c>
    </row>
    <row r="408" spans="1:17" ht="14.45" customHeight="1" x14ac:dyDescent="0.2">
      <c r="A408" s="1535" t="s">
        <v>379</v>
      </c>
      <c r="B408" s="1196">
        <v>0</v>
      </c>
      <c r="C408" s="1196">
        <v>0</v>
      </c>
      <c r="D408" s="1004">
        <v>0</v>
      </c>
      <c r="E408" s="1206">
        <v>0</v>
      </c>
      <c r="F408" s="1388"/>
      <c r="G408" s="1305"/>
      <c r="H408" s="1006"/>
      <c r="I408" s="1543"/>
      <c r="J408" s="1007"/>
      <c r="K408" s="1008"/>
      <c r="L408" s="2437">
        <v>0</v>
      </c>
      <c r="M408" s="1196">
        <v>0</v>
      </c>
      <c r="N408" s="1196">
        <v>0</v>
      </c>
      <c r="O408" s="2610">
        <v>0</v>
      </c>
      <c r="P408" s="1307"/>
      <c r="Q408" s="1200"/>
    </row>
    <row r="409" spans="1:17" ht="14.45" customHeight="1" x14ac:dyDescent="0.2">
      <c r="A409" s="1538" t="s">
        <v>380</v>
      </c>
      <c r="B409" s="1049">
        <v>67</v>
      </c>
      <c r="C409" s="1049">
        <v>62</v>
      </c>
      <c r="D409" s="1049">
        <v>257.89999999999998</v>
      </c>
      <c r="E409" s="2436">
        <v>4.1596774193548383</v>
      </c>
      <c r="F409" s="1034"/>
      <c r="G409" s="1542"/>
      <c r="H409" s="1043"/>
      <c r="I409" s="1545"/>
      <c r="J409" s="1044"/>
      <c r="K409" s="1045"/>
      <c r="L409" s="1505">
        <v>57.5</v>
      </c>
      <c r="M409" s="1049">
        <v>55</v>
      </c>
      <c r="N409" s="1049">
        <v>223.14999999999998</v>
      </c>
      <c r="O409" s="2436">
        <v>4.0572727272727267</v>
      </c>
      <c r="P409" s="1660"/>
      <c r="Q409" s="1661"/>
    </row>
    <row r="410" spans="1:17" ht="14.45" customHeight="1" x14ac:dyDescent="0.2">
      <c r="A410" s="1535" t="s">
        <v>381</v>
      </c>
      <c r="B410" s="1196">
        <v>23</v>
      </c>
      <c r="C410" s="1196">
        <v>23</v>
      </c>
      <c r="D410" s="1004">
        <v>103.5</v>
      </c>
      <c r="E410" s="1206">
        <v>4.5</v>
      </c>
      <c r="F410" s="1388" t="s">
        <v>982</v>
      </c>
      <c r="G410" s="1305">
        <v>1968000</v>
      </c>
      <c r="H410" s="1006">
        <v>11873459.987039229</v>
      </c>
      <c r="I410" s="1543"/>
      <c r="J410" s="1007"/>
      <c r="K410" s="1008"/>
      <c r="L410" s="2437">
        <v>17</v>
      </c>
      <c r="M410" s="1196">
        <v>15.5</v>
      </c>
      <c r="N410" s="1196">
        <v>69.75</v>
      </c>
      <c r="O410" s="2610">
        <v>4.5</v>
      </c>
      <c r="P410" s="1307">
        <v>1827000</v>
      </c>
      <c r="Q410" s="1200">
        <v>11873459.987039229</v>
      </c>
    </row>
    <row r="411" spans="1:17" ht="14.45" customHeight="1" x14ac:dyDescent="0.2">
      <c r="A411" s="1535" t="s">
        <v>382</v>
      </c>
      <c r="B411" s="1196">
        <v>5</v>
      </c>
      <c r="C411" s="1196">
        <v>5</v>
      </c>
      <c r="D411" s="1004">
        <v>25</v>
      </c>
      <c r="E411" s="1206">
        <v>5</v>
      </c>
      <c r="F411" s="1388" t="s">
        <v>982</v>
      </c>
      <c r="G411" s="1305">
        <v>1968000</v>
      </c>
      <c r="H411" s="1006">
        <v>11873459.987039229</v>
      </c>
      <c r="I411" s="1543"/>
      <c r="J411" s="1007"/>
      <c r="K411" s="1008"/>
      <c r="L411" s="2437">
        <v>5</v>
      </c>
      <c r="M411" s="1196">
        <v>5</v>
      </c>
      <c r="N411" s="1196">
        <v>25</v>
      </c>
      <c r="O411" s="2610">
        <v>5</v>
      </c>
      <c r="P411" s="1307">
        <v>1827000</v>
      </c>
      <c r="Q411" s="1200">
        <v>11873459.987039229</v>
      </c>
    </row>
    <row r="412" spans="1:17" ht="14.45" customHeight="1" x14ac:dyDescent="0.2">
      <c r="A412" s="1535" t="s">
        <v>383</v>
      </c>
      <c r="B412" s="1196">
        <v>0</v>
      </c>
      <c r="C412" s="1196">
        <v>0</v>
      </c>
      <c r="D412" s="1004">
        <v>0</v>
      </c>
      <c r="E412" s="1206">
        <v>0</v>
      </c>
      <c r="F412" s="1005"/>
      <c r="G412" s="1305"/>
      <c r="H412" s="1006"/>
      <c r="I412" s="1543"/>
      <c r="J412" s="1007"/>
      <c r="K412" s="1008"/>
      <c r="L412" s="2437">
        <v>0</v>
      </c>
      <c r="M412" s="1196">
        <v>0</v>
      </c>
      <c r="N412" s="1196">
        <v>0</v>
      </c>
      <c r="O412" s="2610">
        <v>0</v>
      </c>
      <c r="P412" s="1307"/>
      <c r="Q412" s="1662"/>
    </row>
    <row r="413" spans="1:17" ht="14.45" customHeight="1" x14ac:dyDescent="0.2">
      <c r="A413" s="1535" t="s">
        <v>384</v>
      </c>
      <c r="B413" s="1196">
        <v>23</v>
      </c>
      <c r="C413" s="1196">
        <v>23</v>
      </c>
      <c r="D413" s="1004">
        <v>87.399999999999991</v>
      </c>
      <c r="E413" s="1206">
        <v>3.8</v>
      </c>
      <c r="F413" s="1388" t="s">
        <v>982</v>
      </c>
      <c r="G413" s="1305">
        <v>1968000</v>
      </c>
      <c r="H413" s="1006">
        <v>11873459.987039229</v>
      </c>
      <c r="I413" s="1546"/>
      <c r="J413" s="1007"/>
      <c r="K413" s="1008"/>
      <c r="L413" s="2437">
        <v>23</v>
      </c>
      <c r="M413" s="1196">
        <v>23</v>
      </c>
      <c r="N413" s="1196">
        <v>87.399999999999991</v>
      </c>
      <c r="O413" s="2610">
        <v>3.8</v>
      </c>
      <c r="P413" s="1307">
        <v>1827000</v>
      </c>
      <c r="Q413" s="1200">
        <v>11873459.987039229</v>
      </c>
    </row>
    <row r="414" spans="1:17" ht="14.45" customHeight="1" x14ac:dyDescent="0.2">
      <c r="A414" s="1535" t="s">
        <v>385</v>
      </c>
      <c r="B414" s="1196">
        <v>2</v>
      </c>
      <c r="C414" s="1196">
        <v>2</v>
      </c>
      <c r="D414" s="1004">
        <v>10</v>
      </c>
      <c r="E414" s="1206">
        <v>5</v>
      </c>
      <c r="F414" s="1388" t="s">
        <v>982</v>
      </c>
      <c r="G414" s="1305">
        <v>1968000</v>
      </c>
      <c r="H414" s="1006">
        <v>11873459.987039229</v>
      </c>
      <c r="I414" s="1546"/>
      <c r="J414" s="1007"/>
      <c r="K414" s="1008"/>
      <c r="L414" s="2437">
        <v>2.5</v>
      </c>
      <c r="M414" s="1196">
        <v>2.5</v>
      </c>
      <c r="N414" s="1196">
        <v>12.5</v>
      </c>
      <c r="O414" s="2610">
        <v>5</v>
      </c>
      <c r="P414" s="1307">
        <v>1827000</v>
      </c>
      <c r="Q414" s="1200">
        <v>11873459.987039229</v>
      </c>
    </row>
    <row r="415" spans="1:17" ht="14.45" customHeight="1" x14ac:dyDescent="0.2">
      <c r="A415" s="1535" t="s">
        <v>386</v>
      </c>
      <c r="B415" s="1196">
        <v>4</v>
      </c>
      <c r="C415" s="1196">
        <v>4</v>
      </c>
      <c r="D415" s="1004">
        <v>24</v>
      </c>
      <c r="E415" s="1206">
        <v>6</v>
      </c>
      <c r="F415" s="1388" t="s">
        <v>982</v>
      </c>
      <c r="G415" s="1305">
        <v>1968000</v>
      </c>
      <c r="H415" s="1006">
        <v>11873459.987039229</v>
      </c>
      <c r="I415" s="1546"/>
      <c r="J415" s="1007"/>
      <c r="K415" s="1008"/>
      <c r="L415" s="2437">
        <v>0</v>
      </c>
      <c r="M415" s="1196">
        <v>0</v>
      </c>
      <c r="N415" s="1196">
        <v>0</v>
      </c>
      <c r="O415" s="2610">
        <v>0</v>
      </c>
      <c r="P415" s="1307"/>
      <c r="Q415" s="1200"/>
    </row>
    <row r="416" spans="1:17" ht="14.45" customHeight="1" x14ac:dyDescent="0.2">
      <c r="A416" s="1535" t="s">
        <v>387</v>
      </c>
      <c r="B416" s="1196">
        <v>5</v>
      </c>
      <c r="C416" s="1196">
        <v>5</v>
      </c>
      <c r="D416" s="1004">
        <v>8</v>
      </c>
      <c r="E416" s="1206">
        <v>1.6</v>
      </c>
      <c r="F416" s="1388" t="s">
        <v>982</v>
      </c>
      <c r="G416" s="1305">
        <v>1968000</v>
      </c>
      <c r="H416" s="1006">
        <v>11873459.987039229</v>
      </c>
      <c r="I416" s="1546"/>
      <c r="J416" s="1007"/>
      <c r="K416" s="1008"/>
      <c r="L416" s="2437">
        <v>3</v>
      </c>
      <c r="M416" s="1196">
        <v>2</v>
      </c>
      <c r="N416" s="1196">
        <v>4</v>
      </c>
      <c r="O416" s="2610">
        <v>2</v>
      </c>
      <c r="P416" s="1307">
        <v>1827000</v>
      </c>
      <c r="Q416" s="1200">
        <v>11873459.987039229</v>
      </c>
    </row>
    <row r="417" spans="1:17" ht="14.45" customHeight="1" x14ac:dyDescent="0.2">
      <c r="A417" s="1535" t="s">
        <v>388</v>
      </c>
      <c r="B417" s="1196">
        <v>5</v>
      </c>
      <c r="C417" s="1196">
        <v>0</v>
      </c>
      <c r="D417" s="1004">
        <v>0</v>
      </c>
      <c r="E417" s="1206">
        <v>3.5</v>
      </c>
      <c r="F417" s="1388" t="s">
        <v>982</v>
      </c>
      <c r="G417" s="1305">
        <v>1968000</v>
      </c>
      <c r="H417" s="1006">
        <v>11873459.987039229</v>
      </c>
      <c r="I417" s="1546"/>
      <c r="J417" s="1007"/>
      <c r="K417" s="1008"/>
      <c r="L417" s="2437">
        <v>7</v>
      </c>
      <c r="M417" s="1196">
        <v>7</v>
      </c>
      <c r="N417" s="1196">
        <v>24.5</v>
      </c>
      <c r="O417" s="2610">
        <v>3.5</v>
      </c>
      <c r="P417" s="1307">
        <v>1827000</v>
      </c>
      <c r="Q417" s="1200">
        <v>11873459.987039229</v>
      </c>
    </row>
    <row r="418" spans="1:17" ht="14.45" customHeight="1" x14ac:dyDescent="0.2">
      <c r="A418" s="1538" t="s">
        <v>389</v>
      </c>
      <c r="B418" s="1049">
        <v>57.3</v>
      </c>
      <c r="C418" s="1049">
        <v>51.3</v>
      </c>
      <c r="D418" s="1049">
        <v>319.7</v>
      </c>
      <c r="E418" s="2436">
        <v>6.2319688109161797</v>
      </c>
      <c r="F418" s="1050"/>
      <c r="G418" s="1542"/>
      <c r="H418" s="1043"/>
      <c r="I418" s="1555"/>
      <c r="J418" s="1044"/>
      <c r="K418" s="1045"/>
      <c r="L418" s="1505">
        <v>79.3</v>
      </c>
      <c r="M418" s="1049">
        <v>71.3</v>
      </c>
      <c r="N418" s="1049">
        <v>430.47</v>
      </c>
      <c r="O418" s="2436">
        <v>6.0374474053295941</v>
      </c>
      <c r="P418" s="1660"/>
      <c r="Q418" s="1661"/>
    </row>
    <row r="419" spans="1:17" ht="14.45" customHeight="1" x14ac:dyDescent="0.2">
      <c r="A419" s="1535" t="s">
        <v>390</v>
      </c>
      <c r="B419" s="1196">
        <v>24</v>
      </c>
      <c r="C419" s="1196">
        <v>21</v>
      </c>
      <c r="D419" s="1004">
        <v>138.6</v>
      </c>
      <c r="E419" s="1206">
        <v>6.6</v>
      </c>
      <c r="F419" s="1388" t="s">
        <v>982</v>
      </c>
      <c r="G419" s="1305">
        <v>1968000</v>
      </c>
      <c r="H419" s="1006">
        <v>11873459.987039229</v>
      </c>
      <c r="I419" s="1546"/>
      <c r="J419" s="1007"/>
      <c r="K419" s="1008"/>
      <c r="L419" s="2437">
        <v>45</v>
      </c>
      <c r="M419" s="1196">
        <v>45</v>
      </c>
      <c r="N419" s="1196">
        <v>270</v>
      </c>
      <c r="O419" s="2610">
        <v>6</v>
      </c>
      <c r="P419" s="1307">
        <v>1827000</v>
      </c>
      <c r="Q419" s="1200">
        <v>11873459.987039229</v>
      </c>
    </row>
    <row r="420" spans="1:17" ht="14.45" customHeight="1" x14ac:dyDescent="0.2">
      <c r="A420" s="1535" t="s">
        <v>391</v>
      </c>
      <c r="B420" s="1196">
        <v>3</v>
      </c>
      <c r="C420" s="1196">
        <v>3</v>
      </c>
      <c r="D420" s="1004">
        <v>9</v>
      </c>
      <c r="E420" s="1206">
        <v>3</v>
      </c>
      <c r="F420" s="1388" t="s">
        <v>982</v>
      </c>
      <c r="G420" s="1305">
        <v>1968000</v>
      </c>
      <c r="H420" s="1006">
        <v>11873459.987039229</v>
      </c>
      <c r="I420" s="1546"/>
      <c r="J420" s="1007"/>
      <c r="K420" s="1008"/>
      <c r="L420" s="2437">
        <v>3</v>
      </c>
      <c r="M420" s="1196">
        <v>3</v>
      </c>
      <c r="N420" s="1196">
        <v>9</v>
      </c>
      <c r="O420" s="2610">
        <v>3</v>
      </c>
      <c r="P420" s="1307">
        <v>1827000</v>
      </c>
      <c r="Q420" s="1200">
        <v>11873459.987039229</v>
      </c>
    </row>
    <row r="421" spans="1:17" ht="14.45" customHeight="1" x14ac:dyDescent="0.2">
      <c r="A421" s="1535" t="s">
        <v>392</v>
      </c>
      <c r="B421" s="1196">
        <v>3.3</v>
      </c>
      <c r="C421" s="1196">
        <v>3.3</v>
      </c>
      <c r="D421" s="1004">
        <v>23.099999999999998</v>
      </c>
      <c r="E421" s="1206">
        <v>7</v>
      </c>
      <c r="F421" s="1388" t="s">
        <v>982</v>
      </c>
      <c r="G421" s="1305">
        <v>1968000</v>
      </c>
      <c r="H421" s="1006">
        <v>11873459.987039229</v>
      </c>
      <c r="I421" s="1546"/>
      <c r="J421" s="1007"/>
      <c r="K421" s="1008"/>
      <c r="L421" s="2437">
        <v>3.3</v>
      </c>
      <c r="M421" s="1196">
        <v>3.3</v>
      </c>
      <c r="N421" s="1196">
        <v>19.47</v>
      </c>
      <c r="O421" s="2610">
        <v>5.9</v>
      </c>
      <c r="P421" s="1307">
        <v>1827000</v>
      </c>
      <c r="Q421" s="1200">
        <v>11873459.987039229</v>
      </c>
    </row>
    <row r="422" spans="1:17" ht="14.45" customHeight="1" x14ac:dyDescent="0.2">
      <c r="A422" s="1535" t="s">
        <v>393</v>
      </c>
      <c r="B422" s="1196">
        <v>10</v>
      </c>
      <c r="C422" s="1196">
        <v>9</v>
      </c>
      <c r="D422" s="1004">
        <v>54</v>
      </c>
      <c r="E422" s="1206">
        <v>6</v>
      </c>
      <c r="F422" s="1388" t="s">
        <v>982</v>
      </c>
      <c r="G422" s="1305">
        <v>1968000</v>
      </c>
      <c r="H422" s="1006">
        <v>11873459.987039229</v>
      </c>
      <c r="I422" s="1546"/>
      <c r="J422" s="1007"/>
      <c r="K422" s="1008"/>
      <c r="L422" s="2437">
        <v>9</v>
      </c>
      <c r="M422" s="1196">
        <v>9</v>
      </c>
      <c r="N422" s="1196">
        <v>54</v>
      </c>
      <c r="O422" s="2610">
        <v>6</v>
      </c>
      <c r="P422" s="1307">
        <v>1827000</v>
      </c>
      <c r="Q422" s="1200">
        <v>11873459.987039229</v>
      </c>
    </row>
    <row r="423" spans="1:17" ht="14.45" customHeight="1" x14ac:dyDescent="0.2">
      <c r="A423" s="1535" t="s">
        <v>394</v>
      </c>
      <c r="B423" s="1196">
        <v>0</v>
      </c>
      <c r="C423" s="1196">
        <v>0</v>
      </c>
      <c r="D423" s="1004">
        <v>0</v>
      </c>
      <c r="E423" s="1206">
        <v>0</v>
      </c>
      <c r="F423" s="1388"/>
      <c r="G423" s="1305"/>
      <c r="H423" s="1006"/>
      <c r="I423" s="1546"/>
      <c r="J423" s="1007"/>
      <c r="K423" s="1008"/>
      <c r="L423" s="2437">
        <v>0</v>
      </c>
      <c r="M423" s="1196">
        <v>0</v>
      </c>
      <c r="N423" s="1196">
        <v>0</v>
      </c>
      <c r="O423" s="2610">
        <v>0</v>
      </c>
      <c r="P423" s="1307"/>
      <c r="Q423" s="1200"/>
    </row>
    <row r="424" spans="1:17" ht="14.45" customHeight="1" x14ac:dyDescent="0.2">
      <c r="A424" s="1535" t="s">
        <v>395</v>
      </c>
      <c r="B424" s="1196">
        <v>0</v>
      </c>
      <c r="C424" s="1196">
        <v>0</v>
      </c>
      <c r="D424" s="1004">
        <v>0</v>
      </c>
      <c r="E424" s="1206">
        <v>0</v>
      </c>
      <c r="F424" s="1388"/>
      <c r="G424" s="1305"/>
      <c r="H424" s="1006"/>
      <c r="I424" s="1546"/>
      <c r="J424" s="1007"/>
      <c r="K424" s="1008"/>
      <c r="L424" s="2437">
        <v>0</v>
      </c>
      <c r="M424" s="1196">
        <v>0</v>
      </c>
      <c r="N424" s="1196">
        <v>0</v>
      </c>
      <c r="O424" s="2610">
        <v>0</v>
      </c>
      <c r="P424" s="1307"/>
      <c r="Q424" s="1200"/>
    </row>
    <row r="425" spans="1:17" ht="14.45" customHeight="1" x14ac:dyDescent="0.2">
      <c r="A425" s="1535" t="s">
        <v>396</v>
      </c>
      <c r="B425" s="1196">
        <v>0</v>
      </c>
      <c r="C425" s="1196">
        <v>0</v>
      </c>
      <c r="D425" s="1004">
        <v>0</v>
      </c>
      <c r="E425" s="1206">
        <v>0</v>
      </c>
      <c r="F425" s="1005"/>
      <c r="G425" s="1305"/>
      <c r="H425" s="1006"/>
      <c r="I425" s="1546"/>
      <c r="J425" s="1007"/>
      <c r="K425" s="1008"/>
      <c r="L425" s="2437">
        <v>0</v>
      </c>
      <c r="M425" s="1196">
        <v>0</v>
      </c>
      <c r="N425" s="1196">
        <v>0</v>
      </c>
      <c r="O425" s="2610">
        <v>0</v>
      </c>
      <c r="P425" s="1307"/>
      <c r="Q425" s="1662"/>
    </row>
    <row r="426" spans="1:17" ht="14.45" customHeight="1" x14ac:dyDescent="0.2">
      <c r="A426" s="1535" t="s">
        <v>397</v>
      </c>
      <c r="B426" s="1196">
        <v>10</v>
      </c>
      <c r="C426" s="1196">
        <v>10</v>
      </c>
      <c r="D426" s="1004">
        <v>50</v>
      </c>
      <c r="E426" s="1206">
        <v>5</v>
      </c>
      <c r="F426" s="1388" t="s">
        <v>982</v>
      </c>
      <c r="G426" s="1305">
        <v>1968000</v>
      </c>
      <c r="H426" s="1006">
        <v>11873459.987039229</v>
      </c>
      <c r="I426" s="1546"/>
      <c r="J426" s="1007"/>
      <c r="K426" s="1008"/>
      <c r="L426" s="2437">
        <v>15</v>
      </c>
      <c r="M426" s="1196">
        <v>7</v>
      </c>
      <c r="N426" s="1196">
        <v>42</v>
      </c>
      <c r="O426" s="2610">
        <v>6</v>
      </c>
      <c r="P426" s="1307">
        <v>1827000</v>
      </c>
      <c r="Q426" s="1200">
        <v>11873459.987039229</v>
      </c>
    </row>
    <row r="427" spans="1:17" ht="14.45" customHeight="1" x14ac:dyDescent="0.2">
      <c r="A427" s="1547" t="s">
        <v>398</v>
      </c>
      <c r="B427" s="1584">
        <v>7</v>
      </c>
      <c r="C427" s="1584">
        <v>5</v>
      </c>
      <c r="D427" s="1004">
        <v>45</v>
      </c>
      <c r="E427" s="2609">
        <v>9</v>
      </c>
      <c r="F427" s="1388" t="s">
        <v>982</v>
      </c>
      <c r="G427" s="1305">
        <v>1968000</v>
      </c>
      <c r="H427" s="1006">
        <v>11873459.987039229</v>
      </c>
      <c r="I427" s="1556"/>
      <c r="J427" s="1550"/>
      <c r="K427" s="1557"/>
      <c r="L427" s="2572">
        <v>4</v>
      </c>
      <c r="M427" s="1584">
        <v>4</v>
      </c>
      <c r="N427" s="1584">
        <v>36</v>
      </c>
      <c r="O427" s="2622">
        <v>9</v>
      </c>
      <c r="P427" s="1307">
        <v>1827000</v>
      </c>
      <c r="Q427" s="1200">
        <v>11873459.987039229</v>
      </c>
    </row>
    <row r="428" spans="1:17" ht="14.45" customHeight="1" thickBot="1" x14ac:dyDescent="0.25">
      <c r="A428" s="1053" t="s">
        <v>399</v>
      </c>
      <c r="B428" s="1054">
        <v>309.8</v>
      </c>
      <c r="C428" s="1054">
        <v>282.8</v>
      </c>
      <c r="D428" s="1054">
        <v>1400.3100000000002</v>
      </c>
      <c r="E428" s="1536">
        <v>4.9515912305516272</v>
      </c>
      <c r="F428" s="1534" t="s">
        <v>982</v>
      </c>
      <c r="G428" s="1135">
        <v>1967999.9999999995</v>
      </c>
      <c r="H428" s="1135">
        <v>11873459.987039229</v>
      </c>
      <c r="I428" s="1055"/>
      <c r="J428" s="1055" t="s">
        <v>980</v>
      </c>
      <c r="K428" s="1058"/>
      <c r="L428" s="1054">
        <v>277.8</v>
      </c>
      <c r="M428" s="1054">
        <v>257.3</v>
      </c>
      <c r="N428" s="1054">
        <v>1295.1199999999999</v>
      </c>
      <c r="O428" s="1133">
        <v>5.0335017489312079</v>
      </c>
      <c r="P428" s="1659">
        <v>1827000</v>
      </c>
      <c r="Q428" s="1663">
        <v>11873459.987039229</v>
      </c>
    </row>
    <row r="429" spans="1:17" x14ac:dyDescent="0.2">
      <c r="A429" s="7" t="s">
        <v>1904</v>
      </c>
      <c r="B429" s="8"/>
      <c r="C429" s="8"/>
      <c r="D429" s="8"/>
      <c r="E429" s="9"/>
      <c r="F429" s="10"/>
      <c r="G429" s="11"/>
      <c r="H429" s="8"/>
      <c r="I429" s="9"/>
      <c r="J429" s="1"/>
      <c r="K429" s="1"/>
      <c r="O429" s="1"/>
      <c r="P429" s="1"/>
    </row>
    <row r="430" spans="1:17" x14ac:dyDescent="0.2">
      <c r="A430" s="6"/>
      <c r="B430" s="8"/>
      <c r="C430" s="8"/>
      <c r="D430" s="8"/>
      <c r="E430" s="9"/>
      <c r="F430" s="10"/>
      <c r="G430" s="11"/>
      <c r="H430" s="8"/>
      <c r="I430" s="9"/>
      <c r="J430" s="1"/>
      <c r="K430" s="1"/>
      <c r="O430" s="1"/>
      <c r="P430" s="1"/>
    </row>
    <row r="431" spans="1:17" x14ac:dyDescent="0.2">
      <c r="A431" s="6"/>
      <c r="B431" s="8"/>
      <c r="C431" s="8"/>
      <c r="D431" s="8"/>
      <c r="E431" s="9"/>
      <c r="F431" s="10"/>
      <c r="G431" s="11"/>
      <c r="H431" s="8"/>
      <c r="I431" s="9"/>
      <c r="J431" s="1"/>
      <c r="K431" s="1"/>
      <c r="O431" s="1"/>
      <c r="P431" s="1"/>
    </row>
    <row r="432" spans="1:17" x14ac:dyDescent="0.2">
      <c r="A432" s="6"/>
      <c r="B432" s="8"/>
      <c r="C432" s="8"/>
      <c r="D432" s="8"/>
      <c r="E432" s="2475"/>
      <c r="F432" s="10"/>
      <c r="G432" s="11"/>
      <c r="H432" s="8"/>
      <c r="I432" s="2475"/>
      <c r="J432" s="2476"/>
      <c r="K432" s="2476"/>
      <c r="O432" s="2476"/>
      <c r="P432" s="2476"/>
    </row>
    <row r="433" spans="1:17" ht="15.75" customHeight="1" x14ac:dyDescent="0.25">
      <c r="A433" s="2710" t="s">
        <v>1901</v>
      </c>
      <c r="B433" s="2710"/>
      <c r="C433" s="2710"/>
      <c r="D433" s="2710"/>
      <c r="E433" s="2710"/>
      <c r="F433" s="2710"/>
      <c r="G433" s="2710"/>
      <c r="H433" s="2710"/>
      <c r="I433" s="2710"/>
      <c r="J433" s="2710"/>
      <c r="K433" s="2710"/>
      <c r="L433" s="2710"/>
      <c r="M433" s="2710"/>
      <c r="N433" s="2710"/>
      <c r="O433" s="2710"/>
      <c r="P433" s="2710"/>
      <c r="Q433" s="2710"/>
    </row>
    <row r="434" spans="1:17" x14ac:dyDescent="0.2">
      <c r="A434" s="3"/>
      <c r="B434" s="12"/>
      <c r="C434" s="12"/>
      <c r="D434" s="12"/>
      <c r="E434" s="13"/>
      <c r="F434" s="14"/>
      <c r="G434" s="12"/>
      <c r="H434" s="12"/>
      <c r="I434" s="13"/>
      <c r="J434" s="13"/>
      <c r="K434" s="13"/>
      <c r="L434" s="12"/>
      <c r="M434" s="12"/>
      <c r="N434" s="12"/>
      <c r="O434" s="13"/>
      <c r="P434" s="13"/>
      <c r="Q434" s="12"/>
    </row>
    <row r="435" spans="1:17" ht="13.5" thickBot="1" x14ac:dyDescent="0.25">
      <c r="A435" s="3" t="s">
        <v>310</v>
      </c>
      <c r="B435" s="12"/>
      <c r="C435" s="12"/>
      <c r="D435" s="12"/>
      <c r="E435" s="13"/>
      <c r="F435" s="14"/>
      <c r="G435" s="12"/>
      <c r="H435" s="12"/>
      <c r="I435" s="13"/>
      <c r="J435" s="13"/>
      <c r="K435" s="13"/>
      <c r="L435" s="12"/>
      <c r="M435" s="12"/>
      <c r="N435" s="12"/>
      <c r="O435" s="13"/>
      <c r="P435" s="13"/>
      <c r="Q435" s="12"/>
    </row>
    <row r="436" spans="1:17" ht="14.45" customHeight="1" thickBot="1" x14ac:dyDescent="0.25">
      <c r="A436" s="2711" t="s">
        <v>334</v>
      </c>
      <c r="B436" s="2714" t="s">
        <v>1902</v>
      </c>
      <c r="C436" s="2715"/>
      <c r="D436" s="2715"/>
      <c r="E436" s="2715"/>
      <c r="F436" s="2715"/>
      <c r="G436" s="2715"/>
      <c r="H436" s="2715"/>
      <c r="I436" s="2715"/>
      <c r="J436" s="2715"/>
      <c r="K436" s="2715"/>
      <c r="L436" s="2716" t="s">
        <v>1903</v>
      </c>
      <c r="M436" s="2717"/>
      <c r="N436" s="2717"/>
      <c r="O436" s="2717"/>
      <c r="P436" s="2718"/>
      <c r="Q436" s="2719"/>
    </row>
    <row r="437" spans="1:17" ht="14.45" customHeight="1" x14ac:dyDescent="0.2">
      <c r="A437" s="2712"/>
      <c r="B437" s="2720" t="s">
        <v>335</v>
      </c>
      <c r="C437" s="2721"/>
      <c r="D437" s="1061"/>
      <c r="E437" s="1061" t="s">
        <v>910</v>
      </c>
      <c r="F437" s="1061" t="s">
        <v>336</v>
      </c>
      <c r="G437" s="1061"/>
      <c r="H437" s="1061"/>
      <c r="I437" s="2724" t="s">
        <v>337</v>
      </c>
      <c r="J437" s="2725"/>
      <c r="K437" s="2726"/>
      <c r="L437" s="2722" t="s">
        <v>335</v>
      </c>
      <c r="M437" s="2723"/>
      <c r="N437" s="1068" t="s">
        <v>338</v>
      </c>
      <c r="O437" s="1069" t="s">
        <v>339</v>
      </c>
      <c r="P437" s="1070"/>
      <c r="Q437" s="1071"/>
    </row>
    <row r="438" spans="1:17" ht="14.45" customHeight="1" x14ac:dyDescent="0.2">
      <c r="A438" s="2712"/>
      <c r="B438" s="1061" t="s">
        <v>841</v>
      </c>
      <c r="C438" s="1061" t="s">
        <v>341</v>
      </c>
      <c r="D438" s="1061" t="s">
        <v>843</v>
      </c>
      <c r="E438" s="1061" t="s">
        <v>848</v>
      </c>
      <c r="F438" s="1061" t="s">
        <v>342</v>
      </c>
      <c r="G438" s="1061" t="s">
        <v>343</v>
      </c>
      <c r="H438" s="1061" t="s">
        <v>344</v>
      </c>
      <c r="I438" s="2727" t="s">
        <v>845</v>
      </c>
      <c r="J438" s="2728"/>
      <c r="K438" s="2729"/>
      <c r="L438" s="1072" t="s">
        <v>841</v>
      </c>
      <c r="M438" s="1068" t="s">
        <v>341</v>
      </c>
      <c r="N438" s="1068" t="s">
        <v>345</v>
      </c>
      <c r="O438" s="1069"/>
      <c r="P438" s="1068" t="s">
        <v>343</v>
      </c>
      <c r="Q438" s="1071" t="s">
        <v>344</v>
      </c>
    </row>
    <row r="439" spans="1:17" ht="14.45" customHeight="1" x14ac:dyDescent="0.2">
      <c r="A439" s="2712"/>
      <c r="B439" s="1061"/>
      <c r="C439" s="1061"/>
      <c r="D439" s="1061"/>
      <c r="E439" s="1061"/>
      <c r="F439" s="1061" t="s">
        <v>347</v>
      </c>
      <c r="G439" s="1061" t="s">
        <v>348</v>
      </c>
      <c r="H439" s="1061" t="s">
        <v>347</v>
      </c>
      <c r="I439" s="1062"/>
      <c r="J439" s="1063"/>
      <c r="K439" s="1064"/>
      <c r="L439" s="1072"/>
      <c r="M439" s="1068"/>
      <c r="N439" s="1068"/>
      <c r="O439" s="1069" t="s">
        <v>350</v>
      </c>
      <c r="P439" s="1068" t="s">
        <v>348</v>
      </c>
      <c r="Q439" s="1071" t="s">
        <v>347</v>
      </c>
    </row>
    <row r="440" spans="1:17" ht="14.45" customHeight="1" x14ac:dyDescent="0.2">
      <c r="A440" s="2713"/>
      <c r="B440" s="1065" t="s">
        <v>351</v>
      </c>
      <c r="C440" s="1065" t="s">
        <v>351</v>
      </c>
      <c r="D440" s="1065" t="s">
        <v>352</v>
      </c>
      <c r="E440" s="1065" t="s">
        <v>762</v>
      </c>
      <c r="F440" s="1065"/>
      <c r="G440" s="1065" t="s">
        <v>353</v>
      </c>
      <c r="H440" s="1065" t="s">
        <v>354</v>
      </c>
      <c r="I440" s="1066" t="s">
        <v>355</v>
      </c>
      <c r="J440" s="1066" t="s">
        <v>356</v>
      </c>
      <c r="K440" s="1067" t="s">
        <v>357</v>
      </c>
      <c r="L440" s="1073" t="s">
        <v>351</v>
      </c>
      <c r="M440" s="1074" t="s">
        <v>351</v>
      </c>
      <c r="N440" s="1074" t="s">
        <v>352</v>
      </c>
      <c r="O440" s="1075"/>
      <c r="P440" s="1074" t="s">
        <v>353</v>
      </c>
      <c r="Q440" s="1076" t="s">
        <v>354</v>
      </c>
    </row>
    <row r="441" spans="1:17" ht="14.45" customHeight="1" x14ac:dyDescent="0.2">
      <c r="A441" s="1022" t="s">
        <v>358</v>
      </c>
      <c r="B441" s="1023">
        <v>670.40000000000009</v>
      </c>
      <c r="C441" s="1023">
        <v>659.40000000000009</v>
      </c>
      <c r="D441" s="1024">
        <v>3216.68</v>
      </c>
      <c r="E441" s="1664">
        <v>4.8781922960266897</v>
      </c>
      <c r="F441" s="1026"/>
      <c r="G441" s="1023"/>
      <c r="H441" s="1023"/>
      <c r="I441" s="1025"/>
      <c r="J441" s="1025"/>
      <c r="K441" s="1027"/>
      <c r="L441" s="1028">
        <v>135.94999999999999</v>
      </c>
      <c r="M441" s="1024">
        <v>130.44999999999999</v>
      </c>
      <c r="N441" s="1024">
        <v>617.21249999999986</v>
      </c>
      <c r="O441" s="1664">
        <v>4.731410502108087</v>
      </c>
      <c r="P441" s="1665"/>
      <c r="Q441" s="1666"/>
    </row>
    <row r="442" spans="1:17" ht="14.45" customHeight="1" x14ac:dyDescent="0.2">
      <c r="A442" s="1535" t="s">
        <v>359</v>
      </c>
      <c r="B442" s="1196">
        <v>233</v>
      </c>
      <c r="C442" s="1196">
        <v>233</v>
      </c>
      <c r="D442" s="1004">
        <v>1169.6599999999999</v>
      </c>
      <c r="E442" s="1206">
        <v>5.0199999999999996</v>
      </c>
      <c r="F442" s="1388" t="s">
        <v>982</v>
      </c>
      <c r="G442" s="1305">
        <v>1507000</v>
      </c>
      <c r="H442" s="1200">
        <v>4013000</v>
      </c>
      <c r="I442" s="1007"/>
      <c r="J442" s="1007"/>
      <c r="K442" s="1008"/>
      <c r="L442" s="2437">
        <v>30</v>
      </c>
      <c r="M442" s="1196">
        <v>30</v>
      </c>
      <c r="N442" s="1196">
        <v>120</v>
      </c>
      <c r="O442" s="1206">
        <v>4</v>
      </c>
      <c r="P442" s="1305">
        <v>1533280</v>
      </c>
      <c r="Q442" s="1200">
        <v>4013000</v>
      </c>
    </row>
    <row r="443" spans="1:17" ht="14.45" customHeight="1" x14ac:dyDescent="0.2">
      <c r="A443" s="1535" t="s">
        <v>360</v>
      </c>
      <c r="B443" s="1196">
        <v>10</v>
      </c>
      <c r="C443" s="1196">
        <v>10</v>
      </c>
      <c r="D443" s="1004">
        <v>48</v>
      </c>
      <c r="E443" s="1206">
        <v>4.8</v>
      </c>
      <c r="F443" s="1388" t="s">
        <v>982</v>
      </c>
      <c r="G443" s="1305">
        <v>1507000</v>
      </c>
      <c r="H443" s="1200">
        <v>4013000</v>
      </c>
      <c r="I443" s="1007"/>
      <c r="J443" s="1007"/>
      <c r="K443" s="1008"/>
      <c r="L443" s="2437">
        <v>6</v>
      </c>
      <c r="M443" s="1196">
        <v>6</v>
      </c>
      <c r="N443" s="1196">
        <v>28.799999999999997</v>
      </c>
      <c r="O443" s="1206">
        <v>4.8</v>
      </c>
      <c r="P443" s="1305">
        <v>1533280</v>
      </c>
      <c r="Q443" s="1200">
        <v>4013000</v>
      </c>
    </row>
    <row r="444" spans="1:17" ht="14.45" customHeight="1" x14ac:dyDescent="0.2">
      <c r="A444" s="1535" t="s">
        <v>361</v>
      </c>
      <c r="B444" s="1196">
        <v>10</v>
      </c>
      <c r="C444" s="1196">
        <v>9</v>
      </c>
      <c r="D444" s="1004">
        <v>36</v>
      </c>
      <c r="E444" s="1206">
        <v>4</v>
      </c>
      <c r="F444" s="1388" t="s">
        <v>982</v>
      </c>
      <c r="G444" s="1305">
        <v>1507000</v>
      </c>
      <c r="H444" s="1200">
        <v>4013000</v>
      </c>
      <c r="I444" s="1007"/>
      <c r="J444" s="1007"/>
      <c r="K444" s="1008"/>
      <c r="L444" s="2437">
        <v>7</v>
      </c>
      <c r="M444" s="1196">
        <v>6</v>
      </c>
      <c r="N444" s="1196">
        <v>18</v>
      </c>
      <c r="O444" s="1206">
        <v>3</v>
      </c>
      <c r="P444" s="1305">
        <v>1533280</v>
      </c>
      <c r="Q444" s="1200">
        <v>4013000</v>
      </c>
    </row>
    <row r="445" spans="1:17" ht="14.45" customHeight="1" x14ac:dyDescent="0.2">
      <c r="A445" s="1535" t="s">
        <v>362</v>
      </c>
      <c r="B445" s="1196">
        <v>12</v>
      </c>
      <c r="C445" s="1196">
        <v>12</v>
      </c>
      <c r="D445" s="1004">
        <v>55.199999999999996</v>
      </c>
      <c r="E445" s="1206">
        <v>4.5999999999999996</v>
      </c>
      <c r="F445" s="1388" t="s">
        <v>982</v>
      </c>
      <c r="G445" s="1305">
        <v>1507000</v>
      </c>
      <c r="H445" s="1200">
        <v>4013000</v>
      </c>
      <c r="I445" s="1007"/>
      <c r="J445" s="1007"/>
      <c r="K445" s="1008"/>
      <c r="L445" s="2437">
        <v>3</v>
      </c>
      <c r="M445" s="1196">
        <v>3</v>
      </c>
      <c r="N445" s="1196">
        <v>14.100000000000001</v>
      </c>
      <c r="O445" s="1206">
        <v>4.7</v>
      </c>
      <c r="P445" s="1305">
        <v>1533280</v>
      </c>
      <c r="Q445" s="1200">
        <v>4013000</v>
      </c>
    </row>
    <row r="446" spans="1:17" ht="14.45" customHeight="1" x14ac:dyDescent="0.2">
      <c r="A446" s="1535" t="s">
        <v>363</v>
      </c>
      <c r="B446" s="1196">
        <v>280</v>
      </c>
      <c r="C446" s="1196">
        <v>280</v>
      </c>
      <c r="D446" s="1004">
        <v>1400</v>
      </c>
      <c r="E446" s="1206">
        <v>5</v>
      </c>
      <c r="F446" s="1388" t="s">
        <v>982</v>
      </c>
      <c r="G446" s="1305">
        <v>1507000</v>
      </c>
      <c r="H446" s="1200">
        <v>4013000</v>
      </c>
      <c r="I446" s="1007"/>
      <c r="J446" s="1007"/>
      <c r="K446" s="1008"/>
      <c r="L446" s="2437">
        <v>16</v>
      </c>
      <c r="M446" s="1196">
        <v>16</v>
      </c>
      <c r="N446" s="1196">
        <v>96</v>
      </c>
      <c r="O446" s="1206">
        <v>6</v>
      </c>
      <c r="P446" s="1305">
        <v>1533280</v>
      </c>
      <c r="Q446" s="1200">
        <v>4013000</v>
      </c>
    </row>
    <row r="447" spans="1:17" ht="14.45" customHeight="1" x14ac:dyDescent="0.2">
      <c r="A447" s="1535" t="s">
        <v>364</v>
      </c>
      <c r="B447" s="1196">
        <v>30</v>
      </c>
      <c r="C447" s="1196">
        <v>25</v>
      </c>
      <c r="D447" s="1004">
        <v>75</v>
      </c>
      <c r="E447" s="1206">
        <v>3</v>
      </c>
      <c r="F447" s="1388" t="s">
        <v>982</v>
      </c>
      <c r="G447" s="1305">
        <v>1507000</v>
      </c>
      <c r="H447" s="1200">
        <v>4013000</v>
      </c>
      <c r="I447" s="1007"/>
      <c r="J447" s="1007"/>
      <c r="K447" s="1008"/>
      <c r="L447" s="2437">
        <v>25</v>
      </c>
      <c r="M447" s="1196">
        <v>23</v>
      </c>
      <c r="N447" s="1196">
        <v>69</v>
      </c>
      <c r="O447" s="1206">
        <v>3</v>
      </c>
      <c r="P447" s="1305">
        <v>1533280</v>
      </c>
      <c r="Q447" s="1200">
        <v>4013000</v>
      </c>
    </row>
    <row r="448" spans="1:17" ht="14.45" customHeight="1" x14ac:dyDescent="0.2">
      <c r="A448" s="1535" t="s">
        <v>365</v>
      </c>
      <c r="B448" s="1196">
        <v>11</v>
      </c>
      <c r="C448" s="1196">
        <v>11</v>
      </c>
      <c r="D448" s="1004">
        <v>55</v>
      </c>
      <c r="E448" s="1206">
        <v>5</v>
      </c>
      <c r="F448" s="1388" t="s">
        <v>982</v>
      </c>
      <c r="G448" s="1305">
        <v>1507000</v>
      </c>
      <c r="H448" s="1200">
        <v>4013000</v>
      </c>
      <c r="I448" s="1007"/>
      <c r="J448" s="1007"/>
      <c r="K448" s="1008"/>
      <c r="L448" s="2437">
        <v>5</v>
      </c>
      <c r="M448" s="1196">
        <v>5</v>
      </c>
      <c r="N448" s="1196">
        <v>25</v>
      </c>
      <c r="O448" s="1206">
        <v>5</v>
      </c>
      <c r="P448" s="1305">
        <v>1533280</v>
      </c>
      <c r="Q448" s="1200">
        <v>4013000</v>
      </c>
    </row>
    <row r="449" spans="1:17" ht="14.45" customHeight="1" x14ac:dyDescent="0.2">
      <c r="A449" s="1535" t="s">
        <v>366</v>
      </c>
      <c r="B449" s="1196">
        <v>15</v>
      </c>
      <c r="C449" s="1196">
        <v>15</v>
      </c>
      <c r="D449" s="1004">
        <v>72</v>
      </c>
      <c r="E449" s="1206">
        <v>4.8</v>
      </c>
      <c r="F449" s="1388" t="s">
        <v>982</v>
      </c>
      <c r="G449" s="1305">
        <v>1507000</v>
      </c>
      <c r="H449" s="1200">
        <v>4013000</v>
      </c>
      <c r="I449" s="1007"/>
      <c r="J449" s="1007"/>
      <c r="K449" s="1008"/>
      <c r="L449" s="2437">
        <v>15</v>
      </c>
      <c r="M449" s="1196">
        <v>15</v>
      </c>
      <c r="N449" s="1196">
        <v>72</v>
      </c>
      <c r="O449" s="1206">
        <v>4.8</v>
      </c>
      <c r="P449" s="1305">
        <v>1533280</v>
      </c>
      <c r="Q449" s="1200">
        <v>4013000</v>
      </c>
    </row>
    <row r="450" spans="1:17" ht="14.45" customHeight="1" x14ac:dyDescent="0.2">
      <c r="A450" s="1535" t="s">
        <v>367</v>
      </c>
      <c r="B450" s="1196">
        <v>45</v>
      </c>
      <c r="C450" s="1196">
        <v>40</v>
      </c>
      <c r="D450" s="1004">
        <v>32</v>
      </c>
      <c r="E450" s="1206">
        <v>0.8</v>
      </c>
      <c r="F450" s="1388" t="s">
        <v>982</v>
      </c>
      <c r="G450" s="1305">
        <v>1507000</v>
      </c>
      <c r="H450" s="1200">
        <v>4013000</v>
      </c>
      <c r="I450" s="1007"/>
      <c r="J450" s="1007"/>
      <c r="K450" s="1008"/>
      <c r="L450" s="2437">
        <v>5</v>
      </c>
      <c r="M450" s="1196">
        <v>4</v>
      </c>
      <c r="N450" s="1196">
        <v>10</v>
      </c>
      <c r="O450" s="1206">
        <v>2.5</v>
      </c>
      <c r="P450" s="1305">
        <v>1533280</v>
      </c>
      <c r="Q450" s="1200">
        <v>4013000</v>
      </c>
    </row>
    <row r="451" spans="1:17" ht="14.45" customHeight="1" x14ac:dyDescent="0.2">
      <c r="A451" s="1535" t="s">
        <v>368</v>
      </c>
      <c r="B451" s="1196">
        <v>4</v>
      </c>
      <c r="C451" s="1196">
        <v>4</v>
      </c>
      <c r="D451" s="1004">
        <v>32</v>
      </c>
      <c r="E451" s="1206">
        <v>8</v>
      </c>
      <c r="F451" s="1388" t="s">
        <v>982</v>
      </c>
      <c r="G451" s="1305">
        <v>1507000</v>
      </c>
      <c r="H451" s="1200">
        <v>4013000</v>
      </c>
      <c r="I451" s="1007"/>
      <c r="J451" s="1007"/>
      <c r="K451" s="1008"/>
      <c r="L451" s="2437">
        <v>5</v>
      </c>
      <c r="M451" s="1196">
        <v>4</v>
      </c>
      <c r="N451" s="1196">
        <v>32</v>
      </c>
      <c r="O451" s="1206">
        <v>8</v>
      </c>
      <c r="P451" s="1305">
        <v>1533280</v>
      </c>
      <c r="Q451" s="1200">
        <v>4013000</v>
      </c>
    </row>
    <row r="452" spans="1:17" ht="14.45" customHeight="1" x14ac:dyDescent="0.2">
      <c r="A452" s="1535" t="s">
        <v>369</v>
      </c>
      <c r="B452" s="1196">
        <v>0</v>
      </c>
      <c r="C452" s="1196">
        <v>0</v>
      </c>
      <c r="D452" s="1004">
        <v>0</v>
      </c>
      <c r="E452" s="1206">
        <v>0</v>
      </c>
      <c r="F452" s="1388"/>
      <c r="G452" s="1305"/>
      <c r="H452" s="1200"/>
      <c r="I452" s="1007"/>
      <c r="J452" s="1007"/>
      <c r="K452" s="1008"/>
      <c r="L452" s="2437">
        <v>8</v>
      </c>
      <c r="M452" s="1196">
        <v>7.5</v>
      </c>
      <c r="N452" s="1196">
        <v>9</v>
      </c>
      <c r="O452" s="1206">
        <v>1.2</v>
      </c>
      <c r="P452" s="1305">
        <v>1533280</v>
      </c>
      <c r="Q452" s="1200">
        <v>4013000</v>
      </c>
    </row>
    <row r="453" spans="1:17" ht="14.45" customHeight="1" x14ac:dyDescent="0.2">
      <c r="A453" s="1535" t="s">
        <v>370</v>
      </c>
      <c r="B453" s="1196">
        <v>20</v>
      </c>
      <c r="C453" s="1196">
        <v>20</v>
      </c>
      <c r="D453" s="1004">
        <v>240</v>
      </c>
      <c r="E453" s="1206">
        <v>12</v>
      </c>
      <c r="F453" s="1388" t="s">
        <v>982</v>
      </c>
      <c r="G453" s="1305">
        <v>1507000</v>
      </c>
      <c r="H453" s="1200">
        <v>4013000</v>
      </c>
      <c r="I453" s="1007"/>
      <c r="J453" s="1007"/>
      <c r="K453" s="1008"/>
      <c r="L453" s="2437">
        <v>10</v>
      </c>
      <c r="M453" s="1196">
        <v>10</v>
      </c>
      <c r="N453" s="1196">
        <v>120</v>
      </c>
      <c r="O453" s="1206">
        <v>12</v>
      </c>
      <c r="P453" s="1305">
        <v>1533280</v>
      </c>
      <c r="Q453" s="1200">
        <v>4013000</v>
      </c>
    </row>
    <row r="454" spans="1:17" ht="14.45" customHeight="1" x14ac:dyDescent="0.2">
      <c r="A454" s="1535" t="s">
        <v>371</v>
      </c>
      <c r="B454" s="1196">
        <v>0.2</v>
      </c>
      <c r="C454" s="1196">
        <v>0.2</v>
      </c>
      <c r="D454" s="1004">
        <v>0.9</v>
      </c>
      <c r="E454" s="1206">
        <v>4.5</v>
      </c>
      <c r="F454" s="1388" t="s">
        <v>982</v>
      </c>
      <c r="G454" s="1305">
        <v>1507000</v>
      </c>
      <c r="H454" s="1200">
        <v>4013000</v>
      </c>
      <c r="I454" s="1007"/>
      <c r="J454" s="1007"/>
      <c r="K454" s="1008"/>
      <c r="L454" s="2437">
        <v>0.2</v>
      </c>
      <c r="M454" s="1196">
        <v>0.2</v>
      </c>
      <c r="N454" s="1196">
        <v>0.9</v>
      </c>
      <c r="O454" s="1206">
        <v>4.5</v>
      </c>
      <c r="P454" s="1305">
        <v>1533280</v>
      </c>
      <c r="Q454" s="1200">
        <v>4013000</v>
      </c>
    </row>
    <row r="455" spans="1:17" ht="14.45" customHeight="1" x14ac:dyDescent="0.2">
      <c r="A455" s="1535" t="s">
        <v>372</v>
      </c>
      <c r="B455" s="1196">
        <v>0.2</v>
      </c>
      <c r="C455" s="1196">
        <v>0.2</v>
      </c>
      <c r="D455" s="1004">
        <v>0.91999999999999993</v>
      </c>
      <c r="E455" s="1206">
        <v>4.5999999999999996</v>
      </c>
      <c r="F455" s="1388" t="s">
        <v>982</v>
      </c>
      <c r="G455" s="1305">
        <v>1507000</v>
      </c>
      <c r="H455" s="1200">
        <v>4013000</v>
      </c>
      <c r="I455" s="1007"/>
      <c r="J455" s="1007"/>
      <c r="K455" s="1008"/>
      <c r="L455" s="2433">
        <v>0.5</v>
      </c>
      <c r="M455" s="1196">
        <v>0.5</v>
      </c>
      <c r="N455" s="1196">
        <v>2.2999999999999998</v>
      </c>
      <c r="O455" s="1206">
        <v>4.5999999999999996</v>
      </c>
      <c r="P455" s="1305">
        <v>1533280</v>
      </c>
      <c r="Q455" s="1200">
        <v>4013000</v>
      </c>
    </row>
    <row r="456" spans="1:17" ht="14.45" customHeight="1" x14ac:dyDescent="0.2">
      <c r="A456" s="1535" t="s">
        <v>373</v>
      </c>
      <c r="B456" s="1196">
        <v>0</v>
      </c>
      <c r="C456" s="1196">
        <v>0</v>
      </c>
      <c r="D456" s="1004">
        <v>0</v>
      </c>
      <c r="E456" s="2435">
        <v>0</v>
      </c>
      <c r="F456" s="1011"/>
      <c r="G456" s="1305"/>
      <c r="H456" s="1200"/>
      <c r="I456" s="1007"/>
      <c r="J456" s="1007"/>
      <c r="K456" s="1008"/>
      <c r="L456" s="2437">
        <v>0.25</v>
      </c>
      <c r="M456" s="1196">
        <v>0.25</v>
      </c>
      <c r="N456" s="1196">
        <v>0.1125</v>
      </c>
      <c r="O456" s="1679">
        <v>0.45</v>
      </c>
      <c r="P456" s="1305">
        <v>1533280</v>
      </c>
      <c r="Q456" s="1200">
        <v>4013000</v>
      </c>
    </row>
    <row r="457" spans="1:17" ht="14.45" customHeight="1" x14ac:dyDescent="0.2">
      <c r="A457" s="1538" t="s">
        <v>374</v>
      </c>
      <c r="B457" s="1049">
        <v>123</v>
      </c>
      <c r="C457" s="1049">
        <v>122.5</v>
      </c>
      <c r="D457" s="1125">
        <v>936.71499999999992</v>
      </c>
      <c r="E457" s="2436">
        <v>7.6466530612244892</v>
      </c>
      <c r="F457" s="1034"/>
      <c r="G457" s="1540"/>
      <c r="H457" s="1541"/>
      <c r="I457" s="1036"/>
      <c r="J457" s="1036"/>
      <c r="K457" s="1037"/>
      <c r="L457" s="1505">
        <v>60</v>
      </c>
      <c r="M457" s="1049">
        <v>60</v>
      </c>
      <c r="N457" s="1049">
        <v>304.98</v>
      </c>
      <c r="O457" s="1664">
        <v>5.0830000000000002</v>
      </c>
      <c r="P457" s="2574"/>
      <c r="Q457" s="1661"/>
    </row>
    <row r="458" spans="1:17" ht="14.45" customHeight="1" x14ac:dyDescent="0.2">
      <c r="A458" s="1535" t="s">
        <v>375</v>
      </c>
      <c r="B458" s="1196">
        <v>77</v>
      </c>
      <c r="C458" s="1196">
        <v>77</v>
      </c>
      <c r="D458" s="1004">
        <v>616</v>
      </c>
      <c r="E458" s="1206">
        <v>8</v>
      </c>
      <c r="F458" s="1388" t="s">
        <v>982</v>
      </c>
      <c r="G458" s="1305">
        <v>1507000</v>
      </c>
      <c r="H458" s="1200">
        <v>4013000</v>
      </c>
      <c r="I458" s="1007"/>
      <c r="J458" s="1007"/>
      <c r="K458" s="1008"/>
      <c r="L458" s="2437">
        <v>32</v>
      </c>
      <c r="M458" s="1196">
        <v>32</v>
      </c>
      <c r="N458" s="1196">
        <v>160</v>
      </c>
      <c r="O458" s="1206">
        <v>5</v>
      </c>
      <c r="P458" s="1305">
        <v>1533280</v>
      </c>
      <c r="Q458" s="1200">
        <v>4013000</v>
      </c>
    </row>
    <row r="459" spans="1:17" ht="14.45" customHeight="1" x14ac:dyDescent="0.2">
      <c r="A459" s="1535" t="s">
        <v>376</v>
      </c>
      <c r="B459" s="1196">
        <v>27</v>
      </c>
      <c r="C459" s="1196">
        <v>27</v>
      </c>
      <c r="D459" s="1004">
        <v>172.8</v>
      </c>
      <c r="E459" s="1206">
        <v>6.4</v>
      </c>
      <c r="F459" s="1388" t="s">
        <v>982</v>
      </c>
      <c r="G459" s="1305">
        <v>1507000</v>
      </c>
      <c r="H459" s="1200">
        <v>4013000</v>
      </c>
      <c r="I459" s="1007"/>
      <c r="J459" s="1007"/>
      <c r="K459" s="1008"/>
      <c r="L459" s="2437">
        <v>20</v>
      </c>
      <c r="M459" s="1196">
        <v>20</v>
      </c>
      <c r="N459" s="1196">
        <v>115</v>
      </c>
      <c r="O459" s="1206">
        <v>5.75</v>
      </c>
      <c r="P459" s="1305">
        <v>1533280</v>
      </c>
      <c r="Q459" s="1200">
        <v>4013000</v>
      </c>
    </row>
    <row r="460" spans="1:17" ht="14.45" customHeight="1" x14ac:dyDescent="0.2">
      <c r="A460" s="1535" t="s">
        <v>377</v>
      </c>
      <c r="B460" s="1196">
        <v>10</v>
      </c>
      <c r="C460" s="1196">
        <v>9.5</v>
      </c>
      <c r="D460" s="1004">
        <v>109.91500000000001</v>
      </c>
      <c r="E460" s="1206">
        <v>11.57</v>
      </c>
      <c r="F460" s="1388" t="s">
        <v>982</v>
      </c>
      <c r="G460" s="1305">
        <v>1507000</v>
      </c>
      <c r="H460" s="1200">
        <v>4013000</v>
      </c>
      <c r="I460" s="1007"/>
      <c r="J460" s="1007"/>
      <c r="K460" s="1008"/>
      <c r="L460" s="2437">
        <v>6</v>
      </c>
      <c r="M460" s="1196">
        <v>6</v>
      </c>
      <c r="N460" s="1196">
        <v>19.98</v>
      </c>
      <c r="O460" s="1206">
        <v>3.33</v>
      </c>
      <c r="P460" s="1305">
        <v>1533280</v>
      </c>
      <c r="Q460" s="1200">
        <v>4013000</v>
      </c>
    </row>
    <row r="461" spans="1:17" ht="14.45" customHeight="1" x14ac:dyDescent="0.2">
      <c r="A461" s="1535" t="s">
        <v>378</v>
      </c>
      <c r="B461" s="1196">
        <v>7</v>
      </c>
      <c r="C461" s="1196">
        <v>7</v>
      </c>
      <c r="D461" s="1004">
        <v>28</v>
      </c>
      <c r="E461" s="1206">
        <v>4</v>
      </c>
      <c r="F461" s="1388" t="s">
        <v>982</v>
      </c>
      <c r="G461" s="1305">
        <v>1507000</v>
      </c>
      <c r="H461" s="1200">
        <v>4013000</v>
      </c>
      <c r="I461" s="1007"/>
      <c r="J461" s="1007"/>
      <c r="K461" s="1008"/>
      <c r="L461" s="2437">
        <v>0</v>
      </c>
      <c r="M461" s="1196">
        <v>0</v>
      </c>
      <c r="N461" s="1196">
        <v>0</v>
      </c>
      <c r="O461" s="1206">
        <v>0</v>
      </c>
      <c r="P461" s="1305"/>
      <c r="Q461" s="1200"/>
    </row>
    <row r="462" spans="1:17" ht="14.45" customHeight="1" x14ac:dyDescent="0.2">
      <c r="A462" s="1535" t="s">
        <v>379</v>
      </c>
      <c r="B462" s="1196">
        <v>2</v>
      </c>
      <c r="C462" s="1196">
        <v>2</v>
      </c>
      <c r="D462" s="1004">
        <v>10</v>
      </c>
      <c r="E462" s="1206">
        <v>5</v>
      </c>
      <c r="F462" s="1388" t="s">
        <v>982</v>
      </c>
      <c r="G462" s="1305">
        <v>1507000</v>
      </c>
      <c r="H462" s="1200">
        <v>4013000</v>
      </c>
      <c r="I462" s="1007"/>
      <c r="J462" s="1007"/>
      <c r="K462" s="1008"/>
      <c r="L462" s="2437">
        <v>2</v>
      </c>
      <c r="M462" s="1196">
        <v>2</v>
      </c>
      <c r="N462" s="1196">
        <v>10</v>
      </c>
      <c r="O462" s="1206">
        <v>5</v>
      </c>
      <c r="P462" s="1305">
        <v>1533280</v>
      </c>
      <c r="Q462" s="1200">
        <v>4013000</v>
      </c>
    </row>
    <row r="463" spans="1:17" ht="14.45" customHeight="1" x14ac:dyDescent="0.2">
      <c r="A463" s="1538" t="s">
        <v>380</v>
      </c>
      <c r="B463" s="1049">
        <v>98</v>
      </c>
      <c r="C463" s="1049">
        <v>82.8</v>
      </c>
      <c r="D463" s="1049">
        <v>499.6</v>
      </c>
      <c r="E463" s="2436">
        <v>6.0338164251207731</v>
      </c>
      <c r="F463" s="1034"/>
      <c r="G463" s="1542"/>
      <c r="H463" s="1204"/>
      <c r="I463" s="1044"/>
      <c r="J463" s="1044"/>
      <c r="K463" s="1045"/>
      <c r="L463" s="1505">
        <v>99.240000000000009</v>
      </c>
      <c r="M463" s="1049">
        <v>95.240000000000009</v>
      </c>
      <c r="N463" s="1049">
        <v>642.78199999999993</v>
      </c>
      <c r="O463" s="1664">
        <v>6.749076018479629</v>
      </c>
      <c r="P463" s="2574"/>
      <c r="Q463" s="1661"/>
    </row>
    <row r="464" spans="1:17" ht="14.45" customHeight="1" x14ac:dyDescent="0.2">
      <c r="A464" s="1535" t="s">
        <v>381</v>
      </c>
      <c r="B464" s="1196">
        <v>5</v>
      </c>
      <c r="C464" s="1196">
        <v>4.8</v>
      </c>
      <c r="D464" s="1004">
        <v>38.4</v>
      </c>
      <c r="E464" s="1206">
        <v>8</v>
      </c>
      <c r="F464" s="1388" t="s">
        <v>982</v>
      </c>
      <c r="G464" s="1305">
        <v>1507000</v>
      </c>
      <c r="H464" s="1200">
        <v>4013000</v>
      </c>
      <c r="I464" s="1007"/>
      <c r="J464" s="1007"/>
      <c r="K464" s="1008"/>
      <c r="L464" s="2437">
        <v>50</v>
      </c>
      <c r="M464" s="1196">
        <v>47</v>
      </c>
      <c r="N464" s="1196">
        <v>376</v>
      </c>
      <c r="O464" s="1206">
        <v>8</v>
      </c>
      <c r="P464" s="1305">
        <v>1533280</v>
      </c>
      <c r="Q464" s="1200">
        <v>4013000</v>
      </c>
    </row>
    <row r="465" spans="1:17" ht="14.45" customHeight="1" x14ac:dyDescent="0.2">
      <c r="A465" s="1535" t="s">
        <v>382</v>
      </c>
      <c r="B465" s="1196">
        <v>9</v>
      </c>
      <c r="C465" s="1196">
        <v>9</v>
      </c>
      <c r="D465" s="1004">
        <v>38.699999999999996</v>
      </c>
      <c r="E465" s="1206">
        <v>4.3</v>
      </c>
      <c r="F465" s="1388" t="s">
        <v>982</v>
      </c>
      <c r="G465" s="1305">
        <v>1507000</v>
      </c>
      <c r="H465" s="1200">
        <v>4013000</v>
      </c>
      <c r="I465" s="1007"/>
      <c r="J465" s="1007"/>
      <c r="K465" s="1008"/>
      <c r="L465" s="2437">
        <v>11.2</v>
      </c>
      <c r="M465" s="1196">
        <v>11.2</v>
      </c>
      <c r="N465" s="1196">
        <v>48.16</v>
      </c>
      <c r="O465" s="1206">
        <v>4.3</v>
      </c>
      <c r="P465" s="1305">
        <v>1533280</v>
      </c>
      <c r="Q465" s="1200">
        <v>4013000</v>
      </c>
    </row>
    <row r="466" spans="1:17" ht="14.45" customHeight="1" x14ac:dyDescent="0.2">
      <c r="A466" s="1535" t="s">
        <v>383</v>
      </c>
      <c r="B466" s="1196">
        <v>2</v>
      </c>
      <c r="C466" s="1196">
        <v>2</v>
      </c>
      <c r="D466" s="1004">
        <v>7</v>
      </c>
      <c r="E466" s="1206">
        <v>3.5</v>
      </c>
      <c r="F466" s="1388" t="s">
        <v>982</v>
      </c>
      <c r="G466" s="1305">
        <v>1507000</v>
      </c>
      <c r="H466" s="1200">
        <v>4013000</v>
      </c>
      <c r="I466" s="1007"/>
      <c r="J466" s="1007"/>
      <c r="K466" s="1008"/>
      <c r="L466" s="2437">
        <v>1.5</v>
      </c>
      <c r="M466" s="1196">
        <v>1.5</v>
      </c>
      <c r="N466" s="1196">
        <v>3</v>
      </c>
      <c r="O466" s="1206">
        <v>2</v>
      </c>
      <c r="P466" s="1305">
        <v>1533280</v>
      </c>
      <c r="Q466" s="1200">
        <v>4013000</v>
      </c>
    </row>
    <row r="467" spans="1:17" ht="14.45" customHeight="1" x14ac:dyDescent="0.2">
      <c r="A467" s="1535" t="s">
        <v>384</v>
      </c>
      <c r="B467" s="1196">
        <v>42</v>
      </c>
      <c r="C467" s="1196">
        <v>42</v>
      </c>
      <c r="D467" s="1004">
        <v>210</v>
      </c>
      <c r="E467" s="1206">
        <v>5</v>
      </c>
      <c r="F467" s="1388" t="s">
        <v>982</v>
      </c>
      <c r="G467" s="1305">
        <v>1507000</v>
      </c>
      <c r="H467" s="1200">
        <v>4013000</v>
      </c>
      <c r="I467" s="1013"/>
      <c r="J467" s="1007"/>
      <c r="K467" s="1008"/>
      <c r="L467" s="2437">
        <v>6</v>
      </c>
      <c r="M467" s="1196">
        <v>6</v>
      </c>
      <c r="N467" s="1196">
        <v>30</v>
      </c>
      <c r="O467" s="1206">
        <v>5</v>
      </c>
      <c r="P467" s="1305">
        <v>1533280</v>
      </c>
      <c r="Q467" s="1200">
        <v>4013000</v>
      </c>
    </row>
    <row r="468" spans="1:17" ht="14.45" customHeight="1" x14ac:dyDescent="0.2">
      <c r="A468" s="1535" t="s">
        <v>385</v>
      </c>
      <c r="B468" s="1196">
        <v>5</v>
      </c>
      <c r="C468" s="1196">
        <v>5</v>
      </c>
      <c r="D468" s="1004">
        <v>21.5</v>
      </c>
      <c r="E468" s="1206">
        <v>4.3</v>
      </c>
      <c r="F468" s="1388" t="s">
        <v>982</v>
      </c>
      <c r="G468" s="1305">
        <v>1507000</v>
      </c>
      <c r="H468" s="1200">
        <v>4013000</v>
      </c>
      <c r="I468" s="1013"/>
      <c r="J468" s="1007"/>
      <c r="K468" s="1008"/>
      <c r="L468" s="2437">
        <v>6.54</v>
      </c>
      <c r="M468" s="1196">
        <v>6.54</v>
      </c>
      <c r="N468" s="1196">
        <v>28.122</v>
      </c>
      <c r="O468" s="1206">
        <v>4.3</v>
      </c>
      <c r="P468" s="1305">
        <v>1533280</v>
      </c>
      <c r="Q468" s="1200">
        <v>4013000</v>
      </c>
    </row>
    <row r="469" spans="1:17" ht="14.45" customHeight="1" x14ac:dyDescent="0.2">
      <c r="A469" s="1535" t="s">
        <v>386</v>
      </c>
      <c r="B469" s="1196">
        <v>14</v>
      </c>
      <c r="C469" s="1196">
        <v>14</v>
      </c>
      <c r="D469" s="1004">
        <v>154</v>
      </c>
      <c r="E469" s="1206">
        <v>11</v>
      </c>
      <c r="F469" s="1388" t="s">
        <v>982</v>
      </c>
      <c r="G469" s="1305">
        <v>1507000</v>
      </c>
      <c r="H469" s="1200">
        <v>4013000</v>
      </c>
      <c r="I469" s="1013"/>
      <c r="J469" s="1007"/>
      <c r="K469" s="1008"/>
      <c r="L469" s="2437">
        <v>12</v>
      </c>
      <c r="M469" s="1196">
        <v>12</v>
      </c>
      <c r="N469" s="1196">
        <v>108</v>
      </c>
      <c r="O469" s="1206">
        <v>9</v>
      </c>
      <c r="P469" s="1305">
        <v>1533280</v>
      </c>
      <c r="Q469" s="1200">
        <v>4013000</v>
      </c>
    </row>
    <row r="470" spans="1:17" ht="14.45" customHeight="1" x14ac:dyDescent="0.2">
      <c r="A470" s="1535" t="s">
        <v>387</v>
      </c>
      <c r="B470" s="1196">
        <v>8</v>
      </c>
      <c r="C470" s="1196">
        <v>6</v>
      </c>
      <c r="D470" s="1004">
        <v>30</v>
      </c>
      <c r="E470" s="1206">
        <v>5</v>
      </c>
      <c r="F470" s="1388" t="s">
        <v>982</v>
      </c>
      <c r="G470" s="1305">
        <v>1507000</v>
      </c>
      <c r="H470" s="1200">
        <v>4013000</v>
      </c>
      <c r="I470" s="1013"/>
      <c r="J470" s="1007"/>
      <c r="K470" s="1008"/>
      <c r="L470" s="2437">
        <v>3</v>
      </c>
      <c r="M470" s="1196">
        <v>2</v>
      </c>
      <c r="N470" s="1196">
        <v>9</v>
      </c>
      <c r="O470" s="1206">
        <v>4.5</v>
      </c>
      <c r="P470" s="1305">
        <v>1533280</v>
      </c>
      <c r="Q470" s="1200">
        <v>4013000</v>
      </c>
    </row>
    <row r="471" spans="1:17" ht="14.45" customHeight="1" x14ac:dyDescent="0.2">
      <c r="A471" s="1535" t="s">
        <v>388</v>
      </c>
      <c r="B471" s="1196">
        <v>13</v>
      </c>
      <c r="C471" s="1196">
        <v>0</v>
      </c>
      <c r="D471" s="1004">
        <v>0</v>
      </c>
      <c r="E471" s="1206">
        <v>4.5</v>
      </c>
      <c r="F471" s="1388" t="s">
        <v>982</v>
      </c>
      <c r="G471" s="1305">
        <v>1507000</v>
      </c>
      <c r="H471" s="1200">
        <v>4013000</v>
      </c>
      <c r="I471" s="1013"/>
      <c r="J471" s="1007"/>
      <c r="K471" s="1008"/>
      <c r="L471" s="2437">
        <v>9</v>
      </c>
      <c r="M471" s="1196">
        <v>9</v>
      </c>
      <c r="N471" s="1196">
        <v>40.5</v>
      </c>
      <c r="O471" s="1206">
        <v>4.5</v>
      </c>
      <c r="P471" s="1305">
        <v>1533280</v>
      </c>
      <c r="Q471" s="1200">
        <v>4013000</v>
      </c>
    </row>
    <row r="472" spans="1:17" ht="14.45" customHeight="1" x14ac:dyDescent="0.2">
      <c r="A472" s="1538" t="s">
        <v>389</v>
      </c>
      <c r="B472" s="1049">
        <v>164.6</v>
      </c>
      <c r="C472" s="1049">
        <v>151.6</v>
      </c>
      <c r="D472" s="1049">
        <v>885.71</v>
      </c>
      <c r="E472" s="2436">
        <v>5.8424142480211083</v>
      </c>
      <c r="F472" s="1050"/>
      <c r="G472" s="1542"/>
      <c r="H472" s="1250"/>
      <c r="I472" s="1052"/>
      <c r="J472" s="1044"/>
      <c r="K472" s="1045"/>
      <c r="L472" s="1505">
        <v>186.6</v>
      </c>
      <c r="M472" s="1049">
        <v>172.1</v>
      </c>
      <c r="N472" s="1049">
        <v>1084.28</v>
      </c>
      <c r="O472" s="1664">
        <v>6.3002905287623472</v>
      </c>
      <c r="P472" s="2574"/>
      <c r="Q472" s="1661"/>
    </row>
    <row r="473" spans="1:17" ht="14.45" customHeight="1" x14ac:dyDescent="0.2">
      <c r="A473" s="1535" t="s">
        <v>390</v>
      </c>
      <c r="B473" s="1196">
        <v>74</v>
      </c>
      <c r="C473" s="1196">
        <v>68</v>
      </c>
      <c r="D473" s="1004">
        <v>292.39999999999998</v>
      </c>
      <c r="E473" s="1206">
        <v>4.3</v>
      </c>
      <c r="F473" s="1388" t="s">
        <v>982</v>
      </c>
      <c r="G473" s="1305">
        <v>1507000</v>
      </c>
      <c r="H473" s="1200">
        <v>4013000</v>
      </c>
      <c r="I473" s="1013"/>
      <c r="J473" s="1007"/>
      <c r="K473" s="1008"/>
      <c r="L473" s="2437">
        <v>75</v>
      </c>
      <c r="M473" s="1196">
        <v>70</v>
      </c>
      <c r="N473" s="1196">
        <v>280</v>
      </c>
      <c r="O473" s="1206">
        <v>4</v>
      </c>
      <c r="P473" s="1305">
        <v>1533280</v>
      </c>
      <c r="Q473" s="1200">
        <v>4013000</v>
      </c>
    </row>
    <row r="474" spans="1:17" ht="14.45" customHeight="1" x14ac:dyDescent="0.2">
      <c r="A474" s="1535" t="s">
        <v>391</v>
      </c>
      <c r="B474" s="1196">
        <v>20</v>
      </c>
      <c r="C474" s="1196">
        <v>15</v>
      </c>
      <c r="D474" s="1004">
        <v>250.05</v>
      </c>
      <c r="E474" s="1206">
        <v>16.670000000000002</v>
      </c>
      <c r="F474" s="1388" t="s">
        <v>982</v>
      </c>
      <c r="G474" s="1305">
        <v>1507000</v>
      </c>
      <c r="H474" s="1200">
        <v>4013000</v>
      </c>
      <c r="I474" s="1013"/>
      <c r="J474" s="1007"/>
      <c r="K474" s="1008"/>
      <c r="L474" s="2437">
        <v>30</v>
      </c>
      <c r="M474" s="1196">
        <v>25</v>
      </c>
      <c r="N474" s="1196">
        <v>400</v>
      </c>
      <c r="O474" s="1206">
        <v>16</v>
      </c>
      <c r="P474" s="1305">
        <v>1533280</v>
      </c>
      <c r="Q474" s="1200">
        <v>4013000</v>
      </c>
    </row>
    <row r="475" spans="1:17" ht="14.45" customHeight="1" x14ac:dyDescent="0.2">
      <c r="A475" s="1535" t="s">
        <v>392</v>
      </c>
      <c r="B475" s="1196">
        <v>4</v>
      </c>
      <c r="C475" s="1196">
        <v>4</v>
      </c>
      <c r="D475" s="1004">
        <v>14.4</v>
      </c>
      <c r="E475" s="1206">
        <v>3.6</v>
      </c>
      <c r="F475" s="1388" t="s">
        <v>982</v>
      </c>
      <c r="G475" s="1305">
        <v>1507000</v>
      </c>
      <c r="H475" s="1200">
        <v>4013000</v>
      </c>
      <c r="I475" s="1013"/>
      <c r="J475" s="1007"/>
      <c r="K475" s="1008"/>
      <c r="L475" s="2437">
        <v>5</v>
      </c>
      <c r="M475" s="1196">
        <v>4</v>
      </c>
      <c r="N475" s="1196">
        <v>14.4</v>
      </c>
      <c r="O475" s="1206">
        <v>3.6</v>
      </c>
      <c r="P475" s="1305">
        <v>1533280</v>
      </c>
      <c r="Q475" s="1200">
        <v>4013000</v>
      </c>
    </row>
    <row r="476" spans="1:17" ht="14.45" customHeight="1" x14ac:dyDescent="0.2">
      <c r="A476" s="1535" t="s">
        <v>393</v>
      </c>
      <c r="B476" s="1196">
        <v>20</v>
      </c>
      <c r="C476" s="1196">
        <v>19</v>
      </c>
      <c r="D476" s="1004">
        <v>76</v>
      </c>
      <c r="E476" s="1206">
        <v>4</v>
      </c>
      <c r="F476" s="1388" t="s">
        <v>982</v>
      </c>
      <c r="G476" s="1305">
        <v>1507000</v>
      </c>
      <c r="H476" s="1200">
        <v>4013000</v>
      </c>
      <c r="I476" s="1013"/>
      <c r="J476" s="1007"/>
      <c r="K476" s="1008"/>
      <c r="L476" s="2437">
        <v>21</v>
      </c>
      <c r="M476" s="1196">
        <v>20</v>
      </c>
      <c r="N476" s="1196">
        <v>80</v>
      </c>
      <c r="O476" s="1206">
        <v>4</v>
      </c>
      <c r="P476" s="1305">
        <v>1533280</v>
      </c>
      <c r="Q476" s="1200">
        <v>4013000</v>
      </c>
    </row>
    <row r="477" spans="1:17" ht="14.45" customHeight="1" x14ac:dyDescent="0.2">
      <c r="A477" s="1535" t="s">
        <v>394</v>
      </c>
      <c r="B477" s="1196">
        <v>6</v>
      </c>
      <c r="C477" s="1196">
        <v>6</v>
      </c>
      <c r="D477" s="1004">
        <v>33.599999999999994</v>
      </c>
      <c r="E477" s="1206">
        <v>5.6</v>
      </c>
      <c r="F477" s="1388" t="s">
        <v>982</v>
      </c>
      <c r="G477" s="1305">
        <v>1507000</v>
      </c>
      <c r="H477" s="1200">
        <v>4013000</v>
      </c>
      <c r="I477" s="1013"/>
      <c r="J477" s="1007"/>
      <c r="K477" s="1008"/>
      <c r="L477" s="2437">
        <v>10</v>
      </c>
      <c r="M477" s="1196">
        <v>9.5</v>
      </c>
      <c r="N477" s="1196">
        <v>53.199999999999996</v>
      </c>
      <c r="O477" s="1206">
        <v>5.6</v>
      </c>
      <c r="P477" s="1305">
        <v>1533280</v>
      </c>
      <c r="Q477" s="1200">
        <v>4013000</v>
      </c>
    </row>
    <row r="478" spans="1:17" ht="14.45" customHeight="1" x14ac:dyDescent="0.2">
      <c r="A478" s="1535" t="s">
        <v>395</v>
      </c>
      <c r="B478" s="1196">
        <v>10</v>
      </c>
      <c r="C478" s="1196">
        <v>10</v>
      </c>
      <c r="D478" s="1004">
        <v>30</v>
      </c>
      <c r="E478" s="1206">
        <v>3</v>
      </c>
      <c r="F478" s="1388" t="s">
        <v>982</v>
      </c>
      <c r="G478" s="1305">
        <v>1507000</v>
      </c>
      <c r="H478" s="1200">
        <v>4013000</v>
      </c>
      <c r="I478" s="1013"/>
      <c r="J478" s="1007"/>
      <c r="K478" s="1008"/>
      <c r="L478" s="2437">
        <v>12</v>
      </c>
      <c r="M478" s="1196">
        <v>12</v>
      </c>
      <c r="N478" s="1196">
        <v>36</v>
      </c>
      <c r="O478" s="1206">
        <v>3</v>
      </c>
      <c r="P478" s="1305">
        <v>1533280</v>
      </c>
      <c r="Q478" s="1200">
        <v>4013000</v>
      </c>
    </row>
    <row r="479" spans="1:17" ht="14.45" customHeight="1" x14ac:dyDescent="0.2">
      <c r="A479" s="1535" t="s">
        <v>396</v>
      </c>
      <c r="B479" s="1196">
        <v>2.6</v>
      </c>
      <c r="C479" s="1196">
        <v>2.6</v>
      </c>
      <c r="D479" s="1004">
        <v>26.26</v>
      </c>
      <c r="E479" s="1206">
        <v>10.1</v>
      </c>
      <c r="F479" s="1388" t="s">
        <v>982</v>
      </c>
      <c r="G479" s="1305">
        <v>1507000</v>
      </c>
      <c r="H479" s="1200">
        <v>4013000</v>
      </c>
      <c r="I479" s="1013"/>
      <c r="J479" s="1007"/>
      <c r="K479" s="1008"/>
      <c r="L479" s="2437">
        <v>2.6</v>
      </c>
      <c r="M479" s="1196">
        <v>2.6</v>
      </c>
      <c r="N479" s="1196">
        <v>25.480000000000004</v>
      </c>
      <c r="O479" s="1206">
        <v>9.8000000000000007</v>
      </c>
      <c r="P479" s="1305">
        <v>1533280</v>
      </c>
      <c r="Q479" s="1200">
        <v>4013000</v>
      </c>
    </row>
    <row r="480" spans="1:17" ht="14.45" customHeight="1" x14ac:dyDescent="0.2">
      <c r="A480" s="1535" t="s">
        <v>397</v>
      </c>
      <c r="B480" s="1196">
        <v>23</v>
      </c>
      <c r="C480" s="1196">
        <v>22</v>
      </c>
      <c r="D480" s="1004">
        <v>88</v>
      </c>
      <c r="E480" s="1206">
        <v>4</v>
      </c>
      <c r="F480" s="1388" t="s">
        <v>982</v>
      </c>
      <c r="G480" s="1305">
        <v>1507000</v>
      </c>
      <c r="H480" s="1200">
        <v>4013000</v>
      </c>
      <c r="I480" s="1013"/>
      <c r="J480" s="1007"/>
      <c r="K480" s="1008"/>
      <c r="L480" s="2437">
        <v>23</v>
      </c>
      <c r="M480" s="1196">
        <v>22</v>
      </c>
      <c r="N480" s="1196">
        <v>90.199999999999989</v>
      </c>
      <c r="O480" s="1206">
        <v>4.0999999999999996</v>
      </c>
      <c r="P480" s="1305">
        <v>1533280</v>
      </c>
      <c r="Q480" s="1200">
        <v>4013000</v>
      </c>
    </row>
    <row r="481" spans="1:17" ht="14.45" customHeight="1" x14ac:dyDescent="0.2">
      <c r="A481" s="1547" t="s">
        <v>398</v>
      </c>
      <c r="B481" s="1584">
        <v>5</v>
      </c>
      <c r="C481" s="1584">
        <v>5</v>
      </c>
      <c r="D481" s="1004">
        <v>75</v>
      </c>
      <c r="E481" s="2609">
        <v>15</v>
      </c>
      <c r="F481" s="1388" t="s">
        <v>982</v>
      </c>
      <c r="G481" s="1305">
        <v>1507000</v>
      </c>
      <c r="H481" s="1200">
        <v>4013000</v>
      </c>
      <c r="I481" s="1020"/>
      <c r="J481" s="1550"/>
      <c r="K481" s="1557"/>
      <c r="L481" s="2439">
        <v>8</v>
      </c>
      <c r="M481" s="1584">
        <v>7</v>
      </c>
      <c r="N481" s="1584">
        <v>105</v>
      </c>
      <c r="O481" s="1796">
        <v>15</v>
      </c>
      <c r="P481" s="1305">
        <v>1533280</v>
      </c>
      <c r="Q481" s="1200">
        <v>4013000</v>
      </c>
    </row>
    <row r="482" spans="1:17" ht="14.45" customHeight="1" thickBot="1" x14ac:dyDescent="0.25">
      <c r="A482" s="1053" t="s">
        <v>399</v>
      </c>
      <c r="B482" s="1054">
        <v>1056</v>
      </c>
      <c r="C482" s="1054">
        <v>1016.3000000000001</v>
      </c>
      <c r="D482" s="1054">
        <v>5538.7049999999999</v>
      </c>
      <c r="E482" s="1536">
        <v>5.4498720850142668</v>
      </c>
      <c r="F482" s="1534" t="s">
        <v>982</v>
      </c>
      <c r="G482" s="1135">
        <v>1507000.0000000005</v>
      </c>
      <c r="H482" s="1135">
        <v>4013000.0000000009</v>
      </c>
      <c r="I482" s="1055"/>
      <c r="J482" s="1055" t="s">
        <v>980</v>
      </c>
      <c r="K482" s="1058"/>
      <c r="L482" s="1054">
        <v>481.78999999999996</v>
      </c>
      <c r="M482" s="1054">
        <v>457.78999999999996</v>
      </c>
      <c r="N482" s="1054">
        <v>2649.2545</v>
      </c>
      <c r="O482" s="1133">
        <v>5.7870519233709787</v>
      </c>
      <c r="P482" s="2575">
        <v>1533279.9999999998</v>
      </c>
      <c r="Q482" s="1663">
        <v>4013000</v>
      </c>
    </row>
    <row r="483" spans="1:17" x14ac:dyDescent="0.2">
      <c r="A483" s="7" t="s">
        <v>1904</v>
      </c>
      <c r="B483" s="8"/>
      <c r="C483" s="8"/>
      <c r="D483" s="8"/>
      <c r="E483" s="9"/>
      <c r="F483" s="10"/>
      <c r="G483" s="11"/>
      <c r="H483" s="8"/>
      <c r="I483" s="9"/>
      <c r="J483" s="1"/>
      <c r="K483" s="1"/>
      <c r="O483" s="1"/>
      <c r="P483" s="1"/>
    </row>
    <row r="484" spans="1:17" x14ac:dyDescent="0.2">
      <c r="A484" s="6"/>
      <c r="B484" s="8"/>
      <c r="C484" s="8"/>
      <c r="D484" s="8"/>
      <c r="E484" s="9"/>
      <c r="F484" s="10"/>
      <c r="G484" s="11"/>
      <c r="H484" s="8"/>
      <c r="I484" s="9"/>
      <c r="J484" s="1"/>
      <c r="K484" s="1"/>
      <c r="O484" s="1"/>
      <c r="P484" s="1"/>
    </row>
    <row r="485" spans="1:17" x14ac:dyDescent="0.2">
      <c r="A485" s="6"/>
      <c r="B485" s="8"/>
      <c r="C485" s="8"/>
      <c r="D485" s="8"/>
      <c r="E485" s="9"/>
      <c r="F485" s="10"/>
      <c r="G485" s="11"/>
      <c r="H485" s="8"/>
      <c r="I485" s="9"/>
      <c r="J485" s="1"/>
      <c r="K485" s="1"/>
      <c r="O485" s="1"/>
      <c r="P485" s="1"/>
    </row>
    <row r="486" spans="1:17" x14ac:dyDescent="0.2">
      <c r="A486" s="6"/>
      <c r="B486" s="8"/>
      <c r="C486" s="8"/>
      <c r="D486" s="8"/>
      <c r="E486" s="2475"/>
      <c r="F486" s="10"/>
      <c r="G486" s="11"/>
      <c r="H486" s="8"/>
      <c r="I486" s="2475"/>
      <c r="J486" s="2476"/>
      <c r="K486" s="2476"/>
      <c r="O486" s="2476"/>
      <c r="P486" s="2476"/>
    </row>
    <row r="487" spans="1:17" ht="15.75" customHeight="1" x14ac:dyDescent="0.25">
      <c r="A487" s="2710" t="s">
        <v>1901</v>
      </c>
      <c r="B487" s="2710"/>
      <c r="C487" s="2710"/>
      <c r="D487" s="2710"/>
      <c r="E487" s="2710"/>
      <c r="F487" s="2710"/>
      <c r="G487" s="2710"/>
      <c r="H487" s="2710"/>
      <c r="I487" s="2710"/>
      <c r="J487" s="2710"/>
      <c r="K487" s="2710"/>
      <c r="L487" s="2710"/>
      <c r="M487" s="2710"/>
      <c r="N487" s="2710"/>
      <c r="O487" s="2710"/>
      <c r="P487" s="2710"/>
      <c r="Q487" s="2710"/>
    </row>
    <row r="488" spans="1:17" x14ac:dyDescent="0.2">
      <c r="A488" s="3"/>
      <c r="B488" s="12"/>
      <c r="C488" s="12"/>
      <c r="D488" s="12"/>
      <c r="E488" s="13"/>
      <c r="F488" s="14"/>
      <c r="G488" s="23"/>
      <c r="H488" s="12"/>
      <c r="I488" s="13"/>
      <c r="J488" s="13"/>
      <c r="K488" s="13"/>
      <c r="L488" s="12"/>
      <c r="M488" s="12"/>
      <c r="N488" s="12"/>
      <c r="O488" s="13"/>
      <c r="P488" s="13"/>
      <c r="Q488" s="12"/>
    </row>
    <row r="489" spans="1:17" ht="13.5" thickBot="1" x14ac:dyDescent="0.25">
      <c r="A489" s="3" t="s">
        <v>1689</v>
      </c>
      <c r="B489" s="12"/>
      <c r="C489" s="12"/>
      <c r="D489" s="12"/>
      <c r="E489" s="13"/>
      <c r="F489" s="14"/>
      <c r="G489" s="12"/>
      <c r="H489" s="12"/>
      <c r="I489" s="13"/>
      <c r="J489" s="13"/>
      <c r="K489" s="13"/>
      <c r="L489" s="12"/>
      <c r="M489" s="12"/>
      <c r="N489" s="12"/>
      <c r="O489" s="13"/>
      <c r="P489" s="13"/>
      <c r="Q489" s="12"/>
    </row>
    <row r="490" spans="1:17" ht="14.45" customHeight="1" thickBot="1" x14ac:dyDescent="0.25">
      <c r="A490" s="2711" t="s">
        <v>334</v>
      </c>
      <c r="B490" s="2714" t="s">
        <v>1902</v>
      </c>
      <c r="C490" s="2715"/>
      <c r="D490" s="2715"/>
      <c r="E490" s="2715"/>
      <c r="F490" s="2715"/>
      <c r="G490" s="2715"/>
      <c r="H490" s="2715"/>
      <c r="I490" s="2715"/>
      <c r="J490" s="2715"/>
      <c r="K490" s="2715"/>
      <c r="L490" s="2716" t="s">
        <v>1903</v>
      </c>
      <c r="M490" s="2717"/>
      <c r="N490" s="2717"/>
      <c r="O490" s="2717"/>
      <c r="P490" s="2718"/>
      <c r="Q490" s="2719"/>
    </row>
    <row r="491" spans="1:17" ht="14.45" customHeight="1" x14ac:dyDescent="0.2">
      <c r="A491" s="2712"/>
      <c r="B491" s="2720" t="s">
        <v>335</v>
      </c>
      <c r="C491" s="2721"/>
      <c r="D491" s="1061"/>
      <c r="E491" s="1061" t="s">
        <v>910</v>
      </c>
      <c r="F491" s="1061" t="s">
        <v>336</v>
      </c>
      <c r="G491" s="1061"/>
      <c r="H491" s="1061"/>
      <c r="I491" s="2724" t="s">
        <v>337</v>
      </c>
      <c r="J491" s="2725"/>
      <c r="K491" s="2726"/>
      <c r="L491" s="2722" t="s">
        <v>335</v>
      </c>
      <c r="M491" s="2723"/>
      <c r="N491" s="1068" t="s">
        <v>338</v>
      </c>
      <c r="O491" s="1069" t="s">
        <v>339</v>
      </c>
      <c r="P491" s="1070"/>
      <c r="Q491" s="1071"/>
    </row>
    <row r="492" spans="1:17" ht="14.45" customHeight="1" x14ac:dyDescent="0.2">
      <c r="A492" s="2712"/>
      <c r="B492" s="1061" t="s">
        <v>841</v>
      </c>
      <c r="C492" s="1061" t="s">
        <v>341</v>
      </c>
      <c r="D492" s="1061" t="s">
        <v>843</v>
      </c>
      <c r="E492" s="1061" t="s">
        <v>848</v>
      </c>
      <c r="F492" s="1061" t="s">
        <v>342</v>
      </c>
      <c r="G492" s="1061" t="s">
        <v>343</v>
      </c>
      <c r="H492" s="1061" t="s">
        <v>344</v>
      </c>
      <c r="I492" s="2727" t="s">
        <v>845</v>
      </c>
      <c r="J492" s="2728"/>
      <c r="K492" s="2729"/>
      <c r="L492" s="1072" t="s">
        <v>841</v>
      </c>
      <c r="M492" s="1068" t="s">
        <v>341</v>
      </c>
      <c r="N492" s="1068" t="s">
        <v>345</v>
      </c>
      <c r="O492" s="1069"/>
      <c r="P492" s="1068" t="s">
        <v>343</v>
      </c>
      <c r="Q492" s="1071" t="s">
        <v>344</v>
      </c>
    </row>
    <row r="493" spans="1:17" ht="14.45" customHeight="1" x14ac:dyDescent="0.2">
      <c r="A493" s="2712"/>
      <c r="B493" s="1061"/>
      <c r="C493" s="1061"/>
      <c r="D493" s="1061"/>
      <c r="E493" s="1061"/>
      <c r="F493" s="1061" t="s">
        <v>347</v>
      </c>
      <c r="G493" s="1061" t="s">
        <v>348</v>
      </c>
      <c r="H493" s="1061" t="s">
        <v>347</v>
      </c>
      <c r="I493" s="1062"/>
      <c r="J493" s="1063"/>
      <c r="K493" s="1064"/>
      <c r="L493" s="1072"/>
      <c r="M493" s="1068"/>
      <c r="N493" s="1068"/>
      <c r="O493" s="1069" t="s">
        <v>350</v>
      </c>
      <c r="P493" s="1068" t="s">
        <v>348</v>
      </c>
      <c r="Q493" s="1071" t="s">
        <v>347</v>
      </c>
    </row>
    <row r="494" spans="1:17" ht="14.45" customHeight="1" x14ac:dyDescent="0.2">
      <c r="A494" s="2713"/>
      <c r="B494" s="1065" t="s">
        <v>351</v>
      </c>
      <c r="C494" s="1065" t="s">
        <v>351</v>
      </c>
      <c r="D494" s="1065" t="s">
        <v>352</v>
      </c>
      <c r="E494" s="1065" t="s">
        <v>762</v>
      </c>
      <c r="F494" s="1065"/>
      <c r="G494" s="1065" t="s">
        <v>353</v>
      </c>
      <c r="H494" s="1065" t="s">
        <v>354</v>
      </c>
      <c r="I494" s="1066" t="s">
        <v>355</v>
      </c>
      <c r="J494" s="1066" t="s">
        <v>356</v>
      </c>
      <c r="K494" s="1067" t="s">
        <v>357</v>
      </c>
      <c r="L494" s="1073" t="s">
        <v>351</v>
      </c>
      <c r="M494" s="1074" t="s">
        <v>351</v>
      </c>
      <c r="N494" s="1074" t="s">
        <v>352</v>
      </c>
      <c r="O494" s="1075"/>
      <c r="P494" s="1074" t="s">
        <v>353</v>
      </c>
      <c r="Q494" s="1076" t="s">
        <v>354</v>
      </c>
    </row>
    <row r="495" spans="1:17" ht="14.45" customHeight="1" x14ac:dyDescent="0.2">
      <c r="A495" s="1022" t="s">
        <v>358</v>
      </c>
      <c r="B495" s="1023">
        <v>773.1</v>
      </c>
      <c r="C495" s="1023">
        <v>762.1</v>
      </c>
      <c r="D495" s="1024">
        <v>3228.8</v>
      </c>
      <c r="E495" s="1664">
        <v>4.2367143419498756</v>
      </c>
      <c r="F495" s="1026"/>
      <c r="G495" s="1023"/>
      <c r="H495" s="1023"/>
      <c r="I495" s="1025"/>
      <c r="J495" s="1025"/>
      <c r="K495" s="1027"/>
      <c r="L495" s="1028">
        <v>619.5</v>
      </c>
      <c r="M495" s="1024">
        <v>610.79999999999995</v>
      </c>
      <c r="N495" s="1024">
        <v>2868.8399999999997</v>
      </c>
      <c r="O495" s="1664">
        <v>4.6968565815324164</v>
      </c>
      <c r="P495" s="1665"/>
      <c r="Q495" s="1666"/>
    </row>
    <row r="496" spans="1:17" ht="14.45" customHeight="1" x14ac:dyDescent="0.2">
      <c r="A496" s="1535" t="s">
        <v>359</v>
      </c>
      <c r="B496" s="1196">
        <v>86</v>
      </c>
      <c r="C496" s="1196">
        <v>86</v>
      </c>
      <c r="D496" s="1004">
        <v>258</v>
      </c>
      <c r="E496" s="1206">
        <v>3</v>
      </c>
      <c r="F496" s="1388" t="s">
        <v>984</v>
      </c>
      <c r="G496" s="1305">
        <v>1152767</v>
      </c>
      <c r="H496" s="1200">
        <v>5107102.5793937966</v>
      </c>
      <c r="I496" s="1007"/>
      <c r="J496" s="1007"/>
      <c r="K496" s="1008"/>
      <c r="L496" s="2437">
        <v>37</v>
      </c>
      <c r="M496" s="1196">
        <v>37</v>
      </c>
      <c r="N496" s="1196">
        <v>156.13999999999999</v>
      </c>
      <c r="O496" s="2576">
        <v>4.22</v>
      </c>
      <c r="P496" s="1307">
        <v>1535500</v>
      </c>
      <c r="Q496" s="1200">
        <v>5107102.5793937966</v>
      </c>
    </row>
    <row r="497" spans="1:17" ht="14.45" customHeight="1" x14ac:dyDescent="0.2">
      <c r="A497" s="1535" t="s">
        <v>360</v>
      </c>
      <c r="B497" s="1196">
        <v>56</v>
      </c>
      <c r="C497" s="1196">
        <v>56</v>
      </c>
      <c r="D497" s="1004">
        <v>224</v>
      </c>
      <c r="E497" s="1206">
        <v>4</v>
      </c>
      <c r="F497" s="1388" t="s">
        <v>984</v>
      </c>
      <c r="G497" s="1305">
        <v>1152767</v>
      </c>
      <c r="H497" s="1200">
        <v>5107102.5793937966</v>
      </c>
      <c r="I497" s="1007"/>
      <c r="J497" s="1007"/>
      <c r="K497" s="1008"/>
      <c r="L497" s="2437">
        <v>45</v>
      </c>
      <c r="M497" s="1196">
        <v>45</v>
      </c>
      <c r="N497" s="1196">
        <v>210.15</v>
      </c>
      <c r="O497" s="2576">
        <v>4.67</v>
      </c>
      <c r="P497" s="1307">
        <v>1535500</v>
      </c>
      <c r="Q497" s="1200">
        <v>5107102.5793937966</v>
      </c>
    </row>
    <row r="498" spans="1:17" ht="14.45" customHeight="1" x14ac:dyDescent="0.2">
      <c r="A498" s="1535" t="s">
        <v>361</v>
      </c>
      <c r="B498" s="1196">
        <v>30</v>
      </c>
      <c r="C498" s="1196">
        <v>25</v>
      </c>
      <c r="D498" s="1004">
        <v>125</v>
      </c>
      <c r="E498" s="1206">
        <v>5</v>
      </c>
      <c r="F498" s="1388" t="s">
        <v>984</v>
      </c>
      <c r="G498" s="1305">
        <v>1152767</v>
      </c>
      <c r="H498" s="1200">
        <v>5107102.5793937966</v>
      </c>
      <c r="I498" s="1007"/>
      <c r="J498" s="1007"/>
      <c r="K498" s="1008"/>
      <c r="L498" s="2437">
        <v>20</v>
      </c>
      <c r="M498" s="1196">
        <v>18</v>
      </c>
      <c r="N498" s="1196">
        <v>72</v>
      </c>
      <c r="O498" s="2576">
        <v>4</v>
      </c>
      <c r="P498" s="1307">
        <v>1535500</v>
      </c>
      <c r="Q498" s="1200">
        <v>5107102.5793937966</v>
      </c>
    </row>
    <row r="499" spans="1:17" ht="14.45" customHeight="1" x14ac:dyDescent="0.2">
      <c r="A499" s="1535" t="s">
        <v>362</v>
      </c>
      <c r="B499" s="1196">
        <v>0</v>
      </c>
      <c r="C499" s="1196">
        <v>0</v>
      </c>
      <c r="D499" s="1004">
        <v>0</v>
      </c>
      <c r="E499" s="1206">
        <v>0</v>
      </c>
      <c r="F499" s="1388"/>
      <c r="G499" s="1305"/>
      <c r="H499" s="1200"/>
      <c r="I499" s="1007"/>
      <c r="J499" s="1007"/>
      <c r="K499" s="1008"/>
      <c r="L499" s="2437">
        <v>0</v>
      </c>
      <c r="M499" s="1196">
        <v>0</v>
      </c>
      <c r="N499" s="1196">
        <v>0</v>
      </c>
      <c r="O499" s="2576">
        <v>0</v>
      </c>
      <c r="P499" s="1307"/>
      <c r="Q499" s="1200"/>
    </row>
    <row r="500" spans="1:17" ht="14.45" customHeight="1" x14ac:dyDescent="0.2">
      <c r="A500" s="1535" t="s">
        <v>363</v>
      </c>
      <c r="B500" s="1196">
        <v>372</v>
      </c>
      <c r="C500" s="1196">
        <v>372</v>
      </c>
      <c r="D500" s="1004">
        <v>1692.6</v>
      </c>
      <c r="E500" s="1206">
        <v>4.55</v>
      </c>
      <c r="F500" s="1388" t="s">
        <v>984</v>
      </c>
      <c r="G500" s="1305">
        <v>1152767</v>
      </c>
      <c r="H500" s="1200">
        <v>5107102.5793937966</v>
      </c>
      <c r="I500" s="1007"/>
      <c r="J500" s="1007"/>
      <c r="K500" s="1008"/>
      <c r="L500" s="2437">
        <v>390</v>
      </c>
      <c r="M500" s="1196">
        <v>390</v>
      </c>
      <c r="N500" s="1196">
        <v>1891.4999999999998</v>
      </c>
      <c r="O500" s="2576">
        <v>4.8499999999999996</v>
      </c>
      <c r="P500" s="1307">
        <v>1535500</v>
      </c>
      <c r="Q500" s="1200">
        <v>5107102.5793937966</v>
      </c>
    </row>
    <row r="501" spans="1:17" ht="14.45" customHeight="1" x14ac:dyDescent="0.2">
      <c r="A501" s="1535" t="s">
        <v>364</v>
      </c>
      <c r="B501" s="1196">
        <v>22</v>
      </c>
      <c r="C501" s="1196">
        <v>21</v>
      </c>
      <c r="D501" s="1004">
        <v>63</v>
      </c>
      <c r="E501" s="1206">
        <v>3</v>
      </c>
      <c r="F501" s="1388" t="s">
        <v>984</v>
      </c>
      <c r="G501" s="1305">
        <v>1152767</v>
      </c>
      <c r="H501" s="1200">
        <v>5107102.5793937966</v>
      </c>
      <c r="I501" s="1007"/>
      <c r="J501" s="1007"/>
      <c r="K501" s="1008"/>
      <c r="L501" s="2437">
        <v>10</v>
      </c>
      <c r="M501" s="1196">
        <v>8</v>
      </c>
      <c r="N501" s="1196">
        <v>32</v>
      </c>
      <c r="O501" s="2576">
        <v>4</v>
      </c>
      <c r="P501" s="1307">
        <v>1535500</v>
      </c>
      <c r="Q501" s="1200">
        <v>5107102.5793937966</v>
      </c>
    </row>
    <row r="502" spans="1:17" ht="14.45" customHeight="1" x14ac:dyDescent="0.2">
      <c r="A502" s="1535" t="s">
        <v>365</v>
      </c>
      <c r="B502" s="1196">
        <v>0</v>
      </c>
      <c r="C502" s="1196">
        <v>0</v>
      </c>
      <c r="D502" s="1004">
        <v>0</v>
      </c>
      <c r="E502" s="1206">
        <v>0</v>
      </c>
      <c r="F502" s="1388"/>
      <c r="G502" s="1305"/>
      <c r="H502" s="1200"/>
      <c r="I502" s="1007"/>
      <c r="J502" s="1007"/>
      <c r="K502" s="1008"/>
      <c r="L502" s="2437">
        <v>0</v>
      </c>
      <c r="M502" s="1196">
        <v>0</v>
      </c>
      <c r="N502" s="1196">
        <v>0</v>
      </c>
      <c r="O502" s="2576">
        <v>0</v>
      </c>
      <c r="P502" s="1307"/>
      <c r="Q502" s="1200"/>
    </row>
    <row r="503" spans="1:17" ht="14.45" customHeight="1" x14ac:dyDescent="0.2">
      <c r="A503" s="1535" t="s">
        <v>366</v>
      </c>
      <c r="B503" s="1196">
        <v>0</v>
      </c>
      <c r="C503" s="1196">
        <v>0</v>
      </c>
      <c r="D503" s="1004">
        <v>0</v>
      </c>
      <c r="E503" s="1206">
        <v>0</v>
      </c>
      <c r="F503" s="1388"/>
      <c r="G503" s="1305"/>
      <c r="H503" s="1200"/>
      <c r="I503" s="1007"/>
      <c r="J503" s="1007"/>
      <c r="K503" s="1008"/>
      <c r="L503" s="2437">
        <v>0</v>
      </c>
      <c r="M503" s="1196">
        <v>0</v>
      </c>
      <c r="N503" s="1196">
        <v>0</v>
      </c>
      <c r="O503" s="2576">
        <v>0</v>
      </c>
      <c r="P503" s="1307"/>
      <c r="Q503" s="1200"/>
    </row>
    <row r="504" spans="1:17" ht="14.45" customHeight="1" x14ac:dyDescent="0.2">
      <c r="A504" s="1535" t="s">
        <v>367</v>
      </c>
      <c r="B504" s="1196">
        <v>150</v>
      </c>
      <c r="C504" s="1196">
        <v>150</v>
      </c>
      <c r="D504" s="1004">
        <v>600</v>
      </c>
      <c r="E504" s="1206">
        <v>4</v>
      </c>
      <c r="F504" s="1388" t="s">
        <v>984</v>
      </c>
      <c r="G504" s="1305">
        <v>1152767</v>
      </c>
      <c r="H504" s="1200">
        <v>5107102.5793937966</v>
      </c>
      <c r="I504" s="1007"/>
      <c r="J504" s="1007"/>
      <c r="K504" s="1008"/>
      <c r="L504" s="2437">
        <v>50</v>
      </c>
      <c r="M504" s="1196">
        <v>49</v>
      </c>
      <c r="N504" s="1196">
        <v>174.92999999999998</v>
      </c>
      <c r="O504" s="2576">
        <v>3.57</v>
      </c>
      <c r="P504" s="1307">
        <v>1535500</v>
      </c>
      <c r="Q504" s="1200">
        <v>5107102.5793937966</v>
      </c>
    </row>
    <row r="505" spans="1:17" ht="14.45" customHeight="1" x14ac:dyDescent="0.2">
      <c r="A505" s="1535" t="s">
        <v>368</v>
      </c>
      <c r="B505" s="1196">
        <v>0</v>
      </c>
      <c r="C505" s="1196">
        <v>0</v>
      </c>
      <c r="D505" s="1004">
        <v>0</v>
      </c>
      <c r="E505" s="1206">
        <v>0</v>
      </c>
      <c r="F505" s="1388"/>
      <c r="G505" s="1305"/>
      <c r="H505" s="1200"/>
      <c r="I505" s="1007"/>
      <c r="J505" s="1007"/>
      <c r="K505" s="1008"/>
      <c r="L505" s="2437">
        <v>0</v>
      </c>
      <c r="M505" s="1196">
        <v>0</v>
      </c>
      <c r="N505" s="1196">
        <v>0</v>
      </c>
      <c r="O505" s="2576">
        <v>0</v>
      </c>
      <c r="P505" s="1307"/>
      <c r="Q505" s="1200"/>
    </row>
    <row r="506" spans="1:17" ht="14.45" customHeight="1" x14ac:dyDescent="0.2">
      <c r="A506" s="1535" t="s">
        <v>369</v>
      </c>
      <c r="B506" s="1196">
        <v>8</v>
      </c>
      <c r="C506" s="1196">
        <v>6</v>
      </c>
      <c r="D506" s="1004">
        <v>25.799999999999997</v>
      </c>
      <c r="E506" s="1206">
        <v>4.3</v>
      </c>
      <c r="F506" s="1388" t="s">
        <v>984</v>
      </c>
      <c r="G506" s="1305">
        <v>1152767</v>
      </c>
      <c r="H506" s="1200">
        <v>5107102.5793937966</v>
      </c>
      <c r="I506" s="1007"/>
      <c r="J506" s="1007"/>
      <c r="K506" s="1008"/>
      <c r="L506" s="2437">
        <v>7</v>
      </c>
      <c r="M506" s="1196">
        <v>4.3</v>
      </c>
      <c r="N506" s="1196">
        <v>18.920000000000002</v>
      </c>
      <c r="O506" s="2576">
        <v>4.4000000000000004</v>
      </c>
      <c r="P506" s="1307">
        <v>1535500</v>
      </c>
      <c r="Q506" s="1200">
        <v>5107102.5793937966</v>
      </c>
    </row>
    <row r="507" spans="1:17" ht="14.45" customHeight="1" x14ac:dyDescent="0.2">
      <c r="A507" s="1535" t="s">
        <v>370</v>
      </c>
      <c r="B507" s="1196">
        <v>43</v>
      </c>
      <c r="C507" s="1196">
        <v>40</v>
      </c>
      <c r="D507" s="1004">
        <v>216</v>
      </c>
      <c r="E507" s="1206">
        <v>5.4</v>
      </c>
      <c r="F507" s="1388" t="s">
        <v>984</v>
      </c>
      <c r="G507" s="1305">
        <v>1152767</v>
      </c>
      <c r="H507" s="1200">
        <v>5107102.5793937966</v>
      </c>
      <c r="I507" s="1007"/>
      <c r="J507" s="1007"/>
      <c r="K507" s="1008"/>
      <c r="L507" s="2437">
        <v>48</v>
      </c>
      <c r="M507" s="1196">
        <v>47</v>
      </c>
      <c r="N507" s="1196">
        <v>263.2</v>
      </c>
      <c r="O507" s="2576">
        <v>5.6</v>
      </c>
      <c r="P507" s="1307">
        <v>1535500</v>
      </c>
      <c r="Q507" s="1200">
        <v>5107102.5793937966</v>
      </c>
    </row>
    <row r="508" spans="1:17" ht="14.45" customHeight="1" x14ac:dyDescent="0.2">
      <c r="A508" s="1535" t="s">
        <v>371</v>
      </c>
      <c r="B508" s="1196">
        <v>0</v>
      </c>
      <c r="C508" s="1196">
        <v>0</v>
      </c>
      <c r="D508" s="1004">
        <v>0</v>
      </c>
      <c r="E508" s="1206"/>
      <c r="F508" s="1388"/>
      <c r="G508" s="1305"/>
      <c r="H508" s="1200"/>
      <c r="I508" s="1007"/>
      <c r="J508" s="1007"/>
      <c r="K508" s="1008"/>
      <c r="L508" s="2437">
        <v>0</v>
      </c>
      <c r="M508" s="1196">
        <v>0</v>
      </c>
      <c r="N508" s="1196">
        <v>0</v>
      </c>
      <c r="O508" s="2576"/>
      <c r="P508" s="1307"/>
      <c r="Q508" s="1662"/>
    </row>
    <row r="509" spans="1:17" ht="14.45" customHeight="1" x14ac:dyDescent="0.2">
      <c r="A509" s="1535" t="s">
        <v>372</v>
      </c>
      <c r="B509" s="1196">
        <v>6.1</v>
      </c>
      <c r="C509" s="1196">
        <v>6.1</v>
      </c>
      <c r="D509" s="1004">
        <v>24.4</v>
      </c>
      <c r="E509" s="1206">
        <v>4</v>
      </c>
      <c r="F509" s="1388" t="s">
        <v>984</v>
      </c>
      <c r="G509" s="1305">
        <v>1152767</v>
      </c>
      <c r="H509" s="1200">
        <v>5107102.5793937966</v>
      </c>
      <c r="I509" s="1007"/>
      <c r="J509" s="1007"/>
      <c r="K509" s="1008"/>
      <c r="L509" s="2437">
        <v>12.5</v>
      </c>
      <c r="M509" s="1196">
        <v>12.5</v>
      </c>
      <c r="N509" s="1196">
        <v>50</v>
      </c>
      <c r="O509" s="2576">
        <v>4</v>
      </c>
      <c r="P509" s="1307">
        <v>1535500</v>
      </c>
      <c r="Q509" s="1200">
        <v>5107102.5793937966</v>
      </c>
    </row>
    <row r="510" spans="1:17" ht="14.45" customHeight="1" x14ac:dyDescent="0.2">
      <c r="A510" s="1535" t="s">
        <v>373</v>
      </c>
      <c r="B510" s="1196">
        <v>0</v>
      </c>
      <c r="C510" s="1196">
        <v>0</v>
      </c>
      <c r="D510" s="1004">
        <v>0</v>
      </c>
      <c r="E510" s="1206">
        <v>0</v>
      </c>
      <c r="F510" s="1388"/>
      <c r="G510" s="1305"/>
      <c r="H510" s="1200"/>
      <c r="I510" s="1007"/>
      <c r="J510" s="1007"/>
      <c r="K510" s="1008"/>
      <c r="L510" s="2437">
        <v>0</v>
      </c>
      <c r="M510" s="1196">
        <v>0</v>
      </c>
      <c r="N510" s="1196">
        <v>0</v>
      </c>
      <c r="O510" s="2576">
        <v>0</v>
      </c>
      <c r="P510" s="1307"/>
      <c r="Q510" s="1200"/>
    </row>
    <row r="511" spans="1:17" ht="14.45" customHeight="1" x14ac:dyDescent="0.2">
      <c r="A511" s="1538" t="s">
        <v>374</v>
      </c>
      <c r="B511" s="1049">
        <v>208</v>
      </c>
      <c r="C511" s="1031">
        <v>208</v>
      </c>
      <c r="D511" s="2618">
        <v>845.28</v>
      </c>
      <c r="E511" s="1664">
        <v>4.0638461538461534</v>
      </c>
      <c r="F511" s="1034"/>
      <c r="G511" s="1540"/>
      <c r="H511" s="1541"/>
      <c r="I511" s="1036"/>
      <c r="J511" s="1036"/>
      <c r="K511" s="1037"/>
      <c r="L511" s="1505">
        <v>280.5</v>
      </c>
      <c r="M511" s="1049">
        <v>283.5</v>
      </c>
      <c r="N511" s="1049">
        <v>1148.29</v>
      </c>
      <c r="O511" s="2436">
        <v>4.0504056437389773</v>
      </c>
      <c r="P511" s="1660"/>
      <c r="Q511" s="1661"/>
    </row>
    <row r="512" spans="1:17" ht="14.45" customHeight="1" x14ac:dyDescent="0.2">
      <c r="A512" s="1535" t="s">
        <v>375</v>
      </c>
      <c r="B512" s="1196">
        <v>152</v>
      </c>
      <c r="C512" s="1196">
        <v>152</v>
      </c>
      <c r="D512" s="1004">
        <v>608</v>
      </c>
      <c r="E512" s="1206">
        <v>4</v>
      </c>
      <c r="F512" s="1388" t="s">
        <v>984</v>
      </c>
      <c r="G512" s="1305">
        <v>1152767</v>
      </c>
      <c r="H512" s="1200">
        <v>5107102.5793937966</v>
      </c>
      <c r="I512" s="1007"/>
      <c r="J512" s="1007"/>
      <c r="K512" s="1008"/>
      <c r="L512" s="2437">
        <v>220</v>
      </c>
      <c r="M512" s="1196">
        <v>220</v>
      </c>
      <c r="N512" s="1196">
        <v>880</v>
      </c>
      <c r="O512" s="2576">
        <v>4</v>
      </c>
      <c r="P512" s="1307">
        <v>1535500</v>
      </c>
      <c r="Q512" s="1200">
        <v>5107102.5793937966</v>
      </c>
    </row>
    <row r="513" spans="1:17" ht="14.45" customHeight="1" x14ac:dyDescent="0.2">
      <c r="A513" s="1535" t="s">
        <v>376</v>
      </c>
      <c r="B513" s="1196">
        <v>20</v>
      </c>
      <c r="C513" s="1196">
        <v>20</v>
      </c>
      <c r="D513" s="1004">
        <v>80</v>
      </c>
      <c r="E513" s="1206">
        <v>4</v>
      </c>
      <c r="F513" s="1388" t="s">
        <v>984</v>
      </c>
      <c r="G513" s="1305">
        <v>1152767</v>
      </c>
      <c r="H513" s="1200">
        <v>5107102.5793937966</v>
      </c>
      <c r="I513" s="1007"/>
      <c r="J513" s="1007"/>
      <c r="K513" s="1008"/>
      <c r="L513" s="2437">
        <v>20</v>
      </c>
      <c r="M513" s="1196">
        <v>20</v>
      </c>
      <c r="N513" s="1196">
        <v>90</v>
      </c>
      <c r="O513" s="2576">
        <v>4.5</v>
      </c>
      <c r="P513" s="1307">
        <v>1535500</v>
      </c>
      <c r="Q513" s="1200">
        <v>5107102.5793937966</v>
      </c>
    </row>
    <row r="514" spans="1:17" ht="14.45" customHeight="1" x14ac:dyDescent="0.2">
      <c r="A514" s="1535" t="s">
        <v>377</v>
      </c>
      <c r="B514" s="1196">
        <v>3</v>
      </c>
      <c r="C514" s="1196">
        <v>3</v>
      </c>
      <c r="D514" s="1004">
        <v>12.78</v>
      </c>
      <c r="E514" s="1206">
        <v>4.26</v>
      </c>
      <c r="F514" s="1388" t="s">
        <v>984</v>
      </c>
      <c r="G514" s="1305">
        <v>1152767</v>
      </c>
      <c r="H514" s="1200">
        <v>5107102.5793937966</v>
      </c>
      <c r="I514" s="1007"/>
      <c r="J514" s="1007"/>
      <c r="K514" s="1008"/>
      <c r="L514" s="2437">
        <v>3</v>
      </c>
      <c r="M514" s="1196">
        <v>3</v>
      </c>
      <c r="N514" s="1196">
        <v>9.99</v>
      </c>
      <c r="O514" s="2576">
        <v>3.33</v>
      </c>
      <c r="P514" s="1307">
        <v>1535500</v>
      </c>
      <c r="Q514" s="1200">
        <v>5107102.5793937966</v>
      </c>
    </row>
    <row r="515" spans="1:17" ht="14.45" customHeight="1" x14ac:dyDescent="0.2">
      <c r="A515" s="1535" t="s">
        <v>378</v>
      </c>
      <c r="B515" s="1196">
        <v>4</v>
      </c>
      <c r="C515" s="1196">
        <v>4</v>
      </c>
      <c r="D515" s="1004">
        <v>14</v>
      </c>
      <c r="E515" s="1206">
        <v>3.5</v>
      </c>
      <c r="F515" s="1388" t="s">
        <v>984</v>
      </c>
      <c r="G515" s="1305">
        <v>1152767</v>
      </c>
      <c r="H515" s="1200">
        <v>5107102.5793937966</v>
      </c>
      <c r="I515" s="1007"/>
      <c r="J515" s="1007"/>
      <c r="K515" s="1008"/>
      <c r="L515" s="2437">
        <v>12.5</v>
      </c>
      <c r="M515" s="1196">
        <v>15.5</v>
      </c>
      <c r="N515" s="1196">
        <v>55.800000000000004</v>
      </c>
      <c r="O515" s="2576">
        <v>3.6</v>
      </c>
      <c r="P515" s="1307">
        <v>1535500</v>
      </c>
      <c r="Q515" s="1200">
        <v>5107102.5793937966</v>
      </c>
    </row>
    <row r="516" spans="1:17" ht="14.45" customHeight="1" x14ac:dyDescent="0.2">
      <c r="A516" s="1535" t="s">
        <v>379</v>
      </c>
      <c r="B516" s="1196">
        <v>29</v>
      </c>
      <c r="C516" s="1196">
        <v>29</v>
      </c>
      <c r="D516" s="1004">
        <v>130.5</v>
      </c>
      <c r="E516" s="1206">
        <v>4.5</v>
      </c>
      <c r="F516" s="1388" t="s">
        <v>984</v>
      </c>
      <c r="G516" s="1305">
        <v>1152767</v>
      </c>
      <c r="H516" s="1200">
        <v>5107102.5793937966</v>
      </c>
      <c r="I516" s="1007"/>
      <c r="J516" s="1007"/>
      <c r="K516" s="1008"/>
      <c r="L516" s="2437">
        <v>25</v>
      </c>
      <c r="M516" s="1196">
        <v>25</v>
      </c>
      <c r="N516" s="1196">
        <v>112.5</v>
      </c>
      <c r="O516" s="2576">
        <v>4.5</v>
      </c>
      <c r="P516" s="1307">
        <v>1535500</v>
      </c>
      <c r="Q516" s="1200">
        <v>5107102.5793937966</v>
      </c>
    </row>
    <row r="517" spans="1:17" ht="14.45" customHeight="1" x14ac:dyDescent="0.2">
      <c r="A517" s="1538" t="s">
        <v>380</v>
      </c>
      <c r="B517" s="1049">
        <v>316.25</v>
      </c>
      <c r="C517" s="1031">
        <v>309.25</v>
      </c>
      <c r="D517" s="1031">
        <v>1290.4250000000002</v>
      </c>
      <c r="E517" s="1664">
        <v>4.1727566693613589</v>
      </c>
      <c r="F517" s="1034"/>
      <c r="G517" s="1542"/>
      <c r="H517" s="1204"/>
      <c r="I517" s="1044"/>
      <c r="J517" s="1044"/>
      <c r="K517" s="1045"/>
      <c r="L517" s="1505">
        <v>267.8</v>
      </c>
      <c r="M517" s="1049">
        <v>257.8</v>
      </c>
      <c r="N517" s="1049">
        <v>1017.6</v>
      </c>
      <c r="O517" s="2436">
        <v>3.9472459270752522</v>
      </c>
      <c r="P517" s="1660"/>
      <c r="Q517" s="1661"/>
    </row>
    <row r="518" spans="1:17" ht="14.45" customHeight="1" x14ac:dyDescent="0.2">
      <c r="A518" s="1535" t="s">
        <v>381</v>
      </c>
      <c r="B518" s="1196">
        <v>200</v>
      </c>
      <c r="C518" s="1196">
        <v>193</v>
      </c>
      <c r="D518" s="1004">
        <v>694.80000000000007</v>
      </c>
      <c r="E518" s="1206">
        <v>3.6</v>
      </c>
      <c r="F518" s="1388" t="s">
        <v>984</v>
      </c>
      <c r="G518" s="1305">
        <v>1152767</v>
      </c>
      <c r="H518" s="1200">
        <v>5107102.5793937966</v>
      </c>
      <c r="I518" s="1007"/>
      <c r="J518" s="1007"/>
      <c r="K518" s="1008"/>
      <c r="L518" s="2437">
        <v>200</v>
      </c>
      <c r="M518" s="1196">
        <v>190</v>
      </c>
      <c r="N518" s="1196">
        <v>684</v>
      </c>
      <c r="O518" s="2576">
        <v>3.6</v>
      </c>
      <c r="P518" s="1307">
        <v>1535500</v>
      </c>
      <c r="Q518" s="1200">
        <v>5107102.5793937966</v>
      </c>
    </row>
    <row r="519" spans="1:17" ht="14.45" customHeight="1" x14ac:dyDescent="0.2">
      <c r="A519" s="1535" t="s">
        <v>382</v>
      </c>
      <c r="B519" s="1196">
        <v>0</v>
      </c>
      <c r="C519" s="1196">
        <v>0</v>
      </c>
      <c r="D519" s="1004">
        <v>0</v>
      </c>
      <c r="E519" s="1206">
        <v>0</v>
      </c>
      <c r="F519" s="1388"/>
      <c r="G519" s="1305"/>
      <c r="H519" s="1200"/>
      <c r="I519" s="1007"/>
      <c r="J519" s="1007"/>
      <c r="K519" s="1008"/>
      <c r="L519" s="2437">
        <v>0</v>
      </c>
      <c r="M519" s="1196">
        <v>0</v>
      </c>
      <c r="N519" s="1196">
        <v>0</v>
      </c>
      <c r="O519" s="2576">
        <v>0</v>
      </c>
      <c r="P519" s="1307"/>
      <c r="Q519" s="1200"/>
    </row>
    <row r="520" spans="1:17" ht="14.45" customHeight="1" x14ac:dyDescent="0.2">
      <c r="A520" s="1535" t="s">
        <v>383</v>
      </c>
      <c r="B520" s="1196">
        <v>0</v>
      </c>
      <c r="C520" s="1196">
        <v>0</v>
      </c>
      <c r="D520" s="1004">
        <v>0</v>
      </c>
      <c r="E520" s="1206">
        <v>0</v>
      </c>
      <c r="F520" s="1388"/>
      <c r="G520" s="1305"/>
      <c r="H520" s="1200"/>
      <c r="I520" s="1007"/>
      <c r="J520" s="1007"/>
      <c r="K520" s="1008"/>
      <c r="L520" s="2437">
        <v>0</v>
      </c>
      <c r="M520" s="1196">
        <v>0</v>
      </c>
      <c r="N520" s="1196">
        <v>0</v>
      </c>
      <c r="O520" s="2576">
        <v>0</v>
      </c>
      <c r="P520" s="1307"/>
      <c r="Q520" s="1200"/>
    </row>
    <row r="521" spans="1:17" ht="14.45" customHeight="1" x14ac:dyDescent="0.2">
      <c r="A521" s="1535" t="s">
        <v>384</v>
      </c>
      <c r="B521" s="1196">
        <v>20</v>
      </c>
      <c r="C521" s="1196">
        <v>20</v>
      </c>
      <c r="D521" s="1004">
        <v>90</v>
      </c>
      <c r="E521" s="1206">
        <v>4.5</v>
      </c>
      <c r="F521" s="1388" t="s">
        <v>984</v>
      </c>
      <c r="G521" s="1305">
        <v>1152767</v>
      </c>
      <c r="H521" s="1200">
        <v>5107102.5793937966</v>
      </c>
      <c r="I521" s="1013"/>
      <c r="J521" s="1007"/>
      <c r="K521" s="1014"/>
      <c r="L521" s="2437">
        <v>20</v>
      </c>
      <c r="M521" s="1196">
        <v>20</v>
      </c>
      <c r="N521" s="1196">
        <v>94</v>
      </c>
      <c r="O521" s="2576">
        <v>4.7</v>
      </c>
      <c r="P521" s="1307">
        <v>1535500</v>
      </c>
      <c r="Q521" s="1200">
        <v>5107102.5793937966</v>
      </c>
    </row>
    <row r="522" spans="1:17" ht="14.45" customHeight="1" x14ac:dyDescent="0.2">
      <c r="A522" s="1535" t="s">
        <v>385</v>
      </c>
      <c r="B522" s="1196">
        <v>49.25</v>
      </c>
      <c r="C522" s="1196">
        <v>49.25</v>
      </c>
      <c r="D522" s="1004">
        <v>221.625</v>
      </c>
      <c r="E522" s="1206">
        <v>4.5</v>
      </c>
      <c r="F522" s="1388" t="s">
        <v>984</v>
      </c>
      <c r="G522" s="1305">
        <v>1152767</v>
      </c>
      <c r="H522" s="1200">
        <v>5107102.5793937966</v>
      </c>
      <c r="I522" s="1013"/>
      <c r="J522" s="1007"/>
      <c r="K522" s="1014"/>
      <c r="L522" s="2437">
        <v>19.8</v>
      </c>
      <c r="M522" s="1196">
        <v>19.8</v>
      </c>
      <c r="N522" s="1196">
        <v>89.100000000000009</v>
      </c>
      <c r="O522" s="2576">
        <v>4.5</v>
      </c>
      <c r="P522" s="1307">
        <v>1535500</v>
      </c>
      <c r="Q522" s="1200">
        <v>5107102.5793937966</v>
      </c>
    </row>
    <row r="523" spans="1:17" ht="14.45" customHeight="1" x14ac:dyDescent="0.2">
      <c r="A523" s="1535" t="s">
        <v>386</v>
      </c>
      <c r="B523" s="1196">
        <v>30</v>
      </c>
      <c r="C523" s="1196">
        <v>30</v>
      </c>
      <c r="D523" s="1004">
        <v>195</v>
      </c>
      <c r="E523" s="1206">
        <v>6.5</v>
      </c>
      <c r="F523" s="1388" t="s">
        <v>984</v>
      </c>
      <c r="G523" s="1305">
        <v>1152767</v>
      </c>
      <c r="H523" s="1200">
        <v>5107102.5793937966</v>
      </c>
      <c r="I523" s="1013"/>
      <c r="J523" s="1007"/>
      <c r="K523" s="1014"/>
      <c r="L523" s="2437">
        <v>13</v>
      </c>
      <c r="M523" s="1196">
        <v>13</v>
      </c>
      <c r="N523" s="1196">
        <v>78</v>
      </c>
      <c r="O523" s="2576">
        <v>6</v>
      </c>
      <c r="P523" s="1307">
        <v>1535500</v>
      </c>
      <c r="Q523" s="1200">
        <v>5107102.5793937966</v>
      </c>
    </row>
    <row r="524" spans="1:17" ht="14.45" customHeight="1" x14ac:dyDescent="0.2">
      <c r="A524" s="1535" t="s">
        <v>387</v>
      </c>
      <c r="B524" s="1196">
        <v>4</v>
      </c>
      <c r="C524" s="1196">
        <v>4</v>
      </c>
      <c r="D524" s="1004">
        <v>24</v>
      </c>
      <c r="E524" s="1206">
        <v>6</v>
      </c>
      <c r="F524" s="1388" t="s">
        <v>984</v>
      </c>
      <c r="G524" s="1305">
        <v>1152767</v>
      </c>
      <c r="H524" s="1200">
        <v>5107102.5793937966</v>
      </c>
      <c r="I524" s="1013"/>
      <c r="J524" s="1007"/>
      <c r="K524" s="1014"/>
      <c r="L524" s="2437">
        <v>5</v>
      </c>
      <c r="M524" s="1196">
        <v>5</v>
      </c>
      <c r="N524" s="1196">
        <v>22.5</v>
      </c>
      <c r="O524" s="2576">
        <v>4.5</v>
      </c>
      <c r="P524" s="1307">
        <v>1535500</v>
      </c>
      <c r="Q524" s="1200">
        <v>5107102.5793937966</v>
      </c>
    </row>
    <row r="525" spans="1:17" ht="14.45" customHeight="1" x14ac:dyDescent="0.2">
      <c r="A525" s="1535" t="s">
        <v>388</v>
      </c>
      <c r="B525" s="1196">
        <v>13</v>
      </c>
      <c r="C525" s="1196">
        <v>13</v>
      </c>
      <c r="D525" s="1004">
        <v>65</v>
      </c>
      <c r="E525" s="1206">
        <v>5</v>
      </c>
      <c r="F525" s="1388" t="s">
        <v>984</v>
      </c>
      <c r="G525" s="1305">
        <v>1152767</v>
      </c>
      <c r="H525" s="1200">
        <v>5107102.5793937966</v>
      </c>
      <c r="I525" s="1013"/>
      <c r="J525" s="1007"/>
      <c r="K525" s="1014"/>
      <c r="L525" s="2437">
        <v>10</v>
      </c>
      <c r="M525" s="1196">
        <v>10</v>
      </c>
      <c r="N525" s="1196">
        <v>50</v>
      </c>
      <c r="O525" s="2576">
        <v>5</v>
      </c>
      <c r="P525" s="1307">
        <v>1535500</v>
      </c>
      <c r="Q525" s="1200">
        <v>5107102.5793937966</v>
      </c>
    </row>
    <row r="526" spans="1:17" ht="14.45" customHeight="1" x14ac:dyDescent="0.2">
      <c r="A526" s="1538" t="s">
        <v>389</v>
      </c>
      <c r="B526" s="1049">
        <v>704.15</v>
      </c>
      <c r="C526" s="1049">
        <v>671</v>
      </c>
      <c r="D526" s="1049">
        <v>3233.58</v>
      </c>
      <c r="E526" s="1664">
        <v>4.8190461997019369</v>
      </c>
      <c r="F526" s="1050"/>
      <c r="G526" s="1252"/>
      <c r="H526" s="1250"/>
      <c r="I526" s="1052"/>
      <c r="J526" s="1044"/>
      <c r="K526" s="993"/>
      <c r="L526" s="1505">
        <v>673</v>
      </c>
      <c r="M526" s="1049">
        <v>652</v>
      </c>
      <c r="N526" s="1049">
        <v>2976.0800000000004</v>
      </c>
      <c r="O526" s="2436">
        <v>4.5645398773006143</v>
      </c>
      <c r="P526" s="1660"/>
      <c r="Q526" s="1661"/>
    </row>
    <row r="527" spans="1:17" ht="14.45" customHeight="1" x14ac:dyDescent="0.2">
      <c r="A527" s="1535" t="s">
        <v>390</v>
      </c>
      <c r="B527" s="1196">
        <v>325</v>
      </c>
      <c r="C527" s="1196">
        <v>298</v>
      </c>
      <c r="D527" s="1004">
        <v>1490</v>
      </c>
      <c r="E527" s="1206">
        <v>5</v>
      </c>
      <c r="F527" s="1388" t="s">
        <v>984</v>
      </c>
      <c r="G527" s="1305">
        <v>1152767</v>
      </c>
      <c r="H527" s="1200">
        <v>5107102.5793937966</v>
      </c>
      <c r="I527" s="1013"/>
      <c r="J527" s="1007"/>
      <c r="K527" s="1014"/>
      <c r="L527" s="2437">
        <v>427</v>
      </c>
      <c r="M527" s="1196">
        <v>417</v>
      </c>
      <c r="N527" s="1196">
        <v>1959.9</v>
      </c>
      <c r="O527" s="2576">
        <v>4.7</v>
      </c>
      <c r="P527" s="1307">
        <v>1535500</v>
      </c>
      <c r="Q527" s="1200">
        <v>5107102.5793937966</v>
      </c>
    </row>
    <row r="528" spans="1:17" ht="14.45" customHeight="1" x14ac:dyDescent="0.2">
      <c r="A528" s="1535" t="s">
        <v>391</v>
      </c>
      <c r="B528" s="1196">
        <v>80</v>
      </c>
      <c r="C528" s="1196">
        <v>80</v>
      </c>
      <c r="D528" s="1004">
        <v>400</v>
      </c>
      <c r="E528" s="1206">
        <v>5</v>
      </c>
      <c r="F528" s="1388" t="s">
        <v>984</v>
      </c>
      <c r="G528" s="1305">
        <v>1152767</v>
      </c>
      <c r="H528" s="1200">
        <v>5107102.5793937966</v>
      </c>
      <c r="I528" s="1013"/>
      <c r="J528" s="1007"/>
      <c r="K528" s="1014"/>
      <c r="L528" s="2437">
        <v>20</v>
      </c>
      <c r="M528" s="1196">
        <v>15</v>
      </c>
      <c r="N528" s="1196">
        <v>45</v>
      </c>
      <c r="O528" s="2576">
        <v>3</v>
      </c>
      <c r="P528" s="1307">
        <v>1535500</v>
      </c>
      <c r="Q528" s="1200">
        <v>5107102.5793937966</v>
      </c>
    </row>
    <row r="529" spans="1:17" ht="14.45" customHeight="1" x14ac:dyDescent="0.2">
      <c r="A529" s="1535" t="s">
        <v>392</v>
      </c>
      <c r="B529" s="1196">
        <v>17</v>
      </c>
      <c r="C529" s="1196">
        <v>17</v>
      </c>
      <c r="D529" s="1004">
        <v>68</v>
      </c>
      <c r="E529" s="1206">
        <v>4</v>
      </c>
      <c r="F529" s="1388" t="s">
        <v>984</v>
      </c>
      <c r="G529" s="1305">
        <v>1152767</v>
      </c>
      <c r="H529" s="1200">
        <v>5107102.5793937966</v>
      </c>
      <c r="I529" s="1013"/>
      <c r="J529" s="1007"/>
      <c r="K529" s="1014"/>
      <c r="L529" s="2437">
        <v>8</v>
      </c>
      <c r="M529" s="1196">
        <v>7</v>
      </c>
      <c r="N529" s="1196">
        <v>28</v>
      </c>
      <c r="O529" s="2576">
        <v>4</v>
      </c>
      <c r="P529" s="1307">
        <v>1535500</v>
      </c>
      <c r="Q529" s="1200">
        <v>5107102.5793937966</v>
      </c>
    </row>
    <row r="530" spans="1:17" ht="14.45" customHeight="1" x14ac:dyDescent="0.2">
      <c r="A530" s="1535" t="s">
        <v>393</v>
      </c>
      <c r="B530" s="1196">
        <v>30</v>
      </c>
      <c r="C530" s="1196">
        <v>29</v>
      </c>
      <c r="D530" s="1004">
        <v>145</v>
      </c>
      <c r="E530" s="1206">
        <v>5</v>
      </c>
      <c r="F530" s="1388" t="s">
        <v>984</v>
      </c>
      <c r="G530" s="1305">
        <v>1152767</v>
      </c>
      <c r="H530" s="1200">
        <v>5107102.5793937966</v>
      </c>
      <c r="I530" s="1013"/>
      <c r="J530" s="1007"/>
      <c r="K530" s="1014"/>
      <c r="L530" s="2437">
        <v>43</v>
      </c>
      <c r="M530" s="1196">
        <v>42</v>
      </c>
      <c r="N530" s="1196">
        <v>210</v>
      </c>
      <c r="O530" s="2576">
        <v>5</v>
      </c>
      <c r="P530" s="1307">
        <v>1535500</v>
      </c>
      <c r="Q530" s="1200">
        <v>5107102.5793937966</v>
      </c>
    </row>
    <row r="531" spans="1:17" ht="14.45" customHeight="1" x14ac:dyDescent="0.2">
      <c r="A531" s="1535" t="s">
        <v>394</v>
      </c>
      <c r="B531" s="1196">
        <v>17.149999999999999</v>
      </c>
      <c r="C531" s="1196">
        <v>17</v>
      </c>
      <c r="D531" s="1004">
        <v>55.080000000000005</v>
      </c>
      <c r="E531" s="1206">
        <v>3.24</v>
      </c>
      <c r="F531" s="1388" t="s">
        <v>984</v>
      </c>
      <c r="G531" s="1305">
        <v>1152767</v>
      </c>
      <c r="H531" s="1200">
        <v>5107102.5793937966</v>
      </c>
      <c r="I531" s="1013"/>
      <c r="J531" s="1007"/>
      <c r="K531" s="1014"/>
      <c r="L531" s="2437">
        <v>20</v>
      </c>
      <c r="M531" s="1196">
        <v>18</v>
      </c>
      <c r="N531" s="1196">
        <v>66.78</v>
      </c>
      <c r="O531" s="2576">
        <v>3.71</v>
      </c>
      <c r="P531" s="1307">
        <v>1535500</v>
      </c>
      <c r="Q531" s="1200">
        <v>5107102.5793937966</v>
      </c>
    </row>
    <row r="532" spans="1:17" ht="14.45" customHeight="1" x14ac:dyDescent="0.2">
      <c r="A532" s="1535" t="s">
        <v>395</v>
      </c>
      <c r="B532" s="1196">
        <v>5</v>
      </c>
      <c r="C532" s="1196">
        <v>5</v>
      </c>
      <c r="D532" s="1004">
        <v>22.5</v>
      </c>
      <c r="E532" s="1206">
        <v>4.5</v>
      </c>
      <c r="F532" s="1388" t="s">
        <v>984</v>
      </c>
      <c r="G532" s="1305">
        <v>1152767</v>
      </c>
      <c r="H532" s="1200">
        <v>5107102.5793937966</v>
      </c>
      <c r="I532" s="1013"/>
      <c r="J532" s="1007"/>
      <c r="K532" s="1014"/>
      <c r="L532" s="2437">
        <v>0</v>
      </c>
      <c r="M532" s="1196">
        <v>0</v>
      </c>
      <c r="N532" s="1196">
        <v>0</v>
      </c>
      <c r="O532" s="2576">
        <v>0</v>
      </c>
      <c r="P532" s="1307"/>
      <c r="Q532" s="1662"/>
    </row>
    <row r="533" spans="1:17" ht="14.45" customHeight="1" x14ac:dyDescent="0.2">
      <c r="A533" s="1535" t="s">
        <v>396</v>
      </c>
      <c r="B533" s="1196">
        <v>0</v>
      </c>
      <c r="C533" s="1196">
        <v>0</v>
      </c>
      <c r="D533" s="1004">
        <v>0</v>
      </c>
      <c r="E533" s="1206">
        <v>0</v>
      </c>
      <c r="F533" s="1388"/>
      <c r="G533" s="1305"/>
      <c r="H533" s="1200"/>
      <c r="I533" s="1013"/>
      <c r="J533" s="1007"/>
      <c r="K533" s="1014"/>
      <c r="L533" s="2437">
        <v>0</v>
      </c>
      <c r="M533" s="1196">
        <v>0</v>
      </c>
      <c r="N533" s="1196">
        <v>0</v>
      </c>
      <c r="O533" s="2576">
        <v>0</v>
      </c>
      <c r="P533" s="1307"/>
      <c r="Q533" s="1662"/>
    </row>
    <row r="534" spans="1:17" ht="14.45" customHeight="1" x14ac:dyDescent="0.2">
      <c r="A534" s="1535" t="s">
        <v>397</v>
      </c>
      <c r="B534" s="1196">
        <v>225</v>
      </c>
      <c r="C534" s="1196">
        <v>220</v>
      </c>
      <c r="D534" s="1004">
        <v>1023.0000000000001</v>
      </c>
      <c r="E534" s="1206">
        <v>4.6500000000000004</v>
      </c>
      <c r="F534" s="1388" t="s">
        <v>984</v>
      </c>
      <c r="G534" s="1305">
        <v>1152767</v>
      </c>
      <c r="H534" s="1200">
        <v>5107102.5793937966</v>
      </c>
      <c r="I534" s="1013"/>
      <c r="J534" s="1007"/>
      <c r="K534" s="1014"/>
      <c r="L534" s="2437">
        <v>150</v>
      </c>
      <c r="M534" s="1196">
        <v>148</v>
      </c>
      <c r="N534" s="1196">
        <v>636.4</v>
      </c>
      <c r="O534" s="2576">
        <v>4.3</v>
      </c>
      <c r="P534" s="1307">
        <v>1535500</v>
      </c>
      <c r="Q534" s="1200">
        <v>5107102.5793937966</v>
      </c>
    </row>
    <row r="535" spans="1:17" ht="14.45" customHeight="1" x14ac:dyDescent="0.2">
      <c r="A535" s="1547" t="s">
        <v>398</v>
      </c>
      <c r="B535" s="1196">
        <v>5</v>
      </c>
      <c r="C535" s="1196">
        <v>5</v>
      </c>
      <c r="D535" s="1004">
        <v>30</v>
      </c>
      <c r="E535" s="1206">
        <v>6</v>
      </c>
      <c r="F535" s="1388" t="s">
        <v>984</v>
      </c>
      <c r="G535" s="1305">
        <v>1152767</v>
      </c>
      <c r="H535" s="1200">
        <v>5107102.5793937966</v>
      </c>
      <c r="I535" s="1020"/>
      <c r="J535" s="1550"/>
      <c r="K535" s="1021"/>
      <c r="L535" s="2439">
        <v>5</v>
      </c>
      <c r="M535" s="1584">
        <v>5</v>
      </c>
      <c r="N535" s="1584">
        <v>30</v>
      </c>
      <c r="O535" s="2627">
        <v>6</v>
      </c>
      <c r="P535" s="1307">
        <v>1535500</v>
      </c>
      <c r="Q535" s="1200">
        <v>5107102.5793937966</v>
      </c>
    </row>
    <row r="536" spans="1:17" ht="14.45" customHeight="1" thickBot="1" x14ac:dyDescent="0.25">
      <c r="A536" s="1053" t="s">
        <v>399</v>
      </c>
      <c r="B536" s="1054">
        <v>2001.5</v>
      </c>
      <c r="C536" s="1054">
        <v>1950.35</v>
      </c>
      <c r="D536" s="1054">
        <v>8598.0849999999991</v>
      </c>
      <c r="E536" s="1536">
        <v>4.4084830927782193</v>
      </c>
      <c r="F536" s="1534" t="s">
        <v>984</v>
      </c>
      <c r="G536" s="1135">
        <v>1152767.0000000002</v>
      </c>
      <c r="H536" s="1135">
        <v>5107102.5793937966</v>
      </c>
      <c r="I536" s="1055"/>
      <c r="J536" s="1055" t="s">
        <v>980</v>
      </c>
      <c r="K536" s="1058"/>
      <c r="L536" s="1054">
        <v>1840.8</v>
      </c>
      <c r="M536" s="1054">
        <v>1804.1</v>
      </c>
      <c r="N536" s="1054">
        <v>8010.8099999999995</v>
      </c>
      <c r="O536" s="1133">
        <v>4.440335901557563</v>
      </c>
      <c r="P536" s="1659">
        <v>1535500.0000000002</v>
      </c>
      <c r="Q536" s="1663">
        <v>5107102.5793937966</v>
      </c>
    </row>
    <row r="537" spans="1:17" x14ac:dyDescent="0.2">
      <c r="A537" s="7" t="s">
        <v>1904</v>
      </c>
      <c r="B537" s="8"/>
      <c r="C537" s="8"/>
      <c r="D537" s="8"/>
      <c r="E537" s="9"/>
      <c r="F537" s="10"/>
      <c r="G537" s="11"/>
      <c r="H537" s="8"/>
      <c r="I537" s="9"/>
      <c r="J537" s="1"/>
      <c r="K537" s="1"/>
      <c r="O537" s="1"/>
      <c r="P537" s="1"/>
    </row>
    <row r="538" spans="1:17" x14ac:dyDescent="0.2">
      <c r="A538" s="42"/>
      <c r="B538" s="8"/>
      <c r="C538" s="8"/>
      <c r="D538" s="8"/>
      <c r="E538" s="9"/>
      <c r="F538" s="10"/>
      <c r="G538" s="11"/>
      <c r="H538" s="8"/>
      <c r="I538" s="9"/>
      <c r="J538" s="1"/>
      <c r="K538" s="1"/>
      <c r="O538" s="1"/>
      <c r="P538" s="1"/>
    </row>
    <row r="539" spans="1:17" x14ac:dyDescent="0.2">
      <c r="A539" s="6"/>
      <c r="B539" s="8"/>
      <c r="C539" s="8"/>
      <c r="D539" s="8"/>
      <c r="E539" s="9"/>
      <c r="F539" s="10"/>
      <c r="G539" s="11"/>
      <c r="H539" s="8"/>
      <c r="I539" s="9"/>
      <c r="J539" s="1"/>
      <c r="K539" s="1"/>
      <c r="O539" s="1"/>
      <c r="P539" s="1"/>
    </row>
    <row r="540" spans="1:17" x14ac:dyDescent="0.2">
      <c r="A540" s="6"/>
      <c r="B540" s="8"/>
      <c r="C540" s="8"/>
      <c r="D540" s="8"/>
      <c r="E540" s="2475"/>
      <c r="F540" s="10"/>
      <c r="G540" s="11"/>
      <c r="H540" s="8"/>
      <c r="I540" s="2475"/>
      <c r="J540" s="2476"/>
      <c r="K540" s="2476"/>
      <c r="O540" s="2476"/>
      <c r="P540" s="2476"/>
    </row>
    <row r="541" spans="1:17" ht="15.75" customHeight="1" x14ac:dyDescent="0.25">
      <c r="A541" s="2710" t="s">
        <v>1901</v>
      </c>
      <c r="B541" s="2710"/>
      <c r="C541" s="2710"/>
      <c r="D541" s="2710"/>
      <c r="E541" s="2710"/>
      <c r="F541" s="2710"/>
      <c r="G541" s="2710"/>
      <c r="H541" s="2710"/>
      <c r="I541" s="2710"/>
      <c r="J541" s="2710"/>
      <c r="K541" s="2710"/>
      <c r="L541" s="2710"/>
      <c r="M541" s="2710"/>
      <c r="N541" s="2710"/>
      <c r="O541" s="2710"/>
      <c r="P541" s="2710"/>
      <c r="Q541" s="2710"/>
    </row>
    <row r="542" spans="1:17" x14ac:dyDescent="0.2">
      <c r="A542" s="3"/>
      <c r="B542" s="12"/>
      <c r="C542" s="12"/>
      <c r="D542" s="12"/>
      <c r="E542" s="13"/>
      <c r="F542" s="19"/>
      <c r="G542" s="23"/>
      <c r="H542" s="23"/>
      <c r="I542" s="13"/>
      <c r="J542" s="13"/>
      <c r="K542" s="13"/>
      <c r="L542" s="23"/>
      <c r="M542" s="23"/>
      <c r="N542" s="23"/>
      <c r="O542" s="13"/>
      <c r="P542" s="13"/>
      <c r="Q542" s="12"/>
    </row>
    <row r="543" spans="1:17" ht="13.5" thickBot="1" x14ac:dyDescent="0.25">
      <c r="A543" s="3" t="s">
        <v>404</v>
      </c>
      <c r="B543" s="12"/>
      <c r="C543" s="12"/>
      <c r="D543" s="12"/>
      <c r="E543" s="13"/>
      <c r="F543" s="25"/>
      <c r="G543" s="26"/>
      <c r="H543" s="26"/>
      <c r="I543" s="13"/>
      <c r="J543" s="13"/>
      <c r="K543" s="13"/>
      <c r="L543" s="12"/>
      <c r="M543" s="12"/>
      <c r="N543" s="12"/>
      <c r="O543" s="13"/>
      <c r="P543" s="13"/>
      <c r="Q543" s="12"/>
    </row>
    <row r="544" spans="1:17" ht="14.45" customHeight="1" thickBot="1" x14ac:dyDescent="0.25">
      <c r="A544" s="2711" t="s">
        <v>334</v>
      </c>
      <c r="B544" s="2714" t="s">
        <v>1902</v>
      </c>
      <c r="C544" s="2715"/>
      <c r="D544" s="2715"/>
      <c r="E544" s="2715"/>
      <c r="F544" s="2715"/>
      <c r="G544" s="2715"/>
      <c r="H544" s="2715"/>
      <c r="I544" s="2715"/>
      <c r="J544" s="2715"/>
      <c r="K544" s="2715"/>
      <c r="L544" s="2716" t="s">
        <v>1903</v>
      </c>
      <c r="M544" s="2717"/>
      <c r="N544" s="2717"/>
      <c r="O544" s="2717"/>
      <c r="P544" s="2718"/>
      <c r="Q544" s="2719"/>
    </row>
    <row r="545" spans="1:17" ht="14.45" customHeight="1" x14ac:dyDescent="0.2">
      <c r="A545" s="2712"/>
      <c r="B545" s="2720" t="s">
        <v>335</v>
      </c>
      <c r="C545" s="2721"/>
      <c r="D545" s="1061"/>
      <c r="E545" s="1061" t="s">
        <v>910</v>
      </c>
      <c r="F545" s="1061" t="s">
        <v>336</v>
      </c>
      <c r="G545" s="1061"/>
      <c r="H545" s="1061"/>
      <c r="I545" s="2724" t="s">
        <v>337</v>
      </c>
      <c r="J545" s="2725"/>
      <c r="K545" s="2726"/>
      <c r="L545" s="2722" t="s">
        <v>335</v>
      </c>
      <c r="M545" s="2723"/>
      <c r="N545" s="1068" t="s">
        <v>338</v>
      </c>
      <c r="O545" s="1069" t="s">
        <v>339</v>
      </c>
      <c r="P545" s="1070"/>
      <c r="Q545" s="1071"/>
    </row>
    <row r="546" spans="1:17" ht="14.45" customHeight="1" x14ac:dyDescent="0.2">
      <c r="A546" s="2712"/>
      <c r="B546" s="1061" t="s">
        <v>841</v>
      </c>
      <c r="C546" s="1061" t="s">
        <v>341</v>
      </c>
      <c r="D546" s="1061" t="s">
        <v>843</v>
      </c>
      <c r="E546" s="1061" t="s">
        <v>848</v>
      </c>
      <c r="F546" s="1061" t="s">
        <v>342</v>
      </c>
      <c r="G546" s="1061" t="s">
        <v>343</v>
      </c>
      <c r="H546" s="1061" t="s">
        <v>344</v>
      </c>
      <c r="I546" s="2727" t="s">
        <v>845</v>
      </c>
      <c r="J546" s="2728"/>
      <c r="K546" s="2729"/>
      <c r="L546" s="1072" t="s">
        <v>841</v>
      </c>
      <c r="M546" s="1068" t="s">
        <v>341</v>
      </c>
      <c r="N546" s="1068" t="s">
        <v>345</v>
      </c>
      <c r="O546" s="1069"/>
      <c r="P546" s="1068" t="s">
        <v>343</v>
      </c>
      <c r="Q546" s="1071" t="s">
        <v>344</v>
      </c>
    </row>
    <row r="547" spans="1:17" ht="14.45" customHeight="1" x14ac:dyDescent="0.2">
      <c r="A547" s="2712"/>
      <c r="B547" s="1061"/>
      <c r="C547" s="1061"/>
      <c r="D547" s="1061"/>
      <c r="E547" s="1061"/>
      <c r="F547" s="1061" t="s">
        <v>347</v>
      </c>
      <c r="G547" s="1061" t="s">
        <v>348</v>
      </c>
      <c r="H547" s="1061" t="s">
        <v>347</v>
      </c>
      <c r="I547" s="1062"/>
      <c r="J547" s="1063"/>
      <c r="K547" s="1064"/>
      <c r="L547" s="1072"/>
      <c r="M547" s="1068"/>
      <c r="N547" s="1068"/>
      <c r="O547" s="1069" t="s">
        <v>350</v>
      </c>
      <c r="P547" s="1068" t="s">
        <v>348</v>
      </c>
      <c r="Q547" s="1071" t="s">
        <v>347</v>
      </c>
    </row>
    <row r="548" spans="1:17" ht="14.45" customHeight="1" x14ac:dyDescent="0.2">
      <c r="A548" s="2713"/>
      <c r="B548" s="1065" t="s">
        <v>351</v>
      </c>
      <c r="C548" s="1065" t="s">
        <v>351</v>
      </c>
      <c r="D548" s="1065" t="s">
        <v>352</v>
      </c>
      <c r="E548" s="1065" t="s">
        <v>762</v>
      </c>
      <c r="F548" s="1065"/>
      <c r="G548" s="1065" t="s">
        <v>353</v>
      </c>
      <c r="H548" s="1065" t="s">
        <v>354</v>
      </c>
      <c r="I548" s="1066" t="s">
        <v>355</v>
      </c>
      <c r="J548" s="1066" t="s">
        <v>356</v>
      </c>
      <c r="K548" s="1067" t="s">
        <v>357</v>
      </c>
      <c r="L548" s="1073" t="s">
        <v>351</v>
      </c>
      <c r="M548" s="1074" t="s">
        <v>351</v>
      </c>
      <c r="N548" s="1074" t="s">
        <v>352</v>
      </c>
      <c r="O548" s="1075"/>
      <c r="P548" s="1074" t="s">
        <v>353</v>
      </c>
      <c r="Q548" s="1076" t="s">
        <v>354</v>
      </c>
    </row>
    <row r="549" spans="1:17" ht="14.45" customHeight="1" x14ac:dyDescent="0.2">
      <c r="A549" s="1022" t="s">
        <v>358</v>
      </c>
      <c r="B549" s="1023">
        <v>1351.3</v>
      </c>
      <c r="C549" s="1023">
        <v>1428</v>
      </c>
      <c r="D549" s="1024">
        <v>6927.2</v>
      </c>
      <c r="E549" s="1664">
        <v>4.8509803921568624</v>
      </c>
      <c r="F549" s="1026"/>
      <c r="G549" s="1023"/>
      <c r="H549" s="1023"/>
      <c r="I549" s="1025"/>
      <c r="J549" s="1025"/>
      <c r="K549" s="1027"/>
      <c r="L549" s="1028">
        <v>1098.4000000000001</v>
      </c>
      <c r="M549" s="1024">
        <v>1073</v>
      </c>
      <c r="N549" s="1024">
        <v>5046.6499999999996</v>
      </c>
      <c r="O549" s="1664">
        <v>4.7033084808946874</v>
      </c>
      <c r="P549" s="1665"/>
      <c r="Q549" s="1666"/>
    </row>
    <row r="550" spans="1:17" ht="14.45" customHeight="1" x14ac:dyDescent="0.2">
      <c r="A550" s="1535" t="s">
        <v>359</v>
      </c>
      <c r="B550" s="1004">
        <v>175</v>
      </c>
      <c r="C550" s="1004">
        <v>175</v>
      </c>
      <c r="D550" s="1004">
        <v>700</v>
      </c>
      <c r="E550" s="265">
        <v>4</v>
      </c>
      <c r="F550" s="1388" t="s">
        <v>984</v>
      </c>
      <c r="G550" s="1305">
        <v>1368667</v>
      </c>
      <c r="H550" s="1200">
        <v>5107102.5793937966</v>
      </c>
      <c r="I550" s="1543"/>
      <c r="J550" s="1007"/>
      <c r="K550" s="1008"/>
      <c r="L550" s="2460">
        <v>61</v>
      </c>
      <c r="M550" s="1004">
        <v>61</v>
      </c>
      <c r="N550" s="1196">
        <v>244</v>
      </c>
      <c r="O550" s="1274">
        <v>4</v>
      </c>
      <c r="P550" s="1307">
        <v>1414117</v>
      </c>
      <c r="Q550" s="1200">
        <v>5107102.5793937966</v>
      </c>
    </row>
    <row r="551" spans="1:17" ht="14.45" customHeight="1" x14ac:dyDescent="0.2">
      <c r="A551" s="1535" t="s">
        <v>360</v>
      </c>
      <c r="B551" s="1196">
        <v>90</v>
      </c>
      <c r="C551" s="1196">
        <v>90</v>
      </c>
      <c r="D551" s="1004">
        <v>420.3</v>
      </c>
      <c r="E551" s="1206">
        <v>4.67</v>
      </c>
      <c r="F551" s="1388" t="s">
        <v>984</v>
      </c>
      <c r="G551" s="1305">
        <v>1368667</v>
      </c>
      <c r="H551" s="1200">
        <v>5107102.5793937966</v>
      </c>
      <c r="I551" s="1543"/>
      <c r="J551" s="1007"/>
      <c r="K551" s="1008"/>
      <c r="L551" s="2437">
        <v>85</v>
      </c>
      <c r="M551" s="1196">
        <v>85</v>
      </c>
      <c r="N551" s="1196">
        <v>396.95</v>
      </c>
      <c r="O551" s="2576">
        <v>4.67</v>
      </c>
      <c r="P551" s="1307">
        <v>1414117</v>
      </c>
      <c r="Q551" s="1200">
        <v>5107102.5793937966</v>
      </c>
    </row>
    <row r="552" spans="1:17" ht="14.45" customHeight="1" x14ac:dyDescent="0.2">
      <c r="A552" s="1535" t="s">
        <v>361</v>
      </c>
      <c r="B552" s="1196">
        <v>100</v>
      </c>
      <c r="C552" s="1196">
        <v>85</v>
      </c>
      <c r="D552" s="1004">
        <v>425</v>
      </c>
      <c r="E552" s="1206">
        <v>5</v>
      </c>
      <c r="F552" s="1388" t="s">
        <v>984</v>
      </c>
      <c r="G552" s="1305">
        <v>1368667</v>
      </c>
      <c r="H552" s="1200">
        <v>5107102.5793937966</v>
      </c>
      <c r="I552" s="1543"/>
      <c r="J552" s="1007"/>
      <c r="K552" s="1008"/>
      <c r="L552" s="2437">
        <v>70</v>
      </c>
      <c r="M552" s="1196">
        <v>55</v>
      </c>
      <c r="N552" s="1196">
        <v>220</v>
      </c>
      <c r="O552" s="2576">
        <v>4</v>
      </c>
      <c r="P552" s="1307">
        <v>1414117</v>
      </c>
      <c r="Q552" s="1200">
        <v>5107102.5793937966</v>
      </c>
    </row>
    <row r="553" spans="1:17" ht="14.45" customHeight="1" x14ac:dyDescent="0.2">
      <c r="A553" s="1535" t="s">
        <v>362</v>
      </c>
      <c r="B553" s="1196">
        <v>0</v>
      </c>
      <c r="C553" s="1196">
        <v>0</v>
      </c>
      <c r="D553" s="1004">
        <v>0</v>
      </c>
      <c r="E553" s="1206">
        <v>0</v>
      </c>
      <c r="F553" s="1388"/>
      <c r="G553" s="1305"/>
      <c r="H553" s="1200"/>
      <c r="I553" s="1543"/>
      <c r="J553" s="1007"/>
      <c r="K553" s="1008"/>
      <c r="L553" s="2437">
        <v>0</v>
      </c>
      <c r="M553" s="1196">
        <v>0</v>
      </c>
      <c r="N553" s="1196">
        <v>0</v>
      </c>
      <c r="O553" s="2576">
        <v>0</v>
      </c>
      <c r="P553" s="1307"/>
      <c r="Q553" s="1200"/>
    </row>
    <row r="554" spans="1:17" ht="14.45" customHeight="1" x14ac:dyDescent="0.2">
      <c r="A554" s="1535" t="s">
        <v>363</v>
      </c>
      <c r="B554" s="1196">
        <v>450</v>
      </c>
      <c r="C554" s="1196">
        <v>450</v>
      </c>
      <c r="D554" s="1004">
        <v>1890</v>
      </c>
      <c r="E554" s="1206">
        <v>4.2</v>
      </c>
      <c r="F554" s="1388" t="s">
        <v>984</v>
      </c>
      <c r="G554" s="1305">
        <v>1368667</v>
      </c>
      <c r="H554" s="1200">
        <v>5107102.5793937966</v>
      </c>
      <c r="I554" s="1543"/>
      <c r="J554" s="1007"/>
      <c r="K554" s="1008"/>
      <c r="L554" s="2437">
        <v>450</v>
      </c>
      <c r="M554" s="1196">
        <v>450</v>
      </c>
      <c r="N554" s="1196">
        <v>1890</v>
      </c>
      <c r="O554" s="2576">
        <v>4.2</v>
      </c>
      <c r="P554" s="1307">
        <v>1414117</v>
      </c>
      <c r="Q554" s="1200">
        <v>5107102.5793937966</v>
      </c>
    </row>
    <row r="555" spans="1:17" ht="14.45" customHeight="1" x14ac:dyDescent="0.2">
      <c r="A555" s="1535" t="s">
        <v>364</v>
      </c>
      <c r="B555" s="1196">
        <v>39</v>
      </c>
      <c r="C555" s="1196">
        <v>38</v>
      </c>
      <c r="D555" s="1004">
        <v>114</v>
      </c>
      <c r="E555" s="1206">
        <v>3</v>
      </c>
      <c r="F555" s="1388" t="s">
        <v>984</v>
      </c>
      <c r="G555" s="1305">
        <v>1368667</v>
      </c>
      <c r="H555" s="1200">
        <v>5107102.5793937966</v>
      </c>
      <c r="I555" s="1543"/>
      <c r="J555" s="1007"/>
      <c r="K555" s="1008"/>
      <c r="L555" s="2437">
        <v>30</v>
      </c>
      <c r="M555" s="1196">
        <v>25</v>
      </c>
      <c r="N555" s="1196">
        <v>100</v>
      </c>
      <c r="O555" s="2576">
        <v>4</v>
      </c>
      <c r="P555" s="1307">
        <v>1414117</v>
      </c>
      <c r="Q555" s="1200">
        <v>5107102.5793937966</v>
      </c>
    </row>
    <row r="556" spans="1:17" ht="14.45" customHeight="1" x14ac:dyDescent="0.2">
      <c r="A556" s="1535" t="s">
        <v>365</v>
      </c>
      <c r="B556" s="1196">
        <v>13</v>
      </c>
      <c r="C556" s="1196">
        <v>113</v>
      </c>
      <c r="D556" s="1004">
        <v>452</v>
      </c>
      <c r="E556" s="1206">
        <v>4</v>
      </c>
      <c r="F556" s="1388" t="s">
        <v>984</v>
      </c>
      <c r="G556" s="1305">
        <v>1368667</v>
      </c>
      <c r="H556" s="1200">
        <v>5107102.5793937966</v>
      </c>
      <c r="I556" s="1543"/>
      <c r="J556" s="1007"/>
      <c r="K556" s="1008"/>
      <c r="L556" s="2437">
        <v>33</v>
      </c>
      <c r="M556" s="1196">
        <v>33</v>
      </c>
      <c r="N556" s="1196">
        <v>132</v>
      </c>
      <c r="O556" s="2576">
        <v>4</v>
      </c>
      <c r="P556" s="1307">
        <v>1414117</v>
      </c>
      <c r="Q556" s="1200">
        <v>5107102.5793937966</v>
      </c>
    </row>
    <row r="557" spans="1:17" ht="14.45" customHeight="1" x14ac:dyDescent="0.2">
      <c r="A557" s="1535" t="s">
        <v>366</v>
      </c>
      <c r="B557" s="1196">
        <v>0</v>
      </c>
      <c r="C557" s="1196">
        <v>0</v>
      </c>
      <c r="D557" s="1004">
        <v>0</v>
      </c>
      <c r="E557" s="1206">
        <v>0</v>
      </c>
      <c r="F557" s="1388"/>
      <c r="G557" s="1305"/>
      <c r="H557" s="1200"/>
      <c r="I557" s="1543"/>
      <c r="J557" s="1007"/>
      <c r="K557" s="1008"/>
      <c r="L557" s="2437">
        <v>0</v>
      </c>
      <c r="M557" s="1196">
        <v>0</v>
      </c>
      <c r="N557" s="1196">
        <v>0</v>
      </c>
      <c r="O557" s="2576">
        <v>0</v>
      </c>
      <c r="P557" s="1307"/>
      <c r="Q557" s="1200"/>
    </row>
    <row r="558" spans="1:17" ht="14.45" customHeight="1" x14ac:dyDescent="0.2">
      <c r="A558" s="1535" t="s">
        <v>367</v>
      </c>
      <c r="B558" s="1196">
        <v>80</v>
      </c>
      <c r="C558" s="1196">
        <v>80</v>
      </c>
      <c r="D558" s="1004">
        <v>280</v>
      </c>
      <c r="E558" s="1206">
        <v>3.5</v>
      </c>
      <c r="F558" s="1388" t="s">
        <v>984</v>
      </c>
      <c r="G558" s="1305">
        <v>1368667</v>
      </c>
      <c r="H558" s="1200">
        <v>5107102.5793937966</v>
      </c>
      <c r="I558" s="1543"/>
      <c r="J558" s="1007"/>
      <c r="K558" s="1008"/>
      <c r="L558" s="2437">
        <v>63</v>
      </c>
      <c r="M558" s="1196">
        <v>62</v>
      </c>
      <c r="N558" s="1196">
        <v>217</v>
      </c>
      <c r="O558" s="2576">
        <v>3.5</v>
      </c>
      <c r="P558" s="1307">
        <v>1414117</v>
      </c>
      <c r="Q558" s="1200">
        <v>5107102.5793937966</v>
      </c>
    </row>
    <row r="559" spans="1:17" ht="14.45" customHeight="1" x14ac:dyDescent="0.2">
      <c r="A559" s="1535" t="s">
        <v>368</v>
      </c>
      <c r="B559" s="1196">
        <v>250</v>
      </c>
      <c r="C559" s="1196">
        <v>250</v>
      </c>
      <c r="D559" s="1004">
        <v>1875</v>
      </c>
      <c r="E559" s="1206">
        <v>7.5</v>
      </c>
      <c r="F559" s="1388" t="s">
        <v>984</v>
      </c>
      <c r="G559" s="1305">
        <v>1368667</v>
      </c>
      <c r="H559" s="1200">
        <v>5107102.5793937966</v>
      </c>
      <c r="I559" s="1543"/>
      <c r="J559" s="1007"/>
      <c r="K559" s="1008"/>
      <c r="L559" s="2437">
        <v>120</v>
      </c>
      <c r="M559" s="1196">
        <v>120</v>
      </c>
      <c r="N559" s="1196">
        <v>900</v>
      </c>
      <c r="O559" s="2576">
        <v>7.5</v>
      </c>
      <c r="P559" s="1307">
        <v>1414117</v>
      </c>
      <c r="Q559" s="1200">
        <v>5107102.5793937966</v>
      </c>
    </row>
    <row r="560" spans="1:17" ht="14.45" customHeight="1" x14ac:dyDescent="0.2">
      <c r="A560" s="1535" t="s">
        <v>369</v>
      </c>
      <c r="B560" s="1196">
        <v>20</v>
      </c>
      <c r="C560" s="1196">
        <v>18</v>
      </c>
      <c r="D560" s="1004">
        <v>77.399999999999991</v>
      </c>
      <c r="E560" s="1206">
        <v>4.3</v>
      </c>
      <c r="F560" s="1388" t="s">
        <v>984</v>
      </c>
      <c r="G560" s="1305">
        <v>1368667</v>
      </c>
      <c r="H560" s="1200">
        <v>5107102.5793937966</v>
      </c>
      <c r="I560" s="1543"/>
      <c r="J560" s="1007"/>
      <c r="K560" s="1008"/>
      <c r="L560" s="2437">
        <v>13.4</v>
      </c>
      <c r="M560" s="1196">
        <v>11</v>
      </c>
      <c r="N560" s="1196">
        <v>49.5</v>
      </c>
      <c r="O560" s="2576">
        <v>4.5</v>
      </c>
      <c r="P560" s="1307">
        <v>1414117</v>
      </c>
      <c r="Q560" s="1200">
        <v>5107102.5793937966</v>
      </c>
    </row>
    <row r="561" spans="1:17" ht="14.45" customHeight="1" x14ac:dyDescent="0.2">
      <c r="A561" s="1535" t="s">
        <v>370</v>
      </c>
      <c r="B561" s="1196">
        <v>70</v>
      </c>
      <c r="C561" s="1196">
        <v>65</v>
      </c>
      <c r="D561" s="1004">
        <v>390</v>
      </c>
      <c r="E561" s="1206">
        <v>6</v>
      </c>
      <c r="F561" s="1388" t="s">
        <v>984</v>
      </c>
      <c r="G561" s="1305">
        <v>1368667</v>
      </c>
      <c r="H561" s="1200">
        <v>5107102.5793937966</v>
      </c>
      <c r="I561" s="1543"/>
      <c r="J561" s="1007"/>
      <c r="K561" s="1008"/>
      <c r="L561" s="2437">
        <v>101</v>
      </c>
      <c r="M561" s="1196">
        <v>99</v>
      </c>
      <c r="N561" s="1196">
        <v>594</v>
      </c>
      <c r="O561" s="2576">
        <v>6</v>
      </c>
      <c r="P561" s="1307">
        <v>1414117</v>
      </c>
      <c r="Q561" s="1200">
        <v>5107102.5793937966</v>
      </c>
    </row>
    <row r="562" spans="1:17" ht="14.45" customHeight="1" x14ac:dyDescent="0.2">
      <c r="A562" s="1535" t="s">
        <v>371</v>
      </c>
      <c r="B562" s="1196">
        <v>40</v>
      </c>
      <c r="C562" s="1196">
        <v>40</v>
      </c>
      <c r="D562" s="1004">
        <v>200</v>
      </c>
      <c r="E562" s="1206">
        <v>5</v>
      </c>
      <c r="F562" s="1388" t="s">
        <v>984</v>
      </c>
      <c r="G562" s="1305">
        <v>1368667</v>
      </c>
      <c r="H562" s="1200">
        <v>5107102.5793937966</v>
      </c>
      <c r="I562" s="1543"/>
      <c r="J562" s="1007"/>
      <c r="K562" s="1008"/>
      <c r="L562" s="2437">
        <v>19</v>
      </c>
      <c r="M562" s="1196">
        <v>19</v>
      </c>
      <c r="N562" s="1196">
        <v>91.2</v>
      </c>
      <c r="O562" s="2576">
        <v>4.8</v>
      </c>
      <c r="P562" s="1307">
        <v>1414117</v>
      </c>
      <c r="Q562" s="1200">
        <v>5107102.5793937966</v>
      </c>
    </row>
    <row r="563" spans="1:17" ht="14.45" customHeight="1" x14ac:dyDescent="0.2">
      <c r="A563" s="1535" t="s">
        <v>372</v>
      </c>
      <c r="B563" s="1196">
        <v>9.3000000000000007</v>
      </c>
      <c r="C563" s="1196">
        <v>9</v>
      </c>
      <c r="D563" s="1004">
        <v>36</v>
      </c>
      <c r="E563" s="1206">
        <v>4</v>
      </c>
      <c r="F563" s="1388" t="s">
        <v>984</v>
      </c>
      <c r="G563" s="1305">
        <v>1368667</v>
      </c>
      <c r="H563" s="1200">
        <v>5107102.5793937966</v>
      </c>
      <c r="I563" s="1543"/>
      <c r="J563" s="1007"/>
      <c r="K563" s="1008"/>
      <c r="L563" s="2437">
        <v>53</v>
      </c>
      <c r="M563" s="1196">
        <v>53</v>
      </c>
      <c r="N563" s="1196">
        <v>212</v>
      </c>
      <c r="O563" s="2576">
        <v>4</v>
      </c>
      <c r="P563" s="1307">
        <v>1414117</v>
      </c>
      <c r="Q563" s="1200">
        <v>5107102.5793937966</v>
      </c>
    </row>
    <row r="564" spans="1:17" ht="14.45" customHeight="1" x14ac:dyDescent="0.2">
      <c r="A564" s="1535" t="s">
        <v>373</v>
      </c>
      <c r="B564" s="1196">
        <v>15</v>
      </c>
      <c r="C564" s="1196">
        <v>15</v>
      </c>
      <c r="D564" s="1004">
        <v>67.5</v>
      </c>
      <c r="E564" s="1206">
        <v>4.5</v>
      </c>
      <c r="F564" s="1388" t="s">
        <v>984</v>
      </c>
      <c r="G564" s="1305">
        <v>1368667</v>
      </c>
      <c r="H564" s="1200">
        <v>5107102.5793937966</v>
      </c>
      <c r="I564" s="1543"/>
      <c r="J564" s="1007"/>
      <c r="K564" s="1008"/>
      <c r="L564" s="2437">
        <v>0</v>
      </c>
      <c r="M564" s="1196">
        <v>0</v>
      </c>
      <c r="N564" s="1196">
        <v>0</v>
      </c>
      <c r="O564" s="2576">
        <v>0</v>
      </c>
      <c r="P564" s="1307"/>
      <c r="Q564" s="1200"/>
    </row>
    <row r="565" spans="1:17" ht="14.45" customHeight="1" x14ac:dyDescent="0.2">
      <c r="A565" s="1538" t="s">
        <v>374</v>
      </c>
      <c r="B565" s="1049">
        <v>470</v>
      </c>
      <c r="C565" s="1031">
        <v>470</v>
      </c>
      <c r="D565" s="2618">
        <v>2054.5</v>
      </c>
      <c r="E565" s="1664">
        <v>4.3712765957446811</v>
      </c>
      <c r="F565" s="1034"/>
      <c r="G565" s="1540"/>
      <c r="H565" s="1035"/>
      <c r="I565" s="1544"/>
      <c r="J565" s="1036"/>
      <c r="K565" s="1037"/>
      <c r="L565" s="1505">
        <v>528</v>
      </c>
      <c r="M565" s="1049">
        <v>528</v>
      </c>
      <c r="N565" s="1049">
        <v>2346</v>
      </c>
      <c r="O565" s="2436">
        <v>4.4431818181818183</v>
      </c>
      <c r="P565" s="1660"/>
      <c r="Q565" s="1661"/>
    </row>
    <row r="566" spans="1:17" ht="14.45" customHeight="1" x14ac:dyDescent="0.2">
      <c r="A566" s="1535" t="s">
        <v>375</v>
      </c>
      <c r="B566" s="1196">
        <v>360</v>
      </c>
      <c r="C566" s="1196">
        <v>360</v>
      </c>
      <c r="D566" s="1004">
        <v>1440</v>
      </c>
      <c r="E566" s="1206">
        <v>4</v>
      </c>
      <c r="F566" s="1388" t="s">
        <v>984</v>
      </c>
      <c r="G566" s="1305">
        <v>1368667</v>
      </c>
      <c r="H566" s="1200">
        <v>5107102.5793937966</v>
      </c>
      <c r="I566" s="1543"/>
      <c r="J566" s="1007"/>
      <c r="K566" s="1008"/>
      <c r="L566" s="2437">
        <v>380</v>
      </c>
      <c r="M566" s="1196">
        <v>380</v>
      </c>
      <c r="N566" s="1196">
        <v>1520</v>
      </c>
      <c r="O566" s="2576">
        <v>4</v>
      </c>
      <c r="P566" s="1307">
        <v>1414117</v>
      </c>
      <c r="Q566" s="1200">
        <v>5107102.5793937966</v>
      </c>
    </row>
    <row r="567" spans="1:17" ht="14.45" customHeight="1" x14ac:dyDescent="0.2">
      <c r="A567" s="1535" t="s">
        <v>376</v>
      </c>
      <c r="B567" s="1196">
        <v>40</v>
      </c>
      <c r="C567" s="1196">
        <v>40</v>
      </c>
      <c r="D567" s="1004">
        <v>160</v>
      </c>
      <c r="E567" s="1206">
        <v>4</v>
      </c>
      <c r="F567" s="1388" t="s">
        <v>984</v>
      </c>
      <c r="G567" s="1305">
        <v>1368667</v>
      </c>
      <c r="H567" s="1200">
        <v>5107102.5793937966</v>
      </c>
      <c r="I567" s="1543"/>
      <c r="J567" s="1007"/>
      <c r="K567" s="1008"/>
      <c r="L567" s="2437">
        <v>38</v>
      </c>
      <c r="M567" s="1196">
        <v>38</v>
      </c>
      <c r="N567" s="1196">
        <v>171</v>
      </c>
      <c r="O567" s="2576">
        <v>4.5</v>
      </c>
      <c r="P567" s="1307">
        <v>1414117</v>
      </c>
      <c r="Q567" s="1200">
        <v>5107102.5793937966</v>
      </c>
    </row>
    <row r="568" spans="1:17" ht="14.45" customHeight="1" x14ac:dyDescent="0.2">
      <c r="A568" s="1535" t="s">
        <v>377</v>
      </c>
      <c r="B568" s="1196">
        <v>5</v>
      </c>
      <c r="C568" s="1196">
        <v>5</v>
      </c>
      <c r="D568" s="1004">
        <v>16</v>
      </c>
      <c r="E568" s="1206">
        <v>3.2</v>
      </c>
      <c r="F568" s="1388" t="s">
        <v>984</v>
      </c>
      <c r="G568" s="1305">
        <v>1368667</v>
      </c>
      <c r="H568" s="1200">
        <v>5107102.5793937966</v>
      </c>
      <c r="I568" s="1543"/>
      <c r="J568" s="1007"/>
      <c r="K568" s="1008"/>
      <c r="L568" s="2437">
        <v>5</v>
      </c>
      <c r="M568" s="1196">
        <v>5</v>
      </c>
      <c r="N568" s="1196">
        <v>16</v>
      </c>
      <c r="O568" s="2576">
        <v>3.2</v>
      </c>
      <c r="P568" s="1307">
        <v>1414117</v>
      </c>
      <c r="Q568" s="1200">
        <v>5107102.5793937966</v>
      </c>
    </row>
    <row r="569" spans="1:17" ht="14.45" customHeight="1" x14ac:dyDescent="0.2">
      <c r="A569" s="1535" t="s">
        <v>378</v>
      </c>
      <c r="B569" s="1196">
        <v>5</v>
      </c>
      <c r="C569" s="1196">
        <v>5</v>
      </c>
      <c r="D569" s="1004">
        <v>18.5</v>
      </c>
      <c r="E569" s="1206">
        <v>3.7</v>
      </c>
      <c r="F569" s="1388" t="s">
        <v>984</v>
      </c>
      <c r="G569" s="1305">
        <v>1368667</v>
      </c>
      <c r="H569" s="1200">
        <v>5107102.5793937966</v>
      </c>
      <c r="I569" s="1543"/>
      <c r="J569" s="1007"/>
      <c r="K569" s="1008"/>
      <c r="L569" s="2437">
        <v>30</v>
      </c>
      <c r="M569" s="1196">
        <v>30</v>
      </c>
      <c r="N569" s="1196">
        <v>114</v>
      </c>
      <c r="O569" s="2576">
        <v>3.8</v>
      </c>
      <c r="P569" s="1307">
        <v>1414117</v>
      </c>
      <c r="Q569" s="1200">
        <v>5107102.5793937966</v>
      </c>
    </row>
    <row r="570" spans="1:17" ht="14.45" customHeight="1" x14ac:dyDescent="0.2">
      <c r="A570" s="1535" t="s">
        <v>379</v>
      </c>
      <c r="B570" s="1196">
        <v>60</v>
      </c>
      <c r="C570" s="1196">
        <v>60</v>
      </c>
      <c r="D570" s="1004">
        <v>420</v>
      </c>
      <c r="E570" s="1206">
        <v>7</v>
      </c>
      <c r="F570" s="1388" t="s">
        <v>984</v>
      </c>
      <c r="G570" s="1305">
        <v>1368667</v>
      </c>
      <c r="H570" s="1200">
        <v>5107102.5793937966</v>
      </c>
      <c r="I570" s="1543"/>
      <c r="J570" s="1007"/>
      <c r="K570" s="1008"/>
      <c r="L570" s="2437">
        <v>75</v>
      </c>
      <c r="M570" s="1196">
        <v>75</v>
      </c>
      <c r="N570" s="1196">
        <v>525</v>
      </c>
      <c r="O570" s="2576">
        <v>7</v>
      </c>
      <c r="P570" s="1307">
        <v>1414117</v>
      </c>
      <c r="Q570" s="1200">
        <v>5107102.5793937966</v>
      </c>
    </row>
    <row r="571" spans="1:17" ht="14.45" customHeight="1" x14ac:dyDescent="0.2">
      <c r="A571" s="1538" t="s">
        <v>380</v>
      </c>
      <c r="B571" s="1049">
        <v>812</v>
      </c>
      <c r="C571" s="1031">
        <v>783</v>
      </c>
      <c r="D571" s="1031">
        <v>3260.5</v>
      </c>
      <c r="E571" s="1664">
        <v>4.1641123882503193</v>
      </c>
      <c r="F571" s="1034"/>
      <c r="G571" s="1542"/>
      <c r="H571" s="1043"/>
      <c r="I571" s="1545"/>
      <c r="J571" s="1044"/>
      <c r="K571" s="1045"/>
      <c r="L571" s="1505">
        <v>556</v>
      </c>
      <c r="M571" s="1049">
        <v>546</v>
      </c>
      <c r="N571" s="1049">
        <v>2154.6</v>
      </c>
      <c r="O571" s="2436">
        <v>3.9461538461538459</v>
      </c>
      <c r="P571" s="1660"/>
      <c r="Q571" s="1661"/>
    </row>
    <row r="572" spans="1:17" ht="14.45" customHeight="1" x14ac:dyDescent="0.2">
      <c r="A572" s="1535" t="s">
        <v>381</v>
      </c>
      <c r="B572" s="1196">
        <v>400</v>
      </c>
      <c r="C572" s="1196">
        <v>396</v>
      </c>
      <c r="D572" s="1004">
        <v>1386</v>
      </c>
      <c r="E572" s="1206">
        <v>3.5</v>
      </c>
      <c r="F572" s="1388" t="s">
        <v>984</v>
      </c>
      <c r="G572" s="1305">
        <v>1368667</v>
      </c>
      <c r="H572" s="1200">
        <v>5107102.5793937966</v>
      </c>
      <c r="I572" s="1543"/>
      <c r="J572" s="1007"/>
      <c r="K572" s="1008"/>
      <c r="L572" s="2437">
        <v>300</v>
      </c>
      <c r="M572" s="1196">
        <v>290</v>
      </c>
      <c r="N572" s="1196">
        <v>1015</v>
      </c>
      <c r="O572" s="2576">
        <v>3.5</v>
      </c>
      <c r="P572" s="1307">
        <v>1414117</v>
      </c>
      <c r="Q572" s="1200">
        <v>5107102.5793937966</v>
      </c>
    </row>
    <row r="573" spans="1:17" ht="14.45" customHeight="1" x14ac:dyDescent="0.2">
      <c r="A573" s="1535" t="s">
        <v>382</v>
      </c>
      <c r="B573" s="1196">
        <v>40</v>
      </c>
      <c r="C573" s="1196">
        <v>39</v>
      </c>
      <c r="D573" s="1004">
        <v>156</v>
      </c>
      <c r="E573" s="1206">
        <v>4</v>
      </c>
      <c r="F573" s="1388" t="s">
        <v>984</v>
      </c>
      <c r="G573" s="1305">
        <v>1368667</v>
      </c>
      <c r="H573" s="1200">
        <v>5107102.5793937966</v>
      </c>
      <c r="I573" s="1543"/>
      <c r="J573" s="1007"/>
      <c r="K573" s="1008"/>
      <c r="L573" s="2437">
        <v>40</v>
      </c>
      <c r="M573" s="1196">
        <v>40</v>
      </c>
      <c r="N573" s="1196">
        <v>160</v>
      </c>
      <c r="O573" s="2576">
        <v>4</v>
      </c>
      <c r="P573" s="1307">
        <v>1414117</v>
      </c>
      <c r="Q573" s="1200">
        <v>5107102.5793937966</v>
      </c>
    </row>
    <row r="574" spans="1:17" ht="14.45" customHeight="1" x14ac:dyDescent="0.2">
      <c r="A574" s="1535" t="s">
        <v>383</v>
      </c>
      <c r="B574" s="1196">
        <v>25</v>
      </c>
      <c r="C574" s="1196">
        <v>25</v>
      </c>
      <c r="D574" s="1004">
        <v>100</v>
      </c>
      <c r="E574" s="1206">
        <v>4</v>
      </c>
      <c r="F574" s="1388" t="s">
        <v>984</v>
      </c>
      <c r="G574" s="1305">
        <v>1368667</v>
      </c>
      <c r="H574" s="1200">
        <v>5107102.5793937966</v>
      </c>
      <c r="I574" s="1543"/>
      <c r="J574" s="1007"/>
      <c r="K574" s="1008"/>
      <c r="L574" s="2437">
        <v>24</v>
      </c>
      <c r="M574" s="1196">
        <v>24</v>
      </c>
      <c r="N574" s="1196">
        <v>96</v>
      </c>
      <c r="O574" s="2576">
        <v>4</v>
      </c>
      <c r="P574" s="1307">
        <v>1414117</v>
      </c>
      <c r="Q574" s="1200">
        <v>5107102.5793937966</v>
      </c>
    </row>
    <row r="575" spans="1:17" ht="14.45" customHeight="1" x14ac:dyDescent="0.2">
      <c r="A575" s="1535" t="s">
        <v>384</v>
      </c>
      <c r="B575" s="1196">
        <v>53</v>
      </c>
      <c r="C575" s="1196">
        <v>53</v>
      </c>
      <c r="D575" s="1004">
        <v>238.5</v>
      </c>
      <c r="E575" s="1206">
        <v>4.5</v>
      </c>
      <c r="F575" s="1388" t="s">
        <v>984</v>
      </c>
      <c r="G575" s="1305">
        <v>1368667</v>
      </c>
      <c r="H575" s="1200">
        <v>5107102.5793937966</v>
      </c>
      <c r="I575" s="1543"/>
      <c r="J575" s="1007"/>
      <c r="K575" s="1014"/>
      <c r="L575" s="2437">
        <v>53</v>
      </c>
      <c r="M575" s="1196">
        <v>53</v>
      </c>
      <c r="N575" s="1196">
        <v>249.10000000000002</v>
      </c>
      <c r="O575" s="2576">
        <v>4.7</v>
      </c>
      <c r="P575" s="1307">
        <v>1414117</v>
      </c>
      <c r="Q575" s="1200">
        <v>5107102.5793937966</v>
      </c>
    </row>
    <row r="576" spans="1:17" ht="14.45" customHeight="1" x14ac:dyDescent="0.2">
      <c r="A576" s="1535" t="s">
        <v>385</v>
      </c>
      <c r="B576" s="1196">
        <v>120</v>
      </c>
      <c r="C576" s="1196">
        <v>120</v>
      </c>
      <c r="D576" s="1004">
        <v>480</v>
      </c>
      <c r="E576" s="1206">
        <v>4</v>
      </c>
      <c r="F576" s="1388" t="s">
        <v>984</v>
      </c>
      <c r="G576" s="1305">
        <v>1368667</v>
      </c>
      <c r="H576" s="1200">
        <v>5107102.5793937966</v>
      </c>
      <c r="I576" s="1543"/>
      <c r="J576" s="1007"/>
      <c r="K576" s="1014"/>
      <c r="L576" s="2437">
        <v>73</v>
      </c>
      <c r="M576" s="1196">
        <v>73</v>
      </c>
      <c r="N576" s="1196">
        <v>292</v>
      </c>
      <c r="O576" s="2576">
        <v>4</v>
      </c>
      <c r="P576" s="1307">
        <v>1414117</v>
      </c>
      <c r="Q576" s="1200">
        <v>5107102.5793937966</v>
      </c>
    </row>
    <row r="577" spans="1:17" ht="14.45" customHeight="1" x14ac:dyDescent="0.2">
      <c r="A577" s="1535" t="s">
        <v>386</v>
      </c>
      <c r="B577" s="1196">
        <v>100</v>
      </c>
      <c r="C577" s="1196">
        <v>100</v>
      </c>
      <c r="D577" s="1004">
        <v>650</v>
      </c>
      <c r="E577" s="1206">
        <v>6.5</v>
      </c>
      <c r="F577" s="1388" t="s">
        <v>984</v>
      </c>
      <c r="G577" s="1305">
        <v>1368667</v>
      </c>
      <c r="H577" s="1200">
        <v>5107102.5793937966</v>
      </c>
      <c r="I577" s="1543"/>
      <c r="J577" s="1007"/>
      <c r="K577" s="1014"/>
      <c r="L577" s="2437">
        <v>25</v>
      </c>
      <c r="M577" s="1196">
        <v>25</v>
      </c>
      <c r="N577" s="1196">
        <v>150</v>
      </c>
      <c r="O577" s="2576">
        <v>6</v>
      </c>
      <c r="P577" s="1307">
        <v>1414117</v>
      </c>
      <c r="Q577" s="1200">
        <v>5107102.5793937966</v>
      </c>
    </row>
    <row r="578" spans="1:17" ht="14.45" customHeight="1" x14ac:dyDescent="0.2">
      <c r="A578" s="1535" t="s">
        <v>387</v>
      </c>
      <c r="B578" s="1196">
        <v>50</v>
      </c>
      <c r="C578" s="1196">
        <v>50</v>
      </c>
      <c r="D578" s="1004">
        <v>250</v>
      </c>
      <c r="E578" s="1206">
        <v>5</v>
      </c>
      <c r="F578" s="1388" t="s">
        <v>984</v>
      </c>
      <c r="G578" s="1305">
        <v>1368667</v>
      </c>
      <c r="H578" s="1200">
        <v>5107102.5793937966</v>
      </c>
      <c r="I578" s="1543"/>
      <c r="J578" s="1007"/>
      <c r="K578" s="1014"/>
      <c r="L578" s="2437">
        <v>31</v>
      </c>
      <c r="M578" s="1196">
        <v>31</v>
      </c>
      <c r="N578" s="1196">
        <v>139.5</v>
      </c>
      <c r="O578" s="2576">
        <v>4.5</v>
      </c>
      <c r="P578" s="1307">
        <v>1414117</v>
      </c>
      <c r="Q578" s="1200">
        <v>5107102.5793937966</v>
      </c>
    </row>
    <row r="579" spans="1:17" ht="14.45" customHeight="1" x14ac:dyDescent="0.2">
      <c r="A579" s="1535" t="s">
        <v>388</v>
      </c>
      <c r="B579" s="1196">
        <v>24</v>
      </c>
      <c r="C579" s="1196">
        <v>0</v>
      </c>
      <c r="D579" s="1004">
        <v>0</v>
      </c>
      <c r="E579" s="1206">
        <v>5.3</v>
      </c>
      <c r="F579" s="1388" t="s">
        <v>984</v>
      </c>
      <c r="G579" s="1305">
        <v>1368667</v>
      </c>
      <c r="H579" s="1200">
        <v>5107102.5793937966</v>
      </c>
      <c r="I579" s="1543"/>
      <c r="J579" s="1007"/>
      <c r="K579" s="1014"/>
      <c r="L579" s="2437">
        <v>10</v>
      </c>
      <c r="M579" s="1196">
        <v>10</v>
      </c>
      <c r="N579" s="1196">
        <v>53</v>
      </c>
      <c r="O579" s="2576">
        <v>5.3</v>
      </c>
      <c r="P579" s="1307">
        <v>1414117</v>
      </c>
      <c r="Q579" s="1200">
        <v>5107102.5793937966</v>
      </c>
    </row>
    <row r="580" spans="1:17" ht="14.45" customHeight="1" x14ac:dyDescent="0.2">
      <c r="A580" s="1538" t="s">
        <v>389</v>
      </c>
      <c r="B580" s="1049">
        <v>1383</v>
      </c>
      <c r="C580" s="1049">
        <v>1284</v>
      </c>
      <c r="D580" s="1049">
        <v>5527.6</v>
      </c>
      <c r="E580" s="1664">
        <v>4.3049844236760126</v>
      </c>
      <c r="F580" s="1050"/>
      <c r="G580" s="1252"/>
      <c r="H580" s="1250"/>
      <c r="I580" s="1545"/>
      <c r="J580" s="1044"/>
      <c r="K580" s="993"/>
      <c r="L580" s="1505">
        <v>1125</v>
      </c>
      <c r="M580" s="1049">
        <v>1037.5</v>
      </c>
      <c r="N580" s="1049">
        <v>4643.74</v>
      </c>
      <c r="O580" s="2436">
        <v>4.475893975903614</v>
      </c>
      <c r="P580" s="1660"/>
      <c r="Q580" s="1661"/>
    </row>
    <row r="581" spans="1:17" ht="14.45" customHeight="1" x14ac:dyDescent="0.2">
      <c r="A581" s="1535" t="s">
        <v>390</v>
      </c>
      <c r="B581" s="1196">
        <v>650</v>
      </c>
      <c r="C581" s="1196">
        <v>608</v>
      </c>
      <c r="D581" s="1004">
        <v>2857.6</v>
      </c>
      <c r="E581" s="1206">
        <v>4.7</v>
      </c>
      <c r="F581" s="1388" t="s">
        <v>984</v>
      </c>
      <c r="G581" s="1305">
        <v>1368667</v>
      </c>
      <c r="H581" s="1200">
        <v>5107102.5793937966</v>
      </c>
      <c r="I581" s="1543"/>
      <c r="J581" s="1007"/>
      <c r="K581" s="1014"/>
      <c r="L581" s="2437">
        <v>657</v>
      </c>
      <c r="M581" s="1196">
        <v>612</v>
      </c>
      <c r="N581" s="1196">
        <v>2876.4</v>
      </c>
      <c r="O581" s="2576">
        <v>4.7</v>
      </c>
      <c r="P581" s="1307">
        <v>1414117</v>
      </c>
      <c r="Q581" s="1200">
        <v>5107102.5793937966</v>
      </c>
    </row>
    <row r="582" spans="1:17" ht="14.45" customHeight="1" x14ac:dyDescent="0.2">
      <c r="A582" s="1535" t="s">
        <v>391</v>
      </c>
      <c r="B582" s="1196">
        <v>200</v>
      </c>
      <c r="C582" s="1196">
        <v>150</v>
      </c>
      <c r="D582" s="1004">
        <v>300</v>
      </c>
      <c r="E582" s="1206">
        <v>2</v>
      </c>
      <c r="F582" s="1388" t="s">
        <v>984</v>
      </c>
      <c r="G582" s="1305">
        <v>1368667</v>
      </c>
      <c r="H582" s="1200">
        <v>5107102.5793937966</v>
      </c>
      <c r="I582" s="1543"/>
      <c r="J582" s="1007"/>
      <c r="K582" s="1014"/>
      <c r="L582" s="2437">
        <v>50</v>
      </c>
      <c r="M582" s="1196">
        <v>30</v>
      </c>
      <c r="N582" s="1196">
        <v>60</v>
      </c>
      <c r="O582" s="2576">
        <v>2</v>
      </c>
      <c r="P582" s="1307">
        <v>1414117</v>
      </c>
      <c r="Q582" s="1200">
        <v>5107102.5793937966</v>
      </c>
    </row>
    <row r="583" spans="1:17" ht="14.45" customHeight="1" x14ac:dyDescent="0.2">
      <c r="A583" s="1535" t="s">
        <v>392</v>
      </c>
      <c r="B583" s="1196">
        <v>41</v>
      </c>
      <c r="C583" s="1196">
        <v>40</v>
      </c>
      <c r="D583" s="1004">
        <v>160</v>
      </c>
      <c r="E583" s="1206">
        <v>4</v>
      </c>
      <c r="F583" s="1388" t="s">
        <v>984</v>
      </c>
      <c r="G583" s="1305">
        <v>1368667</v>
      </c>
      <c r="H583" s="1200">
        <v>5107102.5793937966</v>
      </c>
      <c r="I583" s="1543"/>
      <c r="J583" s="1007"/>
      <c r="K583" s="1014"/>
      <c r="L583" s="2437">
        <v>15</v>
      </c>
      <c r="M583" s="1196">
        <v>13</v>
      </c>
      <c r="N583" s="1196">
        <v>52</v>
      </c>
      <c r="O583" s="2576">
        <v>4</v>
      </c>
      <c r="P583" s="1307">
        <v>1414117</v>
      </c>
      <c r="Q583" s="1200">
        <v>5107102.5793937966</v>
      </c>
    </row>
    <row r="584" spans="1:17" ht="14.45" customHeight="1" x14ac:dyDescent="0.2">
      <c r="A584" s="1535" t="s">
        <v>393</v>
      </c>
      <c r="B584" s="1196">
        <v>89</v>
      </c>
      <c r="C584" s="1196">
        <v>87</v>
      </c>
      <c r="D584" s="1004">
        <v>435</v>
      </c>
      <c r="E584" s="1206">
        <v>5</v>
      </c>
      <c r="F584" s="1388" t="s">
        <v>984</v>
      </c>
      <c r="G584" s="1305">
        <v>1368667</v>
      </c>
      <c r="H584" s="1200">
        <v>5107102.5793937966</v>
      </c>
      <c r="I584" s="1543"/>
      <c r="J584" s="1007"/>
      <c r="K584" s="1014"/>
      <c r="L584" s="2437">
        <v>76</v>
      </c>
      <c r="M584" s="1196">
        <v>74</v>
      </c>
      <c r="N584" s="1196">
        <v>370</v>
      </c>
      <c r="O584" s="2576">
        <v>5</v>
      </c>
      <c r="P584" s="1307">
        <v>1414117</v>
      </c>
      <c r="Q584" s="1200">
        <v>5107102.5793937966</v>
      </c>
    </row>
    <row r="585" spans="1:17" ht="14.45" customHeight="1" x14ac:dyDescent="0.2">
      <c r="A585" s="1535" t="s">
        <v>394</v>
      </c>
      <c r="B585" s="1196">
        <v>40</v>
      </c>
      <c r="C585" s="1196">
        <v>38</v>
      </c>
      <c r="D585" s="1004">
        <v>114</v>
      </c>
      <c r="E585" s="1206">
        <v>3</v>
      </c>
      <c r="F585" s="1388" t="s">
        <v>984</v>
      </c>
      <c r="G585" s="1305">
        <v>1368667</v>
      </c>
      <c r="H585" s="1200">
        <v>5107102.5793937966</v>
      </c>
      <c r="I585" s="1543"/>
      <c r="J585" s="1007"/>
      <c r="K585" s="1014"/>
      <c r="L585" s="2437">
        <v>39</v>
      </c>
      <c r="M585" s="1196">
        <v>38.5</v>
      </c>
      <c r="N585" s="1196">
        <v>124.74000000000001</v>
      </c>
      <c r="O585" s="2576">
        <v>3.24</v>
      </c>
      <c r="P585" s="1307">
        <v>1414117</v>
      </c>
      <c r="Q585" s="1200">
        <v>5107102.5793937966</v>
      </c>
    </row>
    <row r="586" spans="1:17" ht="14.45" customHeight="1" x14ac:dyDescent="0.2">
      <c r="A586" s="1535" t="s">
        <v>395</v>
      </c>
      <c r="B586" s="1196">
        <v>10</v>
      </c>
      <c r="C586" s="1196">
        <v>10</v>
      </c>
      <c r="D586" s="1004">
        <v>45</v>
      </c>
      <c r="E586" s="1206">
        <v>4.5</v>
      </c>
      <c r="F586" s="1388" t="s">
        <v>984</v>
      </c>
      <c r="G586" s="1305">
        <v>1368667</v>
      </c>
      <c r="H586" s="1200">
        <v>5107102.5793937966</v>
      </c>
      <c r="I586" s="1543"/>
      <c r="J586" s="1007"/>
      <c r="K586" s="1014"/>
      <c r="L586" s="2437">
        <v>0</v>
      </c>
      <c r="M586" s="1196">
        <v>0</v>
      </c>
      <c r="N586" s="1196">
        <v>0</v>
      </c>
      <c r="O586" s="2576">
        <v>0</v>
      </c>
      <c r="P586" s="1307"/>
      <c r="Q586" s="1200"/>
    </row>
    <row r="587" spans="1:17" ht="14.45" customHeight="1" x14ac:dyDescent="0.2">
      <c r="A587" s="1535" t="s">
        <v>396</v>
      </c>
      <c r="B587" s="1196">
        <v>18</v>
      </c>
      <c r="C587" s="1196">
        <v>18</v>
      </c>
      <c r="D587" s="1004">
        <v>63</v>
      </c>
      <c r="E587" s="1206">
        <v>3.5</v>
      </c>
      <c r="F587" s="1388" t="s">
        <v>984</v>
      </c>
      <c r="G587" s="1305">
        <v>1368667</v>
      </c>
      <c r="H587" s="1200">
        <v>5107102.5793937966</v>
      </c>
      <c r="I587" s="1543"/>
      <c r="J587" s="1007"/>
      <c r="K587" s="1014"/>
      <c r="L587" s="2437">
        <v>18</v>
      </c>
      <c r="M587" s="1196">
        <v>18</v>
      </c>
      <c r="N587" s="1196">
        <v>63</v>
      </c>
      <c r="O587" s="2576">
        <v>3.5</v>
      </c>
      <c r="P587" s="1307">
        <v>1414117</v>
      </c>
      <c r="Q587" s="1200">
        <v>5107102.5793937966</v>
      </c>
    </row>
    <row r="588" spans="1:17" ht="14.45" customHeight="1" x14ac:dyDescent="0.2">
      <c r="A588" s="1535" t="s">
        <v>397</v>
      </c>
      <c r="B588" s="1196">
        <v>320</v>
      </c>
      <c r="C588" s="1196">
        <v>320</v>
      </c>
      <c r="D588" s="1004">
        <v>1488</v>
      </c>
      <c r="E588" s="1206">
        <v>4.6500000000000004</v>
      </c>
      <c r="F588" s="1388" t="s">
        <v>984</v>
      </c>
      <c r="G588" s="1305">
        <v>1368667</v>
      </c>
      <c r="H588" s="1200">
        <v>5107102.5793937966</v>
      </c>
      <c r="I588" s="1543"/>
      <c r="J588" s="1007"/>
      <c r="K588" s="1014"/>
      <c r="L588" s="2437">
        <v>235</v>
      </c>
      <c r="M588" s="1196">
        <v>232</v>
      </c>
      <c r="N588" s="1196">
        <v>997.59999999999991</v>
      </c>
      <c r="O588" s="2576">
        <v>4.3</v>
      </c>
      <c r="P588" s="1307">
        <v>1414117</v>
      </c>
      <c r="Q588" s="1200">
        <v>5107102.5793937966</v>
      </c>
    </row>
    <row r="589" spans="1:17" ht="14.45" customHeight="1" x14ac:dyDescent="0.2">
      <c r="A589" s="1547" t="s">
        <v>398</v>
      </c>
      <c r="B589" s="1196">
        <v>15</v>
      </c>
      <c r="C589" s="1196">
        <v>13</v>
      </c>
      <c r="D589" s="1004">
        <v>65</v>
      </c>
      <c r="E589" s="1206">
        <v>5</v>
      </c>
      <c r="F589" s="1388" t="s">
        <v>984</v>
      </c>
      <c r="G589" s="1305">
        <v>1368667</v>
      </c>
      <c r="H589" s="1200">
        <v>5107102.5793937966</v>
      </c>
      <c r="I589" s="1559"/>
      <c r="J589" s="1550"/>
      <c r="K589" s="1021"/>
      <c r="L589" s="2439">
        <v>35</v>
      </c>
      <c r="M589" s="1584">
        <v>20</v>
      </c>
      <c r="N589" s="1584">
        <v>100</v>
      </c>
      <c r="O589" s="2627">
        <v>5</v>
      </c>
      <c r="P589" s="1307">
        <v>1414117</v>
      </c>
      <c r="Q589" s="1200">
        <v>5107102.5793937966</v>
      </c>
    </row>
    <row r="590" spans="1:17" ht="14.45" customHeight="1" thickBot="1" x14ac:dyDescent="0.25">
      <c r="A590" s="1053" t="s">
        <v>399</v>
      </c>
      <c r="B590" s="1054">
        <v>4016.3</v>
      </c>
      <c r="C590" s="1054">
        <v>3965</v>
      </c>
      <c r="D590" s="1054">
        <v>17769.800000000003</v>
      </c>
      <c r="E590" s="1536">
        <v>4.4816645649432543</v>
      </c>
      <c r="F590" s="1534" t="s">
        <v>984</v>
      </c>
      <c r="G590" s="1135">
        <v>1368666.9999999995</v>
      </c>
      <c r="H590" s="1135">
        <v>5107102.5793937966</v>
      </c>
      <c r="I590" s="1055"/>
      <c r="J590" s="1055" t="s">
        <v>980</v>
      </c>
      <c r="K590" s="1058"/>
      <c r="L590" s="1054">
        <v>3307.4</v>
      </c>
      <c r="M590" s="1054">
        <v>3184.5</v>
      </c>
      <c r="N590" s="1054">
        <v>14190.99</v>
      </c>
      <c r="O590" s="1133">
        <v>4.4562694300518135</v>
      </c>
      <c r="P590" s="1659">
        <v>1414116.9999999998</v>
      </c>
      <c r="Q590" s="1663">
        <v>5107102.5793937957</v>
      </c>
    </row>
    <row r="591" spans="1:17" x14ac:dyDescent="0.2">
      <c r="A591" s="7" t="s">
        <v>1904</v>
      </c>
      <c r="B591" s="8"/>
      <c r="C591" s="8"/>
      <c r="D591" s="8"/>
      <c r="E591" s="9"/>
      <c r="F591" s="10"/>
      <c r="G591" s="11"/>
      <c r="H591" s="8"/>
      <c r="I591" s="9"/>
      <c r="J591" s="1"/>
      <c r="K591" s="1"/>
      <c r="O591" s="1"/>
      <c r="P591" s="1"/>
    </row>
    <row r="592" spans="1:17" x14ac:dyDescent="0.2">
      <c r="A592" s="7"/>
      <c r="B592" s="8"/>
      <c r="C592" s="8"/>
      <c r="D592" s="20"/>
      <c r="E592" s="20"/>
      <c r="F592" s="10"/>
      <c r="G592" s="11"/>
      <c r="H592" s="8"/>
      <c r="I592" s="9"/>
      <c r="J592" s="1"/>
      <c r="K592" s="1"/>
      <c r="O592" s="1"/>
      <c r="P592" s="1"/>
    </row>
    <row r="593" spans="1:17" x14ac:dyDescent="0.2">
      <c r="A593" s="42"/>
      <c r="B593" s="8"/>
      <c r="C593" s="20"/>
      <c r="D593" s="20"/>
      <c r="E593" s="20"/>
      <c r="F593" s="10"/>
      <c r="G593" s="11"/>
      <c r="H593" s="8"/>
      <c r="I593" s="9"/>
      <c r="J593" s="1"/>
      <c r="K593" s="1"/>
      <c r="O593" s="1"/>
      <c r="P593" s="1"/>
    </row>
    <row r="594" spans="1:17" x14ac:dyDescent="0.2">
      <c r="A594" s="42"/>
      <c r="B594" s="8"/>
      <c r="C594" s="20"/>
      <c r="D594" s="20"/>
      <c r="E594" s="20"/>
      <c r="F594" s="10"/>
      <c r="G594" s="11"/>
      <c r="H594" s="8"/>
      <c r="I594" s="2475"/>
      <c r="J594" s="2476"/>
      <c r="K594" s="2476"/>
      <c r="O594" s="2476"/>
      <c r="P594" s="2476"/>
    </row>
    <row r="595" spans="1:17" ht="15.75" customHeight="1" x14ac:dyDescent="0.25">
      <c r="A595" s="2710" t="s">
        <v>1901</v>
      </c>
      <c r="B595" s="2710"/>
      <c r="C595" s="2710"/>
      <c r="D595" s="2710"/>
      <c r="E595" s="2710"/>
      <c r="F595" s="2710"/>
      <c r="G595" s="2710"/>
      <c r="H595" s="2710"/>
      <c r="I595" s="2710"/>
      <c r="J595" s="2710"/>
      <c r="K595" s="2710"/>
      <c r="L595" s="2710"/>
      <c r="M595" s="2710"/>
      <c r="N595" s="2710"/>
      <c r="O595" s="2710"/>
      <c r="P595" s="2710"/>
      <c r="Q595" s="2710"/>
    </row>
    <row r="596" spans="1:17" x14ac:dyDescent="0.2">
      <c r="A596" s="3"/>
      <c r="B596" s="12"/>
      <c r="C596" s="12"/>
      <c r="D596" s="12"/>
      <c r="E596" s="13"/>
      <c r="F596" s="14"/>
      <c r="G596" s="12"/>
      <c r="H596" s="12"/>
      <c r="I596" s="13"/>
      <c r="J596" s="13"/>
      <c r="K596" s="13"/>
      <c r="L596" s="12"/>
      <c r="M596" s="12"/>
      <c r="N596" s="12"/>
      <c r="O596" s="13"/>
      <c r="P596" s="13"/>
      <c r="Q596" s="12"/>
    </row>
    <row r="597" spans="1:17" ht="15.75" thickBot="1" x14ac:dyDescent="0.3">
      <c r="A597" s="3" t="s">
        <v>1739</v>
      </c>
      <c r="B597" s="27"/>
      <c r="C597" s="12"/>
      <c r="D597" s="12"/>
      <c r="E597" s="13"/>
      <c r="F597" s="14"/>
      <c r="G597" s="12"/>
      <c r="H597" s="12"/>
      <c r="I597" s="13"/>
      <c r="J597" s="13"/>
      <c r="K597" s="13"/>
      <c r="L597" s="12"/>
      <c r="M597" s="12"/>
      <c r="N597" s="12"/>
      <c r="O597" s="13"/>
      <c r="P597" s="13"/>
      <c r="Q597" s="12"/>
    </row>
    <row r="598" spans="1:17" ht="14.45" customHeight="1" thickBot="1" x14ac:dyDescent="0.25">
      <c r="A598" s="2711" t="s">
        <v>334</v>
      </c>
      <c r="B598" s="2714" t="s">
        <v>1902</v>
      </c>
      <c r="C598" s="2715"/>
      <c r="D598" s="2715"/>
      <c r="E598" s="2715"/>
      <c r="F598" s="2715"/>
      <c r="G598" s="2715"/>
      <c r="H598" s="2715"/>
      <c r="I598" s="2715"/>
      <c r="J598" s="2715"/>
      <c r="K598" s="2715"/>
      <c r="L598" s="2716" t="s">
        <v>1903</v>
      </c>
      <c r="M598" s="2717"/>
      <c r="N598" s="2717"/>
      <c r="O598" s="2717"/>
      <c r="P598" s="2718"/>
      <c r="Q598" s="2719"/>
    </row>
    <row r="599" spans="1:17" ht="14.45" customHeight="1" x14ac:dyDescent="0.2">
      <c r="A599" s="2712"/>
      <c r="B599" s="2720" t="s">
        <v>335</v>
      </c>
      <c r="C599" s="2721"/>
      <c r="D599" s="1061"/>
      <c r="E599" s="1061" t="s">
        <v>910</v>
      </c>
      <c r="F599" s="1061" t="s">
        <v>336</v>
      </c>
      <c r="G599" s="1061"/>
      <c r="H599" s="1061"/>
      <c r="I599" s="2724" t="s">
        <v>337</v>
      </c>
      <c r="J599" s="2725"/>
      <c r="K599" s="2726"/>
      <c r="L599" s="2722" t="s">
        <v>335</v>
      </c>
      <c r="M599" s="2723"/>
      <c r="N599" s="1068" t="s">
        <v>338</v>
      </c>
      <c r="O599" s="1069" t="s">
        <v>339</v>
      </c>
      <c r="P599" s="1070"/>
      <c r="Q599" s="1071"/>
    </row>
    <row r="600" spans="1:17" ht="14.45" customHeight="1" x14ac:dyDescent="0.2">
      <c r="A600" s="2712"/>
      <c r="B600" s="1061" t="s">
        <v>841</v>
      </c>
      <c r="C600" s="1061" t="s">
        <v>341</v>
      </c>
      <c r="D600" s="1061" t="s">
        <v>843</v>
      </c>
      <c r="E600" s="1061" t="s">
        <v>848</v>
      </c>
      <c r="F600" s="1061" t="s">
        <v>342</v>
      </c>
      <c r="G600" s="1061" t="s">
        <v>343</v>
      </c>
      <c r="H600" s="1061" t="s">
        <v>344</v>
      </c>
      <c r="I600" s="2727" t="s">
        <v>845</v>
      </c>
      <c r="J600" s="2728"/>
      <c r="K600" s="2729"/>
      <c r="L600" s="1072" t="s">
        <v>841</v>
      </c>
      <c r="M600" s="1068" t="s">
        <v>341</v>
      </c>
      <c r="N600" s="1068" t="s">
        <v>345</v>
      </c>
      <c r="O600" s="1069"/>
      <c r="P600" s="1068" t="s">
        <v>343</v>
      </c>
      <c r="Q600" s="1071" t="s">
        <v>344</v>
      </c>
    </row>
    <row r="601" spans="1:17" ht="14.45" customHeight="1" x14ac:dyDescent="0.2">
      <c r="A601" s="2712"/>
      <c r="B601" s="1061"/>
      <c r="C601" s="1061"/>
      <c r="D601" s="1061"/>
      <c r="E601" s="1061"/>
      <c r="F601" s="1061" t="s">
        <v>347</v>
      </c>
      <c r="G601" s="1061" t="s">
        <v>348</v>
      </c>
      <c r="H601" s="1061" t="s">
        <v>347</v>
      </c>
      <c r="I601" s="1062"/>
      <c r="J601" s="1063"/>
      <c r="K601" s="1064"/>
      <c r="L601" s="1072"/>
      <c r="M601" s="1068"/>
      <c r="N601" s="1068"/>
      <c r="O601" s="1069" t="s">
        <v>350</v>
      </c>
      <c r="P601" s="1068" t="s">
        <v>348</v>
      </c>
      <c r="Q601" s="1071" t="s">
        <v>347</v>
      </c>
    </row>
    <row r="602" spans="1:17" ht="14.45" customHeight="1" x14ac:dyDescent="0.2">
      <c r="A602" s="2713"/>
      <c r="B602" s="1065" t="s">
        <v>351</v>
      </c>
      <c r="C602" s="1065" t="s">
        <v>351</v>
      </c>
      <c r="D602" s="1065" t="s">
        <v>352</v>
      </c>
      <c r="E602" s="1065" t="s">
        <v>762</v>
      </c>
      <c r="F602" s="1065"/>
      <c r="G602" s="1065" t="s">
        <v>353</v>
      </c>
      <c r="H602" s="1065" t="s">
        <v>354</v>
      </c>
      <c r="I602" s="1066" t="s">
        <v>355</v>
      </c>
      <c r="J602" s="1066" t="s">
        <v>356</v>
      </c>
      <c r="K602" s="1067" t="s">
        <v>357</v>
      </c>
      <c r="L602" s="1073" t="s">
        <v>351</v>
      </c>
      <c r="M602" s="1074" t="s">
        <v>351</v>
      </c>
      <c r="N602" s="1074" t="s">
        <v>352</v>
      </c>
      <c r="O602" s="1075"/>
      <c r="P602" s="1074" t="s">
        <v>353</v>
      </c>
      <c r="Q602" s="1076" t="s">
        <v>354</v>
      </c>
    </row>
    <row r="603" spans="1:17" ht="14.45" customHeight="1" x14ac:dyDescent="0.2">
      <c r="A603" s="1022" t="s">
        <v>358</v>
      </c>
      <c r="B603" s="1023">
        <v>548</v>
      </c>
      <c r="C603" s="1023">
        <v>540</v>
      </c>
      <c r="D603" s="1024">
        <v>988.37</v>
      </c>
      <c r="E603" s="1664">
        <v>1.8303148148148147</v>
      </c>
      <c r="F603" s="1026"/>
      <c r="G603" s="1023"/>
      <c r="H603" s="1023"/>
      <c r="I603" s="1025"/>
      <c r="J603" s="1025"/>
      <c r="K603" s="1027"/>
      <c r="L603" s="1028">
        <v>319</v>
      </c>
      <c r="M603" s="1024">
        <v>314</v>
      </c>
      <c r="N603" s="1024">
        <v>618.1400000000001</v>
      </c>
      <c r="O603" s="1664">
        <v>1.96859872611465</v>
      </c>
      <c r="P603" s="1665"/>
      <c r="Q603" s="1666"/>
    </row>
    <row r="604" spans="1:17" ht="14.45" customHeight="1" x14ac:dyDescent="0.2">
      <c r="A604" s="1535" t="s">
        <v>359</v>
      </c>
      <c r="B604" s="1196">
        <v>133</v>
      </c>
      <c r="C604" s="1196">
        <v>133</v>
      </c>
      <c r="D604" s="1004">
        <v>199.5</v>
      </c>
      <c r="E604" s="1206">
        <v>1.5</v>
      </c>
      <c r="F604" s="1388" t="s">
        <v>984</v>
      </c>
      <c r="G604" s="1305">
        <v>1152767</v>
      </c>
      <c r="H604" s="1006">
        <v>2342359.3244435526</v>
      </c>
      <c r="I604" s="1543"/>
      <c r="J604" s="1007"/>
      <c r="K604" s="1008"/>
      <c r="L604" s="2437">
        <v>49</v>
      </c>
      <c r="M604" s="1196">
        <v>49</v>
      </c>
      <c r="N604" s="1196">
        <v>58.8</v>
      </c>
      <c r="O604" s="2576">
        <v>1.2</v>
      </c>
      <c r="P604" s="1307">
        <v>1535500</v>
      </c>
      <c r="Q604" s="1200">
        <v>2342359.3244435526</v>
      </c>
    </row>
    <row r="605" spans="1:17" ht="14.45" customHeight="1" x14ac:dyDescent="0.2">
      <c r="A605" s="1535" t="s">
        <v>360</v>
      </c>
      <c r="B605" s="1196">
        <v>60</v>
      </c>
      <c r="C605" s="1196">
        <v>60</v>
      </c>
      <c r="D605" s="1004">
        <v>90</v>
      </c>
      <c r="E605" s="1206">
        <v>1.5</v>
      </c>
      <c r="F605" s="1388" t="s">
        <v>984</v>
      </c>
      <c r="G605" s="1305">
        <v>1152767</v>
      </c>
      <c r="H605" s="1006">
        <v>2342359.3244435526</v>
      </c>
      <c r="I605" s="1543"/>
      <c r="J605" s="1007"/>
      <c r="K605" s="1008"/>
      <c r="L605" s="2437">
        <v>50</v>
      </c>
      <c r="M605" s="1196">
        <v>50</v>
      </c>
      <c r="N605" s="1196">
        <v>75</v>
      </c>
      <c r="O605" s="2576">
        <v>1.5</v>
      </c>
      <c r="P605" s="1307">
        <v>1535500</v>
      </c>
      <c r="Q605" s="1200">
        <v>2342359.3244435526</v>
      </c>
    </row>
    <row r="606" spans="1:17" ht="14.45" customHeight="1" x14ac:dyDescent="0.2">
      <c r="A606" s="1535" t="s">
        <v>361</v>
      </c>
      <c r="B606" s="1196">
        <v>20</v>
      </c>
      <c r="C606" s="1196">
        <v>18</v>
      </c>
      <c r="D606" s="1004">
        <v>54</v>
      </c>
      <c r="E606" s="1206">
        <v>3</v>
      </c>
      <c r="F606" s="1388" t="s">
        <v>984</v>
      </c>
      <c r="G606" s="1305">
        <v>1152767</v>
      </c>
      <c r="H606" s="1006">
        <v>2342359.3244435526</v>
      </c>
      <c r="I606" s="1543"/>
      <c r="J606" s="1007"/>
      <c r="K606" s="1008"/>
      <c r="L606" s="2437">
        <v>10</v>
      </c>
      <c r="M606" s="1196">
        <v>9</v>
      </c>
      <c r="N606" s="1196">
        <v>18</v>
      </c>
      <c r="O606" s="2576">
        <v>2</v>
      </c>
      <c r="P606" s="1307">
        <v>1535500</v>
      </c>
      <c r="Q606" s="1200">
        <v>2342359.3244435526</v>
      </c>
    </row>
    <row r="607" spans="1:17" ht="14.45" customHeight="1" x14ac:dyDescent="0.2">
      <c r="A607" s="1535" t="s">
        <v>362</v>
      </c>
      <c r="B607" s="1196">
        <v>12</v>
      </c>
      <c r="C607" s="1196">
        <v>12</v>
      </c>
      <c r="D607" s="1004">
        <v>13.919999999999998</v>
      </c>
      <c r="E607" s="1206">
        <v>1.1599999999999999</v>
      </c>
      <c r="F607" s="1388" t="s">
        <v>984</v>
      </c>
      <c r="G607" s="1305">
        <v>1152767</v>
      </c>
      <c r="H607" s="1006">
        <v>2342359.3244435526</v>
      </c>
      <c r="I607" s="1543"/>
      <c r="J607" s="1007"/>
      <c r="K607" s="1008"/>
      <c r="L607" s="2437">
        <v>2</v>
      </c>
      <c r="M607" s="1196">
        <v>2</v>
      </c>
      <c r="N607" s="1196">
        <v>2.34</v>
      </c>
      <c r="O607" s="2576">
        <v>1.17</v>
      </c>
      <c r="P607" s="1307">
        <v>1535500</v>
      </c>
      <c r="Q607" s="1200">
        <v>2342359.3244435526</v>
      </c>
    </row>
    <row r="608" spans="1:17" ht="14.45" customHeight="1" x14ac:dyDescent="0.2">
      <c r="A608" s="1535" t="s">
        <v>363</v>
      </c>
      <c r="B608" s="1196">
        <v>114</v>
      </c>
      <c r="C608" s="1196">
        <v>114</v>
      </c>
      <c r="D608" s="1004">
        <v>205.20000000000002</v>
      </c>
      <c r="E608" s="1206">
        <v>1.8</v>
      </c>
      <c r="F608" s="1388" t="s">
        <v>984</v>
      </c>
      <c r="G608" s="1305">
        <v>1152767</v>
      </c>
      <c r="H608" s="1006">
        <v>2342359.3244435526</v>
      </c>
      <c r="I608" s="1543"/>
      <c r="J608" s="1007"/>
      <c r="K608" s="1008"/>
      <c r="L608" s="2437">
        <v>70</v>
      </c>
      <c r="M608" s="1196">
        <v>70</v>
      </c>
      <c r="N608" s="1196">
        <v>140</v>
      </c>
      <c r="O608" s="2576">
        <v>2</v>
      </c>
      <c r="P608" s="1307">
        <v>1535500</v>
      </c>
      <c r="Q608" s="1200">
        <v>2342359.3244435526</v>
      </c>
    </row>
    <row r="609" spans="1:17" ht="14.45" customHeight="1" x14ac:dyDescent="0.2">
      <c r="A609" s="1535" t="s">
        <v>364</v>
      </c>
      <c r="B609" s="1196">
        <v>65</v>
      </c>
      <c r="C609" s="1196">
        <v>62</v>
      </c>
      <c r="D609" s="1004">
        <v>93</v>
      </c>
      <c r="E609" s="1206">
        <v>1.5</v>
      </c>
      <c r="F609" s="1388" t="s">
        <v>984</v>
      </c>
      <c r="G609" s="1305">
        <v>1152767</v>
      </c>
      <c r="H609" s="1006">
        <v>2342359.3244435526</v>
      </c>
      <c r="I609" s="1543"/>
      <c r="J609" s="1007"/>
      <c r="K609" s="1008"/>
      <c r="L609" s="2437">
        <v>80</v>
      </c>
      <c r="M609" s="1196">
        <v>78</v>
      </c>
      <c r="N609" s="1196">
        <v>117</v>
      </c>
      <c r="O609" s="2576">
        <v>1.5</v>
      </c>
      <c r="P609" s="1307">
        <v>1535500</v>
      </c>
      <c r="Q609" s="1200">
        <v>2342359.3244435526</v>
      </c>
    </row>
    <row r="610" spans="1:17" ht="14.45" customHeight="1" x14ac:dyDescent="0.2">
      <c r="A610" s="1535" t="s">
        <v>365</v>
      </c>
      <c r="B610" s="1196">
        <v>0</v>
      </c>
      <c r="C610" s="1196">
        <v>0</v>
      </c>
      <c r="D610" s="1004">
        <v>0</v>
      </c>
      <c r="E610" s="1206">
        <v>0</v>
      </c>
      <c r="F610" s="1011"/>
      <c r="G610" s="1305"/>
      <c r="H610" s="1006"/>
      <c r="I610" s="1543"/>
      <c r="J610" s="1007"/>
      <c r="K610" s="1008"/>
      <c r="L610" s="2437">
        <v>0</v>
      </c>
      <c r="M610" s="1196">
        <v>0</v>
      </c>
      <c r="N610" s="1196">
        <v>0</v>
      </c>
      <c r="O610" s="2576">
        <v>0</v>
      </c>
      <c r="P610" s="1307"/>
      <c r="Q610" s="1662"/>
    </row>
    <row r="611" spans="1:17" ht="14.45" customHeight="1" x14ac:dyDescent="0.2">
      <c r="A611" s="1535" t="s">
        <v>366</v>
      </c>
      <c r="B611" s="1196">
        <v>15</v>
      </c>
      <c r="C611" s="1196">
        <v>15</v>
      </c>
      <c r="D611" s="1004">
        <v>25.5</v>
      </c>
      <c r="E611" s="1206">
        <v>1.7</v>
      </c>
      <c r="F611" s="1388" t="s">
        <v>984</v>
      </c>
      <c r="G611" s="1305">
        <v>1152767</v>
      </c>
      <c r="H611" s="1006">
        <v>2342359.3244435526</v>
      </c>
      <c r="I611" s="1543"/>
      <c r="J611" s="1007"/>
      <c r="K611" s="1008"/>
      <c r="L611" s="2437">
        <v>9</v>
      </c>
      <c r="M611" s="1196">
        <v>9</v>
      </c>
      <c r="N611" s="1196">
        <v>15.299999999999999</v>
      </c>
      <c r="O611" s="2576">
        <v>1.7</v>
      </c>
      <c r="P611" s="1307">
        <v>1535500</v>
      </c>
      <c r="Q611" s="1200">
        <v>2342359.3244435526</v>
      </c>
    </row>
    <row r="612" spans="1:17" ht="14.45" customHeight="1" x14ac:dyDescent="0.2">
      <c r="A612" s="1535" t="s">
        <v>367</v>
      </c>
      <c r="B612" s="1196">
        <v>120</v>
      </c>
      <c r="C612" s="1196">
        <v>118</v>
      </c>
      <c r="D612" s="1004">
        <v>295</v>
      </c>
      <c r="E612" s="1206">
        <v>2.5</v>
      </c>
      <c r="F612" s="1388" t="s">
        <v>984</v>
      </c>
      <c r="G612" s="1305">
        <v>1152767</v>
      </c>
      <c r="H612" s="1006">
        <v>2342359.3244435526</v>
      </c>
      <c r="I612" s="1543"/>
      <c r="J612" s="1007"/>
      <c r="K612" s="1008"/>
      <c r="L612" s="2437">
        <v>41</v>
      </c>
      <c r="M612" s="1196">
        <v>40</v>
      </c>
      <c r="N612" s="1196">
        <v>180</v>
      </c>
      <c r="O612" s="2576">
        <v>4.5</v>
      </c>
      <c r="P612" s="1307">
        <v>1535500</v>
      </c>
      <c r="Q612" s="1200">
        <v>2342359.3244435526</v>
      </c>
    </row>
    <row r="613" spans="1:17" ht="14.45" customHeight="1" x14ac:dyDescent="0.2">
      <c r="A613" s="1535" t="s">
        <v>368</v>
      </c>
      <c r="B613" s="1196">
        <v>0</v>
      </c>
      <c r="C613" s="1196">
        <v>0</v>
      </c>
      <c r="D613" s="1004">
        <v>0</v>
      </c>
      <c r="E613" s="1206">
        <v>0</v>
      </c>
      <c r="F613" s="1388"/>
      <c r="G613" s="1305"/>
      <c r="H613" s="1006"/>
      <c r="I613" s="1543"/>
      <c r="J613" s="1007"/>
      <c r="K613" s="1008"/>
      <c r="L613" s="2437">
        <v>0</v>
      </c>
      <c r="M613" s="1196">
        <v>0</v>
      </c>
      <c r="N613" s="1196">
        <v>0</v>
      </c>
      <c r="O613" s="2576">
        <v>0</v>
      </c>
      <c r="P613" s="1307"/>
      <c r="Q613" s="1200"/>
    </row>
    <row r="614" spans="1:17" ht="14.45" customHeight="1" x14ac:dyDescent="0.2">
      <c r="A614" s="1535" t="s">
        <v>369</v>
      </c>
      <c r="B614" s="1196">
        <v>6</v>
      </c>
      <c r="C614" s="1196">
        <v>5</v>
      </c>
      <c r="D614" s="1004">
        <v>7.0000000000000009</v>
      </c>
      <c r="E614" s="1206">
        <v>1.4000000000000001</v>
      </c>
      <c r="F614" s="1388" t="s">
        <v>984</v>
      </c>
      <c r="G614" s="1305">
        <v>1152767</v>
      </c>
      <c r="H614" s="1006">
        <v>2342359.3244435526</v>
      </c>
      <c r="I614" s="1543"/>
      <c r="J614" s="1007"/>
      <c r="K614" s="1008"/>
      <c r="L614" s="2437">
        <v>4</v>
      </c>
      <c r="M614" s="1196">
        <v>3</v>
      </c>
      <c r="N614" s="1196">
        <v>4.5</v>
      </c>
      <c r="O614" s="2576">
        <v>1.5</v>
      </c>
      <c r="P614" s="1307">
        <v>1535500</v>
      </c>
      <c r="Q614" s="1200">
        <v>2342359.3244435526</v>
      </c>
    </row>
    <row r="615" spans="1:17" ht="14.45" customHeight="1" x14ac:dyDescent="0.2">
      <c r="A615" s="1535" t="s">
        <v>370</v>
      </c>
      <c r="B615" s="1196">
        <v>0</v>
      </c>
      <c r="C615" s="1196">
        <v>0</v>
      </c>
      <c r="D615" s="1004">
        <v>0</v>
      </c>
      <c r="E615" s="1206"/>
      <c r="F615" s="1388"/>
      <c r="G615" s="1305"/>
      <c r="H615" s="1006"/>
      <c r="I615" s="1543"/>
      <c r="J615" s="1007"/>
      <c r="K615" s="1008"/>
      <c r="L615" s="2437">
        <v>0</v>
      </c>
      <c r="M615" s="1196">
        <v>0</v>
      </c>
      <c r="N615" s="1196">
        <v>0</v>
      </c>
      <c r="O615" s="2576">
        <v>0</v>
      </c>
      <c r="P615" s="1307"/>
      <c r="Q615" s="1200"/>
    </row>
    <row r="616" spans="1:17" ht="14.45" customHeight="1" x14ac:dyDescent="0.2">
      <c r="A616" s="1535" t="s">
        <v>371</v>
      </c>
      <c r="B616" s="1196">
        <v>3</v>
      </c>
      <c r="C616" s="1196">
        <v>3</v>
      </c>
      <c r="D616" s="1004">
        <v>5.25</v>
      </c>
      <c r="E616" s="1206">
        <v>1.75</v>
      </c>
      <c r="F616" s="1388" t="s">
        <v>984</v>
      </c>
      <c r="G616" s="1305">
        <v>1152767</v>
      </c>
      <c r="H616" s="1006">
        <v>2342359.3244435526</v>
      </c>
      <c r="I616" s="1543"/>
      <c r="J616" s="1007"/>
      <c r="K616" s="1008"/>
      <c r="L616" s="2437">
        <v>4</v>
      </c>
      <c r="M616" s="1196">
        <v>4</v>
      </c>
      <c r="N616" s="1196">
        <v>7.2</v>
      </c>
      <c r="O616" s="2576">
        <v>1.8</v>
      </c>
      <c r="P616" s="1307">
        <v>1535500</v>
      </c>
      <c r="Q616" s="1200">
        <v>2342359.3244435526</v>
      </c>
    </row>
    <row r="617" spans="1:17" ht="14.45" customHeight="1" x14ac:dyDescent="0.2">
      <c r="A617" s="1535" t="s">
        <v>372</v>
      </c>
      <c r="B617" s="1196">
        <v>0</v>
      </c>
      <c r="C617" s="1196">
        <v>0</v>
      </c>
      <c r="D617" s="1004">
        <v>0</v>
      </c>
      <c r="E617" s="1548"/>
      <c r="F617" s="1005"/>
      <c r="G617" s="1305"/>
      <c r="H617" s="1006"/>
      <c r="I617" s="1543"/>
      <c r="J617" s="1007"/>
      <c r="K617" s="1008"/>
      <c r="L617" s="2437">
        <v>0</v>
      </c>
      <c r="M617" s="1196">
        <v>0</v>
      </c>
      <c r="N617" s="1196">
        <v>0</v>
      </c>
      <c r="O617" s="2456">
        <v>0</v>
      </c>
      <c r="P617" s="1307"/>
      <c r="Q617" s="1662"/>
    </row>
    <row r="618" spans="1:17" ht="14.45" customHeight="1" x14ac:dyDescent="0.2">
      <c r="A618" s="1535" t="s">
        <v>373</v>
      </c>
      <c r="B618" s="1196">
        <v>0</v>
      </c>
      <c r="C618" s="1196">
        <v>0</v>
      </c>
      <c r="D618" s="1004">
        <v>0</v>
      </c>
      <c r="E618" s="1548">
        <v>0</v>
      </c>
      <c r="F618" s="1011"/>
      <c r="G618" s="1305"/>
      <c r="H618" s="1006"/>
      <c r="I618" s="1543"/>
      <c r="J618" s="1007"/>
      <c r="K618" s="1008"/>
      <c r="L618" s="2437">
        <v>0</v>
      </c>
      <c r="M618" s="1196">
        <v>0</v>
      </c>
      <c r="N618" s="1196">
        <v>0</v>
      </c>
      <c r="O618" s="2456">
        <v>0</v>
      </c>
      <c r="P618" s="1307"/>
      <c r="Q618" s="1662"/>
    </row>
    <row r="619" spans="1:17" ht="14.45" customHeight="1" x14ac:dyDescent="0.2">
      <c r="A619" s="1538" t="s">
        <v>374</v>
      </c>
      <c r="B619" s="1049">
        <v>281</v>
      </c>
      <c r="C619" s="1031">
        <v>280</v>
      </c>
      <c r="D619" s="2618">
        <v>427.40999999999997</v>
      </c>
      <c r="E619" s="1664">
        <v>1.5264642857142856</v>
      </c>
      <c r="F619" s="1034"/>
      <c r="G619" s="1540"/>
      <c r="H619" s="1035"/>
      <c r="I619" s="1544"/>
      <c r="J619" s="1036"/>
      <c r="K619" s="1037"/>
      <c r="L619" s="1505">
        <v>297</v>
      </c>
      <c r="M619" s="1049">
        <v>297</v>
      </c>
      <c r="N619" s="1049">
        <v>466.89</v>
      </c>
      <c r="O619" s="2436">
        <v>1.5720202020202019</v>
      </c>
      <c r="P619" s="1660"/>
      <c r="Q619" s="1661"/>
    </row>
    <row r="620" spans="1:17" ht="14.45" customHeight="1" x14ac:dyDescent="0.2">
      <c r="A620" s="1535" t="s">
        <v>375</v>
      </c>
      <c r="B620" s="1196">
        <v>260</v>
      </c>
      <c r="C620" s="1196">
        <v>260</v>
      </c>
      <c r="D620" s="1004">
        <v>390</v>
      </c>
      <c r="E620" s="1206">
        <v>1.5</v>
      </c>
      <c r="F620" s="1388" t="s">
        <v>984</v>
      </c>
      <c r="G620" s="1305">
        <v>1152767</v>
      </c>
      <c r="H620" s="1006">
        <v>2342359.3244435526</v>
      </c>
      <c r="I620" s="1543"/>
      <c r="J620" s="1007"/>
      <c r="K620" s="1008"/>
      <c r="L620" s="2437">
        <v>265</v>
      </c>
      <c r="M620" s="1196">
        <v>265</v>
      </c>
      <c r="N620" s="1196">
        <v>397.5</v>
      </c>
      <c r="O620" s="2576">
        <v>1.5</v>
      </c>
      <c r="P620" s="1307">
        <v>1535500</v>
      </c>
      <c r="Q620" s="1200">
        <v>2342359.3244435526</v>
      </c>
    </row>
    <row r="621" spans="1:17" ht="14.45" customHeight="1" x14ac:dyDescent="0.2">
      <c r="A621" s="1535" t="s">
        <v>376</v>
      </c>
      <c r="B621" s="1196">
        <v>15</v>
      </c>
      <c r="C621" s="1196">
        <v>15</v>
      </c>
      <c r="D621" s="1004">
        <v>25.5</v>
      </c>
      <c r="E621" s="1206">
        <v>1.7</v>
      </c>
      <c r="F621" s="1388" t="s">
        <v>984</v>
      </c>
      <c r="G621" s="1305">
        <v>1152767</v>
      </c>
      <c r="H621" s="1006">
        <v>2342359.3244435526</v>
      </c>
      <c r="I621" s="1543"/>
      <c r="J621" s="1007"/>
      <c r="K621" s="1008"/>
      <c r="L621" s="2437">
        <v>18</v>
      </c>
      <c r="M621" s="1196">
        <v>18</v>
      </c>
      <c r="N621" s="1196">
        <v>36</v>
      </c>
      <c r="O621" s="2576">
        <v>2</v>
      </c>
      <c r="P621" s="1307">
        <v>1535500</v>
      </c>
      <c r="Q621" s="1200">
        <v>2342359.3244435526</v>
      </c>
    </row>
    <row r="622" spans="1:17" ht="14.45" customHeight="1" x14ac:dyDescent="0.2">
      <c r="A622" s="1535" t="s">
        <v>377</v>
      </c>
      <c r="B622" s="1196">
        <v>4</v>
      </c>
      <c r="C622" s="1196">
        <v>3</v>
      </c>
      <c r="D622" s="1004">
        <v>9.57</v>
      </c>
      <c r="E622" s="1206">
        <v>3.19</v>
      </c>
      <c r="F622" s="1388" t="s">
        <v>984</v>
      </c>
      <c r="G622" s="1305">
        <v>1152767</v>
      </c>
      <c r="H622" s="1006">
        <v>2342359.3244435526</v>
      </c>
      <c r="I622" s="1543"/>
      <c r="J622" s="1007"/>
      <c r="K622" s="1008"/>
      <c r="L622" s="2437">
        <v>7</v>
      </c>
      <c r="M622" s="1196">
        <v>7</v>
      </c>
      <c r="N622" s="1196">
        <v>21</v>
      </c>
      <c r="O622" s="2576">
        <v>3</v>
      </c>
      <c r="P622" s="1307">
        <v>1535500</v>
      </c>
      <c r="Q622" s="1200">
        <v>2342359.3244435526</v>
      </c>
    </row>
    <row r="623" spans="1:17" ht="14.45" customHeight="1" x14ac:dyDescent="0.2">
      <c r="A623" s="1535" t="s">
        <v>378</v>
      </c>
      <c r="B623" s="1196">
        <v>2</v>
      </c>
      <c r="C623" s="1196">
        <v>2</v>
      </c>
      <c r="D623" s="1004">
        <v>2.34</v>
      </c>
      <c r="E623" s="1206">
        <v>1.17</v>
      </c>
      <c r="F623" s="1388" t="s">
        <v>984</v>
      </c>
      <c r="G623" s="1305">
        <v>1152767</v>
      </c>
      <c r="H623" s="1006">
        <v>2342359.3244435526</v>
      </c>
      <c r="I623" s="1543"/>
      <c r="J623" s="1007"/>
      <c r="K623" s="1008"/>
      <c r="L623" s="2437">
        <v>7</v>
      </c>
      <c r="M623" s="1196">
        <v>7</v>
      </c>
      <c r="N623" s="1196">
        <v>12.39</v>
      </c>
      <c r="O623" s="2576">
        <v>1.77</v>
      </c>
      <c r="P623" s="1307">
        <v>1535500</v>
      </c>
      <c r="Q623" s="1200">
        <v>2342359.3244435526</v>
      </c>
    </row>
    <row r="624" spans="1:17" ht="14.45" customHeight="1" x14ac:dyDescent="0.2">
      <c r="A624" s="1535" t="s">
        <v>379</v>
      </c>
      <c r="B624" s="1196">
        <v>0</v>
      </c>
      <c r="C624" s="1196">
        <v>0</v>
      </c>
      <c r="D624" s="1004">
        <v>0</v>
      </c>
      <c r="E624" s="1206">
        <v>0</v>
      </c>
      <c r="F624" s="1388"/>
      <c r="G624" s="1305"/>
      <c r="H624" s="1006"/>
      <c r="I624" s="1543"/>
      <c r="J624" s="1007"/>
      <c r="K624" s="1008"/>
      <c r="L624" s="2437">
        <v>0</v>
      </c>
      <c r="M624" s="1196">
        <v>0</v>
      </c>
      <c r="N624" s="1196">
        <v>0</v>
      </c>
      <c r="O624" s="2576">
        <v>0</v>
      </c>
      <c r="P624" s="1307"/>
      <c r="Q624" s="1200"/>
    </row>
    <row r="625" spans="1:17" ht="14.45" customHeight="1" x14ac:dyDescent="0.2">
      <c r="A625" s="1538" t="s">
        <v>380</v>
      </c>
      <c r="B625" s="1049">
        <v>564.6</v>
      </c>
      <c r="C625" s="1031">
        <v>558.6</v>
      </c>
      <c r="D625" s="1031">
        <v>920.48</v>
      </c>
      <c r="E625" s="1664">
        <v>1.6478338703902613</v>
      </c>
      <c r="F625" s="1034"/>
      <c r="G625" s="1542"/>
      <c r="H625" s="1043"/>
      <c r="I625" s="1545"/>
      <c r="J625" s="1044"/>
      <c r="K625" s="1045"/>
      <c r="L625" s="1505">
        <v>544.29999999999995</v>
      </c>
      <c r="M625" s="1049">
        <v>525.29999999999995</v>
      </c>
      <c r="N625" s="1049">
        <v>889.75</v>
      </c>
      <c r="O625" s="2436">
        <v>1.6937940224633543</v>
      </c>
      <c r="P625" s="1660"/>
      <c r="Q625" s="1661"/>
    </row>
    <row r="626" spans="1:17" ht="14.45" customHeight="1" x14ac:dyDescent="0.2">
      <c r="A626" s="1535" t="s">
        <v>381</v>
      </c>
      <c r="B626" s="1196">
        <v>405</v>
      </c>
      <c r="C626" s="1196">
        <v>400</v>
      </c>
      <c r="D626" s="1004">
        <v>672</v>
      </c>
      <c r="E626" s="1206">
        <v>1.68</v>
      </c>
      <c r="F626" s="1388" t="s">
        <v>984</v>
      </c>
      <c r="G626" s="1305">
        <v>1152767</v>
      </c>
      <c r="H626" s="1006">
        <v>2342359.3244435526</v>
      </c>
      <c r="I626" s="1543"/>
      <c r="J626" s="1007"/>
      <c r="K626" s="1008"/>
      <c r="L626" s="2437">
        <v>347</v>
      </c>
      <c r="M626" s="1196">
        <v>330</v>
      </c>
      <c r="N626" s="1196">
        <v>561</v>
      </c>
      <c r="O626" s="2576">
        <v>1.7</v>
      </c>
      <c r="P626" s="1307">
        <v>1535500</v>
      </c>
      <c r="Q626" s="1200">
        <v>2342359.3244435526</v>
      </c>
    </row>
    <row r="627" spans="1:17" ht="14.45" customHeight="1" x14ac:dyDescent="0.2">
      <c r="A627" s="1535" t="s">
        <v>382</v>
      </c>
      <c r="B627" s="1196">
        <v>15</v>
      </c>
      <c r="C627" s="1196">
        <v>15</v>
      </c>
      <c r="D627" s="1004">
        <v>22.5</v>
      </c>
      <c r="E627" s="1206">
        <v>1.5</v>
      </c>
      <c r="F627" s="1388" t="s">
        <v>984</v>
      </c>
      <c r="G627" s="1305">
        <v>1152767</v>
      </c>
      <c r="H627" s="1006">
        <v>2342359.3244435526</v>
      </c>
      <c r="I627" s="1543"/>
      <c r="J627" s="1007"/>
      <c r="K627" s="1008"/>
      <c r="L627" s="2437">
        <v>18.3</v>
      </c>
      <c r="M627" s="1196">
        <v>18.3</v>
      </c>
      <c r="N627" s="1196">
        <v>27.450000000000003</v>
      </c>
      <c r="O627" s="2576">
        <v>1.5</v>
      </c>
      <c r="P627" s="1307">
        <v>1535500</v>
      </c>
      <c r="Q627" s="1200">
        <v>2342359.3244435526</v>
      </c>
    </row>
    <row r="628" spans="1:17" ht="14.45" customHeight="1" x14ac:dyDescent="0.2">
      <c r="A628" s="1535" t="s">
        <v>383</v>
      </c>
      <c r="B628" s="1196">
        <v>10</v>
      </c>
      <c r="C628" s="1196">
        <v>10</v>
      </c>
      <c r="D628" s="1004">
        <v>15</v>
      </c>
      <c r="E628" s="1206">
        <v>1.5</v>
      </c>
      <c r="F628" s="1388" t="s">
        <v>984</v>
      </c>
      <c r="G628" s="1305">
        <v>1152767</v>
      </c>
      <c r="H628" s="1006">
        <v>2342359.3244435526</v>
      </c>
      <c r="I628" s="1543"/>
      <c r="J628" s="1007"/>
      <c r="K628" s="1008"/>
      <c r="L628" s="2437">
        <v>9</v>
      </c>
      <c r="M628" s="1196">
        <v>9</v>
      </c>
      <c r="N628" s="1196">
        <v>13.5</v>
      </c>
      <c r="O628" s="2576">
        <v>1.5</v>
      </c>
      <c r="P628" s="1307">
        <v>1535500</v>
      </c>
      <c r="Q628" s="1200">
        <v>2342359.3244435526</v>
      </c>
    </row>
    <row r="629" spans="1:17" ht="14.45" customHeight="1" x14ac:dyDescent="0.2">
      <c r="A629" s="1535" t="s">
        <v>384</v>
      </c>
      <c r="B629" s="1196">
        <v>40.6</v>
      </c>
      <c r="C629" s="1196">
        <v>40.6</v>
      </c>
      <c r="D629" s="1004">
        <v>73.08</v>
      </c>
      <c r="E629" s="1206">
        <v>1.8</v>
      </c>
      <c r="F629" s="1388" t="s">
        <v>984</v>
      </c>
      <c r="G629" s="1305">
        <v>1152767</v>
      </c>
      <c r="H629" s="1006">
        <v>2342359.3244435526</v>
      </c>
      <c r="I629" s="1546"/>
      <c r="J629" s="1007"/>
      <c r="K629" s="1014"/>
      <c r="L629" s="2437">
        <v>26</v>
      </c>
      <c r="M629" s="1196">
        <v>26</v>
      </c>
      <c r="N629" s="1196">
        <v>72.8</v>
      </c>
      <c r="O629" s="2576">
        <v>2.8</v>
      </c>
      <c r="P629" s="1307">
        <v>1535500</v>
      </c>
      <c r="Q629" s="1200">
        <v>2342359.3244435526</v>
      </c>
    </row>
    <row r="630" spans="1:17" ht="14.45" customHeight="1" x14ac:dyDescent="0.2">
      <c r="A630" s="1535" t="s">
        <v>385</v>
      </c>
      <c r="B630" s="1196">
        <v>29</v>
      </c>
      <c r="C630" s="1196">
        <v>29</v>
      </c>
      <c r="D630" s="1004">
        <v>43.5</v>
      </c>
      <c r="E630" s="1206">
        <v>1.5</v>
      </c>
      <c r="F630" s="1388" t="s">
        <v>984</v>
      </c>
      <c r="G630" s="1305">
        <v>1152767</v>
      </c>
      <c r="H630" s="1006">
        <v>2342359.3244435526</v>
      </c>
      <c r="I630" s="1546"/>
      <c r="J630" s="1007"/>
      <c r="K630" s="1014"/>
      <c r="L630" s="2437">
        <v>45</v>
      </c>
      <c r="M630" s="1196">
        <v>45</v>
      </c>
      <c r="N630" s="1196">
        <v>67.5</v>
      </c>
      <c r="O630" s="2576">
        <v>1.5</v>
      </c>
      <c r="P630" s="1307">
        <v>1535500</v>
      </c>
      <c r="Q630" s="1200">
        <v>2342359.3244435526</v>
      </c>
    </row>
    <row r="631" spans="1:17" ht="14.45" customHeight="1" x14ac:dyDescent="0.2">
      <c r="A631" s="1535" t="s">
        <v>386</v>
      </c>
      <c r="B631" s="1196">
        <v>0</v>
      </c>
      <c r="C631" s="1196">
        <v>0</v>
      </c>
      <c r="D631" s="1004">
        <v>0</v>
      </c>
      <c r="E631" s="1206">
        <v>0</v>
      </c>
      <c r="F631" s="1388"/>
      <c r="G631" s="1305"/>
      <c r="H631" s="1006"/>
      <c r="I631" s="1546"/>
      <c r="J631" s="1007"/>
      <c r="K631" s="1014"/>
      <c r="L631" s="2437">
        <v>45</v>
      </c>
      <c r="M631" s="1196">
        <v>45</v>
      </c>
      <c r="N631" s="1196">
        <v>67.5</v>
      </c>
      <c r="O631" s="2576">
        <v>1.5</v>
      </c>
      <c r="P631" s="1307">
        <v>1535500</v>
      </c>
      <c r="Q631" s="1200">
        <v>2342359.3244435526</v>
      </c>
    </row>
    <row r="632" spans="1:17" ht="14.45" customHeight="1" x14ac:dyDescent="0.2">
      <c r="A632" s="1535" t="s">
        <v>387</v>
      </c>
      <c r="B632" s="1196">
        <v>17</v>
      </c>
      <c r="C632" s="1196">
        <v>16</v>
      </c>
      <c r="D632" s="1004">
        <v>32</v>
      </c>
      <c r="E632" s="1206">
        <v>2</v>
      </c>
      <c r="F632" s="1388" t="s">
        <v>984</v>
      </c>
      <c r="G632" s="1305">
        <v>1152767</v>
      </c>
      <c r="H632" s="1006">
        <v>2342359.3244435526</v>
      </c>
      <c r="I632" s="1546"/>
      <c r="J632" s="1007"/>
      <c r="K632" s="1014"/>
      <c r="L632" s="2437">
        <v>6</v>
      </c>
      <c r="M632" s="1196">
        <v>4</v>
      </c>
      <c r="N632" s="1196">
        <v>8</v>
      </c>
      <c r="O632" s="2576">
        <v>2</v>
      </c>
      <c r="P632" s="1307">
        <v>1535500</v>
      </c>
      <c r="Q632" s="1200">
        <v>2342359.3244435526</v>
      </c>
    </row>
    <row r="633" spans="1:17" ht="14.45" customHeight="1" x14ac:dyDescent="0.2">
      <c r="A633" s="1535" t="s">
        <v>388</v>
      </c>
      <c r="B633" s="1004">
        <v>48</v>
      </c>
      <c r="C633" s="1004">
        <v>48</v>
      </c>
      <c r="D633" s="1004">
        <v>62.400000000000006</v>
      </c>
      <c r="E633" s="265">
        <v>1.3</v>
      </c>
      <c r="F633" s="1388" t="s">
        <v>984</v>
      </c>
      <c r="G633" s="1305">
        <v>1152767</v>
      </c>
      <c r="H633" s="1006">
        <v>2342359.3244435526</v>
      </c>
      <c r="I633" s="1546"/>
      <c r="J633" s="1007"/>
      <c r="K633" s="1014"/>
      <c r="L633" s="2437">
        <v>48</v>
      </c>
      <c r="M633" s="1196">
        <v>48</v>
      </c>
      <c r="N633" s="1196">
        <v>72</v>
      </c>
      <c r="O633" s="2576">
        <v>1.5</v>
      </c>
      <c r="P633" s="1307">
        <v>1535500</v>
      </c>
      <c r="Q633" s="1200">
        <v>2342359.3244435526</v>
      </c>
    </row>
    <row r="634" spans="1:17" ht="14.45" customHeight="1" x14ac:dyDescent="0.2">
      <c r="A634" s="1538" t="s">
        <v>389</v>
      </c>
      <c r="B634" s="1049">
        <v>668</v>
      </c>
      <c r="C634" s="1049">
        <v>617</v>
      </c>
      <c r="D634" s="1049">
        <v>990.2</v>
      </c>
      <c r="E634" s="1664">
        <v>1.6048622366288494</v>
      </c>
      <c r="F634" s="1050"/>
      <c r="G634" s="1252"/>
      <c r="H634" s="1051"/>
      <c r="I634" s="1555"/>
      <c r="J634" s="1044"/>
      <c r="K634" s="993"/>
      <c r="L634" s="1505">
        <v>466</v>
      </c>
      <c r="M634" s="1049">
        <v>424.5</v>
      </c>
      <c r="N634" s="1049">
        <v>626.65</v>
      </c>
      <c r="O634" s="2436">
        <v>1.4762073027090694</v>
      </c>
      <c r="P634" s="1660"/>
      <c r="Q634" s="1661"/>
    </row>
    <row r="635" spans="1:17" ht="14.45" customHeight="1" x14ac:dyDescent="0.2">
      <c r="A635" s="1535" t="s">
        <v>390</v>
      </c>
      <c r="B635" s="1196">
        <v>380</v>
      </c>
      <c r="C635" s="1196">
        <v>352</v>
      </c>
      <c r="D635" s="1004">
        <v>492.79999999999995</v>
      </c>
      <c r="E635" s="1206">
        <v>1.4</v>
      </c>
      <c r="F635" s="1388" t="s">
        <v>984</v>
      </c>
      <c r="G635" s="1305">
        <v>1152767</v>
      </c>
      <c r="H635" s="1006">
        <v>2342359.3244435526</v>
      </c>
      <c r="I635" s="1546"/>
      <c r="J635" s="1007"/>
      <c r="K635" s="1014"/>
      <c r="L635" s="2437">
        <v>311</v>
      </c>
      <c r="M635" s="1196">
        <v>288</v>
      </c>
      <c r="N635" s="1196">
        <v>403.2</v>
      </c>
      <c r="O635" s="2576">
        <v>1.4</v>
      </c>
      <c r="P635" s="1307">
        <v>1535500</v>
      </c>
      <c r="Q635" s="1200">
        <v>2342359.3244435526</v>
      </c>
    </row>
    <row r="636" spans="1:17" ht="14.45" customHeight="1" x14ac:dyDescent="0.2">
      <c r="A636" s="1535" t="s">
        <v>391</v>
      </c>
      <c r="B636" s="1196">
        <v>100</v>
      </c>
      <c r="C636" s="1196">
        <v>90</v>
      </c>
      <c r="D636" s="1004">
        <v>206.99999999999997</v>
      </c>
      <c r="E636" s="1206">
        <v>2.2999999999999998</v>
      </c>
      <c r="F636" s="1388" t="s">
        <v>984</v>
      </c>
      <c r="G636" s="1305">
        <v>1152767</v>
      </c>
      <c r="H636" s="1006">
        <v>2342359.3244435526</v>
      </c>
      <c r="I636" s="1546"/>
      <c r="J636" s="1007"/>
      <c r="K636" s="1014"/>
      <c r="L636" s="2437">
        <v>9</v>
      </c>
      <c r="M636" s="1196">
        <v>8</v>
      </c>
      <c r="N636" s="1196">
        <v>16</v>
      </c>
      <c r="O636" s="2576">
        <v>2</v>
      </c>
      <c r="P636" s="1307">
        <v>1535500</v>
      </c>
      <c r="Q636" s="1200">
        <v>2342359.3244435526</v>
      </c>
    </row>
    <row r="637" spans="1:17" ht="14.45" customHeight="1" x14ac:dyDescent="0.2">
      <c r="A637" s="1535" t="s">
        <v>392</v>
      </c>
      <c r="B637" s="1196">
        <v>13</v>
      </c>
      <c r="C637" s="1196">
        <v>10</v>
      </c>
      <c r="D637" s="1004">
        <v>17</v>
      </c>
      <c r="E637" s="1206">
        <v>1.7</v>
      </c>
      <c r="F637" s="1388" t="s">
        <v>984</v>
      </c>
      <c r="G637" s="1305">
        <v>1152767</v>
      </c>
      <c r="H637" s="1006">
        <v>2342359.3244435526</v>
      </c>
      <c r="I637" s="1546"/>
      <c r="J637" s="1007"/>
      <c r="K637" s="1014"/>
      <c r="L637" s="2437">
        <v>5</v>
      </c>
      <c r="M637" s="1196">
        <v>4.5</v>
      </c>
      <c r="N637" s="1196">
        <v>7.6499999999999995</v>
      </c>
      <c r="O637" s="2576">
        <v>1.7</v>
      </c>
      <c r="P637" s="1307">
        <v>1535500</v>
      </c>
      <c r="Q637" s="1200">
        <v>2342359.3244435526</v>
      </c>
    </row>
    <row r="638" spans="1:17" ht="14.45" customHeight="1" x14ac:dyDescent="0.2">
      <c r="A638" s="1535" t="s">
        <v>393</v>
      </c>
      <c r="B638" s="1196">
        <v>10</v>
      </c>
      <c r="C638" s="1196">
        <v>8</v>
      </c>
      <c r="D638" s="1004">
        <v>16</v>
      </c>
      <c r="E638" s="1206">
        <v>2</v>
      </c>
      <c r="F638" s="1388" t="s">
        <v>984</v>
      </c>
      <c r="G638" s="1305">
        <v>1152767</v>
      </c>
      <c r="H638" s="1006">
        <v>2342359.3244435526</v>
      </c>
      <c r="I638" s="1546"/>
      <c r="J638" s="1007"/>
      <c r="K638" s="1014"/>
      <c r="L638" s="2437">
        <v>9</v>
      </c>
      <c r="M638" s="1196">
        <v>8</v>
      </c>
      <c r="N638" s="1196">
        <v>16</v>
      </c>
      <c r="O638" s="2576">
        <v>2</v>
      </c>
      <c r="P638" s="1307">
        <v>1535500</v>
      </c>
      <c r="Q638" s="1200">
        <v>2342359.3244435526</v>
      </c>
    </row>
    <row r="639" spans="1:17" ht="14.45" customHeight="1" x14ac:dyDescent="0.2">
      <c r="A639" s="1535" t="s">
        <v>394</v>
      </c>
      <c r="B639" s="1196">
        <v>8</v>
      </c>
      <c r="C639" s="1196">
        <v>8</v>
      </c>
      <c r="D639" s="1004">
        <v>24</v>
      </c>
      <c r="E639" s="1206">
        <v>3</v>
      </c>
      <c r="F639" s="1388" t="s">
        <v>984</v>
      </c>
      <c r="G639" s="1305">
        <v>1152767</v>
      </c>
      <c r="H639" s="1006">
        <v>2342359.3244435526</v>
      </c>
      <c r="I639" s="1546"/>
      <c r="J639" s="1007"/>
      <c r="K639" s="1014"/>
      <c r="L639" s="2437">
        <v>13</v>
      </c>
      <c r="M639" s="1196">
        <v>0</v>
      </c>
      <c r="N639" s="1196">
        <v>0</v>
      </c>
      <c r="O639" s="2576">
        <v>3</v>
      </c>
      <c r="P639" s="1307">
        <v>1535500</v>
      </c>
      <c r="Q639" s="1200">
        <v>2342359.3244435526</v>
      </c>
    </row>
    <row r="640" spans="1:17" ht="14.45" customHeight="1" x14ac:dyDescent="0.2">
      <c r="A640" s="1535" t="s">
        <v>395</v>
      </c>
      <c r="B640" s="1196">
        <v>45</v>
      </c>
      <c r="C640" s="1196">
        <v>45</v>
      </c>
      <c r="D640" s="1004">
        <v>67.5</v>
      </c>
      <c r="E640" s="1206">
        <v>1.5</v>
      </c>
      <c r="F640" s="1388" t="s">
        <v>984</v>
      </c>
      <c r="G640" s="1305">
        <v>1152767</v>
      </c>
      <c r="H640" s="1006">
        <v>2342359.3244435526</v>
      </c>
      <c r="I640" s="1546"/>
      <c r="J640" s="1007"/>
      <c r="K640" s="1014"/>
      <c r="L640" s="2437">
        <v>12</v>
      </c>
      <c r="M640" s="1196">
        <v>10</v>
      </c>
      <c r="N640" s="1196">
        <v>15</v>
      </c>
      <c r="O640" s="2576">
        <v>1.5</v>
      </c>
      <c r="P640" s="1307">
        <v>1535500</v>
      </c>
      <c r="Q640" s="1200">
        <v>2342359.3244435526</v>
      </c>
    </row>
    <row r="641" spans="1:17" ht="14.45" customHeight="1" x14ac:dyDescent="0.2">
      <c r="A641" s="1535" t="s">
        <v>396</v>
      </c>
      <c r="B641" s="1196">
        <v>2</v>
      </c>
      <c r="C641" s="1196">
        <v>2</v>
      </c>
      <c r="D641" s="1004">
        <v>2.7</v>
      </c>
      <c r="E641" s="1206">
        <v>1.35</v>
      </c>
      <c r="F641" s="1388" t="s">
        <v>984</v>
      </c>
      <c r="G641" s="1305">
        <v>1152767</v>
      </c>
      <c r="H641" s="1006">
        <v>2342359.3244435526</v>
      </c>
      <c r="I641" s="1546"/>
      <c r="J641" s="1007"/>
      <c r="K641" s="1014"/>
      <c r="L641" s="2437">
        <v>2</v>
      </c>
      <c r="M641" s="1196">
        <v>2</v>
      </c>
      <c r="N641" s="1196">
        <v>2.4</v>
      </c>
      <c r="O641" s="2576">
        <v>1.2</v>
      </c>
      <c r="P641" s="1307">
        <v>1535500</v>
      </c>
      <c r="Q641" s="1200">
        <v>2342359.3244435526</v>
      </c>
    </row>
    <row r="642" spans="1:17" ht="14.45" customHeight="1" x14ac:dyDescent="0.2">
      <c r="A642" s="1535" t="s">
        <v>397</v>
      </c>
      <c r="B642" s="1196">
        <v>110</v>
      </c>
      <c r="C642" s="1196">
        <v>102</v>
      </c>
      <c r="D642" s="1004">
        <v>163.20000000000002</v>
      </c>
      <c r="E642" s="1206">
        <v>1.6</v>
      </c>
      <c r="F642" s="1388" t="s">
        <v>984</v>
      </c>
      <c r="G642" s="1305">
        <v>1152767</v>
      </c>
      <c r="H642" s="1006">
        <v>2342359.3244435526</v>
      </c>
      <c r="I642" s="1546"/>
      <c r="J642" s="1007"/>
      <c r="K642" s="1014"/>
      <c r="L642" s="2437">
        <v>105</v>
      </c>
      <c r="M642" s="1196">
        <v>104</v>
      </c>
      <c r="N642" s="1196">
        <v>166.4</v>
      </c>
      <c r="O642" s="2576">
        <v>1.6</v>
      </c>
      <c r="P642" s="1307">
        <v>1535500</v>
      </c>
      <c r="Q642" s="1200">
        <v>2342359.3244435526</v>
      </c>
    </row>
    <row r="643" spans="1:17" ht="14.45" customHeight="1" x14ac:dyDescent="0.2">
      <c r="A643" s="1547" t="s">
        <v>398</v>
      </c>
      <c r="B643" s="1584">
        <v>0</v>
      </c>
      <c r="C643" s="1584">
        <v>0</v>
      </c>
      <c r="D643" s="1004">
        <v>0</v>
      </c>
      <c r="E643" s="2609">
        <v>0</v>
      </c>
      <c r="F643" s="1388"/>
      <c r="G643" s="1305"/>
      <c r="H643" s="1006"/>
      <c r="I643" s="1556"/>
      <c r="J643" s="1550"/>
      <c r="K643" s="1021"/>
      <c r="L643" s="2439">
        <v>0</v>
      </c>
      <c r="M643" s="1584">
        <v>0</v>
      </c>
      <c r="N643" s="1584">
        <v>0</v>
      </c>
      <c r="O643" s="2628">
        <v>0</v>
      </c>
      <c r="P643" s="1307"/>
      <c r="Q643" s="1200"/>
    </row>
    <row r="644" spans="1:17" ht="14.45" customHeight="1" thickBot="1" x14ac:dyDescent="0.25">
      <c r="A644" s="1053" t="s">
        <v>399</v>
      </c>
      <c r="B644" s="1054">
        <v>2061.6</v>
      </c>
      <c r="C644" s="1054">
        <v>1995.6</v>
      </c>
      <c r="D644" s="1054">
        <v>3326.46</v>
      </c>
      <c r="E644" s="1536">
        <v>1.6668971737823213</v>
      </c>
      <c r="F644" s="1534" t="s">
        <v>984</v>
      </c>
      <c r="G644" s="1135">
        <v>1152766.9999999998</v>
      </c>
      <c r="H644" s="1135">
        <v>2342359.3244435536</v>
      </c>
      <c r="I644" s="1055"/>
      <c r="J644" s="1055" t="s">
        <v>980</v>
      </c>
      <c r="K644" s="1058"/>
      <c r="L644" s="1054">
        <v>1626.3</v>
      </c>
      <c r="M644" s="1054">
        <v>1560.8</v>
      </c>
      <c r="N644" s="1054">
        <v>2601.4300000000003</v>
      </c>
      <c r="O644" s="1133">
        <v>1.666728600717581</v>
      </c>
      <c r="P644" s="1659">
        <v>1535499.9999999998</v>
      </c>
      <c r="Q644" s="1663">
        <v>2342359.3244435522</v>
      </c>
    </row>
    <row r="645" spans="1:17" x14ac:dyDescent="0.2">
      <c r="A645" s="7" t="s">
        <v>1904</v>
      </c>
      <c r="B645" s="8"/>
      <c r="C645" s="8"/>
      <c r="D645" s="8"/>
      <c r="E645" s="9"/>
      <c r="F645" s="10"/>
      <c r="G645" s="11"/>
      <c r="H645" s="8"/>
      <c r="I645" s="9"/>
      <c r="J645" s="1"/>
      <c r="K645" s="1"/>
      <c r="O645" s="1"/>
      <c r="P645" s="1"/>
    </row>
    <row r="646" spans="1:17" x14ac:dyDescent="0.2">
      <c r="A646" s="6"/>
      <c r="B646" s="8"/>
      <c r="C646" s="8"/>
      <c r="D646" s="8"/>
      <c r="E646" s="9"/>
      <c r="F646" s="10"/>
      <c r="G646" s="11"/>
      <c r="H646" s="8"/>
      <c r="I646" s="9"/>
      <c r="J646" s="1"/>
      <c r="K646" s="1"/>
      <c r="O646" s="1"/>
      <c r="P646" s="1"/>
    </row>
    <row r="647" spans="1:17" x14ac:dyDescent="0.2">
      <c r="A647" s="6"/>
      <c r="B647" s="8"/>
      <c r="C647" s="8"/>
      <c r="D647" s="8"/>
      <c r="E647" s="2475"/>
      <c r="F647" s="10"/>
      <c r="G647" s="11"/>
      <c r="H647" s="8"/>
      <c r="I647" s="2475"/>
      <c r="J647" s="2476"/>
      <c r="K647" s="2476"/>
      <c r="O647" s="2476"/>
      <c r="P647" s="2476"/>
    </row>
    <row r="648" spans="1:17" x14ac:dyDescent="0.2">
      <c r="A648" s="6"/>
      <c r="B648" s="8"/>
      <c r="C648" s="8"/>
      <c r="D648" s="8"/>
      <c r="E648" s="2475"/>
      <c r="F648" s="10"/>
      <c r="G648" s="11"/>
      <c r="H648" s="8"/>
      <c r="I648" s="2475"/>
      <c r="J648" s="2476"/>
      <c r="K648" s="2476"/>
      <c r="O648" s="2476"/>
      <c r="P648" s="2476"/>
    </row>
    <row r="649" spans="1:17" ht="15.75" customHeight="1" x14ac:dyDescent="0.25">
      <c r="A649" s="2710" t="s">
        <v>1901</v>
      </c>
      <c r="B649" s="2710"/>
      <c r="C649" s="2710"/>
      <c r="D649" s="2710"/>
      <c r="E649" s="2710"/>
      <c r="F649" s="2710"/>
      <c r="G649" s="2710"/>
      <c r="H649" s="2710"/>
      <c r="I649" s="2710"/>
      <c r="J649" s="2710"/>
      <c r="K649" s="2710"/>
      <c r="L649" s="2710"/>
      <c r="M649" s="2710"/>
      <c r="N649" s="2710"/>
      <c r="O649" s="2710"/>
      <c r="P649" s="2710"/>
      <c r="Q649" s="2710"/>
    </row>
    <row r="650" spans="1:17" x14ac:dyDescent="0.2">
      <c r="A650" s="3"/>
      <c r="B650" s="12"/>
      <c r="C650" s="12"/>
      <c r="D650" s="12"/>
      <c r="E650" s="13"/>
      <c r="F650" s="19"/>
      <c r="G650" s="23"/>
      <c r="H650" s="23"/>
      <c r="I650" s="13"/>
      <c r="J650" s="13"/>
      <c r="K650" s="13"/>
      <c r="L650" s="12"/>
      <c r="M650" s="23"/>
      <c r="N650" s="12"/>
      <c r="O650" s="13"/>
      <c r="P650" s="13"/>
      <c r="Q650" s="12"/>
    </row>
    <row r="651" spans="1:17" ht="15.75" thickBot="1" x14ac:dyDescent="0.3">
      <c r="A651" s="3" t="s">
        <v>405</v>
      </c>
      <c r="B651" s="27"/>
      <c r="C651" s="12"/>
      <c r="D651" s="12"/>
      <c r="E651" s="13"/>
      <c r="F651" s="25"/>
      <c r="G651" s="26"/>
      <c r="H651" s="26"/>
      <c r="I651" s="13"/>
      <c r="J651" s="13"/>
      <c r="K651" s="13"/>
      <c r="L651" s="12"/>
      <c r="M651" s="12"/>
      <c r="N651" s="12"/>
      <c r="O651" s="13"/>
      <c r="P651" s="13"/>
      <c r="Q651" s="12"/>
    </row>
    <row r="652" spans="1:17" ht="14.45" customHeight="1" thickBot="1" x14ac:dyDescent="0.25">
      <c r="A652" s="2711" t="s">
        <v>334</v>
      </c>
      <c r="B652" s="2714" t="s">
        <v>1902</v>
      </c>
      <c r="C652" s="2715"/>
      <c r="D652" s="2715"/>
      <c r="E652" s="2715"/>
      <c r="F652" s="2715"/>
      <c r="G652" s="2715"/>
      <c r="H652" s="2715"/>
      <c r="I652" s="2715"/>
      <c r="J652" s="2715"/>
      <c r="K652" s="2715"/>
      <c r="L652" s="2716" t="s">
        <v>1903</v>
      </c>
      <c r="M652" s="2717"/>
      <c r="N652" s="2717"/>
      <c r="O652" s="2717"/>
      <c r="P652" s="2718"/>
      <c r="Q652" s="2719"/>
    </row>
    <row r="653" spans="1:17" ht="14.45" customHeight="1" x14ac:dyDescent="0.2">
      <c r="A653" s="2712"/>
      <c r="B653" s="2720" t="s">
        <v>335</v>
      </c>
      <c r="C653" s="2721"/>
      <c r="D653" s="1061"/>
      <c r="E653" s="1061" t="s">
        <v>910</v>
      </c>
      <c r="F653" s="1061" t="s">
        <v>336</v>
      </c>
      <c r="G653" s="1061"/>
      <c r="H653" s="1061"/>
      <c r="I653" s="2724" t="s">
        <v>337</v>
      </c>
      <c r="J653" s="2725"/>
      <c r="K653" s="2726"/>
      <c r="L653" s="2722" t="s">
        <v>335</v>
      </c>
      <c r="M653" s="2723"/>
      <c r="N653" s="1068" t="s">
        <v>338</v>
      </c>
      <c r="O653" s="1069" t="s">
        <v>339</v>
      </c>
      <c r="P653" s="1070"/>
      <c r="Q653" s="1071"/>
    </row>
    <row r="654" spans="1:17" ht="14.45" customHeight="1" x14ac:dyDescent="0.2">
      <c r="A654" s="2712"/>
      <c r="B654" s="1061" t="s">
        <v>841</v>
      </c>
      <c r="C654" s="1061" t="s">
        <v>341</v>
      </c>
      <c r="D654" s="1061" t="s">
        <v>843</v>
      </c>
      <c r="E654" s="1061" t="s">
        <v>848</v>
      </c>
      <c r="F654" s="1061" t="s">
        <v>342</v>
      </c>
      <c r="G654" s="1061" t="s">
        <v>343</v>
      </c>
      <c r="H654" s="1061" t="s">
        <v>344</v>
      </c>
      <c r="I654" s="2727" t="s">
        <v>845</v>
      </c>
      <c r="J654" s="2728"/>
      <c r="K654" s="2729"/>
      <c r="L654" s="1072" t="s">
        <v>841</v>
      </c>
      <c r="M654" s="1068" t="s">
        <v>341</v>
      </c>
      <c r="N654" s="1068" t="s">
        <v>345</v>
      </c>
      <c r="O654" s="1069"/>
      <c r="P654" s="1068" t="s">
        <v>343</v>
      </c>
      <c r="Q654" s="1071" t="s">
        <v>344</v>
      </c>
    </row>
    <row r="655" spans="1:17" ht="14.45" customHeight="1" x14ac:dyDescent="0.2">
      <c r="A655" s="2712"/>
      <c r="B655" s="1061"/>
      <c r="C655" s="1061"/>
      <c r="D655" s="1061"/>
      <c r="E655" s="1061"/>
      <c r="F655" s="1061" t="s">
        <v>347</v>
      </c>
      <c r="G655" s="1061" t="s">
        <v>348</v>
      </c>
      <c r="H655" s="1061" t="s">
        <v>347</v>
      </c>
      <c r="I655" s="1062"/>
      <c r="J655" s="1063"/>
      <c r="K655" s="1064"/>
      <c r="L655" s="1072"/>
      <c r="M655" s="1068"/>
      <c r="N655" s="1068"/>
      <c r="O655" s="1069" t="s">
        <v>350</v>
      </c>
      <c r="P655" s="1068" t="s">
        <v>348</v>
      </c>
      <c r="Q655" s="1071" t="s">
        <v>347</v>
      </c>
    </row>
    <row r="656" spans="1:17" ht="14.45" customHeight="1" x14ac:dyDescent="0.2">
      <c r="A656" s="2713"/>
      <c r="B656" s="1065" t="s">
        <v>351</v>
      </c>
      <c r="C656" s="1065" t="s">
        <v>351</v>
      </c>
      <c r="D656" s="1065" t="s">
        <v>352</v>
      </c>
      <c r="E656" s="1065" t="s">
        <v>762</v>
      </c>
      <c r="F656" s="1065"/>
      <c r="G656" s="1065" t="s">
        <v>353</v>
      </c>
      <c r="H656" s="1065" t="s">
        <v>354</v>
      </c>
      <c r="I656" s="1066" t="s">
        <v>355</v>
      </c>
      <c r="J656" s="1066" t="s">
        <v>356</v>
      </c>
      <c r="K656" s="1067" t="s">
        <v>357</v>
      </c>
      <c r="L656" s="1073" t="s">
        <v>351</v>
      </c>
      <c r="M656" s="1074" t="s">
        <v>351</v>
      </c>
      <c r="N656" s="1074" t="s">
        <v>352</v>
      </c>
      <c r="O656" s="1075"/>
      <c r="P656" s="1074" t="s">
        <v>353</v>
      </c>
      <c r="Q656" s="1076" t="s">
        <v>354</v>
      </c>
    </row>
    <row r="657" spans="1:17" ht="14.45" customHeight="1" x14ac:dyDescent="0.2">
      <c r="A657" s="1022" t="s">
        <v>358</v>
      </c>
      <c r="B657" s="1023">
        <v>1153</v>
      </c>
      <c r="C657" s="1023">
        <v>1112</v>
      </c>
      <c r="D657" s="1024">
        <v>1958.15</v>
      </c>
      <c r="E657" s="1664">
        <v>1.7609262589928059</v>
      </c>
      <c r="F657" s="1026"/>
      <c r="G657" s="1023"/>
      <c r="H657" s="1023"/>
      <c r="I657" s="1025"/>
      <c r="J657" s="1025"/>
      <c r="K657" s="1027"/>
      <c r="L657" s="1028">
        <v>894</v>
      </c>
      <c r="M657" s="1024">
        <v>864.3</v>
      </c>
      <c r="N657" s="1024">
        <v>1514.16</v>
      </c>
      <c r="O657" s="1664">
        <v>1.7518917042693511</v>
      </c>
      <c r="P657" s="1665"/>
      <c r="Q657" s="1666"/>
    </row>
    <row r="658" spans="1:17" ht="14.45" customHeight="1" x14ac:dyDescent="0.2">
      <c r="A658" s="1535" t="s">
        <v>359</v>
      </c>
      <c r="B658" s="1196">
        <v>281</v>
      </c>
      <c r="C658" s="1196">
        <v>281</v>
      </c>
      <c r="D658" s="1004">
        <v>421.5</v>
      </c>
      <c r="E658" s="1206">
        <v>1.5</v>
      </c>
      <c r="F658" s="1388" t="s">
        <v>984</v>
      </c>
      <c r="G658" s="1305">
        <v>1368667</v>
      </c>
      <c r="H658" s="1006">
        <v>2342359.3244435526</v>
      </c>
      <c r="I658" s="1543"/>
      <c r="J658" s="1007"/>
      <c r="K658" s="1008"/>
      <c r="L658" s="2437">
        <v>98</v>
      </c>
      <c r="M658" s="1196">
        <v>98</v>
      </c>
      <c r="N658" s="1196">
        <v>125.44</v>
      </c>
      <c r="O658" s="2610">
        <v>1.28</v>
      </c>
      <c r="P658" s="1307">
        <v>1414117</v>
      </c>
      <c r="Q658" s="1200">
        <v>2342359.3244435526</v>
      </c>
    </row>
    <row r="659" spans="1:17" ht="14.45" customHeight="1" x14ac:dyDescent="0.2">
      <c r="A659" s="1535" t="s">
        <v>360</v>
      </c>
      <c r="B659" s="1196">
        <v>130</v>
      </c>
      <c r="C659" s="1196">
        <v>124</v>
      </c>
      <c r="D659" s="1004">
        <v>186</v>
      </c>
      <c r="E659" s="1206">
        <v>1.5</v>
      </c>
      <c r="F659" s="1388" t="s">
        <v>984</v>
      </c>
      <c r="G659" s="1305">
        <v>1368667</v>
      </c>
      <c r="H659" s="1006">
        <v>2342359.3244435526</v>
      </c>
      <c r="I659" s="1543"/>
      <c r="J659" s="1007"/>
      <c r="K659" s="1008"/>
      <c r="L659" s="2437">
        <v>100</v>
      </c>
      <c r="M659" s="1196">
        <v>100</v>
      </c>
      <c r="N659" s="1196">
        <v>150</v>
      </c>
      <c r="O659" s="2610">
        <v>1.5</v>
      </c>
      <c r="P659" s="1307">
        <v>1414117</v>
      </c>
      <c r="Q659" s="1200">
        <v>2342359.3244435526</v>
      </c>
    </row>
    <row r="660" spans="1:17" ht="14.45" customHeight="1" x14ac:dyDescent="0.2">
      <c r="A660" s="1535" t="s">
        <v>361</v>
      </c>
      <c r="B660" s="1196">
        <v>80</v>
      </c>
      <c r="C660" s="1196">
        <v>70</v>
      </c>
      <c r="D660" s="1004">
        <v>210</v>
      </c>
      <c r="E660" s="1206">
        <v>3</v>
      </c>
      <c r="F660" s="1388" t="s">
        <v>984</v>
      </c>
      <c r="G660" s="1305">
        <v>1368667</v>
      </c>
      <c r="H660" s="1006">
        <v>2342359.3244435526</v>
      </c>
      <c r="I660" s="1543"/>
      <c r="J660" s="1007"/>
      <c r="K660" s="1008"/>
      <c r="L660" s="2437">
        <v>50</v>
      </c>
      <c r="M660" s="1196">
        <v>45</v>
      </c>
      <c r="N660" s="1196">
        <v>90</v>
      </c>
      <c r="O660" s="2610">
        <v>2</v>
      </c>
      <c r="P660" s="1307">
        <v>1414117</v>
      </c>
      <c r="Q660" s="1200">
        <v>2342359.3244435526</v>
      </c>
    </row>
    <row r="661" spans="1:17" ht="14.45" customHeight="1" x14ac:dyDescent="0.2">
      <c r="A661" s="1535" t="s">
        <v>362</v>
      </c>
      <c r="B661" s="1196">
        <v>25</v>
      </c>
      <c r="C661" s="1196">
        <v>25</v>
      </c>
      <c r="D661" s="1004">
        <v>28.999999999999996</v>
      </c>
      <c r="E661" s="1206">
        <v>1.1599999999999999</v>
      </c>
      <c r="F661" s="1388" t="s">
        <v>984</v>
      </c>
      <c r="G661" s="1305">
        <v>1368667</v>
      </c>
      <c r="H661" s="1006">
        <v>2342359.3244435526</v>
      </c>
      <c r="I661" s="1543"/>
      <c r="J661" s="1007"/>
      <c r="K661" s="1008"/>
      <c r="L661" s="2437">
        <v>1</v>
      </c>
      <c r="M661" s="1196">
        <v>1</v>
      </c>
      <c r="N661" s="1196">
        <v>1.17</v>
      </c>
      <c r="O661" s="2610">
        <v>1.17</v>
      </c>
      <c r="P661" s="1307">
        <v>1414117</v>
      </c>
      <c r="Q661" s="1200">
        <v>2342359.3244435526</v>
      </c>
    </row>
    <row r="662" spans="1:17" ht="14.45" customHeight="1" x14ac:dyDescent="0.2">
      <c r="A662" s="1535" t="s">
        <v>363</v>
      </c>
      <c r="B662" s="1196">
        <v>255</v>
      </c>
      <c r="C662" s="1196">
        <v>255</v>
      </c>
      <c r="D662" s="1004">
        <v>459</v>
      </c>
      <c r="E662" s="1206">
        <v>1.8</v>
      </c>
      <c r="F662" s="1388" t="s">
        <v>984</v>
      </c>
      <c r="G662" s="1305">
        <v>1368667</v>
      </c>
      <c r="H662" s="1006">
        <v>2342359.3244435526</v>
      </c>
      <c r="I662" s="1543"/>
      <c r="J662" s="1007"/>
      <c r="K662" s="1008"/>
      <c r="L662" s="2437">
        <v>300</v>
      </c>
      <c r="M662" s="1196">
        <v>300</v>
      </c>
      <c r="N662" s="1196">
        <v>636</v>
      </c>
      <c r="O662" s="2610">
        <v>2.12</v>
      </c>
      <c r="P662" s="1307">
        <v>1414117</v>
      </c>
      <c r="Q662" s="1200">
        <v>2342359.3244435526</v>
      </c>
    </row>
    <row r="663" spans="1:17" ht="14.45" customHeight="1" x14ac:dyDescent="0.2">
      <c r="A663" s="1535" t="s">
        <v>364</v>
      </c>
      <c r="B663" s="1196">
        <v>155</v>
      </c>
      <c r="C663" s="1196">
        <v>145</v>
      </c>
      <c r="D663" s="1004">
        <v>217.5</v>
      </c>
      <c r="E663" s="1206">
        <v>1.5</v>
      </c>
      <c r="F663" s="1388" t="s">
        <v>984</v>
      </c>
      <c r="G663" s="1305">
        <v>1368667</v>
      </c>
      <c r="H663" s="1006">
        <v>2342359.3244435526</v>
      </c>
      <c r="I663" s="1543"/>
      <c r="J663" s="1007"/>
      <c r="K663" s="1008"/>
      <c r="L663" s="2437">
        <v>190</v>
      </c>
      <c r="M663" s="1196">
        <v>170</v>
      </c>
      <c r="N663" s="1196">
        <v>255</v>
      </c>
      <c r="O663" s="2610">
        <v>1.5</v>
      </c>
      <c r="P663" s="1307">
        <v>1414117</v>
      </c>
      <c r="Q663" s="1200">
        <v>2342359.3244435526</v>
      </c>
    </row>
    <row r="664" spans="1:17" ht="14.45" customHeight="1" x14ac:dyDescent="0.2">
      <c r="A664" s="1535" t="s">
        <v>365</v>
      </c>
      <c r="B664" s="1196">
        <v>0</v>
      </c>
      <c r="C664" s="1196">
        <v>0</v>
      </c>
      <c r="D664" s="1004">
        <v>0</v>
      </c>
      <c r="E664" s="1206">
        <v>0</v>
      </c>
      <c r="F664" s="1388"/>
      <c r="G664" s="1305"/>
      <c r="H664" s="1006"/>
      <c r="I664" s="1543"/>
      <c r="J664" s="1007"/>
      <c r="K664" s="1008"/>
      <c r="L664" s="2437">
        <v>0</v>
      </c>
      <c r="M664" s="1196">
        <v>0</v>
      </c>
      <c r="N664" s="1196">
        <v>0</v>
      </c>
      <c r="O664" s="2610">
        <v>0</v>
      </c>
      <c r="P664" s="1307"/>
      <c r="Q664" s="1200"/>
    </row>
    <row r="665" spans="1:17" ht="14.45" customHeight="1" x14ac:dyDescent="0.2">
      <c r="A665" s="1535" t="s">
        <v>366</v>
      </c>
      <c r="B665" s="1196">
        <v>35</v>
      </c>
      <c r="C665" s="1196">
        <v>35</v>
      </c>
      <c r="D665" s="1004">
        <v>59.5</v>
      </c>
      <c r="E665" s="1206">
        <v>1.7</v>
      </c>
      <c r="F665" s="1388" t="s">
        <v>984</v>
      </c>
      <c r="G665" s="1305">
        <v>1368667</v>
      </c>
      <c r="H665" s="1006">
        <v>2342359.3244435526</v>
      </c>
      <c r="I665" s="1543"/>
      <c r="J665" s="1007"/>
      <c r="K665" s="1008"/>
      <c r="L665" s="2437">
        <v>18</v>
      </c>
      <c r="M665" s="1196">
        <v>18</v>
      </c>
      <c r="N665" s="1196">
        <v>30.599999999999998</v>
      </c>
      <c r="O665" s="2610">
        <v>1.7</v>
      </c>
      <c r="P665" s="1307">
        <v>1414117</v>
      </c>
      <c r="Q665" s="1200">
        <v>2342359.3244435526</v>
      </c>
    </row>
    <row r="666" spans="1:17" ht="14.45" customHeight="1" x14ac:dyDescent="0.2">
      <c r="A666" s="1535" t="s">
        <v>367</v>
      </c>
      <c r="B666" s="1196">
        <v>62</v>
      </c>
      <c r="C666" s="1196">
        <v>60</v>
      </c>
      <c r="D666" s="1004">
        <v>150</v>
      </c>
      <c r="E666" s="1206">
        <v>2.5</v>
      </c>
      <c r="F666" s="1388" t="s">
        <v>984</v>
      </c>
      <c r="G666" s="1305">
        <v>1368667</v>
      </c>
      <c r="H666" s="1006">
        <v>2342359.3244435526</v>
      </c>
      <c r="I666" s="1543"/>
      <c r="J666" s="1007"/>
      <c r="K666" s="1008"/>
      <c r="L666" s="2437">
        <v>66</v>
      </c>
      <c r="M666" s="1196">
        <v>65</v>
      </c>
      <c r="N666" s="1196">
        <v>98.8</v>
      </c>
      <c r="O666" s="2610">
        <v>1.52</v>
      </c>
      <c r="P666" s="1307">
        <v>1414117</v>
      </c>
      <c r="Q666" s="1200">
        <v>2342359.3244435526</v>
      </c>
    </row>
    <row r="667" spans="1:17" ht="14.45" customHeight="1" x14ac:dyDescent="0.2">
      <c r="A667" s="1535" t="s">
        <v>368</v>
      </c>
      <c r="B667" s="1196">
        <v>0</v>
      </c>
      <c r="C667" s="1196">
        <v>0</v>
      </c>
      <c r="D667" s="1004">
        <v>0</v>
      </c>
      <c r="E667" s="1206">
        <v>0</v>
      </c>
      <c r="F667" s="1388"/>
      <c r="G667" s="1305"/>
      <c r="H667" s="1006"/>
      <c r="I667" s="1543"/>
      <c r="J667" s="1007"/>
      <c r="K667" s="1008"/>
      <c r="L667" s="2437">
        <v>0</v>
      </c>
      <c r="M667" s="1196">
        <v>0</v>
      </c>
      <c r="N667" s="1196">
        <v>0</v>
      </c>
      <c r="O667" s="2610">
        <v>0</v>
      </c>
      <c r="P667" s="1307"/>
      <c r="Q667" s="1200"/>
    </row>
    <row r="668" spans="1:17" ht="14.45" customHeight="1" x14ac:dyDescent="0.2">
      <c r="A668" s="1535" t="s">
        <v>369</v>
      </c>
      <c r="B668" s="1196">
        <v>13</v>
      </c>
      <c r="C668" s="1196">
        <v>11</v>
      </c>
      <c r="D668" s="1004">
        <v>15.400000000000002</v>
      </c>
      <c r="E668" s="1206">
        <v>1.4000000000000001</v>
      </c>
      <c r="F668" s="1388" t="s">
        <v>984</v>
      </c>
      <c r="G668" s="1305">
        <v>1368667</v>
      </c>
      <c r="H668" s="1006">
        <v>2342359.3244435526</v>
      </c>
      <c r="I668" s="1543"/>
      <c r="J668" s="1007"/>
      <c r="K668" s="1008"/>
      <c r="L668" s="2437">
        <v>14</v>
      </c>
      <c r="M668" s="1196">
        <v>11.3</v>
      </c>
      <c r="N668" s="1196">
        <v>16.950000000000003</v>
      </c>
      <c r="O668" s="2610">
        <v>1.5</v>
      </c>
      <c r="P668" s="1307">
        <v>1414117</v>
      </c>
      <c r="Q668" s="1200">
        <v>2342359.3244435526</v>
      </c>
    </row>
    <row r="669" spans="1:17" ht="14.45" customHeight="1" x14ac:dyDescent="0.2">
      <c r="A669" s="1535" t="s">
        <v>370</v>
      </c>
      <c r="B669" s="1196">
        <v>110</v>
      </c>
      <c r="C669" s="1196">
        <v>99</v>
      </c>
      <c r="D669" s="1004">
        <v>198</v>
      </c>
      <c r="E669" s="1206">
        <v>2</v>
      </c>
      <c r="F669" s="1388" t="s">
        <v>984</v>
      </c>
      <c r="G669" s="1305">
        <v>1368667</v>
      </c>
      <c r="H669" s="1006">
        <v>2342359.3244435526</v>
      </c>
      <c r="I669" s="1543"/>
      <c r="J669" s="1007"/>
      <c r="K669" s="1008"/>
      <c r="L669" s="2437">
        <v>48</v>
      </c>
      <c r="M669" s="1196">
        <v>47</v>
      </c>
      <c r="N669" s="1196">
        <v>94</v>
      </c>
      <c r="O669" s="2610">
        <v>2</v>
      </c>
      <c r="P669" s="1307">
        <v>1414117</v>
      </c>
      <c r="Q669" s="1200">
        <v>2342359.3244435526</v>
      </c>
    </row>
    <row r="670" spans="1:17" ht="14.45" customHeight="1" x14ac:dyDescent="0.2">
      <c r="A670" s="1535" t="s">
        <v>371</v>
      </c>
      <c r="B670" s="1196">
        <v>7</v>
      </c>
      <c r="C670" s="1196">
        <v>7</v>
      </c>
      <c r="D670" s="1004">
        <v>12.25</v>
      </c>
      <c r="E670" s="1206">
        <v>1.75</v>
      </c>
      <c r="F670" s="1388" t="s">
        <v>984</v>
      </c>
      <c r="G670" s="1305">
        <v>1368667</v>
      </c>
      <c r="H670" s="1006">
        <v>2342359.3244435526</v>
      </c>
      <c r="I670" s="1543"/>
      <c r="J670" s="1007"/>
      <c r="K670" s="1008"/>
      <c r="L670" s="2437">
        <v>9</v>
      </c>
      <c r="M670" s="1196">
        <v>9</v>
      </c>
      <c r="N670" s="1196">
        <v>16.2</v>
      </c>
      <c r="O670" s="2610">
        <v>1.8</v>
      </c>
      <c r="P670" s="1307">
        <v>1414117</v>
      </c>
      <c r="Q670" s="1200">
        <v>2342359.3244435526</v>
      </c>
    </row>
    <row r="671" spans="1:17" ht="14.45" customHeight="1" x14ac:dyDescent="0.2">
      <c r="A671" s="1535" t="s">
        <v>372</v>
      </c>
      <c r="B671" s="1196">
        <v>0</v>
      </c>
      <c r="C671" s="1196">
        <v>0</v>
      </c>
      <c r="D671" s="1004">
        <v>0</v>
      </c>
      <c r="E671" s="1548">
        <v>0</v>
      </c>
      <c r="F671" s="1005"/>
      <c r="G671" s="1305"/>
      <c r="H671" s="1006"/>
      <c r="I671" s="1543"/>
      <c r="J671" s="1007"/>
      <c r="K671" s="1008"/>
      <c r="L671" s="2437">
        <v>0</v>
      </c>
      <c r="M671" s="1196">
        <v>0</v>
      </c>
      <c r="N671" s="1196">
        <v>0</v>
      </c>
      <c r="O671" s="2456">
        <v>0</v>
      </c>
      <c r="P671" s="1307"/>
      <c r="Q671" s="1662"/>
    </row>
    <row r="672" spans="1:17" ht="14.45" customHeight="1" x14ac:dyDescent="0.2">
      <c r="A672" s="1535" t="s">
        <v>373</v>
      </c>
      <c r="B672" s="1196">
        <v>0</v>
      </c>
      <c r="C672" s="1196">
        <v>0</v>
      </c>
      <c r="D672" s="1004">
        <v>0</v>
      </c>
      <c r="E672" s="1548">
        <v>0</v>
      </c>
      <c r="F672" s="1011"/>
      <c r="G672" s="1305"/>
      <c r="H672" s="1006"/>
      <c r="I672" s="1543"/>
      <c r="J672" s="1007"/>
      <c r="K672" s="1008"/>
      <c r="L672" s="2437">
        <v>0</v>
      </c>
      <c r="M672" s="1196">
        <v>0</v>
      </c>
      <c r="N672" s="1196">
        <v>0</v>
      </c>
      <c r="O672" s="2456">
        <v>0</v>
      </c>
      <c r="P672" s="1307"/>
      <c r="Q672" s="1662"/>
    </row>
    <row r="673" spans="1:17" ht="14.45" customHeight="1" x14ac:dyDescent="0.2">
      <c r="A673" s="1538" t="s">
        <v>374</v>
      </c>
      <c r="B673" s="1049">
        <v>613</v>
      </c>
      <c r="C673" s="1031">
        <v>573</v>
      </c>
      <c r="D673" s="2618">
        <v>893.80000000000007</v>
      </c>
      <c r="E673" s="1664">
        <v>1.5598603839441536</v>
      </c>
      <c r="F673" s="1034"/>
      <c r="G673" s="1540"/>
      <c r="H673" s="1035"/>
      <c r="I673" s="1544"/>
      <c r="J673" s="1036"/>
      <c r="K673" s="1037"/>
      <c r="L673" s="1505">
        <v>613</v>
      </c>
      <c r="M673" s="1049">
        <v>613</v>
      </c>
      <c r="N673" s="1049">
        <v>982.82</v>
      </c>
      <c r="O673" s="2436">
        <v>1.6032952691680262</v>
      </c>
      <c r="P673" s="1660"/>
      <c r="Q673" s="1661"/>
    </row>
    <row r="674" spans="1:17" ht="14.45" customHeight="1" x14ac:dyDescent="0.2">
      <c r="A674" s="1535" t="s">
        <v>375</v>
      </c>
      <c r="B674" s="1196">
        <v>540</v>
      </c>
      <c r="C674" s="1196">
        <v>500</v>
      </c>
      <c r="D674" s="1004">
        <v>750</v>
      </c>
      <c r="E674" s="1206">
        <v>1.5</v>
      </c>
      <c r="F674" s="1388" t="s">
        <v>984</v>
      </c>
      <c r="G674" s="1305">
        <v>1368667</v>
      </c>
      <c r="H674" s="1006">
        <v>2342359.3244435526</v>
      </c>
      <c r="I674" s="1543"/>
      <c r="J674" s="1007"/>
      <c r="K674" s="1008"/>
      <c r="L674" s="2437">
        <v>536</v>
      </c>
      <c r="M674" s="1196">
        <v>536</v>
      </c>
      <c r="N674" s="1196">
        <v>804</v>
      </c>
      <c r="O674" s="2610">
        <v>1.5</v>
      </c>
      <c r="P674" s="1307">
        <v>1414117</v>
      </c>
      <c r="Q674" s="1200">
        <v>2342359.3244435526</v>
      </c>
    </row>
    <row r="675" spans="1:17" ht="14.45" customHeight="1" x14ac:dyDescent="0.2">
      <c r="A675" s="1535" t="s">
        <v>376</v>
      </c>
      <c r="B675" s="1196">
        <v>45</v>
      </c>
      <c r="C675" s="1196">
        <v>45</v>
      </c>
      <c r="D675" s="1004">
        <v>76.5</v>
      </c>
      <c r="E675" s="1206">
        <v>1.7</v>
      </c>
      <c r="F675" s="1388" t="s">
        <v>984</v>
      </c>
      <c r="G675" s="1305">
        <v>1368667</v>
      </c>
      <c r="H675" s="1006">
        <v>2342359.3244435526</v>
      </c>
      <c r="I675" s="1543"/>
      <c r="J675" s="1007"/>
      <c r="K675" s="1008"/>
      <c r="L675" s="2437">
        <v>40</v>
      </c>
      <c r="M675" s="1196">
        <v>40</v>
      </c>
      <c r="N675" s="1196">
        <v>80</v>
      </c>
      <c r="O675" s="2610">
        <v>2</v>
      </c>
      <c r="P675" s="1307">
        <v>1414117</v>
      </c>
      <c r="Q675" s="1200">
        <v>2342359.3244435526</v>
      </c>
    </row>
    <row r="676" spans="1:17" ht="14.45" customHeight="1" x14ac:dyDescent="0.2">
      <c r="A676" s="1535" t="s">
        <v>377</v>
      </c>
      <c r="B676" s="1196">
        <v>8</v>
      </c>
      <c r="C676" s="1196">
        <v>8</v>
      </c>
      <c r="D676" s="1004">
        <v>25.6</v>
      </c>
      <c r="E676" s="1206">
        <v>3.2</v>
      </c>
      <c r="F676" s="1388" t="s">
        <v>984</v>
      </c>
      <c r="G676" s="1305">
        <v>1368667</v>
      </c>
      <c r="H676" s="1006">
        <v>2342359.3244435526</v>
      </c>
      <c r="I676" s="1543"/>
      <c r="J676" s="1007"/>
      <c r="K676" s="1008"/>
      <c r="L676" s="2437">
        <v>15</v>
      </c>
      <c r="M676" s="1196">
        <v>15</v>
      </c>
      <c r="N676" s="1196">
        <v>52.5</v>
      </c>
      <c r="O676" s="2610">
        <v>3.5</v>
      </c>
      <c r="P676" s="1307">
        <v>1414117</v>
      </c>
      <c r="Q676" s="1200">
        <v>2342359.3244435526</v>
      </c>
    </row>
    <row r="677" spans="1:17" ht="14.45" customHeight="1" x14ac:dyDescent="0.2">
      <c r="A677" s="1535" t="s">
        <v>378</v>
      </c>
      <c r="B677" s="1196">
        <v>10</v>
      </c>
      <c r="C677" s="1196">
        <v>10</v>
      </c>
      <c r="D677" s="1004">
        <v>11.7</v>
      </c>
      <c r="E677" s="1206">
        <v>1.17</v>
      </c>
      <c r="F677" s="1388" t="s">
        <v>984</v>
      </c>
      <c r="G677" s="1305">
        <v>1368667</v>
      </c>
      <c r="H677" s="1006">
        <v>2342359.3244435526</v>
      </c>
      <c r="I677" s="1543"/>
      <c r="J677" s="1007"/>
      <c r="K677" s="1008"/>
      <c r="L677" s="2437">
        <v>16</v>
      </c>
      <c r="M677" s="1196">
        <v>16</v>
      </c>
      <c r="N677" s="1196">
        <v>28.32</v>
      </c>
      <c r="O677" s="2610">
        <v>1.77</v>
      </c>
      <c r="P677" s="1307">
        <v>1414117</v>
      </c>
      <c r="Q677" s="1200">
        <v>2342359.3244435526</v>
      </c>
    </row>
    <row r="678" spans="1:17" ht="14.45" customHeight="1" x14ac:dyDescent="0.2">
      <c r="A678" s="1535" t="s">
        <v>379</v>
      </c>
      <c r="B678" s="1196">
        <v>10</v>
      </c>
      <c r="C678" s="1196">
        <v>10</v>
      </c>
      <c r="D678" s="1004">
        <v>30</v>
      </c>
      <c r="E678" s="1206">
        <v>3</v>
      </c>
      <c r="F678" s="1388" t="s">
        <v>984</v>
      </c>
      <c r="G678" s="1305">
        <v>1368667</v>
      </c>
      <c r="H678" s="1006">
        <v>2342359.3244435526</v>
      </c>
      <c r="I678" s="1543"/>
      <c r="J678" s="1007"/>
      <c r="K678" s="1008"/>
      <c r="L678" s="2437">
        <v>6</v>
      </c>
      <c r="M678" s="1196">
        <v>6</v>
      </c>
      <c r="N678" s="1196">
        <v>18</v>
      </c>
      <c r="O678" s="2610">
        <v>3</v>
      </c>
      <c r="P678" s="1307">
        <v>1414117</v>
      </c>
      <c r="Q678" s="1200">
        <v>2342359.3244435526</v>
      </c>
    </row>
    <row r="679" spans="1:17" ht="14.45" customHeight="1" x14ac:dyDescent="0.2">
      <c r="A679" s="1538" t="s">
        <v>380</v>
      </c>
      <c r="B679" s="1049">
        <v>1325.69</v>
      </c>
      <c r="C679" s="1031">
        <v>1315.3</v>
      </c>
      <c r="D679" s="1031">
        <v>2399.2799999999997</v>
      </c>
      <c r="E679" s="1664">
        <v>1.8241313768721963</v>
      </c>
      <c r="F679" s="1034"/>
      <c r="G679" s="1542"/>
      <c r="H679" s="1043"/>
      <c r="I679" s="1545"/>
      <c r="J679" s="1044"/>
      <c r="K679" s="1045"/>
      <c r="L679" s="1505">
        <v>594.81999999999994</v>
      </c>
      <c r="M679" s="1049">
        <v>577.81999999999994</v>
      </c>
      <c r="N679" s="1049">
        <v>1012.46</v>
      </c>
      <c r="O679" s="2436">
        <v>1.75220656951992</v>
      </c>
      <c r="P679" s="1660"/>
      <c r="Q679" s="1661"/>
    </row>
    <row r="680" spans="1:17" ht="14.45" customHeight="1" x14ac:dyDescent="0.2">
      <c r="A680" s="1535" t="s">
        <v>381</v>
      </c>
      <c r="B680" s="1196">
        <v>850</v>
      </c>
      <c r="C680" s="1196">
        <v>847</v>
      </c>
      <c r="D680" s="1004">
        <v>1422.96</v>
      </c>
      <c r="E680" s="1206">
        <v>1.68</v>
      </c>
      <c r="F680" s="1388" t="s">
        <v>984</v>
      </c>
      <c r="G680" s="1305">
        <v>1368667</v>
      </c>
      <c r="H680" s="1006">
        <v>2342359.3244435526</v>
      </c>
      <c r="I680" s="1543"/>
      <c r="J680" s="1007"/>
      <c r="K680" s="1008"/>
      <c r="L680" s="2437">
        <v>270</v>
      </c>
      <c r="M680" s="1196">
        <v>256</v>
      </c>
      <c r="N680" s="1196">
        <v>430.08</v>
      </c>
      <c r="O680" s="2610">
        <v>1.68</v>
      </c>
      <c r="P680" s="1307">
        <v>1414117</v>
      </c>
      <c r="Q680" s="1200">
        <v>2342359.3244435526</v>
      </c>
    </row>
    <row r="681" spans="1:17" ht="14.45" customHeight="1" x14ac:dyDescent="0.2">
      <c r="A681" s="1535" t="s">
        <v>382</v>
      </c>
      <c r="B681" s="1196">
        <v>16</v>
      </c>
      <c r="C681" s="1196">
        <v>16</v>
      </c>
      <c r="D681" s="1004">
        <v>24</v>
      </c>
      <c r="E681" s="1206">
        <v>1.5</v>
      </c>
      <c r="F681" s="1388" t="s">
        <v>984</v>
      </c>
      <c r="G681" s="1305">
        <v>1368667</v>
      </c>
      <c r="H681" s="1006">
        <v>2342359.3244435526</v>
      </c>
      <c r="I681" s="1543"/>
      <c r="J681" s="1007"/>
      <c r="K681" s="1008"/>
      <c r="L681" s="2437">
        <v>16</v>
      </c>
      <c r="M681" s="1196">
        <v>16</v>
      </c>
      <c r="N681" s="1196">
        <v>24</v>
      </c>
      <c r="O681" s="2610">
        <v>1.5</v>
      </c>
      <c r="P681" s="1307">
        <v>1414117</v>
      </c>
      <c r="Q681" s="1200">
        <v>2342359.3244435526</v>
      </c>
    </row>
    <row r="682" spans="1:17" ht="14.45" customHeight="1" x14ac:dyDescent="0.2">
      <c r="A682" s="1535" t="s">
        <v>383</v>
      </c>
      <c r="B682" s="1196">
        <v>0</v>
      </c>
      <c r="C682" s="1196">
        <v>0</v>
      </c>
      <c r="D682" s="1004">
        <v>0</v>
      </c>
      <c r="E682" s="1206">
        <v>0</v>
      </c>
      <c r="F682" s="1388"/>
      <c r="G682" s="1305"/>
      <c r="H682" s="1006"/>
      <c r="I682" s="1543"/>
      <c r="J682" s="1007"/>
      <c r="K682" s="1008"/>
      <c r="L682" s="2437">
        <v>0</v>
      </c>
      <c r="M682" s="1196">
        <v>0</v>
      </c>
      <c r="N682" s="1196">
        <v>0</v>
      </c>
      <c r="O682" s="2610">
        <v>0</v>
      </c>
      <c r="P682" s="1307"/>
      <c r="Q682" s="1200"/>
    </row>
    <row r="683" spans="1:17" ht="14.45" customHeight="1" x14ac:dyDescent="0.2">
      <c r="A683" s="1535" t="s">
        <v>384</v>
      </c>
      <c r="B683" s="1196">
        <v>102.3</v>
      </c>
      <c r="C683" s="1196">
        <v>102.3</v>
      </c>
      <c r="D683" s="1004">
        <v>184.14</v>
      </c>
      <c r="E683" s="1206">
        <v>1.8</v>
      </c>
      <c r="F683" s="1388" t="s">
        <v>984</v>
      </c>
      <c r="G683" s="1305">
        <v>1368667</v>
      </c>
      <c r="H683" s="1006">
        <v>2342359.3244435526</v>
      </c>
      <c r="I683" s="1546"/>
      <c r="J683" s="1013"/>
      <c r="K683" s="1014"/>
      <c r="L683" s="2437">
        <v>85.5</v>
      </c>
      <c r="M683" s="1196">
        <v>85.5</v>
      </c>
      <c r="N683" s="1196">
        <v>153.9</v>
      </c>
      <c r="O683" s="2610">
        <v>1.8</v>
      </c>
      <c r="P683" s="1307">
        <v>1414117</v>
      </c>
      <c r="Q683" s="1200">
        <v>2342359.3244435526</v>
      </c>
    </row>
    <row r="684" spans="1:17" ht="14.45" customHeight="1" x14ac:dyDescent="0.2">
      <c r="A684" s="1535" t="s">
        <v>385</v>
      </c>
      <c r="B684" s="1196">
        <v>99</v>
      </c>
      <c r="C684" s="1196">
        <v>99</v>
      </c>
      <c r="D684" s="1004">
        <v>148.5</v>
      </c>
      <c r="E684" s="1206">
        <v>1.5</v>
      </c>
      <c r="F684" s="1388" t="s">
        <v>984</v>
      </c>
      <c r="G684" s="1305">
        <v>1368667</v>
      </c>
      <c r="H684" s="1006">
        <v>2342359.3244435526</v>
      </c>
      <c r="I684" s="1546"/>
      <c r="J684" s="1007"/>
      <c r="K684" s="1014"/>
      <c r="L684" s="2437">
        <v>162.32</v>
      </c>
      <c r="M684" s="1196">
        <v>162.32</v>
      </c>
      <c r="N684" s="1196">
        <v>243.48</v>
      </c>
      <c r="O684" s="2610">
        <v>1.5</v>
      </c>
      <c r="P684" s="1307">
        <v>1414117</v>
      </c>
      <c r="Q684" s="1200">
        <v>2342359.3244435526</v>
      </c>
    </row>
    <row r="685" spans="1:17" ht="14.45" customHeight="1" x14ac:dyDescent="0.2">
      <c r="A685" s="1535" t="s">
        <v>386</v>
      </c>
      <c r="B685" s="1196">
        <v>60</v>
      </c>
      <c r="C685" s="1196">
        <v>60</v>
      </c>
      <c r="D685" s="1004">
        <v>84</v>
      </c>
      <c r="E685" s="1206">
        <v>1.4</v>
      </c>
      <c r="F685" s="1388" t="s">
        <v>984</v>
      </c>
      <c r="G685" s="1305">
        <v>1368667</v>
      </c>
      <c r="H685" s="1006">
        <v>2342359.3244435526</v>
      </c>
      <c r="I685" s="1546"/>
      <c r="J685" s="1007"/>
      <c r="K685" s="1014"/>
      <c r="L685" s="2437">
        <v>0</v>
      </c>
      <c r="M685" s="1196">
        <v>0</v>
      </c>
      <c r="N685" s="1196">
        <v>0</v>
      </c>
      <c r="O685" s="2610">
        <v>0</v>
      </c>
      <c r="P685" s="1307"/>
      <c r="Q685" s="1200"/>
    </row>
    <row r="686" spans="1:17" ht="14.45" customHeight="1" x14ac:dyDescent="0.2">
      <c r="A686" s="1535" t="s">
        <v>387</v>
      </c>
      <c r="B686" s="1196">
        <v>83</v>
      </c>
      <c r="C686" s="1196">
        <v>78</v>
      </c>
      <c r="D686" s="1004">
        <v>156</v>
      </c>
      <c r="E686" s="1206">
        <v>2</v>
      </c>
      <c r="F686" s="1388" t="s">
        <v>984</v>
      </c>
      <c r="G686" s="1305">
        <v>1368667</v>
      </c>
      <c r="H686" s="1006">
        <v>2342359.3244435526</v>
      </c>
      <c r="I686" s="1546"/>
      <c r="J686" s="1007"/>
      <c r="K686" s="1014"/>
      <c r="L686" s="2437">
        <v>16</v>
      </c>
      <c r="M686" s="1196">
        <v>13</v>
      </c>
      <c r="N686" s="1196">
        <v>26</v>
      </c>
      <c r="O686" s="2610">
        <v>2</v>
      </c>
      <c r="P686" s="1307">
        <v>1414117</v>
      </c>
      <c r="Q686" s="1200">
        <v>2342359.3244435526</v>
      </c>
    </row>
    <row r="687" spans="1:17" ht="14.45" customHeight="1" x14ac:dyDescent="0.2">
      <c r="A687" s="1535" t="s">
        <v>388</v>
      </c>
      <c r="B687" s="1196">
        <v>115.39</v>
      </c>
      <c r="C687" s="1196">
        <v>113</v>
      </c>
      <c r="D687" s="1004">
        <v>379.68</v>
      </c>
      <c r="E687" s="1206">
        <v>3.36</v>
      </c>
      <c r="F687" s="1388" t="s">
        <v>984</v>
      </c>
      <c r="G687" s="1305">
        <v>1368667</v>
      </c>
      <c r="H687" s="1006">
        <v>2342359.3244435526</v>
      </c>
      <c r="I687" s="1546"/>
      <c r="J687" s="1007"/>
      <c r="K687" s="1014"/>
      <c r="L687" s="2437">
        <v>45</v>
      </c>
      <c r="M687" s="1196">
        <v>45</v>
      </c>
      <c r="N687" s="1196">
        <v>135</v>
      </c>
      <c r="O687" s="2610">
        <v>3</v>
      </c>
      <c r="P687" s="1307">
        <v>1414117</v>
      </c>
      <c r="Q687" s="1200">
        <v>2342359.3244435526</v>
      </c>
    </row>
    <row r="688" spans="1:17" ht="14.45" customHeight="1" x14ac:dyDescent="0.2">
      <c r="A688" s="1538" t="s">
        <v>389</v>
      </c>
      <c r="B688" s="1049">
        <v>1364</v>
      </c>
      <c r="C688" s="1049">
        <v>1246.5</v>
      </c>
      <c r="D688" s="1049">
        <v>1950.6999999999998</v>
      </c>
      <c r="E688" s="1664">
        <v>1.5649418371440031</v>
      </c>
      <c r="F688" s="1050"/>
      <c r="G688" s="1252"/>
      <c r="H688" s="1051"/>
      <c r="I688" s="1555"/>
      <c r="J688" s="1044"/>
      <c r="K688" s="993"/>
      <c r="L688" s="1505">
        <v>1113.3400000000001</v>
      </c>
      <c r="M688" s="1049">
        <v>1070</v>
      </c>
      <c r="N688" s="1049">
        <v>1653.2500000000002</v>
      </c>
      <c r="O688" s="2436">
        <v>1.5450934579439255</v>
      </c>
      <c r="P688" s="1660"/>
      <c r="Q688" s="1661"/>
    </row>
    <row r="689" spans="1:17" ht="14.45" customHeight="1" x14ac:dyDescent="0.2">
      <c r="A689" s="1535" t="s">
        <v>390</v>
      </c>
      <c r="B689" s="1196">
        <v>750</v>
      </c>
      <c r="C689" s="1196">
        <v>680</v>
      </c>
      <c r="D689" s="1004">
        <v>951.99999999999989</v>
      </c>
      <c r="E689" s="1206">
        <v>1.4</v>
      </c>
      <c r="F689" s="1388" t="s">
        <v>984</v>
      </c>
      <c r="G689" s="1305">
        <v>1368667</v>
      </c>
      <c r="H689" s="1006">
        <v>2342359.3244435526</v>
      </c>
      <c r="I689" s="1546"/>
      <c r="J689" s="1007"/>
      <c r="K689" s="1014"/>
      <c r="L689" s="2437">
        <v>781.34</v>
      </c>
      <c r="M689" s="1196">
        <v>765</v>
      </c>
      <c r="N689" s="1196">
        <v>1071</v>
      </c>
      <c r="O689" s="2610">
        <v>1.4</v>
      </c>
      <c r="P689" s="1307">
        <v>1414117</v>
      </c>
      <c r="Q689" s="1200">
        <v>2342359.3244435526</v>
      </c>
    </row>
    <row r="690" spans="1:17" ht="14.45" customHeight="1" x14ac:dyDescent="0.2">
      <c r="A690" s="1535" t="s">
        <v>391</v>
      </c>
      <c r="B690" s="1196">
        <v>250</v>
      </c>
      <c r="C690" s="1196">
        <v>220</v>
      </c>
      <c r="D690" s="1004">
        <v>396</v>
      </c>
      <c r="E690" s="1206">
        <v>1.8</v>
      </c>
      <c r="F690" s="1388" t="s">
        <v>984</v>
      </c>
      <c r="G690" s="1305">
        <v>1368667</v>
      </c>
      <c r="H690" s="1006">
        <v>2342359.3244435526</v>
      </c>
      <c r="I690" s="1546"/>
      <c r="J690" s="1007"/>
      <c r="K690" s="1014"/>
      <c r="L690" s="2437">
        <v>20</v>
      </c>
      <c r="M690" s="1196">
        <v>19</v>
      </c>
      <c r="N690" s="1196">
        <v>38</v>
      </c>
      <c r="O690" s="2610">
        <v>2</v>
      </c>
      <c r="P690" s="1307">
        <v>1414117</v>
      </c>
      <c r="Q690" s="1200">
        <v>2342359.3244435526</v>
      </c>
    </row>
    <row r="691" spans="1:17" ht="14.45" customHeight="1" x14ac:dyDescent="0.2">
      <c r="A691" s="1535" t="s">
        <v>392</v>
      </c>
      <c r="B691" s="1196">
        <v>15</v>
      </c>
      <c r="C691" s="1196">
        <v>13</v>
      </c>
      <c r="D691" s="1004">
        <v>22.099999999999998</v>
      </c>
      <c r="E691" s="1206">
        <v>1.7</v>
      </c>
      <c r="F691" s="1388" t="s">
        <v>984</v>
      </c>
      <c r="G691" s="1305">
        <v>1368667</v>
      </c>
      <c r="H691" s="1006">
        <v>2342359.3244435526</v>
      </c>
      <c r="I691" s="1546"/>
      <c r="J691" s="1007"/>
      <c r="K691" s="1014"/>
      <c r="L691" s="2437">
        <v>8</v>
      </c>
      <c r="M691" s="1196">
        <v>7.5</v>
      </c>
      <c r="N691" s="1196">
        <v>12.75</v>
      </c>
      <c r="O691" s="2610">
        <v>1.7</v>
      </c>
      <c r="P691" s="1307">
        <v>1414117</v>
      </c>
      <c r="Q691" s="1200">
        <v>2342359.3244435526</v>
      </c>
    </row>
    <row r="692" spans="1:17" ht="14.45" customHeight="1" x14ac:dyDescent="0.2">
      <c r="A692" s="1535" t="s">
        <v>393</v>
      </c>
      <c r="B692" s="1196">
        <v>23</v>
      </c>
      <c r="C692" s="1196">
        <v>20</v>
      </c>
      <c r="D692" s="1004">
        <v>40</v>
      </c>
      <c r="E692" s="1206">
        <v>2</v>
      </c>
      <c r="F692" s="1388" t="s">
        <v>984</v>
      </c>
      <c r="G692" s="1305">
        <v>1368667</v>
      </c>
      <c r="H692" s="1006">
        <v>2342359.3244435526</v>
      </c>
      <c r="I692" s="1546"/>
      <c r="J692" s="1007"/>
      <c r="K692" s="1014"/>
      <c r="L692" s="2437">
        <v>20</v>
      </c>
      <c r="M692" s="1196">
        <v>19</v>
      </c>
      <c r="N692" s="1196">
        <v>38</v>
      </c>
      <c r="O692" s="2610">
        <v>2</v>
      </c>
      <c r="P692" s="1307">
        <v>1414117</v>
      </c>
      <c r="Q692" s="1200">
        <v>2342359.3244435526</v>
      </c>
    </row>
    <row r="693" spans="1:17" ht="14.45" customHeight="1" x14ac:dyDescent="0.2">
      <c r="A693" s="1535" t="s">
        <v>394</v>
      </c>
      <c r="B693" s="1196">
        <v>20</v>
      </c>
      <c r="C693" s="1196">
        <v>19.5</v>
      </c>
      <c r="D693" s="1004">
        <v>66.3</v>
      </c>
      <c r="E693" s="1206">
        <v>3.4</v>
      </c>
      <c r="F693" s="1388" t="s">
        <v>984</v>
      </c>
      <c r="G693" s="1305">
        <v>1368667</v>
      </c>
      <c r="H693" s="1006">
        <v>2342359.3244435526</v>
      </c>
      <c r="I693" s="1546"/>
      <c r="J693" s="1007"/>
      <c r="K693" s="1014"/>
      <c r="L693" s="2437">
        <v>36</v>
      </c>
      <c r="M693" s="1196">
        <v>33.5</v>
      </c>
      <c r="N693" s="1196">
        <v>113.89999999999999</v>
      </c>
      <c r="O693" s="2610">
        <v>3.4</v>
      </c>
      <c r="P693" s="1307">
        <v>1414117</v>
      </c>
      <c r="Q693" s="1200">
        <v>2342359.3244435526</v>
      </c>
    </row>
    <row r="694" spans="1:17" ht="14.45" customHeight="1" x14ac:dyDescent="0.2">
      <c r="A694" s="1535" t="s">
        <v>395</v>
      </c>
      <c r="B694" s="1196">
        <v>86</v>
      </c>
      <c r="C694" s="1196">
        <v>84</v>
      </c>
      <c r="D694" s="1004">
        <v>126</v>
      </c>
      <c r="E694" s="1206">
        <v>1.5</v>
      </c>
      <c r="F694" s="1388" t="s">
        <v>984</v>
      </c>
      <c r="G694" s="1305">
        <v>1368667</v>
      </c>
      <c r="H694" s="1006">
        <v>2342359.3244435526</v>
      </c>
      <c r="I694" s="1546"/>
      <c r="J694" s="1007"/>
      <c r="K694" s="1014"/>
      <c r="L694" s="2437">
        <v>26</v>
      </c>
      <c r="M694" s="1196">
        <v>24</v>
      </c>
      <c r="N694" s="1196">
        <v>36</v>
      </c>
      <c r="O694" s="2610">
        <v>1.5</v>
      </c>
      <c r="P694" s="1307">
        <v>1414117</v>
      </c>
      <c r="Q694" s="1200">
        <v>2342359.3244435526</v>
      </c>
    </row>
    <row r="695" spans="1:17" ht="14.45" customHeight="1" x14ac:dyDescent="0.2">
      <c r="A695" s="1535" t="s">
        <v>396</v>
      </c>
      <c r="B695" s="1196">
        <v>22</v>
      </c>
      <c r="C695" s="1196">
        <v>22</v>
      </c>
      <c r="D695" s="1004">
        <v>27.5</v>
      </c>
      <c r="E695" s="1206">
        <v>1.25</v>
      </c>
      <c r="F695" s="1388" t="s">
        <v>984</v>
      </c>
      <c r="G695" s="1305">
        <v>1368667</v>
      </c>
      <c r="H695" s="1006">
        <v>2342359.3244435526</v>
      </c>
      <c r="I695" s="1546"/>
      <c r="J695" s="1007"/>
      <c r="K695" s="1014"/>
      <c r="L695" s="2437">
        <v>18</v>
      </c>
      <c r="M695" s="1196">
        <v>18</v>
      </c>
      <c r="N695" s="1196">
        <v>25.2</v>
      </c>
      <c r="O695" s="2610">
        <v>1.4</v>
      </c>
      <c r="P695" s="1307">
        <v>1414117</v>
      </c>
      <c r="Q695" s="1200">
        <v>2342359.3244435526</v>
      </c>
    </row>
    <row r="696" spans="1:17" ht="14.45" customHeight="1" x14ac:dyDescent="0.2">
      <c r="A696" s="1535" t="s">
        <v>397</v>
      </c>
      <c r="B696" s="1196">
        <v>138</v>
      </c>
      <c r="C696" s="1196">
        <v>138</v>
      </c>
      <c r="D696" s="1004">
        <v>220.8</v>
      </c>
      <c r="E696" s="1206">
        <v>1.6</v>
      </c>
      <c r="F696" s="1388" t="s">
        <v>984</v>
      </c>
      <c r="G696" s="1305">
        <v>1368667</v>
      </c>
      <c r="H696" s="1006">
        <v>2342359.3244435526</v>
      </c>
      <c r="I696" s="1546"/>
      <c r="J696" s="1007"/>
      <c r="K696" s="1014"/>
      <c r="L696" s="2437">
        <v>124</v>
      </c>
      <c r="M696" s="1196">
        <v>124</v>
      </c>
      <c r="N696" s="1196">
        <v>198.4</v>
      </c>
      <c r="O696" s="2610">
        <v>1.6</v>
      </c>
      <c r="P696" s="1307">
        <v>1414117</v>
      </c>
      <c r="Q696" s="1200">
        <v>2342359.3244435526</v>
      </c>
    </row>
    <row r="697" spans="1:17" ht="14.45" customHeight="1" x14ac:dyDescent="0.2">
      <c r="A697" s="1547" t="s">
        <v>398</v>
      </c>
      <c r="B697" s="1584">
        <v>60</v>
      </c>
      <c r="C697" s="1584">
        <v>50</v>
      </c>
      <c r="D697" s="1004">
        <v>100</v>
      </c>
      <c r="E697" s="2609">
        <v>2</v>
      </c>
      <c r="F697" s="1388" t="s">
        <v>984</v>
      </c>
      <c r="G697" s="1305">
        <v>1368667</v>
      </c>
      <c r="H697" s="1006">
        <v>2342359.3244435526</v>
      </c>
      <c r="I697" s="1556"/>
      <c r="J697" s="1020"/>
      <c r="K697" s="1021"/>
      <c r="L697" s="2572">
        <v>80</v>
      </c>
      <c r="M697" s="1584">
        <v>60</v>
      </c>
      <c r="N697" s="1584">
        <v>120</v>
      </c>
      <c r="O697" s="2622">
        <v>2</v>
      </c>
      <c r="P697" s="1307">
        <v>1414117</v>
      </c>
      <c r="Q697" s="1200">
        <v>2342359.3244435526</v>
      </c>
    </row>
    <row r="698" spans="1:17" ht="14.45" customHeight="1" thickBot="1" x14ac:dyDescent="0.25">
      <c r="A698" s="1053" t="s">
        <v>399</v>
      </c>
      <c r="B698" s="1054">
        <v>4455.6900000000005</v>
      </c>
      <c r="C698" s="1054">
        <v>4246.8</v>
      </c>
      <c r="D698" s="1054">
        <v>7201.9299999999994</v>
      </c>
      <c r="E698" s="1536">
        <v>1.6958486389752281</v>
      </c>
      <c r="F698" s="1534" t="s">
        <v>984</v>
      </c>
      <c r="G698" s="1135">
        <v>1368667</v>
      </c>
      <c r="H698" s="1135">
        <v>2342359.3244435522</v>
      </c>
      <c r="I698" s="1055"/>
      <c r="J698" s="1055" t="s">
        <v>980</v>
      </c>
      <c r="K698" s="1058"/>
      <c r="L698" s="1054">
        <v>3215.16</v>
      </c>
      <c r="M698" s="1054">
        <v>3125.12</v>
      </c>
      <c r="N698" s="1054">
        <v>5162.6900000000005</v>
      </c>
      <c r="O698" s="1133">
        <v>1.6519973633012495</v>
      </c>
      <c r="P698" s="1659">
        <v>1414116.9999999998</v>
      </c>
      <c r="Q698" s="1663">
        <v>2342359.3244435522</v>
      </c>
    </row>
    <row r="699" spans="1:17" x14ac:dyDescent="0.2">
      <c r="A699" s="7" t="s">
        <v>1904</v>
      </c>
      <c r="B699" s="8"/>
      <c r="C699" s="8"/>
      <c r="D699" s="8"/>
      <c r="E699" s="9"/>
      <c r="F699" s="10"/>
      <c r="G699" s="11"/>
      <c r="H699" s="8"/>
      <c r="I699" s="9"/>
      <c r="J699" s="1"/>
      <c r="K699" s="1"/>
      <c r="O699" s="1"/>
      <c r="P699" s="1"/>
    </row>
    <row r="700" spans="1:17" x14ac:dyDescent="0.2">
      <c r="A700" s="6"/>
      <c r="B700" s="8"/>
      <c r="C700" s="8"/>
      <c r="D700" s="8"/>
      <c r="E700" s="9"/>
      <c r="F700" s="10"/>
      <c r="G700" s="11"/>
      <c r="H700" s="8"/>
      <c r="I700" s="9"/>
      <c r="J700" s="1"/>
      <c r="K700" s="1"/>
      <c r="O700" s="1"/>
      <c r="P700" s="1"/>
    </row>
    <row r="701" spans="1:17" x14ac:dyDescent="0.2">
      <c r="A701" s="6"/>
      <c r="B701" s="8"/>
      <c r="C701" s="8"/>
      <c r="D701" s="8"/>
      <c r="E701" s="2475"/>
      <c r="F701" s="10"/>
      <c r="G701" s="11"/>
      <c r="H701" s="8"/>
      <c r="I701" s="2475"/>
      <c r="J701" s="2476"/>
      <c r="K701" s="2476"/>
      <c r="O701" s="2476"/>
      <c r="P701" s="2476"/>
    </row>
    <row r="702" spans="1:17" x14ac:dyDescent="0.2">
      <c r="A702" s="6"/>
      <c r="B702" s="8"/>
      <c r="C702" s="8"/>
      <c r="D702" s="8"/>
      <c r="E702" s="2475"/>
      <c r="F702" s="10"/>
      <c r="G702" s="11"/>
      <c r="H702" s="8"/>
      <c r="I702" s="2475"/>
      <c r="J702" s="2476"/>
      <c r="K702" s="2476"/>
      <c r="O702" s="2476"/>
      <c r="P702" s="2476"/>
    </row>
    <row r="703" spans="1:17" ht="15.75" customHeight="1" x14ac:dyDescent="0.25">
      <c r="A703" s="2710" t="s">
        <v>1901</v>
      </c>
      <c r="B703" s="2710"/>
      <c r="C703" s="2710"/>
      <c r="D703" s="2710"/>
      <c r="E703" s="2710"/>
      <c r="F703" s="2710"/>
      <c r="G703" s="2710"/>
      <c r="H703" s="2710"/>
      <c r="I703" s="2710"/>
      <c r="J703" s="2710"/>
      <c r="K703" s="2710"/>
      <c r="L703" s="2710"/>
      <c r="M703" s="2710"/>
      <c r="N703" s="2710"/>
      <c r="O703" s="2710"/>
      <c r="P703" s="2710"/>
      <c r="Q703" s="2710"/>
    </row>
    <row r="704" spans="1:17" x14ac:dyDescent="0.2">
      <c r="A704" s="3"/>
      <c r="B704" s="12"/>
      <c r="C704" s="12"/>
      <c r="D704" s="12"/>
      <c r="E704" s="28"/>
      <c r="F704" s="14"/>
      <c r="G704" s="12"/>
      <c r="H704" s="12"/>
      <c r="I704" s="13"/>
      <c r="J704" s="13"/>
      <c r="K704" s="13"/>
      <c r="L704" s="12"/>
      <c r="M704" s="12"/>
      <c r="N704" s="12"/>
      <c r="O704" s="13"/>
      <c r="P704" s="13"/>
      <c r="Q704" s="12"/>
    </row>
    <row r="705" spans="1:17" ht="13.5" thickBot="1" x14ac:dyDescent="0.25">
      <c r="A705" s="3" t="s">
        <v>406</v>
      </c>
      <c r="B705" s="12"/>
      <c r="C705" s="12"/>
      <c r="D705" s="12"/>
      <c r="E705" s="13"/>
      <c r="F705" s="14"/>
      <c r="G705" s="12"/>
      <c r="H705" s="12"/>
      <c r="I705" s="13"/>
      <c r="J705" s="13"/>
      <c r="K705" s="13"/>
      <c r="L705" s="12"/>
      <c r="M705" s="12"/>
      <c r="N705" s="12"/>
      <c r="O705" s="13"/>
      <c r="P705" s="13"/>
      <c r="Q705" s="12"/>
    </row>
    <row r="706" spans="1:17" ht="14.45" customHeight="1" thickBot="1" x14ac:dyDescent="0.25">
      <c r="A706" s="2711" t="s">
        <v>334</v>
      </c>
      <c r="B706" s="2714" t="s">
        <v>1902</v>
      </c>
      <c r="C706" s="2715"/>
      <c r="D706" s="2715"/>
      <c r="E706" s="2715"/>
      <c r="F706" s="2715"/>
      <c r="G706" s="2715"/>
      <c r="H706" s="2715"/>
      <c r="I706" s="2715"/>
      <c r="J706" s="2715"/>
      <c r="K706" s="2715"/>
      <c r="L706" s="2716" t="s">
        <v>1903</v>
      </c>
      <c r="M706" s="2717"/>
      <c r="N706" s="2717"/>
      <c r="O706" s="2717"/>
      <c r="P706" s="2718"/>
      <c r="Q706" s="2719"/>
    </row>
    <row r="707" spans="1:17" ht="14.45" customHeight="1" x14ac:dyDescent="0.2">
      <c r="A707" s="2712"/>
      <c r="B707" s="2720" t="s">
        <v>335</v>
      </c>
      <c r="C707" s="2721"/>
      <c r="D707" s="1061"/>
      <c r="E707" s="1061" t="s">
        <v>910</v>
      </c>
      <c r="F707" s="1061" t="s">
        <v>336</v>
      </c>
      <c r="G707" s="1061"/>
      <c r="H707" s="1061"/>
      <c r="I707" s="2724" t="s">
        <v>337</v>
      </c>
      <c r="J707" s="2725"/>
      <c r="K707" s="2726"/>
      <c r="L707" s="2722" t="s">
        <v>335</v>
      </c>
      <c r="M707" s="2723"/>
      <c r="N707" s="1068" t="s">
        <v>338</v>
      </c>
      <c r="O707" s="1069" t="s">
        <v>339</v>
      </c>
      <c r="P707" s="1070"/>
      <c r="Q707" s="1071"/>
    </row>
    <row r="708" spans="1:17" ht="14.45" customHeight="1" x14ac:dyDescent="0.2">
      <c r="A708" s="2712"/>
      <c r="B708" s="1061" t="s">
        <v>841</v>
      </c>
      <c r="C708" s="1061" t="s">
        <v>341</v>
      </c>
      <c r="D708" s="1061" t="s">
        <v>843</v>
      </c>
      <c r="E708" s="1061" t="s">
        <v>848</v>
      </c>
      <c r="F708" s="1061" t="s">
        <v>342</v>
      </c>
      <c r="G708" s="1061" t="s">
        <v>343</v>
      </c>
      <c r="H708" s="1061" t="s">
        <v>344</v>
      </c>
      <c r="I708" s="2727" t="s">
        <v>845</v>
      </c>
      <c r="J708" s="2728"/>
      <c r="K708" s="2729"/>
      <c r="L708" s="1072" t="s">
        <v>841</v>
      </c>
      <c r="M708" s="1068" t="s">
        <v>341</v>
      </c>
      <c r="N708" s="1068" t="s">
        <v>345</v>
      </c>
      <c r="O708" s="1069"/>
      <c r="P708" s="1068" t="s">
        <v>343</v>
      </c>
      <c r="Q708" s="1071" t="s">
        <v>344</v>
      </c>
    </row>
    <row r="709" spans="1:17" ht="14.45" customHeight="1" x14ac:dyDescent="0.2">
      <c r="A709" s="2712"/>
      <c r="B709" s="1061"/>
      <c r="C709" s="1061"/>
      <c r="D709" s="1061"/>
      <c r="E709" s="1061"/>
      <c r="F709" s="1061" t="s">
        <v>347</v>
      </c>
      <c r="G709" s="1061" t="s">
        <v>348</v>
      </c>
      <c r="H709" s="1061" t="s">
        <v>347</v>
      </c>
      <c r="I709" s="1062"/>
      <c r="J709" s="1063"/>
      <c r="K709" s="1064"/>
      <c r="L709" s="1072"/>
      <c r="M709" s="1068"/>
      <c r="N709" s="1068"/>
      <c r="O709" s="1069" t="s">
        <v>350</v>
      </c>
      <c r="P709" s="1068" t="s">
        <v>348</v>
      </c>
      <c r="Q709" s="1071" t="s">
        <v>347</v>
      </c>
    </row>
    <row r="710" spans="1:17" ht="14.45" customHeight="1" x14ac:dyDescent="0.2">
      <c r="A710" s="2713"/>
      <c r="B710" s="1065" t="s">
        <v>351</v>
      </c>
      <c r="C710" s="1065" t="s">
        <v>351</v>
      </c>
      <c r="D710" s="1065" t="s">
        <v>352</v>
      </c>
      <c r="E710" s="1065" t="s">
        <v>762</v>
      </c>
      <c r="F710" s="1065"/>
      <c r="G710" s="1065" t="s">
        <v>353</v>
      </c>
      <c r="H710" s="1065" t="s">
        <v>354</v>
      </c>
      <c r="I710" s="1066" t="s">
        <v>355</v>
      </c>
      <c r="J710" s="1066" t="s">
        <v>356</v>
      </c>
      <c r="K710" s="1067" t="s">
        <v>357</v>
      </c>
      <c r="L710" s="1073" t="s">
        <v>351</v>
      </c>
      <c r="M710" s="1074" t="s">
        <v>351</v>
      </c>
      <c r="N710" s="1074" t="s">
        <v>352</v>
      </c>
      <c r="O710" s="1075"/>
      <c r="P710" s="1074" t="s">
        <v>353</v>
      </c>
      <c r="Q710" s="1076" t="s">
        <v>354</v>
      </c>
    </row>
    <row r="711" spans="1:17" ht="14.45" customHeight="1" x14ac:dyDescent="0.2">
      <c r="A711" s="1022" t="s">
        <v>358</v>
      </c>
      <c r="B711" s="1023">
        <v>383.5</v>
      </c>
      <c r="C711" s="1023">
        <v>374</v>
      </c>
      <c r="D711" s="1024">
        <v>7516.2199999999993</v>
      </c>
      <c r="E711" s="1664">
        <v>20.096844919786093</v>
      </c>
      <c r="F711" s="1026"/>
      <c r="G711" s="1023"/>
      <c r="H711" s="1023"/>
      <c r="I711" s="1025"/>
      <c r="J711" s="1025"/>
      <c r="K711" s="1027"/>
      <c r="L711" s="1028">
        <v>267.5</v>
      </c>
      <c r="M711" s="1024">
        <v>256.5</v>
      </c>
      <c r="N711" s="1024">
        <v>5550.1900000000005</v>
      </c>
      <c r="O711" s="1664">
        <v>21.638167641325538</v>
      </c>
      <c r="P711" s="1665"/>
      <c r="Q711" s="1666"/>
    </row>
    <row r="712" spans="1:17" ht="14.45" customHeight="1" x14ac:dyDescent="0.2">
      <c r="A712" s="1535" t="s">
        <v>359</v>
      </c>
      <c r="B712" s="1196">
        <v>35</v>
      </c>
      <c r="C712" s="1196">
        <v>30</v>
      </c>
      <c r="D712" s="1004">
        <v>480</v>
      </c>
      <c r="E712" s="2636">
        <v>16</v>
      </c>
      <c r="F712" s="1388" t="s">
        <v>985</v>
      </c>
      <c r="G712" s="1006">
        <v>1546000</v>
      </c>
      <c r="H712" s="1006">
        <v>21480446.844000001</v>
      </c>
      <c r="I712" s="1543"/>
      <c r="J712" s="1007"/>
      <c r="K712" s="1008"/>
      <c r="L712" s="2632">
        <v>17</v>
      </c>
      <c r="M712" s="2633">
        <v>17</v>
      </c>
      <c r="N712" s="1552">
        <v>340</v>
      </c>
      <c r="O712" s="2374">
        <v>20</v>
      </c>
      <c r="P712" s="1307">
        <v>1645000</v>
      </c>
      <c r="Q712" s="1200">
        <v>21480446.844000001</v>
      </c>
    </row>
    <row r="713" spans="1:17" ht="14.45" customHeight="1" x14ac:dyDescent="0.2">
      <c r="A713" s="1535" t="s">
        <v>360</v>
      </c>
      <c r="B713" s="1196">
        <v>68</v>
      </c>
      <c r="C713" s="1196">
        <v>68</v>
      </c>
      <c r="D713" s="1004">
        <v>1335.52</v>
      </c>
      <c r="E713" s="2636">
        <v>19.64</v>
      </c>
      <c r="F713" s="1388" t="s">
        <v>985</v>
      </c>
      <c r="G713" s="1006">
        <v>1546000</v>
      </c>
      <c r="H713" s="1006">
        <v>21480446.844000001</v>
      </c>
      <c r="I713" s="1543"/>
      <c r="J713" s="1007"/>
      <c r="K713" s="1008"/>
      <c r="L713" s="2457">
        <v>50</v>
      </c>
      <c r="M713" s="1552">
        <v>50</v>
      </c>
      <c r="N713" s="1552">
        <v>982</v>
      </c>
      <c r="O713" s="2610">
        <v>19.64</v>
      </c>
      <c r="P713" s="1307">
        <v>1645000</v>
      </c>
      <c r="Q713" s="1200">
        <v>21480446.844000001</v>
      </c>
    </row>
    <row r="714" spans="1:17" ht="14.45" customHeight="1" x14ac:dyDescent="0.2">
      <c r="A714" s="1535" t="s">
        <v>361</v>
      </c>
      <c r="B714" s="1196">
        <v>0</v>
      </c>
      <c r="C714" s="1196">
        <v>0</v>
      </c>
      <c r="D714" s="1004">
        <v>0</v>
      </c>
      <c r="E714" s="2636">
        <v>0</v>
      </c>
      <c r="F714" s="1011"/>
      <c r="G714" s="1305"/>
      <c r="H714" s="1006"/>
      <c r="I714" s="1543"/>
      <c r="J714" s="1007"/>
      <c r="K714" s="1008"/>
      <c r="L714" s="2457">
        <v>0</v>
      </c>
      <c r="M714" s="1552">
        <v>0</v>
      </c>
      <c r="N714" s="1552">
        <v>0</v>
      </c>
      <c r="O714" s="2610">
        <v>0</v>
      </c>
      <c r="P714" s="1307"/>
      <c r="Q714" s="1662"/>
    </row>
    <row r="715" spans="1:17" ht="14.45" customHeight="1" x14ac:dyDescent="0.2">
      <c r="A715" s="1535" t="s">
        <v>362</v>
      </c>
      <c r="B715" s="1196">
        <v>38</v>
      </c>
      <c r="C715" s="1196">
        <v>38</v>
      </c>
      <c r="D715" s="1004">
        <v>480.7</v>
      </c>
      <c r="E715" s="2636">
        <v>12.65</v>
      </c>
      <c r="F715" s="1388" t="s">
        <v>985</v>
      </c>
      <c r="G715" s="1006">
        <v>1546000</v>
      </c>
      <c r="H715" s="1006">
        <v>21480446.844000001</v>
      </c>
      <c r="I715" s="1543"/>
      <c r="J715" s="1007"/>
      <c r="K715" s="1008"/>
      <c r="L715" s="2457">
        <v>1</v>
      </c>
      <c r="M715" s="1552">
        <v>1</v>
      </c>
      <c r="N715" s="1552">
        <v>12.68</v>
      </c>
      <c r="O715" s="2610">
        <v>12.68</v>
      </c>
      <c r="P715" s="1307">
        <v>1645000</v>
      </c>
      <c r="Q715" s="1200">
        <v>21480446.844000001</v>
      </c>
    </row>
    <row r="716" spans="1:17" ht="14.45" customHeight="1" x14ac:dyDescent="0.2">
      <c r="A716" s="1535" t="s">
        <v>363</v>
      </c>
      <c r="B716" s="1196">
        <v>60</v>
      </c>
      <c r="C716" s="1196">
        <v>60</v>
      </c>
      <c r="D716" s="1004">
        <v>1440</v>
      </c>
      <c r="E716" s="2636">
        <v>24</v>
      </c>
      <c r="F716" s="1388" t="s">
        <v>985</v>
      </c>
      <c r="G716" s="1006">
        <v>1546000</v>
      </c>
      <c r="H716" s="1006">
        <v>21480446.844000001</v>
      </c>
      <c r="I716" s="1543"/>
      <c r="J716" s="1007"/>
      <c r="K716" s="1008"/>
      <c r="L716" s="2457">
        <v>58</v>
      </c>
      <c r="M716" s="1552">
        <v>58</v>
      </c>
      <c r="N716" s="1552">
        <v>1392</v>
      </c>
      <c r="O716" s="2610">
        <v>24</v>
      </c>
      <c r="P716" s="1307">
        <v>1645000</v>
      </c>
      <c r="Q716" s="1200">
        <v>21480446.844000001</v>
      </c>
    </row>
    <row r="717" spans="1:17" ht="14.45" customHeight="1" x14ac:dyDescent="0.2">
      <c r="A717" s="1535" t="s">
        <v>364</v>
      </c>
      <c r="B717" s="1196">
        <v>0</v>
      </c>
      <c r="C717" s="1196">
        <v>0</v>
      </c>
      <c r="D717" s="1004">
        <v>0</v>
      </c>
      <c r="E717" s="2636">
        <v>0</v>
      </c>
      <c r="F717" s="1011"/>
      <c r="G717" s="1305"/>
      <c r="H717" s="1006"/>
      <c r="I717" s="1543"/>
      <c r="J717" s="1007"/>
      <c r="K717" s="1008"/>
      <c r="L717" s="2457">
        <v>0</v>
      </c>
      <c r="M717" s="1552">
        <v>0</v>
      </c>
      <c r="N717" s="1552">
        <v>0</v>
      </c>
      <c r="O717" s="2610">
        <v>0</v>
      </c>
      <c r="P717" s="1307"/>
      <c r="Q717" s="1662"/>
    </row>
    <row r="718" spans="1:17" ht="14.45" customHeight="1" x14ac:dyDescent="0.2">
      <c r="A718" s="1535" t="s">
        <v>365</v>
      </c>
      <c r="B718" s="1196">
        <v>50</v>
      </c>
      <c r="C718" s="1196">
        <v>50</v>
      </c>
      <c r="D718" s="1004">
        <v>900</v>
      </c>
      <c r="E718" s="2636">
        <v>18</v>
      </c>
      <c r="F718" s="1388" t="s">
        <v>985</v>
      </c>
      <c r="G718" s="1006">
        <v>1546000</v>
      </c>
      <c r="H718" s="1006">
        <v>21480446.844000001</v>
      </c>
      <c r="I718" s="1543"/>
      <c r="J718" s="1007"/>
      <c r="K718" s="1008"/>
      <c r="L718" s="2457">
        <v>30</v>
      </c>
      <c r="M718" s="1552">
        <v>30</v>
      </c>
      <c r="N718" s="1552">
        <v>570</v>
      </c>
      <c r="O718" s="2610">
        <v>19</v>
      </c>
      <c r="P718" s="1307">
        <v>1645000</v>
      </c>
      <c r="Q718" s="1200">
        <v>21480446.844000001</v>
      </c>
    </row>
    <row r="719" spans="1:17" ht="14.45" customHeight="1" x14ac:dyDescent="0.2">
      <c r="A719" s="1535" t="s">
        <v>366</v>
      </c>
      <c r="B719" s="1196">
        <v>0</v>
      </c>
      <c r="C719" s="1196">
        <v>0</v>
      </c>
      <c r="D719" s="1004">
        <v>0</v>
      </c>
      <c r="E719" s="2636">
        <v>0</v>
      </c>
      <c r="F719" s="1011"/>
      <c r="G719" s="1305"/>
      <c r="H719" s="1006"/>
      <c r="I719" s="1543"/>
      <c r="J719" s="1007"/>
      <c r="K719" s="1008"/>
      <c r="L719" s="2457">
        <v>0</v>
      </c>
      <c r="M719" s="1552">
        <v>0</v>
      </c>
      <c r="N719" s="1552">
        <v>0</v>
      </c>
      <c r="O719" s="2610">
        <v>0</v>
      </c>
      <c r="P719" s="1307"/>
      <c r="Q719" s="1662"/>
    </row>
    <row r="720" spans="1:17" ht="14.45" customHeight="1" x14ac:dyDescent="0.2">
      <c r="A720" s="1535" t="s">
        <v>367</v>
      </c>
      <c r="B720" s="1196">
        <v>13</v>
      </c>
      <c r="C720" s="1196">
        <v>12</v>
      </c>
      <c r="D720" s="1004">
        <v>240</v>
      </c>
      <c r="E720" s="2636">
        <v>20</v>
      </c>
      <c r="F720" s="1388" t="s">
        <v>985</v>
      </c>
      <c r="G720" s="1006">
        <v>1546000</v>
      </c>
      <c r="H720" s="1006">
        <v>21480446.844000001</v>
      </c>
      <c r="I720" s="1543"/>
      <c r="J720" s="1007"/>
      <c r="K720" s="1008"/>
      <c r="L720" s="2457">
        <v>10</v>
      </c>
      <c r="M720" s="1552">
        <v>9</v>
      </c>
      <c r="N720" s="1552">
        <v>170.01</v>
      </c>
      <c r="O720" s="2610">
        <v>18.89</v>
      </c>
      <c r="P720" s="1307">
        <v>1645000</v>
      </c>
      <c r="Q720" s="1200">
        <v>21480446.844000001</v>
      </c>
    </row>
    <row r="721" spans="1:17" ht="14.45" customHeight="1" x14ac:dyDescent="0.2">
      <c r="A721" s="1535" t="s">
        <v>368</v>
      </c>
      <c r="B721" s="1196">
        <v>35</v>
      </c>
      <c r="C721" s="1196">
        <v>35</v>
      </c>
      <c r="D721" s="1004">
        <v>875</v>
      </c>
      <c r="E721" s="2636">
        <v>25</v>
      </c>
      <c r="F721" s="1388" t="s">
        <v>985</v>
      </c>
      <c r="G721" s="1006">
        <v>1546000</v>
      </c>
      <c r="H721" s="1006">
        <v>21480446.844000001</v>
      </c>
      <c r="I721" s="1543"/>
      <c r="J721" s="1007"/>
      <c r="K721" s="1008"/>
      <c r="L721" s="2457">
        <v>30</v>
      </c>
      <c r="M721" s="1552">
        <v>30</v>
      </c>
      <c r="N721" s="1552">
        <v>750</v>
      </c>
      <c r="O721" s="2610">
        <v>25</v>
      </c>
      <c r="P721" s="1307">
        <v>1645000</v>
      </c>
      <c r="Q721" s="1200">
        <v>21480446.844000001</v>
      </c>
    </row>
    <row r="722" spans="1:17" ht="14.45" customHeight="1" x14ac:dyDescent="0.2">
      <c r="A722" s="1535" t="s">
        <v>369</v>
      </c>
      <c r="B722" s="1196">
        <v>0</v>
      </c>
      <c r="C722" s="1196">
        <v>0</v>
      </c>
      <c r="D722" s="1004">
        <v>0</v>
      </c>
      <c r="E722" s="2636">
        <v>0</v>
      </c>
      <c r="F722" s="1388"/>
      <c r="G722" s="1006"/>
      <c r="H722" s="1006"/>
      <c r="I722" s="1543"/>
      <c r="J722" s="1007"/>
      <c r="K722" s="1008"/>
      <c r="L722" s="2457">
        <v>0</v>
      </c>
      <c r="M722" s="1552">
        <v>0</v>
      </c>
      <c r="N722" s="1552">
        <v>0</v>
      </c>
      <c r="O722" s="2610">
        <v>0</v>
      </c>
      <c r="P722" s="1307"/>
      <c r="Q722" s="1662"/>
    </row>
    <row r="723" spans="1:17" ht="14.45" customHeight="1" x14ac:dyDescent="0.2">
      <c r="A723" s="1535" t="s">
        <v>370</v>
      </c>
      <c r="B723" s="1196">
        <v>56</v>
      </c>
      <c r="C723" s="1196">
        <v>54</v>
      </c>
      <c r="D723" s="1004">
        <v>1188</v>
      </c>
      <c r="E723" s="2636">
        <v>22</v>
      </c>
      <c r="F723" s="1388" t="s">
        <v>985</v>
      </c>
      <c r="G723" s="1006">
        <v>1546000</v>
      </c>
      <c r="H723" s="1006">
        <v>21480446.844000001</v>
      </c>
      <c r="I723" s="1543"/>
      <c r="J723" s="1007"/>
      <c r="K723" s="1008"/>
      <c r="L723" s="2457">
        <v>54</v>
      </c>
      <c r="M723" s="1552">
        <v>49</v>
      </c>
      <c r="N723" s="1552">
        <v>1078</v>
      </c>
      <c r="O723" s="2610">
        <v>22</v>
      </c>
      <c r="P723" s="1307">
        <v>1645000</v>
      </c>
      <c r="Q723" s="1200">
        <v>21480446.844000001</v>
      </c>
    </row>
    <row r="724" spans="1:17" ht="14.45" customHeight="1" x14ac:dyDescent="0.2">
      <c r="A724" s="1535" t="s">
        <v>371</v>
      </c>
      <c r="B724" s="1196">
        <v>0</v>
      </c>
      <c r="C724" s="1196">
        <v>0</v>
      </c>
      <c r="D724" s="1004">
        <v>0</v>
      </c>
      <c r="E724" s="2636"/>
      <c r="F724" s="1011"/>
      <c r="G724" s="1305"/>
      <c r="H724" s="1006"/>
      <c r="I724" s="1543"/>
      <c r="J724" s="1007"/>
      <c r="K724" s="1008"/>
      <c r="L724" s="2457">
        <v>0</v>
      </c>
      <c r="M724" s="1552">
        <v>0</v>
      </c>
      <c r="N724" s="1552">
        <v>0</v>
      </c>
      <c r="O724" s="2610"/>
      <c r="P724" s="1307"/>
      <c r="Q724" s="1662"/>
    </row>
    <row r="725" spans="1:17" ht="14.45" customHeight="1" x14ac:dyDescent="0.2">
      <c r="A725" s="1535" t="s">
        <v>372</v>
      </c>
      <c r="B725" s="1196">
        <v>18.5</v>
      </c>
      <c r="C725" s="1196">
        <v>17</v>
      </c>
      <c r="D725" s="1004">
        <v>357</v>
      </c>
      <c r="E725" s="2636">
        <v>21</v>
      </c>
      <c r="F725" s="1388" t="s">
        <v>985</v>
      </c>
      <c r="G725" s="1006">
        <v>1546000</v>
      </c>
      <c r="H725" s="1006">
        <v>21480446.844000001</v>
      </c>
      <c r="I725" s="1543"/>
      <c r="J725" s="1007"/>
      <c r="K725" s="1008"/>
      <c r="L725" s="2457">
        <v>11.5</v>
      </c>
      <c r="M725" s="1552">
        <v>6.5</v>
      </c>
      <c r="N725" s="1552">
        <v>123.5</v>
      </c>
      <c r="O725" s="2610">
        <v>19</v>
      </c>
      <c r="P725" s="1307">
        <v>1645000</v>
      </c>
      <c r="Q725" s="1200">
        <v>21480446.844000001</v>
      </c>
    </row>
    <row r="726" spans="1:17" ht="14.45" customHeight="1" x14ac:dyDescent="0.2">
      <c r="A726" s="1535" t="s">
        <v>373</v>
      </c>
      <c r="B726" s="1196">
        <v>10</v>
      </c>
      <c r="C726" s="1196">
        <v>10</v>
      </c>
      <c r="D726" s="1004">
        <v>220</v>
      </c>
      <c r="E726" s="2636">
        <v>22</v>
      </c>
      <c r="F726" s="1388" t="s">
        <v>985</v>
      </c>
      <c r="G726" s="1006">
        <v>1546000</v>
      </c>
      <c r="H726" s="1006">
        <v>21480446.844000001</v>
      </c>
      <c r="I726" s="1543"/>
      <c r="J726" s="1007"/>
      <c r="K726" s="1008"/>
      <c r="L726" s="2457">
        <v>6</v>
      </c>
      <c r="M726" s="1552">
        <v>6</v>
      </c>
      <c r="N726" s="1552">
        <v>132</v>
      </c>
      <c r="O726" s="2610">
        <v>22</v>
      </c>
      <c r="P726" s="1307">
        <v>1645000</v>
      </c>
      <c r="Q726" s="1200">
        <v>21480446.844000001</v>
      </c>
    </row>
    <row r="727" spans="1:17" ht="14.45" customHeight="1" x14ac:dyDescent="0.2">
      <c r="A727" s="1538" t="s">
        <v>374</v>
      </c>
      <c r="B727" s="1049">
        <v>6</v>
      </c>
      <c r="C727" s="1031">
        <v>6</v>
      </c>
      <c r="D727" s="2618">
        <v>120</v>
      </c>
      <c r="E727" s="2637">
        <v>20</v>
      </c>
      <c r="F727" s="1034"/>
      <c r="G727" s="1540"/>
      <c r="H727" s="1035"/>
      <c r="I727" s="1544"/>
      <c r="J727" s="1036"/>
      <c r="K727" s="1037"/>
      <c r="L727" s="2438">
        <v>6</v>
      </c>
      <c r="M727" s="1539">
        <v>6</v>
      </c>
      <c r="N727" s="1539">
        <v>120</v>
      </c>
      <c r="O727" s="2436">
        <v>20</v>
      </c>
      <c r="P727" s="1660"/>
      <c r="Q727" s="1661"/>
    </row>
    <row r="728" spans="1:17" ht="14.45" customHeight="1" x14ac:dyDescent="0.2">
      <c r="A728" s="1535" t="s">
        <v>375</v>
      </c>
      <c r="B728" s="1196">
        <v>0</v>
      </c>
      <c r="C728" s="1196">
        <v>0</v>
      </c>
      <c r="D728" s="1004">
        <v>0</v>
      </c>
      <c r="E728" s="2638">
        <v>0</v>
      </c>
      <c r="F728" s="1011"/>
      <c r="G728" s="1305"/>
      <c r="H728" s="1006"/>
      <c r="I728" s="1543"/>
      <c r="J728" s="1007"/>
      <c r="K728" s="1008"/>
      <c r="L728" s="2457">
        <v>0</v>
      </c>
      <c r="M728" s="1552">
        <v>0</v>
      </c>
      <c r="N728" s="1552">
        <v>0</v>
      </c>
      <c r="O728" s="2456">
        <v>0</v>
      </c>
      <c r="P728" s="1307"/>
      <c r="Q728" s="1662"/>
    </row>
    <row r="729" spans="1:17" ht="14.45" customHeight="1" x14ac:dyDescent="0.2">
      <c r="A729" s="1535" t="s">
        <v>376</v>
      </c>
      <c r="B729" s="1196">
        <v>0</v>
      </c>
      <c r="C729" s="1196">
        <v>0</v>
      </c>
      <c r="D729" s="1004">
        <v>0</v>
      </c>
      <c r="E729" s="2638">
        <v>0</v>
      </c>
      <c r="F729" s="1011"/>
      <c r="G729" s="1305"/>
      <c r="H729" s="1006"/>
      <c r="I729" s="1543"/>
      <c r="J729" s="1007"/>
      <c r="K729" s="1008"/>
      <c r="L729" s="2457">
        <v>0</v>
      </c>
      <c r="M729" s="1552">
        <v>0</v>
      </c>
      <c r="N729" s="1552">
        <v>0</v>
      </c>
      <c r="O729" s="2456">
        <v>0</v>
      </c>
      <c r="P729" s="1307"/>
      <c r="Q729" s="1662"/>
    </row>
    <row r="730" spans="1:17" ht="14.45" customHeight="1" x14ac:dyDescent="0.2">
      <c r="A730" s="1535" t="s">
        <v>377</v>
      </c>
      <c r="B730" s="1196">
        <v>0</v>
      </c>
      <c r="C730" s="1196">
        <v>0</v>
      </c>
      <c r="D730" s="1004">
        <v>0</v>
      </c>
      <c r="E730" s="2638">
        <v>0</v>
      </c>
      <c r="F730" s="1011"/>
      <c r="G730" s="1305"/>
      <c r="H730" s="1006"/>
      <c r="I730" s="1543"/>
      <c r="J730" s="1007"/>
      <c r="K730" s="1008"/>
      <c r="L730" s="2457">
        <v>0</v>
      </c>
      <c r="M730" s="1552">
        <v>0</v>
      </c>
      <c r="N730" s="1552">
        <v>0</v>
      </c>
      <c r="O730" s="2456">
        <v>0</v>
      </c>
      <c r="P730" s="1307"/>
      <c r="Q730" s="1662"/>
    </row>
    <row r="731" spans="1:17" ht="14.45" customHeight="1" x14ac:dyDescent="0.2">
      <c r="A731" s="1535" t="s">
        <v>378</v>
      </c>
      <c r="B731" s="1196">
        <v>0</v>
      </c>
      <c r="C731" s="1196">
        <v>0</v>
      </c>
      <c r="D731" s="1004">
        <v>0</v>
      </c>
      <c r="E731" s="2638">
        <v>0</v>
      </c>
      <c r="F731" s="1011"/>
      <c r="G731" s="1305"/>
      <c r="H731" s="1006"/>
      <c r="I731" s="1543"/>
      <c r="J731" s="1007"/>
      <c r="K731" s="1008"/>
      <c r="L731" s="2457">
        <v>0</v>
      </c>
      <c r="M731" s="1552">
        <v>0</v>
      </c>
      <c r="N731" s="1552">
        <v>0</v>
      </c>
      <c r="O731" s="2456">
        <v>0</v>
      </c>
      <c r="P731" s="1307"/>
      <c r="Q731" s="1662"/>
    </row>
    <row r="732" spans="1:17" ht="14.45" customHeight="1" x14ac:dyDescent="0.2">
      <c r="A732" s="1535" t="s">
        <v>379</v>
      </c>
      <c r="B732" s="1196">
        <v>6</v>
      </c>
      <c r="C732" s="1196">
        <v>6</v>
      </c>
      <c r="D732" s="1004">
        <v>120</v>
      </c>
      <c r="E732" s="2636">
        <v>20</v>
      </c>
      <c r="F732" s="1388" t="s">
        <v>985</v>
      </c>
      <c r="G732" s="1006">
        <v>1546000</v>
      </c>
      <c r="H732" s="1006">
        <v>21480446.844000001</v>
      </c>
      <c r="I732" s="1543"/>
      <c r="J732" s="1007"/>
      <c r="K732" s="1008"/>
      <c r="L732" s="2457">
        <v>6</v>
      </c>
      <c r="M732" s="1552">
        <v>6</v>
      </c>
      <c r="N732" s="1552">
        <v>120</v>
      </c>
      <c r="O732" s="2610">
        <v>20</v>
      </c>
      <c r="P732" s="1307">
        <v>1645000</v>
      </c>
      <c r="Q732" s="1200">
        <v>21480446.844000001</v>
      </c>
    </row>
    <row r="733" spans="1:17" ht="14.45" customHeight="1" x14ac:dyDescent="0.2">
      <c r="A733" s="1538" t="s">
        <v>380</v>
      </c>
      <c r="B733" s="1049">
        <v>117.1</v>
      </c>
      <c r="C733" s="1031">
        <v>114</v>
      </c>
      <c r="D733" s="1031">
        <v>2046</v>
      </c>
      <c r="E733" s="2637">
        <v>17.94736842105263</v>
      </c>
      <c r="F733" s="1034"/>
      <c r="G733" s="1542"/>
      <c r="H733" s="1043"/>
      <c r="I733" s="1545"/>
      <c r="J733" s="1044"/>
      <c r="K733" s="1045"/>
      <c r="L733" s="2438">
        <v>127</v>
      </c>
      <c r="M733" s="1539">
        <v>124</v>
      </c>
      <c r="N733" s="1539">
        <v>2260</v>
      </c>
      <c r="O733" s="2436">
        <v>18.225806451612904</v>
      </c>
      <c r="P733" s="1660"/>
      <c r="Q733" s="1661"/>
    </row>
    <row r="734" spans="1:17" ht="14.45" customHeight="1" x14ac:dyDescent="0.2">
      <c r="A734" s="1535" t="s">
        <v>381</v>
      </c>
      <c r="B734" s="1196">
        <v>40</v>
      </c>
      <c r="C734" s="1196">
        <v>37</v>
      </c>
      <c r="D734" s="1004">
        <v>666</v>
      </c>
      <c r="E734" s="2636">
        <v>18</v>
      </c>
      <c r="F734" s="1388" t="s">
        <v>985</v>
      </c>
      <c r="G734" s="1006">
        <v>1546000</v>
      </c>
      <c r="H734" s="1006">
        <v>21480446.844000001</v>
      </c>
      <c r="I734" s="1543"/>
      <c r="J734" s="1007"/>
      <c r="K734" s="1008"/>
      <c r="L734" s="2457">
        <v>33</v>
      </c>
      <c r="M734" s="1552">
        <v>30</v>
      </c>
      <c r="N734" s="1552">
        <v>540</v>
      </c>
      <c r="O734" s="2610">
        <v>18</v>
      </c>
      <c r="P734" s="1307">
        <v>1645000</v>
      </c>
      <c r="Q734" s="1200">
        <v>21480446.844000001</v>
      </c>
    </row>
    <row r="735" spans="1:17" ht="14.45" customHeight="1" x14ac:dyDescent="0.2">
      <c r="A735" s="1535" t="s">
        <v>382</v>
      </c>
      <c r="B735" s="1196">
        <v>14.1</v>
      </c>
      <c r="C735" s="1196">
        <v>14</v>
      </c>
      <c r="D735" s="1004">
        <v>280</v>
      </c>
      <c r="E735" s="2636">
        <v>20</v>
      </c>
      <c r="F735" s="1388" t="s">
        <v>985</v>
      </c>
      <c r="G735" s="1006">
        <v>1546000</v>
      </c>
      <c r="H735" s="1006">
        <v>21480446.844000001</v>
      </c>
      <c r="I735" s="1543"/>
      <c r="J735" s="1007"/>
      <c r="K735" s="1008"/>
      <c r="L735" s="2457">
        <v>30</v>
      </c>
      <c r="M735" s="1552">
        <v>30</v>
      </c>
      <c r="N735" s="1552">
        <v>600</v>
      </c>
      <c r="O735" s="2610">
        <v>20</v>
      </c>
      <c r="P735" s="1307">
        <v>1645000</v>
      </c>
      <c r="Q735" s="1200">
        <v>21480446.844000001</v>
      </c>
    </row>
    <row r="736" spans="1:17" ht="14.45" customHeight="1" x14ac:dyDescent="0.2">
      <c r="A736" s="1535" t="s">
        <v>383</v>
      </c>
      <c r="B736" s="1196">
        <v>15</v>
      </c>
      <c r="C736" s="1196">
        <v>15</v>
      </c>
      <c r="D736" s="1004">
        <v>180</v>
      </c>
      <c r="E736" s="2636">
        <v>12</v>
      </c>
      <c r="F736" s="1388" t="s">
        <v>985</v>
      </c>
      <c r="G736" s="1006">
        <v>1546000</v>
      </c>
      <c r="H736" s="1006">
        <v>21480446.844000001</v>
      </c>
      <c r="I736" s="1543"/>
      <c r="J736" s="1007"/>
      <c r="K736" s="1008"/>
      <c r="L736" s="2457">
        <v>16</v>
      </c>
      <c r="M736" s="1552">
        <v>16</v>
      </c>
      <c r="N736" s="1552">
        <v>216</v>
      </c>
      <c r="O736" s="2610">
        <v>13.5</v>
      </c>
      <c r="P736" s="1307">
        <v>1645000</v>
      </c>
      <c r="Q736" s="1200">
        <v>21480446.844000001</v>
      </c>
    </row>
    <row r="737" spans="1:17" ht="14.45" customHeight="1" x14ac:dyDescent="0.2">
      <c r="A737" s="1535" t="s">
        <v>384</v>
      </c>
      <c r="B737" s="1196">
        <v>10</v>
      </c>
      <c r="C737" s="1196">
        <v>10</v>
      </c>
      <c r="D737" s="1004">
        <v>190</v>
      </c>
      <c r="E737" s="2636">
        <v>19</v>
      </c>
      <c r="F737" s="1388" t="s">
        <v>985</v>
      </c>
      <c r="G737" s="1006">
        <v>1546000</v>
      </c>
      <c r="H737" s="1006">
        <v>21480446.844000001</v>
      </c>
      <c r="I737" s="1546"/>
      <c r="J737" s="1013"/>
      <c r="K737" s="1014"/>
      <c r="L737" s="2457">
        <v>10</v>
      </c>
      <c r="M737" s="1552">
        <v>10</v>
      </c>
      <c r="N737" s="1552">
        <v>190</v>
      </c>
      <c r="O737" s="2610">
        <v>19</v>
      </c>
      <c r="P737" s="1307">
        <v>1645000</v>
      </c>
      <c r="Q737" s="1200">
        <v>21480446.844000001</v>
      </c>
    </row>
    <row r="738" spans="1:17" ht="14.45" customHeight="1" x14ac:dyDescent="0.2">
      <c r="A738" s="1535" t="s">
        <v>385</v>
      </c>
      <c r="B738" s="1004">
        <v>0</v>
      </c>
      <c r="C738" s="1004">
        <v>0</v>
      </c>
      <c r="D738" s="1004">
        <v>0</v>
      </c>
      <c r="E738" s="2638">
        <v>0</v>
      </c>
      <c r="F738" s="1005"/>
      <c r="G738" s="1554"/>
      <c r="H738" s="1012"/>
      <c r="I738" s="1546"/>
      <c r="J738" s="1013"/>
      <c r="K738" s="1014"/>
      <c r="L738" s="2634">
        <v>0</v>
      </c>
      <c r="M738" s="262">
        <v>0</v>
      </c>
      <c r="N738" s="1552">
        <v>0</v>
      </c>
      <c r="O738" s="1579">
        <v>0</v>
      </c>
      <c r="P738" s="1307"/>
      <c r="Q738" s="1662"/>
    </row>
    <row r="739" spans="1:17" ht="14.45" customHeight="1" x14ac:dyDescent="0.2">
      <c r="A739" s="1535" t="s">
        <v>386</v>
      </c>
      <c r="B739" s="1004">
        <v>8</v>
      </c>
      <c r="C739" s="1004">
        <v>8</v>
      </c>
      <c r="D739" s="1004">
        <v>280</v>
      </c>
      <c r="E739" s="2638">
        <v>35</v>
      </c>
      <c r="F739" s="1388" t="s">
        <v>985</v>
      </c>
      <c r="G739" s="1006">
        <v>1546000</v>
      </c>
      <c r="H739" s="1006">
        <v>21480446.844000001</v>
      </c>
      <c r="I739" s="1546"/>
      <c r="J739" s="1013"/>
      <c r="K739" s="1014"/>
      <c r="L739" s="2634">
        <v>8</v>
      </c>
      <c r="M739" s="262">
        <v>8</v>
      </c>
      <c r="N739" s="1552">
        <v>264</v>
      </c>
      <c r="O739" s="1579">
        <v>33</v>
      </c>
      <c r="P739" s="1307">
        <v>1645000</v>
      </c>
      <c r="Q739" s="1200">
        <v>21480446.844000001</v>
      </c>
    </row>
    <row r="740" spans="1:17" ht="14.45" customHeight="1" x14ac:dyDescent="0.2">
      <c r="A740" s="1535" t="s">
        <v>387</v>
      </c>
      <c r="B740" s="1004">
        <v>0</v>
      </c>
      <c r="C740" s="1004">
        <v>0</v>
      </c>
      <c r="D740" s="1004">
        <v>0</v>
      </c>
      <c r="E740" s="2638">
        <v>0</v>
      </c>
      <c r="F740" s="1005"/>
      <c r="G740" s="1554"/>
      <c r="H740" s="1012"/>
      <c r="I740" s="1546"/>
      <c r="J740" s="1013"/>
      <c r="K740" s="1014"/>
      <c r="L740" s="2634">
        <v>0</v>
      </c>
      <c r="M740" s="262">
        <v>0</v>
      </c>
      <c r="N740" s="1552">
        <v>0</v>
      </c>
      <c r="O740" s="1579">
        <v>0</v>
      </c>
      <c r="P740" s="1307"/>
      <c r="Q740" s="1662"/>
    </row>
    <row r="741" spans="1:17" ht="14.45" customHeight="1" x14ac:dyDescent="0.2">
      <c r="A741" s="1535" t="s">
        <v>388</v>
      </c>
      <c r="B741" s="1004">
        <v>30</v>
      </c>
      <c r="C741" s="1004">
        <v>30</v>
      </c>
      <c r="D741" s="1004">
        <v>450</v>
      </c>
      <c r="E741" s="2638">
        <v>15</v>
      </c>
      <c r="F741" s="1388" t="s">
        <v>985</v>
      </c>
      <c r="G741" s="1006">
        <v>1546000</v>
      </c>
      <c r="H741" s="1006">
        <v>21480446.844000001</v>
      </c>
      <c r="I741" s="1546"/>
      <c r="J741" s="1013"/>
      <c r="K741" s="1014"/>
      <c r="L741" s="2634">
        <v>30</v>
      </c>
      <c r="M741" s="262">
        <v>30</v>
      </c>
      <c r="N741" s="1552">
        <v>450</v>
      </c>
      <c r="O741" s="1579">
        <v>15</v>
      </c>
      <c r="P741" s="1307">
        <v>1645000</v>
      </c>
      <c r="Q741" s="1200">
        <v>21480446.844000001</v>
      </c>
    </row>
    <row r="742" spans="1:17" ht="14.45" customHeight="1" x14ac:dyDescent="0.2">
      <c r="A742" s="1538" t="s">
        <v>389</v>
      </c>
      <c r="B742" s="1049">
        <v>0</v>
      </c>
      <c r="C742" s="1049">
        <v>0</v>
      </c>
      <c r="D742" s="1049">
        <v>0</v>
      </c>
      <c r="E742" s="2639"/>
      <c r="F742" s="1050"/>
      <c r="G742" s="1252"/>
      <c r="H742" s="1051"/>
      <c r="I742" s="1555"/>
      <c r="J742" s="1052"/>
      <c r="K742" s="993"/>
      <c r="L742" s="2438">
        <v>0</v>
      </c>
      <c r="M742" s="1539">
        <v>0</v>
      </c>
      <c r="N742" s="1539">
        <v>0</v>
      </c>
      <c r="O742" s="2577"/>
      <c r="P742" s="1660"/>
      <c r="Q742" s="1661"/>
    </row>
    <row r="743" spans="1:17" ht="14.45" customHeight="1" x14ac:dyDescent="0.2">
      <c r="A743" s="1535" t="s">
        <v>390</v>
      </c>
      <c r="B743" s="1004">
        <v>0</v>
      </c>
      <c r="C743" s="1004">
        <v>0</v>
      </c>
      <c r="D743" s="1004">
        <v>0</v>
      </c>
      <c r="E743" s="2638">
        <v>0</v>
      </c>
      <c r="F743" s="1005"/>
      <c r="G743" s="1012"/>
      <c r="H743" s="1012"/>
      <c r="I743" s="1546"/>
      <c r="J743" s="1013"/>
      <c r="K743" s="1014"/>
      <c r="L743" s="2457">
        <v>0</v>
      </c>
      <c r="M743" s="1552">
        <v>0</v>
      </c>
      <c r="N743" s="1552">
        <v>0</v>
      </c>
      <c r="O743" s="2456">
        <v>0</v>
      </c>
      <c r="P743" s="1307"/>
      <c r="Q743" s="1662"/>
    </row>
    <row r="744" spans="1:17" ht="14.45" customHeight="1" x14ac:dyDescent="0.2">
      <c r="A744" s="1535" t="s">
        <v>391</v>
      </c>
      <c r="B744" s="1004">
        <v>0</v>
      </c>
      <c r="C744" s="1004">
        <v>0</v>
      </c>
      <c r="D744" s="1004">
        <v>0</v>
      </c>
      <c r="E744" s="2638">
        <v>0</v>
      </c>
      <c r="F744" s="1005"/>
      <c r="G744" s="1012"/>
      <c r="H744" s="1012"/>
      <c r="I744" s="1546"/>
      <c r="J744" s="1013"/>
      <c r="K744" s="1014"/>
      <c r="L744" s="2457">
        <v>0</v>
      </c>
      <c r="M744" s="1552">
        <v>0</v>
      </c>
      <c r="N744" s="1552">
        <v>0</v>
      </c>
      <c r="O744" s="2456">
        <v>0</v>
      </c>
      <c r="P744" s="1307"/>
      <c r="Q744" s="1662"/>
    </row>
    <row r="745" spans="1:17" ht="14.45" customHeight="1" x14ac:dyDescent="0.2">
      <c r="A745" s="1535" t="s">
        <v>392</v>
      </c>
      <c r="B745" s="1004">
        <v>0</v>
      </c>
      <c r="C745" s="1004">
        <v>0</v>
      </c>
      <c r="D745" s="1004">
        <v>0</v>
      </c>
      <c r="E745" s="2638">
        <v>0</v>
      </c>
      <c r="F745" s="1005"/>
      <c r="G745" s="1012"/>
      <c r="H745" s="1012"/>
      <c r="I745" s="1546"/>
      <c r="J745" s="1013"/>
      <c r="K745" s="1014"/>
      <c r="L745" s="2457">
        <v>0</v>
      </c>
      <c r="M745" s="1552">
        <v>0</v>
      </c>
      <c r="N745" s="1552">
        <v>0</v>
      </c>
      <c r="O745" s="2456">
        <v>0</v>
      </c>
      <c r="P745" s="1307"/>
      <c r="Q745" s="1662"/>
    </row>
    <row r="746" spans="1:17" ht="14.45" customHeight="1" x14ac:dyDescent="0.2">
      <c r="A746" s="1535" t="s">
        <v>393</v>
      </c>
      <c r="B746" s="1004">
        <v>0</v>
      </c>
      <c r="C746" s="1004">
        <v>0</v>
      </c>
      <c r="D746" s="1004">
        <v>0</v>
      </c>
      <c r="E746" s="2638">
        <v>0</v>
      </c>
      <c r="F746" s="1005"/>
      <c r="G746" s="1012"/>
      <c r="H746" s="1012"/>
      <c r="I746" s="1546"/>
      <c r="J746" s="1013"/>
      <c r="K746" s="1014"/>
      <c r="L746" s="2457">
        <v>0</v>
      </c>
      <c r="M746" s="1552">
        <v>0</v>
      </c>
      <c r="N746" s="1552">
        <v>0</v>
      </c>
      <c r="O746" s="2456">
        <v>0</v>
      </c>
      <c r="P746" s="1307"/>
      <c r="Q746" s="1662"/>
    </row>
    <row r="747" spans="1:17" ht="14.45" customHeight="1" x14ac:dyDescent="0.2">
      <c r="A747" s="1535" t="s">
        <v>394</v>
      </c>
      <c r="B747" s="1004">
        <v>0</v>
      </c>
      <c r="C747" s="1004">
        <v>0</v>
      </c>
      <c r="D747" s="1004">
        <v>0</v>
      </c>
      <c r="E747" s="2638">
        <v>0</v>
      </c>
      <c r="F747" s="1005"/>
      <c r="G747" s="1012"/>
      <c r="H747" s="1012"/>
      <c r="I747" s="1546"/>
      <c r="J747" s="1013"/>
      <c r="K747" s="1014"/>
      <c r="L747" s="2457">
        <v>0</v>
      </c>
      <c r="M747" s="1552">
        <v>0</v>
      </c>
      <c r="N747" s="1552">
        <v>0</v>
      </c>
      <c r="O747" s="2456">
        <v>0</v>
      </c>
      <c r="P747" s="1307"/>
      <c r="Q747" s="1662"/>
    </row>
    <row r="748" spans="1:17" ht="14.45" customHeight="1" x14ac:dyDescent="0.2">
      <c r="A748" s="1535" t="s">
        <v>395</v>
      </c>
      <c r="B748" s="1004">
        <v>0</v>
      </c>
      <c r="C748" s="1004">
        <v>0</v>
      </c>
      <c r="D748" s="1004">
        <v>0</v>
      </c>
      <c r="E748" s="2638">
        <v>0</v>
      </c>
      <c r="F748" s="1005"/>
      <c r="G748" s="1012"/>
      <c r="H748" s="1012"/>
      <c r="I748" s="1546"/>
      <c r="J748" s="1013"/>
      <c r="K748" s="1014"/>
      <c r="L748" s="2457">
        <v>0</v>
      </c>
      <c r="M748" s="1552">
        <v>0</v>
      </c>
      <c r="N748" s="1552">
        <v>0</v>
      </c>
      <c r="O748" s="2456">
        <v>0</v>
      </c>
      <c r="P748" s="1307"/>
      <c r="Q748" s="1662"/>
    </row>
    <row r="749" spans="1:17" ht="14.45" customHeight="1" x14ac:dyDescent="0.2">
      <c r="A749" s="1535" t="s">
        <v>396</v>
      </c>
      <c r="B749" s="1004">
        <v>0</v>
      </c>
      <c r="C749" s="1004">
        <v>0</v>
      </c>
      <c r="D749" s="1004">
        <v>0</v>
      </c>
      <c r="E749" s="2638">
        <v>0</v>
      </c>
      <c r="F749" s="1005"/>
      <c r="G749" s="1012"/>
      <c r="H749" s="1012"/>
      <c r="I749" s="1546"/>
      <c r="J749" s="1013"/>
      <c r="K749" s="1014"/>
      <c r="L749" s="2457">
        <v>0</v>
      </c>
      <c r="M749" s="1552">
        <v>0</v>
      </c>
      <c r="N749" s="1552">
        <v>0</v>
      </c>
      <c r="O749" s="2456">
        <v>0</v>
      </c>
      <c r="P749" s="1307"/>
      <c r="Q749" s="1662"/>
    </row>
    <row r="750" spans="1:17" ht="14.45" customHeight="1" x14ac:dyDescent="0.2">
      <c r="A750" s="1535" t="s">
        <v>397</v>
      </c>
      <c r="B750" s="1004">
        <v>0</v>
      </c>
      <c r="C750" s="1004">
        <v>0</v>
      </c>
      <c r="D750" s="1004">
        <v>0</v>
      </c>
      <c r="E750" s="2638">
        <v>0</v>
      </c>
      <c r="F750" s="1005"/>
      <c r="G750" s="1012"/>
      <c r="H750" s="1012"/>
      <c r="I750" s="1546"/>
      <c r="J750" s="1013"/>
      <c r="K750" s="1014"/>
      <c r="L750" s="2614">
        <v>0</v>
      </c>
      <c r="M750" s="1552">
        <v>0</v>
      </c>
      <c r="N750" s="1552">
        <v>0</v>
      </c>
      <c r="O750" s="1679">
        <v>0</v>
      </c>
      <c r="P750" s="1307"/>
      <c r="Q750" s="1662"/>
    </row>
    <row r="751" spans="1:17" ht="14.45" customHeight="1" x14ac:dyDescent="0.2">
      <c r="A751" s="1547" t="s">
        <v>398</v>
      </c>
      <c r="B751" s="2629">
        <v>0</v>
      </c>
      <c r="C751" s="2629">
        <v>0</v>
      </c>
      <c r="D751" s="1004">
        <v>0</v>
      </c>
      <c r="E751" s="2638">
        <v>0</v>
      </c>
      <c r="F751" s="1549"/>
      <c r="G751" s="1012"/>
      <c r="H751" s="1012"/>
      <c r="I751" s="1556"/>
      <c r="J751" s="1020"/>
      <c r="K751" s="1021"/>
      <c r="L751" s="2635">
        <v>0</v>
      </c>
      <c r="M751" s="1673">
        <v>0</v>
      </c>
      <c r="N751" s="1673">
        <v>0</v>
      </c>
      <c r="O751" s="1680">
        <v>0</v>
      </c>
      <c r="P751" s="1677"/>
      <c r="Q751" s="2076"/>
    </row>
    <row r="752" spans="1:17" ht="14.45" customHeight="1" thickBot="1" x14ac:dyDescent="0.25">
      <c r="A752" s="1053" t="s">
        <v>399</v>
      </c>
      <c r="B752" s="1054">
        <v>506.6</v>
      </c>
      <c r="C752" s="1054">
        <v>494</v>
      </c>
      <c r="D752" s="1054">
        <v>9682.2199999999993</v>
      </c>
      <c r="E752" s="1536">
        <v>19.599635627530365</v>
      </c>
      <c r="F752" s="1534" t="s">
        <v>985</v>
      </c>
      <c r="G752" s="1135">
        <v>1546000.0000000002</v>
      </c>
      <c r="H752" s="1135">
        <v>21480446.843999997</v>
      </c>
      <c r="I752" s="1055"/>
      <c r="J752" s="1055" t="s">
        <v>980</v>
      </c>
      <c r="K752" s="1058"/>
      <c r="L752" s="2440">
        <v>400.5</v>
      </c>
      <c r="M752" s="1054">
        <v>386.5</v>
      </c>
      <c r="N752" s="1054">
        <v>7930.1900000000005</v>
      </c>
      <c r="O752" s="1133">
        <v>20.517956015523936</v>
      </c>
      <c r="P752" s="1659">
        <v>1644999.9999999995</v>
      </c>
      <c r="Q752" s="1663">
        <v>21480446.844000001</v>
      </c>
    </row>
    <row r="753" spans="1:17" x14ac:dyDescent="0.2">
      <c r="A753" s="7" t="s">
        <v>1904</v>
      </c>
      <c r="B753" s="8"/>
      <c r="C753" s="8"/>
      <c r="D753" s="8"/>
      <c r="E753" s="9"/>
      <c r="F753" s="10"/>
      <c r="G753" s="11"/>
      <c r="H753" s="8"/>
      <c r="I753" s="9"/>
      <c r="J753" s="1"/>
      <c r="K753" s="1"/>
      <c r="O753" s="1"/>
      <c r="P753" s="1"/>
    </row>
    <row r="754" spans="1:17" x14ac:dyDescent="0.2">
      <c r="A754" s="6"/>
      <c r="B754" s="8"/>
      <c r="C754" s="8"/>
      <c r="D754" s="8"/>
      <c r="E754" s="9"/>
      <c r="F754" s="10"/>
      <c r="G754" s="11"/>
      <c r="H754" s="8"/>
      <c r="I754" s="9"/>
      <c r="J754" s="1"/>
      <c r="K754" s="1"/>
      <c r="O754" s="1"/>
      <c r="P754" s="1"/>
    </row>
    <row r="755" spans="1:17" x14ac:dyDescent="0.2">
      <c r="A755" s="6"/>
      <c r="B755" s="8"/>
      <c r="C755" s="8"/>
      <c r="D755" s="8"/>
      <c r="E755" s="9"/>
      <c r="F755" s="10"/>
      <c r="G755" s="11"/>
      <c r="H755" s="8"/>
      <c r="I755" s="9"/>
      <c r="J755" s="1"/>
      <c r="K755" s="1"/>
      <c r="O755" s="1"/>
      <c r="P755" s="1"/>
    </row>
    <row r="756" spans="1:17" x14ac:dyDescent="0.2">
      <c r="A756" s="6"/>
      <c r="B756" s="8"/>
      <c r="C756" s="8"/>
      <c r="D756" s="8"/>
      <c r="E756" s="2475"/>
      <c r="F756" s="10"/>
      <c r="G756" s="11"/>
      <c r="H756" s="8"/>
      <c r="I756" s="2475"/>
      <c r="J756" s="2476"/>
      <c r="K756" s="2476"/>
      <c r="O756" s="2476"/>
      <c r="P756" s="2476"/>
    </row>
    <row r="757" spans="1:17" ht="15.75" customHeight="1" x14ac:dyDescent="0.25">
      <c r="A757" s="2710" t="s">
        <v>1901</v>
      </c>
      <c r="B757" s="2710"/>
      <c r="C757" s="2710"/>
      <c r="D757" s="2710"/>
      <c r="E757" s="2710"/>
      <c r="F757" s="2710"/>
      <c r="G757" s="2710"/>
      <c r="H757" s="2710"/>
      <c r="I757" s="2710"/>
      <c r="J757" s="2710"/>
      <c r="K757" s="2710"/>
      <c r="L757" s="2710"/>
      <c r="M757" s="2710"/>
      <c r="N757" s="2710"/>
      <c r="O757" s="2710"/>
      <c r="P757" s="2710"/>
      <c r="Q757" s="2710"/>
    </row>
    <row r="758" spans="1:17" x14ac:dyDescent="0.2">
      <c r="A758" s="3"/>
      <c r="B758" s="12"/>
      <c r="C758" s="12"/>
      <c r="D758" s="12"/>
      <c r="E758" s="13"/>
      <c r="F758" s="19"/>
      <c r="G758" s="12"/>
      <c r="H758" s="12"/>
      <c r="I758" s="13"/>
      <c r="J758" s="13"/>
      <c r="K758" s="13"/>
      <c r="L758" s="12"/>
      <c r="M758" s="12"/>
      <c r="N758" s="12"/>
      <c r="O758" s="13"/>
      <c r="P758" s="13"/>
      <c r="Q758" s="12"/>
    </row>
    <row r="759" spans="1:17" ht="13.5" thickBot="1" x14ac:dyDescent="0.25">
      <c r="A759" s="3" t="s">
        <v>1827</v>
      </c>
      <c r="B759" s="12"/>
      <c r="C759" s="12"/>
      <c r="D759" s="12"/>
      <c r="E759" s="13"/>
      <c r="F759" s="14"/>
      <c r="G759" s="12"/>
      <c r="H759" s="12"/>
      <c r="I759" s="13"/>
      <c r="J759" s="13"/>
      <c r="K759" s="13"/>
      <c r="L759" s="12"/>
      <c r="M759" s="12"/>
      <c r="N759" s="12"/>
      <c r="O759" s="13"/>
      <c r="P759" s="13"/>
      <c r="Q759" s="12"/>
    </row>
    <row r="760" spans="1:17" ht="14.45" customHeight="1" thickBot="1" x14ac:dyDescent="0.25">
      <c r="A760" s="2711" t="s">
        <v>334</v>
      </c>
      <c r="B760" s="2714" t="s">
        <v>1902</v>
      </c>
      <c r="C760" s="2715"/>
      <c r="D760" s="2715"/>
      <c r="E760" s="2715"/>
      <c r="F760" s="2715"/>
      <c r="G760" s="2715"/>
      <c r="H760" s="2715"/>
      <c r="I760" s="2715"/>
      <c r="J760" s="2715"/>
      <c r="K760" s="2715"/>
      <c r="L760" s="2716" t="s">
        <v>1903</v>
      </c>
      <c r="M760" s="2717"/>
      <c r="N760" s="2717"/>
      <c r="O760" s="2717"/>
      <c r="P760" s="2718"/>
      <c r="Q760" s="2719"/>
    </row>
    <row r="761" spans="1:17" ht="14.45" customHeight="1" x14ac:dyDescent="0.2">
      <c r="A761" s="2712"/>
      <c r="B761" s="2720" t="s">
        <v>335</v>
      </c>
      <c r="C761" s="2721"/>
      <c r="D761" s="1061"/>
      <c r="E761" s="1061" t="s">
        <v>910</v>
      </c>
      <c r="F761" s="1061" t="s">
        <v>336</v>
      </c>
      <c r="G761" s="1061"/>
      <c r="H761" s="1061"/>
      <c r="I761" s="2724" t="s">
        <v>337</v>
      </c>
      <c r="J761" s="2725"/>
      <c r="K761" s="2726"/>
      <c r="L761" s="2722" t="s">
        <v>335</v>
      </c>
      <c r="M761" s="2723"/>
      <c r="N761" s="1068" t="s">
        <v>338</v>
      </c>
      <c r="O761" s="1069" t="s">
        <v>339</v>
      </c>
      <c r="P761" s="1070"/>
      <c r="Q761" s="1071"/>
    </row>
    <row r="762" spans="1:17" ht="14.45" customHeight="1" x14ac:dyDescent="0.2">
      <c r="A762" s="2712"/>
      <c r="B762" s="1061" t="s">
        <v>841</v>
      </c>
      <c r="C762" s="1061" t="s">
        <v>341</v>
      </c>
      <c r="D762" s="1061" t="s">
        <v>843</v>
      </c>
      <c r="E762" s="1061" t="s">
        <v>848</v>
      </c>
      <c r="F762" s="1061" t="s">
        <v>342</v>
      </c>
      <c r="G762" s="1061" t="s">
        <v>343</v>
      </c>
      <c r="H762" s="1061" t="s">
        <v>344</v>
      </c>
      <c r="I762" s="2727" t="s">
        <v>845</v>
      </c>
      <c r="J762" s="2728"/>
      <c r="K762" s="2729"/>
      <c r="L762" s="1072" t="s">
        <v>841</v>
      </c>
      <c r="M762" s="1068" t="s">
        <v>341</v>
      </c>
      <c r="N762" s="1068" t="s">
        <v>345</v>
      </c>
      <c r="O762" s="1069"/>
      <c r="P762" s="1068" t="s">
        <v>343</v>
      </c>
      <c r="Q762" s="1071" t="s">
        <v>344</v>
      </c>
    </row>
    <row r="763" spans="1:17" ht="14.45" customHeight="1" x14ac:dyDescent="0.2">
      <c r="A763" s="2712"/>
      <c r="B763" s="1061"/>
      <c r="C763" s="1061"/>
      <c r="D763" s="1061"/>
      <c r="E763" s="1061"/>
      <c r="F763" s="1061" t="s">
        <v>347</v>
      </c>
      <c r="G763" s="1061" t="s">
        <v>348</v>
      </c>
      <c r="H763" s="1061" t="s">
        <v>347</v>
      </c>
      <c r="I763" s="1062"/>
      <c r="J763" s="1063"/>
      <c r="K763" s="1064"/>
      <c r="L763" s="1072"/>
      <c r="M763" s="1068"/>
      <c r="N763" s="1068"/>
      <c r="O763" s="1069" t="s">
        <v>350</v>
      </c>
      <c r="P763" s="1068" t="s">
        <v>348</v>
      </c>
      <c r="Q763" s="1071" t="s">
        <v>347</v>
      </c>
    </row>
    <row r="764" spans="1:17" ht="14.45" customHeight="1" x14ac:dyDescent="0.2">
      <c r="A764" s="2713"/>
      <c r="B764" s="1065" t="s">
        <v>351</v>
      </c>
      <c r="C764" s="1065" t="s">
        <v>351</v>
      </c>
      <c r="D764" s="1065" t="s">
        <v>352</v>
      </c>
      <c r="E764" s="1065" t="s">
        <v>762</v>
      </c>
      <c r="F764" s="1065"/>
      <c r="G764" s="1065" t="s">
        <v>353</v>
      </c>
      <c r="H764" s="1065" t="s">
        <v>354</v>
      </c>
      <c r="I764" s="1066" t="s">
        <v>355</v>
      </c>
      <c r="J764" s="1066" t="s">
        <v>356</v>
      </c>
      <c r="K764" s="1067" t="s">
        <v>357</v>
      </c>
      <c r="L764" s="1073" t="s">
        <v>351</v>
      </c>
      <c r="M764" s="1074" t="s">
        <v>351</v>
      </c>
      <c r="N764" s="1074" t="s">
        <v>352</v>
      </c>
      <c r="O764" s="1075"/>
      <c r="P764" s="1074" t="s">
        <v>353</v>
      </c>
      <c r="Q764" s="1076" t="s">
        <v>354</v>
      </c>
    </row>
    <row r="765" spans="1:17" ht="14.45" customHeight="1" x14ac:dyDescent="0.2">
      <c r="A765" s="1022" t="s">
        <v>358</v>
      </c>
      <c r="B765" s="1023">
        <v>12</v>
      </c>
      <c r="C765" s="1023">
        <v>12</v>
      </c>
      <c r="D765" s="1024">
        <v>42</v>
      </c>
      <c r="E765" s="1664">
        <v>3.5</v>
      </c>
      <c r="F765" s="1026"/>
      <c r="G765" s="1023"/>
      <c r="H765" s="1023"/>
      <c r="I765" s="1025"/>
      <c r="J765" s="1025"/>
      <c r="K765" s="1027"/>
      <c r="L765" s="1028">
        <v>11</v>
      </c>
      <c r="M765" s="1024">
        <v>10</v>
      </c>
      <c r="N765" s="1024">
        <v>41.6</v>
      </c>
      <c r="O765" s="1664">
        <v>4.16</v>
      </c>
      <c r="P765" s="1665"/>
      <c r="Q765" s="1666"/>
    </row>
    <row r="766" spans="1:17" ht="14.45" customHeight="1" x14ac:dyDescent="0.2">
      <c r="A766" s="1535" t="s">
        <v>359</v>
      </c>
      <c r="B766" s="1552">
        <v>0</v>
      </c>
      <c r="C766" s="1552">
        <v>0</v>
      </c>
      <c r="D766" s="262">
        <v>0</v>
      </c>
      <c r="E766" s="2684">
        <v>0</v>
      </c>
      <c r="F766" s="1388"/>
      <c r="G766" s="1305"/>
      <c r="H766" s="2223"/>
      <c r="I766" s="1543"/>
      <c r="J766" s="1007"/>
      <c r="K766" s="1008"/>
      <c r="L766" s="2457">
        <v>0</v>
      </c>
      <c r="M766" s="1552">
        <v>0</v>
      </c>
      <c r="N766" s="1552">
        <v>0</v>
      </c>
      <c r="O766" s="2576">
        <v>0</v>
      </c>
      <c r="P766" s="1307"/>
      <c r="Q766" s="2442"/>
    </row>
    <row r="767" spans="1:17" ht="14.45" customHeight="1" x14ac:dyDescent="0.2">
      <c r="A767" s="1535" t="s">
        <v>360</v>
      </c>
      <c r="B767" s="1552">
        <v>0</v>
      </c>
      <c r="C767" s="1552">
        <v>0</v>
      </c>
      <c r="D767" s="262">
        <v>0</v>
      </c>
      <c r="E767" s="2684">
        <v>0</v>
      </c>
      <c r="F767" s="1005"/>
      <c r="G767" s="1305"/>
      <c r="H767" s="1006"/>
      <c r="I767" s="1543"/>
      <c r="J767" s="1007"/>
      <c r="K767" s="1008"/>
      <c r="L767" s="2457">
        <v>0</v>
      </c>
      <c r="M767" s="1552">
        <v>0</v>
      </c>
      <c r="N767" s="1552">
        <v>0</v>
      </c>
      <c r="O767" s="2576">
        <v>0</v>
      </c>
      <c r="P767" s="1307"/>
      <c r="Q767" s="1662"/>
    </row>
    <row r="768" spans="1:17" ht="14.45" customHeight="1" x14ac:dyDescent="0.2">
      <c r="A768" s="1535" t="s">
        <v>361</v>
      </c>
      <c r="B768" s="1552">
        <v>0</v>
      </c>
      <c r="C768" s="1552">
        <v>0</v>
      </c>
      <c r="D768" s="262">
        <v>0</v>
      </c>
      <c r="E768" s="2684">
        <v>0</v>
      </c>
      <c r="F768" s="1388"/>
      <c r="G768" s="1305"/>
      <c r="H768" s="1006"/>
      <c r="I768" s="1543"/>
      <c r="J768" s="1007"/>
      <c r="K768" s="1008"/>
      <c r="L768" s="2457">
        <v>0</v>
      </c>
      <c r="M768" s="1552">
        <v>0</v>
      </c>
      <c r="N768" s="1552">
        <v>0</v>
      </c>
      <c r="O768" s="2576">
        <v>0</v>
      </c>
      <c r="P768" s="1307"/>
      <c r="Q768" s="1200"/>
    </row>
    <row r="769" spans="1:17" ht="14.45" customHeight="1" x14ac:dyDescent="0.2">
      <c r="A769" s="1535" t="s">
        <v>362</v>
      </c>
      <c r="B769" s="1552">
        <v>0</v>
      </c>
      <c r="C769" s="1552">
        <v>0</v>
      </c>
      <c r="D769" s="262">
        <v>0</v>
      </c>
      <c r="E769" s="2684">
        <v>0</v>
      </c>
      <c r="F769" s="1388"/>
      <c r="G769" s="1305"/>
      <c r="H769" s="1006"/>
      <c r="I769" s="1543"/>
      <c r="J769" s="1007"/>
      <c r="K769" s="1008"/>
      <c r="L769" s="2457">
        <v>0</v>
      </c>
      <c r="M769" s="1552">
        <v>0</v>
      </c>
      <c r="N769" s="1552">
        <v>0</v>
      </c>
      <c r="O769" s="2576">
        <v>0</v>
      </c>
      <c r="P769" s="1307"/>
      <c r="Q769" s="1662"/>
    </row>
    <row r="770" spans="1:17" ht="14.45" customHeight="1" x14ac:dyDescent="0.2">
      <c r="A770" s="1535" t="s">
        <v>363</v>
      </c>
      <c r="B770" s="1552">
        <v>2</v>
      </c>
      <c r="C770" s="1552">
        <v>2</v>
      </c>
      <c r="D770" s="262">
        <v>2</v>
      </c>
      <c r="E770" s="2684">
        <v>1</v>
      </c>
      <c r="F770" s="1005" t="s">
        <v>1974</v>
      </c>
      <c r="G770" s="1305">
        <v>942000</v>
      </c>
      <c r="H770" s="1006">
        <v>4810000</v>
      </c>
      <c r="I770" s="1543"/>
      <c r="J770" s="1007"/>
      <c r="K770" s="1008"/>
      <c r="L770" s="2457">
        <v>3</v>
      </c>
      <c r="M770" s="1552">
        <v>3</v>
      </c>
      <c r="N770" s="1552">
        <v>6.6000000000000005</v>
      </c>
      <c r="O770" s="2576">
        <v>2.2000000000000002</v>
      </c>
      <c r="P770" s="1307">
        <v>956000</v>
      </c>
      <c r="Q770" s="1200">
        <v>4810000</v>
      </c>
    </row>
    <row r="771" spans="1:17" ht="14.45" customHeight="1" x14ac:dyDescent="0.2">
      <c r="A771" s="1535" t="s">
        <v>364</v>
      </c>
      <c r="B771" s="1552">
        <v>10</v>
      </c>
      <c r="C771" s="1552">
        <v>10</v>
      </c>
      <c r="D771" s="262">
        <v>40</v>
      </c>
      <c r="E771" s="2684">
        <v>4</v>
      </c>
      <c r="F771" s="1005" t="s">
        <v>1974</v>
      </c>
      <c r="G771" s="1305">
        <v>942000</v>
      </c>
      <c r="H771" s="1006">
        <v>4810000</v>
      </c>
      <c r="I771" s="1543"/>
      <c r="J771" s="1007"/>
      <c r="K771" s="1008"/>
      <c r="L771" s="2457">
        <v>8</v>
      </c>
      <c r="M771" s="1552">
        <v>7</v>
      </c>
      <c r="N771" s="1552">
        <v>35</v>
      </c>
      <c r="O771" s="2576">
        <v>5</v>
      </c>
      <c r="P771" s="1307">
        <v>956000</v>
      </c>
      <c r="Q771" s="1200">
        <v>4810000</v>
      </c>
    </row>
    <row r="772" spans="1:17" ht="14.45" customHeight="1" x14ac:dyDescent="0.2">
      <c r="A772" s="1535" t="s">
        <v>365</v>
      </c>
      <c r="B772" s="1552">
        <v>0</v>
      </c>
      <c r="C772" s="1552">
        <v>0</v>
      </c>
      <c r="D772" s="262">
        <v>0</v>
      </c>
      <c r="E772" s="2684">
        <v>0</v>
      </c>
      <c r="F772" s="1011"/>
      <c r="G772" s="1305"/>
      <c r="H772" s="1006"/>
      <c r="I772" s="1543"/>
      <c r="J772" s="1007"/>
      <c r="K772" s="1008"/>
      <c r="L772" s="2457">
        <v>0</v>
      </c>
      <c r="M772" s="1552">
        <v>0</v>
      </c>
      <c r="N772" s="1552">
        <v>0</v>
      </c>
      <c r="O772" s="2576">
        <v>0</v>
      </c>
      <c r="P772" s="1307"/>
      <c r="Q772" s="1662"/>
    </row>
    <row r="773" spans="1:17" ht="14.45" customHeight="1" x14ac:dyDescent="0.2">
      <c r="A773" s="1535" t="s">
        <v>366</v>
      </c>
      <c r="B773" s="1552">
        <v>0</v>
      </c>
      <c r="C773" s="1552">
        <v>0</v>
      </c>
      <c r="D773" s="262">
        <v>0</v>
      </c>
      <c r="E773" s="2684">
        <v>0</v>
      </c>
      <c r="F773" s="1011"/>
      <c r="G773" s="1305"/>
      <c r="H773" s="1006"/>
      <c r="I773" s="1543"/>
      <c r="J773" s="1007"/>
      <c r="K773" s="1008"/>
      <c r="L773" s="2457">
        <v>0</v>
      </c>
      <c r="M773" s="1552">
        <v>0</v>
      </c>
      <c r="N773" s="1552">
        <v>0</v>
      </c>
      <c r="O773" s="2576">
        <v>0</v>
      </c>
      <c r="P773" s="1307"/>
      <c r="Q773" s="1662"/>
    </row>
    <row r="774" spans="1:17" ht="14.45" customHeight="1" x14ac:dyDescent="0.2">
      <c r="A774" s="1535" t="s">
        <v>367</v>
      </c>
      <c r="B774" s="1552">
        <v>0</v>
      </c>
      <c r="C774" s="1552">
        <v>0</v>
      </c>
      <c r="D774" s="262">
        <v>0</v>
      </c>
      <c r="E774" s="2684">
        <v>0</v>
      </c>
      <c r="F774" s="1005"/>
      <c r="G774" s="1305"/>
      <c r="H774" s="1006"/>
      <c r="I774" s="1543"/>
      <c r="J774" s="1007"/>
      <c r="K774" s="1008"/>
      <c r="L774" s="2457">
        <v>0</v>
      </c>
      <c r="M774" s="1552">
        <v>0</v>
      </c>
      <c r="N774" s="1552">
        <v>0</v>
      </c>
      <c r="O774" s="2456">
        <v>0</v>
      </c>
      <c r="P774" s="1307"/>
      <c r="Q774" s="1662"/>
    </row>
    <row r="775" spans="1:17" ht="14.45" customHeight="1" x14ac:dyDescent="0.2">
      <c r="A775" s="1535" t="s">
        <v>368</v>
      </c>
      <c r="B775" s="1552">
        <v>0</v>
      </c>
      <c r="C775" s="1552">
        <v>0</v>
      </c>
      <c r="D775" s="262">
        <v>0</v>
      </c>
      <c r="E775" s="2684">
        <v>0</v>
      </c>
      <c r="F775" s="1005"/>
      <c r="G775" s="1305"/>
      <c r="H775" s="1006"/>
      <c r="I775" s="1543"/>
      <c r="J775" s="1007"/>
      <c r="K775" s="1008"/>
      <c r="L775" s="2457">
        <v>0</v>
      </c>
      <c r="M775" s="1552">
        <v>0</v>
      </c>
      <c r="N775" s="1552">
        <v>0</v>
      </c>
      <c r="O775" s="2456">
        <v>0</v>
      </c>
      <c r="P775" s="1307"/>
      <c r="Q775" s="1662"/>
    </row>
    <row r="776" spans="1:17" ht="14.45" customHeight="1" x14ac:dyDescent="0.2">
      <c r="A776" s="1535" t="s">
        <v>369</v>
      </c>
      <c r="B776" s="1552">
        <v>0</v>
      </c>
      <c r="C776" s="1552">
        <v>0</v>
      </c>
      <c r="D776" s="262">
        <v>0</v>
      </c>
      <c r="E776" s="2684">
        <v>0</v>
      </c>
      <c r="F776" s="1011"/>
      <c r="G776" s="1305"/>
      <c r="H776" s="1006"/>
      <c r="I776" s="1543"/>
      <c r="J776" s="1007"/>
      <c r="K776" s="1008"/>
      <c r="L776" s="2457">
        <v>0</v>
      </c>
      <c r="M776" s="1552">
        <v>0</v>
      </c>
      <c r="N776" s="1552">
        <v>0</v>
      </c>
      <c r="O776" s="2456">
        <v>0</v>
      </c>
      <c r="P776" s="1307"/>
      <c r="Q776" s="1662"/>
    </row>
    <row r="777" spans="1:17" ht="14.45" customHeight="1" x14ac:dyDescent="0.2">
      <c r="A777" s="1535" t="s">
        <v>370</v>
      </c>
      <c r="B777" s="1552">
        <v>0</v>
      </c>
      <c r="C777" s="1552">
        <v>0</v>
      </c>
      <c r="D777" s="262">
        <v>0</v>
      </c>
      <c r="E777" s="2684">
        <v>0</v>
      </c>
      <c r="F777" s="1005"/>
      <c r="G777" s="1305"/>
      <c r="H777" s="1006"/>
      <c r="I777" s="1543"/>
      <c r="J777" s="1007"/>
      <c r="K777" s="1008"/>
      <c r="L777" s="2457">
        <v>0</v>
      </c>
      <c r="M777" s="1552">
        <v>0</v>
      </c>
      <c r="N777" s="1552">
        <v>0</v>
      </c>
      <c r="O777" s="2456">
        <v>0</v>
      </c>
      <c r="P777" s="1307"/>
      <c r="Q777" s="1662"/>
    </row>
    <row r="778" spans="1:17" ht="14.45" customHeight="1" x14ac:dyDescent="0.2">
      <c r="A778" s="1535" t="s">
        <v>371</v>
      </c>
      <c r="B778" s="1552">
        <v>0</v>
      </c>
      <c r="C778" s="1552">
        <v>0</v>
      </c>
      <c r="D778" s="262">
        <v>0</v>
      </c>
      <c r="E778" s="2688">
        <v>0</v>
      </c>
      <c r="F778" s="1011"/>
      <c r="G778" s="1305"/>
      <c r="H778" s="1006"/>
      <c r="I778" s="1543"/>
      <c r="J778" s="1007"/>
      <c r="K778" s="1008"/>
      <c r="L778" s="2457">
        <v>0</v>
      </c>
      <c r="M778" s="1552">
        <v>0</v>
      </c>
      <c r="N778" s="1552">
        <v>0</v>
      </c>
      <c r="O778" s="2456">
        <v>0</v>
      </c>
      <c r="P778" s="1307"/>
      <c r="Q778" s="1662"/>
    </row>
    <row r="779" spans="1:17" ht="14.45" customHeight="1" x14ac:dyDescent="0.2">
      <c r="A779" s="1535" t="s">
        <v>372</v>
      </c>
      <c r="B779" s="1552">
        <v>0</v>
      </c>
      <c r="C779" s="1552">
        <v>0</v>
      </c>
      <c r="D779" s="262">
        <v>0</v>
      </c>
      <c r="E779" s="2688">
        <v>0</v>
      </c>
      <c r="F779" s="1005"/>
      <c r="G779" s="1305"/>
      <c r="H779" s="1006"/>
      <c r="I779" s="1543"/>
      <c r="J779" s="1007"/>
      <c r="K779" s="1008"/>
      <c r="L779" s="2457">
        <v>0</v>
      </c>
      <c r="M779" s="1552">
        <v>0</v>
      </c>
      <c r="N779" s="1552">
        <v>0</v>
      </c>
      <c r="O779" s="2456">
        <v>0</v>
      </c>
      <c r="P779" s="1307"/>
      <c r="Q779" s="1662"/>
    </row>
    <row r="780" spans="1:17" ht="14.45" customHeight="1" x14ac:dyDescent="0.2">
      <c r="A780" s="1535" t="s">
        <v>373</v>
      </c>
      <c r="B780" s="1552">
        <v>0</v>
      </c>
      <c r="C780" s="1552">
        <v>0</v>
      </c>
      <c r="D780" s="262">
        <v>0</v>
      </c>
      <c r="E780" s="2688">
        <v>0</v>
      </c>
      <c r="F780" s="1011"/>
      <c r="G780" s="1305"/>
      <c r="H780" s="1006"/>
      <c r="I780" s="1543"/>
      <c r="J780" s="1007"/>
      <c r="K780" s="1008"/>
      <c r="L780" s="2457">
        <v>0</v>
      </c>
      <c r="M780" s="1552">
        <v>0</v>
      </c>
      <c r="N780" s="1552">
        <v>0</v>
      </c>
      <c r="O780" s="2456">
        <v>0</v>
      </c>
      <c r="P780" s="1307"/>
      <c r="Q780" s="1662"/>
    </row>
    <row r="781" spans="1:17" ht="14.45" customHeight="1" x14ac:dyDescent="0.2">
      <c r="A781" s="1538" t="s">
        <v>374</v>
      </c>
      <c r="B781" s="1539">
        <v>8</v>
      </c>
      <c r="C781" s="1041">
        <v>7</v>
      </c>
      <c r="D781" s="2621">
        <v>49</v>
      </c>
      <c r="E781" s="2682">
        <v>7</v>
      </c>
      <c r="F781" s="1034"/>
      <c r="G781" s="1540"/>
      <c r="H781" s="1035"/>
      <c r="I781" s="1544"/>
      <c r="J781" s="1036"/>
      <c r="K781" s="1037"/>
      <c r="L781" s="2438">
        <v>3</v>
      </c>
      <c r="M781" s="1539">
        <v>3</v>
      </c>
      <c r="N781" s="1539">
        <v>21</v>
      </c>
      <c r="O781" s="2436">
        <v>7</v>
      </c>
      <c r="P781" s="1660"/>
      <c r="Q781" s="1661"/>
    </row>
    <row r="782" spans="1:17" ht="14.45" customHeight="1" x14ac:dyDescent="0.2">
      <c r="A782" s="1535" t="s">
        <v>48</v>
      </c>
      <c r="B782" s="1552">
        <v>8</v>
      </c>
      <c r="C782" s="1552">
        <v>7</v>
      </c>
      <c r="D782" s="262">
        <v>49</v>
      </c>
      <c r="E782" s="2684">
        <v>7</v>
      </c>
      <c r="F782" s="1005" t="s">
        <v>1974</v>
      </c>
      <c r="G782" s="1305">
        <v>942000</v>
      </c>
      <c r="H782" s="1006">
        <v>4810000</v>
      </c>
      <c r="I782" s="1543"/>
      <c r="J782" s="1007"/>
      <c r="K782" s="1008"/>
      <c r="L782" s="2457">
        <v>3</v>
      </c>
      <c r="M782" s="1552">
        <v>3</v>
      </c>
      <c r="N782" s="1552">
        <v>21</v>
      </c>
      <c r="O782" s="2576">
        <v>7</v>
      </c>
      <c r="P782" s="1307">
        <v>956000</v>
      </c>
      <c r="Q782" s="1200">
        <v>4810000</v>
      </c>
    </row>
    <row r="783" spans="1:17" ht="14.45" customHeight="1" x14ac:dyDescent="0.2">
      <c r="A783" s="1535" t="s">
        <v>376</v>
      </c>
      <c r="B783" s="1552">
        <v>0</v>
      </c>
      <c r="C783" s="1552">
        <v>0</v>
      </c>
      <c r="D783" s="262">
        <v>0</v>
      </c>
      <c r="E783" s="2688">
        <v>0</v>
      </c>
      <c r="F783" s="1011"/>
      <c r="G783" s="1305"/>
      <c r="H783" s="1006"/>
      <c r="I783" s="1543"/>
      <c r="J783" s="1007"/>
      <c r="K783" s="1008"/>
      <c r="L783" s="2457">
        <v>0</v>
      </c>
      <c r="M783" s="1552">
        <v>0</v>
      </c>
      <c r="N783" s="1552">
        <v>0</v>
      </c>
      <c r="O783" s="2456">
        <v>0</v>
      </c>
      <c r="P783" s="1307"/>
      <c r="Q783" s="1662"/>
    </row>
    <row r="784" spans="1:17" ht="14.45" customHeight="1" x14ac:dyDescent="0.2">
      <c r="A784" s="1535" t="s">
        <v>377</v>
      </c>
      <c r="B784" s="1552">
        <v>0</v>
      </c>
      <c r="C784" s="1552">
        <v>0</v>
      </c>
      <c r="D784" s="262">
        <v>0</v>
      </c>
      <c r="E784" s="2688">
        <v>0</v>
      </c>
      <c r="F784" s="1011"/>
      <c r="G784" s="1305"/>
      <c r="H784" s="1006"/>
      <c r="I784" s="1543"/>
      <c r="J784" s="1007"/>
      <c r="K784" s="1008"/>
      <c r="L784" s="2457">
        <v>0</v>
      </c>
      <c r="M784" s="1552">
        <v>0</v>
      </c>
      <c r="N784" s="1552">
        <v>0</v>
      </c>
      <c r="O784" s="2456">
        <v>0</v>
      </c>
      <c r="P784" s="1307"/>
      <c r="Q784" s="1662"/>
    </row>
    <row r="785" spans="1:17" ht="14.45" customHeight="1" x14ac:dyDescent="0.2">
      <c r="A785" s="1535" t="s">
        <v>378</v>
      </c>
      <c r="B785" s="1552">
        <v>0</v>
      </c>
      <c r="C785" s="1552">
        <v>0</v>
      </c>
      <c r="D785" s="262">
        <v>0</v>
      </c>
      <c r="E785" s="2688">
        <v>0</v>
      </c>
      <c r="F785" s="1011"/>
      <c r="G785" s="1305"/>
      <c r="H785" s="1006"/>
      <c r="I785" s="1543"/>
      <c r="J785" s="1007"/>
      <c r="K785" s="1008"/>
      <c r="L785" s="2457">
        <v>0</v>
      </c>
      <c r="M785" s="1552">
        <v>0</v>
      </c>
      <c r="N785" s="1552">
        <v>0</v>
      </c>
      <c r="O785" s="2456">
        <v>0</v>
      </c>
      <c r="P785" s="1307"/>
      <c r="Q785" s="1662"/>
    </row>
    <row r="786" spans="1:17" ht="14.45" customHeight="1" x14ac:dyDescent="0.2">
      <c r="A786" s="1535" t="s">
        <v>379</v>
      </c>
      <c r="B786" s="1552">
        <v>0</v>
      </c>
      <c r="C786" s="1552">
        <v>0</v>
      </c>
      <c r="D786" s="262">
        <v>0</v>
      </c>
      <c r="E786" s="2688">
        <v>0</v>
      </c>
      <c r="F786" s="1005"/>
      <c r="G786" s="1305"/>
      <c r="H786" s="1006"/>
      <c r="I786" s="1543"/>
      <c r="J786" s="1007"/>
      <c r="K786" s="1008"/>
      <c r="L786" s="2457">
        <v>0</v>
      </c>
      <c r="M786" s="1552">
        <v>0</v>
      </c>
      <c r="N786" s="1552">
        <v>0</v>
      </c>
      <c r="O786" s="2456">
        <v>0</v>
      </c>
      <c r="P786" s="1307"/>
      <c r="Q786" s="1662"/>
    </row>
    <row r="787" spans="1:17" ht="14.45" customHeight="1" x14ac:dyDescent="0.2">
      <c r="A787" s="1538" t="s">
        <v>380</v>
      </c>
      <c r="B787" s="1539">
        <v>0</v>
      </c>
      <c r="C787" s="1041">
        <v>0</v>
      </c>
      <c r="D787" s="1041">
        <v>0</v>
      </c>
      <c r="E787" s="2689"/>
      <c r="F787" s="1034"/>
      <c r="G787" s="1542"/>
      <c r="H787" s="1043"/>
      <c r="I787" s="1545"/>
      <c r="J787" s="1044"/>
      <c r="K787" s="1045"/>
      <c r="L787" s="2438">
        <v>0</v>
      </c>
      <c r="M787" s="1539">
        <v>0</v>
      </c>
      <c r="N787" s="1539">
        <v>0</v>
      </c>
      <c r="O787" s="2436" t="e">
        <v>#DIV/0!</v>
      </c>
      <c r="P787" s="1660"/>
      <c r="Q787" s="1661"/>
    </row>
    <row r="788" spans="1:17" ht="14.45" customHeight="1" x14ac:dyDescent="0.2">
      <c r="A788" s="1535" t="s">
        <v>381</v>
      </c>
      <c r="B788" s="1552">
        <v>0</v>
      </c>
      <c r="C788" s="1552">
        <v>0</v>
      </c>
      <c r="D788" s="262">
        <v>0</v>
      </c>
      <c r="E788" s="2688">
        <v>0</v>
      </c>
      <c r="F788" s="1005"/>
      <c r="G788" s="1305"/>
      <c r="H788" s="1006"/>
      <c r="I788" s="1543"/>
      <c r="J788" s="1007"/>
      <c r="K788" s="1008"/>
      <c r="L788" s="2457">
        <v>0</v>
      </c>
      <c r="M788" s="1552">
        <v>0</v>
      </c>
      <c r="N788" s="1552">
        <v>0</v>
      </c>
      <c r="O788" s="2456">
        <v>0</v>
      </c>
      <c r="P788" s="1307"/>
      <c r="Q788" s="1662"/>
    </row>
    <row r="789" spans="1:17" ht="14.45" customHeight="1" x14ac:dyDescent="0.2">
      <c r="A789" s="1535" t="s">
        <v>382</v>
      </c>
      <c r="B789" s="1552">
        <v>0</v>
      </c>
      <c r="C789" s="1552">
        <v>0</v>
      </c>
      <c r="D789" s="262">
        <v>0</v>
      </c>
      <c r="E789" s="2688">
        <v>0</v>
      </c>
      <c r="F789" s="1005"/>
      <c r="G789" s="1305"/>
      <c r="H789" s="1006"/>
      <c r="I789" s="1543"/>
      <c r="J789" s="1007"/>
      <c r="K789" s="1008"/>
      <c r="L789" s="2457">
        <v>0</v>
      </c>
      <c r="M789" s="1552">
        <v>0</v>
      </c>
      <c r="N789" s="1552">
        <v>0</v>
      </c>
      <c r="O789" s="2456">
        <v>0</v>
      </c>
      <c r="P789" s="1307"/>
      <c r="Q789" s="1662"/>
    </row>
    <row r="790" spans="1:17" ht="14.45" customHeight="1" x14ac:dyDescent="0.2">
      <c r="A790" s="1535" t="s">
        <v>383</v>
      </c>
      <c r="B790" s="1552">
        <v>0</v>
      </c>
      <c r="C790" s="1552">
        <v>0</v>
      </c>
      <c r="D790" s="262">
        <v>0</v>
      </c>
      <c r="E790" s="2688">
        <v>0</v>
      </c>
      <c r="F790" s="1005"/>
      <c r="G790" s="1305"/>
      <c r="H790" s="1006"/>
      <c r="I790" s="1543"/>
      <c r="J790" s="1007"/>
      <c r="K790" s="1008"/>
      <c r="L790" s="2457">
        <v>0</v>
      </c>
      <c r="M790" s="1552">
        <v>0</v>
      </c>
      <c r="N790" s="1552">
        <v>0</v>
      </c>
      <c r="O790" s="2456">
        <v>0</v>
      </c>
      <c r="P790" s="1307"/>
      <c r="Q790" s="1662"/>
    </row>
    <row r="791" spans="1:17" ht="14.45" customHeight="1" x14ac:dyDescent="0.2">
      <c r="A791" s="1535" t="s">
        <v>384</v>
      </c>
      <c r="B791" s="1552">
        <v>0</v>
      </c>
      <c r="C791" s="1552">
        <v>0</v>
      </c>
      <c r="D791" s="262">
        <v>0</v>
      </c>
      <c r="E791" s="2688">
        <v>0</v>
      </c>
      <c r="F791" s="1388"/>
      <c r="G791" s="1305"/>
      <c r="H791" s="1006"/>
      <c r="I791" s="1546"/>
      <c r="J791" s="1013"/>
      <c r="K791" s="1014"/>
      <c r="L791" s="2457">
        <v>0</v>
      </c>
      <c r="M791" s="1552">
        <v>0</v>
      </c>
      <c r="N791" s="1552">
        <v>0</v>
      </c>
      <c r="O791" s="2456">
        <v>0</v>
      </c>
      <c r="P791" s="1307"/>
      <c r="Q791" s="1200"/>
    </row>
    <row r="792" spans="1:17" ht="14.45" customHeight="1" x14ac:dyDescent="0.2">
      <c r="A792" s="1535" t="s">
        <v>385</v>
      </c>
      <c r="B792" s="262">
        <v>0</v>
      </c>
      <c r="C792" s="262">
        <v>0</v>
      </c>
      <c r="D792" s="262">
        <v>0</v>
      </c>
      <c r="E792" s="2688">
        <v>0</v>
      </c>
      <c r="F792" s="1005"/>
      <c r="G792" s="1554"/>
      <c r="H792" s="1012"/>
      <c r="I792" s="1546"/>
      <c r="J792" s="1013"/>
      <c r="K792" s="1014"/>
      <c r="L792" s="2457">
        <v>0</v>
      </c>
      <c r="M792" s="1552">
        <v>0</v>
      </c>
      <c r="N792" s="1552">
        <v>0</v>
      </c>
      <c r="O792" s="2456">
        <v>0</v>
      </c>
      <c r="P792" s="1307"/>
      <c r="Q792" s="1662"/>
    </row>
    <row r="793" spans="1:17" ht="14.45" customHeight="1" x14ac:dyDescent="0.2">
      <c r="A793" s="1535" t="s">
        <v>386</v>
      </c>
      <c r="B793" s="262">
        <v>0</v>
      </c>
      <c r="C793" s="262">
        <v>0</v>
      </c>
      <c r="D793" s="262">
        <v>0</v>
      </c>
      <c r="E793" s="2688">
        <v>0</v>
      </c>
      <c r="F793" s="1005"/>
      <c r="G793" s="1554"/>
      <c r="H793" s="1012"/>
      <c r="I793" s="1546"/>
      <c r="J793" s="1013"/>
      <c r="K793" s="1014"/>
      <c r="L793" s="2457">
        <v>0</v>
      </c>
      <c r="M793" s="1552">
        <v>0</v>
      </c>
      <c r="N793" s="1552">
        <v>0</v>
      </c>
      <c r="O793" s="2456">
        <v>0</v>
      </c>
      <c r="P793" s="1307"/>
      <c r="Q793" s="1662"/>
    </row>
    <row r="794" spans="1:17" ht="14.45" customHeight="1" x14ac:dyDescent="0.2">
      <c r="A794" s="1535" t="s">
        <v>387</v>
      </c>
      <c r="B794" s="262">
        <v>0</v>
      </c>
      <c r="C794" s="262">
        <v>0</v>
      </c>
      <c r="D794" s="262">
        <v>0</v>
      </c>
      <c r="E794" s="2688">
        <v>0</v>
      </c>
      <c r="F794" s="1005"/>
      <c r="G794" s="1554"/>
      <c r="H794" s="1012"/>
      <c r="I794" s="1546"/>
      <c r="J794" s="1013"/>
      <c r="K794" s="1014"/>
      <c r="L794" s="2457">
        <v>0</v>
      </c>
      <c r="M794" s="1552">
        <v>0</v>
      </c>
      <c r="N794" s="1552">
        <v>0</v>
      </c>
      <c r="O794" s="2456">
        <v>0</v>
      </c>
      <c r="P794" s="1307"/>
      <c r="Q794" s="1662"/>
    </row>
    <row r="795" spans="1:17" ht="14.45" customHeight="1" x14ac:dyDescent="0.2">
      <c r="A795" s="1535" t="s">
        <v>388</v>
      </c>
      <c r="B795" s="262">
        <v>0</v>
      </c>
      <c r="C795" s="262">
        <v>0</v>
      </c>
      <c r="D795" s="262">
        <v>0</v>
      </c>
      <c r="E795" s="2688">
        <v>0</v>
      </c>
      <c r="F795" s="1005"/>
      <c r="G795" s="1554"/>
      <c r="H795" s="1012"/>
      <c r="I795" s="1546"/>
      <c r="J795" s="1013"/>
      <c r="K795" s="1014"/>
      <c r="L795" s="2457">
        <v>0</v>
      </c>
      <c r="M795" s="1552">
        <v>0</v>
      </c>
      <c r="N795" s="1552">
        <v>0</v>
      </c>
      <c r="O795" s="2456">
        <v>0</v>
      </c>
      <c r="P795" s="1307"/>
      <c r="Q795" s="1662"/>
    </row>
    <row r="796" spans="1:17" ht="14.45" customHeight="1" x14ac:dyDescent="0.2">
      <c r="A796" s="1538" t="s">
        <v>389</v>
      </c>
      <c r="B796" s="1539">
        <v>4</v>
      </c>
      <c r="C796" s="1539">
        <v>4</v>
      </c>
      <c r="D796" s="1539">
        <v>19</v>
      </c>
      <c r="E796" s="2682">
        <v>4.75</v>
      </c>
      <c r="F796" s="1050"/>
      <c r="G796" s="1252"/>
      <c r="H796" s="1051"/>
      <c r="I796" s="1555"/>
      <c r="J796" s="1052"/>
      <c r="K796" s="993"/>
      <c r="L796" s="2438">
        <v>5</v>
      </c>
      <c r="M796" s="1539">
        <v>5</v>
      </c>
      <c r="N796" s="1539">
        <v>24</v>
      </c>
      <c r="O796" s="2436">
        <v>4.8</v>
      </c>
      <c r="P796" s="1660"/>
      <c r="Q796" s="1661"/>
    </row>
    <row r="797" spans="1:17" ht="14.45" customHeight="1" x14ac:dyDescent="0.2">
      <c r="A797" s="1535" t="s">
        <v>390</v>
      </c>
      <c r="B797" s="262">
        <v>0</v>
      </c>
      <c r="C797" s="262">
        <v>0</v>
      </c>
      <c r="D797" s="262">
        <v>0</v>
      </c>
      <c r="E797" s="2688">
        <v>0</v>
      </c>
      <c r="F797" s="1005"/>
      <c r="G797" s="1554"/>
      <c r="H797" s="1012"/>
      <c r="I797" s="1546"/>
      <c r="J797" s="1013"/>
      <c r="K797" s="1014"/>
      <c r="L797" s="2457">
        <v>0</v>
      </c>
      <c r="M797" s="1552">
        <v>0</v>
      </c>
      <c r="N797" s="1552">
        <v>0</v>
      </c>
      <c r="O797" s="2456">
        <v>0</v>
      </c>
      <c r="P797" s="1307"/>
      <c r="Q797" s="1662"/>
    </row>
    <row r="798" spans="1:17" ht="14.45" customHeight="1" x14ac:dyDescent="0.2">
      <c r="A798" s="1535" t="s">
        <v>391</v>
      </c>
      <c r="B798" s="262">
        <v>0</v>
      </c>
      <c r="C798" s="262">
        <v>0</v>
      </c>
      <c r="D798" s="262">
        <v>0</v>
      </c>
      <c r="E798" s="2688">
        <v>0</v>
      </c>
      <c r="F798" s="1005"/>
      <c r="G798" s="1554"/>
      <c r="H798" s="1012"/>
      <c r="I798" s="1546"/>
      <c r="J798" s="1013"/>
      <c r="K798" s="1014"/>
      <c r="L798" s="2457">
        <v>0</v>
      </c>
      <c r="M798" s="1552">
        <v>0</v>
      </c>
      <c r="N798" s="1552">
        <v>0</v>
      </c>
      <c r="O798" s="2456">
        <v>0</v>
      </c>
      <c r="P798" s="1307"/>
      <c r="Q798" s="1662"/>
    </row>
    <row r="799" spans="1:17" ht="14.45" customHeight="1" x14ac:dyDescent="0.2">
      <c r="A799" s="1535" t="s">
        <v>392</v>
      </c>
      <c r="B799" s="262">
        <v>0</v>
      </c>
      <c r="C799" s="262">
        <v>0</v>
      </c>
      <c r="D799" s="262">
        <v>0</v>
      </c>
      <c r="E799" s="2688">
        <v>0</v>
      </c>
      <c r="F799" s="1005"/>
      <c r="G799" s="1554"/>
      <c r="H799" s="1012"/>
      <c r="I799" s="1546"/>
      <c r="J799" s="1013"/>
      <c r="K799" s="1014"/>
      <c r="L799" s="2457">
        <v>0</v>
      </c>
      <c r="M799" s="1552">
        <v>0</v>
      </c>
      <c r="N799" s="1552">
        <v>0</v>
      </c>
      <c r="O799" s="2456">
        <v>0</v>
      </c>
      <c r="P799" s="1307"/>
      <c r="Q799" s="1662"/>
    </row>
    <row r="800" spans="1:17" ht="14.45" customHeight="1" x14ac:dyDescent="0.2">
      <c r="A800" s="1535" t="s">
        <v>393</v>
      </c>
      <c r="B800" s="1552">
        <v>2</v>
      </c>
      <c r="C800" s="1552">
        <v>2</v>
      </c>
      <c r="D800" s="262">
        <v>9</v>
      </c>
      <c r="E800" s="2684">
        <v>4.5</v>
      </c>
      <c r="F800" s="1005" t="s">
        <v>1974</v>
      </c>
      <c r="G800" s="1305">
        <v>942000</v>
      </c>
      <c r="H800" s="1006">
        <v>4810000</v>
      </c>
      <c r="I800" s="1546"/>
      <c r="J800" s="1007"/>
      <c r="K800" s="1014"/>
      <c r="L800" s="2457">
        <v>2</v>
      </c>
      <c r="M800" s="1552">
        <v>2</v>
      </c>
      <c r="N800" s="1552">
        <v>9</v>
      </c>
      <c r="O800" s="2576">
        <v>4.5</v>
      </c>
      <c r="P800" s="1307">
        <v>956000</v>
      </c>
      <c r="Q800" s="1200">
        <v>4810000</v>
      </c>
    </row>
    <row r="801" spans="1:17" ht="14.45" customHeight="1" x14ac:dyDescent="0.2">
      <c r="A801" s="1535" t="s">
        <v>394</v>
      </c>
      <c r="B801" s="1552">
        <v>0</v>
      </c>
      <c r="C801" s="1552">
        <v>0</v>
      </c>
      <c r="D801" s="262">
        <v>0</v>
      </c>
      <c r="E801" s="2684">
        <v>0</v>
      </c>
      <c r="F801" s="1005"/>
      <c r="G801" s="1554"/>
      <c r="H801" s="1012"/>
      <c r="I801" s="1546"/>
      <c r="J801" s="1007"/>
      <c r="K801" s="1014"/>
      <c r="L801" s="2457">
        <v>0</v>
      </c>
      <c r="M801" s="1552">
        <v>0</v>
      </c>
      <c r="N801" s="1552">
        <v>0</v>
      </c>
      <c r="O801" s="2576">
        <v>0</v>
      </c>
      <c r="P801" s="1307"/>
      <c r="Q801" s="1662"/>
    </row>
    <row r="802" spans="1:17" ht="14.45" customHeight="1" x14ac:dyDescent="0.2">
      <c r="A802" s="1535" t="s">
        <v>395</v>
      </c>
      <c r="B802" s="1552">
        <v>0</v>
      </c>
      <c r="C802" s="1552">
        <v>0</v>
      </c>
      <c r="D802" s="262">
        <v>0</v>
      </c>
      <c r="E802" s="2684">
        <v>0</v>
      </c>
      <c r="F802" s="1005"/>
      <c r="G802" s="1554"/>
      <c r="H802" s="1012"/>
      <c r="I802" s="1546"/>
      <c r="J802" s="1007"/>
      <c r="K802" s="1014"/>
      <c r="L802" s="2457">
        <v>0</v>
      </c>
      <c r="M802" s="1552">
        <v>0</v>
      </c>
      <c r="N802" s="1552">
        <v>0</v>
      </c>
      <c r="O802" s="2576">
        <v>0</v>
      </c>
      <c r="P802" s="1307"/>
      <c r="Q802" s="1662"/>
    </row>
    <row r="803" spans="1:17" ht="14.45" customHeight="1" x14ac:dyDescent="0.2">
      <c r="A803" s="1535" t="s">
        <v>396</v>
      </c>
      <c r="B803" s="1552">
        <v>0</v>
      </c>
      <c r="C803" s="1552">
        <v>0</v>
      </c>
      <c r="D803" s="262">
        <v>0</v>
      </c>
      <c r="E803" s="2684">
        <v>0</v>
      </c>
      <c r="F803" s="1005"/>
      <c r="G803" s="1554"/>
      <c r="H803" s="1012"/>
      <c r="I803" s="1546"/>
      <c r="J803" s="1007"/>
      <c r="K803" s="1014"/>
      <c r="L803" s="2457">
        <v>0</v>
      </c>
      <c r="M803" s="1552">
        <v>0</v>
      </c>
      <c r="N803" s="1552">
        <v>0</v>
      </c>
      <c r="O803" s="2576">
        <v>0</v>
      </c>
      <c r="P803" s="1307"/>
      <c r="Q803" s="1662"/>
    </row>
    <row r="804" spans="1:17" ht="14.45" customHeight="1" x14ac:dyDescent="0.2">
      <c r="A804" s="1535" t="s">
        <v>1738</v>
      </c>
      <c r="B804" s="1552">
        <v>2</v>
      </c>
      <c r="C804" s="1552">
        <v>2</v>
      </c>
      <c r="D804" s="262">
        <v>10</v>
      </c>
      <c r="E804" s="2684">
        <v>5</v>
      </c>
      <c r="F804" s="1005" t="s">
        <v>1974</v>
      </c>
      <c r="G804" s="1305">
        <v>942000</v>
      </c>
      <c r="H804" s="1006">
        <v>4810000</v>
      </c>
      <c r="I804" s="1546"/>
      <c r="J804" s="1007"/>
      <c r="K804" s="1014"/>
      <c r="L804" s="2457">
        <v>3</v>
      </c>
      <c r="M804" s="1552">
        <v>3</v>
      </c>
      <c r="N804" s="1552">
        <v>15</v>
      </c>
      <c r="O804" s="2576">
        <v>5</v>
      </c>
      <c r="P804" s="1307">
        <v>956000</v>
      </c>
      <c r="Q804" s="1200">
        <v>4810000</v>
      </c>
    </row>
    <row r="805" spans="1:17" ht="14.45" customHeight="1" x14ac:dyDescent="0.2">
      <c r="A805" s="1547" t="s">
        <v>398</v>
      </c>
      <c r="B805" s="2630">
        <v>0</v>
      </c>
      <c r="C805" s="2630">
        <v>0</v>
      </c>
      <c r="D805" s="262">
        <v>0</v>
      </c>
      <c r="E805" s="2685">
        <v>0</v>
      </c>
      <c r="F805" s="1549"/>
      <c r="G805" s="1012"/>
      <c r="H805" s="1012"/>
      <c r="I805" s="1556"/>
      <c r="J805" s="1020"/>
      <c r="K805" s="1021"/>
      <c r="L805" s="2635">
        <v>0</v>
      </c>
      <c r="M805" s="1673">
        <v>0</v>
      </c>
      <c r="N805" s="2441">
        <v>0</v>
      </c>
      <c r="O805" s="2641">
        <v>0</v>
      </c>
      <c r="P805" s="1677"/>
      <c r="Q805" s="2076"/>
    </row>
    <row r="806" spans="1:17" ht="14.45" customHeight="1" thickBot="1" x14ac:dyDescent="0.25">
      <c r="A806" s="1053" t="s">
        <v>399</v>
      </c>
      <c r="B806" s="1054">
        <v>24</v>
      </c>
      <c r="C806" s="1054">
        <v>23</v>
      </c>
      <c r="D806" s="1054">
        <v>110</v>
      </c>
      <c r="E806" s="1536">
        <v>4.7826086956521738</v>
      </c>
      <c r="F806" s="2131" t="s">
        <v>1528</v>
      </c>
      <c r="G806" s="1135">
        <v>942000</v>
      </c>
      <c r="H806" s="1135">
        <v>4809999.9999999991</v>
      </c>
      <c r="I806" s="1055"/>
      <c r="J806" s="1055" t="s">
        <v>980</v>
      </c>
      <c r="K806" s="1058"/>
      <c r="L806" s="1054">
        <v>19</v>
      </c>
      <c r="M806" s="1054">
        <v>18</v>
      </c>
      <c r="N806" s="1054">
        <v>86.6</v>
      </c>
      <c r="O806" s="1133">
        <v>4.8111111111111109</v>
      </c>
      <c r="P806" s="1659">
        <v>956000</v>
      </c>
      <c r="Q806" s="1663">
        <v>4810000</v>
      </c>
    </row>
    <row r="807" spans="1:17" x14ac:dyDescent="0.2">
      <c r="A807" s="7" t="s">
        <v>1904</v>
      </c>
      <c r="B807" s="8"/>
      <c r="C807" s="8"/>
      <c r="D807" s="8"/>
      <c r="E807" s="9"/>
      <c r="F807" s="10"/>
      <c r="G807" s="11"/>
      <c r="H807" s="8"/>
      <c r="I807" s="9"/>
      <c r="J807" s="1"/>
      <c r="K807" s="1"/>
      <c r="O807" s="1"/>
      <c r="P807" s="1"/>
    </row>
    <row r="808" spans="1:17" x14ac:dyDescent="0.2">
      <c r="A808" s="1687" t="s">
        <v>709</v>
      </c>
      <c r="B808" s="8"/>
      <c r="C808" s="8"/>
      <c r="D808" s="8"/>
      <c r="E808" s="9"/>
      <c r="F808" s="10"/>
      <c r="G808" s="11"/>
      <c r="H808" s="8"/>
      <c r="I808" s="9"/>
      <c r="J808" s="1"/>
      <c r="K808" s="1"/>
      <c r="O808" s="1"/>
      <c r="P808" s="1"/>
    </row>
    <row r="809" spans="1:17" x14ac:dyDescent="0.2">
      <c r="A809" s="6"/>
      <c r="B809" s="8"/>
      <c r="C809" s="8"/>
      <c r="D809" s="8"/>
      <c r="E809" s="9"/>
      <c r="F809" s="10"/>
      <c r="G809" s="11"/>
      <c r="H809" s="8"/>
      <c r="I809" s="9"/>
      <c r="J809" s="1"/>
      <c r="K809" s="1"/>
      <c r="O809" s="1"/>
      <c r="P809" s="1"/>
    </row>
    <row r="810" spans="1:17" x14ac:dyDescent="0.2">
      <c r="A810" s="6"/>
      <c r="B810" s="8"/>
      <c r="C810" s="8"/>
      <c r="D810" s="8"/>
      <c r="E810" s="2475"/>
      <c r="F810" s="10"/>
      <c r="G810" s="11"/>
      <c r="H810" s="8"/>
      <c r="I810" s="2475"/>
      <c r="J810" s="2476"/>
      <c r="K810" s="2476"/>
      <c r="O810" s="2476"/>
      <c r="P810" s="2476"/>
    </row>
    <row r="811" spans="1:17" ht="15.75" customHeight="1" x14ac:dyDescent="0.25">
      <c r="A811" s="2710" t="s">
        <v>1901</v>
      </c>
      <c r="B811" s="2710"/>
      <c r="C811" s="2710"/>
      <c r="D811" s="2710"/>
      <c r="E811" s="2710"/>
      <c r="F811" s="2710"/>
      <c r="G811" s="2710"/>
      <c r="H811" s="2710"/>
      <c r="I811" s="2710"/>
      <c r="J811" s="2710"/>
      <c r="K811" s="2710"/>
      <c r="L811" s="2710"/>
      <c r="M811" s="2710"/>
      <c r="N811" s="2710"/>
      <c r="O811" s="2710"/>
      <c r="P811" s="2710"/>
      <c r="Q811" s="2710"/>
    </row>
    <row r="812" spans="1:17" x14ac:dyDescent="0.2">
      <c r="A812" s="3"/>
      <c r="B812" s="12"/>
      <c r="C812" s="12"/>
      <c r="D812" s="12"/>
      <c r="E812" s="13"/>
      <c r="F812" s="14"/>
      <c r="G812" s="23"/>
      <c r="H812" s="12"/>
      <c r="I812" s="13"/>
      <c r="J812" s="13"/>
      <c r="K812" s="13"/>
      <c r="L812" s="12"/>
      <c r="M812" s="12"/>
      <c r="N812" s="12"/>
      <c r="O812" s="13"/>
      <c r="P812" s="13"/>
      <c r="Q812" s="12"/>
    </row>
    <row r="813" spans="1:17" ht="13.5" thickBot="1" x14ac:dyDescent="0.25">
      <c r="A813" s="3" t="s">
        <v>407</v>
      </c>
      <c r="B813" s="12"/>
      <c r="C813" s="12"/>
      <c r="D813" s="12"/>
      <c r="E813" s="13"/>
      <c r="F813" s="14"/>
      <c r="G813" s="12"/>
      <c r="H813" s="12"/>
      <c r="I813" s="13"/>
      <c r="J813" s="13"/>
      <c r="K813" s="13"/>
      <c r="L813" s="12"/>
      <c r="M813" s="12"/>
      <c r="N813" s="12"/>
      <c r="O813" s="13"/>
      <c r="P813" s="13"/>
      <c r="Q813" s="12"/>
    </row>
    <row r="814" spans="1:17" ht="14.45" customHeight="1" thickBot="1" x14ac:dyDescent="0.25">
      <c r="A814" s="2711" t="s">
        <v>334</v>
      </c>
      <c r="B814" s="2714" t="s">
        <v>1902</v>
      </c>
      <c r="C814" s="2715"/>
      <c r="D814" s="2715"/>
      <c r="E814" s="2715"/>
      <c r="F814" s="2715"/>
      <c r="G814" s="2715"/>
      <c r="H814" s="2715"/>
      <c r="I814" s="2715"/>
      <c r="J814" s="2715"/>
      <c r="K814" s="2715"/>
      <c r="L814" s="2716" t="s">
        <v>1903</v>
      </c>
      <c r="M814" s="2717"/>
      <c r="N814" s="2717"/>
      <c r="O814" s="2717"/>
      <c r="P814" s="2718"/>
      <c r="Q814" s="2719"/>
    </row>
    <row r="815" spans="1:17" ht="14.45" customHeight="1" x14ac:dyDescent="0.2">
      <c r="A815" s="2712"/>
      <c r="B815" s="2720" t="s">
        <v>335</v>
      </c>
      <c r="C815" s="2721"/>
      <c r="D815" s="1061"/>
      <c r="E815" s="1061" t="s">
        <v>910</v>
      </c>
      <c r="F815" s="1061" t="s">
        <v>336</v>
      </c>
      <c r="G815" s="1061"/>
      <c r="H815" s="1061"/>
      <c r="I815" s="2724" t="s">
        <v>337</v>
      </c>
      <c r="J815" s="2725"/>
      <c r="K815" s="2726"/>
      <c r="L815" s="2722" t="s">
        <v>335</v>
      </c>
      <c r="M815" s="2723"/>
      <c r="N815" s="1068" t="s">
        <v>338</v>
      </c>
      <c r="O815" s="1069" t="s">
        <v>339</v>
      </c>
      <c r="P815" s="1070"/>
      <c r="Q815" s="1071"/>
    </row>
    <row r="816" spans="1:17" ht="14.45" customHeight="1" x14ac:dyDescent="0.2">
      <c r="A816" s="2712"/>
      <c r="B816" s="1061" t="s">
        <v>841</v>
      </c>
      <c r="C816" s="1061" t="s">
        <v>341</v>
      </c>
      <c r="D816" s="1061" t="s">
        <v>843</v>
      </c>
      <c r="E816" s="1061" t="s">
        <v>848</v>
      </c>
      <c r="F816" s="1061" t="s">
        <v>342</v>
      </c>
      <c r="G816" s="1061" t="s">
        <v>343</v>
      </c>
      <c r="H816" s="1061" t="s">
        <v>344</v>
      </c>
      <c r="I816" s="2727" t="s">
        <v>845</v>
      </c>
      <c r="J816" s="2728"/>
      <c r="K816" s="2729"/>
      <c r="L816" s="1072" t="s">
        <v>841</v>
      </c>
      <c r="M816" s="1068" t="s">
        <v>341</v>
      </c>
      <c r="N816" s="1068" t="s">
        <v>345</v>
      </c>
      <c r="O816" s="1069"/>
      <c r="P816" s="1068" t="s">
        <v>343</v>
      </c>
      <c r="Q816" s="1071" t="s">
        <v>344</v>
      </c>
    </row>
    <row r="817" spans="1:17" ht="14.45" customHeight="1" x14ac:dyDescent="0.2">
      <c r="A817" s="2712"/>
      <c r="B817" s="1061"/>
      <c r="C817" s="1061"/>
      <c r="D817" s="1061"/>
      <c r="E817" s="1061"/>
      <c r="F817" s="1061" t="s">
        <v>347</v>
      </c>
      <c r="G817" s="1061" t="s">
        <v>348</v>
      </c>
      <c r="H817" s="1061" t="s">
        <v>347</v>
      </c>
      <c r="I817" s="1062"/>
      <c r="J817" s="1063"/>
      <c r="K817" s="1064"/>
      <c r="L817" s="1072"/>
      <c r="M817" s="1068"/>
      <c r="N817" s="1068"/>
      <c r="O817" s="1069" t="s">
        <v>350</v>
      </c>
      <c r="P817" s="1068" t="s">
        <v>348</v>
      </c>
      <c r="Q817" s="1071" t="s">
        <v>347</v>
      </c>
    </row>
    <row r="818" spans="1:17" ht="14.45" customHeight="1" x14ac:dyDescent="0.2">
      <c r="A818" s="2713"/>
      <c r="B818" s="1065" t="s">
        <v>351</v>
      </c>
      <c r="C818" s="1065" t="s">
        <v>351</v>
      </c>
      <c r="D818" s="1065" t="s">
        <v>352</v>
      </c>
      <c r="E818" s="1065" t="s">
        <v>762</v>
      </c>
      <c r="F818" s="1065"/>
      <c r="G818" s="1065" t="s">
        <v>353</v>
      </c>
      <c r="H818" s="1065" t="s">
        <v>354</v>
      </c>
      <c r="I818" s="1066" t="s">
        <v>355</v>
      </c>
      <c r="J818" s="1066" t="s">
        <v>356</v>
      </c>
      <c r="K818" s="1067" t="s">
        <v>357</v>
      </c>
      <c r="L818" s="1073" t="s">
        <v>351</v>
      </c>
      <c r="M818" s="1074" t="s">
        <v>351</v>
      </c>
      <c r="N818" s="1074" t="s">
        <v>352</v>
      </c>
      <c r="O818" s="1075"/>
      <c r="P818" s="1074" t="s">
        <v>353</v>
      </c>
      <c r="Q818" s="1076" t="s">
        <v>354</v>
      </c>
    </row>
    <row r="819" spans="1:17" ht="14.45" customHeight="1" x14ac:dyDescent="0.2">
      <c r="A819" s="1022" t="s">
        <v>358</v>
      </c>
      <c r="B819" s="1023">
        <v>19</v>
      </c>
      <c r="C819" s="1023">
        <v>16</v>
      </c>
      <c r="D819" s="1024">
        <v>146.6</v>
      </c>
      <c r="E819" s="1664">
        <v>9.1624999999999996</v>
      </c>
      <c r="F819" s="1026"/>
      <c r="G819" s="1023"/>
      <c r="H819" s="1023"/>
      <c r="I819" s="1025"/>
      <c r="J819" s="1025"/>
      <c r="K819" s="1027"/>
      <c r="L819" s="1028">
        <v>15</v>
      </c>
      <c r="M819" s="1024">
        <v>14</v>
      </c>
      <c r="N819" s="1024">
        <v>115.6</v>
      </c>
      <c r="O819" s="1664">
        <v>8.2571428571428562</v>
      </c>
      <c r="P819" s="1665"/>
      <c r="Q819" s="1666"/>
    </row>
    <row r="820" spans="1:17" ht="14.45" customHeight="1" x14ac:dyDescent="0.2">
      <c r="A820" s="1535" t="s">
        <v>359</v>
      </c>
      <c r="B820" s="1196">
        <v>0</v>
      </c>
      <c r="C820" s="1196">
        <v>0</v>
      </c>
      <c r="D820" s="1004">
        <v>0</v>
      </c>
      <c r="E820" s="1573">
        <v>0</v>
      </c>
      <c r="F820" s="1553"/>
      <c r="G820" s="1006"/>
      <c r="H820" s="1006"/>
      <c r="I820" s="1543"/>
      <c r="J820" s="1007"/>
      <c r="K820" s="1008"/>
      <c r="L820" s="2614">
        <v>0</v>
      </c>
      <c r="M820" s="1552">
        <v>0</v>
      </c>
      <c r="N820" s="1552">
        <v>0</v>
      </c>
      <c r="O820" s="1679">
        <v>0</v>
      </c>
      <c r="P820" s="1307"/>
      <c r="Q820" s="1662"/>
    </row>
    <row r="821" spans="1:17" ht="14.45" customHeight="1" x14ac:dyDescent="0.2">
      <c r="A821" s="1535" t="s">
        <v>360</v>
      </c>
      <c r="B821" s="1196">
        <v>0</v>
      </c>
      <c r="C821" s="1196">
        <v>0</v>
      </c>
      <c r="D821" s="1004">
        <v>0</v>
      </c>
      <c r="E821" s="1573">
        <v>0</v>
      </c>
      <c r="F821" s="1005"/>
      <c r="G821" s="1006"/>
      <c r="H821" s="1006"/>
      <c r="I821" s="1543"/>
      <c r="J821" s="1007"/>
      <c r="K821" s="1008"/>
      <c r="L821" s="2614">
        <v>0</v>
      </c>
      <c r="M821" s="1552">
        <v>0</v>
      </c>
      <c r="N821" s="1552">
        <v>0</v>
      </c>
      <c r="O821" s="1679">
        <v>0</v>
      </c>
      <c r="P821" s="1307"/>
      <c r="Q821" s="1662"/>
    </row>
    <row r="822" spans="1:17" ht="14.45" customHeight="1" x14ac:dyDescent="0.2">
      <c r="A822" s="1535" t="s">
        <v>361</v>
      </c>
      <c r="B822" s="1196">
        <v>10</v>
      </c>
      <c r="C822" s="1196">
        <v>8</v>
      </c>
      <c r="D822" s="1004">
        <v>64</v>
      </c>
      <c r="E822" s="1679">
        <v>8</v>
      </c>
      <c r="F822" s="1553" t="s">
        <v>985</v>
      </c>
      <c r="G822" s="1305">
        <v>1171000</v>
      </c>
      <c r="H822" s="2223">
        <v>7250000</v>
      </c>
      <c r="I822" s="1543"/>
      <c r="J822" s="1007"/>
      <c r="K822" s="1008"/>
      <c r="L822" s="2457">
        <v>6</v>
      </c>
      <c r="M822" s="1552">
        <v>5</v>
      </c>
      <c r="N822" s="1552">
        <v>30</v>
      </c>
      <c r="O822" s="2576">
        <v>6</v>
      </c>
      <c r="P822" s="1307">
        <v>1402000</v>
      </c>
      <c r="Q822" s="2645">
        <v>7250000</v>
      </c>
    </row>
    <row r="823" spans="1:17" ht="14.45" customHeight="1" x14ac:dyDescent="0.2">
      <c r="A823" s="1535" t="s">
        <v>362</v>
      </c>
      <c r="B823" s="1196">
        <v>0</v>
      </c>
      <c r="C823" s="1196">
        <v>0</v>
      </c>
      <c r="D823" s="1004">
        <v>0</v>
      </c>
      <c r="E823" s="1679">
        <v>0</v>
      </c>
      <c r="F823" s="1005"/>
      <c r="G823" s="1006"/>
      <c r="H823" s="1006"/>
      <c r="I823" s="1543"/>
      <c r="J823" s="1007"/>
      <c r="K823" s="1008"/>
      <c r="L823" s="2457">
        <v>0</v>
      </c>
      <c r="M823" s="1552">
        <v>0</v>
      </c>
      <c r="N823" s="1552">
        <v>0</v>
      </c>
      <c r="O823" s="2576">
        <v>0</v>
      </c>
      <c r="P823" s="1307"/>
      <c r="Q823" s="1662"/>
    </row>
    <row r="824" spans="1:17" ht="14.45" customHeight="1" x14ac:dyDescent="0.2">
      <c r="A824" s="1535" t="s">
        <v>363</v>
      </c>
      <c r="B824" s="1196">
        <v>3</v>
      </c>
      <c r="C824" s="1196">
        <v>3</v>
      </c>
      <c r="D824" s="1004">
        <v>3.5999999999999996</v>
      </c>
      <c r="E824" s="1679">
        <v>1.2</v>
      </c>
      <c r="F824" s="1005" t="s">
        <v>985</v>
      </c>
      <c r="G824" s="1305">
        <v>1171000</v>
      </c>
      <c r="H824" s="2223">
        <v>7250000</v>
      </c>
      <c r="I824" s="1543"/>
      <c r="J824" s="1007"/>
      <c r="K824" s="1008"/>
      <c r="L824" s="2457">
        <v>3</v>
      </c>
      <c r="M824" s="1552">
        <v>3</v>
      </c>
      <c r="N824" s="1552">
        <v>3.5999999999999996</v>
      </c>
      <c r="O824" s="2576">
        <v>1.2</v>
      </c>
      <c r="P824" s="1307">
        <v>1402000</v>
      </c>
      <c r="Q824" s="2645">
        <v>7250000</v>
      </c>
    </row>
    <row r="825" spans="1:17" ht="14.45" customHeight="1" x14ac:dyDescent="0.2">
      <c r="A825" s="1535" t="s">
        <v>364</v>
      </c>
      <c r="B825" s="1196">
        <v>2</v>
      </c>
      <c r="C825" s="1196">
        <v>1</v>
      </c>
      <c r="D825" s="1004">
        <v>7</v>
      </c>
      <c r="E825" s="1679">
        <v>7</v>
      </c>
      <c r="F825" s="1553" t="s">
        <v>985</v>
      </c>
      <c r="G825" s="1305">
        <v>1171000</v>
      </c>
      <c r="H825" s="2223">
        <v>7250000</v>
      </c>
      <c r="I825" s="1543"/>
      <c r="J825" s="1007"/>
      <c r="K825" s="1008"/>
      <c r="L825" s="2457">
        <v>2</v>
      </c>
      <c r="M825" s="1552">
        <v>2</v>
      </c>
      <c r="N825" s="1552">
        <v>10</v>
      </c>
      <c r="O825" s="2576">
        <v>5</v>
      </c>
      <c r="P825" s="1307">
        <v>1402000</v>
      </c>
      <c r="Q825" s="2645">
        <v>7250000</v>
      </c>
    </row>
    <row r="826" spans="1:17" ht="14.45" customHeight="1" x14ac:dyDescent="0.2">
      <c r="A826" s="1535" t="s">
        <v>365</v>
      </c>
      <c r="B826" s="1196">
        <v>0</v>
      </c>
      <c r="C826" s="1196">
        <v>0</v>
      </c>
      <c r="D826" s="1004">
        <v>0</v>
      </c>
      <c r="E826" s="1679">
        <v>0</v>
      </c>
      <c r="F826" s="1011"/>
      <c r="G826" s="1006"/>
      <c r="H826" s="1006"/>
      <c r="I826" s="1543"/>
      <c r="J826" s="1007"/>
      <c r="K826" s="1008"/>
      <c r="L826" s="2457">
        <v>0</v>
      </c>
      <c r="M826" s="1552">
        <v>0</v>
      </c>
      <c r="N826" s="1552">
        <v>0</v>
      </c>
      <c r="O826" s="2576">
        <v>0</v>
      </c>
      <c r="P826" s="1307"/>
      <c r="Q826" s="1662"/>
    </row>
    <row r="827" spans="1:17" ht="14.45" customHeight="1" x14ac:dyDescent="0.2">
      <c r="A827" s="1535" t="s">
        <v>366</v>
      </c>
      <c r="B827" s="1196">
        <v>0</v>
      </c>
      <c r="C827" s="1196">
        <v>0</v>
      </c>
      <c r="D827" s="1004">
        <v>0</v>
      </c>
      <c r="E827" s="1679">
        <v>0</v>
      </c>
      <c r="F827" s="1011"/>
      <c r="G827" s="1006"/>
      <c r="H827" s="1006"/>
      <c r="I827" s="1543"/>
      <c r="J827" s="1007"/>
      <c r="K827" s="1008"/>
      <c r="L827" s="2457">
        <v>0</v>
      </c>
      <c r="M827" s="1552">
        <v>0</v>
      </c>
      <c r="N827" s="1552">
        <v>0</v>
      </c>
      <c r="O827" s="2576">
        <v>0</v>
      </c>
      <c r="P827" s="1307"/>
      <c r="Q827" s="1662"/>
    </row>
    <row r="828" spans="1:17" ht="14.45" customHeight="1" x14ac:dyDescent="0.2">
      <c r="A828" s="1535" t="s">
        <v>367</v>
      </c>
      <c r="B828" s="1196">
        <v>0</v>
      </c>
      <c r="C828" s="1196">
        <v>0</v>
      </c>
      <c r="D828" s="1004">
        <v>0</v>
      </c>
      <c r="E828" s="1679">
        <v>0</v>
      </c>
      <c r="F828" s="1005"/>
      <c r="G828" s="1006"/>
      <c r="H828" s="1006"/>
      <c r="I828" s="1543"/>
      <c r="J828" s="1007"/>
      <c r="K828" s="1008"/>
      <c r="L828" s="2457">
        <v>0</v>
      </c>
      <c r="M828" s="1552">
        <v>0</v>
      </c>
      <c r="N828" s="1552">
        <v>0</v>
      </c>
      <c r="O828" s="2576">
        <v>0</v>
      </c>
      <c r="P828" s="1307"/>
      <c r="Q828" s="1662"/>
    </row>
    <row r="829" spans="1:17" ht="14.45" customHeight="1" x14ac:dyDescent="0.2">
      <c r="A829" s="1535" t="s">
        <v>368</v>
      </c>
      <c r="B829" s="1196">
        <v>4</v>
      </c>
      <c r="C829" s="1196">
        <v>4</v>
      </c>
      <c r="D829" s="1004">
        <v>72</v>
      </c>
      <c r="E829" s="1679">
        <v>18</v>
      </c>
      <c r="F829" s="1553" t="s">
        <v>985</v>
      </c>
      <c r="G829" s="1305">
        <v>1171000</v>
      </c>
      <c r="H829" s="2223">
        <v>7250000</v>
      </c>
      <c r="I829" s="1543"/>
      <c r="J829" s="1007"/>
      <c r="K829" s="1008"/>
      <c r="L829" s="2457">
        <v>4</v>
      </c>
      <c r="M829" s="1552">
        <v>4</v>
      </c>
      <c r="N829" s="1552">
        <v>72</v>
      </c>
      <c r="O829" s="2576">
        <v>18</v>
      </c>
      <c r="P829" s="1307">
        <v>1402000</v>
      </c>
      <c r="Q829" s="2645">
        <v>7250000</v>
      </c>
    </row>
    <row r="830" spans="1:17" ht="14.45" customHeight="1" x14ac:dyDescent="0.2">
      <c r="A830" s="1535" t="s">
        <v>369</v>
      </c>
      <c r="B830" s="1196">
        <v>0</v>
      </c>
      <c r="C830" s="1196">
        <v>0</v>
      </c>
      <c r="D830" s="1004">
        <v>0</v>
      </c>
      <c r="E830" s="1679">
        <v>0</v>
      </c>
      <c r="F830" s="1011"/>
      <c r="G830" s="1006"/>
      <c r="H830" s="1006"/>
      <c r="I830" s="1543"/>
      <c r="J830" s="1007"/>
      <c r="K830" s="1008"/>
      <c r="L830" s="2457">
        <v>0</v>
      </c>
      <c r="M830" s="1552">
        <v>0</v>
      </c>
      <c r="N830" s="1552">
        <v>0</v>
      </c>
      <c r="O830" s="2456">
        <v>0</v>
      </c>
      <c r="P830" s="1307"/>
      <c r="Q830" s="1662"/>
    </row>
    <row r="831" spans="1:17" ht="14.45" customHeight="1" x14ac:dyDescent="0.2">
      <c r="A831" s="1535" t="s">
        <v>370</v>
      </c>
      <c r="B831" s="1196">
        <v>0</v>
      </c>
      <c r="C831" s="1196">
        <v>0</v>
      </c>
      <c r="D831" s="1004">
        <v>0</v>
      </c>
      <c r="E831" s="1573">
        <v>0</v>
      </c>
      <c r="F831" s="1005"/>
      <c r="G831" s="1006"/>
      <c r="H831" s="1006"/>
      <c r="I831" s="1543"/>
      <c r="J831" s="1007"/>
      <c r="K831" s="1008"/>
      <c r="L831" s="2457">
        <v>0</v>
      </c>
      <c r="M831" s="1552">
        <v>0</v>
      </c>
      <c r="N831" s="1552">
        <v>0</v>
      </c>
      <c r="O831" s="2456">
        <v>0</v>
      </c>
      <c r="P831" s="1307"/>
      <c r="Q831" s="1662"/>
    </row>
    <row r="832" spans="1:17" ht="14.45" customHeight="1" x14ac:dyDescent="0.2">
      <c r="A832" s="1535" t="s">
        <v>371</v>
      </c>
      <c r="B832" s="1196">
        <v>0</v>
      </c>
      <c r="C832" s="1196">
        <v>0</v>
      </c>
      <c r="D832" s="1004">
        <v>0</v>
      </c>
      <c r="E832" s="1573">
        <v>0</v>
      </c>
      <c r="F832" s="1011"/>
      <c r="G832" s="1006"/>
      <c r="H832" s="1006"/>
      <c r="I832" s="1543"/>
      <c r="J832" s="1007"/>
      <c r="K832" s="1008"/>
      <c r="L832" s="2457">
        <v>0</v>
      </c>
      <c r="M832" s="1552">
        <v>0</v>
      </c>
      <c r="N832" s="1552">
        <v>0</v>
      </c>
      <c r="O832" s="2456">
        <v>0</v>
      </c>
      <c r="P832" s="1307"/>
      <c r="Q832" s="1662"/>
    </row>
    <row r="833" spans="1:17" ht="14.45" customHeight="1" x14ac:dyDescent="0.2">
      <c r="A833" s="1535" t="s">
        <v>372</v>
      </c>
      <c r="B833" s="1196">
        <v>0</v>
      </c>
      <c r="C833" s="1196">
        <v>0</v>
      </c>
      <c r="D833" s="1004">
        <v>0</v>
      </c>
      <c r="E833" s="1573">
        <v>0</v>
      </c>
      <c r="F833" s="1005"/>
      <c r="G833" s="1006"/>
      <c r="H833" s="1006"/>
      <c r="I833" s="1543"/>
      <c r="J833" s="1007"/>
      <c r="K833" s="1008"/>
      <c r="L833" s="2457">
        <v>0</v>
      </c>
      <c r="M833" s="1552">
        <v>0</v>
      </c>
      <c r="N833" s="1552">
        <v>0</v>
      </c>
      <c r="O833" s="2456">
        <v>0</v>
      </c>
      <c r="P833" s="1307"/>
      <c r="Q833" s="1662"/>
    </row>
    <row r="834" spans="1:17" ht="14.45" customHeight="1" x14ac:dyDescent="0.2">
      <c r="A834" s="1535" t="s">
        <v>373</v>
      </c>
      <c r="B834" s="1196">
        <v>0</v>
      </c>
      <c r="C834" s="1196">
        <v>0</v>
      </c>
      <c r="D834" s="1004">
        <v>0</v>
      </c>
      <c r="E834" s="1573">
        <v>0</v>
      </c>
      <c r="F834" s="1011"/>
      <c r="G834" s="1006"/>
      <c r="H834" s="1006"/>
      <c r="I834" s="1543"/>
      <c r="J834" s="1007"/>
      <c r="K834" s="1008"/>
      <c r="L834" s="2457">
        <v>0</v>
      </c>
      <c r="M834" s="1552">
        <v>0</v>
      </c>
      <c r="N834" s="1552">
        <v>0</v>
      </c>
      <c r="O834" s="2456">
        <v>0</v>
      </c>
      <c r="P834" s="1307"/>
      <c r="Q834" s="1662"/>
    </row>
    <row r="835" spans="1:17" ht="14.45" customHeight="1" x14ac:dyDescent="0.2">
      <c r="A835" s="1538" t="s">
        <v>374</v>
      </c>
      <c r="B835" s="1049">
        <v>23</v>
      </c>
      <c r="C835" s="1031">
        <v>23</v>
      </c>
      <c r="D835" s="2618">
        <v>690</v>
      </c>
      <c r="E835" s="1664">
        <v>30</v>
      </c>
      <c r="F835" s="1034"/>
      <c r="G835" s="1035"/>
      <c r="H835" s="1035"/>
      <c r="I835" s="1544"/>
      <c r="J835" s="1036"/>
      <c r="K835" s="1037"/>
      <c r="L835" s="2438">
        <v>75</v>
      </c>
      <c r="M835" s="1539">
        <v>75</v>
      </c>
      <c r="N835" s="1539">
        <v>898</v>
      </c>
      <c r="O835" s="2577"/>
      <c r="P835" s="1660"/>
      <c r="Q835" s="1661"/>
    </row>
    <row r="836" spans="1:17" ht="14.45" customHeight="1" x14ac:dyDescent="0.2">
      <c r="A836" s="1535" t="s">
        <v>375</v>
      </c>
      <c r="B836" s="1196">
        <v>23</v>
      </c>
      <c r="C836" s="1196">
        <v>23</v>
      </c>
      <c r="D836" s="1004">
        <v>690</v>
      </c>
      <c r="E836" s="1679">
        <v>30</v>
      </c>
      <c r="F836" s="1553" t="s">
        <v>985</v>
      </c>
      <c r="G836" s="1305">
        <v>1171000</v>
      </c>
      <c r="H836" s="2223">
        <v>7250000</v>
      </c>
      <c r="I836" s="1543"/>
      <c r="J836" s="1007"/>
      <c r="K836" s="1008"/>
      <c r="L836" s="2457">
        <v>74</v>
      </c>
      <c r="M836" s="1552">
        <v>74</v>
      </c>
      <c r="N836" s="1552">
        <v>888</v>
      </c>
      <c r="O836" s="2576">
        <v>12</v>
      </c>
      <c r="P836" s="1307">
        <v>1402000</v>
      </c>
      <c r="Q836" s="2645">
        <v>7250000</v>
      </c>
    </row>
    <row r="837" spans="1:17" ht="14.45" customHeight="1" x14ac:dyDescent="0.2">
      <c r="A837" s="1535" t="s">
        <v>376</v>
      </c>
      <c r="B837" s="1196">
        <v>0</v>
      </c>
      <c r="C837" s="1196">
        <v>0</v>
      </c>
      <c r="D837" s="1004">
        <v>0</v>
      </c>
      <c r="E837" s="1573">
        <v>0</v>
      </c>
      <c r="F837" s="1011"/>
      <c r="G837" s="1006"/>
      <c r="H837" s="1006"/>
      <c r="I837" s="1543"/>
      <c r="J837" s="1007"/>
      <c r="K837" s="1008"/>
      <c r="L837" s="2457">
        <v>0</v>
      </c>
      <c r="M837" s="1552">
        <v>0</v>
      </c>
      <c r="N837" s="1552">
        <v>0</v>
      </c>
      <c r="O837" s="2576">
        <v>0</v>
      </c>
      <c r="P837" s="1307"/>
      <c r="Q837" s="1662"/>
    </row>
    <row r="838" spans="1:17" ht="14.45" customHeight="1" x14ac:dyDescent="0.2">
      <c r="A838" s="1535" t="s">
        <v>377</v>
      </c>
      <c r="B838" s="1196">
        <v>0</v>
      </c>
      <c r="C838" s="1196">
        <v>0</v>
      </c>
      <c r="D838" s="1004">
        <v>0</v>
      </c>
      <c r="E838" s="1573">
        <v>0</v>
      </c>
      <c r="F838" s="1011"/>
      <c r="G838" s="1006"/>
      <c r="H838" s="1006"/>
      <c r="I838" s="1543"/>
      <c r="J838" s="1007"/>
      <c r="K838" s="1008"/>
      <c r="L838" s="2457">
        <v>0</v>
      </c>
      <c r="M838" s="1552">
        <v>0</v>
      </c>
      <c r="N838" s="1552">
        <v>0</v>
      </c>
      <c r="O838" s="2576">
        <v>0</v>
      </c>
      <c r="P838" s="1307"/>
      <c r="Q838" s="1662"/>
    </row>
    <row r="839" spans="1:17" ht="14.45" customHeight="1" x14ac:dyDescent="0.2">
      <c r="A839" s="1535" t="s">
        <v>378</v>
      </c>
      <c r="B839" s="1196">
        <v>0</v>
      </c>
      <c r="C839" s="1196">
        <v>0</v>
      </c>
      <c r="D839" s="1004">
        <v>0</v>
      </c>
      <c r="E839" s="1573">
        <v>0</v>
      </c>
      <c r="F839" s="1011"/>
      <c r="G839" s="1006"/>
      <c r="H839" s="1006"/>
      <c r="I839" s="1543"/>
      <c r="J839" s="1007"/>
      <c r="K839" s="1008"/>
      <c r="L839" s="2457">
        <v>1</v>
      </c>
      <c r="M839" s="1552">
        <v>1</v>
      </c>
      <c r="N839" s="1552">
        <v>10</v>
      </c>
      <c r="O839" s="2576">
        <v>10</v>
      </c>
      <c r="P839" s="1307">
        <v>1402000</v>
      </c>
      <c r="Q839" s="2645">
        <v>7250000</v>
      </c>
    </row>
    <row r="840" spans="1:17" ht="14.45" customHeight="1" x14ac:dyDescent="0.2">
      <c r="A840" s="1535" t="s">
        <v>379</v>
      </c>
      <c r="B840" s="1196">
        <v>0</v>
      </c>
      <c r="C840" s="1196">
        <v>0</v>
      </c>
      <c r="D840" s="1004">
        <v>0</v>
      </c>
      <c r="E840" s="1573">
        <v>0</v>
      </c>
      <c r="F840" s="1005"/>
      <c r="G840" s="1006"/>
      <c r="H840" s="1006"/>
      <c r="I840" s="1543"/>
      <c r="J840" s="1007"/>
      <c r="K840" s="1008"/>
      <c r="L840" s="2457">
        <v>0</v>
      </c>
      <c r="M840" s="1552">
        <v>0</v>
      </c>
      <c r="N840" s="1552">
        <v>0</v>
      </c>
      <c r="O840" s="2456">
        <v>0</v>
      </c>
      <c r="P840" s="1307"/>
      <c r="Q840" s="1662"/>
    </row>
    <row r="841" spans="1:17" ht="14.45" customHeight="1" x14ac:dyDescent="0.2">
      <c r="A841" s="1538" t="s">
        <v>380</v>
      </c>
      <c r="B841" s="1049">
        <v>10</v>
      </c>
      <c r="C841" s="1031">
        <v>9.8000000000000007</v>
      </c>
      <c r="D841" s="1031">
        <v>86.899999999999991</v>
      </c>
      <c r="E841" s="1664">
        <v>8.8673469387755084</v>
      </c>
      <c r="F841" s="1034"/>
      <c r="G841" s="1043"/>
      <c r="H841" s="1043"/>
      <c r="I841" s="1545"/>
      <c r="J841" s="1044"/>
      <c r="K841" s="1045"/>
      <c r="L841" s="2438">
        <v>9.6</v>
      </c>
      <c r="M841" s="1539">
        <v>9.4</v>
      </c>
      <c r="N841" s="1539">
        <v>92</v>
      </c>
      <c r="O841" s="2436">
        <v>9.787234042553191</v>
      </c>
      <c r="P841" s="1660"/>
      <c r="Q841" s="1661"/>
    </row>
    <row r="842" spans="1:17" ht="14.45" customHeight="1" x14ac:dyDescent="0.2">
      <c r="A842" s="1535" t="s">
        <v>381</v>
      </c>
      <c r="B842" s="1196">
        <v>3.8</v>
      </c>
      <c r="C842" s="1196">
        <v>3.6</v>
      </c>
      <c r="D842" s="1004">
        <v>28.8</v>
      </c>
      <c r="E842" s="1679">
        <v>8</v>
      </c>
      <c r="F842" s="1553" t="s">
        <v>985</v>
      </c>
      <c r="G842" s="1305">
        <v>1171000</v>
      </c>
      <c r="H842" s="2223">
        <v>7250000</v>
      </c>
      <c r="I842" s="1543"/>
      <c r="J842" s="1007"/>
      <c r="K842" s="1008"/>
      <c r="L842" s="2457">
        <v>4.5</v>
      </c>
      <c r="M842" s="1552">
        <v>4.3</v>
      </c>
      <c r="N842" s="1552">
        <v>34.4</v>
      </c>
      <c r="O842" s="2576">
        <v>8</v>
      </c>
      <c r="P842" s="1307">
        <v>1402000</v>
      </c>
      <c r="Q842" s="2645">
        <v>7250000</v>
      </c>
    </row>
    <row r="843" spans="1:17" ht="14.45" customHeight="1" x14ac:dyDescent="0.2">
      <c r="A843" s="1535" t="s">
        <v>382</v>
      </c>
      <c r="B843" s="1196">
        <v>1.2</v>
      </c>
      <c r="C843" s="1196">
        <v>1.2</v>
      </c>
      <c r="D843" s="1004">
        <v>18</v>
      </c>
      <c r="E843" s="1679">
        <v>15</v>
      </c>
      <c r="F843" s="1553" t="s">
        <v>985</v>
      </c>
      <c r="G843" s="1305">
        <v>1171000</v>
      </c>
      <c r="H843" s="2223">
        <v>7250000</v>
      </c>
      <c r="I843" s="1543"/>
      <c r="J843" s="1007"/>
      <c r="K843" s="1008"/>
      <c r="L843" s="2457">
        <v>2.1</v>
      </c>
      <c r="M843" s="1552">
        <v>2.1</v>
      </c>
      <c r="N843" s="1552">
        <v>31.5</v>
      </c>
      <c r="O843" s="2576">
        <v>15</v>
      </c>
      <c r="P843" s="1307">
        <v>1402000</v>
      </c>
      <c r="Q843" s="2645">
        <v>7250000</v>
      </c>
    </row>
    <row r="844" spans="1:17" ht="14.45" customHeight="1" x14ac:dyDescent="0.2">
      <c r="A844" s="1535" t="s">
        <v>383</v>
      </c>
      <c r="B844" s="1196">
        <v>0</v>
      </c>
      <c r="C844" s="1196">
        <v>0</v>
      </c>
      <c r="D844" s="1004">
        <v>0</v>
      </c>
      <c r="E844" s="1679">
        <v>0</v>
      </c>
      <c r="F844" s="1005"/>
      <c r="G844" s="1006"/>
      <c r="H844" s="1006"/>
      <c r="I844" s="1543"/>
      <c r="J844" s="1007"/>
      <c r="K844" s="1008"/>
      <c r="L844" s="2457">
        <v>0</v>
      </c>
      <c r="M844" s="1552">
        <v>0</v>
      </c>
      <c r="N844" s="1552">
        <v>0</v>
      </c>
      <c r="O844" s="2576">
        <v>0</v>
      </c>
      <c r="P844" s="1307"/>
      <c r="Q844" s="1662"/>
    </row>
    <row r="845" spans="1:17" ht="14.45" customHeight="1" x14ac:dyDescent="0.2">
      <c r="A845" s="1535" t="s">
        <v>384</v>
      </c>
      <c r="B845" s="1196">
        <v>3</v>
      </c>
      <c r="C845" s="1196">
        <v>3</v>
      </c>
      <c r="D845" s="1004">
        <v>26.099999999999998</v>
      </c>
      <c r="E845" s="1679">
        <v>8.6999999999999993</v>
      </c>
      <c r="F845" s="1553" t="s">
        <v>985</v>
      </c>
      <c r="G845" s="1305">
        <v>1171000</v>
      </c>
      <c r="H845" s="2223">
        <v>7250000</v>
      </c>
      <c r="I845" s="1546"/>
      <c r="J845" s="1013"/>
      <c r="K845" s="1008"/>
      <c r="L845" s="2457">
        <v>3</v>
      </c>
      <c r="M845" s="1552">
        <v>3</v>
      </c>
      <c r="N845" s="1552">
        <v>26.099999999999998</v>
      </c>
      <c r="O845" s="2576">
        <v>8.6999999999999993</v>
      </c>
      <c r="P845" s="1307">
        <v>1402000</v>
      </c>
      <c r="Q845" s="2645">
        <v>7250000</v>
      </c>
    </row>
    <row r="846" spans="1:17" ht="14.45" customHeight="1" x14ac:dyDescent="0.2">
      <c r="A846" s="1535" t="s">
        <v>385</v>
      </c>
      <c r="B846" s="1004">
        <v>0</v>
      </c>
      <c r="C846" s="1004">
        <v>0</v>
      </c>
      <c r="D846" s="1004">
        <v>0</v>
      </c>
      <c r="E846" s="1573">
        <v>0</v>
      </c>
      <c r="F846" s="1005"/>
      <c r="G846" s="1012"/>
      <c r="H846" s="1012"/>
      <c r="I846" s="1546"/>
      <c r="J846" s="1013"/>
      <c r="K846" s="1014"/>
      <c r="L846" s="2457">
        <v>0</v>
      </c>
      <c r="M846" s="1552">
        <v>0</v>
      </c>
      <c r="N846" s="1552">
        <v>0</v>
      </c>
      <c r="O846" s="2576">
        <v>0</v>
      </c>
      <c r="P846" s="1307"/>
      <c r="Q846" s="1662"/>
    </row>
    <row r="847" spans="1:17" ht="14.45" customHeight="1" x14ac:dyDescent="0.2">
      <c r="A847" s="1535" t="s">
        <v>386</v>
      </c>
      <c r="B847" s="1004">
        <v>2</v>
      </c>
      <c r="C847" s="1004">
        <v>2</v>
      </c>
      <c r="D847" s="1004">
        <v>14</v>
      </c>
      <c r="E847" s="1573">
        <v>7</v>
      </c>
      <c r="F847" s="1553" t="s">
        <v>985</v>
      </c>
      <c r="G847" s="1305">
        <v>1171000</v>
      </c>
      <c r="H847" s="2223">
        <v>7250000</v>
      </c>
      <c r="I847" s="1546"/>
      <c r="J847" s="1013"/>
      <c r="K847" s="1014"/>
      <c r="L847" s="2457">
        <v>0</v>
      </c>
      <c r="M847" s="1552">
        <v>0</v>
      </c>
      <c r="N847" s="1552">
        <v>0</v>
      </c>
      <c r="O847" s="2576">
        <v>0</v>
      </c>
      <c r="P847" s="1307"/>
      <c r="Q847" s="1662"/>
    </row>
    <row r="848" spans="1:17" ht="14.45" customHeight="1" x14ac:dyDescent="0.2">
      <c r="A848" s="1535" t="s">
        <v>387</v>
      </c>
      <c r="B848" s="1004">
        <v>0</v>
      </c>
      <c r="C848" s="1004">
        <v>0</v>
      </c>
      <c r="D848" s="1004">
        <v>0</v>
      </c>
      <c r="E848" s="1573">
        <v>0</v>
      </c>
      <c r="F848" s="1005"/>
      <c r="G848" s="1012"/>
      <c r="H848" s="1012"/>
      <c r="I848" s="1546"/>
      <c r="J848" s="1013"/>
      <c r="K848" s="1014"/>
      <c r="L848" s="2457">
        <v>0</v>
      </c>
      <c r="M848" s="1552">
        <v>0</v>
      </c>
      <c r="N848" s="1552">
        <v>0</v>
      </c>
      <c r="O848" s="2456">
        <v>0</v>
      </c>
      <c r="P848" s="1307"/>
      <c r="Q848" s="1662"/>
    </row>
    <row r="849" spans="1:17" ht="14.45" customHeight="1" x14ac:dyDescent="0.2">
      <c r="A849" s="1535" t="s">
        <v>388</v>
      </c>
      <c r="B849" s="1004">
        <v>0</v>
      </c>
      <c r="C849" s="1004">
        <v>0</v>
      </c>
      <c r="D849" s="1004">
        <v>0</v>
      </c>
      <c r="E849" s="1573">
        <v>0</v>
      </c>
      <c r="F849" s="1005"/>
      <c r="G849" s="1012"/>
      <c r="H849" s="1012"/>
      <c r="I849" s="1546"/>
      <c r="J849" s="1013"/>
      <c r="K849" s="1014"/>
      <c r="L849" s="2457">
        <v>0</v>
      </c>
      <c r="M849" s="1552">
        <v>0</v>
      </c>
      <c r="N849" s="1552">
        <v>0</v>
      </c>
      <c r="O849" s="2456">
        <v>0</v>
      </c>
      <c r="P849" s="1307"/>
      <c r="Q849" s="1662"/>
    </row>
    <row r="850" spans="1:17" ht="14.45" customHeight="1" x14ac:dyDescent="0.2">
      <c r="A850" s="1538" t="s">
        <v>389</v>
      </c>
      <c r="B850" s="1049">
        <v>40</v>
      </c>
      <c r="C850" s="1049">
        <v>37.5</v>
      </c>
      <c r="D850" s="1049">
        <v>468.5</v>
      </c>
      <c r="E850" s="1664">
        <v>12.493333333333334</v>
      </c>
      <c r="F850" s="1050"/>
      <c r="G850" s="1051"/>
      <c r="H850" s="1051"/>
      <c r="I850" s="1555"/>
      <c r="J850" s="1052"/>
      <c r="K850" s="993"/>
      <c r="L850" s="2438">
        <v>46</v>
      </c>
      <c r="M850" s="1539">
        <v>44</v>
      </c>
      <c r="N850" s="1539">
        <v>478</v>
      </c>
      <c r="O850" s="2577"/>
      <c r="P850" s="1660"/>
      <c r="Q850" s="1661"/>
    </row>
    <row r="851" spans="1:17" ht="14.45" customHeight="1" x14ac:dyDescent="0.2">
      <c r="A851" s="1535" t="s">
        <v>390</v>
      </c>
      <c r="B851" s="1004">
        <v>18</v>
      </c>
      <c r="C851" s="1004">
        <v>16</v>
      </c>
      <c r="D851" s="1004">
        <v>152</v>
      </c>
      <c r="E851" s="1573">
        <v>9.5</v>
      </c>
      <c r="F851" s="1553" t="s">
        <v>985</v>
      </c>
      <c r="G851" s="1305">
        <v>1171000</v>
      </c>
      <c r="H851" s="2223">
        <v>7250000</v>
      </c>
      <c r="I851" s="1546"/>
      <c r="J851" s="1013"/>
      <c r="K851" s="1014"/>
      <c r="L851" s="2457">
        <v>32</v>
      </c>
      <c r="M851" s="1552">
        <v>30</v>
      </c>
      <c r="N851" s="1552">
        <v>300</v>
      </c>
      <c r="O851" s="2576">
        <v>10</v>
      </c>
      <c r="P851" s="1307">
        <v>1402000</v>
      </c>
      <c r="Q851" s="2645">
        <v>7250000</v>
      </c>
    </row>
    <row r="852" spans="1:17" ht="14.45" customHeight="1" x14ac:dyDescent="0.2">
      <c r="A852" s="1535" t="s">
        <v>391</v>
      </c>
      <c r="B852" s="1004">
        <v>2</v>
      </c>
      <c r="C852" s="1004">
        <v>2</v>
      </c>
      <c r="D852" s="1004">
        <v>30</v>
      </c>
      <c r="E852" s="1573">
        <v>15</v>
      </c>
      <c r="F852" s="1005" t="s">
        <v>985</v>
      </c>
      <c r="G852" s="1305">
        <v>1171000</v>
      </c>
      <c r="H852" s="2223">
        <v>7250000</v>
      </c>
      <c r="I852" s="1546"/>
      <c r="J852" s="1013"/>
      <c r="K852" s="1014"/>
      <c r="L852" s="2457">
        <v>0</v>
      </c>
      <c r="M852" s="1552">
        <v>0</v>
      </c>
      <c r="N852" s="1552">
        <v>0</v>
      </c>
      <c r="O852" s="2576">
        <v>0</v>
      </c>
      <c r="P852" s="1307"/>
      <c r="Q852" s="1662"/>
    </row>
    <row r="853" spans="1:17" ht="14.45" customHeight="1" x14ac:dyDescent="0.2">
      <c r="A853" s="1535" t="s">
        <v>392</v>
      </c>
      <c r="B853" s="1004">
        <v>0</v>
      </c>
      <c r="C853" s="1004">
        <v>0</v>
      </c>
      <c r="D853" s="1004">
        <v>0</v>
      </c>
      <c r="E853" s="1573">
        <v>0</v>
      </c>
      <c r="F853" s="1005"/>
      <c r="G853" s="1012"/>
      <c r="H853" s="1012"/>
      <c r="I853" s="1546"/>
      <c r="J853" s="1013"/>
      <c r="K853" s="1014"/>
      <c r="L853" s="2457">
        <v>0</v>
      </c>
      <c r="M853" s="1552">
        <v>0</v>
      </c>
      <c r="N853" s="1552">
        <v>0</v>
      </c>
      <c r="O853" s="2576">
        <v>0</v>
      </c>
      <c r="P853" s="1307"/>
      <c r="Q853" s="1662"/>
    </row>
    <row r="854" spans="1:17" ht="14.45" customHeight="1" x14ac:dyDescent="0.2">
      <c r="A854" s="1535" t="s">
        <v>393</v>
      </c>
      <c r="B854" s="1004">
        <v>5</v>
      </c>
      <c r="C854" s="1004">
        <v>4.5</v>
      </c>
      <c r="D854" s="1004">
        <v>76.5</v>
      </c>
      <c r="E854" s="1573">
        <v>17</v>
      </c>
      <c r="F854" s="1005" t="s">
        <v>985</v>
      </c>
      <c r="G854" s="1305">
        <v>1171000</v>
      </c>
      <c r="H854" s="2223">
        <v>7250000</v>
      </c>
      <c r="I854" s="1546"/>
      <c r="J854" s="1013"/>
      <c r="K854" s="1014"/>
      <c r="L854" s="2457">
        <v>4</v>
      </c>
      <c r="M854" s="1552">
        <v>4</v>
      </c>
      <c r="N854" s="1552">
        <v>68</v>
      </c>
      <c r="O854" s="2576">
        <v>17</v>
      </c>
      <c r="P854" s="1307">
        <v>1402000</v>
      </c>
      <c r="Q854" s="2645">
        <v>7250000</v>
      </c>
    </row>
    <row r="855" spans="1:17" ht="14.45" customHeight="1" x14ac:dyDescent="0.2">
      <c r="A855" s="1535" t="s">
        <v>394</v>
      </c>
      <c r="B855" s="1004">
        <v>0</v>
      </c>
      <c r="C855" s="1004">
        <v>0</v>
      </c>
      <c r="D855" s="1004">
        <v>0</v>
      </c>
      <c r="E855" s="1573">
        <v>0</v>
      </c>
      <c r="F855" s="1005"/>
      <c r="G855" s="1012"/>
      <c r="H855" s="1012"/>
      <c r="I855" s="1546"/>
      <c r="J855" s="1013"/>
      <c r="K855" s="1014"/>
      <c r="L855" s="2457">
        <v>0</v>
      </c>
      <c r="M855" s="1552">
        <v>0</v>
      </c>
      <c r="N855" s="1552">
        <v>0</v>
      </c>
      <c r="O855" s="2576">
        <v>0</v>
      </c>
      <c r="P855" s="1307"/>
      <c r="Q855" s="1662"/>
    </row>
    <row r="856" spans="1:17" ht="14.45" customHeight="1" x14ac:dyDescent="0.2">
      <c r="A856" s="1535" t="s">
        <v>395</v>
      </c>
      <c r="B856" s="1004">
        <v>0</v>
      </c>
      <c r="C856" s="1004">
        <v>0</v>
      </c>
      <c r="D856" s="1004">
        <v>0</v>
      </c>
      <c r="E856" s="1573">
        <v>0</v>
      </c>
      <c r="F856" s="1005"/>
      <c r="G856" s="1012"/>
      <c r="H856" s="1012"/>
      <c r="I856" s="1546"/>
      <c r="J856" s="1013"/>
      <c r="K856" s="1014"/>
      <c r="L856" s="2457">
        <v>0</v>
      </c>
      <c r="M856" s="1552">
        <v>0</v>
      </c>
      <c r="N856" s="1552">
        <v>0</v>
      </c>
      <c r="O856" s="2576">
        <v>0</v>
      </c>
      <c r="P856" s="1307"/>
      <c r="Q856" s="1662"/>
    </row>
    <row r="857" spans="1:17" ht="14.45" customHeight="1" x14ac:dyDescent="0.2">
      <c r="A857" s="1535" t="s">
        <v>396</v>
      </c>
      <c r="B857" s="1004">
        <v>0</v>
      </c>
      <c r="C857" s="1004">
        <v>0</v>
      </c>
      <c r="D857" s="1004">
        <v>0</v>
      </c>
      <c r="E857" s="1573">
        <v>0</v>
      </c>
      <c r="F857" s="1005"/>
      <c r="G857" s="1012"/>
      <c r="H857" s="1012"/>
      <c r="I857" s="1546"/>
      <c r="J857" s="1013"/>
      <c r="K857" s="1014"/>
      <c r="L857" s="2457">
        <v>0</v>
      </c>
      <c r="M857" s="1552">
        <v>0</v>
      </c>
      <c r="N857" s="1552">
        <v>0</v>
      </c>
      <c r="O857" s="2576">
        <v>0</v>
      </c>
      <c r="P857" s="1307"/>
      <c r="Q857" s="1662"/>
    </row>
    <row r="858" spans="1:17" ht="14.45" customHeight="1" x14ac:dyDescent="0.2">
      <c r="A858" s="1535" t="s">
        <v>397</v>
      </c>
      <c r="B858" s="1004">
        <v>10</v>
      </c>
      <c r="C858" s="1004">
        <v>10</v>
      </c>
      <c r="D858" s="1004">
        <v>110</v>
      </c>
      <c r="E858" s="1573">
        <v>11</v>
      </c>
      <c r="F858" s="1553" t="s">
        <v>985</v>
      </c>
      <c r="G858" s="1305">
        <v>1171000</v>
      </c>
      <c r="H858" s="2223">
        <v>7250000</v>
      </c>
      <c r="I858" s="1546"/>
      <c r="J858" s="1013"/>
      <c r="K858" s="1014"/>
      <c r="L858" s="2457">
        <v>10</v>
      </c>
      <c r="M858" s="1552">
        <v>10</v>
      </c>
      <c r="N858" s="1552">
        <v>110</v>
      </c>
      <c r="O858" s="2576">
        <v>11</v>
      </c>
      <c r="P858" s="1307">
        <v>1402000</v>
      </c>
      <c r="Q858" s="2645">
        <v>7250000</v>
      </c>
    </row>
    <row r="859" spans="1:17" ht="14.45" customHeight="1" x14ac:dyDescent="0.2">
      <c r="A859" s="1547" t="s">
        <v>398</v>
      </c>
      <c r="B859" s="1196">
        <v>5</v>
      </c>
      <c r="C859" s="1196">
        <v>5</v>
      </c>
      <c r="D859" s="1004">
        <v>100</v>
      </c>
      <c r="E859" s="1679">
        <v>20</v>
      </c>
      <c r="F859" s="1553" t="s">
        <v>985</v>
      </c>
      <c r="G859" s="1305">
        <v>1171000</v>
      </c>
      <c r="H859" s="2223">
        <v>7250000</v>
      </c>
      <c r="I859" s="1556"/>
      <c r="J859" s="1020"/>
      <c r="K859" s="1021"/>
      <c r="L859" s="2642">
        <v>0</v>
      </c>
      <c r="M859" s="1592">
        <v>0</v>
      </c>
      <c r="N859" s="1592">
        <v>0</v>
      </c>
      <c r="O859" s="2610">
        <v>0</v>
      </c>
      <c r="P859" s="1307"/>
      <c r="Q859" s="1662"/>
    </row>
    <row r="860" spans="1:17" ht="14.45" customHeight="1" thickBot="1" x14ac:dyDescent="0.25">
      <c r="A860" s="1053" t="s">
        <v>399</v>
      </c>
      <c r="B860" s="1054">
        <v>92</v>
      </c>
      <c r="C860" s="1054">
        <v>86.3</v>
      </c>
      <c r="D860" s="1054">
        <v>1392</v>
      </c>
      <c r="E860" s="1536">
        <v>16.129779837775203</v>
      </c>
      <c r="F860" s="1534" t="s">
        <v>985</v>
      </c>
      <c r="G860" s="1135">
        <v>1171000.0000000002</v>
      </c>
      <c r="H860" s="1135">
        <v>7249999.9999999991</v>
      </c>
      <c r="I860" s="1055"/>
      <c r="J860" s="1055" t="s">
        <v>980</v>
      </c>
      <c r="K860" s="1058"/>
      <c r="L860" s="1054">
        <v>145.6</v>
      </c>
      <c r="M860" s="1054">
        <v>142.4</v>
      </c>
      <c r="N860" s="1054">
        <v>1583.6</v>
      </c>
      <c r="O860" s="1133">
        <v>11.120786516853931</v>
      </c>
      <c r="P860" s="1659">
        <v>1402000.0000000002</v>
      </c>
      <c r="Q860" s="1663">
        <v>7250000</v>
      </c>
    </row>
    <row r="861" spans="1:17" x14ac:dyDescent="0.2">
      <c r="A861" s="7" t="s">
        <v>1904</v>
      </c>
      <c r="B861" s="8"/>
      <c r="C861" s="8"/>
      <c r="D861" s="8"/>
      <c r="E861" s="9"/>
      <c r="F861" s="10"/>
      <c r="G861" s="11"/>
      <c r="H861" s="8"/>
      <c r="I861" s="9"/>
      <c r="J861" s="1"/>
      <c r="K861" s="1"/>
      <c r="O861" s="1"/>
      <c r="P861" s="1"/>
    </row>
    <row r="862" spans="1:17" x14ac:dyDescent="0.2">
      <c r="A862" s="6"/>
      <c r="B862" s="8"/>
      <c r="C862" s="8"/>
      <c r="D862" s="8"/>
      <c r="E862" s="9"/>
      <c r="F862" s="10"/>
      <c r="G862" s="11"/>
      <c r="H862" s="8"/>
      <c r="I862" s="9"/>
      <c r="J862" s="1"/>
      <c r="K862" s="1"/>
      <c r="O862" s="1"/>
      <c r="P862" s="1"/>
    </row>
    <row r="863" spans="1:17" x14ac:dyDescent="0.2">
      <c r="A863" s="6"/>
      <c r="B863" s="8"/>
      <c r="C863" s="8"/>
      <c r="D863" s="8"/>
      <c r="E863" s="9"/>
      <c r="F863" s="10"/>
      <c r="G863" s="11"/>
      <c r="H863" s="8"/>
      <c r="I863" s="9"/>
      <c r="J863" s="1"/>
      <c r="K863" s="1"/>
      <c r="O863" s="1"/>
      <c r="P863" s="1"/>
    </row>
    <row r="864" spans="1:17" x14ac:dyDescent="0.2">
      <c r="A864" s="6"/>
      <c r="B864" s="8"/>
      <c r="C864" s="8"/>
      <c r="D864" s="8"/>
      <c r="E864" s="2475"/>
      <c r="F864" s="10"/>
      <c r="G864" s="11"/>
      <c r="H864" s="8"/>
      <c r="I864" s="2475"/>
      <c r="J864" s="2476"/>
      <c r="K864" s="2476"/>
      <c r="O864" s="2476"/>
      <c r="P864" s="2476"/>
    </row>
    <row r="865" spans="1:17" ht="15.75" customHeight="1" x14ac:dyDescent="0.25">
      <c r="A865" s="2710" t="s">
        <v>1901</v>
      </c>
      <c r="B865" s="2710"/>
      <c r="C865" s="2710"/>
      <c r="D865" s="2710"/>
      <c r="E865" s="2710"/>
      <c r="F865" s="2710"/>
      <c r="G865" s="2710"/>
      <c r="H865" s="2710"/>
      <c r="I865" s="2710"/>
      <c r="J865" s="2710"/>
      <c r="K865" s="2710"/>
      <c r="L865" s="2710"/>
      <c r="M865" s="2710"/>
      <c r="N865" s="2710"/>
      <c r="O865" s="2710"/>
      <c r="P865" s="2710"/>
      <c r="Q865" s="2710"/>
    </row>
    <row r="866" spans="1:17" x14ac:dyDescent="0.2">
      <c r="A866" s="3"/>
      <c r="B866" s="12"/>
      <c r="C866" s="12"/>
      <c r="D866" s="12"/>
      <c r="E866" s="13"/>
      <c r="F866" s="14"/>
      <c r="G866" s="23"/>
      <c r="H866" s="12"/>
      <c r="I866" s="13"/>
      <c r="J866" s="13"/>
      <c r="K866" s="13"/>
      <c r="L866" s="12"/>
      <c r="M866" s="12"/>
      <c r="N866" s="12"/>
      <c r="O866" s="13"/>
      <c r="P866" s="13"/>
      <c r="Q866" s="12"/>
    </row>
    <row r="867" spans="1:17" ht="13.5" thickBot="1" x14ac:dyDescent="0.25">
      <c r="A867" s="3" t="s">
        <v>408</v>
      </c>
      <c r="B867" s="12"/>
      <c r="C867" s="12"/>
      <c r="D867" s="12"/>
      <c r="E867" s="13"/>
      <c r="F867" s="14"/>
      <c r="G867" s="12"/>
      <c r="H867" s="12"/>
      <c r="I867" s="13"/>
      <c r="J867" s="13"/>
      <c r="K867" s="13"/>
      <c r="L867" s="12"/>
      <c r="M867" s="12"/>
      <c r="N867" s="12"/>
      <c r="O867" s="13"/>
      <c r="P867" s="13"/>
      <c r="Q867" s="12"/>
    </row>
    <row r="868" spans="1:17" ht="14.45" customHeight="1" thickBot="1" x14ac:dyDescent="0.25">
      <c r="A868" s="2711" t="s">
        <v>334</v>
      </c>
      <c r="B868" s="2714" t="s">
        <v>1902</v>
      </c>
      <c r="C868" s="2715"/>
      <c r="D868" s="2715"/>
      <c r="E868" s="2715"/>
      <c r="F868" s="2715"/>
      <c r="G868" s="2715"/>
      <c r="H868" s="2715"/>
      <c r="I868" s="2715"/>
      <c r="J868" s="2715"/>
      <c r="K868" s="2715"/>
      <c r="L868" s="2716" t="s">
        <v>1903</v>
      </c>
      <c r="M868" s="2717"/>
      <c r="N868" s="2717"/>
      <c r="O868" s="2717"/>
      <c r="P868" s="2718"/>
      <c r="Q868" s="2719"/>
    </row>
    <row r="869" spans="1:17" ht="14.45" customHeight="1" x14ac:dyDescent="0.2">
      <c r="A869" s="2712"/>
      <c r="B869" s="2720" t="s">
        <v>335</v>
      </c>
      <c r="C869" s="2721"/>
      <c r="D869" s="1061"/>
      <c r="E869" s="1061" t="s">
        <v>910</v>
      </c>
      <c r="F869" s="1061" t="s">
        <v>336</v>
      </c>
      <c r="G869" s="1061"/>
      <c r="H869" s="1061"/>
      <c r="I869" s="2724" t="s">
        <v>337</v>
      </c>
      <c r="J869" s="2725"/>
      <c r="K869" s="2726"/>
      <c r="L869" s="2722" t="s">
        <v>335</v>
      </c>
      <c r="M869" s="2723"/>
      <c r="N869" s="1068" t="s">
        <v>338</v>
      </c>
      <c r="O869" s="1069" t="s">
        <v>339</v>
      </c>
      <c r="P869" s="1070"/>
      <c r="Q869" s="1071"/>
    </row>
    <row r="870" spans="1:17" ht="14.45" customHeight="1" x14ac:dyDescent="0.2">
      <c r="A870" s="2712"/>
      <c r="B870" s="1061" t="s">
        <v>841</v>
      </c>
      <c r="C870" s="1061" t="s">
        <v>341</v>
      </c>
      <c r="D870" s="1061" t="s">
        <v>843</v>
      </c>
      <c r="E870" s="1061" t="s">
        <v>848</v>
      </c>
      <c r="F870" s="1061" t="s">
        <v>342</v>
      </c>
      <c r="G870" s="1061" t="s">
        <v>343</v>
      </c>
      <c r="H870" s="1061" t="s">
        <v>344</v>
      </c>
      <c r="I870" s="2727" t="s">
        <v>845</v>
      </c>
      <c r="J870" s="2728"/>
      <c r="K870" s="2729"/>
      <c r="L870" s="1072" t="s">
        <v>841</v>
      </c>
      <c r="M870" s="1068" t="s">
        <v>341</v>
      </c>
      <c r="N870" s="1068" t="s">
        <v>345</v>
      </c>
      <c r="O870" s="1069"/>
      <c r="P870" s="1068" t="s">
        <v>343</v>
      </c>
      <c r="Q870" s="1071" t="s">
        <v>344</v>
      </c>
    </row>
    <row r="871" spans="1:17" ht="14.45" customHeight="1" x14ac:dyDescent="0.2">
      <c r="A871" s="2712"/>
      <c r="B871" s="1061"/>
      <c r="C871" s="1061"/>
      <c r="D871" s="1061"/>
      <c r="E871" s="1061"/>
      <c r="F871" s="1061" t="s">
        <v>347</v>
      </c>
      <c r="G871" s="1061" t="s">
        <v>348</v>
      </c>
      <c r="H871" s="1061" t="s">
        <v>347</v>
      </c>
      <c r="I871" s="1062"/>
      <c r="J871" s="1063"/>
      <c r="K871" s="1064"/>
      <c r="L871" s="1072"/>
      <c r="M871" s="1068"/>
      <c r="N871" s="1068"/>
      <c r="O871" s="1069" t="s">
        <v>350</v>
      </c>
      <c r="P871" s="1068" t="s">
        <v>348</v>
      </c>
      <c r="Q871" s="1071" t="s">
        <v>347</v>
      </c>
    </row>
    <row r="872" spans="1:17" ht="14.45" customHeight="1" x14ac:dyDescent="0.2">
      <c r="A872" s="2713"/>
      <c r="B872" s="1065" t="s">
        <v>351</v>
      </c>
      <c r="C872" s="1065" t="s">
        <v>351</v>
      </c>
      <c r="D872" s="1065" t="s">
        <v>352</v>
      </c>
      <c r="E872" s="1065" t="s">
        <v>762</v>
      </c>
      <c r="F872" s="1065"/>
      <c r="G872" s="1065" t="s">
        <v>353</v>
      </c>
      <c r="H872" s="1065" t="s">
        <v>354</v>
      </c>
      <c r="I872" s="1066" t="s">
        <v>355</v>
      </c>
      <c r="J872" s="1066" t="s">
        <v>356</v>
      </c>
      <c r="K872" s="1067" t="s">
        <v>357</v>
      </c>
      <c r="L872" s="1073" t="s">
        <v>351</v>
      </c>
      <c r="M872" s="1074" t="s">
        <v>351</v>
      </c>
      <c r="N872" s="1074" t="s">
        <v>352</v>
      </c>
      <c r="O872" s="1075"/>
      <c r="P872" s="1074" t="s">
        <v>353</v>
      </c>
      <c r="Q872" s="1076" t="s">
        <v>354</v>
      </c>
    </row>
    <row r="873" spans="1:17" ht="14.45" customHeight="1" x14ac:dyDescent="0.2">
      <c r="A873" s="1022" t="s">
        <v>358</v>
      </c>
      <c r="B873" s="1023">
        <v>0</v>
      </c>
      <c r="C873" s="1023">
        <v>0</v>
      </c>
      <c r="D873" s="1024">
        <v>0</v>
      </c>
      <c r="E873" s="1025"/>
      <c r="F873" s="1026"/>
      <c r="G873" s="1023"/>
      <c r="H873" s="1023"/>
      <c r="I873" s="1025"/>
      <c r="J873" s="1025"/>
      <c r="K873" s="1027"/>
      <c r="L873" s="1028">
        <v>0</v>
      </c>
      <c r="M873" s="1024">
        <v>0</v>
      </c>
      <c r="N873" s="1024">
        <v>0</v>
      </c>
      <c r="O873" s="1024"/>
      <c r="P873" s="1665"/>
      <c r="Q873" s="1666"/>
    </row>
    <row r="874" spans="1:17" ht="14.45" customHeight="1" x14ac:dyDescent="0.2">
      <c r="A874" s="1001" t="s">
        <v>359</v>
      </c>
      <c r="B874" s="2434">
        <v>0</v>
      </c>
      <c r="C874" s="1196">
        <v>0</v>
      </c>
      <c r="D874" s="1004">
        <v>0</v>
      </c>
      <c r="E874" s="456"/>
      <c r="F874" s="1005"/>
      <c r="G874" s="1006"/>
      <c r="H874" s="1006"/>
      <c r="I874" s="1007"/>
      <c r="J874" s="1007"/>
      <c r="K874" s="1008"/>
      <c r="L874" s="1009"/>
      <c r="M874" s="1003"/>
      <c r="N874" s="1552">
        <v>0</v>
      </c>
      <c r="O874" s="1675"/>
      <c r="P874" s="1307"/>
      <c r="Q874" s="1662"/>
    </row>
    <row r="875" spans="1:17" ht="14.45" customHeight="1" x14ac:dyDescent="0.2">
      <c r="A875" s="1001" t="s">
        <v>360</v>
      </c>
      <c r="B875" s="2434">
        <v>0</v>
      </c>
      <c r="C875" s="1196">
        <v>0</v>
      </c>
      <c r="D875" s="1004">
        <v>0</v>
      </c>
      <c r="E875" s="456"/>
      <c r="F875" s="1005"/>
      <c r="G875" s="1006"/>
      <c r="H875" s="1006"/>
      <c r="I875" s="1007"/>
      <c r="J875" s="1007"/>
      <c r="K875" s="1008"/>
      <c r="L875" s="1009"/>
      <c r="M875" s="1003"/>
      <c r="N875" s="1552">
        <v>0</v>
      </c>
      <c r="O875" s="1675"/>
      <c r="P875" s="1307"/>
      <c r="Q875" s="1662"/>
    </row>
    <row r="876" spans="1:17" ht="14.45" customHeight="1" x14ac:dyDescent="0.2">
      <c r="A876" s="1001" t="s">
        <v>361</v>
      </c>
      <c r="B876" s="2434">
        <v>0</v>
      </c>
      <c r="C876" s="1196">
        <v>0</v>
      </c>
      <c r="D876" s="1004">
        <v>0</v>
      </c>
      <c r="E876" s="456"/>
      <c r="F876" s="1011"/>
      <c r="G876" s="1006"/>
      <c r="H876" s="1006"/>
      <c r="I876" s="1007"/>
      <c r="J876" s="1007"/>
      <c r="K876" s="1008"/>
      <c r="L876" s="1009"/>
      <c r="M876" s="1003"/>
      <c r="N876" s="1552">
        <v>0</v>
      </c>
      <c r="O876" s="1675"/>
      <c r="P876" s="1307"/>
      <c r="Q876" s="1662"/>
    </row>
    <row r="877" spans="1:17" ht="14.45" customHeight="1" x14ac:dyDescent="0.2">
      <c r="A877" s="1001" t="s">
        <v>362</v>
      </c>
      <c r="B877" s="2434">
        <v>0</v>
      </c>
      <c r="C877" s="1196">
        <v>0</v>
      </c>
      <c r="D877" s="1004">
        <v>0</v>
      </c>
      <c r="E877" s="456"/>
      <c r="F877" s="1005"/>
      <c r="G877" s="1006"/>
      <c r="H877" s="1006"/>
      <c r="I877" s="1007"/>
      <c r="J877" s="1007"/>
      <c r="K877" s="1008"/>
      <c r="L877" s="1009"/>
      <c r="M877" s="1003"/>
      <c r="N877" s="1552">
        <v>0</v>
      </c>
      <c r="O877" s="1675"/>
      <c r="P877" s="1307"/>
      <c r="Q877" s="1662"/>
    </row>
    <row r="878" spans="1:17" ht="14.45" customHeight="1" x14ac:dyDescent="0.2">
      <c r="A878" s="1001" t="s">
        <v>363</v>
      </c>
      <c r="B878" s="2434">
        <v>0</v>
      </c>
      <c r="C878" s="1196">
        <v>0</v>
      </c>
      <c r="D878" s="1004">
        <v>0</v>
      </c>
      <c r="E878" s="456"/>
      <c r="F878" s="1005"/>
      <c r="G878" s="1006"/>
      <c r="H878" s="1006"/>
      <c r="I878" s="1007"/>
      <c r="J878" s="1007"/>
      <c r="K878" s="1008"/>
      <c r="L878" s="1009"/>
      <c r="M878" s="1003"/>
      <c r="N878" s="1552">
        <v>0</v>
      </c>
      <c r="O878" s="1675"/>
      <c r="P878" s="1307"/>
      <c r="Q878" s="1662"/>
    </row>
    <row r="879" spans="1:17" ht="14.45" customHeight="1" x14ac:dyDescent="0.2">
      <c r="A879" s="1001" t="s">
        <v>364</v>
      </c>
      <c r="B879" s="2434">
        <v>0</v>
      </c>
      <c r="C879" s="1196">
        <v>0</v>
      </c>
      <c r="D879" s="1004">
        <v>0</v>
      </c>
      <c r="E879" s="456"/>
      <c r="F879" s="1011"/>
      <c r="G879" s="1006"/>
      <c r="H879" s="1006"/>
      <c r="I879" s="1007"/>
      <c r="J879" s="1007"/>
      <c r="K879" s="1008"/>
      <c r="L879" s="1009"/>
      <c r="M879" s="1003"/>
      <c r="N879" s="1552">
        <v>0</v>
      </c>
      <c r="O879" s="1675"/>
      <c r="P879" s="1307"/>
      <c r="Q879" s="1662"/>
    </row>
    <row r="880" spans="1:17" ht="14.45" customHeight="1" x14ac:dyDescent="0.2">
      <c r="A880" s="1001" t="s">
        <v>365</v>
      </c>
      <c r="B880" s="2434">
        <v>0</v>
      </c>
      <c r="C880" s="1196">
        <v>0</v>
      </c>
      <c r="D880" s="1004">
        <v>0</v>
      </c>
      <c r="E880" s="456"/>
      <c r="F880" s="1011"/>
      <c r="G880" s="1006"/>
      <c r="H880" s="1006"/>
      <c r="I880" s="1007"/>
      <c r="J880" s="1007"/>
      <c r="K880" s="1008"/>
      <c r="L880" s="1009"/>
      <c r="M880" s="1003"/>
      <c r="N880" s="1552">
        <v>0</v>
      </c>
      <c r="O880" s="1675"/>
      <c r="P880" s="1307"/>
      <c r="Q880" s="1662"/>
    </row>
    <row r="881" spans="1:17" ht="14.45" customHeight="1" x14ac:dyDescent="0.2">
      <c r="A881" s="1001" t="s">
        <v>366</v>
      </c>
      <c r="B881" s="2434">
        <v>0</v>
      </c>
      <c r="C881" s="1196">
        <v>0</v>
      </c>
      <c r="D881" s="1004">
        <v>0</v>
      </c>
      <c r="E881" s="456"/>
      <c r="F881" s="1011"/>
      <c r="G881" s="1006"/>
      <c r="H881" s="1006"/>
      <c r="I881" s="1007"/>
      <c r="J881" s="1007"/>
      <c r="K881" s="1008"/>
      <c r="L881" s="1009"/>
      <c r="M881" s="1003"/>
      <c r="N881" s="1552">
        <v>0</v>
      </c>
      <c r="O881" s="1675"/>
      <c r="P881" s="1307"/>
      <c r="Q881" s="1662"/>
    </row>
    <row r="882" spans="1:17" ht="14.45" customHeight="1" x14ac:dyDescent="0.2">
      <c r="A882" s="1001" t="s">
        <v>367</v>
      </c>
      <c r="B882" s="2434">
        <v>0</v>
      </c>
      <c r="C882" s="1196">
        <v>0</v>
      </c>
      <c r="D882" s="1004">
        <v>0</v>
      </c>
      <c r="E882" s="456"/>
      <c r="F882" s="1005"/>
      <c r="G882" s="1006"/>
      <c r="H882" s="1006"/>
      <c r="I882" s="1007"/>
      <c r="J882" s="1007"/>
      <c r="K882" s="1008"/>
      <c r="L882" s="1009"/>
      <c r="M882" s="1003"/>
      <c r="N882" s="1552">
        <v>0</v>
      </c>
      <c r="O882" s="1675"/>
      <c r="P882" s="1307"/>
      <c r="Q882" s="1662"/>
    </row>
    <row r="883" spans="1:17" ht="14.45" customHeight="1" x14ac:dyDescent="0.2">
      <c r="A883" s="1001" t="s">
        <v>368</v>
      </c>
      <c r="B883" s="2434">
        <v>0</v>
      </c>
      <c r="C883" s="1196">
        <v>0</v>
      </c>
      <c r="D883" s="1004">
        <v>0</v>
      </c>
      <c r="E883" s="456"/>
      <c r="F883" s="1005"/>
      <c r="G883" s="1006"/>
      <c r="H883" s="1006"/>
      <c r="I883" s="1007"/>
      <c r="J883" s="1007"/>
      <c r="K883" s="1008"/>
      <c r="L883" s="1009"/>
      <c r="M883" s="1003"/>
      <c r="N883" s="1552">
        <v>0</v>
      </c>
      <c r="O883" s="1675"/>
      <c r="P883" s="1307"/>
      <c r="Q883" s="1662"/>
    </row>
    <row r="884" spans="1:17" ht="14.45" customHeight="1" x14ac:dyDescent="0.2">
      <c r="A884" s="1001" t="s">
        <v>369</v>
      </c>
      <c r="B884" s="2434">
        <v>0</v>
      </c>
      <c r="C884" s="1196">
        <v>0</v>
      </c>
      <c r="D884" s="1004">
        <v>0</v>
      </c>
      <c r="E884" s="456"/>
      <c r="F884" s="1011"/>
      <c r="G884" s="1006"/>
      <c r="H884" s="1006"/>
      <c r="I884" s="1007"/>
      <c r="J884" s="1007"/>
      <c r="K884" s="1008"/>
      <c r="L884" s="1009"/>
      <c r="M884" s="1003"/>
      <c r="N884" s="1552">
        <v>0</v>
      </c>
      <c r="O884" s="1675"/>
      <c r="P884" s="1307"/>
      <c r="Q884" s="1662"/>
    </row>
    <row r="885" spans="1:17" ht="14.45" customHeight="1" x14ac:dyDescent="0.2">
      <c r="A885" s="1001" t="s">
        <v>370</v>
      </c>
      <c r="B885" s="2434">
        <v>0</v>
      </c>
      <c r="C885" s="1196">
        <v>0</v>
      </c>
      <c r="D885" s="1004">
        <v>0</v>
      </c>
      <c r="E885" s="456"/>
      <c r="F885" s="1005"/>
      <c r="G885" s="1006"/>
      <c r="H885" s="1006"/>
      <c r="I885" s="1007"/>
      <c r="J885" s="1007"/>
      <c r="K885" s="1008"/>
      <c r="L885" s="1009"/>
      <c r="M885" s="1003"/>
      <c r="N885" s="1552">
        <v>0</v>
      </c>
      <c r="O885" s="1675"/>
      <c r="P885" s="1307"/>
      <c r="Q885" s="1662"/>
    </row>
    <row r="886" spans="1:17" ht="14.45" customHeight="1" x14ac:dyDescent="0.2">
      <c r="A886" s="1001" t="s">
        <v>371</v>
      </c>
      <c r="B886" s="2434">
        <v>0</v>
      </c>
      <c r="C886" s="1196">
        <v>0</v>
      </c>
      <c r="D886" s="1004">
        <v>0</v>
      </c>
      <c r="E886" s="456"/>
      <c r="F886" s="1011"/>
      <c r="G886" s="1006"/>
      <c r="H886" s="1006"/>
      <c r="I886" s="1007"/>
      <c r="J886" s="1007"/>
      <c r="K886" s="1008"/>
      <c r="L886" s="1009"/>
      <c r="M886" s="1003"/>
      <c r="N886" s="1552">
        <v>0</v>
      </c>
      <c r="O886" s="1675"/>
      <c r="P886" s="1307"/>
      <c r="Q886" s="1662"/>
    </row>
    <row r="887" spans="1:17" ht="14.45" customHeight="1" x14ac:dyDescent="0.2">
      <c r="A887" s="1001" t="s">
        <v>372</v>
      </c>
      <c r="B887" s="2434">
        <v>0</v>
      </c>
      <c r="C887" s="1196">
        <v>0</v>
      </c>
      <c r="D887" s="1004">
        <v>0</v>
      </c>
      <c r="E887" s="456"/>
      <c r="F887" s="1005"/>
      <c r="G887" s="1006"/>
      <c r="H887" s="1006"/>
      <c r="I887" s="1007"/>
      <c r="J887" s="1007"/>
      <c r="K887" s="1008"/>
      <c r="L887" s="1009"/>
      <c r="M887" s="1003"/>
      <c r="N887" s="1552">
        <v>0</v>
      </c>
      <c r="O887" s="1675"/>
      <c r="P887" s="1307"/>
      <c r="Q887" s="1662"/>
    </row>
    <row r="888" spans="1:17" ht="14.45" customHeight="1" x14ac:dyDescent="0.2">
      <c r="A888" s="1001" t="s">
        <v>373</v>
      </c>
      <c r="B888" s="2434">
        <v>0</v>
      </c>
      <c r="C888" s="1196">
        <v>0</v>
      </c>
      <c r="D888" s="1004">
        <v>0</v>
      </c>
      <c r="E888" s="456"/>
      <c r="F888" s="1011"/>
      <c r="G888" s="1006"/>
      <c r="H888" s="1006"/>
      <c r="I888" s="1007"/>
      <c r="J888" s="1007"/>
      <c r="K888" s="1008"/>
      <c r="L888" s="1009"/>
      <c r="M888" s="1003"/>
      <c r="N888" s="1552">
        <v>0</v>
      </c>
      <c r="O888" s="1675"/>
      <c r="P888" s="1307"/>
      <c r="Q888" s="1662"/>
    </row>
    <row r="889" spans="1:17" ht="14.45" customHeight="1" x14ac:dyDescent="0.2">
      <c r="A889" s="1030" t="s">
        <v>374</v>
      </c>
      <c r="B889" s="1031">
        <v>0</v>
      </c>
      <c r="C889" s="1031">
        <v>0</v>
      </c>
      <c r="D889" s="2618">
        <v>0</v>
      </c>
      <c r="E889" s="1033"/>
      <c r="F889" s="1034"/>
      <c r="G889" s="1035"/>
      <c r="H889" s="1035"/>
      <c r="I889" s="1036"/>
      <c r="J889" s="1036"/>
      <c r="K889" s="1037"/>
      <c r="L889" s="1038">
        <v>0</v>
      </c>
      <c r="M889" s="1031">
        <v>0</v>
      </c>
      <c r="N889" s="1031">
        <v>0</v>
      </c>
      <c r="O889" s="1658"/>
      <c r="P889" s="1660"/>
      <c r="Q889" s="1661"/>
    </row>
    <row r="890" spans="1:17" ht="14.45" customHeight="1" x14ac:dyDescent="0.2">
      <c r="A890" s="1001" t="s">
        <v>375</v>
      </c>
      <c r="B890" s="2434">
        <v>0</v>
      </c>
      <c r="C890" s="1196">
        <v>0</v>
      </c>
      <c r="D890" s="1004">
        <v>0</v>
      </c>
      <c r="E890" s="456"/>
      <c r="F890" s="1011"/>
      <c r="G890" s="1006"/>
      <c r="H890" s="1006"/>
      <c r="I890" s="1007"/>
      <c r="J890" s="1007"/>
      <c r="K890" s="1008"/>
      <c r="L890" s="1009"/>
      <c r="M890" s="1003"/>
      <c r="N890" s="1552">
        <v>0</v>
      </c>
      <c r="O890" s="1675"/>
      <c r="P890" s="1307"/>
      <c r="Q890" s="1662"/>
    </row>
    <row r="891" spans="1:17" ht="14.45" customHeight="1" x14ac:dyDescent="0.2">
      <c r="A891" s="1001" t="s">
        <v>376</v>
      </c>
      <c r="B891" s="2434">
        <v>0</v>
      </c>
      <c r="C891" s="1196">
        <v>0</v>
      </c>
      <c r="D891" s="1004">
        <v>0</v>
      </c>
      <c r="E891" s="456"/>
      <c r="F891" s="1011"/>
      <c r="G891" s="1006"/>
      <c r="H891" s="1006"/>
      <c r="I891" s="1007"/>
      <c r="J891" s="1007"/>
      <c r="K891" s="1008"/>
      <c r="L891" s="1009"/>
      <c r="M891" s="1003"/>
      <c r="N891" s="1552">
        <v>0</v>
      </c>
      <c r="O891" s="1675"/>
      <c r="P891" s="1307"/>
      <c r="Q891" s="1662"/>
    </row>
    <row r="892" spans="1:17" ht="14.45" customHeight="1" x14ac:dyDescent="0.2">
      <c r="A892" s="1001" t="s">
        <v>377</v>
      </c>
      <c r="B892" s="2434">
        <v>0</v>
      </c>
      <c r="C892" s="1196">
        <v>0</v>
      </c>
      <c r="D892" s="1004">
        <v>0</v>
      </c>
      <c r="E892" s="456"/>
      <c r="F892" s="1011"/>
      <c r="G892" s="1006"/>
      <c r="H892" s="1006"/>
      <c r="I892" s="1007"/>
      <c r="J892" s="1007"/>
      <c r="K892" s="1008"/>
      <c r="L892" s="1009"/>
      <c r="M892" s="1003"/>
      <c r="N892" s="1552">
        <v>0</v>
      </c>
      <c r="O892" s="1675"/>
      <c r="P892" s="1307"/>
      <c r="Q892" s="1662"/>
    </row>
    <row r="893" spans="1:17" ht="14.45" customHeight="1" x14ac:dyDescent="0.2">
      <c r="A893" s="1001" t="s">
        <v>378</v>
      </c>
      <c r="B893" s="2434">
        <v>0</v>
      </c>
      <c r="C893" s="1196">
        <v>0</v>
      </c>
      <c r="D893" s="1004">
        <v>0</v>
      </c>
      <c r="E893" s="456"/>
      <c r="F893" s="1011"/>
      <c r="G893" s="1006"/>
      <c r="H893" s="1006"/>
      <c r="I893" s="1007"/>
      <c r="J893" s="1007"/>
      <c r="K893" s="1008"/>
      <c r="L893" s="1009"/>
      <c r="M893" s="1003"/>
      <c r="N893" s="1552">
        <v>0</v>
      </c>
      <c r="O893" s="1675"/>
      <c r="P893" s="1307"/>
      <c r="Q893" s="1662"/>
    </row>
    <row r="894" spans="1:17" ht="14.45" customHeight="1" x14ac:dyDescent="0.2">
      <c r="A894" s="1001" t="s">
        <v>379</v>
      </c>
      <c r="B894" s="2434">
        <v>0</v>
      </c>
      <c r="C894" s="1196">
        <v>0</v>
      </c>
      <c r="D894" s="1004">
        <v>0</v>
      </c>
      <c r="E894" s="456"/>
      <c r="F894" s="1005"/>
      <c r="G894" s="1006"/>
      <c r="H894" s="1006"/>
      <c r="I894" s="1007"/>
      <c r="J894" s="1007"/>
      <c r="K894" s="1008"/>
      <c r="L894" s="1009"/>
      <c r="M894" s="1003"/>
      <c r="N894" s="1552">
        <v>0</v>
      </c>
      <c r="O894" s="1675"/>
      <c r="P894" s="1307"/>
      <c r="Q894" s="1662"/>
    </row>
    <row r="895" spans="1:17" ht="14.45" customHeight="1" x14ac:dyDescent="0.2">
      <c r="A895" s="1030" t="s">
        <v>380</v>
      </c>
      <c r="B895" s="1031">
        <v>0</v>
      </c>
      <c r="C895" s="1031">
        <v>0</v>
      </c>
      <c r="D895" s="1031">
        <v>0</v>
      </c>
      <c r="E895" s="1042"/>
      <c r="F895" s="1034"/>
      <c r="G895" s="1043"/>
      <c r="H895" s="1043"/>
      <c r="I895" s="1044"/>
      <c r="J895" s="1044"/>
      <c r="K895" s="1045"/>
      <c r="L895" s="1046">
        <v>0</v>
      </c>
      <c r="M895" s="1041">
        <v>0</v>
      </c>
      <c r="N895" s="1041">
        <v>0</v>
      </c>
      <c r="O895" s="1658"/>
      <c r="P895" s="1660"/>
      <c r="Q895" s="1661"/>
    </row>
    <row r="896" spans="1:17" ht="14.45" customHeight="1" x14ac:dyDescent="0.2">
      <c r="A896" s="1001" t="s">
        <v>381</v>
      </c>
      <c r="B896" s="2434">
        <v>0</v>
      </c>
      <c r="C896" s="1196">
        <v>0</v>
      </c>
      <c r="D896" s="1004">
        <v>0</v>
      </c>
      <c r="E896" s="456"/>
      <c r="F896" s="1005"/>
      <c r="G896" s="1006"/>
      <c r="H896" s="1006"/>
      <c r="I896" s="1007"/>
      <c r="J896" s="1007"/>
      <c r="K896" s="1008"/>
      <c r="L896" s="1009"/>
      <c r="M896" s="1003"/>
      <c r="N896" s="1552">
        <v>0</v>
      </c>
      <c r="O896" s="1675"/>
      <c r="P896" s="1307"/>
      <c r="Q896" s="1662"/>
    </row>
    <row r="897" spans="1:17" ht="14.45" customHeight="1" x14ac:dyDescent="0.2">
      <c r="A897" s="1001" t="s">
        <v>382</v>
      </c>
      <c r="B897" s="2434">
        <v>0</v>
      </c>
      <c r="C897" s="1196">
        <v>0</v>
      </c>
      <c r="D897" s="1004">
        <v>0</v>
      </c>
      <c r="E897" s="456"/>
      <c r="F897" s="1005"/>
      <c r="G897" s="1006"/>
      <c r="H897" s="1006"/>
      <c r="I897" s="1007"/>
      <c r="J897" s="1007"/>
      <c r="K897" s="1008"/>
      <c r="L897" s="1009"/>
      <c r="M897" s="1003"/>
      <c r="N897" s="1552">
        <v>0</v>
      </c>
      <c r="O897" s="1675"/>
      <c r="P897" s="1307"/>
      <c r="Q897" s="1662"/>
    </row>
    <row r="898" spans="1:17" ht="14.45" customHeight="1" x14ac:dyDescent="0.2">
      <c r="A898" s="1001" t="s">
        <v>383</v>
      </c>
      <c r="B898" s="2434">
        <v>0</v>
      </c>
      <c r="C898" s="1196">
        <v>0</v>
      </c>
      <c r="D898" s="1004">
        <v>0</v>
      </c>
      <c r="E898" s="456"/>
      <c r="F898" s="1005"/>
      <c r="G898" s="1006"/>
      <c r="H898" s="1006"/>
      <c r="I898" s="1007"/>
      <c r="J898" s="1007"/>
      <c r="K898" s="1008"/>
      <c r="L898" s="1009"/>
      <c r="M898" s="1003"/>
      <c r="N898" s="1552">
        <v>0</v>
      </c>
      <c r="O898" s="1675"/>
      <c r="P898" s="1307"/>
      <c r="Q898" s="1662"/>
    </row>
    <row r="899" spans="1:17" ht="14.45" customHeight="1" x14ac:dyDescent="0.2">
      <c r="A899" s="1001" t="s">
        <v>384</v>
      </c>
      <c r="B899" s="2434">
        <v>0</v>
      </c>
      <c r="C899" s="1196">
        <v>0</v>
      </c>
      <c r="D899" s="1004">
        <v>0</v>
      </c>
      <c r="E899" s="456"/>
      <c r="F899" s="1005"/>
      <c r="G899" s="1012"/>
      <c r="H899" s="1012"/>
      <c r="I899" s="1013"/>
      <c r="J899" s="1013"/>
      <c r="K899" s="1014"/>
      <c r="L899" s="1009"/>
      <c r="M899" s="1003"/>
      <c r="N899" s="1552">
        <v>0</v>
      </c>
      <c r="O899" s="1675"/>
      <c r="P899" s="1307"/>
      <c r="Q899" s="1662"/>
    </row>
    <row r="900" spans="1:17" ht="14.45" customHeight="1" x14ac:dyDescent="0.2">
      <c r="A900" s="1001" t="s">
        <v>385</v>
      </c>
      <c r="B900" s="2434">
        <v>0</v>
      </c>
      <c r="C900" s="1196">
        <v>0</v>
      </c>
      <c r="D900" s="1004">
        <v>0</v>
      </c>
      <c r="E900" s="456"/>
      <c r="F900" s="1005"/>
      <c r="G900" s="1012"/>
      <c r="H900" s="1012"/>
      <c r="I900" s="1013"/>
      <c r="J900" s="1013"/>
      <c r="K900" s="1014"/>
      <c r="L900" s="1009"/>
      <c r="M900" s="1003"/>
      <c r="N900" s="1552">
        <v>0</v>
      </c>
      <c r="O900" s="1675"/>
      <c r="P900" s="1307"/>
      <c r="Q900" s="1662"/>
    </row>
    <row r="901" spans="1:17" ht="14.45" customHeight="1" x14ac:dyDescent="0.2">
      <c r="A901" s="1001" t="s">
        <v>386</v>
      </c>
      <c r="B901" s="2434">
        <v>0</v>
      </c>
      <c r="C901" s="1196">
        <v>0</v>
      </c>
      <c r="D901" s="1004">
        <v>0</v>
      </c>
      <c r="E901" s="456"/>
      <c r="F901" s="1005"/>
      <c r="G901" s="1012"/>
      <c r="H901" s="1012"/>
      <c r="I901" s="1013"/>
      <c r="J901" s="1013"/>
      <c r="K901" s="1014"/>
      <c r="L901" s="1009"/>
      <c r="M901" s="1003"/>
      <c r="N901" s="1552">
        <v>0</v>
      </c>
      <c r="O901" s="1675"/>
      <c r="P901" s="1307"/>
      <c r="Q901" s="1662"/>
    </row>
    <row r="902" spans="1:17" ht="14.45" customHeight="1" x14ac:dyDescent="0.2">
      <c r="A902" s="1001" t="s">
        <v>387</v>
      </c>
      <c r="B902" s="2434">
        <v>0</v>
      </c>
      <c r="C902" s="1196">
        <v>0</v>
      </c>
      <c r="D902" s="1004">
        <v>0</v>
      </c>
      <c r="E902" s="456"/>
      <c r="F902" s="1005"/>
      <c r="G902" s="1012"/>
      <c r="H902" s="1012"/>
      <c r="I902" s="1013"/>
      <c r="J902" s="1013"/>
      <c r="K902" s="1014"/>
      <c r="L902" s="1009"/>
      <c r="M902" s="1003"/>
      <c r="N902" s="1552">
        <v>0</v>
      </c>
      <c r="O902" s="1675"/>
      <c r="P902" s="1307"/>
      <c r="Q902" s="1662"/>
    </row>
    <row r="903" spans="1:17" ht="14.45" customHeight="1" x14ac:dyDescent="0.2">
      <c r="A903" s="1001" t="s">
        <v>388</v>
      </c>
      <c r="B903" s="2434">
        <v>0</v>
      </c>
      <c r="C903" s="1196">
        <v>0</v>
      </c>
      <c r="D903" s="1004">
        <v>0</v>
      </c>
      <c r="E903" s="456"/>
      <c r="F903" s="1005"/>
      <c r="G903" s="1012"/>
      <c r="H903" s="1012"/>
      <c r="I903" s="1013"/>
      <c r="J903" s="1013"/>
      <c r="K903" s="1014"/>
      <c r="L903" s="1009"/>
      <c r="M903" s="1003"/>
      <c r="N903" s="1552">
        <v>0</v>
      </c>
      <c r="O903" s="1675"/>
      <c r="P903" s="1307"/>
      <c r="Q903" s="1662"/>
    </row>
    <row r="904" spans="1:17" ht="14.45" customHeight="1" x14ac:dyDescent="0.2">
      <c r="A904" s="1030" t="s">
        <v>389</v>
      </c>
      <c r="B904" s="1049">
        <v>0</v>
      </c>
      <c r="C904" s="1049">
        <v>0</v>
      </c>
      <c r="D904" s="1049">
        <v>0</v>
      </c>
      <c r="E904" s="1042"/>
      <c r="F904" s="1050"/>
      <c r="G904" s="1051"/>
      <c r="H904" s="1051"/>
      <c r="I904" s="1052"/>
      <c r="J904" s="1052"/>
      <c r="K904" s="993"/>
      <c r="L904" s="1038">
        <v>0</v>
      </c>
      <c r="M904" s="1049">
        <v>0</v>
      </c>
      <c r="N904" s="1049">
        <v>0</v>
      </c>
      <c r="O904" s="1658"/>
      <c r="P904" s="1660"/>
      <c r="Q904" s="1661"/>
    </row>
    <row r="905" spans="1:17" ht="14.45" customHeight="1" x14ac:dyDescent="0.2">
      <c r="A905" s="1001" t="s">
        <v>390</v>
      </c>
      <c r="B905" s="2434">
        <v>0</v>
      </c>
      <c r="C905" s="1196">
        <v>0</v>
      </c>
      <c r="D905" s="1004">
        <v>0</v>
      </c>
      <c r="E905" s="456"/>
      <c r="F905" s="1005"/>
      <c r="G905" s="1012"/>
      <c r="H905" s="1012"/>
      <c r="I905" s="1013"/>
      <c r="J905" s="1013"/>
      <c r="K905" s="1014"/>
      <c r="L905" s="1009"/>
      <c r="M905" s="1003"/>
      <c r="N905" s="1552">
        <v>0</v>
      </c>
      <c r="O905" s="1675"/>
      <c r="P905" s="1307"/>
      <c r="Q905" s="1662"/>
    </row>
    <row r="906" spans="1:17" ht="14.45" customHeight="1" x14ac:dyDescent="0.2">
      <c r="A906" s="1001" t="s">
        <v>391</v>
      </c>
      <c r="B906" s="2434">
        <v>0</v>
      </c>
      <c r="C906" s="1196">
        <v>0</v>
      </c>
      <c r="D906" s="1004">
        <v>0</v>
      </c>
      <c r="E906" s="456"/>
      <c r="F906" s="1005"/>
      <c r="G906" s="1012"/>
      <c r="H906" s="1012"/>
      <c r="I906" s="1013"/>
      <c r="J906" s="1013"/>
      <c r="K906" s="1014"/>
      <c r="L906" s="1009"/>
      <c r="M906" s="1003"/>
      <c r="N906" s="1552">
        <v>0</v>
      </c>
      <c r="O906" s="1675"/>
      <c r="P906" s="1307"/>
      <c r="Q906" s="1662"/>
    </row>
    <row r="907" spans="1:17" ht="14.45" customHeight="1" x14ac:dyDescent="0.2">
      <c r="A907" s="1001" t="s">
        <v>392</v>
      </c>
      <c r="B907" s="2434">
        <v>0</v>
      </c>
      <c r="C907" s="1196">
        <v>0</v>
      </c>
      <c r="D907" s="1004">
        <v>0</v>
      </c>
      <c r="E907" s="456"/>
      <c r="F907" s="1005"/>
      <c r="G907" s="1012"/>
      <c r="H907" s="1012"/>
      <c r="I907" s="1013"/>
      <c r="J907" s="1013"/>
      <c r="K907" s="1014"/>
      <c r="L907" s="1009"/>
      <c r="M907" s="1003"/>
      <c r="N907" s="1552">
        <v>0</v>
      </c>
      <c r="O907" s="1675"/>
      <c r="P907" s="1307"/>
      <c r="Q907" s="1662"/>
    </row>
    <row r="908" spans="1:17" ht="14.45" customHeight="1" x14ac:dyDescent="0.2">
      <c r="A908" s="1001" t="s">
        <v>393</v>
      </c>
      <c r="B908" s="2434">
        <v>0</v>
      </c>
      <c r="C908" s="1196">
        <v>0</v>
      </c>
      <c r="D908" s="1004">
        <v>0</v>
      </c>
      <c r="E908" s="456"/>
      <c r="F908" s="1005"/>
      <c r="G908" s="1012"/>
      <c r="H908" s="1012"/>
      <c r="I908" s="1013"/>
      <c r="J908" s="1013"/>
      <c r="K908" s="1014"/>
      <c r="L908" s="1009"/>
      <c r="M908" s="1003"/>
      <c r="N908" s="1552">
        <v>0</v>
      </c>
      <c r="O908" s="1675"/>
      <c r="P908" s="1307"/>
      <c r="Q908" s="1662"/>
    </row>
    <row r="909" spans="1:17" ht="14.45" customHeight="1" x14ac:dyDescent="0.2">
      <c r="A909" s="1001" t="s">
        <v>394</v>
      </c>
      <c r="B909" s="2434">
        <v>0</v>
      </c>
      <c r="C909" s="1196">
        <v>0</v>
      </c>
      <c r="D909" s="1004">
        <v>0</v>
      </c>
      <c r="E909" s="456"/>
      <c r="F909" s="1005"/>
      <c r="G909" s="1012"/>
      <c r="H909" s="1012"/>
      <c r="I909" s="1013"/>
      <c r="J909" s="1013"/>
      <c r="K909" s="1014"/>
      <c r="L909" s="1009"/>
      <c r="M909" s="1003"/>
      <c r="N909" s="1552">
        <v>0</v>
      </c>
      <c r="O909" s="1675"/>
      <c r="P909" s="1307"/>
      <c r="Q909" s="1662"/>
    </row>
    <row r="910" spans="1:17" ht="14.45" customHeight="1" x14ac:dyDescent="0.2">
      <c r="A910" s="1001" t="s">
        <v>395</v>
      </c>
      <c r="B910" s="2434">
        <v>0</v>
      </c>
      <c r="C910" s="1196">
        <v>0</v>
      </c>
      <c r="D910" s="1004">
        <v>0</v>
      </c>
      <c r="E910" s="456"/>
      <c r="F910" s="1005"/>
      <c r="G910" s="1012"/>
      <c r="H910" s="1012"/>
      <c r="I910" s="1013"/>
      <c r="J910" s="1013"/>
      <c r="K910" s="1014"/>
      <c r="L910" s="1009"/>
      <c r="M910" s="1003"/>
      <c r="N910" s="1552">
        <v>0</v>
      </c>
      <c r="O910" s="1675"/>
      <c r="P910" s="1307"/>
      <c r="Q910" s="1662"/>
    </row>
    <row r="911" spans="1:17" ht="14.45" customHeight="1" x14ac:dyDescent="0.2">
      <c r="A911" s="1001" t="s">
        <v>396</v>
      </c>
      <c r="B911" s="2434">
        <v>0</v>
      </c>
      <c r="C911" s="1196">
        <v>0</v>
      </c>
      <c r="D911" s="1004">
        <v>0</v>
      </c>
      <c r="E911" s="456"/>
      <c r="F911" s="1005"/>
      <c r="G911" s="1012"/>
      <c r="H911" s="1012"/>
      <c r="I911" s="1013"/>
      <c r="J911" s="1013"/>
      <c r="K911" s="1014"/>
      <c r="L911" s="1009"/>
      <c r="M911" s="1003"/>
      <c r="N911" s="1552">
        <v>0</v>
      </c>
      <c r="O911" s="1675"/>
      <c r="P911" s="1307"/>
      <c r="Q911" s="1662"/>
    </row>
    <row r="912" spans="1:17" ht="14.45" customHeight="1" x14ac:dyDescent="0.2">
      <c r="A912" s="1001" t="s">
        <v>397</v>
      </c>
      <c r="B912" s="2434">
        <v>0</v>
      </c>
      <c r="C912" s="1196">
        <v>0</v>
      </c>
      <c r="D912" s="1004">
        <v>0</v>
      </c>
      <c r="E912" s="456"/>
      <c r="F912" s="1005"/>
      <c r="G912" s="1012"/>
      <c r="H912" s="1012"/>
      <c r="I912" s="1013"/>
      <c r="J912" s="1013"/>
      <c r="K912" s="1014"/>
      <c r="L912" s="1009"/>
      <c r="M912" s="1003"/>
      <c r="N912" s="1552">
        <v>0</v>
      </c>
      <c r="O912" s="1675"/>
      <c r="P912" s="1307"/>
      <c r="Q912" s="1662"/>
    </row>
    <row r="913" spans="1:17" ht="14.45" customHeight="1" x14ac:dyDescent="0.2">
      <c r="A913" s="1000" t="s">
        <v>398</v>
      </c>
      <c r="B913" s="2434">
        <v>0</v>
      </c>
      <c r="C913" s="1196">
        <v>0</v>
      </c>
      <c r="D913" s="1004">
        <v>0</v>
      </c>
      <c r="E913" s="1018"/>
      <c r="F913" s="1019"/>
      <c r="G913" s="1017"/>
      <c r="H913" s="1017"/>
      <c r="I913" s="1020"/>
      <c r="J913" s="1020"/>
      <c r="K913" s="1021"/>
      <c r="L913" s="1190"/>
      <c r="M913" s="256"/>
      <c r="N913" s="1673">
        <v>0</v>
      </c>
      <c r="O913" s="1676"/>
      <c r="P913" s="1677"/>
      <c r="Q913" s="1678"/>
    </row>
    <row r="914" spans="1:17" ht="14.45" customHeight="1" thickBot="1" x14ac:dyDescent="0.25">
      <c r="A914" s="1053" t="s">
        <v>399</v>
      </c>
      <c r="B914" s="1054">
        <v>0</v>
      </c>
      <c r="C914" s="1054">
        <v>0</v>
      </c>
      <c r="D914" s="1054">
        <v>0</v>
      </c>
      <c r="E914" s="1055" t="e">
        <v>#DIV/0!</v>
      </c>
      <c r="F914" s="1056"/>
      <c r="G914" s="1057" t="e">
        <v>#DIV/0!</v>
      </c>
      <c r="H914" s="1057" t="e">
        <v>#DIV/0!</v>
      </c>
      <c r="I914" s="1055"/>
      <c r="J914" s="1055"/>
      <c r="K914" s="1058"/>
      <c r="L914" s="1054">
        <v>0</v>
      </c>
      <c r="M914" s="1054">
        <v>0</v>
      </c>
      <c r="N914" s="1054">
        <v>0</v>
      </c>
      <c r="O914" s="1132" t="e">
        <v>#DIV/0!</v>
      </c>
      <c r="P914" s="1659" t="e">
        <v>#DIV/0!</v>
      </c>
      <c r="Q914" s="1663" t="e">
        <v>#DIV/0!</v>
      </c>
    </row>
    <row r="915" spans="1:17" x14ac:dyDescent="0.2">
      <c r="A915" s="7" t="s">
        <v>1904</v>
      </c>
      <c r="B915" s="8"/>
      <c r="C915" s="8"/>
      <c r="D915" s="8"/>
      <c r="E915" s="9"/>
      <c r="F915" s="10"/>
      <c r="G915" s="11"/>
      <c r="H915" s="8"/>
      <c r="I915" s="9"/>
      <c r="J915" s="1"/>
      <c r="K915" s="1"/>
      <c r="O915" s="1"/>
      <c r="P915" s="1"/>
    </row>
    <row r="916" spans="1:17" x14ac:dyDescent="0.2">
      <c r="A916" s="6"/>
      <c r="B916" s="8"/>
      <c r="C916" s="8"/>
      <c r="D916" s="8"/>
      <c r="E916" s="9"/>
      <c r="F916" s="10"/>
      <c r="G916" s="11"/>
      <c r="H916" s="8"/>
      <c r="I916" s="9"/>
      <c r="J916" s="1"/>
      <c r="K916" s="1"/>
      <c r="O916" s="1"/>
      <c r="P916" s="1"/>
    </row>
    <row r="917" spans="1:17" x14ac:dyDescent="0.2">
      <c r="A917" s="6"/>
      <c r="B917" s="8"/>
      <c r="C917" s="8"/>
      <c r="D917" s="8"/>
      <c r="E917" s="9"/>
      <c r="F917" s="10"/>
      <c r="G917" s="11"/>
      <c r="H917" s="8"/>
      <c r="I917" s="9"/>
      <c r="J917" s="1"/>
      <c r="K917" s="1"/>
      <c r="O917" s="1"/>
      <c r="P917" s="1"/>
    </row>
    <row r="918" spans="1:17" x14ac:dyDescent="0.2">
      <c r="A918" s="6"/>
      <c r="B918" s="8"/>
      <c r="C918" s="8"/>
      <c r="D918" s="8"/>
      <c r="E918" s="2475"/>
      <c r="F918" s="10"/>
      <c r="G918" s="11"/>
      <c r="H918" s="8"/>
      <c r="I918" s="2475"/>
      <c r="J918" s="2476"/>
      <c r="K918" s="2476"/>
      <c r="O918" s="2476"/>
      <c r="P918" s="2476"/>
    </row>
    <row r="919" spans="1:17" ht="15.75" customHeight="1" x14ac:dyDescent="0.25">
      <c r="A919" s="2710" t="s">
        <v>1901</v>
      </c>
      <c r="B919" s="2710"/>
      <c r="C919" s="2710"/>
      <c r="D919" s="2710"/>
      <c r="E919" s="2710"/>
      <c r="F919" s="2710"/>
      <c r="G919" s="2710"/>
      <c r="H919" s="2710"/>
      <c r="I919" s="2710"/>
      <c r="J919" s="2710"/>
      <c r="K919" s="2710"/>
      <c r="L919" s="2710"/>
      <c r="M919" s="2710"/>
      <c r="N919" s="2710"/>
      <c r="O919" s="2710"/>
      <c r="P919" s="2710"/>
      <c r="Q919" s="2710"/>
    </row>
    <row r="920" spans="1:17" x14ac:dyDescent="0.2">
      <c r="A920" s="3"/>
      <c r="B920" s="12"/>
      <c r="C920" s="12"/>
      <c r="D920" s="12"/>
      <c r="E920" s="13"/>
      <c r="F920" s="14"/>
      <c r="G920" s="12"/>
      <c r="H920" s="12"/>
      <c r="I920" s="13"/>
      <c r="J920" s="13"/>
      <c r="K920" s="13"/>
      <c r="L920" s="12"/>
      <c r="M920" s="12"/>
      <c r="N920" s="12"/>
      <c r="O920" s="13"/>
      <c r="P920" s="13"/>
      <c r="Q920" s="12"/>
    </row>
    <row r="921" spans="1:17" ht="13.5" thickBot="1" x14ac:dyDescent="0.25">
      <c r="A921" s="3" t="s">
        <v>1690</v>
      </c>
      <c r="B921" s="12"/>
      <c r="C921" s="12"/>
      <c r="D921" s="12"/>
      <c r="E921" s="13"/>
      <c r="F921" s="14"/>
      <c r="G921" s="12"/>
      <c r="H921" s="12"/>
      <c r="I921" s="13"/>
      <c r="J921" s="13"/>
      <c r="K921" s="13"/>
      <c r="L921" s="12"/>
      <c r="M921" s="12"/>
      <c r="N921" s="12"/>
      <c r="O921" s="13"/>
      <c r="P921" s="13"/>
      <c r="Q921" s="12"/>
    </row>
    <row r="922" spans="1:17" ht="14.45" customHeight="1" thickBot="1" x14ac:dyDescent="0.25">
      <c r="A922" s="2711" t="s">
        <v>334</v>
      </c>
      <c r="B922" s="2714" t="s">
        <v>1902</v>
      </c>
      <c r="C922" s="2715"/>
      <c r="D922" s="2715"/>
      <c r="E922" s="2715"/>
      <c r="F922" s="2715"/>
      <c r="G922" s="2715"/>
      <c r="H922" s="2715"/>
      <c r="I922" s="2715"/>
      <c r="J922" s="2715"/>
      <c r="K922" s="2715"/>
      <c r="L922" s="2716" t="s">
        <v>1903</v>
      </c>
      <c r="M922" s="2717"/>
      <c r="N922" s="2717"/>
      <c r="O922" s="2717"/>
      <c r="P922" s="2718"/>
      <c r="Q922" s="2719"/>
    </row>
    <row r="923" spans="1:17" ht="14.45" customHeight="1" x14ac:dyDescent="0.2">
      <c r="A923" s="2712"/>
      <c r="B923" s="2720" t="s">
        <v>335</v>
      </c>
      <c r="C923" s="2721"/>
      <c r="D923" s="1061"/>
      <c r="E923" s="1061" t="s">
        <v>910</v>
      </c>
      <c r="F923" s="1061" t="s">
        <v>336</v>
      </c>
      <c r="G923" s="1061"/>
      <c r="H923" s="1061"/>
      <c r="I923" s="2724" t="s">
        <v>337</v>
      </c>
      <c r="J923" s="2725"/>
      <c r="K923" s="2726"/>
      <c r="L923" s="2722" t="s">
        <v>335</v>
      </c>
      <c r="M923" s="2723"/>
      <c r="N923" s="1068" t="s">
        <v>338</v>
      </c>
      <c r="O923" s="1069" t="s">
        <v>339</v>
      </c>
      <c r="P923" s="1070"/>
      <c r="Q923" s="1071"/>
    </row>
    <row r="924" spans="1:17" ht="14.45" customHeight="1" x14ac:dyDescent="0.2">
      <c r="A924" s="2712"/>
      <c r="B924" s="1061" t="s">
        <v>841</v>
      </c>
      <c r="C924" s="1061" t="s">
        <v>341</v>
      </c>
      <c r="D924" s="1061" t="s">
        <v>843</v>
      </c>
      <c r="E924" s="1061" t="s">
        <v>848</v>
      </c>
      <c r="F924" s="1061" t="s">
        <v>342</v>
      </c>
      <c r="G924" s="1061" t="s">
        <v>343</v>
      </c>
      <c r="H924" s="1061" t="s">
        <v>344</v>
      </c>
      <c r="I924" s="2727" t="s">
        <v>845</v>
      </c>
      <c r="J924" s="2728"/>
      <c r="K924" s="2729"/>
      <c r="L924" s="1072" t="s">
        <v>841</v>
      </c>
      <c r="M924" s="1068" t="s">
        <v>341</v>
      </c>
      <c r="N924" s="1068" t="s">
        <v>345</v>
      </c>
      <c r="O924" s="1069"/>
      <c r="P924" s="1068" t="s">
        <v>343</v>
      </c>
      <c r="Q924" s="1071" t="s">
        <v>344</v>
      </c>
    </row>
    <row r="925" spans="1:17" ht="14.45" customHeight="1" x14ac:dyDescent="0.2">
      <c r="A925" s="2712"/>
      <c r="B925" s="1061"/>
      <c r="C925" s="1061"/>
      <c r="D925" s="1061"/>
      <c r="E925" s="1061"/>
      <c r="F925" s="1061" t="s">
        <v>347</v>
      </c>
      <c r="G925" s="1061" t="s">
        <v>348</v>
      </c>
      <c r="H925" s="1061" t="s">
        <v>347</v>
      </c>
      <c r="I925" s="1062"/>
      <c r="J925" s="1063"/>
      <c r="K925" s="1064"/>
      <c r="L925" s="1072"/>
      <c r="M925" s="1068"/>
      <c r="N925" s="1068"/>
      <c r="O925" s="1069" t="s">
        <v>350</v>
      </c>
      <c r="P925" s="1068" t="s">
        <v>348</v>
      </c>
      <c r="Q925" s="1071" t="s">
        <v>347</v>
      </c>
    </row>
    <row r="926" spans="1:17" ht="14.45" customHeight="1" x14ac:dyDescent="0.2">
      <c r="A926" s="2713"/>
      <c r="B926" s="1065" t="s">
        <v>351</v>
      </c>
      <c r="C926" s="1065" t="s">
        <v>351</v>
      </c>
      <c r="D926" s="1065" t="s">
        <v>352</v>
      </c>
      <c r="E926" s="1065" t="s">
        <v>762</v>
      </c>
      <c r="F926" s="1065"/>
      <c r="G926" s="1065" t="s">
        <v>353</v>
      </c>
      <c r="H926" s="1065" t="s">
        <v>354</v>
      </c>
      <c r="I926" s="1066" t="s">
        <v>355</v>
      </c>
      <c r="J926" s="1066" t="s">
        <v>356</v>
      </c>
      <c r="K926" s="1067" t="s">
        <v>357</v>
      </c>
      <c r="L926" s="1073" t="s">
        <v>351</v>
      </c>
      <c r="M926" s="1074" t="s">
        <v>351</v>
      </c>
      <c r="N926" s="1074" t="s">
        <v>352</v>
      </c>
      <c r="O926" s="1075"/>
      <c r="P926" s="1074" t="s">
        <v>353</v>
      </c>
      <c r="Q926" s="1076" t="s">
        <v>354</v>
      </c>
    </row>
    <row r="927" spans="1:17" ht="14.45" customHeight="1" x14ac:dyDescent="0.2">
      <c r="A927" s="1022" t="s">
        <v>358</v>
      </c>
      <c r="B927" s="1023">
        <v>27</v>
      </c>
      <c r="C927" s="1023">
        <v>25</v>
      </c>
      <c r="D927" s="1024">
        <v>158</v>
      </c>
      <c r="E927" s="1664">
        <v>6.32</v>
      </c>
      <c r="F927" s="1026"/>
      <c r="G927" s="1023"/>
      <c r="H927" s="1023"/>
      <c r="I927" s="1025"/>
      <c r="J927" s="1025"/>
      <c r="K927" s="1027"/>
      <c r="L927" s="1028">
        <v>19</v>
      </c>
      <c r="M927" s="1024">
        <v>17</v>
      </c>
      <c r="N927" s="1024">
        <v>97</v>
      </c>
      <c r="O927" s="1664">
        <v>5.7058823529411766</v>
      </c>
      <c r="P927" s="1665"/>
      <c r="Q927" s="1666"/>
    </row>
    <row r="928" spans="1:17" ht="14.45" customHeight="1" x14ac:dyDescent="0.2">
      <c r="A928" s="1535" t="s">
        <v>359</v>
      </c>
      <c r="B928" s="1196">
        <v>5</v>
      </c>
      <c r="C928" s="1196">
        <v>5</v>
      </c>
      <c r="D928" s="1004">
        <v>30</v>
      </c>
      <c r="E928" s="1206">
        <v>6</v>
      </c>
      <c r="F928" s="1553" t="s">
        <v>985</v>
      </c>
      <c r="G928" s="1305">
        <v>1399000</v>
      </c>
      <c r="H928" s="2223">
        <v>8875000</v>
      </c>
      <c r="I928" s="1543"/>
      <c r="J928" s="1007"/>
      <c r="K928" s="1008"/>
      <c r="L928" s="2457">
        <v>2</v>
      </c>
      <c r="M928" s="1552">
        <v>2</v>
      </c>
      <c r="N928" s="1552">
        <v>12</v>
      </c>
      <c r="O928" s="2576">
        <v>6</v>
      </c>
      <c r="P928" s="1307">
        <v>1681000</v>
      </c>
      <c r="Q928" s="2442">
        <v>8875000</v>
      </c>
    </row>
    <row r="929" spans="1:17" ht="14.45" customHeight="1" x14ac:dyDescent="0.2">
      <c r="A929" s="1535" t="s">
        <v>360</v>
      </c>
      <c r="B929" s="1196">
        <v>0</v>
      </c>
      <c r="C929" s="1196">
        <v>0</v>
      </c>
      <c r="D929" s="1004">
        <v>0</v>
      </c>
      <c r="E929" s="1206">
        <v>0</v>
      </c>
      <c r="F929" s="1553"/>
      <c r="G929" s="1305"/>
      <c r="H929" s="1006"/>
      <c r="I929" s="1543"/>
      <c r="J929" s="1007"/>
      <c r="K929" s="1008"/>
      <c r="L929" s="2457">
        <v>0</v>
      </c>
      <c r="M929" s="1552">
        <v>0</v>
      </c>
      <c r="N929" s="1552">
        <v>0</v>
      </c>
      <c r="O929" s="2576">
        <v>0</v>
      </c>
      <c r="P929" s="1307"/>
      <c r="Q929" s="1200"/>
    </row>
    <row r="930" spans="1:17" ht="14.45" customHeight="1" x14ac:dyDescent="0.2">
      <c r="A930" s="1535" t="s">
        <v>361</v>
      </c>
      <c r="B930" s="1196">
        <v>20</v>
      </c>
      <c r="C930" s="1196">
        <v>18</v>
      </c>
      <c r="D930" s="1004">
        <v>108</v>
      </c>
      <c r="E930" s="1206">
        <v>6</v>
      </c>
      <c r="F930" s="1553" t="s">
        <v>985</v>
      </c>
      <c r="G930" s="1305">
        <v>1399000</v>
      </c>
      <c r="H930" s="2223">
        <v>8875000</v>
      </c>
      <c r="I930" s="1543"/>
      <c r="J930" s="1007"/>
      <c r="K930" s="1008"/>
      <c r="L930" s="2457">
        <v>15</v>
      </c>
      <c r="M930" s="1552">
        <v>13</v>
      </c>
      <c r="N930" s="1552">
        <v>65</v>
      </c>
      <c r="O930" s="2576">
        <v>5</v>
      </c>
      <c r="P930" s="1307">
        <v>1681000</v>
      </c>
      <c r="Q930" s="2442">
        <v>8875000</v>
      </c>
    </row>
    <row r="931" spans="1:17" ht="14.45" customHeight="1" x14ac:dyDescent="0.2">
      <c r="A931" s="1535" t="s">
        <v>362</v>
      </c>
      <c r="B931" s="1196">
        <v>0</v>
      </c>
      <c r="C931" s="1196">
        <v>0</v>
      </c>
      <c r="D931" s="1004">
        <v>0</v>
      </c>
      <c r="E931" s="1206">
        <v>0</v>
      </c>
      <c r="F931" s="1553"/>
      <c r="G931" s="1305"/>
      <c r="H931" s="2223"/>
      <c r="I931" s="1543"/>
      <c r="J931" s="1007"/>
      <c r="K931" s="1008"/>
      <c r="L931" s="2457">
        <v>0</v>
      </c>
      <c r="M931" s="1552">
        <v>0</v>
      </c>
      <c r="N931" s="1552">
        <v>0</v>
      </c>
      <c r="O931" s="2576">
        <v>0</v>
      </c>
      <c r="P931" s="1307"/>
      <c r="Q931" s="2442"/>
    </row>
    <row r="932" spans="1:17" ht="14.45" customHeight="1" x14ac:dyDescent="0.2">
      <c r="A932" s="1535" t="s">
        <v>363</v>
      </c>
      <c r="B932" s="1196">
        <v>0</v>
      </c>
      <c r="C932" s="1196">
        <v>0</v>
      </c>
      <c r="D932" s="1004">
        <v>0</v>
      </c>
      <c r="E932" s="1206">
        <v>0</v>
      </c>
      <c r="F932" s="1005"/>
      <c r="G932" s="1305"/>
      <c r="H932" s="1006"/>
      <c r="I932" s="1543"/>
      <c r="J932" s="1007"/>
      <c r="K932" s="1008"/>
      <c r="L932" s="2457">
        <v>0</v>
      </c>
      <c r="M932" s="1552">
        <v>0</v>
      </c>
      <c r="N932" s="1552">
        <v>0</v>
      </c>
      <c r="O932" s="2576">
        <v>0</v>
      </c>
      <c r="P932" s="1307"/>
      <c r="Q932" s="2442"/>
    </row>
    <row r="933" spans="1:17" ht="14.45" customHeight="1" x14ac:dyDescent="0.2">
      <c r="A933" s="1535" t="s">
        <v>364</v>
      </c>
      <c r="B933" s="1196">
        <v>0</v>
      </c>
      <c r="C933" s="1196">
        <v>0</v>
      </c>
      <c r="D933" s="1004">
        <v>0</v>
      </c>
      <c r="E933" s="1206">
        <v>0</v>
      </c>
      <c r="F933" s="1553"/>
      <c r="G933" s="1305"/>
      <c r="H933" s="2223"/>
      <c r="I933" s="1543"/>
      <c r="J933" s="1007"/>
      <c r="K933" s="1008"/>
      <c r="L933" s="2457">
        <v>0</v>
      </c>
      <c r="M933" s="1552">
        <v>0</v>
      </c>
      <c r="N933" s="1552">
        <v>0</v>
      </c>
      <c r="O933" s="2576">
        <v>0</v>
      </c>
      <c r="P933" s="1307"/>
      <c r="Q933" s="2442"/>
    </row>
    <row r="934" spans="1:17" ht="14.45" customHeight="1" x14ac:dyDescent="0.2">
      <c r="A934" s="1535" t="s">
        <v>365</v>
      </c>
      <c r="B934" s="1196">
        <v>0</v>
      </c>
      <c r="C934" s="1196">
        <v>0</v>
      </c>
      <c r="D934" s="1004">
        <v>0</v>
      </c>
      <c r="E934" s="1206">
        <v>0</v>
      </c>
      <c r="F934" s="1011"/>
      <c r="G934" s="1305"/>
      <c r="H934" s="1006"/>
      <c r="I934" s="1543"/>
      <c r="J934" s="1007"/>
      <c r="K934" s="1008"/>
      <c r="L934" s="2457">
        <v>0</v>
      </c>
      <c r="M934" s="1552">
        <v>0</v>
      </c>
      <c r="N934" s="1552">
        <v>0</v>
      </c>
      <c r="O934" s="2576">
        <v>0</v>
      </c>
      <c r="P934" s="1307"/>
      <c r="Q934" s="1662"/>
    </row>
    <row r="935" spans="1:17" ht="14.45" customHeight="1" x14ac:dyDescent="0.2">
      <c r="A935" s="1535" t="s">
        <v>366</v>
      </c>
      <c r="B935" s="1196">
        <v>0</v>
      </c>
      <c r="C935" s="1196">
        <v>0</v>
      </c>
      <c r="D935" s="1004">
        <v>0</v>
      </c>
      <c r="E935" s="1206">
        <v>0</v>
      </c>
      <c r="F935" s="1553"/>
      <c r="G935" s="1305"/>
      <c r="H935" s="1006"/>
      <c r="I935" s="1543"/>
      <c r="J935" s="1007"/>
      <c r="K935" s="1008"/>
      <c r="L935" s="2457">
        <v>0</v>
      </c>
      <c r="M935" s="1552">
        <v>0</v>
      </c>
      <c r="N935" s="1552">
        <v>0</v>
      </c>
      <c r="O935" s="2576">
        <v>0</v>
      </c>
      <c r="P935" s="1307"/>
      <c r="Q935" s="1662"/>
    </row>
    <row r="936" spans="1:17" ht="14.45" customHeight="1" x14ac:dyDescent="0.2">
      <c r="A936" s="1535" t="s">
        <v>367</v>
      </c>
      <c r="B936" s="1196">
        <v>0</v>
      </c>
      <c r="C936" s="1196">
        <v>0</v>
      </c>
      <c r="D936" s="1004">
        <v>0</v>
      </c>
      <c r="E936" s="1206">
        <v>0</v>
      </c>
      <c r="F936" s="1005"/>
      <c r="G936" s="1305"/>
      <c r="H936" s="1006"/>
      <c r="I936" s="1543"/>
      <c r="J936" s="1007"/>
      <c r="K936" s="1008"/>
      <c r="L936" s="2457">
        <v>0</v>
      </c>
      <c r="M936" s="1552">
        <v>0</v>
      </c>
      <c r="N936" s="1552">
        <v>0</v>
      </c>
      <c r="O936" s="2576">
        <v>0</v>
      </c>
      <c r="P936" s="1307"/>
      <c r="Q936" s="1662"/>
    </row>
    <row r="937" spans="1:17" ht="14.45" customHeight="1" x14ac:dyDescent="0.2">
      <c r="A937" s="1535" t="s">
        <v>368</v>
      </c>
      <c r="B937" s="1196">
        <v>2</v>
      </c>
      <c r="C937" s="1196">
        <v>2</v>
      </c>
      <c r="D937" s="1004">
        <v>20</v>
      </c>
      <c r="E937" s="1206">
        <v>10</v>
      </c>
      <c r="F937" s="1553" t="s">
        <v>985</v>
      </c>
      <c r="G937" s="1305">
        <v>1399000</v>
      </c>
      <c r="H937" s="2223">
        <v>8875000</v>
      </c>
      <c r="I937" s="1543"/>
      <c r="J937" s="1007"/>
      <c r="K937" s="1008"/>
      <c r="L937" s="2457">
        <v>2</v>
      </c>
      <c r="M937" s="1552">
        <v>2</v>
      </c>
      <c r="N937" s="1552">
        <v>20</v>
      </c>
      <c r="O937" s="2576">
        <v>10</v>
      </c>
      <c r="P937" s="1307">
        <v>1681000</v>
      </c>
      <c r="Q937" s="2442">
        <v>8875000</v>
      </c>
    </row>
    <row r="938" spans="1:17" ht="14.45" customHeight="1" x14ac:dyDescent="0.2">
      <c r="A938" s="1535" t="s">
        <v>369</v>
      </c>
      <c r="B938" s="1196">
        <v>0</v>
      </c>
      <c r="C938" s="1196">
        <v>0</v>
      </c>
      <c r="D938" s="1004">
        <v>0</v>
      </c>
      <c r="E938" s="1206">
        <v>0</v>
      </c>
      <c r="F938" s="1011"/>
      <c r="G938" s="1305"/>
      <c r="H938" s="1006"/>
      <c r="I938" s="1543"/>
      <c r="J938" s="1007"/>
      <c r="K938" s="1008"/>
      <c r="L938" s="2457">
        <v>0</v>
      </c>
      <c r="M938" s="1552">
        <v>0</v>
      </c>
      <c r="N938" s="1552">
        <v>0</v>
      </c>
      <c r="O938" s="2456">
        <v>0</v>
      </c>
      <c r="P938" s="1307"/>
      <c r="Q938" s="1662"/>
    </row>
    <row r="939" spans="1:17" ht="14.45" customHeight="1" x14ac:dyDescent="0.2">
      <c r="A939" s="1535" t="s">
        <v>370</v>
      </c>
      <c r="B939" s="1196">
        <v>0</v>
      </c>
      <c r="C939" s="1196">
        <v>0</v>
      </c>
      <c r="D939" s="1004">
        <v>0</v>
      </c>
      <c r="E939" s="1206">
        <v>0</v>
      </c>
      <c r="F939" s="1005"/>
      <c r="G939" s="1305"/>
      <c r="H939" s="1006"/>
      <c r="I939" s="1543"/>
      <c r="J939" s="1007"/>
      <c r="K939" s="1008"/>
      <c r="L939" s="2457">
        <v>0</v>
      </c>
      <c r="M939" s="1552">
        <v>0</v>
      </c>
      <c r="N939" s="1552">
        <v>0</v>
      </c>
      <c r="O939" s="2456">
        <v>0</v>
      </c>
      <c r="P939" s="1307"/>
      <c r="Q939" s="1662"/>
    </row>
    <row r="940" spans="1:17" ht="14.45" customHeight="1" x14ac:dyDescent="0.2">
      <c r="A940" s="1535" t="s">
        <v>371</v>
      </c>
      <c r="B940" s="1196">
        <v>0</v>
      </c>
      <c r="C940" s="1196">
        <v>0</v>
      </c>
      <c r="D940" s="1004">
        <v>0</v>
      </c>
      <c r="E940" s="1548">
        <v>0</v>
      </c>
      <c r="F940" s="1011"/>
      <c r="G940" s="1305"/>
      <c r="H940" s="1006"/>
      <c r="I940" s="1543"/>
      <c r="J940" s="1007"/>
      <c r="K940" s="1008"/>
      <c r="L940" s="2457">
        <v>0</v>
      </c>
      <c r="M940" s="1552">
        <v>0</v>
      </c>
      <c r="N940" s="1552">
        <v>0</v>
      </c>
      <c r="O940" s="2456">
        <v>0</v>
      </c>
      <c r="P940" s="1307"/>
      <c r="Q940" s="1662"/>
    </row>
    <row r="941" spans="1:17" ht="14.45" customHeight="1" x14ac:dyDescent="0.2">
      <c r="A941" s="1535" t="s">
        <v>372</v>
      </c>
      <c r="B941" s="1196">
        <v>0</v>
      </c>
      <c r="C941" s="1196">
        <v>0</v>
      </c>
      <c r="D941" s="1004">
        <v>0</v>
      </c>
      <c r="E941" s="1548">
        <v>0</v>
      </c>
      <c r="F941" s="1553"/>
      <c r="G941" s="1305"/>
      <c r="H941" s="1006"/>
      <c r="I941" s="1543"/>
      <c r="J941" s="1007"/>
      <c r="K941" s="1008"/>
      <c r="L941" s="2457">
        <v>0</v>
      </c>
      <c r="M941" s="1552">
        <v>0</v>
      </c>
      <c r="N941" s="1552">
        <v>0</v>
      </c>
      <c r="O941" s="2456">
        <v>0</v>
      </c>
      <c r="P941" s="1307"/>
      <c r="Q941" s="1200"/>
    </row>
    <row r="942" spans="1:17" ht="14.45" customHeight="1" x14ac:dyDescent="0.2">
      <c r="A942" s="1535" t="s">
        <v>373</v>
      </c>
      <c r="B942" s="1196">
        <v>0</v>
      </c>
      <c r="C942" s="1196">
        <v>0</v>
      </c>
      <c r="D942" s="1004">
        <v>0</v>
      </c>
      <c r="E942" s="1548">
        <v>0</v>
      </c>
      <c r="F942" s="1011"/>
      <c r="G942" s="1305"/>
      <c r="H942" s="1006"/>
      <c r="I942" s="1543"/>
      <c r="J942" s="1007"/>
      <c r="K942" s="1008"/>
      <c r="L942" s="2457">
        <v>0</v>
      </c>
      <c r="M942" s="1552">
        <v>0</v>
      </c>
      <c r="N942" s="1552">
        <v>0</v>
      </c>
      <c r="O942" s="2456">
        <v>0</v>
      </c>
      <c r="P942" s="1307"/>
      <c r="Q942" s="1662"/>
    </row>
    <row r="943" spans="1:17" ht="14.45" customHeight="1" x14ac:dyDescent="0.2">
      <c r="A943" s="1538" t="s">
        <v>374</v>
      </c>
      <c r="B943" s="1049">
        <v>12</v>
      </c>
      <c r="C943" s="1031">
        <v>12</v>
      </c>
      <c r="D943" s="2618">
        <v>216</v>
      </c>
      <c r="E943" s="1551"/>
      <c r="F943" s="1034"/>
      <c r="G943" s="1540"/>
      <c r="H943" s="1035"/>
      <c r="I943" s="1544"/>
      <c r="J943" s="1036"/>
      <c r="K943" s="1037"/>
      <c r="L943" s="2438">
        <v>10</v>
      </c>
      <c r="M943" s="1539">
        <v>10</v>
      </c>
      <c r="N943" s="1539">
        <v>80</v>
      </c>
      <c r="O943" s="2577"/>
      <c r="P943" s="1660"/>
      <c r="Q943" s="1661"/>
    </row>
    <row r="944" spans="1:17" ht="14.45" customHeight="1" x14ac:dyDescent="0.2">
      <c r="A944" s="1535" t="s">
        <v>375</v>
      </c>
      <c r="B944" s="1196">
        <v>12</v>
      </c>
      <c r="C944" s="1196">
        <v>12</v>
      </c>
      <c r="D944" s="1004">
        <v>216</v>
      </c>
      <c r="E944" s="1206">
        <v>18</v>
      </c>
      <c r="F944" s="1553" t="s">
        <v>985</v>
      </c>
      <c r="G944" s="1305">
        <v>1399000</v>
      </c>
      <c r="H944" s="2223">
        <v>8875000</v>
      </c>
      <c r="I944" s="1543"/>
      <c r="J944" s="1007"/>
      <c r="K944" s="1008"/>
      <c r="L944" s="2457">
        <v>10</v>
      </c>
      <c r="M944" s="1552">
        <v>10</v>
      </c>
      <c r="N944" s="1552">
        <v>80</v>
      </c>
      <c r="O944" s="2576">
        <v>8</v>
      </c>
      <c r="P944" s="1307">
        <v>1681000</v>
      </c>
      <c r="Q944" s="2442">
        <v>8875000</v>
      </c>
    </row>
    <row r="945" spans="1:17" ht="14.45" customHeight="1" x14ac:dyDescent="0.2">
      <c r="A945" s="1535" t="s">
        <v>376</v>
      </c>
      <c r="B945" s="1196">
        <v>0</v>
      </c>
      <c r="C945" s="1196">
        <v>0</v>
      </c>
      <c r="D945" s="1004">
        <v>0</v>
      </c>
      <c r="E945" s="1548">
        <v>0</v>
      </c>
      <c r="F945" s="1011"/>
      <c r="G945" s="1305"/>
      <c r="H945" s="1006"/>
      <c r="I945" s="1543"/>
      <c r="J945" s="1007"/>
      <c r="K945" s="1008"/>
      <c r="L945" s="2457">
        <v>0</v>
      </c>
      <c r="M945" s="1552">
        <v>0</v>
      </c>
      <c r="N945" s="1552">
        <v>0</v>
      </c>
      <c r="O945" s="2456">
        <v>0</v>
      </c>
      <c r="P945" s="1307"/>
      <c r="Q945" s="1662"/>
    </row>
    <row r="946" spans="1:17" ht="14.45" customHeight="1" x14ac:dyDescent="0.2">
      <c r="A946" s="1535" t="s">
        <v>377</v>
      </c>
      <c r="B946" s="1196">
        <v>0</v>
      </c>
      <c r="C946" s="1196">
        <v>0</v>
      </c>
      <c r="D946" s="1004">
        <v>0</v>
      </c>
      <c r="E946" s="1548">
        <v>0</v>
      </c>
      <c r="F946" s="1553"/>
      <c r="G946" s="1305"/>
      <c r="H946" s="1006"/>
      <c r="I946" s="1543"/>
      <c r="J946" s="1007"/>
      <c r="K946" s="1008"/>
      <c r="L946" s="2457">
        <v>0</v>
      </c>
      <c r="M946" s="1552">
        <v>0</v>
      </c>
      <c r="N946" s="1552">
        <v>0</v>
      </c>
      <c r="O946" s="2456">
        <v>0</v>
      </c>
      <c r="P946" s="1307"/>
      <c r="Q946" s="1200"/>
    </row>
    <row r="947" spans="1:17" ht="14.45" customHeight="1" x14ac:dyDescent="0.2">
      <c r="A947" s="1535" t="s">
        <v>378</v>
      </c>
      <c r="B947" s="1196">
        <v>0</v>
      </c>
      <c r="C947" s="1196">
        <v>0</v>
      </c>
      <c r="D947" s="1004">
        <v>0</v>
      </c>
      <c r="E947" s="1548">
        <v>0</v>
      </c>
      <c r="F947" s="1011"/>
      <c r="G947" s="1305"/>
      <c r="H947" s="1006"/>
      <c r="I947" s="1543"/>
      <c r="J947" s="1007"/>
      <c r="K947" s="1008"/>
      <c r="L947" s="2457">
        <v>0</v>
      </c>
      <c r="M947" s="1552">
        <v>0</v>
      </c>
      <c r="N947" s="1552">
        <v>0</v>
      </c>
      <c r="O947" s="2456">
        <v>0</v>
      </c>
      <c r="P947" s="1307"/>
      <c r="Q947" s="1662"/>
    </row>
    <row r="948" spans="1:17" ht="14.45" customHeight="1" x14ac:dyDescent="0.2">
      <c r="A948" s="1535" t="s">
        <v>379</v>
      </c>
      <c r="B948" s="1196">
        <v>0</v>
      </c>
      <c r="C948" s="1196">
        <v>0</v>
      </c>
      <c r="D948" s="1004">
        <v>0</v>
      </c>
      <c r="E948" s="1548">
        <v>0</v>
      </c>
      <c r="F948" s="1005"/>
      <c r="G948" s="1305"/>
      <c r="H948" s="1006"/>
      <c r="I948" s="1543"/>
      <c r="J948" s="1007"/>
      <c r="K948" s="1008"/>
      <c r="L948" s="2457">
        <v>0</v>
      </c>
      <c r="M948" s="1552">
        <v>0</v>
      </c>
      <c r="N948" s="1552">
        <v>0</v>
      </c>
      <c r="O948" s="2456">
        <v>0</v>
      </c>
      <c r="P948" s="1307"/>
      <c r="Q948" s="1662"/>
    </row>
    <row r="949" spans="1:17" ht="14.45" customHeight="1" x14ac:dyDescent="0.2">
      <c r="A949" s="1538" t="s">
        <v>380</v>
      </c>
      <c r="B949" s="1049">
        <v>52.8</v>
      </c>
      <c r="C949" s="1031">
        <v>52.5</v>
      </c>
      <c r="D949" s="1031">
        <v>532.20000000000005</v>
      </c>
      <c r="E949" s="1664">
        <v>10.137142857142859</v>
      </c>
      <c r="F949" s="1034"/>
      <c r="G949" s="1542"/>
      <c r="H949" s="1043"/>
      <c r="I949" s="1545"/>
      <c r="J949" s="1044"/>
      <c r="K949" s="1045"/>
      <c r="L949" s="2438">
        <v>27.5</v>
      </c>
      <c r="M949" s="1539">
        <v>26.8</v>
      </c>
      <c r="N949" s="1539">
        <v>271.2</v>
      </c>
      <c r="O949" s="2436">
        <v>10.119402985074625</v>
      </c>
      <c r="P949" s="1660"/>
      <c r="Q949" s="1661"/>
    </row>
    <row r="950" spans="1:17" ht="14.45" customHeight="1" x14ac:dyDescent="0.2">
      <c r="A950" s="1535" t="s">
        <v>381</v>
      </c>
      <c r="B950" s="1196">
        <v>8</v>
      </c>
      <c r="C950" s="1196">
        <v>7.7</v>
      </c>
      <c r="D950" s="1004">
        <v>46.2</v>
      </c>
      <c r="E950" s="1206">
        <v>6</v>
      </c>
      <c r="F950" s="1553" t="s">
        <v>985</v>
      </c>
      <c r="G950" s="1305">
        <v>1399000</v>
      </c>
      <c r="H950" s="2223">
        <v>8875000</v>
      </c>
      <c r="I950" s="1543"/>
      <c r="J950" s="1007"/>
      <c r="K950" s="1008"/>
      <c r="L950" s="2457">
        <v>7</v>
      </c>
      <c r="M950" s="1552">
        <v>6.3</v>
      </c>
      <c r="N950" s="1552">
        <v>37.799999999999997</v>
      </c>
      <c r="O950" s="2576">
        <v>6</v>
      </c>
      <c r="P950" s="1307">
        <v>1681000</v>
      </c>
      <c r="Q950" s="2442">
        <v>8875000</v>
      </c>
    </row>
    <row r="951" spans="1:17" ht="14.45" customHeight="1" x14ac:dyDescent="0.2">
      <c r="A951" s="1535" t="s">
        <v>382</v>
      </c>
      <c r="B951" s="1196">
        <v>9.8000000000000007</v>
      </c>
      <c r="C951" s="1196">
        <v>9.8000000000000007</v>
      </c>
      <c r="D951" s="1004">
        <v>117.60000000000001</v>
      </c>
      <c r="E951" s="1206">
        <v>12</v>
      </c>
      <c r="F951" s="1553" t="s">
        <v>985</v>
      </c>
      <c r="G951" s="1305">
        <v>1399000</v>
      </c>
      <c r="H951" s="2223">
        <v>8875000</v>
      </c>
      <c r="I951" s="1543"/>
      <c r="J951" s="1007"/>
      <c r="K951" s="1008"/>
      <c r="L951" s="2457">
        <v>7.5</v>
      </c>
      <c r="M951" s="1552">
        <v>7.5</v>
      </c>
      <c r="N951" s="1552">
        <v>90</v>
      </c>
      <c r="O951" s="2576">
        <v>12</v>
      </c>
      <c r="P951" s="1307">
        <v>1681000</v>
      </c>
      <c r="Q951" s="2442">
        <v>8875000</v>
      </c>
    </row>
    <row r="952" spans="1:17" ht="14.45" customHeight="1" x14ac:dyDescent="0.2">
      <c r="A952" s="1535" t="s">
        <v>383</v>
      </c>
      <c r="B952" s="1196">
        <v>15</v>
      </c>
      <c r="C952" s="1196">
        <v>15</v>
      </c>
      <c r="D952" s="1004">
        <v>210</v>
      </c>
      <c r="E952" s="1206">
        <v>14</v>
      </c>
      <c r="F952" s="1553" t="s">
        <v>985</v>
      </c>
      <c r="G952" s="1305">
        <v>1399000</v>
      </c>
      <c r="H952" s="2223">
        <v>8875000</v>
      </c>
      <c r="I952" s="1543"/>
      <c r="J952" s="1007"/>
      <c r="K952" s="1008"/>
      <c r="L952" s="2457">
        <v>10</v>
      </c>
      <c r="M952" s="1552">
        <v>10</v>
      </c>
      <c r="N952" s="1552">
        <v>120</v>
      </c>
      <c r="O952" s="2576">
        <v>12</v>
      </c>
      <c r="P952" s="1307">
        <v>1681000</v>
      </c>
      <c r="Q952" s="2442">
        <v>8875000</v>
      </c>
    </row>
    <row r="953" spans="1:17" ht="14.45" customHeight="1" x14ac:dyDescent="0.2">
      <c r="A953" s="1535" t="s">
        <v>384</v>
      </c>
      <c r="B953" s="1196">
        <v>8</v>
      </c>
      <c r="C953" s="1196">
        <v>8</v>
      </c>
      <c r="D953" s="1004">
        <v>62.4</v>
      </c>
      <c r="E953" s="1206">
        <v>7.8</v>
      </c>
      <c r="F953" s="1553" t="s">
        <v>985</v>
      </c>
      <c r="G953" s="1305">
        <v>1399000</v>
      </c>
      <c r="H953" s="2223">
        <v>8875000</v>
      </c>
      <c r="I953" s="1543"/>
      <c r="J953" s="1007"/>
      <c r="K953" s="1014"/>
      <c r="L953" s="2457">
        <v>3</v>
      </c>
      <c r="M953" s="1552">
        <v>3</v>
      </c>
      <c r="N953" s="1552">
        <v>23.4</v>
      </c>
      <c r="O953" s="2576">
        <v>7.8</v>
      </c>
      <c r="P953" s="1307">
        <v>1681000</v>
      </c>
      <c r="Q953" s="2442">
        <v>8875000</v>
      </c>
    </row>
    <row r="954" spans="1:17" ht="14.45" customHeight="1" x14ac:dyDescent="0.2">
      <c r="A954" s="1535" t="s">
        <v>385</v>
      </c>
      <c r="B954" s="1196">
        <v>0</v>
      </c>
      <c r="C954" s="1196">
        <v>0</v>
      </c>
      <c r="D954" s="1004">
        <v>0</v>
      </c>
      <c r="E954" s="1206">
        <v>0</v>
      </c>
      <c r="F954" s="1005"/>
      <c r="G954" s="1305"/>
      <c r="H954" s="1012"/>
      <c r="I954" s="1543"/>
      <c r="J954" s="1007"/>
      <c r="K954" s="1014"/>
      <c r="L954" s="2457">
        <v>0</v>
      </c>
      <c r="M954" s="1552">
        <v>0</v>
      </c>
      <c r="N954" s="1552">
        <v>0</v>
      </c>
      <c r="O954" s="2576">
        <v>0</v>
      </c>
      <c r="P954" s="1307"/>
      <c r="Q954" s="1662"/>
    </row>
    <row r="955" spans="1:17" ht="14.45" customHeight="1" x14ac:dyDescent="0.2">
      <c r="A955" s="1535" t="s">
        <v>386</v>
      </c>
      <c r="B955" s="1196">
        <v>12</v>
      </c>
      <c r="C955" s="1196">
        <v>12</v>
      </c>
      <c r="D955" s="1004">
        <v>96</v>
      </c>
      <c r="E955" s="1206">
        <v>8</v>
      </c>
      <c r="F955" s="1553" t="s">
        <v>985</v>
      </c>
      <c r="G955" s="1305">
        <v>1399000</v>
      </c>
      <c r="H955" s="2223">
        <v>8875000</v>
      </c>
      <c r="I955" s="1543"/>
      <c r="J955" s="1007"/>
      <c r="K955" s="1014"/>
      <c r="L955" s="2457">
        <v>0</v>
      </c>
      <c r="M955" s="1552">
        <v>0</v>
      </c>
      <c r="N955" s="1552">
        <v>0</v>
      </c>
      <c r="O955" s="2576">
        <v>0</v>
      </c>
      <c r="P955" s="1307"/>
      <c r="Q955" s="2442"/>
    </row>
    <row r="956" spans="1:17" ht="14.45" customHeight="1" x14ac:dyDescent="0.2">
      <c r="A956" s="1535" t="s">
        <v>387</v>
      </c>
      <c r="B956" s="1196">
        <v>0</v>
      </c>
      <c r="C956" s="1196">
        <v>0</v>
      </c>
      <c r="D956" s="1004">
        <v>0</v>
      </c>
      <c r="E956" s="1206">
        <v>0</v>
      </c>
      <c r="F956" s="1553"/>
      <c r="G956" s="1305"/>
      <c r="H956" s="2223"/>
      <c r="I956" s="1543"/>
      <c r="J956" s="1007"/>
      <c r="K956" s="1014"/>
      <c r="L956" s="2457">
        <v>0</v>
      </c>
      <c r="M956" s="1552">
        <v>0</v>
      </c>
      <c r="N956" s="1552">
        <v>0</v>
      </c>
      <c r="O956" s="2456">
        <v>0</v>
      </c>
      <c r="P956" s="1307"/>
      <c r="Q956" s="2442"/>
    </row>
    <row r="957" spans="1:17" ht="14.45" customHeight="1" x14ac:dyDescent="0.2">
      <c r="A957" s="1535" t="s">
        <v>388</v>
      </c>
      <c r="B957" s="1004">
        <v>0</v>
      </c>
      <c r="C957" s="1004">
        <v>0</v>
      </c>
      <c r="D957" s="1004">
        <v>0</v>
      </c>
      <c r="E957" s="1548">
        <v>0</v>
      </c>
      <c r="F957" s="1005"/>
      <c r="G957" s="1305"/>
      <c r="H957" s="1012"/>
      <c r="I957" s="1543"/>
      <c r="J957" s="1007"/>
      <c r="K957" s="1014"/>
      <c r="L957" s="2457">
        <v>0</v>
      </c>
      <c r="M957" s="1552">
        <v>0</v>
      </c>
      <c r="N957" s="1552">
        <v>0</v>
      </c>
      <c r="O957" s="2456">
        <v>0</v>
      </c>
      <c r="P957" s="1307"/>
      <c r="Q957" s="1662"/>
    </row>
    <row r="958" spans="1:17" ht="14.45" customHeight="1" x14ac:dyDescent="0.2">
      <c r="A958" s="1538" t="s">
        <v>389</v>
      </c>
      <c r="B958" s="1049">
        <v>30</v>
      </c>
      <c r="C958" s="1049">
        <v>27</v>
      </c>
      <c r="D958" s="1049">
        <v>218</v>
      </c>
      <c r="E958" s="1664">
        <v>8.0740740740740744</v>
      </c>
      <c r="F958" s="1050"/>
      <c r="G958" s="1542"/>
      <c r="H958" s="1051"/>
      <c r="I958" s="1545"/>
      <c r="J958" s="1044"/>
      <c r="K958" s="993"/>
      <c r="L958" s="2438">
        <v>48</v>
      </c>
      <c r="M958" s="1539">
        <v>47</v>
      </c>
      <c r="N958" s="1539">
        <v>380</v>
      </c>
      <c r="O958" s="2436">
        <v>8.085106382978724</v>
      </c>
      <c r="P958" s="1660"/>
      <c r="Q958" s="1661"/>
    </row>
    <row r="959" spans="1:17" ht="14.45" customHeight="1" x14ac:dyDescent="0.2">
      <c r="A959" s="1535" t="s">
        <v>390</v>
      </c>
      <c r="B959" s="1196">
        <v>16</v>
      </c>
      <c r="C959" s="1196">
        <v>15</v>
      </c>
      <c r="D959" s="1004">
        <v>114</v>
      </c>
      <c r="E959" s="1206">
        <v>7.6</v>
      </c>
      <c r="F959" s="1553" t="s">
        <v>985</v>
      </c>
      <c r="G959" s="1305">
        <v>1399000</v>
      </c>
      <c r="H959" s="2223">
        <v>8875000</v>
      </c>
      <c r="I959" s="1543"/>
      <c r="J959" s="1007"/>
      <c r="K959" s="1014"/>
      <c r="L959" s="2457">
        <v>40</v>
      </c>
      <c r="M959" s="1552">
        <v>40</v>
      </c>
      <c r="N959" s="1552">
        <v>320</v>
      </c>
      <c r="O959" s="2576">
        <v>8</v>
      </c>
      <c r="P959" s="1307">
        <v>1681000</v>
      </c>
      <c r="Q959" s="2442">
        <v>8875000</v>
      </c>
    </row>
    <row r="960" spans="1:17" ht="14.45" customHeight="1" x14ac:dyDescent="0.2">
      <c r="A960" s="1535" t="s">
        <v>391</v>
      </c>
      <c r="B960" s="1196">
        <v>5</v>
      </c>
      <c r="C960" s="1196">
        <v>4</v>
      </c>
      <c r="D960" s="1004">
        <v>36</v>
      </c>
      <c r="E960" s="1206">
        <v>9</v>
      </c>
      <c r="F960" s="1005" t="s">
        <v>985</v>
      </c>
      <c r="G960" s="1305">
        <v>1399000</v>
      </c>
      <c r="H960" s="2223">
        <v>8875000</v>
      </c>
      <c r="I960" s="1543"/>
      <c r="J960" s="1007"/>
      <c r="K960" s="1014"/>
      <c r="L960" s="2457">
        <v>5</v>
      </c>
      <c r="M960" s="1552">
        <v>4</v>
      </c>
      <c r="N960" s="1552">
        <v>36</v>
      </c>
      <c r="O960" s="2456">
        <v>9</v>
      </c>
      <c r="P960" s="1307">
        <v>1681000</v>
      </c>
      <c r="Q960" s="2442">
        <v>8875000</v>
      </c>
    </row>
    <row r="961" spans="1:17" ht="14.45" customHeight="1" x14ac:dyDescent="0.2">
      <c r="A961" s="1535" t="s">
        <v>392</v>
      </c>
      <c r="B961" s="1196">
        <v>0</v>
      </c>
      <c r="C961" s="1196">
        <v>0</v>
      </c>
      <c r="D961" s="1004">
        <v>0</v>
      </c>
      <c r="E961" s="1206">
        <v>0</v>
      </c>
      <c r="F961" s="1005"/>
      <c r="G961" s="1305"/>
      <c r="H961" s="1012"/>
      <c r="I961" s="1543"/>
      <c r="J961" s="1007"/>
      <c r="K961" s="1014"/>
      <c r="L961" s="2457">
        <v>0</v>
      </c>
      <c r="M961" s="1552">
        <v>0</v>
      </c>
      <c r="N961" s="1552">
        <v>0</v>
      </c>
      <c r="O961" s="2456">
        <v>0</v>
      </c>
      <c r="P961" s="1307"/>
      <c r="Q961" s="1662"/>
    </row>
    <row r="962" spans="1:17" ht="14.45" customHeight="1" x14ac:dyDescent="0.2">
      <c r="A962" s="1535" t="s">
        <v>393</v>
      </c>
      <c r="B962" s="1196">
        <v>7</v>
      </c>
      <c r="C962" s="1196">
        <v>6</v>
      </c>
      <c r="D962" s="1004">
        <v>48</v>
      </c>
      <c r="E962" s="1206">
        <v>8</v>
      </c>
      <c r="F962" s="1005" t="s">
        <v>985</v>
      </c>
      <c r="G962" s="1305">
        <v>1399000</v>
      </c>
      <c r="H962" s="2223">
        <v>8875000</v>
      </c>
      <c r="I962" s="1543"/>
      <c r="J962" s="1007"/>
      <c r="K962" s="1014"/>
      <c r="L962" s="2457">
        <v>3</v>
      </c>
      <c r="M962" s="1552">
        <v>3</v>
      </c>
      <c r="N962" s="1552">
        <v>24</v>
      </c>
      <c r="O962" s="2456">
        <v>8</v>
      </c>
      <c r="P962" s="1307">
        <v>1681000</v>
      </c>
      <c r="Q962" s="2442">
        <v>8875000</v>
      </c>
    </row>
    <row r="963" spans="1:17" ht="14.45" customHeight="1" x14ac:dyDescent="0.2">
      <c r="A963" s="1535" t="s">
        <v>394</v>
      </c>
      <c r="B963" s="1196">
        <v>0</v>
      </c>
      <c r="C963" s="1196">
        <v>0</v>
      </c>
      <c r="D963" s="1004">
        <v>0</v>
      </c>
      <c r="E963" s="1206">
        <v>0</v>
      </c>
      <c r="F963" s="1005"/>
      <c r="G963" s="1305"/>
      <c r="H963" s="1012"/>
      <c r="I963" s="1543"/>
      <c r="J963" s="1007"/>
      <c r="K963" s="1014"/>
      <c r="L963" s="2457">
        <v>0</v>
      </c>
      <c r="M963" s="1552">
        <v>0</v>
      </c>
      <c r="N963" s="1552">
        <v>0</v>
      </c>
      <c r="O963" s="2456">
        <v>0</v>
      </c>
      <c r="P963" s="1307"/>
      <c r="Q963" s="1662"/>
    </row>
    <row r="964" spans="1:17" ht="14.45" customHeight="1" x14ac:dyDescent="0.2">
      <c r="A964" s="1535" t="s">
        <v>395</v>
      </c>
      <c r="B964" s="1196">
        <v>0</v>
      </c>
      <c r="C964" s="1196">
        <v>0</v>
      </c>
      <c r="D964" s="1004">
        <v>0</v>
      </c>
      <c r="E964" s="1206">
        <v>0</v>
      </c>
      <c r="F964" s="1553"/>
      <c r="G964" s="1305"/>
      <c r="H964" s="1006"/>
      <c r="I964" s="1543"/>
      <c r="J964" s="1007"/>
      <c r="K964" s="1014"/>
      <c r="L964" s="2457">
        <v>0</v>
      </c>
      <c r="M964" s="1552">
        <v>0</v>
      </c>
      <c r="N964" s="1552">
        <v>0</v>
      </c>
      <c r="O964" s="2456">
        <v>0</v>
      </c>
      <c r="P964" s="1307"/>
      <c r="Q964" s="1200"/>
    </row>
    <row r="965" spans="1:17" ht="14.45" customHeight="1" x14ac:dyDescent="0.2">
      <c r="A965" s="1535" t="s">
        <v>396</v>
      </c>
      <c r="B965" s="1196">
        <v>0</v>
      </c>
      <c r="C965" s="1196">
        <v>0</v>
      </c>
      <c r="D965" s="1004">
        <v>0</v>
      </c>
      <c r="E965" s="1206">
        <v>0</v>
      </c>
      <c r="F965" s="1005"/>
      <c r="G965" s="1305"/>
      <c r="H965" s="1012"/>
      <c r="I965" s="1543"/>
      <c r="J965" s="1007"/>
      <c r="K965" s="1014"/>
      <c r="L965" s="2457">
        <v>0</v>
      </c>
      <c r="M965" s="1552">
        <v>0</v>
      </c>
      <c r="N965" s="1552">
        <v>0</v>
      </c>
      <c r="O965" s="2456">
        <v>0</v>
      </c>
      <c r="P965" s="1307"/>
      <c r="Q965" s="1662"/>
    </row>
    <row r="966" spans="1:17" ht="14.45" customHeight="1" x14ac:dyDescent="0.2">
      <c r="A966" s="1535" t="s">
        <v>397</v>
      </c>
      <c r="B966" s="1196">
        <v>0</v>
      </c>
      <c r="C966" s="1196">
        <v>0</v>
      </c>
      <c r="D966" s="1004">
        <v>0</v>
      </c>
      <c r="E966" s="1206">
        <v>0</v>
      </c>
      <c r="F966" s="1005"/>
      <c r="G966" s="1305"/>
      <c r="H966" s="1012"/>
      <c r="I966" s="1543"/>
      <c r="J966" s="1007"/>
      <c r="K966" s="1014"/>
      <c r="L966" s="2457">
        <v>0</v>
      </c>
      <c r="M966" s="1552">
        <v>0</v>
      </c>
      <c r="N966" s="1552">
        <v>0</v>
      </c>
      <c r="O966" s="2456">
        <v>0</v>
      </c>
      <c r="P966" s="1307"/>
      <c r="Q966" s="1662"/>
    </row>
    <row r="967" spans="1:17" ht="14.45" customHeight="1" x14ac:dyDescent="0.2">
      <c r="A967" s="1547" t="s">
        <v>398</v>
      </c>
      <c r="B967" s="1196">
        <v>2</v>
      </c>
      <c r="C967" s="1196">
        <v>2</v>
      </c>
      <c r="D967" s="1004">
        <v>20</v>
      </c>
      <c r="E967" s="1206">
        <v>10</v>
      </c>
      <c r="F967" s="1553" t="s">
        <v>985</v>
      </c>
      <c r="G967" s="1305">
        <v>1399000</v>
      </c>
      <c r="H967" s="2223">
        <v>8875000</v>
      </c>
      <c r="I967" s="1559"/>
      <c r="J967" s="1550"/>
      <c r="K967" s="1021"/>
      <c r="L967" s="2642">
        <v>0</v>
      </c>
      <c r="M967" s="1592">
        <v>0</v>
      </c>
      <c r="N967" s="1592">
        <v>0</v>
      </c>
      <c r="O967" s="2643">
        <v>0</v>
      </c>
      <c r="P967" s="1307"/>
      <c r="Q967" s="1200"/>
    </row>
    <row r="968" spans="1:17" ht="14.45" customHeight="1" thickBot="1" x14ac:dyDescent="0.25">
      <c r="A968" s="1053" t="s">
        <v>399</v>
      </c>
      <c r="B968" s="1054">
        <v>121.8</v>
      </c>
      <c r="C968" s="1054">
        <v>116.5</v>
      </c>
      <c r="D968" s="1054">
        <v>1124.2</v>
      </c>
      <c r="E968" s="1536">
        <v>9.6497854077253216</v>
      </c>
      <c r="F968" s="1534" t="s">
        <v>985</v>
      </c>
      <c r="G968" s="1135">
        <v>1399000</v>
      </c>
      <c r="H968" s="1135">
        <v>8875000.0000000019</v>
      </c>
      <c r="I968" s="1055"/>
      <c r="J968" s="1055" t="s">
        <v>980</v>
      </c>
      <c r="K968" s="1058"/>
      <c r="L968" s="1054">
        <v>104.5</v>
      </c>
      <c r="M968" s="1054">
        <v>100.8</v>
      </c>
      <c r="N968" s="1054">
        <v>828.2</v>
      </c>
      <c r="O968" s="1133">
        <v>8.2162698412698418</v>
      </c>
      <c r="P968" s="1659">
        <v>1681000</v>
      </c>
      <c r="Q968" s="1663">
        <v>8875000</v>
      </c>
    </row>
    <row r="969" spans="1:17" x14ac:dyDescent="0.2">
      <c r="A969" s="7" t="s">
        <v>1904</v>
      </c>
      <c r="B969" s="8"/>
      <c r="C969" s="8"/>
      <c r="D969" s="8"/>
      <c r="E969" s="9"/>
      <c r="F969" s="10"/>
      <c r="G969" s="11"/>
      <c r="H969" s="8"/>
      <c r="I969" s="9"/>
      <c r="J969" s="1"/>
      <c r="K969" s="1"/>
      <c r="O969" s="1"/>
      <c r="P969" s="1"/>
    </row>
    <row r="970" spans="1:17" x14ac:dyDescent="0.2">
      <c r="A970" s="6"/>
      <c r="B970" s="8"/>
      <c r="C970" s="8"/>
      <c r="D970" s="8"/>
      <c r="E970" s="9"/>
      <c r="F970" s="10"/>
      <c r="G970" s="11"/>
      <c r="H970" s="8"/>
      <c r="I970" s="9"/>
      <c r="J970" s="1"/>
      <c r="K970" s="1"/>
      <c r="O970" s="1"/>
      <c r="P970" s="1"/>
    </row>
    <row r="971" spans="1:17" x14ac:dyDescent="0.2">
      <c r="A971" s="6"/>
      <c r="B971" s="8"/>
      <c r="C971" s="8"/>
      <c r="D971" s="8"/>
      <c r="E971" s="9"/>
      <c r="F971" s="10"/>
      <c r="G971" s="11"/>
      <c r="H971" s="8"/>
      <c r="I971" s="9"/>
      <c r="J971" s="1"/>
      <c r="K971" s="1"/>
      <c r="O971" s="1"/>
      <c r="P971" s="1"/>
    </row>
    <row r="972" spans="1:17" x14ac:dyDescent="0.2">
      <c r="A972" s="6"/>
      <c r="B972" s="8"/>
      <c r="C972" s="8"/>
      <c r="D972" s="8"/>
      <c r="E972" s="2475"/>
      <c r="F972" s="10"/>
      <c r="G972" s="11"/>
      <c r="H972" s="8"/>
      <c r="I972" s="2475"/>
      <c r="J972" s="2476"/>
      <c r="K972" s="2476"/>
      <c r="O972" s="2476"/>
      <c r="P972" s="2476"/>
    </row>
    <row r="973" spans="1:17" ht="15.75" customHeight="1" x14ac:dyDescent="0.25">
      <c r="A973" s="2710" t="s">
        <v>1901</v>
      </c>
      <c r="B973" s="2710"/>
      <c r="C973" s="2710"/>
      <c r="D973" s="2710"/>
      <c r="E973" s="2710"/>
      <c r="F973" s="2710"/>
      <c r="G973" s="2710"/>
      <c r="H973" s="2710"/>
      <c r="I973" s="2710"/>
      <c r="J973" s="2710"/>
      <c r="K973" s="2710"/>
      <c r="L973" s="2710"/>
      <c r="M973" s="2710"/>
      <c r="N973" s="2710"/>
      <c r="O973" s="2710"/>
      <c r="P973" s="2710"/>
      <c r="Q973" s="2710"/>
    </row>
    <row r="974" spans="1:17" x14ac:dyDescent="0.2">
      <c r="A974" s="3"/>
      <c r="B974" s="12"/>
      <c r="C974" s="12"/>
      <c r="D974" s="12"/>
      <c r="E974" s="13"/>
      <c r="F974" s="14"/>
      <c r="G974" s="12"/>
      <c r="H974" s="12"/>
      <c r="I974" s="13"/>
      <c r="J974" s="13"/>
      <c r="K974" s="13"/>
      <c r="L974" s="12"/>
      <c r="M974" s="12"/>
      <c r="N974" s="12"/>
      <c r="O974" s="13"/>
      <c r="P974" s="13"/>
      <c r="Q974" s="12"/>
    </row>
    <row r="975" spans="1:17" ht="13.5" thickBot="1" x14ac:dyDescent="0.25">
      <c r="A975" s="3" t="s">
        <v>409</v>
      </c>
      <c r="B975" s="12"/>
      <c r="C975" s="12"/>
      <c r="D975" s="12"/>
      <c r="E975" s="13"/>
      <c r="F975" s="14"/>
      <c r="G975" s="12"/>
      <c r="H975" s="12"/>
      <c r="I975" s="13"/>
      <c r="J975" s="13"/>
      <c r="K975" s="13"/>
      <c r="L975" s="12"/>
      <c r="M975" s="12"/>
      <c r="N975" s="12"/>
      <c r="O975" s="13"/>
      <c r="P975" s="13"/>
      <c r="Q975" s="12"/>
    </row>
    <row r="976" spans="1:17" ht="14.45" customHeight="1" thickBot="1" x14ac:dyDescent="0.25">
      <c r="A976" s="2711" t="s">
        <v>334</v>
      </c>
      <c r="B976" s="2714" t="s">
        <v>1902</v>
      </c>
      <c r="C976" s="2715"/>
      <c r="D976" s="2715"/>
      <c r="E976" s="2715"/>
      <c r="F976" s="2715"/>
      <c r="G976" s="2715"/>
      <c r="H976" s="2715"/>
      <c r="I976" s="2715"/>
      <c r="J976" s="2715"/>
      <c r="K976" s="2715"/>
      <c r="L976" s="2716" t="s">
        <v>1903</v>
      </c>
      <c r="M976" s="2717"/>
      <c r="N976" s="2717"/>
      <c r="O976" s="2717"/>
      <c r="P976" s="2718"/>
      <c r="Q976" s="2719"/>
    </row>
    <row r="977" spans="1:17" ht="14.45" customHeight="1" x14ac:dyDescent="0.2">
      <c r="A977" s="2712"/>
      <c r="B977" s="2720" t="s">
        <v>335</v>
      </c>
      <c r="C977" s="2721"/>
      <c r="D977" s="1061"/>
      <c r="E977" s="1061" t="s">
        <v>910</v>
      </c>
      <c r="F977" s="1061" t="s">
        <v>336</v>
      </c>
      <c r="G977" s="1061"/>
      <c r="H977" s="1061"/>
      <c r="I977" s="2724" t="s">
        <v>337</v>
      </c>
      <c r="J977" s="2725"/>
      <c r="K977" s="2726"/>
      <c r="L977" s="2722" t="s">
        <v>335</v>
      </c>
      <c r="M977" s="2723"/>
      <c r="N977" s="1068" t="s">
        <v>338</v>
      </c>
      <c r="O977" s="1069" t="s">
        <v>339</v>
      </c>
      <c r="P977" s="1070"/>
      <c r="Q977" s="1071"/>
    </row>
    <row r="978" spans="1:17" ht="14.45" customHeight="1" x14ac:dyDescent="0.2">
      <c r="A978" s="2712"/>
      <c r="B978" s="1061" t="s">
        <v>841</v>
      </c>
      <c r="C978" s="1061" t="s">
        <v>341</v>
      </c>
      <c r="D978" s="1061" t="s">
        <v>843</v>
      </c>
      <c r="E978" s="1061" t="s">
        <v>848</v>
      </c>
      <c r="F978" s="1061" t="s">
        <v>342</v>
      </c>
      <c r="G978" s="1061" t="s">
        <v>343</v>
      </c>
      <c r="H978" s="1061" t="s">
        <v>344</v>
      </c>
      <c r="I978" s="2727" t="s">
        <v>845</v>
      </c>
      <c r="J978" s="2728"/>
      <c r="K978" s="2729"/>
      <c r="L978" s="1072" t="s">
        <v>841</v>
      </c>
      <c r="M978" s="1068" t="s">
        <v>341</v>
      </c>
      <c r="N978" s="1068" t="s">
        <v>345</v>
      </c>
      <c r="O978" s="1069"/>
      <c r="P978" s="1068" t="s">
        <v>343</v>
      </c>
      <c r="Q978" s="1071" t="s">
        <v>344</v>
      </c>
    </row>
    <row r="979" spans="1:17" ht="14.45" customHeight="1" x14ac:dyDescent="0.2">
      <c r="A979" s="2712"/>
      <c r="B979" s="1061"/>
      <c r="C979" s="1061"/>
      <c r="D979" s="1061"/>
      <c r="E979" s="1061"/>
      <c r="F979" s="1061" t="s">
        <v>347</v>
      </c>
      <c r="G979" s="1061" t="s">
        <v>348</v>
      </c>
      <c r="H979" s="1061" t="s">
        <v>347</v>
      </c>
      <c r="I979" s="1062"/>
      <c r="J979" s="1063"/>
      <c r="K979" s="1064"/>
      <c r="L979" s="1072"/>
      <c r="M979" s="1068"/>
      <c r="N979" s="1068"/>
      <c r="O979" s="1069" t="s">
        <v>350</v>
      </c>
      <c r="P979" s="1068" t="s">
        <v>348</v>
      </c>
      <c r="Q979" s="1071" t="s">
        <v>347</v>
      </c>
    </row>
    <row r="980" spans="1:17" ht="14.45" customHeight="1" x14ac:dyDescent="0.2">
      <c r="A980" s="2713"/>
      <c r="B980" s="1065" t="s">
        <v>351</v>
      </c>
      <c r="C980" s="1065" t="s">
        <v>351</v>
      </c>
      <c r="D980" s="1065" t="s">
        <v>352</v>
      </c>
      <c r="E980" s="1065" t="s">
        <v>762</v>
      </c>
      <c r="F980" s="1065"/>
      <c r="G980" s="1065" t="s">
        <v>353</v>
      </c>
      <c r="H980" s="1065" t="s">
        <v>354</v>
      </c>
      <c r="I980" s="1066" t="s">
        <v>355</v>
      </c>
      <c r="J980" s="1066" t="s">
        <v>356</v>
      </c>
      <c r="K980" s="1067" t="s">
        <v>357</v>
      </c>
      <c r="L980" s="1073" t="s">
        <v>351</v>
      </c>
      <c r="M980" s="1074" t="s">
        <v>351</v>
      </c>
      <c r="N980" s="1074" t="s">
        <v>352</v>
      </c>
      <c r="O980" s="1075"/>
      <c r="P980" s="1074" t="s">
        <v>353</v>
      </c>
      <c r="Q980" s="1076" t="s">
        <v>354</v>
      </c>
    </row>
    <row r="981" spans="1:17" ht="14.45" customHeight="1" x14ac:dyDescent="0.2">
      <c r="A981" s="1022" t="s">
        <v>358</v>
      </c>
      <c r="B981" s="1023">
        <v>94</v>
      </c>
      <c r="C981" s="1023">
        <v>90.5</v>
      </c>
      <c r="D981" s="1024">
        <v>1687.1599999999999</v>
      </c>
      <c r="E981" s="1664">
        <v>18.642651933701657</v>
      </c>
      <c r="F981" s="1026"/>
      <c r="G981" s="1023"/>
      <c r="H981" s="1023"/>
      <c r="I981" s="1025"/>
      <c r="J981" s="1025"/>
      <c r="K981" s="1027"/>
      <c r="L981" s="1028">
        <v>83</v>
      </c>
      <c r="M981" s="1024">
        <v>73.400000000000006</v>
      </c>
      <c r="N981" s="1024">
        <v>1581.3</v>
      </c>
      <c r="O981" s="1664">
        <v>21.54359673024523</v>
      </c>
      <c r="P981" s="1665"/>
      <c r="Q981" s="1666"/>
    </row>
    <row r="982" spans="1:17" ht="14.45" customHeight="1" x14ac:dyDescent="0.2">
      <c r="A982" s="1535" t="s">
        <v>359</v>
      </c>
      <c r="B982" s="1196">
        <v>10</v>
      </c>
      <c r="C982" s="1196">
        <v>10</v>
      </c>
      <c r="D982" s="1004">
        <v>130</v>
      </c>
      <c r="E982" s="2684">
        <v>13</v>
      </c>
      <c r="F982" s="1553" t="s">
        <v>985</v>
      </c>
      <c r="G982" s="1305">
        <v>692000</v>
      </c>
      <c r="H982" s="1006">
        <v>8505626.1481406651</v>
      </c>
      <c r="I982" s="1543"/>
      <c r="J982" s="1007"/>
      <c r="K982" s="1008"/>
      <c r="L982" s="2457">
        <v>5</v>
      </c>
      <c r="M982" s="1552">
        <v>5</v>
      </c>
      <c r="N982" s="1552">
        <v>80</v>
      </c>
      <c r="O982" s="2576">
        <v>16</v>
      </c>
      <c r="P982" s="1307">
        <v>1119000</v>
      </c>
      <c r="Q982" s="1200">
        <v>8505626.1481406651</v>
      </c>
    </row>
    <row r="983" spans="1:17" ht="14.45" customHeight="1" x14ac:dyDescent="0.2">
      <c r="A983" s="1535" t="s">
        <v>360</v>
      </c>
      <c r="B983" s="1196">
        <v>12</v>
      </c>
      <c r="C983" s="1196">
        <v>12</v>
      </c>
      <c r="D983" s="1004">
        <v>191.16</v>
      </c>
      <c r="E983" s="2684">
        <v>15.93</v>
      </c>
      <c r="F983" s="1553" t="s">
        <v>985</v>
      </c>
      <c r="G983" s="1305">
        <v>692000</v>
      </c>
      <c r="H983" s="1006">
        <v>8505626.1481406651</v>
      </c>
      <c r="I983" s="1543"/>
      <c r="J983" s="1007"/>
      <c r="K983" s="1008"/>
      <c r="L983" s="2457">
        <v>10</v>
      </c>
      <c r="M983" s="1552">
        <v>10</v>
      </c>
      <c r="N983" s="1552">
        <v>159.30000000000001</v>
      </c>
      <c r="O983" s="2576">
        <v>15.93</v>
      </c>
      <c r="P983" s="1307">
        <v>1119000</v>
      </c>
      <c r="Q983" s="1200">
        <v>8505626.1481406651</v>
      </c>
    </row>
    <row r="984" spans="1:17" ht="14.45" customHeight="1" x14ac:dyDescent="0.2">
      <c r="A984" s="1535" t="s">
        <v>361</v>
      </c>
      <c r="B984" s="1196">
        <v>0</v>
      </c>
      <c r="C984" s="1196">
        <v>0</v>
      </c>
      <c r="D984" s="1004">
        <v>0</v>
      </c>
      <c r="E984" s="2684">
        <v>0</v>
      </c>
      <c r="F984" s="1011"/>
      <c r="G984" s="1305"/>
      <c r="H984" s="1006"/>
      <c r="I984" s="1543"/>
      <c r="J984" s="1007"/>
      <c r="K984" s="1008"/>
      <c r="L984" s="2457">
        <v>0</v>
      </c>
      <c r="M984" s="1552">
        <v>0</v>
      </c>
      <c r="N984" s="1552">
        <v>0</v>
      </c>
      <c r="O984" s="2576">
        <v>0</v>
      </c>
      <c r="P984" s="1307"/>
      <c r="Q984" s="1662"/>
    </row>
    <row r="985" spans="1:17" ht="14.45" customHeight="1" x14ac:dyDescent="0.2">
      <c r="A985" s="1535" t="s">
        <v>362</v>
      </c>
      <c r="B985" s="1196">
        <v>2</v>
      </c>
      <c r="C985" s="1196">
        <v>2</v>
      </c>
      <c r="D985" s="1004">
        <v>28</v>
      </c>
      <c r="E985" s="2684">
        <v>14</v>
      </c>
      <c r="F985" s="1553" t="s">
        <v>985</v>
      </c>
      <c r="G985" s="1305">
        <v>692000</v>
      </c>
      <c r="H985" s="1006">
        <v>8505626.1481406651</v>
      </c>
      <c r="I985" s="1543"/>
      <c r="J985" s="1007"/>
      <c r="K985" s="1008"/>
      <c r="L985" s="2457">
        <v>2</v>
      </c>
      <c r="M985" s="1552">
        <v>2</v>
      </c>
      <c r="N985" s="1552">
        <v>25.8</v>
      </c>
      <c r="O985" s="2576">
        <v>12.9</v>
      </c>
      <c r="P985" s="1307">
        <v>1119000</v>
      </c>
      <c r="Q985" s="1200">
        <v>8505626.1481406651</v>
      </c>
    </row>
    <row r="986" spans="1:17" ht="14.45" customHeight="1" x14ac:dyDescent="0.2">
      <c r="A986" s="1535" t="s">
        <v>363</v>
      </c>
      <c r="B986" s="1196">
        <v>15</v>
      </c>
      <c r="C986" s="1196">
        <v>15</v>
      </c>
      <c r="D986" s="1004">
        <v>270</v>
      </c>
      <c r="E986" s="2684">
        <v>18</v>
      </c>
      <c r="F986" s="1553" t="s">
        <v>985</v>
      </c>
      <c r="G986" s="1305">
        <v>692000</v>
      </c>
      <c r="H986" s="1006">
        <v>8505626.1481406651</v>
      </c>
      <c r="I986" s="1543"/>
      <c r="J986" s="1007"/>
      <c r="K986" s="1008"/>
      <c r="L986" s="2457">
        <v>15</v>
      </c>
      <c r="M986" s="1552">
        <v>15</v>
      </c>
      <c r="N986" s="1552">
        <v>300</v>
      </c>
      <c r="O986" s="2576">
        <v>20</v>
      </c>
      <c r="P986" s="1307">
        <v>1119000</v>
      </c>
      <c r="Q986" s="1200">
        <v>8505626.1481406651</v>
      </c>
    </row>
    <row r="987" spans="1:17" ht="14.45" customHeight="1" x14ac:dyDescent="0.2">
      <c r="A987" s="1535" t="s">
        <v>364</v>
      </c>
      <c r="B987" s="1196">
        <v>5</v>
      </c>
      <c r="C987" s="1196">
        <v>4</v>
      </c>
      <c r="D987" s="1004">
        <v>40</v>
      </c>
      <c r="E987" s="2684">
        <v>10</v>
      </c>
      <c r="F987" s="1011" t="s">
        <v>985</v>
      </c>
      <c r="G987" s="1305">
        <v>692000</v>
      </c>
      <c r="H987" s="1006">
        <v>8505626.1481406651</v>
      </c>
      <c r="I987" s="1543"/>
      <c r="J987" s="1007"/>
      <c r="K987" s="1008"/>
      <c r="L987" s="2457">
        <v>3</v>
      </c>
      <c r="M987" s="1552">
        <v>2</v>
      </c>
      <c r="N987" s="1552">
        <v>14</v>
      </c>
      <c r="O987" s="2576">
        <v>7</v>
      </c>
      <c r="P987" s="1307">
        <v>1119000</v>
      </c>
      <c r="Q987" s="1200">
        <v>8505626.1481406651</v>
      </c>
    </row>
    <row r="988" spans="1:17" ht="14.45" customHeight="1" x14ac:dyDescent="0.2">
      <c r="A988" s="1535" t="s">
        <v>365</v>
      </c>
      <c r="B988" s="1196">
        <v>3</v>
      </c>
      <c r="C988" s="1196">
        <v>3</v>
      </c>
      <c r="D988" s="1004">
        <v>48</v>
      </c>
      <c r="E988" s="2684">
        <v>16</v>
      </c>
      <c r="F988" s="1553" t="s">
        <v>985</v>
      </c>
      <c r="G988" s="1305">
        <v>692000</v>
      </c>
      <c r="H988" s="1006">
        <v>8505626.1481406651</v>
      </c>
      <c r="I988" s="1543"/>
      <c r="J988" s="1007"/>
      <c r="K988" s="1008"/>
      <c r="L988" s="2457">
        <v>6</v>
      </c>
      <c r="M988" s="1552">
        <v>6</v>
      </c>
      <c r="N988" s="1552">
        <v>96</v>
      </c>
      <c r="O988" s="2576">
        <v>16</v>
      </c>
      <c r="P988" s="1307">
        <v>1119000</v>
      </c>
      <c r="Q988" s="1200">
        <v>8505626.1481406651</v>
      </c>
    </row>
    <row r="989" spans="1:17" ht="14.45" customHeight="1" x14ac:dyDescent="0.2">
      <c r="A989" s="1535" t="s">
        <v>366</v>
      </c>
      <c r="B989" s="1196">
        <v>0</v>
      </c>
      <c r="C989" s="1196">
        <v>0</v>
      </c>
      <c r="D989" s="1004">
        <v>0</v>
      </c>
      <c r="E989" s="2684">
        <v>0</v>
      </c>
      <c r="F989" s="1011"/>
      <c r="G989" s="1305"/>
      <c r="H989" s="1006"/>
      <c r="I989" s="1543"/>
      <c r="J989" s="1007"/>
      <c r="K989" s="1008"/>
      <c r="L989" s="2457">
        <v>0</v>
      </c>
      <c r="M989" s="1552">
        <v>0</v>
      </c>
      <c r="N989" s="1552">
        <v>0</v>
      </c>
      <c r="O989" s="2576">
        <v>0</v>
      </c>
      <c r="P989" s="1307"/>
      <c r="Q989" s="1662"/>
    </row>
    <row r="990" spans="1:17" ht="14.45" customHeight="1" x14ac:dyDescent="0.2">
      <c r="A990" s="1535" t="s">
        <v>367</v>
      </c>
      <c r="B990" s="1196">
        <v>10</v>
      </c>
      <c r="C990" s="1196">
        <v>10</v>
      </c>
      <c r="D990" s="1004">
        <v>250</v>
      </c>
      <c r="E990" s="2684">
        <v>25</v>
      </c>
      <c r="F990" s="1553" t="s">
        <v>985</v>
      </c>
      <c r="G990" s="1305">
        <v>692000</v>
      </c>
      <c r="H990" s="1006">
        <v>8505626.1481406651</v>
      </c>
      <c r="I990" s="1543"/>
      <c r="J990" s="1007"/>
      <c r="K990" s="1008"/>
      <c r="L990" s="2457">
        <v>0</v>
      </c>
      <c r="M990" s="1552">
        <v>0</v>
      </c>
      <c r="N990" s="1552">
        <v>0</v>
      </c>
      <c r="O990" s="2576">
        <v>0</v>
      </c>
      <c r="P990" s="1307"/>
      <c r="Q990" s="1662"/>
    </row>
    <row r="991" spans="1:17" ht="14.45" customHeight="1" x14ac:dyDescent="0.2">
      <c r="A991" s="1535" t="s">
        <v>368</v>
      </c>
      <c r="B991" s="1196">
        <v>7</v>
      </c>
      <c r="C991" s="1196">
        <v>7</v>
      </c>
      <c r="D991" s="1004">
        <v>119</v>
      </c>
      <c r="E991" s="2684">
        <v>17</v>
      </c>
      <c r="F991" s="1553" t="s">
        <v>985</v>
      </c>
      <c r="G991" s="1305">
        <v>692000</v>
      </c>
      <c r="H991" s="1006">
        <v>8505626.1481406651</v>
      </c>
      <c r="I991" s="1543"/>
      <c r="J991" s="1007"/>
      <c r="K991" s="1008"/>
      <c r="L991" s="2457">
        <v>8</v>
      </c>
      <c r="M991" s="1552">
        <v>8</v>
      </c>
      <c r="N991" s="1552">
        <v>136</v>
      </c>
      <c r="O991" s="2576">
        <v>17</v>
      </c>
      <c r="P991" s="1307">
        <v>1119000</v>
      </c>
      <c r="Q991" s="1200">
        <v>8505626.1481406651</v>
      </c>
    </row>
    <row r="992" spans="1:17" ht="14.45" customHeight="1" x14ac:dyDescent="0.2">
      <c r="A992" s="1535" t="s">
        <v>369</v>
      </c>
      <c r="B992" s="1196">
        <v>0</v>
      </c>
      <c r="C992" s="1196">
        <v>0</v>
      </c>
      <c r="D992" s="1004">
        <v>0</v>
      </c>
      <c r="E992" s="2684">
        <v>0</v>
      </c>
      <c r="F992" s="1011"/>
      <c r="G992" s="1305"/>
      <c r="H992" s="1006"/>
      <c r="I992" s="1543"/>
      <c r="J992" s="1007"/>
      <c r="K992" s="1008"/>
      <c r="L992" s="2457">
        <v>0</v>
      </c>
      <c r="M992" s="1552">
        <v>0</v>
      </c>
      <c r="N992" s="1552">
        <v>0</v>
      </c>
      <c r="O992" s="2576">
        <v>0</v>
      </c>
      <c r="P992" s="1307"/>
      <c r="Q992" s="1662"/>
    </row>
    <row r="993" spans="1:17" ht="14.45" customHeight="1" x14ac:dyDescent="0.2">
      <c r="A993" s="1535" t="s">
        <v>370</v>
      </c>
      <c r="B993" s="1196">
        <v>10</v>
      </c>
      <c r="C993" s="1196">
        <v>9</v>
      </c>
      <c r="D993" s="1004">
        <v>315</v>
      </c>
      <c r="E993" s="2684">
        <v>35</v>
      </c>
      <c r="F993" s="1005" t="s">
        <v>985</v>
      </c>
      <c r="G993" s="1305">
        <v>692000</v>
      </c>
      <c r="H993" s="1006">
        <v>8505626.1481406651</v>
      </c>
      <c r="I993" s="1543"/>
      <c r="J993" s="1007"/>
      <c r="K993" s="1008"/>
      <c r="L993" s="2457">
        <v>20</v>
      </c>
      <c r="M993" s="1552">
        <v>20</v>
      </c>
      <c r="N993" s="1552">
        <v>700</v>
      </c>
      <c r="O993" s="2576">
        <v>35</v>
      </c>
      <c r="P993" s="1307">
        <v>1119000</v>
      </c>
      <c r="Q993" s="1200">
        <v>8505626.1481406651</v>
      </c>
    </row>
    <row r="994" spans="1:17" ht="14.45" customHeight="1" x14ac:dyDescent="0.2">
      <c r="A994" s="1535" t="s">
        <v>371</v>
      </c>
      <c r="B994" s="1196">
        <v>0</v>
      </c>
      <c r="C994" s="1196">
        <v>0</v>
      </c>
      <c r="D994" s="1004">
        <v>0</v>
      </c>
      <c r="E994" s="2684">
        <v>0</v>
      </c>
      <c r="F994" s="1011"/>
      <c r="G994" s="1305"/>
      <c r="H994" s="1006"/>
      <c r="I994" s="1543"/>
      <c r="J994" s="1007"/>
      <c r="K994" s="1008"/>
      <c r="L994" s="2457">
        <v>0</v>
      </c>
      <c r="M994" s="1552">
        <v>0</v>
      </c>
      <c r="N994" s="1552">
        <v>0</v>
      </c>
      <c r="O994" s="2576">
        <v>0</v>
      </c>
      <c r="P994" s="1307"/>
      <c r="Q994" s="1662"/>
    </row>
    <row r="995" spans="1:17" ht="14.45" customHeight="1" x14ac:dyDescent="0.2">
      <c r="A995" s="1535" t="s">
        <v>372</v>
      </c>
      <c r="B995" s="1196">
        <v>20</v>
      </c>
      <c r="C995" s="1196">
        <v>18.5</v>
      </c>
      <c r="D995" s="1004">
        <v>296</v>
      </c>
      <c r="E995" s="2684">
        <v>16</v>
      </c>
      <c r="F995" s="1553" t="s">
        <v>985</v>
      </c>
      <c r="G995" s="1305">
        <v>692000</v>
      </c>
      <c r="H995" s="1006">
        <v>8505626.1481406651</v>
      </c>
      <c r="I995" s="1543"/>
      <c r="J995" s="1007"/>
      <c r="K995" s="1008"/>
      <c r="L995" s="2457">
        <v>14</v>
      </c>
      <c r="M995" s="1552">
        <v>5.4</v>
      </c>
      <c r="N995" s="1552">
        <v>70.2</v>
      </c>
      <c r="O995" s="2576">
        <v>13</v>
      </c>
      <c r="P995" s="1307">
        <v>1119000</v>
      </c>
      <c r="Q995" s="1200">
        <v>8505626.1481406651</v>
      </c>
    </row>
    <row r="996" spans="1:17" ht="14.45" customHeight="1" x14ac:dyDescent="0.2">
      <c r="A996" s="1535" t="s">
        <v>373</v>
      </c>
      <c r="B996" s="1196"/>
      <c r="C996" s="1196"/>
      <c r="D996" s="1004">
        <v>0</v>
      </c>
      <c r="E996" s="2688">
        <v>0</v>
      </c>
      <c r="F996" s="1011"/>
      <c r="G996" s="1305"/>
      <c r="H996" s="1006"/>
      <c r="I996" s="1543"/>
      <c r="J996" s="1007"/>
      <c r="K996" s="1008"/>
      <c r="L996" s="2457">
        <v>0</v>
      </c>
      <c r="M996" s="1552">
        <v>0</v>
      </c>
      <c r="N996" s="1552">
        <v>0</v>
      </c>
      <c r="O996" s="2456">
        <v>0</v>
      </c>
      <c r="P996" s="1307"/>
      <c r="Q996" s="1662"/>
    </row>
    <row r="997" spans="1:17" ht="14.45" customHeight="1" x14ac:dyDescent="0.2">
      <c r="A997" s="1538" t="s">
        <v>374</v>
      </c>
      <c r="B997" s="1049">
        <v>0</v>
      </c>
      <c r="C997" s="1031">
        <v>0</v>
      </c>
      <c r="D997" s="2618">
        <v>0</v>
      </c>
      <c r="E997" s="2689"/>
      <c r="F997" s="1034"/>
      <c r="G997" s="1540"/>
      <c r="H997" s="1035"/>
      <c r="I997" s="1544"/>
      <c r="J997" s="1036"/>
      <c r="K997" s="1037"/>
      <c r="L997" s="2438">
        <v>0</v>
      </c>
      <c r="M997" s="1539">
        <v>0</v>
      </c>
      <c r="N997" s="1539">
        <v>0</v>
      </c>
      <c r="O997" s="2577"/>
      <c r="P997" s="1660"/>
      <c r="Q997" s="1661"/>
    </row>
    <row r="998" spans="1:17" ht="14.45" customHeight="1" x14ac:dyDescent="0.2">
      <c r="A998" s="1535" t="s">
        <v>375</v>
      </c>
      <c r="B998" s="1196">
        <v>0</v>
      </c>
      <c r="C998" s="1196">
        <v>0</v>
      </c>
      <c r="D998" s="1004">
        <v>0</v>
      </c>
      <c r="E998" s="2688">
        <v>0</v>
      </c>
      <c r="F998" s="1011"/>
      <c r="G998" s="1305"/>
      <c r="H998" s="1006"/>
      <c r="I998" s="1543"/>
      <c r="J998" s="1007"/>
      <c r="K998" s="1008"/>
      <c r="L998" s="2457">
        <v>0</v>
      </c>
      <c r="M998" s="1552">
        <v>0</v>
      </c>
      <c r="N998" s="1552">
        <v>0</v>
      </c>
      <c r="O998" s="2456">
        <v>0</v>
      </c>
      <c r="P998" s="1307"/>
      <c r="Q998" s="1662"/>
    </row>
    <row r="999" spans="1:17" ht="14.45" customHeight="1" x14ac:dyDescent="0.2">
      <c r="A999" s="1535" t="s">
        <v>376</v>
      </c>
      <c r="B999" s="1196">
        <v>0</v>
      </c>
      <c r="C999" s="1196">
        <v>0</v>
      </c>
      <c r="D999" s="1004">
        <v>0</v>
      </c>
      <c r="E999" s="2688">
        <v>0</v>
      </c>
      <c r="F999" s="1011"/>
      <c r="G999" s="1305"/>
      <c r="H999" s="1006"/>
      <c r="I999" s="1543"/>
      <c r="J999" s="1007"/>
      <c r="K999" s="1008"/>
      <c r="L999" s="2457">
        <v>0</v>
      </c>
      <c r="M999" s="1552">
        <v>0</v>
      </c>
      <c r="N999" s="1552">
        <v>0</v>
      </c>
      <c r="O999" s="2456">
        <v>0</v>
      </c>
      <c r="P999" s="1307"/>
      <c r="Q999" s="1662"/>
    </row>
    <row r="1000" spans="1:17" ht="14.45" customHeight="1" x14ac:dyDescent="0.2">
      <c r="A1000" s="1535" t="s">
        <v>377</v>
      </c>
      <c r="B1000" s="1196">
        <v>0</v>
      </c>
      <c r="C1000" s="1196">
        <v>0</v>
      </c>
      <c r="D1000" s="1004">
        <v>0</v>
      </c>
      <c r="E1000" s="2688">
        <v>0</v>
      </c>
      <c r="F1000" s="1011"/>
      <c r="G1000" s="1305"/>
      <c r="H1000" s="1006"/>
      <c r="I1000" s="1543"/>
      <c r="J1000" s="1007"/>
      <c r="K1000" s="1008"/>
      <c r="L1000" s="2457">
        <v>0</v>
      </c>
      <c r="M1000" s="1552">
        <v>0</v>
      </c>
      <c r="N1000" s="1552">
        <v>0</v>
      </c>
      <c r="O1000" s="2456">
        <v>0</v>
      </c>
      <c r="P1000" s="1307"/>
      <c r="Q1000" s="1662"/>
    </row>
    <row r="1001" spans="1:17" ht="14.45" customHeight="1" x14ac:dyDescent="0.2">
      <c r="A1001" s="1535" t="s">
        <v>378</v>
      </c>
      <c r="B1001" s="1196">
        <v>0</v>
      </c>
      <c r="C1001" s="1196">
        <v>0</v>
      </c>
      <c r="D1001" s="1004">
        <v>0</v>
      </c>
      <c r="E1001" s="2688">
        <v>0</v>
      </c>
      <c r="F1001" s="1388"/>
      <c r="G1001" s="1305"/>
      <c r="H1001" s="1006"/>
      <c r="I1001" s="1543"/>
      <c r="J1001" s="1007"/>
      <c r="K1001" s="1008"/>
      <c r="L1001" s="2457">
        <v>0</v>
      </c>
      <c r="M1001" s="1552">
        <v>0</v>
      </c>
      <c r="N1001" s="1552">
        <v>0</v>
      </c>
      <c r="O1001" s="2456">
        <v>0</v>
      </c>
      <c r="P1001" s="1307"/>
      <c r="Q1001" s="1662"/>
    </row>
    <row r="1002" spans="1:17" ht="14.45" customHeight="1" x14ac:dyDescent="0.2">
      <c r="A1002" s="1535" t="s">
        <v>379</v>
      </c>
      <c r="B1002" s="1196">
        <v>0</v>
      </c>
      <c r="C1002" s="1196">
        <v>0</v>
      </c>
      <c r="D1002" s="1004">
        <v>0</v>
      </c>
      <c r="E1002" s="2688">
        <v>0</v>
      </c>
      <c r="F1002" s="1005"/>
      <c r="G1002" s="1305"/>
      <c r="H1002" s="1006"/>
      <c r="I1002" s="1543"/>
      <c r="J1002" s="1007"/>
      <c r="K1002" s="1008"/>
      <c r="L1002" s="2457">
        <v>0</v>
      </c>
      <c r="M1002" s="1552">
        <v>0</v>
      </c>
      <c r="N1002" s="1552">
        <v>0</v>
      </c>
      <c r="O1002" s="2576">
        <v>0</v>
      </c>
      <c r="P1002" s="1307"/>
      <c r="Q1002" s="1200"/>
    </row>
    <row r="1003" spans="1:17" ht="14.45" customHeight="1" x14ac:dyDescent="0.2">
      <c r="A1003" s="1538" t="s">
        <v>380</v>
      </c>
      <c r="B1003" s="1049">
        <v>15.5</v>
      </c>
      <c r="C1003" s="1031">
        <v>15.3</v>
      </c>
      <c r="D1003" s="1031">
        <v>247.6</v>
      </c>
      <c r="E1003" s="2682">
        <v>16.183006535947712</v>
      </c>
      <c r="F1003" s="1034"/>
      <c r="G1003" s="1542"/>
      <c r="H1003" s="1043"/>
      <c r="I1003" s="1545"/>
      <c r="J1003" s="1044"/>
      <c r="K1003" s="1045"/>
      <c r="L1003" s="2438">
        <v>14</v>
      </c>
      <c r="M1003" s="1539">
        <v>13.6</v>
      </c>
      <c r="N1003" s="1539">
        <v>205.2</v>
      </c>
      <c r="O1003" s="2436">
        <v>15.088235294117647</v>
      </c>
      <c r="P1003" s="1660"/>
      <c r="Q1003" s="1661"/>
    </row>
    <row r="1004" spans="1:17" ht="14.45" customHeight="1" x14ac:dyDescent="0.2">
      <c r="A1004" s="1535" t="s">
        <v>381</v>
      </c>
      <c r="B1004" s="1196">
        <v>4.5</v>
      </c>
      <c r="C1004" s="1196">
        <v>4.3</v>
      </c>
      <c r="D1004" s="1004">
        <v>64.5</v>
      </c>
      <c r="E1004" s="2684">
        <v>15</v>
      </c>
      <c r="F1004" s="1553" t="s">
        <v>985</v>
      </c>
      <c r="G1004" s="1305">
        <v>692000</v>
      </c>
      <c r="H1004" s="1006">
        <v>8505626.1481406651</v>
      </c>
      <c r="I1004" s="1543"/>
      <c r="J1004" s="1007"/>
      <c r="K1004" s="1008"/>
      <c r="L1004" s="2457">
        <v>5</v>
      </c>
      <c r="M1004" s="1552">
        <v>4.5999999999999996</v>
      </c>
      <c r="N1004" s="1552">
        <v>69</v>
      </c>
      <c r="O1004" s="2576">
        <v>15</v>
      </c>
      <c r="P1004" s="1307">
        <v>1119000</v>
      </c>
      <c r="Q1004" s="1200">
        <v>8505626.1481406651</v>
      </c>
    </row>
    <row r="1005" spans="1:17" ht="14.45" customHeight="1" x14ac:dyDescent="0.2">
      <c r="A1005" s="1535" t="s">
        <v>382</v>
      </c>
      <c r="B1005" s="1196">
        <v>0</v>
      </c>
      <c r="C1005" s="1196">
        <v>0</v>
      </c>
      <c r="D1005" s="1004">
        <v>0</v>
      </c>
      <c r="E1005" s="2684">
        <v>0</v>
      </c>
      <c r="F1005" s="1005"/>
      <c r="G1005" s="1305"/>
      <c r="H1005" s="1006"/>
      <c r="I1005" s="1543"/>
      <c r="J1005" s="1007"/>
      <c r="K1005" s="1008"/>
      <c r="L1005" s="2457">
        <v>0</v>
      </c>
      <c r="M1005" s="1552">
        <v>0</v>
      </c>
      <c r="N1005" s="1552">
        <v>0</v>
      </c>
      <c r="O1005" s="2576">
        <v>0</v>
      </c>
      <c r="P1005" s="1307"/>
      <c r="Q1005" s="1200"/>
    </row>
    <row r="1006" spans="1:17" ht="14.45" customHeight="1" x14ac:dyDescent="0.2">
      <c r="A1006" s="1535" t="s">
        <v>383</v>
      </c>
      <c r="B1006" s="1196">
        <v>8</v>
      </c>
      <c r="C1006" s="1196">
        <v>8</v>
      </c>
      <c r="D1006" s="1004">
        <v>136</v>
      </c>
      <c r="E1006" s="2684">
        <v>17</v>
      </c>
      <c r="F1006" s="1553" t="s">
        <v>985</v>
      </c>
      <c r="G1006" s="1305">
        <v>692000</v>
      </c>
      <c r="H1006" s="1006">
        <v>8505626.1481406651</v>
      </c>
      <c r="I1006" s="1543"/>
      <c r="J1006" s="1007"/>
      <c r="K1006" s="1008"/>
      <c r="L1006" s="2457">
        <v>6</v>
      </c>
      <c r="M1006" s="1552">
        <v>6</v>
      </c>
      <c r="N1006" s="1552">
        <v>91.199999999999989</v>
      </c>
      <c r="O1006" s="2576">
        <v>15.2</v>
      </c>
      <c r="P1006" s="1307">
        <v>1119000</v>
      </c>
      <c r="Q1006" s="1200">
        <v>8505626.1481406651</v>
      </c>
    </row>
    <row r="1007" spans="1:17" ht="14.45" customHeight="1" x14ac:dyDescent="0.2">
      <c r="A1007" s="1535" t="s">
        <v>384</v>
      </c>
      <c r="B1007" s="1196">
        <v>3</v>
      </c>
      <c r="C1007" s="1196">
        <v>3</v>
      </c>
      <c r="D1007" s="1004">
        <v>47.099999999999994</v>
      </c>
      <c r="E1007" s="2684">
        <v>15.7</v>
      </c>
      <c r="F1007" s="1553" t="s">
        <v>985</v>
      </c>
      <c r="G1007" s="1305">
        <v>692000</v>
      </c>
      <c r="H1007" s="1006">
        <v>8505626.1481406651</v>
      </c>
      <c r="I1007" s="1546"/>
      <c r="J1007" s="1007"/>
      <c r="K1007" s="1014"/>
      <c r="L1007" s="2457">
        <v>3</v>
      </c>
      <c r="M1007" s="1552">
        <v>3</v>
      </c>
      <c r="N1007" s="1552">
        <v>45</v>
      </c>
      <c r="O1007" s="2576">
        <v>15</v>
      </c>
      <c r="P1007" s="1307">
        <v>1119000</v>
      </c>
      <c r="Q1007" s="1200">
        <v>8505626.1481406651</v>
      </c>
    </row>
    <row r="1008" spans="1:17" ht="14.45" customHeight="1" x14ac:dyDescent="0.2">
      <c r="A1008" s="1535" t="s">
        <v>385</v>
      </c>
      <c r="B1008" s="1196">
        <v>0</v>
      </c>
      <c r="C1008" s="1196">
        <v>0</v>
      </c>
      <c r="D1008" s="1004">
        <v>0</v>
      </c>
      <c r="E1008" s="2688">
        <v>0</v>
      </c>
      <c r="F1008" s="1005"/>
      <c r="G1008" s="1554"/>
      <c r="H1008" s="1012"/>
      <c r="I1008" s="1546"/>
      <c r="J1008" s="1007"/>
      <c r="K1008" s="1014"/>
      <c r="L1008" s="2457">
        <v>0</v>
      </c>
      <c r="M1008" s="1552">
        <v>0</v>
      </c>
      <c r="N1008" s="1552">
        <v>0</v>
      </c>
      <c r="O1008" s="2456">
        <v>0</v>
      </c>
      <c r="P1008" s="1307"/>
      <c r="Q1008" s="1662"/>
    </row>
    <row r="1009" spans="1:17" ht="14.45" customHeight="1" x14ac:dyDescent="0.2">
      <c r="A1009" s="1535" t="s">
        <v>386</v>
      </c>
      <c r="B1009" s="1196">
        <v>0</v>
      </c>
      <c r="C1009" s="1196">
        <v>0</v>
      </c>
      <c r="D1009" s="1004">
        <v>0</v>
      </c>
      <c r="E1009" s="2688">
        <v>0</v>
      </c>
      <c r="F1009" s="1388"/>
      <c r="G1009" s="1305"/>
      <c r="H1009" s="1006"/>
      <c r="I1009" s="1546"/>
      <c r="J1009" s="1007"/>
      <c r="K1009" s="1014"/>
      <c r="L1009" s="2457">
        <v>0</v>
      </c>
      <c r="M1009" s="1552">
        <v>0</v>
      </c>
      <c r="N1009" s="1552">
        <v>0</v>
      </c>
      <c r="O1009" s="2456">
        <v>0</v>
      </c>
      <c r="P1009" s="1307"/>
      <c r="Q1009" s="1662"/>
    </row>
    <row r="1010" spans="1:17" ht="14.45" customHeight="1" x14ac:dyDescent="0.2">
      <c r="A1010" s="1535" t="s">
        <v>387</v>
      </c>
      <c r="B1010" s="1196">
        <v>0</v>
      </c>
      <c r="C1010" s="1196">
        <v>0</v>
      </c>
      <c r="D1010" s="1004">
        <v>0</v>
      </c>
      <c r="E1010" s="2688">
        <v>0</v>
      </c>
      <c r="F1010" s="1388"/>
      <c r="G1010" s="1305"/>
      <c r="H1010" s="1006"/>
      <c r="I1010" s="1546"/>
      <c r="J1010" s="1007"/>
      <c r="K1010" s="1014"/>
      <c r="L1010" s="2457">
        <v>0</v>
      </c>
      <c r="M1010" s="1552">
        <v>0</v>
      </c>
      <c r="N1010" s="1552">
        <v>0</v>
      </c>
      <c r="O1010" s="2456">
        <v>0</v>
      </c>
      <c r="P1010" s="1307"/>
      <c r="Q1010" s="1662"/>
    </row>
    <row r="1011" spans="1:17" ht="14.45" customHeight="1" x14ac:dyDescent="0.2">
      <c r="A1011" s="1535" t="s">
        <v>388</v>
      </c>
      <c r="B1011" s="1196">
        <v>0</v>
      </c>
      <c r="C1011" s="1196">
        <v>0</v>
      </c>
      <c r="D1011" s="1004">
        <v>0</v>
      </c>
      <c r="E1011" s="2688">
        <v>0</v>
      </c>
      <c r="F1011" s="1388"/>
      <c r="G1011" s="1305"/>
      <c r="H1011" s="1006"/>
      <c r="I1011" s="1546"/>
      <c r="J1011" s="1007"/>
      <c r="K1011" s="1014"/>
      <c r="L1011" s="2457">
        <v>0</v>
      </c>
      <c r="M1011" s="1552">
        <v>0</v>
      </c>
      <c r="N1011" s="1552">
        <v>0</v>
      </c>
      <c r="O1011" s="2456">
        <v>0</v>
      </c>
      <c r="P1011" s="1307"/>
      <c r="Q1011" s="1662"/>
    </row>
    <row r="1012" spans="1:17" ht="14.45" customHeight="1" x14ac:dyDescent="0.2">
      <c r="A1012" s="1538" t="s">
        <v>389</v>
      </c>
      <c r="B1012" s="1049">
        <v>0</v>
      </c>
      <c r="C1012" s="1049">
        <v>0</v>
      </c>
      <c r="D1012" s="1049">
        <v>0</v>
      </c>
      <c r="E1012" s="2690"/>
      <c r="F1012" s="1050"/>
      <c r="G1012" s="1051"/>
      <c r="H1012" s="1051"/>
      <c r="I1012" s="1555"/>
      <c r="J1012" s="1052"/>
      <c r="K1012" s="993"/>
      <c r="L1012" s="2438">
        <v>0</v>
      </c>
      <c r="M1012" s="1539">
        <v>0</v>
      </c>
      <c r="N1012" s="1539">
        <v>0</v>
      </c>
      <c r="O1012" s="2577"/>
      <c r="P1012" s="1660"/>
      <c r="Q1012" s="1661"/>
    </row>
    <row r="1013" spans="1:17" ht="14.45" customHeight="1" x14ac:dyDescent="0.2">
      <c r="A1013" s="1535" t="s">
        <v>390</v>
      </c>
      <c r="B1013" s="1004">
        <v>0</v>
      </c>
      <c r="C1013" s="1004">
        <v>0</v>
      </c>
      <c r="D1013" s="1004">
        <v>0</v>
      </c>
      <c r="E1013" s="2685">
        <v>0</v>
      </c>
      <c r="F1013" s="1005"/>
      <c r="G1013" s="1012"/>
      <c r="H1013" s="1012"/>
      <c r="I1013" s="1546"/>
      <c r="J1013" s="1013"/>
      <c r="K1013" s="1014"/>
      <c r="L1013" s="2457">
        <v>0</v>
      </c>
      <c r="M1013" s="1552">
        <v>0</v>
      </c>
      <c r="N1013" s="1552">
        <v>0</v>
      </c>
      <c r="O1013" s="2456">
        <v>0</v>
      </c>
      <c r="P1013" s="1307"/>
      <c r="Q1013" s="1662"/>
    </row>
    <row r="1014" spans="1:17" ht="14.45" customHeight="1" x14ac:dyDescent="0.2">
      <c r="A1014" s="1535" t="s">
        <v>391</v>
      </c>
      <c r="B1014" s="1004">
        <v>0</v>
      </c>
      <c r="C1014" s="1004">
        <v>0</v>
      </c>
      <c r="D1014" s="1004">
        <v>0</v>
      </c>
      <c r="E1014" s="2685">
        <v>0</v>
      </c>
      <c r="F1014" s="1005"/>
      <c r="G1014" s="1012"/>
      <c r="H1014" s="1012"/>
      <c r="I1014" s="1546"/>
      <c r="J1014" s="1013"/>
      <c r="K1014" s="1014"/>
      <c r="L1014" s="2457">
        <v>0</v>
      </c>
      <c r="M1014" s="1552">
        <v>0</v>
      </c>
      <c r="N1014" s="1552">
        <v>0</v>
      </c>
      <c r="O1014" s="2456">
        <v>0</v>
      </c>
      <c r="P1014" s="1307"/>
      <c r="Q1014" s="1662"/>
    </row>
    <row r="1015" spans="1:17" ht="14.45" customHeight="1" x14ac:dyDescent="0.2">
      <c r="A1015" s="1535" t="s">
        <v>392</v>
      </c>
      <c r="B1015" s="1004">
        <v>0</v>
      </c>
      <c r="C1015" s="1004">
        <v>0</v>
      </c>
      <c r="D1015" s="1004">
        <v>0</v>
      </c>
      <c r="E1015" s="2685">
        <v>0</v>
      </c>
      <c r="F1015" s="1005"/>
      <c r="G1015" s="1012"/>
      <c r="H1015" s="1012"/>
      <c r="I1015" s="1546"/>
      <c r="J1015" s="1013"/>
      <c r="K1015" s="1014"/>
      <c r="L1015" s="2457">
        <v>0</v>
      </c>
      <c r="M1015" s="1552">
        <v>0</v>
      </c>
      <c r="N1015" s="1552">
        <v>0</v>
      </c>
      <c r="O1015" s="2456">
        <v>0</v>
      </c>
      <c r="P1015" s="1307"/>
      <c r="Q1015" s="1662"/>
    </row>
    <row r="1016" spans="1:17" ht="14.45" customHeight="1" x14ac:dyDescent="0.2">
      <c r="A1016" s="1535" t="s">
        <v>393</v>
      </c>
      <c r="B1016" s="1004">
        <v>0</v>
      </c>
      <c r="C1016" s="1004">
        <v>0</v>
      </c>
      <c r="D1016" s="1004">
        <v>0</v>
      </c>
      <c r="E1016" s="2685">
        <v>0</v>
      </c>
      <c r="F1016" s="1005"/>
      <c r="G1016" s="1012"/>
      <c r="H1016" s="1012"/>
      <c r="I1016" s="1546"/>
      <c r="J1016" s="1013"/>
      <c r="K1016" s="1014"/>
      <c r="L1016" s="2457">
        <v>0</v>
      </c>
      <c r="M1016" s="1552">
        <v>0</v>
      </c>
      <c r="N1016" s="1552">
        <v>0</v>
      </c>
      <c r="O1016" s="2456">
        <v>0</v>
      </c>
      <c r="P1016" s="1307"/>
      <c r="Q1016" s="1662"/>
    </row>
    <row r="1017" spans="1:17" ht="14.45" customHeight="1" x14ac:dyDescent="0.2">
      <c r="A1017" s="1535" t="s">
        <v>394</v>
      </c>
      <c r="B1017" s="1004">
        <v>0</v>
      </c>
      <c r="C1017" s="1004">
        <v>0</v>
      </c>
      <c r="D1017" s="1004">
        <v>0</v>
      </c>
      <c r="E1017" s="2685">
        <v>0</v>
      </c>
      <c r="F1017" s="1005"/>
      <c r="G1017" s="1012"/>
      <c r="H1017" s="1012"/>
      <c r="I1017" s="1546"/>
      <c r="J1017" s="1013"/>
      <c r="K1017" s="1014"/>
      <c r="L1017" s="2457">
        <v>0</v>
      </c>
      <c r="M1017" s="1552">
        <v>0</v>
      </c>
      <c r="N1017" s="1552">
        <v>0</v>
      </c>
      <c r="O1017" s="2456">
        <v>0</v>
      </c>
      <c r="P1017" s="1307"/>
      <c r="Q1017" s="1662"/>
    </row>
    <row r="1018" spans="1:17" ht="14.45" customHeight="1" x14ac:dyDescent="0.2">
      <c r="A1018" s="1535" t="s">
        <v>395</v>
      </c>
      <c r="B1018" s="1004">
        <v>0</v>
      </c>
      <c r="C1018" s="1004">
        <v>0</v>
      </c>
      <c r="D1018" s="1004">
        <v>0</v>
      </c>
      <c r="E1018" s="2685">
        <v>0</v>
      </c>
      <c r="F1018" s="1005"/>
      <c r="G1018" s="1012"/>
      <c r="H1018" s="1012"/>
      <c r="I1018" s="1546"/>
      <c r="J1018" s="1013"/>
      <c r="K1018" s="1014"/>
      <c r="L1018" s="2457">
        <v>0</v>
      </c>
      <c r="M1018" s="1552">
        <v>0</v>
      </c>
      <c r="N1018" s="1552">
        <v>0</v>
      </c>
      <c r="O1018" s="2456">
        <v>0</v>
      </c>
      <c r="P1018" s="1307"/>
      <c r="Q1018" s="1662"/>
    </row>
    <row r="1019" spans="1:17" ht="14.45" customHeight="1" x14ac:dyDescent="0.2">
      <c r="A1019" s="1535" t="s">
        <v>396</v>
      </c>
      <c r="B1019" s="1004">
        <v>0</v>
      </c>
      <c r="C1019" s="1004">
        <v>0</v>
      </c>
      <c r="D1019" s="1004">
        <v>0</v>
      </c>
      <c r="E1019" s="2685">
        <v>0</v>
      </c>
      <c r="F1019" s="1005"/>
      <c r="G1019" s="1012"/>
      <c r="H1019" s="1012"/>
      <c r="I1019" s="1546"/>
      <c r="J1019" s="1013"/>
      <c r="K1019" s="1014"/>
      <c r="L1019" s="2457">
        <v>0</v>
      </c>
      <c r="M1019" s="1552">
        <v>0</v>
      </c>
      <c r="N1019" s="1552">
        <v>0</v>
      </c>
      <c r="O1019" s="2456">
        <v>0</v>
      </c>
      <c r="P1019" s="1307"/>
      <c r="Q1019" s="1662"/>
    </row>
    <row r="1020" spans="1:17" ht="14.45" customHeight="1" x14ac:dyDescent="0.2">
      <c r="A1020" s="1535" t="s">
        <v>397</v>
      </c>
      <c r="B1020" s="1004">
        <v>0</v>
      </c>
      <c r="C1020" s="1004">
        <v>0</v>
      </c>
      <c r="D1020" s="1004">
        <v>0</v>
      </c>
      <c r="E1020" s="2685">
        <v>0</v>
      </c>
      <c r="F1020" s="1005"/>
      <c r="G1020" s="1012"/>
      <c r="H1020" s="1012"/>
      <c r="I1020" s="1546"/>
      <c r="J1020" s="1013"/>
      <c r="K1020" s="1014"/>
      <c r="L1020" s="2457">
        <v>0</v>
      </c>
      <c r="M1020" s="1552">
        <v>0</v>
      </c>
      <c r="N1020" s="1552">
        <v>0</v>
      </c>
      <c r="O1020" s="2456">
        <v>0</v>
      </c>
      <c r="P1020" s="1307"/>
      <c r="Q1020" s="1662"/>
    </row>
    <row r="1021" spans="1:17" ht="14.45" customHeight="1" x14ac:dyDescent="0.2">
      <c r="A1021" s="1547" t="s">
        <v>398</v>
      </c>
      <c r="B1021" s="2629">
        <v>0</v>
      </c>
      <c r="C1021" s="2629">
        <v>0</v>
      </c>
      <c r="D1021" s="1004">
        <v>0</v>
      </c>
      <c r="E1021" s="2685">
        <v>0</v>
      </c>
      <c r="F1021" s="1549"/>
      <c r="G1021" s="1012"/>
      <c r="H1021" s="1012"/>
      <c r="I1021" s="1556"/>
      <c r="J1021" s="1020"/>
      <c r="K1021" s="1021"/>
      <c r="L1021" s="2642">
        <v>0</v>
      </c>
      <c r="M1021" s="1592">
        <v>0</v>
      </c>
      <c r="N1021" s="1592">
        <v>0</v>
      </c>
      <c r="O1021" s="2456">
        <v>0</v>
      </c>
      <c r="P1021" s="1677"/>
      <c r="Q1021" s="1678"/>
    </row>
    <row r="1022" spans="1:17" ht="14.45" customHeight="1" thickBot="1" x14ac:dyDescent="0.25">
      <c r="A1022" s="1053" t="s">
        <v>399</v>
      </c>
      <c r="B1022" s="1054">
        <v>109.5</v>
      </c>
      <c r="C1022" s="1054">
        <v>105.8</v>
      </c>
      <c r="D1022" s="1054">
        <v>1934.7599999999998</v>
      </c>
      <c r="E1022" s="1562">
        <v>18.286956521739128</v>
      </c>
      <c r="F1022" s="1534" t="s">
        <v>985</v>
      </c>
      <c r="G1022" s="1135">
        <v>692000</v>
      </c>
      <c r="H1022" s="1135">
        <v>8505626.1481406651</v>
      </c>
      <c r="I1022" s="1055"/>
      <c r="J1022" s="1055" t="s">
        <v>980</v>
      </c>
      <c r="K1022" s="1058"/>
      <c r="L1022" s="1054">
        <v>97</v>
      </c>
      <c r="M1022" s="1054">
        <v>87</v>
      </c>
      <c r="N1022" s="1054">
        <v>1786.5</v>
      </c>
      <c r="O1022" s="1133">
        <v>20.53448275862069</v>
      </c>
      <c r="P1022" s="1659">
        <v>1119000</v>
      </c>
      <c r="Q1022" s="1663">
        <v>8505626.1481406651</v>
      </c>
    </row>
    <row r="1023" spans="1:17" x14ac:dyDescent="0.2">
      <c r="A1023" s="7" t="s">
        <v>1904</v>
      </c>
      <c r="B1023" s="8"/>
      <c r="C1023" s="8"/>
      <c r="D1023" s="8"/>
      <c r="E1023" s="9"/>
      <c r="F1023" s="10"/>
      <c r="G1023" s="11"/>
      <c r="H1023" s="8"/>
      <c r="I1023" s="9"/>
      <c r="J1023" s="1"/>
      <c r="K1023" s="1"/>
      <c r="O1023" s="1"/>
      <c r="P1023" s="1"/>
    </row>
    <row r="1024" spans="1:17" x14ac:dyDescent="0.2">
      <c r="A1024" s="6"/>
      <c r="B1024" s="8"/>
      <c r="C1024" s="8"/>
      <c r="D1024" s="8"/>
      <c r="E1024" s="9"/>
      <c r="F1024" s="10"/>
      <c r="G1024" s="11"/>
      <c r="H1024" s="8"/>
      <c r="I1024" s="9"/>
      <c r="J1024" s="1"/>
      <c r="K1024" s="1"/>
      <c r="O1024" s="1"/>
      <c r="P1024" s="1"/>
    </row>
    <row r="1025" spans="1:17" x14ac:dyDescent="0.2">
      <c r="A1025" s="6"/>
      <c r="B1025" s="8"/>
      <c r="C1025" s="8"/>
      <c r="D1025" s="8"/>
      <c r="E1025" s="9"/>
      <c r="F1025" s="10"/>
      <c r="G1025" s="11"/>
      <c r="H1025" s="8"/>
      <c r="I1025" s="9"/>
      <c r="J1025" s="1"/>
      <c r="K1025" s="1"/>
      <c r="O1025" s="1"/>
      <c r="P1025" s="1"/>
    </row>
    <row r="1026" spans="1:17" x14ac:dyDescent="0.2">
      <c r="A1026" s="6"/>
      <c r="B1026" s="8"/>
      <c r="C1026" s="8"/>
      <c r="D1026" s="8"/>
      <c r="E1026" s="2475"/>
      <c r="F1026" s="10"/>
      <c r="G1026" s="11"/>
      <c r="H1026" s="8"/>
      <c r="I1026" s="2475"/>
      <c r="J1026" s="2476"/>
      <c r="K1026" s="2476"/>
      <c r="O1026" s="2476"/>
      <c r="P1026" s="2476"/>
    </row>
    <row r="1027" spans="1:17" ht="15.75" customHeight="1" x14ac:dyDescent="0.25">
      <c r="A1027" s="2710" t="s">
        <v>1901</v>
      </c>
      <c r="B1027" s="2710"/>
      <c r="C1027" s="2710"/>
      <c r="D1027" s="2710"/>
      <c r="E1027" s="2710"/>
      <c r="F1027" s="2710"/>
      <c r="G1027" s="2710"/>
      <c r="H1027" s="2710"/>
      <c r="I1027" s="2710"/>
      <c r="J1027" s="2710"/>
      <c r="K1027" s="2710"/>
      <c r="L1027" s="2710"/>
      <c r="M1027" s="2710"/>
      <c r="N1027" s="2710"/>
      <c r="O1027" s="2710"/>
      <c r="P1027" s="2710"/>
      <c r="Q1027" s="2710"/>
    </row>
    <row r="1028" spans="1:17" x14ac:dyDescent="0.2">
      <c r="A1028" s="3"/>
      <c r="B1028" s="12"/>
      <c r="C1028" s="12"/>
      <c r="D1028" s="12"/>
      <c r="E1028" s="13"/>
      <c r="F1028" s="14"/>
      <c r="G1028" s="12"/>
      <c r="H1028" s="12"/>
      <c r="I1028" s="13"/>
      <c r="J1028" s="13"/>
      <c r="K1028" s="13"/>
      <c r="L1028" s="12"/>
      <c r="M1028" s="12"/>
      <c r="N1028" s="12"/>
      <c r="O1028" s="13"/>
      <c r="P1028" s="13"/>
      <c r="Q1028" s="12"/>
    </row>
    <row r="1029" spans="1:17" ht="13.5" thickBot="1" x14ac:dyDescent="0.25">
      <c r="A1029" s="3" t="s">
        <v>410</v>
      </c>
      <c r="B1029" s="12"/>
      <c r="C1029" s="12"/>
      <c r="D1029" s="12"/>
      <c r="E1029" s="13"/>
      <c r="F1029" s="14"/>
      <c r="G1029" s="12"/>
      <c r="H1029" s="12"/>
      <c r="I1029" s="13"/>
      <c r="J1029" s="13"/>
      <c r="K1029" s="13"/>
      <c r="L1029" s="12"/>
      <c r="M1029" s="12"/>
      <c r="N1029" s="12"/>
      <c r="O1029" s="13"/>
      <c r="P1029" s="13"/>
      <c r="Q1029" s="12"/>
    </row>
    <row r="1030" spans="1:17" ht="14.45" customHeight="1" thickBot="1" x14ac:dyDescent="0.25">
      <c r="A1030" s="2711" t="s">
        <v>334</v>
      </c>
      <c r="B1030" s="2714" t="s">
        <v>1902</v>
      </c>
      <c r="C1030" s="2715"/>
      <c r="D1030" s="2715"/>
      <c r="E1030" s="2715"/>
      <c r="F1030" s="2715"/>
      <c r="G1030" s="2715"/>
      <c r="H1030" s="2715"/>
      <c r="I1030" s="2715"/>
      <c r="J1030" s="2715"/>
      <c r="K1030" s="2715"/>
      <c r="L1030" s="2716" t="s">
        <v>1903</v>
      </c>
      <c r="M1030" s="2717"/>
      <c r="N1030" s="2717"/>
      <c r="O1030" s="2717"/>
      <c r="P1030" s="2718"/>
      <c r="Q1030" s="2719"/>
    </row>
    <row r="1031" spans="1:17" ht="14.45" customHeight="1" x14ac:dyDescent="0.2">
      <c r="A1031" s="2712"/>
      <c r="B1031" s="2720" t="s">
        <v>335</v>
      </c>
      <c r="C1031" s="2721"/>
      <c r="D1031" s="1061"/>
      <c r="E1031" s="1061" t="s">
        <v>910</v>
      </c>
      <c r="F1031" s="1061" t="s">
        <v>336</v>
      </c>
      <c r="G1031" s="1061"/>
      <c r="H1031" s="1061"/>
      <c r="I1031" s="2724" t="s">
        <v>337</v>
      </c>
      <c r="J1031" s="2725"/>
      <c r="K1031" s="2726"/>
      <c r="L1031" s="2722" t="s">
        <v>335</v>
      </c>
      <c r="M1031" s="2723"/>
      <c r="N1031" s="1068" t="s">
        <v>338</v>
      </c>
      <c r="O1031" s="1069" t="s">
        <v>339</v>
      </c>
      <c r="P1031" s="1070"/>
      <c r="Q1031" s="1071"/>
    </row>
    <row r="1032" spans="1:17" ht="14.45" customHeight="1" x14ac:dyDescent="0.2">
      <c r="A1032" s="2712"/>
      <c r="B1032" s="1061" t="s">
        <v>841</v>
      </c>
      <c r="C1032" s="1061" t="s">
        <v>341</v>
      </c>
      <c r="D1032" s="1061" t="s">
        <v>843</v>
      </c>
      <c r="E1032" s="1061" t="s">
        <v>848</v>
      </c>
      <c r="F1032" s="1061" t="s">
        <v>342</v>
      </c>
      <c r="G1032" s="1061" t="s">
        <v>343</v>
      </c>
      <c r="H1032" s="1061" t="s">
        <v>344</v>
      </c>
      <c r="I1032" s="2727" t="s">
        <v>845</v>
      </c>
      <c r="J1032" s="2728"/>
      <c r="K1032" s="2729"/>
      <c r="L1032" s="1072" t="s">
        <v>841</v>
      </c>
      <c r="M1032" s="1068" t="s">
        <v>341</v>
      </c>
      <c r="N1032" s="1068" t="s">
        <v>345</v>
      </c>
      <c r="O1032" s="1069"/>
      <c r="P1032" s="1068" t="s">
        <v>343</v>
      </c>
      <c r="Q1032" s="1071" t="s">
        <v>344</v>
      </c>
    </row>
    <row r="1033" spans="1:17" ht="14.45" customHeight="1" x14ac:dyDescent="0.2">
      <c r="A1033" s="2712"/>
      <c r="B1033" s="1061"/>
      <c r="C1033" s="1061"/>
      <c r="D1033" s="1061"/>
      <c r="E1033" s="1061"/>
      <c r="F1033" s="1061" t="s">
        <v>347</v>
      </c>
      <c r="G1033" s="1061" t="s">
        <v>348</v>
      </c>
      <c r="H1033" s="1061" t="s">
        <v>347</v>
      </c>
      <c r="I1033" s="1062"/>
      <c r="J1033" s="1063"/>
      <c r="K1033" s="1064"/>
      <c r="L1033" s="1072"/>
      <c r="M1033" s="1068"/>
      <c r="N1033" s="1068"/>
      <c r="O1033" s="1069" t="s">
        <v>350</v>
      </c>
      <c r="P1033" s="1068" t="s">
        <v>348</v>
      </c>
      <c r="Q1033" s="1071" t="s">
        <v>347</v>
      </c>
    </row>
    <row r="1034" spans="1:17" ht="14.45" customHeight="1" x14ac:dyDescent="0.2">
      <c r="A1034" s="2713"/>
      <c r="B1034" s="1065" t="s">
        <v>351</v>
      </c>
      <c r="C1034" s="1065" t="s">
        <v>351</v>
      </c>
      <c r="D1034" s="1065" t="s">
        <v>352</v>
      </c>
      <c r="E1034" s="1065" t="s">
        <v>762</v>
      </c>
      <c r="F1034" s="1065"/>
      <c r="G1034" s="1065" t="s">
        <v>353</v>
      </c>
      <c r="H1034" s="1065" t="s">
        <v>354</v>
      </c>
      <c r="I1034" s="1066" t="s">
        <v>355</v>
      </c>
      <c r="J1034" s="1066" t="s">
        <v>356</v>
      </c>
      <c r="K1034" s="1067" t="s">
        <v>357</v>
      </c>
      <c r="L1034" s="1073" t="s">
        <v>351</v>
      </c>
      <c r="M1034" s="1074" t="s">
        <v>351</v>
      </c>
      <c r="N1034" s="1074" t="s">
        <v>352</v>
      </c>
      <c r="O1034" s="1075"/>
      <c r="P1034" s="1074" t="s">
        <v>353</v>
      </c>
      <c r="Q1034" s="1076" t="s">
        <v>354</v>
      </c>
    </row>
    <row r="1035" spans="1:17" ht="14.45" customHeight="1" x14ac:dyDescent="0.2">
      <c r="A1035" s="1022" t="s">
        <v>358</v>
      </c>
      <c r="B1035" s="1023">
        <v>87</v>
      </c>
      <c r="C1035" s="1023">
        <v>87</v>
      </c>
      <c r="D1035" s="1024">
        <v>440.75</v>
      </c>
      <c r="E1035" s="1664">
        <v>5.0660919540229887</v>
      </c>
      <c r="F1035" s="1026"/>
      <c r="G1035" s="1023"/>
      <c r="H1035" s="1023"/>
      <c r="I1035" s="1025"/>
      <c r="J1035" s="1025"/>
      <c r="K1035" s="1027"/>
      <c r="L1035" s="1028">
        <v>111</v>
      </c>
      <c r="M1035" s="1024">
        <v>110</v>
      </c>
      <c r="N1035" s="1024">
        <v>458.20000000000005</v>
      </c>
      <c r="O1035" s="1664">
        <v>4.165454545454546</v>
      </c>
      <c r="P1035" s="1665"/>
      <c r="Q1035" s="1666"/>
    </row>
    <row r="1036" spans="1:17" ht="14.45" customHeight="1" x14ac:dyDescent="0.2">
      <c r="A1036" s="1535" t="s">
        <v>359</v>
      </c>
      <c r="B1036" s="1196">
        <v>0</v>
      </c>
      <c r="C1036" s="1196">
        <v>0</v>
      </c>
      <c r="D1036" s="1004">
        <v>0</v>
      </c>
      <c r="E1036" s="2684">
        <v>0</v>
      </c>
      <c r="F1036" s="1388"/>
      <c r="G1036" s="1305"/>
      <c r="H1036" s="1006"/>
      <c r="I1036" s="1543"/>
      <c r="J1036" s="1007"/>
      <c r="K1036" s="1008"/>
      <c r="L1036" s="2457">
        <v>0</v>
      </c>
      <c r="M1036" s="1552">
        <v>0</v>
      </c>
      <c r="N1036" s="1552">
        <v>0</v>
      </c>
      <c r="O1036" s="2610">
        <v>0</v>
      </c>
      <c r="P1036" s="1305"/>
      <c r="Q1036" s="1200"/>
    </row>
    <row r="1037" spans="1:17" ht="14.45" customHeight="1" x14ac:dyDescent="0.2">
      <c r="A1037" s="1535" t="s">
        <v>360</v>
      </c>
      <c r="B1037" s="1196">
        <v>0</v>
      </c>
      <c r="C1037" s="1196">
        <v>0</v>
      </c>
      <c r="D1037" s="1004">
        <v>0</v>
      </c>
      <c r="E1037" s="2684">
        <v>0</v>
      </c>
      <c r="F1037" s="1388"/>
      <c r="G1037" s="1305"/>
      <c r="H1037" s="1006"/>
      <c r="I1037" s="1543"/>
      <c r="J1037" s="1007"/>
      <c r="K1037" s="1008"/>
      <c r="L1037" s="2457">
        <v>0</v>
      </c>
      <c r="M1037" s="1552">
        <v>0</v>
      </c>
      <c r="N1037" s="1552">
        <v>0</v>
      </c>
      <c r="O1037" s="2610">
        <v>0</v>
      </c>
      <c r="P1037" s="1305"/>
      <c r="Q1037" s="1200"/>
    </row>
    <row r="1038" spans="1:17" ht="14.45" customHeight="1" x14ac:dyDescent="0.2">
      <c r="A1038" s="1535" t="s">
        <v>361</v>
      </c>
      <c r="B1038" s="1196">
        <v>0</v>
      </c>
      <c r="C1038" s="1196">
        <v>0</v>
      </c>
      <c r="D1038" s="1004">
        <v>0</v>
      </c>
      <c r="E1038" s="2684">
        <v>0</v>
      </c>
      <c r="F1038" s="1011"/>
      <c r="G1038" s="1305"/>
      <c r="H1038" s="1006"/>
      <c r="I1038" s="1543"/>
      <c r="J1038" s="1007"/>
      <c r="K1038" s="1008"/>
      <c r="L1038" s="2457">
        <v>0</v>
      </c>
      <c r="M1038" s="1552">
        <v>0</v>
      </c>
      <c r="N1038" s="1552">
        <v>0</v>
      </c>
      <c r="O1038" s="1206">
        <v>0</v>
      </c>
      <c r="P1038" s="2573"/>
      <c r="Q1038" s="1662"/>
    </row>
    <row r="1039" spans="1:17" ht="14.45" customHeight="1" x14ac:dyDescent="0.2">
      <c r="A1039" s="1535" t="s">
        <v>362</v>
      </c>
      <c r="B1039" s="1196">
        <v>0</v>
      </c>
      <c r="C1039" s="1196">
        <v>0</v>
      </c>
      <c r="D1039" s="1004">
        <v>0</v>
      </c>
      <c r="E1039" s="2684">
        <v>0</v>
      </c>
      <c r="F1039" s="1388"/>
      <c r="G1039" s="1305"/>
      <c r="H1039" s="1006"/>
      <c r="I1039" s="1543"/>
      <c r="J1039" s="1007"/>
      <c r="K1039" s="1008"/>
      <c r="L1039" s="2457">
        <v>0</v>
      </c>
      <c r="M1039" s="1552">
        <v>0</v>
      </c>
      <c r="N1039" s="1552">
        <v>0</v>
      </c>
      <c r="O1039" s="1206">
        <v>0</v>
      </c>
      <c r="P1039" s="2573"/>
      <c r="Q1039" s="1200"/>
    </row>
    <row r="1040" spans="1:17" ht="14.45" customHeight="1" x14ac:dyDescent="0.2">
      <c r="A1040" s="1535" t="s">
        <v>363</v>
      </c>
      <c r="B1040" s="1196">
        <v>65</v>
      </c>
      <c r="C1040" s="1196">
        <v>65</v>
      </c>
      <c r="D1040" s="1004">
        <v>341.25</v>
      </c>
      <c r="E1040" s="2684">
        <v>5.25</v>
      </c>
      <c r="F1040" s="1388" t="s">
        <v>984</v>
      </c>
      <c r="G1040" s="1305">
        <v>896875</v>
      </c>
      <c r="H1040" s="1006">
        <v>4004727.5196927879</v>
      </c>
      <c r="I1040" s="1543"/>
      <c r="J1040" s="1007"/>
      <c r="K1040" s="1008"/>
      <c r="L1040" s="2457">
        <v>58</v>
      </c>
      <c r="M1040" s="1552">
        <v>58</v>
      </c>
      <c r="N1040" s="1552">
        <v>232</v>
      </c>
      <c r="O1040" s="1206">
        <v>4</v>
      </c>
      <c r="P1040" s="2646">
        <v>1162500</v>
      </c>
      <c r="Q1040" s="1200">
        <v>4004727.5196927879</v>
      </c>
    </row>
    <row r="1041" spans="1:17" ht="14.45" customHeight="1" x14ac:dyDescent="0.2">
      <c r="A1041" s="1535" t="s">
        <v>364</v>
      </c>
      <c r="B1041" s="1196">
        <v>0</v>
      </c>
      <c r="C1041" s="1196">
        <v>0</v>
      </c>
      <c r="D1041" s="1004">
        <v>0</v>
      </c>
      <c r="E1041" s="2684">
        <v>0</v>
      </c>
      <c r="F1041" s="1011"/>
      <c r="G1041" s="1305"/>
      <c r="H1041" s="1006"/>
      <c r="I1041" s="1543"/>
      <c r="J1041" s="1007"/>
      <c r="K1041" s="1008"/>
      <c r="L1041" s="2457">
        <v>0</v>
      </c>
      <c r="M1041" s="1552">
        <v>0</v>
      </c>
      <c r="N1041" s="1552">
        <v>0</v>
      </c>
      <c r="O1041" s="1206">
        <v>0</v>
      </c>
      <c r="P1041" s="2573"/>
      <c r="Q1041" s="1662"/>
    </row>
    <row r="1042" spans="1:17" ht="14.45" customHeight="1" x14ac:dyDescent="0.2">
      <c r="A1042" s="1535" t="s">
        <v>365</v>
      </c>
      <c r="B1042" s="1196">
        <v>0</v>
      </c>
      <c r="C1042" s="1196">
        <v>0</v>
      </c>
      <c r="D1042" s="1004">
        <v>0</v>
      </c>
      <c r="E1042" s="2684">
        <v>0</v>
      </c>
      <c r="F1042" s="1388"/>
      <c r="G1042" s="1305"/>
      <c r="H1042" s="1006"/>
      <c r="I1042" s="1543"/>
      <c r="J1042" s="1007"/>
      <c r="K1042" s="1008"/>
      <c r="L1042" s="2457">
        <v>0</v>
      </c>
      <c r="M1042" s="1552">
        <v>0</v>
      </c>
      <c r="N1042" s="1552">
        <v>0</v>
      </c>
      <c r="O1042" s="1206">
        <v>0</v>
      </c>
      <c r="P1042" s="1305"/>
      <c r="Q1042" s="1200"/>
    </row>
    <row r="1043" spans="1:17" ht="14.45" customHeight="1" x14ac:dyDescent="0.2">
      <c r="A1043" s="1535" t="s">
        <v>366</v>
      </c>
      <c r="B1043" s="1196">
        <v>0</v>
      </c>
      <c r="C1043" s="1196">
        <v>0</v>
      </c>
      <c r="D1043" s="1004">
        <v>0</v>
      </c>
      <c r="E1043" s="2684">
        <v>0</v>
      </c>
      <c r="F1043" s="1011"/>
      <c r="G1043" s="1305"/>
      <c r="H1043" s="1006"/>
      <c r="I1043" s="1543"/>
      <c r="J1043" s="1007"/>
      <c r="K1043" s="1008"/>
      <c r="L1043" s="2457">
        <v>0</v>
      </c>
      <c r="M1043" s="1552">
        <v>0</v>
      </c>
      <c r="N1043" s="1552">
        <v>0</v>
      </c>
      <c r="O1043" s="1206">
        <v>0</v>
      </c>
      <c r="P1043" s="2573"/>
      <c r="Q1043" s="1662"/>
    </row>
    <row r="1044" spans="1:17" ht="14.45" customHeight="1" x14ac:dyDescent="0.2">
      <c r="A1044" s="1535" t="s">
        <v>367</v>
      </c>
      <c r="B1044" s="1196">
        <v>7</v>
      </c>
      <c r="C1044" s="1196">
        <v>7</v>
      </c>
      <c r="D1044" s="1004">
        <v>24.5</v>
      </c>
      <c r="E1044" s="2684">
        <v>3.5</v>
      </c>
      <c r="F1044" s="1388" t="s">
        <v>984</v>
      </c>
      <c r="G1044" s="1305">
        <v>896875</v>
      </c>
      <c r="H1044" s="1006">
        <v>4004727.5196927879</v>
      </c>
      <c r="I1044" s="1543"/>
      <c r="J1044" s="1007"/>
      <c r="K1044" s="1008"/>
      <c r="L1044" s="2457">
        <v>5</v>
      </c>
      <c r="M1044" s="1552">
        <v>4</v>
      </c>
      <c r="N1044" s="1552">
        <v>15</v>
      </c>
      <c r="O1044" s="1206">
        <v>3.75</v>
      </c>
      <c r="P1044" s="2646">
        <v>1162500</v>
      </c>
      <c r="Q1044" s="1200">
        <v>4004727.5196927879</v>
      </c>
    </row>
    <row r="1045" spans="1:17" ht="14.45" customHeight="1" x14ac:dyDescent="0.2">
      <c r="A1045" s="1535" t="s">
        <v>368</v>
      </c>
      <c r="B1045" s="1196">
        <v>0</v>
      </c>
      <c r="C1045" s="1196">
        <v>0</v>
      </c>
      <c r="D1045" s="1004">
        <v>0</v>
      </c>
      <c r="E1045" s="2684">
        <v>0</v>
      </c>
      <c r="F1045" s="1388"/>
      <c r="G1045" s="1305"/>
      <c r="H1045" s="1006"/>
      <c r="I1045" s="1543"/>
      <c r="J1045" s="1007"/>
      <c r="K1045" s="1008"/>
      <c r="L1045" s="2457">
        <v>0</v>
      </c>
      <c r="M1045" s="1552">
        <v>0</v>
      </c>
      <c r="N1045" s="1552">
        <v>0</v>
      </c>
      <c r="O1045" s="1206">
        <v>0</v>
      </c>
      <c r="P1045" s="1305"/>
      <c r="Q1045" s="1200"/>
    </row>
    <row r="1046" spans="1:17" ht="14.45" customHeight="1" x14ac:dyDescent="0.2">
      <c r="A1046" s="1535" t="s">
        <v>369</v>
      </c>
      <c r="B1046" s="1196">
        <v>0</v>
      </c>
      <c r="C1046" s="1196">
        <v>0</v>
      </c>
      <c r="D1046" s="1004">
        <v>0</v>
      </c>
      <c r="E1046" s="2684">
        <v>0</v>
      </c>
      <c r="F1046" s="1011"/>
      <c r="G1046" s="1305"/>
      <c r="H1046" s="1006"/>
      <c r="I1046" s="1543"/>
      <c r="J1046" s="1007"/>
      <c r="K1046" s="1008"/>
      <c r="L1046" s="2457">
        <v>0</v>
      </c>
      <c r="M1046" s="1552">
        <v>0</v>
      </c>
      <c r="N1046" s="1552">
        <v>0</v>
      </c>
      <c r="O1046" s="1206">
        <v>0</v>
      </c>
      <c r="P1046" s="2573"/>
      <c r="Q1046" s="1662"/>
    </row>
    <row r="1047" spans="1:17" ht="14.45" customHeight="1" x14ac:dyDescent="0.2">
      <c r="A1047" s="1535" t="s">
        <v>370</v>
      </c>
      <c r="B1047" s="1196">
        <v>15</v>
      </c>
      <c r="C1047" s="1196">
        <v>15</v>
      </c>
      <c r="D1047" s="1004">
        <v>75</v>
      </c>
      <c r="E1047" s="2684">
        <v>5</v>
      </c>
      <c r="F1047" s="1388" t="s">
        <v>984</v>
      </c>
      <c r="G1047" s="1305">
        <v>896875</v>
      </c>
      <c r="H1047" s="1006">
        <v>4004727.5196927879</v>
      </c>
      <c r="I1047" s="1543"/>
      <c r="J1047" s="1007"/>
      <c r="K1047" s="1008"/>
      <c r="L1047" s="2457">
        <v>0</v>
      </c>
      <c r="M1047" s="1552">
        <v>0</v>
      </c>
      <c r="N1047" s="1552">
        <v>0</v>
      </c>
      <c r="O1047" s="1206">
        <v>0</v>
      </c>
      <c r="P1047" s="1305"/>
      <c r="Q1047" s="1200"/>
    </row>
    <row r="1048" spans="1:17" ht="14.45" customHeight="1" x14ac:dyDescent="0.2">
      <c r="A1048" s="1535" t="s">
        <v>371</v>
      </c>
      <c r="B1048" s="1196">
        <v>0</v>
      </c>
      <c r="C1048" s="1196">
        <v>0</v>
      </c>
      <c r="D1048" s="1004">
        <v>0</v>
      </c>
      <c r="E1048" s="2684">
        <v>0</v>
      </c>
      <c r="F1048" s="1011"/>
      <c r="G1048" s="1305"/>
      <c r="H1048" s="1006"/>
      <c r="I1048" s="1543"/>
      <c r="J1048" s="1007"/>
      <c r="K1048" s="1008"/>
      <c r="L1048" s="2457">
        <v>0</v>
      </c>
      <c r="M1048" s="1552">
        <v>0</v>
      </c>
      <c r="N1048" s="1552">
        <v>0</v>
      </c>
      <c r="O1048" s="1206">
        <v>0</v>
      </c>
      <c r="P1048" s="2573"/>
      <c r="Q1048" s="1662"/>
    </row>
    <row r="1049" spans="1:17" ht="14.45" customHeight="1" x14ac:dyDescent="0.2">
      <c r="A1049" s="1535" t="s">
        <v>372</v>
      </c>
      <c r="B1049" s="1196">
        <v>0</v>
      </c>
      <c r="C1049" s="1196">
        <v>0</v>
      </c>
      <c r="D1049" s="1004">
        <v>0</v>
      </c>
      <c r="E1049" s="2684">
        <v>0</v>
      </c>
      <c r="F1049" s="1388"/>
      <c r="G1049" s="1305"/>
      <c r="H1049" s="1006"/>
      <c r="I1049" s="1543"/>
      <c r="J1049" s="1007"/>
      <c r="K1049" s="1008"/>
      <c r="L1049" s="2457">
        <v>48</v>
      </c>
      <c r="M1049" s="1552">
        <v>48</v>
      </c>
      <c r="N1049" s="1552">
        <v>211.20000000000002</v>
      </c>
      <c r="O1049" s="1206">
        <v>4.4000000000000004</v>
      </c>
      <c r="P1049" s="2646">
        <v>1162500</v>
      </c>
      <c r="Q1049" s="1200">
        <v>4004727.5196927879</v>
      </c>
    </row>
    <row r="1050" spans="1:17" ht="14.45" customHeight="1" x14ac:dyDescent="0.2">
      <c r="A1050" s="1535" t="s">
        <v>373</v>
      </c>
      <c r="B1050" s="1196">
        <v>0</v>
      </c>
      <c r="C1050" s="1196">
        <v>0</v>
      </c>
      <c r="D1050" s="1004">
        <v>0</v>
      </c>
      <c r="E1050" s="2688">
        <v>0</v>
      </c>
      <c r="F1050" s="1011"/>
      <c r="G1050" s="1305"/>
      <c r="H1050" s="1006"/>
      <c r="I1050" s="1543"/>
      <c r="J1050" s="1007"/>
      <c r="K1050" s="1008"/>
      <c r="L1050" s="2457">
        <v>0</v>
      </c>
      <c r="M1050" s="1552">
        <v>0</v>
      </c>
      <c r="N1050" s="1552">
        <v>0</v>
      </c>
      <c r="O1050" s="1679">
        <v>0</v>
      </c>
      <c r="P1050" s="2573"/>
      <c r="Q1050" s="1662"/>
    </row>
    <row r="1051" spans="1:17" ht="14.45" customHeight="1" x14ac:dyDescent="0.2">
      <c r="A1051" s="1538" t="s">
        <v>374</v>
      </c>
      <c r="B1051" s="1049">
        <v>0</v>
      </c>
      <c r="C1051" s="1031">
        <v>0</v>
      </c>
      <c r="D1051" s="2618">
        <v>0</v>
      </c>
      <c r="E1051" s="2682"/>
      <c r="F1051" s="1034"/>
      <c r="G1051" s="1540"/>
      <c r="H1051" s="1035"/>
      <c r="I1051" s="1544"/>
      <c r="J1051" s="1036"/>
      <c r="K1051" s="1037"/>
      <c r="L1051" s="2438">
        <v>0</v>
      </c>
      <c r="M1051" s="1539">
        <v>0</v>
      </c>
      <c r="N1051" s="1539">
        <v>0</v>
      </c>
      <c r="O1051" s="1574"/>
      <c r="P1051" s="2574"/>
      <c r="Q1051" s="1661"/>
    </row>
    <row r="1052" spans="1:17" ht="14.45" customHeight="1" x14ac:dyDescent="0.2">
      <c r="A1052" s="1535" t="s">
        <v>375</v>
      </c>
      <c r="B1052" s="1196">
        <v>0</v>
      </c>
      <c r="C1052" s="1196">
        <v>0</v>
      </c>
      <c r="D1052" s="1004">
        <v>0</v>
      </c>
      <c r="E1052" s="2688">
        <v>0</v>
      </c>
      <c r="F1052" s="1011"/>
      <c r="G1052" s="1305"/>
      <c r="H1052" s="1006"/>
      <c r="I1052" s="1543"/>
      <c r="J1052" s="1007"/>
      <c r="K1052" s="1008"/>
      <c r="L1052" s="2457">
        <v>0</v>
      </c>
      <c r="M1052" s="1552">
        <v>0</v>
      </c>
      <c r="N1052" s="1552">
        <v>0</v>
      </c>
      <c r="O1052" s="1679">
        <v>0</v>
      </c>
      <c r="P1052" s="2573"/>
      <c r="Q1052" s="1662"/>
    </row>
    <row r="1053" spans="1:17" ht="14.45" customHeight="1" x14ac:dyDescent="0.2">
      <c r="A1053" s="1535" t="s">
        <v>376</v>
      </c>
      <c r="B1053" s="1196">
        <v>0</v>
      </c>
      <c r="C1053" s="1196">
        <v>0</v>
      </c>
      <c r="D1053" s="1004">
        <v>0</v>
      </c>
      <c r="E1053" s="2688">
        <v>0</v>
      </c>
      <c r="F1053" s="1011"/>
      <c r="G1053" s="1305"/>
      <c r="H1053" s="1006"/>
      <c r="I1053" s="1543"/>
      <c r="J1053" s="1007"/>
      <c r="K1053" s="1008"/>
      <c r="L1053" s="2457">
        <v>0</v>
      </c>
      <c r="M1053" s="1552">
        <v>0</v>
      </c>
      <c r="N1053" s="1552">
        <v>0</v>
      </c>
      <c r="O1053" s="2456">
        <v>0</v>
      </c>
      <c r="P1053" s="1307"/>
      <c r="Q1053" s="1662"/>
    </row>
    <row r="1054" spans="1:17" ht="14.45" customHeight="1" x14ac:dyDescent="0.2">
      <c r="A1054" s="1535" t="s">
        <v>377</v>
      </c>
      <c r="B1054" s="1196">
        <v>0</v>
      </c>
      <c r="C1054" s="1196">
        <v>0</v>
      </c>
      <c r="D1054" s="1004">
        <v>0</v>
      </c>
      <c r="E1054" s="2688">
        <v>0</v>
      </c>
      <c r="F1054" s="1011"/>
      <c r="G1054" s="1305"/>
      <c r="H1054" s="1006"/>
      <c r="I1054" s="1543"/>
      <c r="J1054" s="1007"/>
      <c r="K1054" s="1008"/>
      <c r="L1054" s="2457">
        <v>0</v>
      </c>
      <c r="M1054" s="1552">
        <v>0</v>
      </c>
      <c r="N1054" s="1552">
        <v>0</v>
      </c>
      <c r="O1054" s="2456">
        <v>0</v>
      </c>
      <c r="P1054" s="1307"/>
      <c r="Q1054" s="1662"/>
    </row>
    <row r="1055" spans="1:17" ht="14.45" customHeight="1" x14ac:dyDescent="0.2">
      <c r="A1055" s="1535" t="s">
        <v>378</v>
      </c>
      <c r="B1055" s="1196">
        <v>0</v>
      </c>
      <c r="C1055" s="1196">
        <v>0</v>
      </c>
      <c r="D1055" s="1004">
        <v>0</v>
      </c>
      <c r="E1055" s="2688">
        <v>0</v>
      </c>
      <c r="F1055" s="1388"/>
      <c r="G1055" s="1305"/>
      <c r="H1055" s="1006"/>
      <c r="I1055" s="1543"/>
      <c r="J1055" s="1007"/>
      <c r="K1055" s="1008"/>
      <c r="L1055" s="2457">
        <v>0</v>
      </c>
      <c r="M1055" s="1552">
        <v>0</v>
      </c>
      <c r="N1055" s="1552">
        <v>0</v>
      </c>
      <c r="O1055" s="2456">
        <v>0</v>
      </c>
      <c r="P1055" s="1307"/>
      <c r="Q1055" s="1662"/>
    </row>
    <row r="1056" spans="1:17" ht="14.45" customHeight="1" x14ac:dyDescent="0.2">
      <c r="A1056" s="1535" t="s">
        <v>379</v>
      </c>
      <c r="B1056" s="1196">
        <v>0</v>
      </c>
      <c r="C1056" s="1196">
        <v>0</v>
      </c>
      <c r="D1056" s="1004">
        <v>0</v>
      </c>
      <c r="E1056" s="2688">
        <v>0</v>
      </c>
      <c r="F1056" s="1388"/>
      <c r="G1056" s="1305"/>
      <c r="H1056" s="1006"/>
      <c r="I1056" s="1543"/>
      <c r="J1056" s="1007"/>
      <c r="K1056" s="1008"/>
      <c r="L1056" s="2457">
        <v>0</v>
      </c>
      <c r="M1056" s="1552">
        <v>0</v>
      </c>
      <c r="N1056" s="1552">
        <v>0</v>
      </c>
      <c r="O1056" s="2456">
        <v>0</v>
      </c>
      <c r="P1056" s="1307"/>
      <c r="Q1056" s="1662"/>
    </row>
    <row r="1057" spans="1:17" ht="14.45" customHeight="1" x14ac:dyDescent="0.2">
      <c r="A1057" s="1538" t="s">
        <v>380</v>
      </c>
      <c r="B1057" s="1049">
        <v>20</v>
      </c>
      <c r="C1057" s="1031">
        <v>20</v>
      </c>
      <c r="D1057" s="1031">
        <v>166</v>
      </c>
      <c r="E1057" s="2682">
        <v>8.3000000000000007</v>
      </c>
      <c r="F1057" s="1034"/>
      <c r="G1057" s="1542"/>
      <c r="H1057" s="1043"/>
      <c r="I1057" s="1545"/>
      <c r="J1057" s="1044"/>
      <c r="K1057" s="1045"/>
      <c r="L1057" s="2438">
        <v>25</v>
      </c>
      <c r="M1057" s="1539">
        <v>25</v>
      </c>
      <c r="N1057" s="1539">
        <v>225</v>
      </c>
      <c r="O1057" s="2436">
        <v>9</v>
      </c>
      <c r="P1057" s="1660"/>
      <c r="Q1057" s="1661"/>
    </row>
    <row r="1058" spans="1:17" ht="14.45" customHeight="1" x14ac:dyDescent="0.2">
      <c r="A1058" s="1535" t="s">
        <v>381</v>
      </c>
      <c r="B1058" s="1196">
        <v>0</v>
      </c>
      <c r="C1058" s="1196">
        <v>0</v>
      </c>
      <c r="D1058" s="1004">
        <v>0</v>
      </c>
      <c r="E1058" s="2688">
        <v>0</v>
      </c>
      <c r="F1058" s="1388"/>
      <c r="G1058" s="1305"/>
      <c r="H1058" s="1006"/>
      <c r="I1058" s="1543"/>
      <c r="J1058" s="1007"/>
      <c r="K1058" s="1008"/>
      <c r="L1058" s="2457">
        <v>0</v>
      </c>
      <c r="M1058" s="1552">
        <v>0</v>
      </c>
      <c r="N1058" s="1552">
        <v>0</v>
      </c>
      <c r="O1058" s="2456">
        <v>0</v>
      </c>
      <c r="P1058" s="1305"/>
      <c r="Q1058" s="1200"/>
    </row>
    <row r="1059" spans="1:17" ht="14.45" customHeight="1" x14ac:dyDescent="0.2">
      <c r="A1059" s="1535" t="s">
        <v>382</v>
      </c>
      <c r="B1059" s="1196">
        <v>0</v>
      </c>
      <c r="C1059" s="1196">
        <v>0</v>
      </c>
      <c r="D1059" s="1004">
        <v>0</v>
      </c>
      <c r="E1059" s="2688">
        <v>0</v>
      </c>
      <c r="F1059" s="1388"/>
      <c r="G1059" s="1305"/>
      <c r="H1059" s="1006"/>
      <c r="I1059" s="1543"/>
      <c r="J1059" s="1007"/>
      <c r="K1059" s="1008"/>
      <c r="L1059" s="2457">
        <v>0</v>
      </c>
      <c r="M1059" s="1552">
        <v>0</v>
      </c>
      <c r="N1059" s="1552">
        <v>0</v>
      </c>
      <c r="O1059" s="2456">
        <v>0</v>
      </c>
      <c r="P1059" s="1307"/>
      <c r="Q1059" s="1200"/>
    </row>
    <row r="1060" spans="1:17" ht="14.45" customHeight="1" x14ac:dyDescent="0.2">
      <c r="A1060" s="1535" t="s">
        <v>383</v>
      </c>
      <c r="B1060" s="1196">
        <v>20</v>
      </c>
      <c r="C1060" s="1196">
        <v>20</v>
      </c>
      <c r="D1060" s="1004">
        <v>166</v>
      </c>
      <c r="E1060" s="2688">
        <v>8.3000000000000007</v>
      </c>
      <c r="F1060" s="1388" t="s">
        <v>984</v>
      </c>
      <c r="G1060" s="1305">
        <v>896875</v>
      </c>
      <c r="H1060" s="1006">
        <v>4004727.5196927879</v>
      </c>
      <c r="I1060" s="1543"/>
      <c r="J1060" s="1007"/>
      <c r="K1060" s="1008"/>
      <c r="L1060" s="2457">
        <v>25</v>
      </c>
      <c r="M1060" s="1552">
        <v>25</v>
      </c>
      <c r="N1060" s="1552">
        <v>225</v>
      </c>
      <c r="O1060" s="2610">
        <v>9</v>
      </c>
      <c r="P1060" s="2646">
        <v>1162500</v>
      </c>
      <c r="Q1060" s="1200">
        <v>4004727.5196927879</v>
      </c>
    </row>
    <row r="1061" spans="1:17" ht="14.45" customHeight="1" x14ac:dyDescent="0.2">
      <c r="A1061" s="1535" t="s">
        <v>384</v>
      </c>
      <c r="B1061" s="1196">
        <v>0</v>
      </c>
      <c r="C1061" s="1196">
        <v>0</v>
      </c>
      <c r="D1061" s="1004">
        <v>0</v>
      </c>
      <c r="E1061" s="2688">
        <v>0</v>
      </c>
      <c r="F1061" s="1005"/>
      <c r="G1061" s="1305"/>
      <c r="H1061" s="1006"/>
      <c r="I1061" s="1546"/>
      <c r="J1061" s="1013"/>
      <c r="K1061" s="1014"/>
      <c r="L1061" s="2614">
        <v>0</v>
      </c>
      <c r="M1061" s="1552">
        <v>0</v>
      </c>
      <c r="N1061" s="1552">
        <v>0</v>
      </c>
      <c r="O1061" s="1679">
        <v>0</v>
      </c>
      <c r="P1061" s="1307"/>
      <c r="Q1061" s="1662"/>
    </row>
    <row r="1062" spans="1:17" ht="14.45" customHeight="1" x14ac:dyDescent="0.2">
      <c r="A1062" s="1535" t="s">
        <v>385</v>
      </c>
      <c r="B1062" s="1196">
        <v>0</v>
      </c>
      <c r="C1062" s="1196">
        <v>0</v>
      </c>
      <c r="D1062" s="1004">
        <v>0</v>
      </c>
      <c r="E1062" s="2688">
        <v>0</v>
      </c>
      <c r="F1062" s="1388"/>
      <c r="G1062" s="1305"/>
      <c r="H1062" s="1006"/>
      <c r="I1062" s="1546"/>
      <c r="J1062" s="1007"/>
      <c r="K1062" s="1014"/>
      <c r="L1062" s="2614">
        <v>0</v>
      </c>
      <c r="M1062" s="1552">
        <v>0</v>
      </c>
      <c r="N1062" s="1552">
        <v>0</v>
      </c>
      <c r="O1062" s="1679">
        <v>0</v>
      </c>
      <c r="P1062" s="1307"/>
      <c r="Q1062" s="1662"/>
    </row>
    <row r="1063" spans="1:17" ht="14.45" customHeight="1" x14ac:dyDescent="0.2">
      <c r="A1063" s="1535" t="s">
        <v>386</v>
      </c>
      <c r="B1063" s="1196">
        <v>0</v>
      </c>
      <c r="C1063" s="1196">
        <v>0</v>
      </c>
      <c r="D1063" s="1004">
        <v>0</v>
      </c>
      <c r="E1063" s="2688">
        <v>0</v>
      </c>
      <c r="F1063" s="1388"/>
      <c r="G1063" s="1305"/>
      <c r="H1063" s="1006"/>
      <c r="I1063" s="1546"/>
      <c r="J1063" s="1007"/>
      <c r="K1063" s="1014"/>
      <c r="L1063" s="2614">
        <v>0</v>
      </c>
      <c r="M1063" s="1552">
        <v>0</v>
      </c>
      <c r="N1063" s="1552">
        <v>0</v>
      </c>
      <c r="O1063" s="1679">
        <v>0</v>
      </c>
      <c r="P1063" s="1307"/>
      <c r="Q1063" s="1662"/>
    </row>
    <row r="1064" spans="1:17" ht="14.45" customHeight="1" x14ac:dyDescent="0.2">
      <c r="A1064" s="1535" t="s">
        <v>387</v>
      </c>
      <c r="B1064" s="1196">
        <v>0</v>
      </c>
      <c r="C1064" s="1196">
        <v>0</v>
      </c>
      <c r="D1064" s="1004">
        <v>0</v>
      </c>
      <c r="E1064" s="2688">
        <v>0</v>
      </c>
      <c r="F1064" s="1005"/>
      <c r="G1064" s="1305"/>
      <c r="H1064" s="1006"/>
      <c r="I1064" s="1546"/>
      <c r="J1064" s="1007"/>
      <c r="K1064" s="1014"/>
      <c r="L1064" s="2614">
        <v>0</v>
      </c>
      <c r="M1064" s="1552">
        <v>0</v>
      </c>
      <c r="N1064" s="1552">
        <v>0</v>
      </c>
      <c r="O1064" s="1679">
        <v>0</v>
      </c>
      <c r="P1064" s="1307"/>
      <c r="Q1064" s="1662"/>
    </row>
    <row r="1065" spans="1:17" ht="14.45" customHeight="1" x14ac:dyDescent="0.2">
      <c r="A1065" s="1535" t="s">
        <v>388</v>
      </c>
      <c r="B1065" s="1196">
        <v>0</v>
      </c>
      <c r="C1065" s="1196">
        <v>0</v>
      </c>
      <c r="D1065" s="1004">
        <v>0</v>
      </c>
      <c r="E1065" s="2688">
        <v>0</v>
      </c>
      <c r="F1065" s="1388"/>
      <c r="G1065" s="1305"/>
      <c r="H1065" s="1006"/>
      <c r="I1065" s="1546"/>
      <c r="J1065" s="1007"/>
      <c r="K1065" s="1014"/>
      <c r="L1065" s="2614">
        <v>0</v>
      </c>
      <c r="M1065" s="1552">
        <v>0</v>
      </c>
      <c r="N1065" s="1552">
        <v>0</v>
      </c>
      <c r="O1065" s="1679">
        <v>0</v>
      </c>
      <c r="P1065" s="1307"/>
      <c r="Q1065" s="1662"/>
    </row>
    <row r="1066" spans="1:17" ht="14.45" customHeight="1" x14ac:dyDescent="0.2">
      <c r="A1066" s="1538" t="s">
        <v>389</v>
      </c>
      <c r="B1066" s="1049">
        <v>0</v>
      </c>
      <c r="C1066" s="1049">
        <v>0</v>
      </c>
      <c r="D1066" s="1049">
        <v>0</v>
      </c>
      <c r="E1066" s="2690"/>
      <c r="F1066" s="1050"/>
      <c r="G1066" s="1051"/>
      <c r="H1066" s="1051"/>
      <c r="I1066" s="1555"/>
      <c r="J1066" s="1052"/>
      <c r="K1066" s="993"/>
      <c r="L1066" s="1046">
        <v>0</v>
      </c>
      <c r="M1066" s="1539">
        <v>0</v>
      </c>
      <c r="N1066" s="1539">
        <v>0</v>
      </c>
      <c r="O1066" s="1574"/>
      <c r="P1066" s="1660"/>
      <c r="Q1066" s="1661"/>
    </row>
    <row r="1067" spans="1:17" ht="14.45" customHeight="1" x14ac:dyDescent="0.2">
      <c r="A1067" s="1535" t="s">
        <v>390</v>
      </c>
      <c r="B1067" s="1004">
        <v>0</v>
      </c>
      <c r="C1067" s="1004">
        <v>0</v>
      </c>
      <c r="D1067" s="1004">
        <v>0</v>
      </c>
      <c r="E1067" s="2685">
        <v>0</v>
      </c>
      <c r="F1067" s="1005"/>
      <c r="G1067" s="1012"/>
      <c r="H1067" s="1012"/>
      <c r="I1067" s="1546"/>
      <c r="J1067" s="1013"/>
      <c r="K1067" s="1014"/>
      <c r="L1067" s="2614">
        <v>0</v>
      </c>
      <c r="M1067" s="1552">
        <v>0</v>
      </c>
      <c r="N1067" s="1552">
        <v>0</v>
      </c>
      <c r="O1067" s="1679">
        <v>0</v>
      </c>
      <c r="P1067" s="1307"/>
      <c r="Q1067" s="1662"/>
    </row>
    <row r="1068" spans="1:17" ht="14.45" customHeight="1" x14ac:dyDescent="0.2">
      <c r="A1068" s="1535" t="s">
        <v>391</v>
      </c>
      <c r="B1068" s="1004">
        <v>0</v>
      </c>
      <c r="C1068" s="1004">
        <v>0</v>
      </c>
      <c r="D1068" s="1004">
        <v>0</v>
      </c>
      <c r="E1068" s="2685">
        <v>0</v>
      </c>
      <c r="F1068" s="1005"/>
      <c r="G1068" s="1012"/>
      <c r="H1068" s="1012"/>
      <c r="I1068" s="1546"/>
      <c r="J1068" s="1013"/>
      <c r="K1068" s="1014"/>
      <c r="L1068" s="2614">
        <v>0</v>
      </c>
      <c r="M1068" s="1552">
        <v>0</v>
      </c>
      <c r="N1068" s="1552">
        <v>0</v>
      </c>
      <c r="O1068" s="1679">
        <v>0</v>
      </c>
      <c r="P1068" s="1307"/>
      <c r="Q1068" s="1662"/>
    </row>
    <row r="1069" spans="1:17" ht="14.45" customHeight="1" x14ac:dyDescent="0.2">
      <c r="A1069" s="1535" t="s">
        <v>392</v>
      </c>
      <c r="B1069" s="1004">
        <v>0</v>
      </c>
      <c r="C1069" s="1004">
        <v>0</v>
      </c>
      <c r="D1069" s="1004">
        <v>0</v>
      </c>
      <c r="E1069" s="2685">
        <v>0</v>
      </c>
      <c r="F1069" s="1005"/>
      <c r="G1069" s="1012"/>
      <c r="H1069" s="1012"/>
      <c r="I1069" s="1546"/>
      <c r="J1069" s="1013"/>
      <c r="K1069" s="1014"/>
      <c r="L1069" s="2614">
        <v>0</v>
      </c>
      <c r="M1069" s="1552">
        <v>0</v>
      </c>
      <c r="N1069" s="1552">
        <v>0</v>
      </c>
      <c r="O1069" s="1679">
        <v>0</v>
      </c>
      <c r="P1069" s="1307"/>
      <c r="Q1069" s="1662"/>
    </row>
    <row r="1070" spans="1:17" ht="14.45" customHeight="1" x14ac:dyDescent="0.2">
      <c r="A1070" s="1535" t="s">
        <v>393</v>
      </c>
      <c r="B1070" s="1004">
        <v>0</v>
      </c>
      <c r="C1070" s="1004">
        <v>0</v>
      </c>
      <c r="D1070" s="1004">
        <v>0</v>
      </c>
      <c r="E1070" s="2685">
        <v>0</v>
      </c>
      <c r="F1070" s="1005"/>
      <c r="G1070" s="1012"/>
      <c r="H1070" s="1012"/>
      <c r="I1070" s="1546"/>
      <c r="J1070" s="1013"/>
      <c r="K1070" s="1014"/>
      <c r="L1070" s="2614">
        <v>0</v>
      </c>
      <c r="M1070" s="1552">
        <v>0</v>
      </c>
      <c r="N1070" s="1552">
        <v>0</v>
      </c>
      <c r="O1070" s="1679">
        <v>0</v>
      </c>
      <c r="P1070" s="1307"/>
      <c r="Q1070" s="1662"/>
    </row>
    <row r="1071" spans="1:17" ht="14.45" customHeight="1" x14ac:dyDescent="0.2">
      <c r="A1071" s="1535" t="s">
        <v>394</v>
      </c>
      <c r="B1071" s="1004">
        <v>0</v>
      </c>
      <c r="C1071" s="1004">
        <v>0</v>
      </c>
      <c r="D1071" s="1004">
        <v>0</v>
      </c>
      <c r="E1071" s="2685">
        <v>0</v>
      </c>
      <c r="F1071" s="1005"/>
      <c r="G1071" s="1012"/>
      <c r="H1071" s="1012"/>
      <c r="I1071" s="1546"/>
      <c r="J1071" s="1013"/>
      <c r="K1071" s="1014"/>
      <c r="L1071" s="2614">
        <v>0</v>
      </c>
      <c r="M1071" s="1552">
        <v>0</v>
      </c>
      <c r="N1071" s="1552">
        <v>0</v>
      </c>
      <c r="O1071" s="1679">
        <v>0</v>
      </c>
      <c r="P1071" s="1307"/>
      <c r="Q1071" s="1662"/>
    </row>
    <row r="1072" spans="1:17" ht="14.45" customHeight="1" x14ac:dyDescent="0.2">
      <c r="A1072" s="1535" t="s">
        <v>395</v>
      </c>
      <c r="B1072" s="1004">
        <v>0</v>
      </c>
      <c r="C1072" s="1004">
        <v>0</v>
      </c>
      <c r="D1072" s="1004">
        <v>0</v>
      </c>
      <c r="E1072" s="2685">
        <v>0</v>
      </c>
      <c r="F1072" s="1005"/>
      <c r="G1072" s="1012"/>
      <c r="H1072" s="1012"/>
      <c r="I1072" s="1546"/>
      <c r="J1072" s="1013"/>
      <c r="K1072" s="1014"/>
      <c r="L1072" s="2614">
        <v>0</v>
      </c>
      <c r="M1072" s="1552">
        <v>0</v>
      </c>
      <c r="N1072" s="1552">
        <v>0</v>
      </c>
      <c r="O1072" s="1679">
        <v>0</v>
      </c>
      <c r="P1072" s="1307"/>
      <c r="Q1072" s="1662"/>
    </row>
    <row r="1073" spans="1:17" ht="14.45" customHeight="1" x14ac:dyDescent="0.2">
      <c r="A1073" s="1535" t="s">
        <v>396</v>
      </c>
      <c r="B1073" s="1004">
        <v>0</v>
      </c>
      <c r="C1073" s="1004">
        <v>0</v>
      </c>
      <c r="D1073" s="1004">
        <v>0</v>
      </c>
      <c r="E1073" s="2685">
        <v>0</v>
      </c>
      <c r="F1073" s="1005"/>
      <c r="G1073" s="1012"/>
      <c r="H1073" s="1012"/>
      <c r="I1073" s="1546"/>
      <c r="J1073" s="1013"/>
      <c r="K1073" s="1014"/>
      <c r="L1073" s="2614">
        <v>0</v>
      </c>
      <c r="M1073" s="1552">
        <v>0</v>
      </c>
      <c r="N1073" s="1552">
        <v>0</v>
      </c>
      <c r="O1073" s="1679">
        <v>0</v>
      </c>
      <c r="P1073" s="1307"/>
      <c r="Q1073" s="1662"/>
    </row>
    <row r="1074" spans="1:17" ht="14.45" customHeight="1" x14ac:dyDescent="0.2">
      <c r="A1074" s="1535" t="s">
        <v>397</v>
      </c>
      <c r="B1074" s="1004">
        <v>0</v>
      </c>
      <c r="C1074" s="1004">
        <v>0</v>
      </c>
      <c r="D1074" s="1004">
        <v>0</v>
      </c>
      <c r="E1074" s="2685">
        <v>0</v>
      </c>
      <c r="F1074" s="1005"/>
      <c r="G1074" s="1012"/>
      <c r="H1074" s="1012"/>
      <c r="I1074" s="1546"/>
      <c r="J1074" s="1013"/>
      <c r="K1074" s="1014"/>
      <c r="L1074" s="2614">
        <v>0</v>
      </c>
      <c r="M1074" s="1552">
        <v>0</v>
      </c>
      <c r="N1074" s="1552">
        <v>0</v>
      </c>
      <c r="O1074" s="1679">
        <v>0</v>
      </c>
      <c r="P1074" s="1307"/>
      <c r="Q1074" s="1662"/>
    </row>
    <row r="1075" spans="1:17" ht="14.45" customHeight="1" x14ac:dyDescent="0.2">
      <c r="A1075" s="1547" t="s">
        <v>398</v>
      </c>
      <c r="B1075" s="2629">
        <v>0</v>
      </c>
      <c r="C1075" s="2629">
        <v>0</v>
      </c>
      <c r="D1075" s="1004">
        <v>0</v>
      </c>
      <c r="E1075" s="2685">
        <v>0</v>
      </c>
      <c r="F1075" s="1549"/>
      <c r="G1075" s="1012"/>
      <c r="H1075" s="1012"/>
      <c r="I1075" s="1556"/>
      <c r="J1075" s="1020"/>
      <c r="K1075" s="1021"/>
      <c r="L1075" s="2635">
        <v>0</v>
      </c>
      <c r="M1075" s="1673">
        <v>0</v>
      </c>
      <c r="N1075" s="1673">
        <v>0</v>
      </c>
      <c r="O1075" s="1679">
        <v>0</v>
      </c>
      <c r="P1075" s="1677"/>
      <c r="Q1075" s="2076"/>
    </row>
    <row r="1076" spans="1:17" ht="14.45" customHeight="1" thickBot="1" x14ac:dyDescent="0.25">
      <c r="A1076" s="1053" t="s">
        <v>399</v>
      </c>
      <c r="B1076" s="1054">
        <v>107</v>
      </c>
      <c r="C1076" s="1054">
        <v>107</v>
      </c>
      <c r="D1076" s="1054">
        <v>606.75</v>
      </c>
      <c r="E1076" s="1536">
        <v>5.6705607476635516</v>
      </c>
      <c r="F1076" s="1534" t="s">
        <v>984</v>
      </c>
      <c r="G1076" s="1135">
        <v>896875</v>
      </c>
      <c r="H1076" s="1135">
        <v>4004727.5196927874</v>
      </c>
      <c r="I1076" s="1055"/>
      <c r="J1076" s="1055" t="s">
        <v>980</v>
      </c>
      <c r="K1076" s="1058"/>
      <c r="L1076" s="1054">
        <v>136</v>
      </c>
      <c r="M1076" s="1054">
        <v>135</v>
      </c>
      <c r="N1076" s="1054">
        <v>683.2</v>
      </c>
      <c r="O1076" s="1133">
        <v>5.0607407407407408</v>
      </c>
      <c r="P1076" s="1659">
        <v>1162500</v>
      </c>
      <c r="Q1076" s="1663">
        <v>4004727.5196927879</v>
      </c>
    </row>
    <row r="1077" spans="1:17" x14ac:dyDescent="0.2">
      <c r="A1077" s="7" t="s">
        <v>1904</v>
      </c>
      <c r="B1077" s="8"/>
      <c r="C1077" s="8"/>
      <c r="D1077" s="8"/>
      <c r="E1077" s="9"/>
      <c r="F1077" s="10"/>
      <c r="G1077" s="11"/>
      <c r="H1077" s="8"/>
      <c r="I1077" s="9"/>
      <c r="J1077" s="1"/>
      <c r="K1077" s="1"/>
      <c r="O1077" s="1"/>
      <c r="P1077" s="1"/>
    </row>
    <row r="1078" spans="1:17" x14ac:dyDescent="0.2">
      <c r="A1078" s="6"/>
      <c r="B1078" s="8"/>
      <c r="C1078" s="8"/>
      <c r="D1078" s="8"/>
      <c r="E1078" s="9"/>
      <c r="F1078" s="10"/>
      <c r="G1078" s="11"/>
      <c r="H1078" s="8"/>
      <c r="I1078" s="9"/>
      <c r="J1078" s="1"/>
      <c r="K1078" s="1"/>
      <c r="O1078" s="1"/>
      <c r="P1078" s="1"/>
    </row>
    <row r="1079" spans="1:17" x14ac:dyDescent="0.2">
      <c r="A1079" s="6"/>
      <c r="B1079" s="8"/>
      <c r="C1079" s="8"/>
      <c r="D1079" s="8"/>
      <c r="E1079" s="9"/>
      <c r="F1079" s="10"/>
      <c r="G1079" s="11"/>
      <c r="H1079" s="8"/>
      <c r="I1079" s="9"/>
      <c r="J1079" s="1"/>
      <c r="K1079" s="1"/>
      <c r="O1079" s="1"/>
      <c r="P1079" s="1"/>
    </row>
    <row r="1080" spans="1:17" x14ac:dyDescent="0.2">
      <c r="A1080" s="6"/>
      <c r="B1080" s="8"/>
      <c r="C1080" s="8"/>
      <c r="D1080" s="8"/>
      <c r="E1080" s="2475"/>
      <c r="F1080" s="10"/>
      <c r="G1080" s="11"/>
      <c r="H1080" s="8"/>
      <c r="I1080" s="2475"/>
      <c r="J1080" s="2476"/>
      <c r="K1080" s="2476"/>
      <c r="O1080" s="2476"/>
      <c r="P1080" s="2476"/>
    </row>
    <row r="1081" spans="1:17" ht="15.75" customHeight="1" x14ac:dyDescent="0.25">
      <c r="A1081" s="2710" t="s">
        <v>1901</v>
      </c>
      <c r="B1081" s="2710"/>
      <c r="C1081" s="2710"/>
      <c r="D1081" s="2710"/>
      <c r="E1081" s="2710"/>
      <c r="F1081" s="2710"/>
      <c r="G1081" s="2710"/>
      <c r="H1081" s="2710"/>
      <c r="I1081" s="2710"/>
      <c r="J1081" s="2710"/>
      <c r="K1081" s="2710"/>
      <c r="L1081" s="2710"/>
      <c r="M1081" s="2710"/>
      <c r="N1081" s="2710"/>
      <c r="O1081" s="2710"/>
      <c r="P1081" s="2710"/>
      <c r="Q1081" s="2710"/>
    </row>
    <row r="1082" spans="1:17" x14ac:dyDescent="0.2">
      <c r="A1082" s="3"/>
      <c r="B1082" s="12"/>
      <c r="C1082" s="12"/>
      <c r="D1082" s="12"/>
      <c r="E1082" s="13"/>
      <c r="F1082" s="14"/>
      <c r="G1082" s="12"/>
      <c r="H1082" s="12"/>
      <c r="I1082" s="13"/>
      <c r="J1082" s="13"/>
      <c r="K1082" s="13"/>
      <c r="L1082" s="12"/>
      <c r="M1082" s="12"/>
      <c r="N1082" s="12"/>
      <c r="O1082" s="13"/>
      <c r="P1082" s="13"/>
      <c r="Q1082" s="12"/>
    </row>
    <row r="1083" spans="1:17" ht="13.5" thickBot="1" x14ac:dyDescent="0.25">
      <c r="A1083" s="3" t="s">
        <v>1691</v>
      </c>
      <c r="B1083" s="12"/>
      <c r="C1083" s="12"/>
      <c r="D1083" s="12"/>
      <c r="E1083" s="13"/>
      <c r="F1083" s="14"/>
      <c r="G1083" s="12"/>
      <c r="H1083" s="12"/>
      <c r="I1083" s="13"/>
      <c r="J1083" s="13"/>
      <c r="K1083" s="13"/>
      <c r="L1083" s="12"/>
      <c r="M1083" s="12"/>
      <c r="N1083" s="12"/>
      <c r="O1083" s="13"/>
      <c r="P1083" s="13"/>
      <c r="Q1083" s="12"/>
    </row>
    <row r="1084" spans="1:17" ht="14.45" customHeight="1" thickBot="1" x14ac:dyDescent="0.25">
      <c r="A1084" s="2711" t="s">
        <v>334</v>
      </c>
      <c r="B1084" s="2714" t="s">
        <v>1902</v>
      </c>
      <c r="C1084" s="2715"/>
      <c r="D1084" s="2715"/>
      <c r="E1084" s="2715"/>
      <c r="F1084" s="2715"/>
      <c r="G1084" s="2715"/>
      <c r="H1084" s="2715"/>
      <c r="I1084" s="2715"/>
      <c r="J1084" s="2715"/>
      <c r="K1084" s="2715"/>
      <c r="L1084" s="2716" t="s">
        <v>1903</v>
      </c>
      <c r="M1084" s="2717"/>
      <c r="N1084" s="2717"/>
      <c r="O1084" s="2717"/>
      <c r="P1084" s="2718"/>
      <c r="Q1084" s="2719"/>
    </row>
    <row r="1085" spans="1:17" ht="14.45" customHeight="1" x14ac:dyDescent="0.2">
      <c r="A1085" s="2712"/>
      <c r="B1085" s="2720" t="s">
        <v>335</v>
      </c>
      <c r="C1085" s="2721"/>
      <c r="D1085" s="1061"/>
      <c r="E1085" s="1061" t="s">
        <v>910</v>
      </c>
      <c r="F1085" s="1061" t="s">
        <v>336</v>
      </c>
      <c r="G1085" s="1061"/>
      <c r="H1085" s="1061"/>
      <c r="I1085" s="2724" t="s">
        <v>337</v>
      </c>
      <c r="J1085" s="2725"/>
      <c r="K1085" s="2726"/>
      <c r="L1085" s="2722" t="s">
        <v>335</v>
      </c>
      <c r="M1085" s="2723"/>
      <c r="N1085" s="1068" t="s">
        <v>338</v>
      </c>
      <c r="O1085" s="1069" t="s">
        <v>339</v>
      </c>
      <c r="P1085" s="1070"/>
      <c r="Q1085" s="1071"/>
    </row>
    <row r="1086" spans="1:17" ht="14.45" customHeight="1" x14ac:dyDescent="0.2">
      <c r="A1086" s="2712"/>
      <c r="B1086" s="1061" t="s">
        <v>841</v>
      </c>
      <c r="C1086" s="1061" t="s">
        <v>341</v>
      </c>
      <c r="D1086" s="1061" t="s">
        <v>843</v>
      </c>
      <c r="E1086" s="1061" t="s">
        <v>848</v>
      </c>
      <c r="F1086" s="1061" t="s">
        <v>342</v>
      </c>
      <c r="G1086" s="1061" t="s">
        <v>343</v>
      </c>
      <c r="H1086" s="1061" t="s">
        <v>344</v>
      </c>
      <c r="I1086" s="2727" t="s">
        <v>845</v>
      </c>
      <c r="J1086" s="2728"/>
      <c r="K1086" s="2729"/>
      <c r="L1086" s="1072" t="s">
        <v>841</v>
      </c>
      <c r="M1086" s="1068" t="s">
        <v>341</v>
      </c>
      <c r="N1086" s="1068" t="s">
        <v>345</v>
      </c>
      <c r="O1086" s="1069"/>
      <c r="P1086" s="1068" t="s">
        <v>343</v>
      </c>
      <c r="Q1086" s="1071" t="s">
        <v>344</v>
      </c>
    </row>
    <row r="1087" spans="1:17" ht="14.45" customHeight="1" x14ac:dyDescent="0.2">
      <c r="A1087" s="2712"/>
      <c r="B1087" s="1061"/>
      <c r="C1087" s="1061"/>
      <c r="D1087" s="1061"/>
      <c r="E1087" s="1061"/>
      <c r="F1087" s="1061" t="s">
        <v>347</v>
      </c>
      <c r="G1087" s="1061" t="s">
        <v>348</v>
      </c>
      <c r="H1087" s="1061" t="s">
        <v>347</v>
      </c>
      <c r="I1087" s="1062"/>
      <c r="J1087" s="1063"/>
      <c r="K1087" s="1064"/>
      <c r="L1087" s="1072"/>
      <c r="M1087" s="1068"/>
      <c r="N1087" s="1068"/>
      <c r="O1087" s="1069" t="s">
        <v>350</v>
      </c>
      <c r="P1087" s="1068" t="s">
        <v>348</v>
      </c>
      <c r="Q1087" s="1071" t="s">
        <v>347</v>
      </c>
    </row>
    <row r="1088" spans="1:17" ht="14.45" customHeight="1" x14ac:dyDescent="0.2">
      <c r="A1088" s="2713"/>
      <c r="B1088" s="1065" t="s">
        <v>351</v>
      </c>
      <c r="C1088" s="1065" t="s">
        <v>351</v>
      </c>
      <c r="D1088" s="1065" t="s">
        <v>352</v>
      </c>
      <c r="E1088" s="1065" t="s">
        <v>762</v>
      </c>
      <c r="F1088" s="1065"/>
      <c r="G1088" s="1065" t="s">
        <v>353</v>
      </c>
      <c r="H1088" s="1065" t="s">
        <v>354</v>
      </c>
      <c r="I1088" s="1066" t="s">
        <v>355</v>
      </c>
      <c r="J1088" s="1066" t="s">
        <v>356</v>
      </c>
      <c r="K1088" s="1067" t="s">
        <v>357</v>
      </c>
      <c r="L1088" s="1073" t="s">
        <v>351</v>
      </c>
      <c r="M1088" s="1074" t="s">
        <v>351</v>
      </c>
      <c r="N1088" s="1074" t="s">
        <v>352</v>
      </c>
      <c r="O1088" s="1075"/>
      <c r="P1088" s="1074" t="s">
        <v>353</v>
      </c>
      <c r="Q1088" s="1076" t="s">
        <v>354</v>
      </c>
    </row>
    <row r="1089" spans="1:17" ht="14.45" customHeight="1" x14ac:dyDescent="0.2">
      <c r="A1089" s="1022" t="s">
        <v>358</v>
      </c>
      <c r="B1089" s="1023">
        <v>0</v>
      </c>
      <c r="C1089" s="1023">
        <v>0</v>
      </c>
      <c r="D1089" s="1024">
        <v>0</v>
      </c>
      <c r="E1089" s="1025"/>
      <c r="F1089" s="1026"/>
      <c r="G1089" s="1023"/>
      <c r="H1089" s="1023"/>
      <c r="I1089" s="1025"/>
      <c r="J1089" s="1025"/>
      <c r="K1089" s="1027"/>
      <c r="L1089" s="1028">
        <v>0</v>
      </c>
      <c r="M1089" s="1024">
        <v>0</v>
      </c>
      <c r="N1089" s="1024">
        <v>0</v>
      </c>
      <c r="O1089" s="1024"/>
      <c r="P1089" s="1665"/>
      <c r="Q1089" s="1666"/>
    </row>
    <row r="1090" spans="1:17" ht="14.45" customHeight="1" x14ac:dyDescent="0.2">
      <c r="A1090" s="1001" t="s">
        <v>359</v>
      </c>
      <c r="B1090" s="1002"/>
      <c r="C1090" s="1003"/>
      <c r="D1090" s="1004">
        <v>0</v>
      </c>
      <c r="E1090" s="456"/>
      <c r="F1090" s="1005"/>
      <c r="G1090" s="1006"/>
      <c r="H1090" s="1006"/>
      <c r="I1090" s="1007"/>
      <c r="J1090" s="1007"/>
      <c r="K1090" s="1008"/>
      <c r="L1090" s="1009"/>
      <c r="M1090" s="1003"/>
      <c r="N1090" s="1552">
        <v>0</v>
      </c>
      <c r="O1090" s="1675"/>
      <c r="P1090" s="1307"/>
      <c r="Q1090" s="1662"/>
    </row>
    <row r="1091" spans="1:17" ht="14.45" customHeight="1" x14ac:dyDescent="0.2">
      <c r="A1091" s="1001" t="s">
        <v>360</v>
      </c>
      <c r="B1091" s="1002"/>
      <c r="C1091" s="1003"/>
      <c r="D1091" s="1004">
        <v>0</v>
      </c>
      <c r="E1091" s="456"/>
      <c r="F1091" s="1005"/>
      <c r="G1091" s="1006"/>
      <c r="H1091" s="1006"/>
      <c r="I1091" s="1007"/>
      <c r="J1091" s="1007"/>
      <c r="K1091" s="1008"/>
      <c r="L1091" s="1009"/>
      <c r="M1091" s="1003"/>
      <c r="N1091" s="1552">
        <v>0</v>
      </c>
      <c r="O1091" s="1675"/>
      <c r="P1091" s="1307"/>
      <c r="Q1091" s="1662"/>
    </row>
    <row r="1092" spans="1:17" ht="14.45" customHeight="1" x14ac:dyDescent="0.2">
      <c r="A1092" s="1001" t="s">
        <v>361</v>
      </c>
      <c r="B1092" s="1002"/>
      <c r="C1092" s="1003"/>
      <c r="D1092" s="1004">
        <v>0</v>
      </c>
      <c r="E1092" s="456"/>
      <c r="F1092" s="1011"/>
      <c r="G1092" s="1006"/>
      <c r="H1092" s="1006"/>
      <c r="I1092" s="1007"/>
      <c r="J1092" s="1007"/>
      <c r="K1092" s="1008"/>
      <c r="L1092" s="1009"/>
      <c r="M1092" s="1003"/>
      <c r="N1092" s="1552">
        <v>0</v>
      </c>
      <c r="O1092" s="1675"/>
      <c r="P1092" s="1307"/>
      <c r="Q1092" s="1662"/>
    </row>
    <row r="1093" spans="1:17" ht="14.45" customHeight="1" x14ac:dyDescent="0.2">
      <c r="A1093" s="1001" t="s">
        <v>362</v>
      </c>
      <c r="B1093" s="1002"/>
      <c r="C1093" s="1003"/>
      <c r="D1093" s="1004">
        <v>0</v>
      </c>
      <c r="E1093" s="456"/>
      <c r="F1093" s="1005"/>
      <c r="G1093" s="1006"/>
      <c r="H1093" s="1006"/>
      <c r="I1093" s="1007"/>
      <c r="J1093" s="1007"/>
      <c r="K1093" s="1008"/>
      <c r="L1093" s="1009"/>
      <c r="M1093" s="1003"/>
      <c r="N1093" s="1552">
        <v>0</v>
      </c>
      <c r="O1093" s="1675"/>
      <c r="P1093" s="1307"/>
      <c r="Q1093" s="1662"/>
    </row>
    <row r="1094" spans="1:17" ht="14.45" customHeight="1" x14ac:dyDescent="0.2">
      <c r="A1094" s="1001" t="s">
        <v>363</v>
      </c>
      <c r="B1094" s="1002"/>
      <c r="C1094" s="1003"/>
      <c r="D1094" s="1004">
        <v>0</v>
      </c>
      <c r="E1094" s="456"/>
      <c r="F1094" s="1005"/>
      <c r="G1094" s="1006"/>
      <c r="H1094" s="1006"/>
      <c r="I1094" s="1007"/>
      <c r="J1094" s="1007"/>
      <c r="K1094" s="1008"/>
      <c r="L1094" s="1009"/>
      <c r="M1094" s="1003"/>
      <c r="N1094" s="1552">
        <v>0</v>
      </c>
      <c r="O1094" s="1675"/>
      <c r="P1094" s="1307"/>
      <c r="Q1094" s="1662"/>
    </row>
    <row r="1095" spans="1:17" ht="14.45" customHeight="1" x14ac:dyDescent="0.2">
      <c r="A1095" s="1001" t="s">
        <v>364</v>
      </c>
      <c r="B1095" s="1002"/>
      <c r="C1095" s="1003"/>
      <c r="D1095" s="1004">
        <v>0</v>
      </c>
      <c r="E1095" s="456"/>
      <c r="F1095" s="1011"/>
      <c r="G1095" s="1006"/>
      <c r="H1095" s="1006"/>
      <c r="I1095" s="1007"/>
      <c r="J1095" s="1007"/>
      <c r="K1095" s="1008"/>
      <c r="L1095" s="1009"/>
      <c r="M1095" s="1003"/>
      <c r="N1095" s="1552">
        <v>0</v>
      </c>
      <c r="O1095" s="1675"/>
      <c r="P1095" s="1307"/>
      <c r="Q1095" s="1662"/>
    </row>
    <row r="1096" spans="1:17" ht="14.45" customHeight="1" x14ac:dyDescent="0.2">
      <c r="A1096" s="1001" t="s">
        <v>365</v>
      </c>
      <c r="B1096" s="1002"/>
      <c r="C1096" s="1003"/>
      <c r="D1096" s="1004">
        <v>0</v>
      </c>
      <c r="E1096" s="456"/>
      <c r="F1096" s="1011"/>
      <c r="G1096" s="1006"/>
      <c r="H1096" s="1006"/>
      <c r="I1096" s="1007"/>
      <c r="J1096" s="1007"/>
      <c r="K1096" s="1008"/>
      <c r="L1096" s="1009"/>
      <c r="M1096" s="1003"/>
      <c r="N1096" s="1552">
        <v>0</v>
      </c>
      <c r="O1096" s="1675"/>
      <c r="P1096" s="1307"/>
      <c r="Q1096" s="1662"/>
    </row>
    <row r="1097" spans="1:17" ht="14.45" customHeight="1" x14ac:dyDescent="0.2">
      <c r="A1097" s="1001" t="s">
        <v>366</v>
      </c>
      <c r="B1097" s="1002"/>
      <c r="C1097" s="1003"/>
      <c r="D1097" s="1004">
        <v>0</v>
      </c>
      <c r="E1097" s="456"/>
      <c r="F1097" s="1011"/>
      <c r="G1097" s="1006"/>
      <c r="H1097" s="1006"/>
      <c r="I1097" s="1007"/>
      <c r="J1097" s="1007"/>
      <c r="K1097" s="1008"/>
      <c r="L1097" s="1009"/>
      <c r="M1097" s="1003"/>
      <c r="N1097" s="1552">
        <v>0</v>
      </c>
      <c r="O1097" s="1675"/>
      <c r="P1097" s="1307"/>
      <c r="Q1097" s="1662"/>
    </row>
    <row r="1098" spans="1:17" ht="14.45" customHeight="1" x14ac:dyDescent="0.2">
      <c r="A1098" s="1001" t="s">
        <v>367</v>
      </c>
      <c r="B1098" s="1002"/>
      <c r="C1098" s="1003"/>
      <c r="D1098" s="1004">
        <v>0</v>
      </c>
      <c r="E1098" s="456"/>
      <c r="F1098" s="1005"/>
      <c r="G1098" s="1006"/>
      <c r="H1098" s="1006"/>
      <c r="I1098" s="1007"/>
      <c r="J1098" s="1007"/>
      <c r="K1098" s="1008"/>
      <c r="L1098" s="1009"/>
      <c r="M1098" s="1003"/>
      <c r="N1098" s="1552">
        <v>0</v>
      </c>
      <c r="O1098" s="1675"/>
      <c r="P1098" s="1307"/>
      <c r="Q1098" s="1662"/>
    </row>
    <row r="1099" spans="1:17" ht="14.45" customHeight="1" x14ac:dyDescent="0.2">
      <c r="A1099" s="1001" t="s">
        <v>368</v>
      </c>
      <c r="B1099" s="1002"/>
      <c r="C1099" s="1003"/>
      <c r="D1099" s="1004">
        <v>0</v>
      </c>
      <c r="E1099" s="2134"/>
      <c r="F1099" s="1005"/>
      <c r="G1099" s="1006"/>
      <c r="H1099" s="1006"/>
      <c r="I1099" s="1007"/>
      <c r="J1099" s="1007"/>
      <c r="K1099" s="1008"/>
      <c r="L1099" s="1009"/>
      <c r="M1099" s="1003"/>
      <c r="N1099" s="1552">
        <v>0</v>
      </c>
      <c r="O1099" s="1573"/>
      <c r="P1099" s="1307"/>
      <c r="Q1099" s="1662"/>
    </row>
    <row r="1100" spans="1:17" ht="14.45" customHeight="1" x14ac:dyDescent="0.2">
      <c r="A1100" s="1001" t="s">
        <v>369</v>
      </c>
      <c r="B1100" s="1002"/>
      <c r="C1100" s="1003"/>
      <c r="D1100" s="1004">
        <v>0</v>
      </c>
      <c r="E1100" s="456"/>
      <c r="F1100" s="1011"/>
      <c r="G1100" s="1006"/>
      <c r="H1100" s="1006"/>
      <c r="I1100" s="1007"/>
      <c r="J1100" s="1007"/>
      <c r="K1100" s="1008"/>
      <c r="L1100" s="1009"/>
      <c r="M1100" s="1003"/>
      <c r="N1100" s="1552">
        <v>0</v>
      </c>
      <c r="O1100" s="1675"/>
      <c r="P1100" s="1307"/>
      <c r="Q1100" s="1662"/>
    </row>
    <row r="1101" spans="1:17" ht="14.45" customHeight="1" x14ac:dyDescent="0.2">
      <c r="A1101" s="1001" t="s">
        <v>370</v>
      </c>
      <c r="B1101" s="1002"/>
      <c r="C1101" s="1003"/>
      <c r="D1101" s="1004">
        <v>0</v>
      </c>
      <c r="E1101" s="456"/>
      <c r="F1101" s="1005"/>
      <c r="G1101" s="1006"/>
      <c r="H1101" s="1006"/>
      <c r="I1101" s="1007"/>
      <c r="J1101" s="1007"/>
      <c r="K1101" s="1008"/>
      <c r="L1101" s="1009"/>
      <c r="M1101" s="1003"/>
      <c r="N1101" s="1552">
        <v>0</v>
      </c>
      <c r="O1101" s="1675"/>
      <c r="P1101" s="1307"/>
      <c r="Q1101" s="1662"/>
    </row>
    <row r="1102" spans="1:17" ht="14.45" customHeight="1" x14ac:dyDescent="0.2">
      <c r="A1102" s="1001" t="s">
        <v>371</v>
      </c>
      <c r="B1102" s="1002"/>
      <c r="C1102" s="1003"/>
      <c r="D1102" s="1004">
        <v>0</v>
      </c>
      <c r="E1102" s="456"/>
      <c r="F1102" s="1011"/>
      <c r="G1102" s="1006"/>
      <c r="H1102" s="1006"/>
      <c r="I1102" s="1007"/>
      <c r="J1102" s="1007"/>
      <c r="K1102" s="1008"/>
      <c r="L1102" s="1009"/>
      <c r="M1102" s="1003"/>
      <c r="N1102" s="1552">
        <v>0</v>
      </c>
      <c r="O1102" s="1675"/>
      <c r="P1102" s="1307"/>
      <c r="Q1102" s="1662"/>
    </row>
    <row r="1103" spans="1:17" ht="14.45" customHeight="1" x14ac:dyDescent="0.2">
      <c r="A1103" s="1001" t="s">
        <v>372</v>
      </c>
      <c r="B1103" s="1002"/>
      <c r="C1103" s="1003"/>
      <c r="D1103" s="1004">
        <v>0</v>
      </c>
      <c r="E1103" s="456"/>
      <c r="F1103" s="1005"/>
      <c r="G1103" s="1006"/>
      <c r="H1103" s="1006"/>
      <c r="I1103" s="1007"/>
      <c r="J1103" s="1007"/>
      <c r="K1103" s="1008"/>
      <c r="L1103" s="1009"/>
      <c r="M1103" s="1003"/>
      <c r="N1103" s="1552">
        <v>0</v>
      </c>
      <c r="O1103" s="1675"/>
      <c r="P1103" s="1307"/>
      <c r="Q1103" s="1662"/>
    </row>
    <row r="1104" spans="1:17" ht="14.45" customHeight="1" x14ac:dyDescent="0.2">
      <c r="A1104" s="1001" t="s">
        <v>373</v>
      </c>
      <c r="B1104" s="1002"/>
      <c r="C1104" s="1003"/>
      <c r="D1104" s="1004">
        <v>0</v>
      </c>
      <c r="E1104" s="456"/>
      <c r="F1104" s="1011"/>
      <c r="G1104" s="1006"/>
      <c r="H1104" s="1006"/>
      <c r="I1104" s="1007"/>
      <c r="J1104" s="1007"/>
      <c r="K1104" s="1008"/>
      <c r="L1104" s="1009"/>
      <c r="M1104" s="1003"/>
      <c r="N1104" s="1552">
        <v>0</v>
      </c>
      <c r="O1104" s="1675"/>
      <c r="P1104" s="1307"/>
      <c r="Q1104" s="1662"/>
    </row>
    <row r="1105" spans="1:17" ht="14.45" customHeight="1" x14ac:dyDescent="0.2">
      <c r="A1105" s="1030" t="s">
        <v>374</v>
      </c>
      <c r="B1105" s="1031">
        <v>0</v>
      </c>
      <c r="C1105" s="1031">
        <v>0</v>
      </c>
      <c r="D1105" s="1032">
        <v>0</v>
      </c>
      <c r="E1105" s="1033"/>
      <c r="F1105" s="1034"/>
      <c r="G1105" s="1035"/>
      <c r="H1105" s="1035"/>
      <c r="I1105" s="1036"/>
      <c r="J1105" s="1036"/>
      <c r="K1105" s="1037"/>
      <c r="L1105" s="1038">
        <v>0</v>
      </c>
      <c r="M1105" s="1031">
        <v>0</v>
      </c>
      <c r="N1105" s="1031">
        <v>0</v>
      </c>
      <c r="O1105" s="1658"/>
      <c r="P1105" s="1660"/>
      <c r="Q1105" s="1661"/>
    </row>
    <row r="1106" spans="1:17" ht="14.45" customHeight="1" x14ac:dyDescent="0.2">
      <c r="A1106" s="1001" t="s">
        <v>375</v>
      </c>
      <c r="B1106" s="1002"/>
      <c r="C1106" s="1003"/>
      <c r="D1106" s="1004">
        <v>0</v>
      </c>
      <c r="E1106" s="456"/>
      <c r="F1106" s="1011"/>
      <c r="G1106" s="1006"/>
      <c r="H1106" s="1006"/>
      <c r="I1106" s="1007"/>
      <c r="J1106" s="1007"/>
      <c r="K1106" s="1008"/>
      <c r="L1106" s="1009"/>
      <c r="M1106" s="1003"/>
      <c r="N1106" s="1552">
        <v>0</v>
      </c>
      <c r="O1106" s="1675"/>
      <c r="P1106" s="1307"/>
      <c r="Q1106" s="1662"/>
    </row>
    <row r="1107" spans="1:17" ht="14.45" customHeight="1" x14ac:dyDescent="0.2">
      <c r="A1107" s="1001" t="s">
        <v>376</v>
      </c>
      <c r="B1107" s="1002"/>
      <c r="C1107" s="1003"/>
      <c r="D1107" s="1004">
        <v>0</v>
      </c>
      <c r="E1107" s="456"/>
      <c r="F1107" s="1011"/>
      <c r="G1107" s="1006"/>
      <c r="H1107" s="1006"/>
      <c r="I1107" s="1007"/>
      <c r="J1107" s="1007"/>
      <c r="K1107" s="1008"/>
      <c r="L1107" s="1009"/>
      <c r="M1107" s="1003"/>
      <c r="N1107" s="1552">
        <v>0</v>
      </c>
      <c r="O1107" s="1675"/>
      <c r="P1107" s="1307"/>
      <c r="Q1107" s="1662"/>
    </row>
    <row r="1108" spans="1:17" ht="14.45" customHeight="1" x14ac:dyDescent="0.2">
      <c r="A1108" s="1001" t="s">
        <v>377</v>
      </c>
      <c r="B1108" s="1002"/>
      <c r="C1108" s="1003"/>
      <c r="D1108" s="1004">
        <v>0</v>
      </c>
      <c r="E1108" s="456"/>
      <c r="F1108" s="1011"/>
      <c r="G1108" s="1006"/>
      <c r="H1108" s="1006"/>
      <c r="I1108" s="1007"/>
      <c r="J1108" s="1007"/>
      <c r="K1108" s="1008"/>
      <c r="L1108" s="1009"/>
      <c r="M1108" s="1003"/>
      <c r="N1108" s="1552">
        <v>0</v>
      </c>
      <c r="O1108" s="1675"/>
      <c r="P1108" s="1307"/>
      <c r="Q1108" s="1662"/>
    </row>
    <row r="1109" spans="1:17" ht="14.45" customHeight="1" x14ac:dyDescent="0.2">
      <c r="A1109" s="1001" t="s">
        <v>378</v>
      </c>
      <c r="B1109" s="1002"/>
      <c r="C1109" s="1003"/>
      <c r="D1109" s="1004">
        <v>0</v>
      </c>
      <c r="E1109" s="456"/>
      <c r="F1109" s="1011"/>
      <c r="G1109" s="1006"/>
      <c r="H1109" s="1006"/>
      <c r="I1109" s="1007"/>
      <c r="J1109" s="1007"/>
      <c r="K1109" s="1008"/>
      <c r="L1109" s="1009"/>
      <c r="M1109" s="1003"/>
      <c r="N1109" s="1552">
        <v>0</v>
      </c>
      <c r="O1109" s="1675"/>
      <c r="P1109" s="1307"/>
      <c r="Q1109" s="1662"/>
    </row>
    <row r="1110" spans="1:17" ht="14.45" customHeight="1" x14ac:dyDescent="0.2">
      <c r="A1110" s="1001" t="s">
        <v>379</v>
      </c>
      <c r="B1110" s="1002"/>
      <c r="C1110" s="1003"/>
      <c r="D1110" s="1004">
        <v>0</v>
      </c>
      <c r="E1110" s="456"/>
      <c r="F1110" s="1005"/>
      <c r="G1110" s="1006"/>
      <c r="H1110" s="1006"/>
      <c r="I1110" s="1007"/>
      <c r="J1110" s="1007"/>
      <c r="K1110" s="1008"/>
      <c r="L1110" s="1009"/>
      <c r="M1110" s="1003"/>
      <c r="N1110" s="1552">
        <v>0</v>
      </c>
      <c r="O1110" s="1675"/>
      <c r="P1110" s="1307"/>
      <c r="Q1110" s="1662"/>
    </row>
    <row r="1111" spans="1:17" ht="14.45" customHeight="1" x14ac:dyDescent="0.2">
      <c r="A1111" s="1030" t="s">
        <v>380</v>
      </c>
      <c r="B1111" s="1041">
        <v>0</v>
      </c>
      <c r="C1111" s="1041">
        <v>0</v>
      </c>
      <c r="D1111" s="1041">
        <v>0</v>
      </c>
      <c r="E1111" s="1042"/>
      <c r="F1111" s="1034"/>
      <c r="G1111" s="1043"/>
      <c r="H1111" s="1043"/>
      <c r="I1111" s="1044"/>
      <c r="J1111" s="1044"/>
      <c r="K1111" s="1045"/>
      <c r="L1111" s="1046">
        <v>0</v>
      </c>
      <c r="M1111" s="1041">
        <v>0</v>
      </c>
      <c r="N1111" s="1041">
        <v>0</v>
      </c>
      <c r="O1111" s="1658"/>
      <c r="P1111" s="1660"/>
      <c r="Q1111" s="1661"/>
    </row>
    <row r="1112" spans="1:17" ht="14.45" customHeight="1" x14ac:dyDescent="0.2">
      <c r="A1112" s="1001" t="s">
        <v>381</v>
      </c>
      <c r="B1112" s="1002"/>
      <c r="C1112" s="1003"/>
      <c r="D1112" s="1004">
        <v>0</v>
      </c>
      <c r="E1112" s="456"/>
      <c r="F1112" s="1005"/>
      <c r="G1112" s="1006"/>
      <c r="H1112" s="1006"/>
      <c r="I1112" s="1007"/>
      <c r="J1112" s="1007"/>
      <c r="K1112" s="1008"/>
      <c r="L1112" s="1009"/>
      <c r="M1112" s="1003"/>
      <c r="N1112" s="1552">
        <v>0</v>
      </c>
      <c r="O1112" s="1675"/>
      <c r="P1112" s="1307"/>
      <c r="Q1112" s="1662"/>
    </row>
    <row r="1113" spans="1:17" ht="14.45" customHeight="1" x14ac:dyDescent="0.2">
      <c r="A1113" s="1001" t="s">
        <v>382</v>
      </c>
      <c r="B1113" s="1002"/>
      <c r="C1113" s="1003"/>
      <c r="D1113" s="1004">
        <v>0</v>
      </c>
      <c r="E1113" s="456"/>
      <c r="F1113" s="1005"/>
      <c r="G1113" s="1006"/>
      <c r="H1113" s="1006"/>
      <c r="I1113" s="1007"/>
      <c r="J1113" s="1007"/>
      <c r="K1113" s="1008"/>
      <c r="L1113" s="1009"/>
      <c r="M1113" s="1003"/>
      <c r="N1113" s="1552">
        <v>0</v>
      </c>
      <c r="O1113" s="1675"/>
      <c r="P1113" s="1307"/>
      <c r="Q1113" s="1662"/>
    </row>
    <row r="1114" spans="1:17" ht="14.45" customHeight="1" x14ac:dyDescent="0.2">
      <c r="A1114" s="1001" t="s">
        <v>383</v>
      </c>
      <c r="B1114" s="1002"/>
      <c r="C1114" s="1003"/>
      <c r="D1114" s="1004">
        <v>0</v>
      </c>
      <c r="E1114" s="456"/>
      <c r="F1114" s="1005"/>
      <c r="G1114" s="1006"/>
      <c r="H1114" s="1006"/>
      <c r="I1114" s="1007"/>
      <c r="J1114" s="1007"/>
      <c r="K1114" s="1008"/>
      <c r="L1114" s="1009"/>
      <c r="M1114" s="1003"/>
      <c r="N1114" s="1552">
        <v>0</v>
      </c>
      <c r="O1114" s="1675"/>
      <c r="P1114" s="1307"/>
      <c r="Q1114" s="1662"/>
    </row>
    <row r="1115" spans="1:17" ht="14.45" customHeight="1" x14ac:dyDescent="0.2">
      <c r="A1115" s="1001" t="s">
        <v>384</v>
      </c>
      <c r="B1115" s="1002"/>
      <c r="C1115" s="1003"/>
      <c r="D1115" s="1004">
        <v>0</v>
      </c>
      <c r="E1115" s="456"/>
      <c r="F1115" s="1005"/>
      <c r="G1115" s="1012"/>
      <c r="H1115" s="1012"/>
      <c r="I1115" s="1013"/>
      <c r="J1115" s="1013"/>
      <c r="K1115" s="1014"/>
      <c r="L1115" s="1009"/>
      <c r="M1115" s="1003"/>
      <c r="N1115" s="1552">
        <v>0</v>
      </c>
      <c r="O1115" s="1675"/>
      <c r="P1115" s="1307"/>
      <c r="Q1115" s="1662"/>
    </row>
    <row r="1116" spans="1:17" ht="14.45" customHeight="1" x14ac:dyDescent="0.2">
      <c r="A1116" s="1001" t="s">
        <v>385</v>
      </c>
      <c r="B1116" s="1015"/>
      <c r="C1116" s="1015"/>
      <c r="D1116" s="1004">
        <v>0</v>
      </c>
      <c r="E1116" s="456"/>
      <c r="F1116" s="1005"/>
      <c r="G1116" s="1012"/>
      <c r="H1116" s="1012"/>
      <c r="I1116" s="1013"/>
      <c r="J1116" s="1013"/>
      <c r="K1116" s="1014"/>
      <c r="L1116" s="1009"/>
      <c r="M1116" s="1003"/>
      <c r="N1116" s="1552">
        <v>0</v>
      </c>
      <c r="O1116" s="1675"/>
      <c r="P1116" s="1307"/>
      <c r="Q1116" s="1662"/>
    </row>
    <row r="1117" spans="1:17" ht="14.45" customHeight="1" x14ac:dyDescent="0.2">
      <c r="A1117" s="1001" t="s">
        <v>386</v>
      </c>
      <c r="B1117" s="1015"/>
      <c r="C1117" s="1015"/>
      <c r="D1117" s="1004">
        <v>0</v>
      </c>
      <c r="E1117" s="456"/>
      <c r="F1117" s="1005"/>
      <c r="G1117" s="1012"/>
      <c r="H1117" s="1012"/>
      <c r="I1117" s="1013"/>
      <c r="J1117" s="1013"/>
      <c r="K1117" s="1014"/>
      <c r="L1117" s="1009"/>
      <c r="M1117" s="1003"/>
      <c r="N1117" s="1552">
        <v>0</v>
      </c>
      <c r="O1117" s="1675"/>
      <c r="P1117" s="1307"/>
      <c r="Q1117" s="1662"/>
    </row>
    <row r="1118" spans="1:17" ht="14.45" customHeight="1" x14ac:dyDescent="0.2">
      <c r="A1118" s="1001" t="s">
        <v>387</v>
      </c>
      <c r="B1118" s="1015"/>
      <c r="C1118" s="1015"/>
      <c r="D1118" s="1004">
        <v>0</v>
      </c>
      <c r="E1118" s="456"/>
      <c r="F1118" s="1005"/>
      <c r="G1118" s="1012"/>
      <c r="H1118" s="1012"/>
      <c r="I1118" s="1013"/>
      <c r="J1118" s="1013"/>
      <c r="K1118" s="1014"/>
      <c r="L1118" s="1009"/>
      <c r="M1118" s="1003"/>
      <c r="N1118" s="1552">
        <v>0</v>
      </c>
      <c r="O1118" s="1675"/>
      <c r="P1118" s="1307"/>
      <c r="Q1118" s="1662"/>
    </row>
    <row r="1119" spans="1:17" ht="14.45" customHeight="1" x14ac:dyDescent="0.2">
      <c r="A1119" s="1001" t="s">
        <v>388</v>
      </c>
      <c r="B1119" s="1015"/>
      <c r="C1119" s="1015"/>
      <c r="D1119" s="1004">
        <v>0</v>
      </c>
      <c r="E1119" s="456"/>
      <c r="F1119" s="1005"/>
      <c r="G1119" s="1012"/>
      <c r="H1119" s="1012"/>
      <c r="I1119" s="1013"/>
      <c r="J1119" s="1013"/>
      <c r="K1119" s="1014"/>
      <c r="L1119" s="1009"/>
      <c r="M1119" s="1003"/>
      <c r="N1119" s="1552">
        <v>0</v>
      </c>
      <c r="O1119" s="1675"/>
      <c r="P1119" s="1307"/>
      <c r="Q1119" s="1662"/>
    </row>
    <row r="1120" spans="1:17" ht="14.45" customHeight="1" x14ac:dyDescent="0.2">
      <c r="A1120" s="1030" t="s">
        <v>389</v>
      </c>
      <c r="B1120" s="1049">
        <v>0</v>
      </c>
      <c r="C1120" s="1049">
        <v>0</v>
      </c>
      <c r="D1120" s="1049">
        <v>0</v>
      </c>
      <c r="E1120" s="1042"/>
      <c r="F1120" s="1050"/>
      <c r="G1120" s="1051"/>
      <c r="H1120" s="1051"/>
      <c r="I1120" s="1052"/>
      <c r="J1120" s="1052"/>
      <c r="K1120" s="993"/>
      <c r="L1120" s="1038">
        <v>0</v>
      </c>
      <c r="M1120" s="1049">
        <v>0</v>
      </c>
      <c r="N1120" s="1049">
        <v>0</v>
      </c>
      <c r="O1120" s="1658"/>
      <c r="P1120" s="1660"/>
      <c r="Q1120" s="1661"/>
    </row>
    <row r="1121" spans="1:17" ht="14.45" customHeight="1" x14ac:dyDescent="0.2">
      <c r="A1121" s="1001" t="s">
        <v>390</v>
      </c>
      <c r="B1121" s="1015"/>
      <c r="C1121" s="1015"/>
      <c r="D1121" s="1004">
        <v>0</v>
      </c>
      <c r="E1121" s="456"/>
      <c r="F1121" s="1005"/>
      <c r="G1121" s="1012"/>
      <c r="H1121" s="1012"/>
      <c r="I1121" s="1013"/>
      <c r="J1121" s="1013"/>
      <c r="K1121" s="1014"/>
      <c r="L1121" s="1009"/>
      <c r="M1121" s="1003"/>
      <c r="N1121" s="1552">
        <v>0</v>
      </c>
      <c r="O1121" s="1675"/>
      <c r="P1121" s="1307"/>
      <c r="Q1121" s="1662"/>
    </row>
    <row r="1122" spans="1:17" ht="14.45" customHeight="1" x14ac:dyDescent="0.2">
      <c r="A1122" s="1001" t="s">
        <v>391</v>
      </c>
      <c r="B1122" s="1015"/>
      <c r="C1122" s="1015"/>
      <c r="D1122" s="1004">
        <v>0</v>
      </c>
      <c r="E1122" s="456"/>
      <c r="F1122" s="1005"/>
      <c r="G1122" s="1012"/>
      <c r="H1122" s="1012"/>
      <c r="I1122" s="1013"/>
      <c r="J1122" s="1013"/>
      <c r="K1122" s="1014"/>
      <c r="L1122" s="1009"/>
      <c r="M1122" s="1003"/>
      <c r="N1122" s="1552">
        <v>0</v>
      </c>
      <c r="O1122" s="1675"/>
      <c r="P1122" s="1307"/>
      <c r="Q1122" s="1662"/>
    </row>
    <row r="1123" spans="1:17" ht="14.45" customHeight="1" x14ac:dyDescent="0.2">
      <c r="A1123" s="1001" t="s">
        <v>392</v>
      </c>
      <c r="B1123" s="1015"/>
      <c r="C1123" s="1015"/>
      <c r="D1123" s="1004">
        <v>0</v>
      </c>
      <c r="E1123" s="456"/>
      <c r="F1123" s="1005"/>
      <c r="G1123" s="1012"/>
      <c r="H1123" s="1012"/>
      <c r="I1123" s="1013"/>
      <c r="J1123" s="1013"/>
      <c r="K1123" s="1014"/>
      <c r="L1123" s="1009"/>
      <c r="M1123" s="1003"/>
      <c r="N1123" s="1552">
        <v>0</v>
      </c>
      <c r="O1123" s="1675"/>
      <c r="P1123" s="1307"/>
      <c r="Q1123" s="1662"/>
    </row>
    <row r="1124" spans="1:17" ht="14.45" customHeight="1" x14ac:dyDescent="0.2">
      <c r="A1124" s="1001" t="s">
        <v>393</v>
      </c>
      <c r="B1124" s="1015"/>
      <c r="C1124" s="1015"/>
      <c r="D1124" s="1004">
        <v>0</v>
      </c>
      <c r="E1124" s="456"/>
      <c r="F1124" s="1005"/>
      <c r="G1124" s="1012"/>
      <c r="H1124" s="1012"/>
      <c r="I1124" s="1013"/>
      <c r="J1124" s="1013"/>
      <c r="K1124" s="1014"/>
      <c r="L1124" s="1009"/>
      <c r="M1124" s="1003"/>
      <c r="N1124" s="1552">
        <v>0</v>
      </c>
      <c r="O1124" s="1675"/>
      <c r="P1124" s="1307"/>
      <c r="Q1124" s="1662"/>
    </row>
    <row r="1125" spans="1:17" ht="14.45" customHeight="1" x14ac:dyDescent="0.2">
      <c r="A1125" s="1001" t="s">
        <v>394</v>
      </c>
      <c r="B1125" s="1015"/>
      <c r="C1125" s="1015"/>
      <c r="D1125" s="1004">
        <v>0</v>
      </c>
      <c r="E1125" s="456"/>
      <c r="F1125" s="1005"/>
      <c r="G1125" s="1012"/>
      <c r="H1125" s="1012"/>
      <c r="I1125" s="1013"/>
      <c r="J1125" s="1013"/>
      <c r="K1125" s="1014"/>
      <c r="L1125" s="1009"/>
      <c r="M1125" s="1003"/>
      <c r="N1125" s="1552">
        <v>0</v>
      </c>
      <c r="O1125" s="1675"/>
      <c r="P1125" s="1307"/>
      <c r="Q1125" s="1662"/>
    </row>
    <row r="1126" spans="1:17" ht="14.45" customHeight="1" x14ac:dyDescent="0.2">
      <c r="A1126" s="1001" t="s">
        <v>395</v>
      </c>
      <c r="B1126" s="1015"/>
      <c r="C1126" s="1015"/>
      <c r="D1126" s="1004">
        <v>0</v>
      </c>
      <c r="E1126" s="456"/>
      <c r="F1126" s="1005"/>
      <c r="G1126" s="1012"/>
      <c r="H1126" s="1012"/>
      <c r="I1126" s="1013"/>
      <c r="J1126" s="1013"/>
      <c r="K1126" s="1014"/>
      <c r="L1126" s="1009"/>
      <c r="M1126" s="1003"/>
      <c r="N1126" s="1552">
        <v>0</v>
      </c>
      <c r="O1126" s="1675"/>
      <c r="P1126" s="1307"/>
      <c r="Q1126" s="1662"/>
    </row>
    <row r="1127" spans="1:17" ht="14.45" customHeight="1" x14ac:dyDescent="0.2">
      <c r="A1127" s="1001" t="s">
        <v>396</v>
      </c>
      <c r="B1127" s="1015"/>
      <c r="C1127" s="1015"/>
      <c r="D1127" s="1004">
        <v>0</v>
      </c>
      <c r="E1127" s="456"/>
      <c r="F1127" s="1005"/>
      <c r="G1127" s="1012"/>
      <c r="H1127" s="1012"/>
      <c r="I1127" s="1013"/>
      <c r="J1127" s="1013"/>
      <c r="K1127" s="1014"/>
      <c r="L1127" s="1009"/>
      <c r="M1127" s="1003"/>
      <c r="N1127" s="1552">
        <v>0</v>
      </c>
      <c r="O1127" s="1675"/>
      <c r="P1127" s="1307"/>
      <c r="Q1127" s="1662"/>
    </row>
    <row r="1128" spans="1:17" ht="14.45" customHeight="1" x14ac:dyDescent="0.2">
      <c r="A1128" s="1001" t="s">
        <v>397</v>
      </c>
      <c r="B1128" s="1015"/>
      <c r="C1128" s="1015"/>
      <c r="D1128" s="1004">
        <v>0</v>
      </c>
      <c r="E1128" s="456"/>
      <c r="F1128" s="1005"/>
      <c r="G1128" s="1012"/>
      <c r="H1128" s="1012"/>
      <c r="I1128" s="1013"/>
      <c r="J1128" s="1013"/>
      <c r="K1128" s="1014"/>
      <c r="L1128" s="1009"/>
      <c r="M1128" s="1003"/>
      <c r="N1128" s="1552">
        <v>0</v>
      </c>
      <c r="O1128" s="1675"/>
      <c r="P1128" s="1307"/>
      <c r="Q1128" s="1662"/>
    </row>
    <row r="1129" spans="1:17" ht="14.45" customHeight="1" x14ac:dyDescent="0.2">
      <c r="A1129" s="1000" t="s">
        <v>398</v>
      </c>
      <c r="B1129" s="1017"/>
      <c r="C1129" s="1017"/>
      <c r="D1129" s="1004">
        <v>0</v>
      </c>
      <c r="E1129" s="1018"/>
      <c r="F1129" s="1019"/>
      <c r="G1129" s="1017"/>
      <c r="H1129" s="1017"/>
      <c r="I1129" s="1020"/>
      <c r="J1129" s="1020"/>
      <c r="K1129" s="1021"/>
      <c r="L1129" s="1190"/>
      <c r="M1129" s="256"/>
      <c r="N1129" s="1673">
        <v>0</v>
      </c>
      <c r="O1129" s="1676"/>
      <c r="P1129" s="1677"/>
      <c r="Q1129" s="1678"/>
    </row>
    <row r="1130" spans="1:17" ht="14.45" customHeight="1" thickBot="1" x14ac:dyDescent="0.25">
      <c r="A1130" s="1053" t="s">
        <v>399</v>
      </c>
      <c r="B1130" s="1054">
        <v>0</v>
      </c>
      <c r="C1130" s="1054">
        <v>0</v>
      </c>
      <c r="D1130" s="1054">
        <v>0</v>
      </c>
      <c r="E1130" s="1562" t="e">
        <v>#DIV/0!</v>
      </c>
      <c r="F1130" s="1056" t="s">
        <v>1560</v>
      </c>
      <c r="G1130" s="1057">
        <v>0</v>
      </c>
      <c r="H1130" s="1057" t="e">
        <v>#DIV/0!</v>
      </c>
      <c r="I1130" s="1055"/>
      <c r="J1130" s="1055"/>
      <c r="K1130" s="1058"/>
      <c r="L1130" s="1054">
        <v>0</v>
      </c>
      <c r="M1130" s="1054">
        <v>0</v>
      </c>
      <c r="N1130" s="1054">
        <v>0</v>
      </c>
      <c r="O1130" s="1132" t="e">
        <v>#DIV/0!</v>
      </c>
      <c r="P1130" s="1659">
        <v>0</v>
      </c>
      <c r="Q1130" s="1663" t="e">
        <v>#DIV/0!</v>
      </c>
    </row>
    <row r="1131" spans="1:17" x14ac:dyDescent="0.2">
      <c r="A1131" s="7" t="s">
        <v>1904</v>
      </c>
      <c r="B1131" s="8"/>
      <c r="C1131" s="8"/>
      <c r="D1131" s="8"/>
      <c r="E1131" s="9"/>
      <c r="F1131" s="10"/>
      <c r="G1131" s="11"/>
      <c r="H1131" s="8"/>
      <c r="I1131" s="9"/>
      <c r="J1131" s="1"/>
      <c r="K1131" s="1"/>
      <c r="O1131" s="1"/>
      <c r="P1131" s="1"/>
      <c r="Q1131" s="2"/>
    </row>
    <row r="1132" spans="1:17" x14ac:dyDescent="0.2">
      <c r="A1132" s="6"/>
      <c r="B1132" s="8"/>
      <c r="C1132" s="8"/>
      <c r="D1132" s="8"/>
      <c r="E1132" s="9"/>
      <c r="F1132" s="10"/>
      <c r="G1132" s="11"/>
      <c r="H1132" s="8"/>
      <c r="I1132" s="9"/>
      <c r="J1132" s="1"/>
      <c r="K1132" s="1"/>
      <c r="O1132" s="1"/>
      <c r="P1132" s="1"/>
    </row>
    <row r="1133" spans="1:17" x14ac:dyDescent="0.2">
      <c r="A1133" s="6"/>
      <c r="B1133" s="8"/>
      <c r="C1133" s="8"/>
      <c r="D1133" s="8"/>
      <c r="E1133" s="9"/>
      <c r="F1133" s="10"/>
      <c r="G1133" s="11"/>
      <c r="H1133" s="8"/>
      <c r="I1133" s="9"/>
      <c r="J1133" s="1"/>
      <c r="K1133" s="1"/>
      <c r="O1133" s="1"/>
      <c r="P1133" s="1"/>
    </row>
    <row r="1134" spans="1:17" x14ac:dyDescent="0.2">
      <c r="A1134" s="6"/>
      <c r="B1134" s="8"/>
      <c r="C1134" s="8"/>
      <c r="D1134" s="8"/>
      <c r="E1134" s="2475"/>
      <c r="F1134" s="10"/>
      <c r="G1134" s="11"/>
      <c r="H1134" s="8"/>
      <c r="I1134" s="2475"/>
      <c r="J1134" s="2476"/>
      <c r="K1134" s="2476"/>
      <c r="O1134" s="2476"/>
      <c r="P1134" s="2476"/>
    </row>
    <row r="1135" spans="1:17" ht="15.75" customHeight="1" x14ac:dyDescent="0.25">
      <c r="A1135" s="2710" t="s">
        <v>1901</v>
      </c>
      <c r="B1135" s="2710"/>
      <c r="C1135" s="2710"/>
      <c r="D1135" s="2710"/>
      <c r="E1135" s="2710"/>
      <c r="F1135" s="2710"/>
      <c r="G1135" s="2710"/>
      <c r="H1135" s="2710"/>
      <c r="I1135" s="2710"/>
      <c r="J1135" s="2710"/>
      <c r="K1135" s="2710"/>
      <c r="L1135" s="2710"/>
      <c r="M1135" s="2710"/>
      <c r="N1135" s="2710"/>
      <c r="O1135" s="2710"/>
      <c r="P1135" s="2710"/>
      <c r="Q1135" s="2710"/>
    </row>
    <row r="1136" spans="1:17" x14ac:dyDescent="0.2">
      <c r="A1136" s="3"/>
      <c r="B1136" s="12"/>
      <c r="C1136" s="12"/>
      <c r="D1136" s="12"/>
      <c r="E1136" s="13"/>
      <c r="F1136" s="14"/>
      <c r="G1136" s="12"/>
      <c r="H1136" s="12"/>
      <c r="I1136" s="13"/>
      <c r="J1136" s="13"/>
      <c r="K1136" s="13"/>
      <c r="L1136" s="12"/>
      <c r="M1136" s="12"/>
      <c r="N1136" s="12"/>
      <c r="O1136" s="13"/>
      <c r="P1136" s="13"/>
      <c r="Q1136" s="12"/>
    </row>
    <row r="1137" spans="1:17" ht="13.5" thickBot="1" x14ac:dyDescent="0.25">
      <c r="A1137" s="3" t="s">
        <v>411</v>
      </c>
      <c r="B1137" s="12"/>
      <c r="C1137" s="12"/>
      <c r="D1137" s="12"/>
      <c r="E1137" s="13"/>
      <c r="F1137" s="14"/>
      <c r="G1137" s="12"/>
      <c r="H1137" s="12"/>
      <c r="I1137" s="13"/>
      <c r="J1137" s="13"/>
      <c r="K1137" s="13"/>
      <c r="L1137" s="12"/>
      <c r="M1137" s="12"/>
      <c r="N1137" s="12"/>
      <c r="O1137" s="13"/>
      <c r="P1137" s="13"/>
      <c r="Q1137" s="12"/>
    </row>
    <row r="1138" spans="1:17" ht="14.45" customHeight="1" thickBot="1" x14ac:dyDescent="0.25">
      <c r="A1138" s="2711" t="s">
        <v>334</v>
      </c>
      <c r="B1138" s="2714" t="s">
        <v>1902</v>
      </c>
      <c r="C1138" s="2715"/>
      <c r="D1138" s="2715"/>
      <c r="E1138" s="2715"/>
      <c r="F1138" s="2715"/>
      <c r="G1138" s="2715"/>
      <c r="H1138" s="2715"/>
      <c r="I1138" s="2715"/>
      <c r="J1138" s="2715"/>
      <c r="K1138" s="2715"/>
      <c r="L1138" s="2716" t="s">
        <v>1903</v>
      </c>
      <c r="M1138" s="2717"/>
      <c r="N1138" s="2717"/>
      <c r="O1138" s="2717"/>
      <c r="P1138" s="2718"/>
      <c r="Q1138" s="2719"/>
    </row>
    <row r="1139" spans="1:17" ht="14.45" customHeight="1" x14ac:dyDescent="0.2">
      <c r="A1139" s="2712"/>
      <c r="B1139" s="2720" t="s">
        <v>335</v>
      </c>
      <c r="C1139" s="2721"/>
      <c r="D1139" s="1061"/>
      <c r="E1139" s="1061" t="s">
        <v>910</v>
      </c>
      <c r="F1139" s="1061" t="s">
        <v>336</v>
      </c>
      <c r="G1139" s="1061"/>
      <c r="H1139" s="1061"/>
      <c r="I1139" s="2724" t="s">
        <v>337</v>
      </c>
      <c r="J1139" s="2725"/>
      <c r="K1139" s="2726"/>
      <c r="L1139" s="2722" t="s">
        <v>335</v>
      </c>
      <c r="M1139" s="2723"/>
      <c r="N1139" s="1068" t="s">
        <v>338</v>
      </c>
      <c r="O1139" s="1069" t="s">
        <v>339</v>
      </c>
      <c r="P1139" s="1070"/>
      <c r="Q1139" s="1071"/>
    </row>
    <row r="1140" spans="1:17" ht="14.45" customHeight="1" x14ac:dyDescent="0.2">
      <c r="A1140" s="2712"/>
      <c r="B1140" s="1061" t="s">
        <v>841</v>
      </c>
      <c r="C1140" s="1061" t="s">
        <v>341</v>
      </c>
      <c r="D1140" s="1061" t="s">
        <v>843</v>
      </c>
      <c r="E1140" s="1061" t="s">
        <v>848</v>
      </c>
      <c r="F1140" s="1061" t="s">
        <v>342</v>
      </c>
      <c r="G1140" s="1061" t="s">
        <v>343</v>
      </c>
      <c r="H1140" s="1061" t="s">
        <v>344</v>
      </c>
      <c r="I1140" s="2727" t="s">
        <v>845</v>
      </c>
      <c r="J1140" s="2728"/>
      <c r="K1140" s="2729"/>
      <c r="L1140" s="1072" t="s">
        <v>841</v>
      </c>
      <c r="M1140" s="1068" t="s">
        <v>341</v>
      </c>
      <c r="N1140" s="1068" t="s">
        <v>345</v>
      </c>
      <c r="O1140" s="1069"/>
      <c r="P1140" s="1068" t="s">
        <v>343</v>
      </c>
      <c r="Q1140" s="1071" t="s">
        <v>344</v>
      </c>
    </row>
    <row r="1141" spans="1:17" ht="14.45" customHeight="1" x14ac:dyDescent="0.2">
      <c r="A1141" s="2712"/>
      <c r="B1141" s="1061"/>
      <c r="C1141" s="1061"/>
      <c r="D1141" s="1061"/>
      <c r="E1141" s="1061"/>
      <c r="F1141" s="1061" t="s">
        <v>347</v>
      </c>
      <c r="G1141" s="1061" t="s">
        <v>348</v>
      </c>
      <c r="H1141" s="1061" t="s">
        <v>347</v>
      </c>
      <c r="I1141" s="1062"/>
      <c r="J1141" s="1063"/>
      <c r="K1141" s="1064"/>
      <c r="L1141" s="1072"/>
      <c r="M1141" s="1068"/>
      <c r="N1141" s="1068"/>
      <c r="O1141" s="1069" t="s">
        <v>350</v>
      </c>
      <c r="P1141" s="1068" t="s">
        <v>348</v>
      </c>
      <c r="Q1141" s="1071" t="s">
        <v>347</v>
      </c>
    </row>
    <row r="1142" spans="1:17" ht="14.45" customHeight="1" x14ac:dyDescent="0.2">
      <c r="A1142" s="2713"/>
      <c r="B1142" s="1065" t="s">
        <v>351</v>
      </c>
      <c r="C1142" s="1065" t="s">
        <v>351</v>
      </c>
      <c r="D1142" s="1065" t="s">
        <v>352</v>
      </c>
      <c r="E1142" s="1065" t="s">
        <v>762</v>
      </c>
      <c r="F1142" s="1065"/>
      <c r="G1142" s="1065" t="s">
        <v>353</v>
      </c>
      <c r="H1142" s="1065" t="s">
        <v>354</v>
      </c>
      <c r="I1142" s="1066" t="s">
        <v>355</v>
      </c>
      <c r="J1142" s="1066" t="s">
        <v>356</v>
      </c>
      <c r="K1142" s="1067" t="s">
        <v>357</v>
      </c>
      <c r="L1142" s="1073" t="s">
        <v>351</v>
      </c>
      <c r="M1142" s="1074" t="s">
        <v>351</v>
      </c>
      <c r="N1142" s="1074" t="s">
        <v>352</v>
      </c>
      <c r="O1142" s="1075"/>
      <c r="P1142" s="1074" t="s">
        <v>353</v>
      </c>
      <c r="Q1142" s="1076" t="s">
        <v>354</v>
      </c>
    </row>
    <row r="1143" spans="1:17" ht="14.45" customHeight="1" x14ac:dyDescent="0.2">
      <c r="A1143" s="1022" t="s">
        <v>358</v>
      </c>
      <c r="B1143" s="1023">
        <v>15</v>
      </c>
      <c r="C1143" s="1023">
        <v>15</v>
      </c>
      <c r="D1143" s="1024">
        <v>35</v>
      </c>
      <c r="E1143" s="1664">
        <v>2.3333333333333335</v>
      </c>
      <c r="F1143" s="1026"/>
      <c r="G1143" s="1023"/>
      <c r="H1143" s="1023"/>
      <c r="I1143" s="1025"/>
      <c r="J1143" s="1025"/>
      <c r="K1143" s="1027"/>
      <c r="L1143" s="1028">
        <v>150</v>
      </c>
      <c r="M1143" s="1024">
        <v>150</v>
      </c>
      <c r="N1143" s="1024">
        <v>400.5</v>
      </c>
      <c r="O1143" s="1664">
        <v>2.67</v>
      </c>
      <c r="P1143" s="1665"/>
      <c r="Q1143" s="1666"/>
    </row>
    <row r="1144" spans="1:17" ht="14.45" customHeight="1" x14ac:dyDescent="0.2">
      <c r="A1144" s="1535" t="s">
        <v>359</v>
      </c>
      <c r="B1144" s="1196">
        <v>10</v>
      </c>
      <c r="C1144" s="1196">
        <v>10</v>
      </c>
      <c r="D1144" s="1004">
        <v>23</v>
      </c>
      <c r="E1144" s="2607">
        <v>2.2999999999999998</v>
      </c>
      <c r="F1144" s="1388" t="s">
        <v>986</v>
      </c>
      <c r="G1144" s="1305">
        <v>7750000</v>
      </c>
      <c r="H1144" s="1006">
        <v>21370599.33904478</v>
      </c>
      <c r="I1144" s="1543"/>
      <c r="J1144" s="1007"/>
      <c r="K1144" s="1008"/>
      <c r="L1144" s="2457">
        <v>0</v>
      </c>
      <c r="M1144" s="1552">
        <v>0</v>
      </c>
      <c r="N1144" s="1552">
        <v>0</v>
      </c>
      <c r="O1144" s="1206">
        <v>0</v>
      </c>
      <c r="P1144" s="1305"/>
      <c r="Q1144" s="1200"/>
    </row>
    <row r="1145" spans="1:17" ht="14.45" customHeight="1" x14ac:dyDescent="0.2">
      <c r="A1145" s="1535" t="s">
        <v>360</v>
      </c>
      <c r="B1145" s="1196">
        <v>0</v>
      </c>
      <c r="C1145" s="1196">
        <v>0</v>
      </c>
      <c r="D1145" s="1004">
        <v>0</v>
      </c>
      <c r="E1145" s="2607">
        <v>0</v>
      </c>
      <c r="F1145" s="1005"/>
      <c r="G1145" s="1305"/>
      <c r="H1145" s="1006"/>
      <c r="I1145" s="1543"/>
      <c r="J1145" s="1007"/>
      <c r="K1145" s="1008"/>
      <c r="L1145" s="2457">
        <v>0</v>
      </c>
      <c r="M1145" s="1552">
        <v>0</v>
      </c>
      <c r="N1145" s="1552">
        <v>0</v>
      </c>
      <c r="O1145" s="1206">
        <v>0</v>
      </c>
      <c r="P1145" s="2573"/>
      <c r="Q1145" s="1662"/>
    </row>
    <row r="1146" spans="1:17" ht="14.45" customHeight="1" x14ac:dyDescent="0.2">
      <c r="A1146" s="1535" t="s">
        <v>361</v>
      </c>
      <c r="B1146" s="1196">
        <v>0</v>
      </c>
      <c r="C1146" s="1196">
        <v>0</v>
      </c>
      <c r="D1146" s="1004">
        <v>0</v>
      </c>
      <c r="E1146" s="2607">
        <v>0</v>
      </c>
      <c r="F1146" s="1388"/>
      <c r="G1146" s="1305"/>
      <c r="H1146" s="1006"/>
      <c r="I1146" s="1543"/>
      <c r="J1146" s="1007"/>
      <c r="K1146" s="1008"/>
      <c r="L1146" s="2457">
        <v>0</v>
      </c>
      <c r="M1146" s="1552">
        <v>0</v>
      </c>
      <c r="N1146" s="1552">
        <v>0</v>
      </c>
      <c r="O1146" s="1206">
        <v>0</v>
      </c>
      <c r="P1146" s="1305"/>
      <c r="Q1146" s="1662"/>
    </row>
    <row r="1147" spans="1:17" ht="14.45" customHeight="1" x14ac:dyDescent="0.2">
      <c r="A1147" s="1535" t="s">
        <v>362</v>
      </c>
      <c r="B1147" s="1196">
        <v>0</v>
      </c>
      <c r="C1147" s="1196">
        <v>0</v>
      </c>
      <c r="D1147" s="1004">
        <v>0</v>
      </c>
      <c r="E1147" s="2607">
        <v>0</v>
      </c>
      <c r="F1147" s="1388"/>
      <c r="G1147" s="1305"/>
      <c r="H1147" s="1006"/>
      <c r="I1147" s="1543"/>
      <c r="J1147" s="1007"/>
      <c r="K1147" s="1008"/>
      <c r="L1147" s="2457">
        <v>0</v>
      </c>
      <c r="M1147" s="1552">
        <v>0</v>
      </c>
      <c r="N1147" s="1552">
        <v>0</v>
      </c>
      <c r="O1147" s="1206">
        <v>0</v>
      </c>
      <c r="P1147" s="2573"/>
      <c r="Q1147" s="1662"/>
    </row>
    <row r="1148" spans="1:17" ht="14.45" customHeight="1" x14ac:dyDescent="0.2">
      <c r="A1148" s="1535" t="s">
        <v>363</v>
      </c>
      <c r="B1148" s="1196">
        <v>0</v>
      </c>
      <c r="C1148" s="1196">
        <v>0</v>
      </c>
      <c r="D1148" s="1004">
        <v>0</v>
      </c>
      <c r="E1148" s="2607">
        <v>0</v>
      </c>
      <c r="F1148" s="1388"/>
      <c r="G1148" s="1305"/>
      <c r="H1148" s="1006"/>
      <c r="I1148" s="1543"/>
      <c r="J1148" s="1007"/>
      <c r="K1148" s="1008"/>
      <c r="L1148" s="2457">
        <v>0</v>
      </c>
      <c r="M1148" s="1552">
        <v>0</v>
      </c>
      <c r="N1148" s="1552">
        <v>0</v>
      </c>
      <c r="O1148" s="1206">
        <v>0</v>
      </c>
      <c r="P1148" s="1305"/>
      <c r="Q1148" s="1662"/>
    </row>
    <row r="1149" spans="1:17" ht="14.45" customHeight="1" x14ac:dyDescent="0.2">
      <c r="A1149" s="1535" t="s">
        <v>364</v>
      </c>
      <c r="B1149" s="1196">
        <v>0</v>
      </c>
      <c r="C1149" s="1196">
        <v>0</v>
      </c>
      <c r="D1149" s="1004">
        <v>0</v>
      </c>
      <c r="E1149" s="2607">
        <v>0</v>
      </c>
      <c r="F1149" s="1011"/>
      <c r="G1149" s="1305"/>
      <c r="H1149" s="1006"/>
      <c r="I1149" s="1543"/>
      <c r="J1149" s="1007"/>
      <c r="K1149" s="1008"/>
      <c r="L1149" s="2457">
        <v>0</v>
      </c>
      <c r="M1149" s="1552">
        <v>0</v>
      </c>
      <c r="N1149" s="1552">
        <v>0</v>
      </c>
      <c r="O1149" s="1206">
        <v>0</v>
      </c>
      <c r="P1149" s="2573"/>
      <c r="Q1149" s="1662"/>
    </row>
    <row r="1150" spans="1:17" ht="14.45" customHeight="1" x14ac:dyDescent="0.2">
      <c r="A1150" s="1535" t="s">
        <v>365</v>
      </c>
      <c r="B1150" s="1196">
        <v>0</v>
      </c>
      <c r="C1150" s="1196">
        <v>0</v>
      </c>
      <c r="D1150" s="1004">
        <v>0</v>
      </c>
      <c r="E1150" s="2607">
        <v>0</v>
      </c>
      <c r="F1150" s="1388"/>
      <c r="G1150" s="1305"/>
      <c r="H1150" s="1006"/>
      <c r="I1150" s="1543"/>
      <c r="J1150" s="1007"/>
      <c r="K1150" s="1008"/>
      <c r="L1150" s="2457">
        <v>0</v>
      </c>
      <c r="M1150" s="1552">
        <v>0</v>
      </c>
      <c r="N1150" s="1552">
        <v>0</v>
      </c>
      <c r="O1150" s="1206">
        <v>0</v>
      </c>
      <c r="P1150" s="1305"/>
      <c r="Q1150" s="1662"/>
    </row>
    <row r="1151" spans="1:17" ht="14.45" customHeight="1" x14ac:dyDescent="0.2">
      <c r="A1151" s="1535" t="s">
        <v>366</v>
      </c>
      <c r="B1151" s="1196">
        <v>0</v>
      </c>
      <c r="C1151" s="1196">
        <v>0</v>
      </c>
      <c r="D1151" s="1004">
        <v>0</v>
      </c>
      <c r="E1151" s="2607">
        <v>0</v>
      </c>
      <c r="F1151" s="1011"/>
      <c r="G1151" s="1305"/>
      <c r="H1151" s="1006"/>
      <c r="I1151" s="1543"/>
      <c r="J1151" s="1007"/>
      <c r="K1151" s="1008"/>
      <c r="L1151" s="2457">
        <v>0</v>
      </c>
      <c r="M1151" s="1552">
        <v>0</v>
      </c>
      <c r="N1151" s="1552">
        <v>0</v>
      </c>
      <c r="O1151" s="1206">
        <v>0</v>
      </c>
      <c r="P1151" s="2573"/>
      <c r="Q1151" s="1662"/>
    </row>
    <row r="1152" spans="1:17" ht="14.45" customHeight="1" x14ac:dyDescent="0.2">
      <c r="A1152" s="1535" t="s">
        <v>367</v>
      </c>
      <c r="B1152" s="1196">
        <v>5</v>
      </c>
      <c r="C1152" s="1196">
        <v>5</v>
      </c>
      <c r="D1152" s="1004">
        <v>12</v>
      </c>
      <c r="E1152" s="2607">
        <v>2.4</v>
      </c>
      <c r="F1152" s="1388" t="s">
        <v>986</v>
      </c>
      <c r="G1152" s="1305">
        <v>7750000</v>
      </c>
      <c r="H1152" s="1006">
        <v>21370599.33904478</v>
      </c>
      <c r="I1152" s="1543"/>
      <c r="J1152" s="1007"/>
      <c r="K1152" s="1008"/>
      <c r="L1152" s="2457">
        <v>150</v>
      </c>
      <c r="M1152" s="1552">
        <v>150</v>
      </c>
      <c r="N1152" s="1552">
        <v>400.5</v>
      </c>
      <c r="O1152" s="1206">
        <v>2.67</v>
      </c>
      <c r="P1152" s="1305">
        <v>7750000</v>
      </c>
      <c r="Q1152" s="1662">
        <v>21370599.33904478</v>
      </c>
    </row>
    <row r="1153" spans="1:17" ht="14.45" customHeight="1" x14ac:dyDescent="0.2">
      <c r="A1153" s="1535" t="s">
        <v>368</v>
      </c>
      <c r="B1153" s="1196">
        <v>0</v>
      </c>
      <c r="C1153" s="1196">
        <v>0</v>
      </c>
      <c r="D1153" s="1004">
        <v>0</v>
      </c>
      <c r="E1153" s="2607">
        <v>0</v>
      </c>
      <c r="F1153" s="1388"/>
      <c r="G1153" s="1305"/>
      <c r="H1153" s="1006"/>
      <c r="I1153" s="1543"/>
      <c r="J1153" s="1007"/>
      <c r="K1153" s="1008"/>
      <c r="L1153" s="2457">
        <v>0</v>
      </c>
      <c r="M1153" s="1552">
        <v>0</v>
      </c>
      <c r="N1153" s="1552">
        <v>0</v>
      </c>
      <c r="O1153" s="1206">
        <v>0</v>
      </c>
      <c r="P1153" s="1305"/>
      <c r="Q1153" s="1662"/>
    </row>
    <row r="1154" spans="1:17" ht="14.45" customHeight="1" x14ac:dyDescent="0.2">
      <c r="A1154" s="1535" t="s">
        <v>369</v>
      </c>
      <c r="B1154" s="1196">
        <v>0</v>
      </c>
      <c r="C1154" s="1196">
        <v>0</v>
      </c>
      <c r="D1154" s="1004">
        <v>0</v>
      </c>
      <c r="E1154" s="2607">
        <v>0</v>
      </c>
      <c r="F1154" s="1011"/>
      <c r="G1154" s="1305"/>
      <c r="H1154" s="1006"/>
      <c r="I1154" s="1543"/>
      <c r="J1154" s="1007"/>
      <c r="K1154" s="1008"/>
      <c r="L1154" s="2457">
        <v>0</v>
      </c>
      <c r="M1154" s="1552">
        <v>0</v>
      </c>
      <c r="N1154" s="1552">
        <v>0</v>
      </c>
      <c r="O1154" s="1679">
        <v>0</v>
      </c>
      <c r="P1154" s="2573"/>
      <c r="Q1154" s="1662"/>
    </row>
    <row r="1155" spans="1:17" ht="14.45" customHeight="1" x14ac:dyDescent="0.2">
      <c r="A1155" s="1535" t="s">
        <v>370</v>
      </c>
      <c r="B1155" s="1196">
        <v>0</v>
      </c>
      <c r="C1155" s="1196">
        <v>0</v>
      </c>
      <c r="D1155" s="1004">
        <v>0</v>
      </c>
      <c r="E1155" s="2640">
        <v>0</v>
      </c>
      <c r="F1155" s="1005"/>
      <c r="G1155" s="1305"/>
      <c r="H1155" s="1006"/>
      <c r="I1155" s="1543"/>
      <c r="J1155" s="1007"/>
      <c r="K1155" s="1008"/>
      <c r="L1155" s="2457">
        <v>0</v>
      </c>
      <c r="M1155" s="1552">
        <v>0</v>
      </c>
      <c r="N1155" s="1552">
        <v>0</v>
      </c>
      <c r="O1155" s="1679">
        <v>0</v>
      </c>
      <c r="P1155" s="2573"/>
      <c r="Q1155" s="1662"/>
    </row>
    <row r="1156" spans="1:17" ht="14.45" customHeight="1" x14ac:dyDescent="0.2">
      <c r="A1156" s="1535" t="s">
        <v>371</v>
      </c>
      <c r="B1156" s="1196">
        <v>0</v>
      </c>
      <c r="C1156" s="1196">
        <v>0</v>
      </c>
      <c r="D1156" s="1004">
        <v>0</v>
      </c>
      <c r="E1156" s="2640">
        <v>0</v>
      </c>
      <c r="F1156" s="1011"/>
      <c r="G1156" s="1305"/>
      <c r="H1156" s="1006"/>
      <c r="I1156" s="1543"/>
      <c r="J1156" s="1007"/>
      <c r="K1156" s="1008"/>
      <c r="L1156" s="2457">
        <v>0</v>
      </c>
      <c r="M1156" s="1552">
        <v>0</v>
      </c>
      <c r="N1156" s="1552">
        <v>0</v>
      </c>
      <c r="O1156" s="1679">
        <v>0</v>
      </c>
      <c r="P1156" s="2573"/>
      <c r="Q1156" s="1662"/>
    </row>
    <row r="1157" spans="1:17" ht="14.45" customHeight="1" x14ac:dyDescent="0.2">
      <c r="A1157" s="1535" t="s">
        <v>372</v>
      </c>
      <c r="B1157" s="1196">
        <v>0</v>
      </c>
      <c r="C1157" s="1196">
        <v>0</v>
      </c>
      <c r="D1157" s="1004">
        <v>0</v>
      </c>
      <c r="E1157" s="2640">
        <v>0</v>
      </c>
      <c r="F1157" s="1388"/>
      <c r="G1157" s="1305"/>
      <c r="H1157" s="1006"/>
      <c r="I1157" s="1543"/>
      <c r="J1157" s="1007"/>
      <c r="K1157" s="1008"/>
      <c r="L1157" s="2457">
        <v>0</v>
      </c>
      <c r="M1157" s="1552">
        <v>0</v>
      </c>
      <c r="N1157" s="1552">
        <v>0</v>
      </c>
      <c r="O1157" s="1679">
        <v>0</v>
      </c>
      <c r="P1157" s="2573"/>
      <c r="Q1157" s="1662"/>
    </row>
    <row r="1158" spans="1:17" ht="14.45" customHeight="1" x14ac:dyDescent="0.2">
      <c r="A1158" s="1535" t="s">
        <v>373</v>
      </c>
      <c r="B1158" s="1196">
        <v>0</v>
      </c>
      <c r="C1158" s="1196">
        <v>0</v>
      </c>
      <c r="D1158" s="1004">
        <v>0</v>
      </c>
      <c r="E1158" s="2640">
        <v>0</v>
      </c>
      <c r="F1158" s="1388"/>
      <c r="G1158" s="1305"/>
      <c r="H1158" s="1006"/>
      <c r="I1158" s="1543"/>
      <c r="J1158" s="1007"/>
      <c r="K1158" s="1008"/>
      <c r="L1158" s="2457">
        <v>0</v>
      </c>
      <c r="M1158" s="1552">
        <v>0</v>
      </c>
      <c r="N1158" s="1552">
        <v>0</v>
      </c>
      <c r="O1158" s="1679">
        <v>0</v>
      </c>
      <c r="P1158" s="2573"/>
      <c r="Q1158" s="1662"/>
    </row>
    <row r="1159" spans="1:17" ht="14.45" customHeight="1" x14ac:dyDescent="0.2">
      <c r="A1159" s="1538" t="s">
        <v>374</v>
      </c>
      <c r="B1159" s="1049">
        <v>0</v>
      </c>
      <c r="C1159" s="1031">
        <v>0</v>
      </c>
      <c r="D1159" s="2618">
        <v>0</v>
      </c>
      <c r="E1159" s="2074" t="e">
        <v>#DIV/0!</v>
      </c>
      <c r="F1159" s="1034"/>
      <c r="G1159" s="1540"/>
      <c r="H1159" s="1035"/>
      <c r="I1159" s="1544"/>
      <c r="J1159" s="1036"/>
      <c r="K1159" s="1037"/>
      <c r="L1159" s="2438">
        <v>0</v>
      </c>
      <c r="M1159" s="1539">
        <v>0</v>
      </c>
      <c r="N1159" s="1539">
        <v>0</v>
      </c>
      <c r="O1159" s="1664" t="e">
        <v>#DIV/0!</v>
      </c>
      <c r="P1159" s="2574"/>
      <c r="Q1159" s="1661"/>
    </row>
    <row r="1160" spans="1:17" ht="14.45" customHeight="1" x14ac:dyDescent="0.2">
      <c r="A1160" s="1535" t="s">
        <v>375</v>
      </c>
      <c r="B1160" s="1196">
        <v>0</v>
      </c>
      <c r="C1160" s="1196">
        <v>0</v>
      </c>
      <c r="D1160" s="1004">
        <v>0</v>
      </c>
      <c r="E1160" s="2640">
        <v>0</v>
      </c>
      <c r="F1160" s="1011"/>
      <c r="G1160" s="1305"/>
      <c r="H1160" s="1006"/>
      <c r="I1160" s="1543"/>
      <c r="J1160" s="1007"/>
      <c r="K1160" s="1008"/>
      <c r="L1160" s="2457">
        <v>0</v>
      </c>
      <c r="M1160" s="1552">
        <v>0</v>
      </c>
      <c r="N1160" s="1552">
        <v>0</v>
      </c>
      <c r="O1160" s="1679">
        <v>0</v>
      </c>
      <c r="P1160" s="2573"/>
      <c r="Q1160" s="1662"/>
    </row>
    <row r="1161" spans="1:17" ht="14.45" customHeight="1" x14ac:dyDescent="0.2">
      <c r="A1161" s="1535" t="s">
        <v>376</v>
      </c>
      <c r="B1161" s="1196">
        <v>0</v>
      </c>
      <c r="C1161" s="1196">
        <v>0</v>
      </c>
      <c r="D1161" s="1004">
        <v>0</v>
      </c>
      <c r="E1161" s="2640">
        <v>0</v>
      </c>
      <c r="F1161" s="1011"/>
      <c r="G1161" s="1305"/>
      <c r="H1161" s="1006"/>
      <c r="I1161" s="1543"/>
      <c r="J1161" s="1007"/>
      <c r="K1161" s="1008"/>
      <c r="L1161" s="2457">
        <v>0</v>
      </c>
      <c r="M1161" s="1552">
        <v>0</v>
      </c>
      <c r="N1161" s="1552">
        <v>0</v>
      </c>
      <c r="O1161" s="1679">
        <v>0</v>
      </c>
      <c r="P1161" s="2573"/>
      <c r="Q1161" s="1662"/>
    </row>
    <row r="1162" spans="1:17" ht="14.45" customHeight="1" x14ac:dyDescent="0.2">
      <c r="A1162" s="1535" t="s">
        <v>377</v>
      </c>
      <c r="B1162" s="1196">
        <v>0</v>
      </c>
      <c r="C1162" s="1196">
        <v>0</v>
      </c>
      <c r="D1162" s="1004">
        <v>0</v>
      </c>
      <c r="E1162" s="2640">
        <v>0</v>
      </c>
      <c r="F1162" s="1011"/>
      <c r="G1162" s="1305"/>
      <c r="H1162" s="1006"/>
      <c r="I1162" s="1543"/>
      <c r="J1162" s="1007"/>
      <c r="K1162" s="1008"/>
      <c r="L1162" s="2457">
        <v>0</v>
      </c>
      <c r="M1162" s="1552">
        <v>0</v>
      </c>
      <c r="N1162" s="1552">
        <v>0</v>
      </c>
      <c r="O1162" s="1679">
        <v>0</v>
      </c>
      <c r="P1162" s="2573"/>
      <c r="Q1162" s="1662"/>
    </row>
    <row r="1163" spans="1:17" ht="14.45" customHeight="1" x14ac:dyDescent="0.2">
      <c r="A1163" s="1535" t="s">
        <v>378</v>
      </c>
      <c r="B1163" s="1196">
        <v>0</v>
      </c>
      <c r="C1163" s="1196">
        <v>0</v>
      </c>
      <c r="D1163" s="1004">
        <v>0</v>
      </c>
      <c r="E1163" s="2640">
        <v>0</v>
      </c>
      <c r="F1163" s="1011"/>
      <c r="G1163" s="1305"/>
      <c r="H1163" s="1006"/>
      <c r="I1163" s="1543"/>
      <c r="J1163" s="1007"/>
      <c r="K1163" s="1008"/>
      <c r="L1163" s="2457">
        <v>0</v>
      </c>
      <c r="M1163" s="1552">
        <v>0</v>
      </c>
      <c r="N1163" s="1552">
        <v>0</v>
      </c>
      <c r="O1163" s="1679">
        <v>0</v>
      </c>
      <c r="P1163" s="2573"/>
      <c r="Q1163" s="1662"/>
    </row>
    <row r="1164" spans="1:17" ht="14.45" customHeight="1" x14ac:dyDescent="0.2">
      <c r="A1164" s="1535" t="s">
        <v>379</v>
      </c>
      <c r="B1164" s="1196">
        <v>0</v>
      </c>
      <c r="C1164" s="1196">
        <v>0</v>
      </c>
      <c r="D1164" s="1004">
        <v>0</v>
      </c>
      <c r="E1164" s="2640">
        <v>0</v>
      </c>
      <c r="F1164" s="1388"/>
      <c r="G1164" s="1305"/>
      <c r="H1164" s="1006"/>
      <c r="I1164" s="1543"/>
      <c r="J1164" s="1007"/>
      <c r="K1164" s="1008"/>
      <c r="L1164" s="2457">
        <v>0</v>
      </c>
      <c r="M1164" s="1552">
        <v>0</v>
      </c>
      <c r="N1164" s="1552">
        <v>0</v>
      </c>
      <c r="O1164" s="1679">
        <v>0</v>
      </c>
      <c r="P1164" s="1305"/>
      <c r="Q1164" s="1662"/>
    </row>
    <row r="1165" spans="1:17" ht="14.45" customHeight="1" x14ac:dyDescent="0.2">
      <c r="A1165" s="1538" t="s">
        <v>380</v>
      </c>
      <c r="B1165" s="1049">
        <v>70</v>
      </c>
      <c r="C1165" s="1031">
        <v>50</v>
      </c>
      <c r="D1165" s="1031">
        <v>98</v>
      </c>
      <c r="E1165" s="2074">
        <v>1.96</v>
      </c>
      <c r="F1165" s="1034"/>
      <c r="G1165" s="1542"/>
      <c r="H1165" s="1043"/>
      <c r="I1165" s="1545"/>
      <c r="J1165" s="1044"/>
      <c r="K1165" s="1045"/>
      <c r="L1165" s="2438">
        <v>55</v>
      </c>
      <c r="M1165" s="1539">
        <v>53</v>
      </c>
      <c r="N1165" s="1539">
        <v>144.68</v>
      </c>
      <c r="O1165" s="1664">
        <v>2.7298113207547172</v>
      </c>
      <c r="P1165" s="2574"/>
      <c r="Q1165" s="1661"/>
    </row>
    <row r="1166" spans="1:17" ht="14.45" customHeight="1" x14ac:dyDescent="0.2">
      <c r="A1166" s="1535" t="s">
        <v>381</v>
      </c>
      <c r="B1166" s="1196">
        <v>70</v>
      </c>
      <c r="C1166" s="1196">
        <v>50</v>
      </c>
      <c r="D1166" s="1004">
        <v>98</v>
      </c>
      <c r="E1166" s="2607">
        <v>1.96</v>
      </c>
      <c r="F1166" s="1388" t="s">
        <v>986</v>
      </c>
      <c r="G1166" s="1305">
        <v>7750000</v>
      </c>
      <c r="H1166" s="1006">
        <v>21370599.33904478</v>
      </c>
      <c r="I1166" s="1543"/>
      <c r="J1166" s="1007"/>
      <c r="K1166" s="1008"/>
      <c r="L1166" s="2457">
        <v>35</v>
      </c>
      <c r="M1166" s="1552">
        <v>33</v>
      </c>
      <c r="N1166" s="1552">
        <v>64.679999999999993</v>
      </c>
      <c r="O1166" s="1206">
        <v>1.96</v>
      </c>
      <c r="P1166" s="1305">
        <v>7750000</v>
      </c>
      <c r="Q1166" s="1662">
        <v>21370599.33904478</v>
      </c>
    </row>
    <row r="1167" spans="1:17" ht="14.45" customHeight="1" x14ac:dyDescent="0.2">
      <c r="A1167" s="1535" t="s">
        <v>382</v>
      </c>
      <c r="B1167" s="1196">
        <v>0</v>
      </c>
      <c r="C1167" s="1196">
        <v>0</v>
      </c>
      <c r="D1167" s="1004">
        <v>0</v>
      </c>
      <c r="E1167" s="2607">
        <v>0</v>
      </c>
      <c r="F1167" s="1388"/>
      <c r="G1167" s="1305"/>
      <c r="H1167" s="1006"/>
      <c r="I1167" s="1543"/>
      <c r="J1167" s="1007"/>
      <c r="K1167" s="1008"/>
      <c r="L1167" s="2457">
        <v>0</v>
      </c>
      <c r="M1167" s="1552">
        <v>0</v>
      </c>
      <c r="N1167" s="1552">
        <v>0</v>
      </c>
      <c r="O1167" s="1206">
        <v>0</v>
      </c>
      <c r="P1167" s="1305"/>
      <c r="Q1167" s="1662"/>
    </row>
    <row r="1168" spans="1:17" ht="14.45" customHeight="1" x14ac:dyDescent="0.2">
      <c r="A1168" s="1535" t="s">
        <v>383</v>
      </c>
      <c r="B1168" s="1196">
        <v>0</v>
      </c>
      <c r="C1168" s="1196">
        <v>0</v>
      </c>
      <c r="D1168" s="1004">
        <v>0</v>
      </c>
      <c r="E1168" s="2607">
        <v>0</v>
      </c>
      <c r="F1168" s="1388"/>
      <c r="G1168" s="1305"/>
      <c r="H1168" s="1006"/>
      <c r="I1168" s="1543"/>
      <c r="J1168" s="1007"/>
      <c r="K1168" s="1008"/>
      <c r="L1168" s="2457">
        <v>20</v>
      </c>
      <c r="M1168" s="1552">
        <v>20</v>
      </c>
      <c r="N1168" s="1552">
        <v>80</v>
      </c>
      <c r="O1168" s="1206">
        <v>4</v>
      </c>
      <c r="P1168" s="1305">
        <v>7750000</v>
      </c>
      <c r="Q1168" s="1662">
        <v>21370599.33904478</v>
      </c>
    </row>
    <row r="1169" spans="1:17" ht="14.45" customHeight="1" x14ac:dyDescent="0.2">
      <c r="A1169" s="1535" t="s">
        <v>384</v>
      </c>
      <c r="B1169" s="1196">
        <v>0</v>
      </c>
      <c r="C1169" s="1196">
        <v>0</v>
      </c>
      <c r="D1169" s="1004">
        <v>0</v>
      </c>
      <c r="E1169" s="2607">
        <v>0</v>
      </c>
      <c r="F1169" s="1388"/>
      <c r="G1169" s="1305"/>
      <c r="H1169" s="1006"/>
      <c r="I1169" s="1546"/>
      <c r="J1169" s="1007"/>
      <c r="K1169" s="1014"/>
      <c r="L1169" s="2457">
        <v>0</v>
      </c>
      <c r="M1169" s="1552">
        <v>0</v>
      </c>
      <c r="N1169" s="1552">
        <v>0</v>
      </c>
      <c r="O1169" s="1206">
        <v>0</v>
      </c>
      <c r="P1169" s="1305"/>
      <c r="Q1169" s="1662"/>
    </row>
    <row r="1170" spans="1:17" ht="14.45" customHeight="1" x14ac:dyDescent="0.2">
      <c r="A1170" s="1535" t="s">
        <v>385</v>
      </c>
      <c r="B1170" s="1196">
        <v>0</v>
      </c>
      <c r="C1170" s="1196">
        <v>0</v>
      </c>
      <c r="D1170" s="1004">
        <v>0</v>
      </c>
      <c r="E1170" s="2607">
        <v>0</v>
      </c>
      <c r="F1170" s="1388"/>
      <c r="G1170" s="1305"/>
      <c r="H1170" s="1006"/>
      <c r="I1170" s="1546"/>
      <c r="J1170" s="1007"/>
      <c r="K1170" s="1014"/>
      <c r="L1170" s="2457">
        <v>0</v>
      </c>
      <c r="M1170" s="1552">
        <v>0</v>
      </c>
      <c r="N1170" s="1552">
        <v>0</v>
      </c>
      <c r="O1170" s="1679">
        <v>0</v>
      </c>
      <c r="P1170" s="2573"/>
      <c r="Q1170" s="1662"/>
    </row>
    <row r="1171" spans="1:17" ht="14.45" customHeight="1" x14ac:dyDescent="0.2">
      <c r="A1171" s="1535" t="s">
        <v>386</v>
      </c>
      <c r="B1171" s="1196">
        <v>0</v>
      </c>
      <c r="C1171" s="1196">
        <v>0</v>
      </c>
      <c r="D1171" s="1004">
        <v>0</v>
      </c>
      <c r="E1171" s="2640">
        <v>0</v>
      </c>
      <c r="F1171" s="1005"/>
      <c r="G1171" s="1554"/>
      <c r="H1171" s="1012"/>
      <c r="I1171" s="1546"/>
      <c r="J1171" s="1007"/>
      <c r="K1171" s="1014"/>
      <c r="L1171" s="2457">
        <v>0</v>
      </c>
      <c r="M1171" s="1552">
        <v>0</v>
      </c>
      <c r="N1171" s="1552">
        <v>0</v>
      </c>
      <c r="O1171" s="2456">
        <v>0</v>
      </c>
      <c r="P1171" s="1307"/>
      <c r="Q1171" s="1662"/>
    </row>
    <row r="1172" spans="1:17" ht="14.45" customHeight="1" x14ac:dyDescent="0.2">
      <c r="A1172" s="1535" t="s">
        <v>387</v>
      </c>
      <c r="B1172" s="1196">
        <v>0</v>
      </c>
      <c r="C1172" s="1196">
        <v>0</v>
      </c>
      <c r="D1172" s="1004">
        <v>0</v>
      </c>
      <c r="E1172" s="2640">
        <v>0</v>
      </c>
      <c r="F1172" s="1388"/>
      <c r="G1172" s="1305"/>
      <c r="H1172" s="1006"/>
      <c r="I1172" s="1546"/>
      <c r="J1172" s="1007"/>
      <c r="K1172" s="1014"/>
      <c r="L1172" s="2457">
        <v>0</v>
      </c>
      <c r="M1172" s="1552">
        <v>0</v>
      </c>
      <c r="N1172" s="1552">
        <v>0</v>
      </c>
      <c r="O1172" s="2456">
        <v>0</v>
      </c>
      <c r="P1172" s="1307"/>
      <c r="Q1172" s="1662"/>
    </row>
    <row r="1173" spans="1:17" ht="14.45" customHeight="1" x14ac:dyDescent="0.2">
      <c r="A1173" s="1535" t="s">
        <v>388</v>
      </c>
      <c r="B1173" s="1004">
        <v>0</v>
      </c>
      <c r="C1173" s="1004">
        <v>0</v>
      </c>
      <c r="D1173" s="1004">
        <v>0</v>
      </c>
      <c r="E1173" s="2608">
        <v>0</v>
      </c>
      <c r="F1173" s="1005"/>
      <c r="G1173" s="1012"/>
      <c r="H1173" s="1012"/>
      <c r="I1173" s="1546"/>
      <c r="J1173" s="1013"/>
      <c r="K1173" s="1014"/>
      <c r="L1173" s="2457">
        <v>0</v>
      </c>
      <c r="M1173" s="1552">
        <v>0</v>
      </c>
      <c r="N1173" s="1552">
        <v>0</v>
      </c>
      <c r="O1173" s="2456">
        <v>0</v>
      </c>
      <c r="P1173" s="1307"/>
      <c r="Q1173" s="1662"/>
    </row>
    <row r="1174" spans="1:17" ht="14.45" customHeight="1" x14ac:dyDescent="0.2">
      <c r="A1174" s="1538" t="s">
        <v>389</v>
      </c>
      <c r="B1174" s="1049">
        <v>0</v>
      </c>
      <c r="C1174" s="1049">
        <v>0</v>
      </c>
      <c r="D1174" s="1049">
        <v>0</v>
      </c>
      <c r="E1174" s="2631"/>
      <c r="F1174" s="1050"/>
      <c r="G1174" s="1051"/>
      <c r="H1174" s="1051"/>
      <c r="I1174" s="1555"/>
      <c r="J1174" s="1052"/>
      <c r="K1174" s="993"/>
      <c r="L1174" s="2438">
        <v>0</v>
      </c>
      <c r="M1174" s="1539">
        <v>0</v>
      </c>
      <c r="N1174" s="1539">
        <v>0</v>
      </c>
      <c r="O1174" s="2577"/>
      <c r="P1174" s="1660"/>
      <c r="Q1174" s="1661"/>
    </row>
    <row r="1175" spans="1:17" ht="14.45" customHeight="1" x14ac:dyDescent="0.2">
      <c r="A1175" s="1535" t="s">
        <v>390</v>
      </c>
      <c r="B1175" s="1196">
        <v>0</v>
      </c>
      <c r="C1175" s="1196">
        <v>0</v>
      </c>
      <c r="D1175" s="1004">
        <v>0</v>
      </c>
      <c r="E1175" s="2608">
        <v>0</v>
      </c>
      <c r="F1175" s="1005"/>
      <c r="G1175" s="1012"/>
      <c r="H1175" s="1012"/>
      <c r="I1175" s="1546"/>
      <c r="J1175" s="1013"/>
      <c r="K1175" s="1014"/>
      <c r="L1175" s="2457">
        <v>0</v>
      </c>
      <c r="M1175" s="1552">
        <v>0</v>
      </c>
      <c r="N1175" s="1552">
        <v>0</v>
      </c>
      <c r="O1175" s="2456">
        <v>0</v>
      </c>
      <c r="P1175" s="1307"/>
      <c r="Q1175" s="1662"/>
    </row>
    <row r="1176" spans="1:17" ht="14.45" customHeight="1" x14ac:dyDescent="0.2">
      <c r="A1176" s="1535" t="s">
        <v>391</v>
      </c>
      <c r="B1176" s="1196">
        <v>0</v>
      </c>
      <c r="C1176" s="1196">
        <v>0</v>
      </c>
      <c r="D1176" s="1004">
        <v>0</v>
      </c>
      <c r="E1176" s="2608">
        <v>0</v>
      </c>
      <c r="F1176" s="1005"/>
      <c r="G1176" s="1012"/>
      <c r="H1176" s="1012"/>
      <c r="I1176" s="1546"/>
      <c r="J1176" s="1013"/>
      <c r="K1176" s="1014"/>
      <c r="L1176" s="2457">
        <v>0</v>
      </c>
      <c r="M1176" s="1552">
        <v>0</v>
      </c>
      <c r="N1176" s="1552">
        <v>0</v>
      </c>
      <c r="O1176" s="2456">
        <v>0</v>
      </c>
      <c r="P1176" s="1307"/>
      <c r="Q1176" s="1662"/>
    </row>
    <row r="1177" spans="1:17" ht="14.45" customHeight="1" x14ac:dyDescent="0.2">
      <c r="A1177" s="1535" t="s">
        <v>392</v>
      </c>
      <c r="B1177" s="1196">
        <v>0</v>
      </c>
      <c r="C1177" s="1196">
        <v>0</v>
      </c>
      <c r="D1177" s="1004">
        <v>0</v>
      </c>
      <c r="E1177" s="2608">
        <v>0</v>
      </c>
      <c r="F1177" s="1005"/>
      <c r="G1177" s="1012"/>
      <c r="H1177" s="1012"/>
      <c r="I1177" s="1546"/>
      <c r="J1177" s="1013"/>
      <c r="K1177" s="1014"/>
      <c r="L1177" s="2457">
        <v>0</v>
      </c>
      <c r="M1177" s="1552">
        <v>0</v>
      </c>
      <c r="N1177" s="1552">
        <v>0</v>
      </c>
      <c r="O1177" s="2456">
        <v>0</v>
      </c>
      <c r="P1177" s="1307"/>
      <c r="Q1177" s="1662"/>
    </row>
    <row r="1178" spans="1:17" ht="14.45" customHeight="1" x14ac:dyDescent="0.2">
      <c r="A1178" s="1535" t="s">
        <v>393</v>
      </c>
      <c r="B1178" s="1196">
        <v>0</v>
      </c>
      <c r="C1178" s="1196">
        <v>0</v>
      </c>
      <c r="D1178" s="1004">
        <v>0</v>
      </c>
      <c r="E1178" s="2608">
        <v>0</v>
      </c>
      <c r="F1178" s="1005"/>
      <c r="G1178" s="1012"/>
      <c r="H1178" s="1012"/>
      <c r="I1178" s="1546"/>
      <c r="J1178" s="1013"/>
      <c r="K1178" s="1014"/>
      <c r="L1178" s="2457">
        <v>0</v>
      </c>
      <c r="M1178" s="1552">
        <v>0</v>
      </c>
      <c r="N1178" s="1552">
        <v>0</v>
      </c>
      <c r="O1178" s="2456">
        <v>0</v>
      </c>
      <c r="P1178" s="1307"/>
      <c r="Q1178" s="1662"/>
    </row>
    <row r="1179" spans="1:17" ht="14.45" customHeight="1" x14ac:dyDescent="0.2">
      <c r="A1179" s="1535" t="s">
        <v>394</v>
      </c>
      <c r="B1179" s="1196">
        <v>0</v>
      </c>
      <c r="C1179" s="1196">
        <v>0</v>
      </c>
      <c r="D1179" s="1004">
        <v>0</v>
      </c>
      <c r="E1179" s="2608">
        <v>0</v>
      </c>
      <c r="F1179" s="1005"/>
      <c r="G1179" s="1012"/>
      <c r="H1179" s="1012"/>
      <c r="I1179" s="1546"/>
      <c r="J1179" s="1013"/>
      <c r="K1179" s="1014"/>
      <c r="L1179" s="2457">
        <v>0</v>
      </c>
      <c r="M1179" s="1552">
        <v>0</v>
      </c>
      <c r="N1179" s="1552">
        <v>0</v>
      </c>
      <c r="O1179" s="2456">
        <v>0</v>
      </c>
      <c r="P1179" s="1307"/>
      <c r="Q1179" s="1662"/>
    </row>
    <row r="1180" spans="1:17" ht="14.45" customHeight="1" x14ac:dyDescent="0.2">
      <c r="A1180" s="1535" t="s">
        <v>395</v>
      </c>
      <c r="B1180" s="1196">
        <v>0</v>
      </c>
      <c r="C1180" s="1196">
        <v>0</v>
      </c>
      <c r="D1180" s="1004">
        <v>0</v>
      </c>
      <c r="E1180" s="2608">
        <v>0</v>
      </c>
      <c r="F1180" s="1005"/>
      <c r="G1180" s="1012"/>
      <c r="H1180" s="1012"/>
      <c r="I1180" s="1546"/>
      <c r="J1180" s="1013"/>
      <c r="K1180" s="1014"/>
      <c r="L1180" s="2457">
        <v>0</v>
      </c>
      <c r="M1180" s="1552">
        <v>0</v>
      </c>
      <c r="N1180" s="1552">
        <v>0</v>
      </c>
      <c r="O1180" s="2456">
        <v>0</v>
      </c>
      <c r="P1180" s="1307"/>
      <c r="Q1180" s="1662"/>
    </row>
    <row r="1181" spans="1:17" ht="14.45" customHeight="1" x14ac:dyDescent="0.2">
      <c r="A1181" s="1535" t="s">
        <v>396</v>
      </c>
      <c r="B1181" s="1196">
        <v>0</v>
      </c>
      <c r="C1181" s="1196">
        <v>0</v>
      </c>
      <c r="D1181" s="1004">
        <v>0</v>
      </c>
      <c r="E1181" s="2608">
        <v>0</v>
      </c>
      <c r="F1181" s="1005"/>
      <c r="G1181" s="1012"/>
      <c r="H1181" s="1012"/>
      <c r="I1181" s="1546"/>
      <c r="J1181" s="1013"/>
      <c r="K1181" s="1014"/>
      <c r="L1181" s="2457">
        <v>0</v>
      </c>
      <c r="M1181" s="1552">
        <v>0</v>
      </c>
      <c r="N1181" s="1552">
        <v>0</v>
      </c>
      <c r="O1181" s="2456">
        <v>0</v>
      </c>
      <c r="P1181" s="1307"/>
      <c r="Q1181" s="1662"/>
    </row>
    <row r="1182" spans="1:17" ht="14.45" customHeight="1" x14ac:dyDescent="0.2">
      <c r="A1182" s="1001" t="s">
        <v>397</v>
      </c>
      <c r="B1182" s="1196">
        <v>0</v>
      </c>
      <c r="C1182" s="1196">
        <v>0</v>
      </c>
      <c r="D1182" s="1004">
        <v>0</v>
      </c>
      <c r="E1182" s="2608">
        <v>0</v>
      </c>
      <c r="F1182" s="1005"/>
      <c r="G1182" s="1012"/>
      <c r="H1182" s="1012"/>
      <c r="I1182" s="1013"/>
      <c r="J1182" s="1013"/>
      <c r="K1182" s="1014"/>
      <c r="L1182" s="2457">
        <v>0</v>
      </c>
      <c r="M1182" s="1552">
        <v>0</v>
      </c>
      <c r="N1182" s="1552">
        <v>0</v>
      </c>
      <c r="O1182" s="2456">
        <v>0</v>
      </c>
      <c r="P1182" s="1307"/>
      <c r="Q1182" s="1662"/>
    </row>
    <row r="1183" spans="1:17" ht="14.45" customHeight="1" x14ac:dyDescent="0.2">
      <c r="A1183" s="1000" t="s">
        <v>398</v>
      </c>
      <c r="B1183" s="1196">
        <v>0</v>
      </c>
      <c r="C1183" s="1196">
        <v>0</v>
      </c>
      <c r="D1183" s="1004">
        <v>0</v>
      </c>
      <c r="E1183" s="2608">
        <v>0</v>
      </c>
      <c r="F1183" s="1019"/>
      <c r="G1183" s="1017"/>
      <c r="H1183" s="1017"/>
      <c r="I1183" s="1020"/>
      <c r="J1183" s="1020"/>
      <c r="K1183" s="1021"/>
      <c r="L1183" s="2457">
        <v>0</v>
      </c>
      <c r="M1183" s="1552">
        <v>0</v>
      </c>
      <c r="N1183" s="1592">
        <v>0</v>
      </c>
      <c r="O1183" s="2456">
        <v>0</v>
      </c>
      <c r="P1183" s="1677"/>
      <c r="Q1183" s="1678"/>
    </row>
    <row r="1184" spans="1:17" ht="14.45" customHeight="1" thickBot="1" x14ac:dyDescent="0.25">
      <c r="A1184" s="1053" t="s">
        <v>399</v>
      </c>
      <c r="B1184" s="1054">
        <v>85</v>
      </c>
      <c r="C1184" s="1054">
        <v>65</v>
      </c>
      <c r="D1184" s="1054">
        <v>133</v>
      </c>
      <c r="E1184" s="1536">
        <v>2.046153846153846</v>
      </c>
      <c r="F1184" s="1534" t="s">
        <v>986</v>
      </c>
      <c r="G1184" s="1135">
        <v>7750000</v>
      </c>
      <c r="H1184" s="1135">
        <v>21370599.33904478</v>
      </c>
      <c r="I1184" s="1055"/>
      <c r="J1184" s="1055" t="s">
        <v>980</v>
      </c>
      <c r="K1184" s="1058"/>
      <c r="L1184" s="1134">
        <v>205</v>
      </c>
      <c r="M1184" s="1134">
        <v>203</v>
      </c>
      <c r="N1184" s="1054">
        <v>545.18000000000006</v>
      </c>
      <c r="O1184" s="1133">
        <v>2.6856157635467985</v>
      </c>
      <c r="P1184" s="1659">
        <v>7749999.9999999991</v>
      </c>
      <c r="Q1184" s="1663">
        <v>21370599.33904478</v>
      </c>
    </row>
    <row r="1185" spans="1:17" x14ac:dyDescent="0.2">
      <c r="A1185" s="7" t="s">
        <v>1904</v>
      </c>
      <c r="B1185" s="8"/>
      <c r="C1185" s="8"/>
      <c r="D1185" s="8"/>
      <c r="E1185" s="9"/>
      <c r="F1185" s="10"/>
      <c r="G1185" s="11"/>
      <c r="H1185" s="8"/>
      <c r="I1185" s="9"/>
      <c r="J1185" s="1"/>
      <c r="K1185" s="1"/>
      <c r="O1185" s="1"/>
      <c r="P1185" s="1"/>
    </row>
    <row r="1186" spans="1:17" x14ac:dyDescent="0.2">
      <c r="A1186" s="6"/>
      <c r="B1186" s="8"/>
      <c r="C1186" s="8"/>
      <c r="D1186" s="8"/>
      <c r="E1186" s="9"/>
      <c r="F1186" s="10"/>
      <c r="G1186" s="11"/>
      <c r="H1186" s="8"/>
      <c r="I1186" s="9"/>
      <c r="J1186" s="1"/>
      <c r="K1186" s="1"/>
      <c r="L1186" s="422"/>
      <c r="O1186" s="1"/>
      <c r="P1186" s="1"/>
    </row>
    <row r="1187" spans="1:17" x14ac:dyDescent="0.2">
      <c r="A1187" s="1687"/>
      <c r="B1187" s="8"/>
      <c r="C1187" s="8"/>
      <c r="D1187" s="8"/>
      <c r="E1187" s="9"/>
      <c r="F1187" s="10"/>
      <c r="G1187" s="11"/>
      <c r="H1187" s="8"/>
      <c r="I1187" s="9"/>
      <c r="J1187" s="1"/>
      <c r="K1187" s="1"/>
      <c r="O1187" s="1"/>
      <c r="P1187" s="1"/>
    </row>
    <row r="1188" spans="1:17" x14ac:dyDescent="0.2">
      <c r="A1188" s="1687"/>
      <c r="B1188" s="8"/>
      <c r="C1188" s="8"/>
      <c r="D1188" s="8"/>
      <c r="E1188" s="2475"/>
      <c r="F1188" s="10"/>
      <c r="G1188" s="11"/>
      <c r="H1188" s="8"/>
      <c r="I1188" s="2475"/>
      <c r="J1188" s="2476"/>
      <c r="K1188" s="2476"/>
      <c r="O1188" s="2476"/>
      <c r="P1188" s="2476"/>
    </row>
    <row r="1189" spans="1:17" ht="14.45" customHeight="1" x14ac:dyDescent="0.25">
      <c r="A1189" s="2710" t="s">
        <v>1901</v>
      </c>
      <c r="B1189" s="2710"/>
      <c r="C1189" s="2710"/>
      <c r="D1189" s="2710"/>
      <c r="E1189" s="2710"/>
      <c r="F1189" s="2710"/>
      <c r="G1189" s="2710"/>
      <c r="H1189" s="2710"/>
      <c r="I1189" s="2710"/>
      <c r="J1189" s="2710"/>
      <c r="K1189" s="2710"/>
      <c r="L1189" s="2710"/>
      <c r="M1189" s="2710"/>
      <c r="N1189" s="2710"/>
      <c r="O1189" s="2710"/>
      <c r="P1189" s="2710"/>
      <c r="Q1189" s="2710"/>
    </row>
    <row r="1190" spans="1:17" ht="14.45" customHeight="1" x14ac:dyDescent="0.2">
      <c r="A1190" s="3"/>
      <c r="B1190" s="12"/>
      <c r="C1190" s="12"/>
      <c r="D1190" s="12"/>
      <c r="E1190" s="13"/>
      <c r="F1190" s="14"/>
      <c r="G1190" s="12"/>
      <c r="H1190" s="12"/>
      <c r="I1190" s="13"/>
      <c r="J1190" s="13"/>
      <c r="K1190" s="13"/>
      <c r="L1190" s="12"/>
      <c r="M1190" s="12"/>
      <c r="N1190" s="12"/>
      <c r="O1190" s="13"/>
      <c r="P1190" s="13"/>
      <c r="Q1190" s="12"/>
    </row>
    <row r="1191" spans="1:17" ht="14.45" customHeight="1" thickBot="1" x14ac:dyDescent="0.25">
      <c r="A1191" s="3" t="s">
        <v>1289</v>
      </c>
      <c r="B1191" s="12"/>
      <c r="C1191" s="12"/>
      <c r="D1191" s="12"/>
      <c r="E1191" s="13"/>
      <c r="F1191" s="14"/>
      <c r="G1191" s="12"/>
      <c r="H1191" s="12"/>
      <c r="I1191" s="13"/>
      <c r="J1191" s="13"/>
      <c r="K1191" s="13"/>
      <c r="L1191" s="12"/>
      <c r="M1191" s="12"/>
      <c r="N1191" s="12"/>
      <c r="O1191" s="13"/>
      <c r="P1191" s="13"/>
      <c r="Q1191" s="12"/>
    </row>
    <row r="1192" spans="1:17" ht="14.45" customHeight="1" thickBot="1" x14ac:dyDescent="0.25">
      <c r="A1192" s="2711" t="s">
        <v>334</v>
      </c>
      <c r="B1192" s="2714" t="s">
        <v>1902</v>
      </c>
      <c r="C1192" s="2715"/>
      <c r="D1192" s="2715"/>
      <c r="E1192" s="2715"/>
      <c r="F1192" s="2715"/>
      <c r="G1192" s="2715"/>
      <c r="H1192" s="2715"/>
      <c r="I1192" s="2715"/>
      <c r="J1192" s="2715"/>
      <c r="K1192" s="2715"/>
      <c r="L1192" s="2716" t="s">
        <v>1903</v>
      </c>
      <c r="M1192" s="2717"/>
      <c r="N1192" s="2717"/>
      <c r="O1192" s="2717"/>
      <c r="P1192" s="2718"/>
      <c r="Q1192" s="2719"/>
    </row>
    <row r="1193" spans="1:17" ht="14.45" customHeight="1" x14ac:dyDescent="0.2">
      <c r="A1193" s="2712"/>
      <c r="B1193" s="2720" t="s">
        <v>335</v>
      </c>
      <c r="C1193" s="2721"/>
      <c r="D1193" s="1061"/>
      <c r="E1193" s="1061" t="s">
        <v>910</v>
      </c>
      <c r="F1193" s="1061" t="s">
        <v>336</v>
      </c>
      <c r="G1193" s="1061"/>
      <c r="H1193" s="1061"/>
      <c r="I1193" s="2724" t="s">
        <v>337</v>
      </c>
      <c r="J1193" s="2725"/>
      <c r="K1193" s="2726"/>
      <c r="L1193" s="2722" t="s">
        <v>335</v>
      </c>
      <c r="M1193" s="2723"/>
      <c r="N1193" s="1068" t="s">
        <v>338</v>
      </c>
      <c r="O1193" s="1069" t="s">
        <v>339</v>
      </c>
      <c r="P1193" s="1070"/>
      <c r="Q1193" s="1071"/>
    </row>
    <row r="1194" spans="1:17" ht="14.45" customHeight="1" x14ac:dyDescent="0.2">
      <c r="A1194" s="2712"/>
      <c r="B1194" s="1061" t="s">
        <v>841</v>
      </c>
      <c r="C1194" s="1061" t="s">
        <v>341</v>
      </c>
      <c r="D1194" s="1061" t="s">
        <v>843</v>
      </c>
      <c r="E1194" s="1061" t="s">
        <v>848</v>
      </c>
      <c r="F1194" s="1061" t="s">
        <v>342</v>
      </c>
      <c r="G1194" s="1061" t="s">
        <v>343</v>
      </c>
      <c r="H1194" s="1061" t="s">
        <v>344</v>
      </c>
      <c r="I1194" s="2727" t="s">
        <v>845</v>
      </c>
      <c r="J1194" s="2728"/>
      <c r="K1194" s="2729"/>
      <c r="L1194" s="1072" t="s">
        <v>841</v>
      </c>
      <c r="M1194" s="1068" t="s">
        <v>341</v>
      </c>
      <c r="N1194" s="1068" t="s">
        <v>345</v>
      </c>
      <c r="O1194" s="1069"/>
      <c r="P1194" s="1068" t="s">
        <v>343</v>
      </c>
      <c r="Q1194" s="1071" t="s">
        <v>344</v>
      </c>
    </row>
    <row r="1195" spans="1:17" ht="14.45" customHeight="1" x14ac:dyDescent="0.2">
      <c r="A1195" s="2712"/>
      <c r="B1195" s="1061"/>
      <c r="C1195" s="1061"/>
      <c r="D1195" s="1061"/>
      <c r="E1195" s="1061"/>
      <c r="F1195" s="1061" t="s">
        <v>347</v>
      </c>
      <c r="G1195" s="1061" t="s">
        <v>348</v>
      </c>
      <c r="H1195" s="1061" t="s">
        <v>347</v>
      </c>
      <c r="I1195" s="1062"/>
      <c r="J1195" s="1063"/>
      <c r="K1195" s="1064"/>
      <c r="L1195" s="1072"/>
      <c r="M1195" s="1068"/>
      <c r="N1195" s="1068"/>
      <c r="O1195" s="1069" t="s">
        <v>350</v>
      </c>
      <c r="P1195" s="1068" t="s">
        <v>348</v>
      </c>
      <c r="Q1195" s="1071" t="s">
        <v>347</v>
      </c>
    </row>
    <row r="1196" spans="1:17" ht="14.45" customHeight="1" x14ac:dyDescent="0.2">
      <c r="A1196" s="2713"/>
      <c r="B1196" s="1065" t="s">
        <v>351</v>
      </c>
      <c r="C1196" s="1065" t="s">
        <v>351</v>
      </c>
      <c r="D1196" s="1065" t="s">
        <v>352</v>
      </c>
      <c r="E1196" s="1065" t="s">
        <v>762</v>
      </c>
      <c r="F1196" s="1065"/>
      <c r="G1196" s="1065" t="s">
        <v>353</v>
      </c>
      <c r="H1196" s="1065" t="s">
        <v>354</v>
      </c>
      <c r="I1196" s="1066" t="s">
        <v>355</v>
      </c>
      <c r="J1196" s="1066" t="s">
        <v>356</v>
      </c>
      <c r="K1196" s="1067" t="s">
        <v>357</v>
      </c>
      <c r="L1196" s="1073" t="s">
        <v>351</v>
      </c>
      <c r="M1196" s="1074" t="s">
        <v>351</v>
      </c>
      <c r="N1196" s="1074" t="s">
        <v>352</v>
      </c>
      <c r="O1196" s="1075"/>
      <c r="P1196" s="1074" t="s">
        <v>353</v>
      </c>
      <c r="Q1196" s="1076" t="s">
        <v>354</v>
      </c>
    </row>
    <row r="1197" spans="1:17" ht="14.45" customHeight="1" x14ac:dyDescent="0.2">
      <c r="A1197" s="1022" t="s">
        <v>358</v>
      </c>
      <c r="B1197" s="1023">
        <v>0</v>
      </c>
      <c r="C1197" s="1023">
        <v>0</v>
      </c>
      <c r="D1197" s="1024">
        <v>0</v>
      </c>
      <c r="E1197" s="1025"/>
      <c r="F1197" s="1026"/>
      <c r="G1197" s="1023"/>
      <c r="H1197" s="1023"/>
      <c r="I1197" s="1025"/>
      <c r="J1197" s="1025"/>
      <c r="K1197" s="1027"/>
      <c r="L1197" s="1028">
        <v>0</v>
      </c>
      <c r="M1197" s="1024">
        <v>0</v>
      </c>
      <c r="N1197" s="1024">
        <v>0</v>
      </c>
      <c r="O1197" s="1664" t="e">
        <v>#DIV/0!</v>
      </c>
      <c r="P1197" s="1665"/>
      <c r="Q1197" s="1666"/>
    </row>
    <row r="1198" spans="1:17" ht="14.45" customHeight="1" x14ac:dyDescent="0.2">
      <c r="A1198" s="1535" t="s">
        <v>359</v>
      </c>
      <c r="B1198" s="1196"/>
      <c r="C1198" s="1196"/>
      <c r="D1198" s="1004">
        <v>0</v>
      </c>
      <c r="E1198" s="1548"/>
      <c r="F1198" s="1388"/>
      <c r="G1198" s="1305"/>
      <c r="H1198" s="1006"/>
      <c r="I1198" s="1543"/>
      <c r="J1198" s="1007"/>
      <c r="K1198" s="1008"/>
      <c r="L1198" s="1009"/>
      <c r="M1198" s="1003"/>
      <c r="N1198" s="1552">
        <v>0</v>
      </c>
      <c r="O1198" s="1679"/>
      <c r="P1198" s="1307"/>
      <c r="Q1198" s="1662"/>
    </row>
    <row r="1199" spans="1:17" ht="14.45" customHeight="1" x14ac:dyDescent="0.2">
      <c r="A1199" s="1535" t="s">
        <v>360</v>
      </c>
      <c r="B1199" s="1196"/>
      <c r="C1199" s="1196"/>
      <c r="D1199" s="1004">
        <v>0</v>
      </c>
      <c r="E1199" s="1548"/>
      <c r="F1199" s="1005"/>
      <c r="G1199" s="1305"/>
      <c r="H1199" s="1006"/>
      <c r="I1199" s="1543"/>
      <c r="J1199" s="1007"/>
      <c r="K1199" s="1008"/>
      <c r="L1199" s="1009"/>
      <c r="M1199" s="1003"/>
      <c r="N1199" s="1552">
        <v>0</v>
      </c>
      <c r="O1199" s="1679"/>
      <c r="P1199" s="1307"/>
      <c r="Q1199" s="1662"/>
    </row>
    <row r="1200" spans="1:17" ht="14.45" customHeight="1" x14ac:dyDescent="0.2">
      <c r="A1200" s="1535" t="s">
        <v>361</v>
      </c>
      <c r="B1200" s="1196"/>
      <c r="C1200" s="1196"/>
      <c r="D1200" s="1004">
        <v>0</v>
      </c>
      <c r="E1200" s="1548"/>
      <c r="F1200" s="1388"/>
      <c r="G1200" s="1305"/>
      <c r="H1200" s="1006"/>
      <c r="I1200" s="1543"/>
      <c r="J1200" s="1007"/>
      <c r="K1200" s="1008"/>
      <c r="L1200" s="1009"/>
      <c r="M1200" s="1003"/>
      <c r="N1200" s="1552">
        <v>0</v>
      </c>
      <c r="O1200" s="1679"/>
      <c r="P1200" s="1307"/>
      <c r="Q1200" s="1662"/>
    </row>
    <row r="1201" spans="1:17" ht="14.45" customHeight="1" x14ac:dyDescent="0.2">
      <c r="A1201" s="1535" t="s">
        <v>362</v>
      </c>
      <c r="B1201" s="1196"/>
      <c r="C1201" s="1196"/>
      <c r="D1201" s="1004">
        <v>0</v>
      </c>
      <c r="E1201" s="1548"/>
      <c r="F1201" s="1388"/>
      <c r="G1201" s="1305"/>
      <c r="H1201" s="1006"/>
      <c r="I1201" s="1543"/>
      <c r="J1201" s="1007"/>
      <c r="K1201" s="1008"/>
      <c r="L1201" s="1009"/>
      <c r="M1201" s="1003"/>
      <c r="N1201" s="1552">
        <v>0</v>
      </c>
      <c r="O1201" s="1679"/>
      <c r="P1201" s="1307"/>
      <c r="Q1201" s="1662"/>
    </row>
    <row r="1202" spans="1:17" ht="14.45" customHeight="1" x14ac:dyDescent="0.2">
      <c r="A1202" s="1535" t="s">
        <v>363</v>
      </c>
      <c r="B1202" s="1196"/>
      <c r="C1202" s="1196"/>
      <c r="D1202" s="1004">
        <v>0</v>
      </c>
      <c r="E1202" s="1548"/>
      <c r="F1202" s="1388"/>
      <c r="G1202" s="1305"/>
      <c r="H1202" s="1006"/>
      <c r="I1202" s="1543"/>
      <c r="J1202" s="1007"/>
      <c r="K1202" s="1008"/>
      <c r="L1202" s="1009"/>
      <c r="M1202" s="1003"/>
      <c r="N1202" s="1552">
        <v>0</v>
      </c>
      <c r="O1202" s="1679"/>
      <c r="P1202" s="1307"/>
      <c r="Q1202" s="1662"/>
    </row>
    <row r="1203" spans="1:17" ht="14.45" customHeight="1" x14ac:dyDescent="0.2">
      <c r="A1203" s="1535" t="s">
        <v>364</v>
      </c>
      <c r="B1203" s="1196"/>
      <c r="C1203" s="1196"/>
      <c r="D1203" s="1004">
        <v>0</v>
      </c>
      <c r="E1203" s="1548"/>
      <c r="F1203" s="1011"/>
      <c r="G1203" s="1305"/>
      <c r="H1203" s="1006"/>
      <c r="I1203" s="1543"/>
      <c r="J1203" s="1007"/>
      <c r="K1203" s="1008"/>
      <c r="L1203" s="1009"/>
      <c r="M1203" s="1003"/>
      <c r="N1203" s="1552">
        <v>0</v>
      </c>
      <c r="O1203" s="1679"/>
      <c r="P1203" s="1307"/>
      <c r="Q1203" s="1662"/>
    </row>
    <row r="1204" spans="1:17" ht="14.45" customHeight="1" x14ac:dyDescent="0.2">
      <c r="A1204" s="1535" t="s">
        <v>365</v>
      </c>
      <c r="B1204" s="1196"/>
      <c r="C1204" s="1196"/>
      <c r="D1204" s="1004">
        <v>0</v>
      </c>
      <c r="E1204" s="1548"/>
      <c r="F1204" s="1388"/>
      <c r="G1204" s="1305"/>
      <c r="H1204" s="1006"/>
      <c r="I1204" s="1543"/>
      <c r="J1204" s="1007"/>
      <c r="K1204" s="1008"/>
      <c r="L1204" s="1009"/>
      <c r="M1204" s="1003"/>
      <c r="N1204" s="1552">
        <v>0</v>
      </c>
      <c r="O1204" s="1679"/>
      <c r="P1204" s="1307"/>
      <c r="Q1204" s="1662"/>
    </row>
    <row r="1205" spans="1:17" ht="14.45" customHeight="1" x14ac:dyDescent="0.2">
      <c r="A1205" s="1535" t="s">
        <v>366</v>
      </c>
      <c r="B1205" s="1196"/>
      <c r="C1205" s="1196"/>
      <c r="D1205" s="1004">
        <v>0</v>
      </c>
      <c r="E1205" s="1548"/>
      <c r="F1205" s="1011"/>
      <c r="G1205" s="1305"/>
      <c r="H1205" s="1006"/>
      <c r="I1205" s="1543"/>
      <c r="J1205" s="1007"/>
      <c r="K1205" s="1008"/>
      <c r="L1205" s="1009"/>
      <c r="M1205" s="1003"/>
      <c r="N1205" s="1552">
        <v>0</v>
      </c>
      <c r="O1205" s="1679"/>
      <c r="P1205" s="1307"/>
      <c r="Q1205" s="1662"/>
    </row>
    <row r="1206" spans="1:17" ht="14.45" customHeight="1" x14ac:dyDescent="0.2">
      <c r="A1206" s="1535" t="s">
        <v>367</v>
      </c>
      <c r="B1206" s="1196"/>
      <c r="C1206" s="1196"/>
      <c r="D1206" s="1004">
        <v>0</v>
      </c>
      <c r="E1206" s="1548"/>
      <c r="F1206" s="1388"/>
      <c r="G1206" s="1305"/>
      <c r="H1206" s="1006"/>
      <c r="I1206" s="1543"/>
      <c r="J1206" s="1007"/>
      <c r="K1206" s="1008"/>
      <c r="L1206" s="1009"/>
      <c r="M1206" s="1003"/>
      <c r="N1206" s="1552">
        <v>0</v>
      </c>
      <c r="O1206" s="1679"/>
      <c r="P1206" s="1307"/>
      <c r="Q1206" s="1662"/>
    </row>
    <row r="1207" spans="1:17" ht="14.45" customHeight="1" x14ac:dyDescent="0.2">
      <c r="A1207" s="1535" t="s">
        <v>368</v>
      </c>
      <c r="B1207" s="1196"/>
      <c r="C1207" s="1196"/>
      <c r="D1207" s="1004">
        <v>0</v>
      </c>
      <c r="E1207" s="1548"/>
      <c r="F1207" s="1388"/>
      <c r="G1207" s="1305"/>
      <c r="H1207" s="1006"/>
      <c r="I1207" s="1543"/>
      <c r="J1207" s="1007"/>
      <c r="K1207" s="1008"/>
      <c r="L1207" s="1009"/>
      <c r="M1207" s="1003"/>
      <c r="N1207" s="1552">
        <v>0</v>
      </c>
      <c r="O1207" s="1679"/>
      <c r="P1207" s="1307"/>
      <c r="Q1207" s="1662"/>
    </row>
    <row r="1208" spans="1:17" ht="14.45" customHeight="1" x14ac:dyDescent="0.2">
      <c r="A1208" s="1535" t="s">
        <v>369</v>
      </c>
      <c r="B1208" s="1196"/>
      <c r="C1208" s="1196"/>
      <c r="D1208" s="1004">
        <v>0</v>
      </c>
      <c r="E1208" s="1548"/>
      <c r="F1208" s="1011"/>
      <c r="G1208" s="1305"/>
      <c r="H1208" s="1006"/>
      <c r="I1208" s="1543"/>
      <c r="J1208" s="1007"/>
      <c r="K1208" s="1008"/>
      <c r="L1208" s="1009"/>
      <c r="M1208" s="1003"/>
      <c r="N1208" s="1552">
        <v>0</v>
      </c>
      <c r="O1208" s="1679"/>
      <c r="P1208" s="1307"/>
      <c r="Q1208" s="1662"/>
    </row>
    <row r="1209" spans="1:17" ht="14.45" customHeight="1" x14ac:dyDescent="0.2">
      <c r="A1209" s="1535" t="s">
        <v>370</v>
      </c>
      <c r="B1209" s="1196"/>
      <c r="C1209" s="1196"/>
      <c r="D1209" s="1004">
        <v>0</v>
      </c>
      <c r="E1209" s="1548"/>
      <c r="F1209" s="1005"/>
      <c r="G1209" s="1305"/>
      <c r="H1209" s="1006"/>
      <c r="I1209" s="1543"/>
      <c r="J1209" s="1007"/>
      <c r="K1209" s="1008"/>
      <c r="L1209" s="1009"/>
      <c r="M1209" s="1003"/>
      <c r="N1209" s="1552">
        <v>0</v>
      </c>
      <c r="O1209" s="1679"/>
      <c r="P1209" s="1307"/>
      <c r="Q1209" s="1662"/>
    </row>
    <row r="1210" spans="1:17" ht="14.45" customHeight="1" x14ac:dyDescent="0.2">
      <c r="A1210" s="1535" t="s">
        <v>371</v>
      </c>
      <c r="B1210" s="1196"/>
      <c r="C1210" s="1196"/>
      <c r="D1210" s="1004">
        <v>0</v>
      </c>
      <c r="E1210" s="1548"/>
      <c r="F1210" s="1011"/>
      <c r="G1210" s="1305"/>
      <c r="H1210" s="1006"/>
      <c r="I1210" s="1543"/>
      <c r="J1210" s="1007"/>
      <c r="K1210" s="1008"/>
      <c r="L1210" s="1009"/>
      <c r="M1210" s="1003"/>
      <c r="N1210" s="1552">
        <v>0</v>
      </c>
      <c r="O1210" s="1679"/>
      <c r="P1210" s="1307"/>
      <c r="Q1210" s="1662"/>
    </row>
    <row r="1211" spans="1:17" ht="14.45" customHeight="1" x14ac:dyDescent="0.2">
      <c r="A1211" s="1535" t="s">
        <v>372</v>
      </c>
      <c r="B1211" s="1196"/>
      <c r="C1211" s="1196"/>
      <c r="D1211" s="1004">
        <v>0</v>
      </c>
      <c r="E1211" s="1548"/>
      <c r="F1211" s="1388"/>
      <c r="G1211" s="1305"/>
      <c r="H1211" s="1006"/>
      <c r="I1211" s="1543"/>
      <c r="J1211" s="1007"/>
      <c r="K1211" s="1008"/>
      <c r="L1211" s="1009"/>
      <c r="M1211" s="1003"/>
      <c r="N1211" s="1552">
        <v>0</v>
      </c>
      <c r="O1211" s="1675"/>
      <c r="P1211" s="1307"/>
      <c r="Q1211" s="1662"/>
    </row>
    <row r="1212" spans="1:17" ht="14.45" customHeight="1" x14ac:dyDescent="0.2">
      <c r="A1212" s="1535" t="s">
        <v>373</v>
      </c>
      <c r="B1212" s="1196"/>
      <c r="C1212" s="1196"/>
      <c r="D1212" s="1004">
        <v>0</v>
      </c>
      <c r="E1212" s="1548"/>
      <c r="F1212" s="1388"/>
      <c r="G1212" s="1305"/>
      <c r="H1212" s="1006"/>
      <c r="I1212" s="1543"/>
      <c r="J1212" s="1007"/>
      <c r="K1212" s="1008"/>
      <c r="L1212" s="1009"/>
      <c r="M1212" s="1003"/>
      <c r="N1212" s="1552">
        <v>0</v>
      </c>
      <c r="O1212" s="1675"/>
      <c r="P1212" s="1307"/>
      <c r="Q1212" s="1662"/>
    </row>
    <row r="1213" spans="1:17" ht="14.45" customHeight="1" x14ac:dyDescent="0.2">
      <c r="A1213" s="1538" t="s">
        <v>374</v>
      </c>
      <c r="B1213" s="1049">
        <v>0</v>
      </c>
      <c r="C1213" s="1031">
        <v>0</v>
      </c>
      <c r="D1213" s="1032">
        <v>0</v>
      </c>
      <c r="E1213" s="1551"/>
      <c r="F1213" s="1034"/>
      <c r="G1213" s="1540"/>
      <c r="H1213" s="1035"/>
      <c r="I1213" s="1544"/>
      <c r="J1213" s="1036"/>
      <c r="K1213" s="1037"/>
      <c r="L1213" s="1038">
        <v>0</v>
      </c>
      <c r="M1213" s="1031">
        <v>0</v>
      </c>
      <c r="N1213" s="1031">
        <v>0</v>
      </c>
      <c r="O1213" s="1658"/>
      <c r="P1213" s="1660"/>
      <c r="Q1213" s="1661"/>
    </row>
    <row r="1214" spans="1:17" ht="14.45" customHeight="1" x14ac:dyDescent="0.2">
      <c r="A1214" s="1535" t="s">
        <v>375</v>
      </c>
      <c r="B1214" s="1003"/>
      <c r="C1214" s="1003"/>
      <c r="D1214" s="1004">
        <v>0</v>
      </c>
      <c r="E1214" s="1548"/>
      <c r="F1214" s="1011"/>
      <c r="G1214" s="1305"/>
      <c r="H1214" s="1006"/>
      <c r="I1214" s="1543"/>
      <c r="J1214" s="1007"/>
      <c r="K1214" s="1008"/>
      <c r="L1214" s="1009"/>
      <c r="M1214" s="1003"/>
      <c r="N1214" s="1552">
        <v>0</v>
      </c>
      <c r="O1214" s="1675"/>
      <c r="P1214" s="1307"/>
      <c r="Q1214" s="1662"/>
    </row>
    <row r="1215" spans="1:17" ht="14.45" customHeight="1" x14ac:dyDescent="0.2">
      <c r="A1215" s="1535" t="s">
        <v>376</v>
      </c>
      <c r="B1215" s="1003"/>
      <c r="C1215" s="1003"/>
      <c r="D1215" s="1004">
        <v>0</v>
      </c>
      <c r="E1215" s="1548"/>
      <c r="F1215" s="1011"/>
      <c r="G1215" s="1305"/>
      <c r="H1215" s="1006"/>
      <c r="I1215" s="1543"/>
      <c r="J1215" s="1007"/>
      <c r="K1215" s="1008"/>
      <c r="L1215" s="1009"/>
      <c r="M1215" s="1003"/>
      <c r="N1215" s="1552">
        <v>0</v>
      </c>
      <c r="O1215" s="1675"/>
      <c r="P1215" s="1307"/>
      <c r="Q1215" s="1662"/>
    </row>
    <row r="1216" spans="1:17" ht="14.45" customHeight="1" x14ac:dyDescent="0.2">
      <c r="A1216" s="1535" t="s">
        <v>377</v>
      </c>
      <c r="B1216" s="1003"/>
      <c r="C1216" s="1003"/>
      <c r="D1216" s="1004">
        <v>0</v>
      </c>
      <c r="E1216" s="1548"/>
      <c r="F1216" s="1011"/>
      <c r="G1216" s="1305"/>
      <c r="H1216" s="1006"/>
      <c r="I1216" s="1543"/>
      <c r="J1216" s="1007"/>
      <c r="K1216" s="1008"/>
      <c r="L1216" s="1009"/>
      <c r="M1216" s="1003"/>
      <c r="N1216" s="1552">
        <v>0</v>
      </c>
      <c r="O1216" s="1675"/>
      <c r="P1216" s="1307"/>
      <c r="Q1216" s="1662"/>
    </row>
    <row r="1217" spans="1:17" ht="14.45" customHeight="1" x14ac:dyDescent="0.2">
      <c r="A1217" s="1535" t="s">
        <v>378</v>
      </c>
      <c r="B1217" s="1003"/>
      <c r="C1217" s="1003"/>
      <c r="D1217" s="1004">
        <v>0</v>
      </c>
      <c r="E1217" s="1548"/>
      <c r="F1217" s="1011"/>
      <c r="G1217" s="1305"/>
      <c r="H1217" s="1006"/>
      <c r="I1217" s="1543"/>
      <c r="J1217" s="1007"/>
      <c r="K1217" s="1008"/>
      <c r="L1217" s="1009"/>
      <c r="M1217" s="1003"/>
      <c r="N1217" s="1552">
        <v>0</v>
      </c>
      <c r="O1217" s="1675"/>
      <c r="P1217" s="1307"/>
      <c r="Q1217" s="1662"/>
    </row>
    <row r="1218" spans="1:17" ht="14.45" customHeight="1" x14ac:dyDescent="0.2">
      <c r="A1218" s="1535" t="s">
        <v>379</v>
      </c>
      <c r="B1218" s="1196"/>
      <c r="C1218" s="1196"/>
      <c r="D1218" s="1004">
        <v>0</v>
      </c>
      <c r="E1218" s="1548"/>
      <c r="F1218" s="1388"/>
      <c r="G1218" s="1305"/>
      <c r="H1218" s="1006"/>
      <c r="I1218" s="1543"/>
      <c r="J1218" s="1007"/>
      <c r="K1218" s="1008"/>
      <c r="L1218" s="1009"/>
      <c r="M1218" s="1003"/>
      <c r="N1218" s="1552">
        <v>0</v>
      </c>
      <c r="O1218" s="1675"/>
      <c r="P1218" s="1307"/>
      <c r="Q1218" s="1662"/>
    </row>
    <row r="1219" spans="1:17" ht="14.45" customHeight="1" x14ac:dyDescent="0.2">
      <c r="A1219" s="1538" t="s">
        <v>380</v>
      </c>
      <c r="B1219" s="1539">
        <v>0</v>
      </c>
      <c r="C1219" s="1041">
        <v>0</v>
      </c>
      <c r="D1219" s="1041">
        <v>0</v>
      </c>
      <c r="E1219" s="1551"/>
      <c r="F1219" s="1034"/>
      <c r="G1219" s="1542"/>
      <c r="H1219" s="1043"/>
      <c r="I1219" s="1545"/>
      <c r="J1219" s="1044"/>
      <c r="K1219" s="1045"/>
      <c r="L1219" s="1046">
        <v>0</v>
      </c>
      <c r="M1219" s="1041">
        <v>0</v>
      </c>
      <c r="N1219" s="1041">
        <v>0</v>
      </c>
      <c r="O1219" s="1664" t="e">
        <v>#DIV/0!</v>
      </c>
      <c r="P1219" s="1660"/>
      <c r="Q1219" s="1661"/>
    </row>
    <row r="1220" spans="1:17" ht="14.45" customHeight="1" x14ac:dyDescent="0.2">
      <c r="A1220" s="1535" t="s">
        <v>381</v>
      </c>
      <c r="B1220" s="1196"/>
      <c r="C1220" s="1196"/>
      <c r="D1220" s="1004">
        <v>0</v>
      </c>
      <c r="E1220" s="1548"/>
      <c r="F1220" s="1388"/>
      <c r="G1220" s="1305"/>
      <c r="H1220" s="1006"/>
      <c r="I1220" s="1543"/>
      <c r="J1220" s="1007"/>
      <c r="K1220" s="1008"/>
      <c r="L1220" s="1009"/>
      <c r="M1220" s="1003"/>
      <c r="N1220" s="1552">
        <v>0</v>
      </c>
      <c r="O1220" s="1679"/>
      <c r="P1220" s="1307"/>
      <c r="Q1220" s="1662"/>
    </row>
    <row r="1221" spans="1:17" ht="14.45" customHeight="1" x14ac:dyDescent="0.2">
      <c r="A1221" s="1535" t="s">
        <v>382</v>
      </c>
      <c r="B1221" s="1196"/>
      <c r="C1221" s="1196"/>
      <c r="D1221" s="1004">
        <v>0</v>
      </c>
      <c r="E1221" s="1548"/>
      <c r="F1221" s="1388"/>
      <c r="G1221" s="1305"/>
      <c r="H1221" s="1006"/>
      <c r="I1221" s="1543"/>
      <c r="J1221" s="1007"/>
      <c r="K1221" s="1008"/>
      <c r="L1221" s="1009"/>
      <c r="M1221" s="1003"/>
      <c r="N1221" s="1552">
        <v>0</v>
      </c>
      <c r="O1221" s="1679"/>
      <c r="P1221" s="1307"/>
      <c r="Q1221" s="1662"/>
    </row>
    <row r="1222" spans="1:17" ht="14.45" customHeight="1" x14ac:dyDescent="0.2">
      <c r="A1222" s="1535" t="s">
        <v>383</v>
      </c>
      <c r="B1222" s="1196"/>
      <c r="C1222" s="1196"/>
      <c r="D1222" s="1004">
        <v>0</v>
      </c>
      <c r="E1222" s="1548"/>
      <c r="F1222" s="1388"/>
      <c r="G1222" s="1305"/>
      <c r="H1222" s="1006"/>
      <c r="I1222" s="1543"/>
      <c r="J1222" s="1007"/>
      <c r="K1222" s="1008"/>
      <c r="L1222" s="1009"/>
      <c r="M1222" s="1003"/>
      <c r="N1222" s="1552">
        <v>0</v>
      </c>
      <c r="O1222" s="1679"/>
      <c r="P1222" s="1307"/>
      <c r="Q1222" s="1662"/>
    </row>
    <row r="1223" spans="1:17" ht="14.45" customHeight="1" x14ac:dyDescent="0.2">
      <c r="A1223" s="1535" t="s">
        <v>384</v>
      </c>
      <c r="B1223" s="1196"/>
      <c r="C1223" s="1196"/>
      <c r="D1223" s="1004">
        <v>0</v>
      </c>
      <c r="E1223" s="1548"/>
      <c r="F1223" s="1388"/>
      <c r="G1223" s="1305"/>
      <c r="H1223" s="1006"/>
      <c r="I1223" s="1546"/>
      <c r="J1223" s="1007"/>
      <c r="K1223" s="1014"/>
      <c r="L1223" s="1009"/>
      <c r="M1223" s="1003"/>
      <c r="N1223" s="1552">
        <v>0</v>
      </c>
      <c r="O1223" s="1675"/>
      <c r="P1223" s="1307"/>
      <c r="Q1223" s="1662"/>
    </row>
    <row r="1224" spans="1:17" ht="14.45" customHeight="1" x14ac:dyDescent="0.2">
      <c r="A1224" s="1535" t="s">
        <v>385</v>
      </c>
      <c r="B1224" s="1196"/>
      <c r="C1224" s="1196"/>
      <c r="D1224" s="1004">
        <v>0</v>
      </c>
      <c r="E1224" s="1548"/>
      <c r="F1224" s="1388"/>
      <c r="G1224" s="1305"/>
      <c r="H1224" s="1006"/>
      <c r="I1224" s="1546"/>
      <c r="J1224" s="1007"/>
      <c r="K1224" s="1014"/>
      <c r="L1224" s="1009"/>
      <c r="M1224" s="1003"/>
      <c r="N1224" s="1552">
        <v>0</v>
      </c>
      <c r="O1224" s="1675"/>
      <c r="P1224" s="1307"/>
      <c r="Q1224" s="1662"/>
    </row>
    <row r="1225" spans="1:17" ht="14.45" customHeight="1" x14ac:dyDescent="0.2">
      <c r="A1225" s="1535" t="s">
        <v>386</v>
      </c>
      <c r="B1225" s="1196"/>
      <c r="C1225" s="1196"/>
      <c r="D1225" s="1004">
        <v>0</v>
      </c>
      <c r="E1225" s="1548"/>
      <c r="F1225" s="1005"/>
      <c r="G1225" s="1554"/>
      <c r="H1225" s="1012"/>
      <c r="I1225" s="1546"/>
      <c r="J1225" s="1007"/>
      <c r="K1225" s="1014"/>
      <c r="L1225" s="1009"/>
      <c r="M1225" s="1003"/>
      <c r="N1225" s="1552">
        <v>0</v>
      </c>
      <c r="O1225" s="1675"/>
      <c r="P1225" s="1307"/>
      <c r="Q1225" s="1662"/>
    </row>
    <row r="1226" spans="1:17" ht="14.45" customHeight="1" x14ac:dyDescent="0.2">
      <c r="A1226" s="1535" t="s">
        <v>387</v>
      </c>
      <c r="B1226" s="1196"/>
      <c r="C1226" s="1196"/>
      <c r="D1226" s="1004">
        <v>0</v>
      </c>
      <c r="E1226" s="1548"/>
      <c r="F1226" s="1388"/>
      <c r="G1226" s="1305"/>
      <c r="H1226" s="1006"/>
      <c r="I1226" s="1546"/>
      <c r="J1226" s="1007"/>
      <c r="K1226" s="1014"/>
      <c r="L1226" s="1009"/>
      <c r="M1226" s="1003"/>
      <c r="N1226" s="1552">
        <v>0</v>
      </c>
      <c r="O1226" s="1675"/>
      <c r="P1226" s="1307"/>
      <c r="Q1226" s="1662"/>
    </row>
    <row r="1227" spans="1:17" ht="14.45" customHeight="1" x14ac:dyDescent="0.2">
      <c r="A1227" s="1535" t="s">
        <v>388</v>
      </c>
      <c r="B1227" s="1015"/>
      <c r="C1227" s="1015"/>
      <c r="D1227" s="1004">
        <v>0</v>
      </c>
      <c r="E1227" s="456"/>
      <c r="F1227" s="1005"/>
      <c r="G1227" s="1012"/>
      <c r="H1227" s="1012"/>
      <c r="I1227" s="1546"/>
      <c r="J1227" s="1013"/>
      <c r="K1227" s="1014"/>
      <c r="L1227" s="1009"/>
      <c r="M1227" s="1003"/>
      <c r="N1227" s="1552">
        <v>0</v>
      </c>
      <c r="O1227" s="1675"/>
      <c r="P1227" s="1307"/>
      <c r="Q1227" s="1662"/>
    </row>
    <row r="1228" spans="1:17" ht="14.45" customHeight="1" x14ac:dyDescent="0.2">
      <c r="A1228" s="1538" t="s">
        <v>389</v>
      </c>
      <c r="B1228" s="1049">
        <v>0</v>
      </c>
      <c r="C1228" s="1049">
        <v>0</v>
      </c>
      <c r="D1228" s="1049">
        <v>0</v>
      </c>
      <c r="E1228" s="1042"/>
      <c r="F1228" s="1050"/>
      <c r="G1228" s="1051"/>
      <c r="H1228" s="1051"/>
      <c r="I1228" s="1555"/>
      <c r="J1228" s="1052"/>
      <c r="K1228" s="993"/>
      <c r="L1228" s="1038">
        <v>0</v>
      </c>
      <c r="M1228" s="1049">
        <v>0</v>
      </c>
      <c r="N1228" s="1049">
        <v>0</v>
      </c>
      <c r="O1228" s="1658"/>
      <c r="P1228" s="1660"/>
      <c r="Q1228" s="1661"/>
    </row>
    <row r="1229" spans="1:17" ht="14.45" customHeight="1" x14ac:dyDescent="0.2">
      <c r="A1229" s="1535" t="s">
        <v>390</v>
      </c>
      <c r="B1229" s="1015"/>
      <c r="C1229" s="1015"/>
      <c r="D1229" s="1004">
        <v>0</v>
      </c>
      <c r="E1229" s="456"/>
      <c r="F1229" s="1005"/>
      <c r="G1229" s="1012"/>
      <c r="H1229" s="1012"/>
      <c r="I1229" s="1546"/>
      <c r="J1229" s="1013"/>
      <c r="K1229" s="1014"/>
      <c r="L1229" s="1009"/>
      <c r="M1229" s="1003"/>
      <c r="N1229" s="1552">
        <v>0</v>
      </c>
      <c r="O1229" s="1675"/>
      <c r="P1229" s="1307"/>
      <c r="Q1229" s="1662"/>
    </row>
    <row r="1230" spans="1:17" ht="14.45" customHeight="1" x14ac:dyDescent="0.2">
      <c r="A1230" s="1535" t="s">
        <v>391</v>
      </c>
      <c r="B1230" s="1015"/>
      <c r="C1230" s="1015"/>
      <c r="D1230" s="1004">
        <v>0</v>
      </c>
      <c r="E1230" s="456"/>
      <c r="F1230" s="1005"/>
      <c r="G1230" s="1012"/>
      <c r="H1230" s="1012"/>
      <c r="I1230" s="1546"/>
      <c r="J1230" s="1013"/>
      <c r="K1230" s="1014"/>
      <c r="L1230" s="1009"/>
      <c r="M1230" s="1003"/>
      <c r="N1230" s="1552">
        <v>0</v>
      </c>
      <c r="O1230" s="1675"/>
      <c r="P1230" s="1307"/>
      <c r="Q1230" s="1662"/>
    </row>
    <row r="1231" spans="1:17" ht="14.45" customHeight="1" x14ac:dyDescent="0.2">
      <c r="A1231" s="1535" t="s">
        <v>392</v>
      </c>
      <c r="B1231" s="1015"/>
      <c r="C1231" s="1015"/>
      <c r="D1231" s="1004">
        <v>0</v>
      </c>
      <c r="E1231" s="456"/>
      <c r="F1231" s="1005"/>
      <c r="G1231" s="1012"/>
      <c r="H1231" s="1012"/>
      <c r="I1231" s="1546"/>
      <c r="J1231" s="1013"/>
      <c r="K1231" s="1014"/>
      <c r="L1231" s="1009"/>
      <c r="M1231" s="1003"/>
      <c r="N1231" s="1552">
        <v>0</v>
      </c>
      <c r="O1231" s="1675"/>
      <c r="P1231" s="1307"/>
      <c r="Q1231" s="1662"/>
    </row>
    <row r="1232" spans="1:17" ht="14.45" customHeight="1" x14ac:dyDescent="0.2">
      <c r="A1232" s="1535" t="s">
        <v>393</v>
      </c>
      <c r="B1232" s="1015"/>
      <c r="C1232" s="1015"/>
      <c r="D1232" s="1004">
        <v>0</v>
      </c>
      <c r="E1232" s="456"/>
      <c r="F1232" s="1005"/>
      <c r="G1232" s="1012"/>
      <c r="H1232" s="1012"/>
      <c r="I1232" s="1546"/>
      <c r="J1232" s="1013"/>
      <c r="K1232" s="1014"/>
      <c r="L1232" s="1009"/>
      <c r="M1232" s="1003"/>
      <c r="N1232" s="1552">
        <v>0</v>
      </c>
      <c r="O1232" s="1675"/>
      <c r="P1232" s="1307"/>
      <c r="Q1232" s="1662"/>
    </row>
    <row r="1233" spans="1:17" ht="14.45" customHeight="1" x14ac:dyDescent="0.2">
      <c r="A1233" s="1535" t="s">
        <v>394</v>
      </c>
      <c r="B1233" s="1015"/>
      <c r="C1233" s="1015"/>
      <c r="D1233" s="1004">
        <v>0</v>
      </c>
      <c r="E1233" s="456"/>
      <c r="F1233" s="1005"/>
      <c r="G1233" s="1012"/>
      <c r="H1233" s="1012"/>
      <c r="I1233" s="1546"/>
      <c r="J1233" s="1013"/>
      <c r="K1233" s="1014"/>
      <c r="L1233" s="1009"/>
      <c r="M1233" s="1003"/>
      <c r="N1233" s="1552">
        <v>0</v>
      </c>
      <c r="O1233" s="1675"/>
      <c r="P1233" s="1307"/>
      <c r="Q1233" s="1662"/>
    </row>
    <row r="1234" spans="1:17" ht="14.45" customHeight="1" x14ac:dyDescent="0.2">
      <c r="A1234" s="1535" t="s">
        <v>395</v>
      </c>
      <c r="B1234" s="1015"/>
      <c r="C1234" s="1015"/>
      <c r="D1234" s="1004">
        <v>0</v>
      </c>
      <c r="E1234" s="456"/>
      <c r="F1234" s="1005"/>
      <c r="G1234" s="1012"/>
      <c r="H1234" s="1012"/>
      <c r="I1234" s="1546"/>
      <c r="J1234" s="1013"/>
      <c r="K1234" s="1014"/>
      <c r="L1234" s="1009"/>
      <c r="M1234" s="1003"/>
      <c r="N1234" s="1552">
        <v>0</v>
      </c>
      <c r="O1234" s="1675"/>
      <c r="P1234" s="1307"/>
      <c r="Q1234" s="1662"/>
    </row>
    <row r="1235" spans="1:17" ht="14.45" customHeight="1" x14ac:dyDescent="0.2">
      <c r="A1235" s="1535" t="s">
        <v>396</v>
      </c>
      <c r="B1235" s="1015"/>
      <c r="C1235" s="1015"/>
      <c r="D1235" s="1004">
        <v>0</v>
      </c>
      <c r="E1235" s="456"/>
      <c r="F1235" s="1005"/>
      <c r="G1235" s="1012"/>
      <c r="H1235" s="1012"/>
      <c r="I1235" s="1546"/>
      <c r="J1235" s="1013"/>
      <c r="K1235" s="1014"/>
      <c r="L1235" s="1009"/>
      <c r="M1235" s="1003"/>
      <c r="N1235" s="1552">
        <v>0</v>
      </c>
      <c r="O1235" s="1675"/>
      <c r="P1235" s="1307"/>
      <c r="Q1235" s="1662"/>
    </row>
    <row r="1236" spans="1:17" ht="14.45" customHeight="1" x14ac:dyDescent="0.2">
      <c r="A1236" s="1001" t="s">
        <v>397</v>
      </c>
      <c r="B1236" s="1015"/>
      <c r="C1236" s="1015"/>
      <c r="D1236" s="1004">
        <v>0</v>
      </c>
      <c r="E1236" s="456"/>
      <c r="F1236" s="1005"/>
      <c r="G1236" s="1012"/>
      <c r="H1236" s="1012"/>
      <c r="I1236" s="1013"/>
      <c r="J1236" s="1013"/>
      <c r="K1236" s="1014"/>
      <c r="L1236" s="1009"/>
      <c r="M1236" s="1003"/>
      <c r="N1236" s="1552">
        <v>0</v>
      </c>
      <c r="O1236" s="1675"/>
      <c r="P1236" s="1307"/>
      <c r="Q1236" s="1662"/>
    </row>
    <row r="1237" spans="1:17" ht="14.45" customHeight="1" x14ac:dyDescent="0.2">
      <c r="A1237" s="1000" t="s">
        <v>398</v>
      </c>
      <c r="B1237" s="1017"/>
      <c r="C1237" s="1017"/>
      <c r="D1237" s="1004">
        <v>0</v>
      </c>
      <c r="E1237" s="1018"/>
      <c r="F1237" s="1019"/>
      <c r="G1237" s="1017"/>
      <c r="H1237" s="1017"/>
      <c r="I1237" s="1020"/>
      <c r="J1237" s="1020"/>
      <c r="K1237" s="1021"/>
      <c r="L1237" s="1190"/>
      <c r="M1237" s="256"/>
      <c r="N1237" s="1673">
        <v>0</v>
      </c>
      <c r="O1237" s="1676"/>
      <c r="P1237" s="1677"/>
      <c r="Q1237" s="1678"/>
    </row>
    <row r="1238" spans="1:17" ht="14.45" customHeight="1" thickBot="1" x14ac:dyDescent="0.25">
      <c r="A1238" s="1053" t="s">
        <v>399</v>
      </c>
      <c r="B1238" s="1054">
        <v>0</v>
      </c>
      <c r="C1238" s="1054">
        <v>0</v>
      </c>
      <c r="D1238" s="1054">
        <v>0</v>
      </c>
      <c r="E1238" s="1536" t="e">
        <v>#DIV/0!</v>
      </c>
      <c r="F1238" s="1534" t="s">
        <v>986</v>
      </c>
      <c r="G1238" s="1135" t="e">
        <v>#DIV/0!</v>
      </c>
      <c r="H1238" s="1135" t="e">
        <v>#DIV/0!</v>
      </c>
      <c r="I1238" s="1055"/>
      <c r="J1238" s="1055" t="s">
        <v>980</v>
      </c>
      <c r="K1238" s="1058"/>
      <c r="L1238" s="1134">
        <v>0</v>
      </c>
      <c r="M1238" s="1134">
        <v>0</v>
      </c>
      <c r="N1238" s="1054">
        <v>0</v>
      </c>
      <c r="O1238" s="1133" t="e">
        <v>#DIV/0!</v>
      </c>
      <c r="P1238" s="1659" t="e">
        <v>#DIV/0!</v>
      </c>
      <c r="Q1238" s="1663" t="e">
        <v>#DIV/0!</v>
      </c>
    </row>
    <row r="1239" spans="1:17" ht="14.45" customHeight="1" x14ac:dyDescent="0.2">
      <c r="A1239" s="7" t="s">
        <v>1904</v>
      </c>
      <c r="B1239" s="8"/>
      <c r="C1239" s="8"/>
      <c r="D1239" s="8"/>
      <c r="E1239" s="9"/>
      <c r="F1239" s="10"/>
      <c r="G1239" s="11"/>
      <c r="H1239" s="8"/>
      <c r="I1239" s="9"/>
      <c r="J1239" s="1"/>
      <c r="K1239" s="1"/>
      <c r="O1239" s="1"/>
      <c r="P1239" s="1"/>
    </row>
    <row r="1240" spans="1:17" x14ac:dyDescent="0.2">
      <c r="A1240" s="42"/>
      <c r="B1240" s="8"/>
      <c r="C1240" s="8"/>
      <c r="D1240" s="8"/>
      <c r="E1240" s="9"/>
      <c r="F1240" s="10"/>
      <c r="G1240" s="11"/>
      <c r="H1240" s="8"/>
      <c r="I1240" s="9"/>
      <c r="J1240" s="1"/>
      <c r="K1240" s="1"/>
      <c r="O1240" s="1"/>
      <c r="P1240" s="1"/>
    </row>
    <row r="1241" spans="1:17" x14ac:dyDescent="0.2">
      <c r="A1241" s="42"/>
      <c r="B1241" s="8"/>
      <c r="C1241" s="8"/>
      <c r="D1241" s="8"/>
      <c r="E1241" s="2475"/>
      <c r="F1241" s="10"/>
      <c r="G1241" s="11"/>
      <c r="H1241" s="8"/>
      <c r="I1241" s="2475"/>
      <c r="J1241" s="2476"/>
      <c r="K1241" s="2476"/>
      <c r="O1241" s="2476"/>
      <c r="P1241" s="2476"/>
    </row>
    <row r="1242" spans="1:17" x14ac:dyDescent="0.2">
      <c r="A1242" s="42"/>
      <c r="B1242" s="8"/>
      <c r="C1242" s="8"/>
      <c r="D1242" s="8"/>
      <c r="E1242" s="2475"/>
      <c r="F1242" s="10"/>
      <c r="G1242" s="11"/>
      <c r="H1242" s="8"/>
      <c r="I1242" s="2475"/>
      <c r="J1242" s="2476"/>
      <c r="K1242" s="2476"/>
      <c r="O1242" s="2476"/>
      <c r="P1242" s="2476"/>
    </row>
    <row r="1243" spans="1:17" ht="14.45" customHeight="1" x14ac:dyDescent="0.25">
      <c r="A1243" s="2710" t="s">
        <v>1901</v>
      </c>
      <c r="B1243" s="2710"/>
      <c r="C1243" s="2710"/>
      <c r="D1243" s="2710"/>
      <c r="E1243" s="2710"/>
      <c r="F1243" s="2710"/>
      <c r="G1243" s="2710"/>
      <c r="H1243" s="2710"/>
      <c r="I1243" s="2710"/>
      <c r="J1243" s="2710"/>
      <c r="K1243" s="2710"/>
      <c r="L1243" s="2710"/>
      <c r="M1243" s="2710"/>
      <c r="N1243" s="2710"/>
      <c r="O1243" s="2710"/>
      <c r="P1243" s="2710"/>
      <c r="Q1243" s="2710"/>
    </row>
    <row r="1244" spans="1:17" ht="14.45" customHeight="1" x14ac:dyDescent="0.2">
      <c r="A1244" s="3"/>
      <c r="B1244" s="12"/>
      <c r="C1244" s="12"/>
      <c r="D1244" s="12"/>
      <c r="E1244" s="13"/>
      <c r="F1244" s="14"/>
      <c r="G1244" s="12"/>
      <c r="H1244" s="12"/>
      <c r="I1244" s="13"/>
      <c r="J1244" s="13"/>
      <c r="K1244" s="13"/>
      <c r="L1244" s="12"/>
      <c r="M1244" s="12"/>
      <c r="N1244" s="12"/>
      <c r="O1244" s="13"/>
      <c r="P1244" s="13"/>
      <c r="Q1244" s="12"/>
    </row>
    <row r="1245" spans="1:17" ht="14.45" customHeight="1" thickBot="1" x14ac:dyDescent="0.25">
      <c r="A1245" s="3" t="s">
        <v>1828</v>
      </c>
      <c r="B1245" s="12"/>
      <c r="C1245" s="12"/>
      <c r="D1245" s="12"/>
      <c r="E1245" s="13"/>
      <c r="F1245" s="14"/>
      <c r="G1245" s="12"/>
      <c r="H1245" s="12"/>
      <c r="I1245" s="13"/>
      <c r="J1245" s="13"/>
      <c r="K1245" s="13"/>
      <c r="L1245" s="12"/>
      <c r="M1245" s="12"/>
      <c r="N1245" s="12"/>
      <c r="O1245" s="13"/>
      <c r="P1245" s="13"/>
      <c r="Q1245" s="12"/>
    </row>
    <row r="1246" spans="1:17" ht="14.45" customHeight="1" thickBot="1" x14ac:dyDescent="0.25">
      <c r="A1246" s="2711" t="s">
        <v>334</v>
      </c>
      <c r="B1246" s="2714" t="s">
        <v>1902</v>
      </c>
      <c r="C1246" s="2715"/>
      <c r="D1246" s="2715"/>
      <c r="E1246" s="2715"/>
      <c r="F1246" s="2715"/>
      <c r="G1246" s="2715"/>
      <c r="H1246" s="2715"/>
      <c r="I1246" s="2715"/>
      <c r="J1246" s="2715"/>
      <c r="K1246" s="2715"/>
      <c r="L1246" s="2716" t="s">
        <v>1903</v>
      </c>
      <c r="M1246" s="2717"/>
      <c r="N1246" s="2717"/>
      <c r="O1246" s="2717"/>
      <c r="P1246" s="2718"/>
      <c r="Q1246" s="2719"/>
    </row>
    <row r="1247" spans="1:17" ht="14.45" customHeight="1" x14ac:dyDescent="0.2">
      <c r="A1247" s="2712"/>
      <c r="B1247" s="2720" t="s">
        <v>335</v>
      </c>
      <c r="C1247" s="2721"/>
      <c r="D1247" s="1061"/>
      <c r="E1247" s="1061" t="s">
        <v>910</v>
      </c>
      <c r="F1247" s="1061" t="s">
        <v>336</v>
      </c>
      <c r="G1247" s="1061"/>
      <c r="H1247" s="1061"/>
      <c r="I1247" s="2724" t="s">
        <v>337</v>
      </c>
      <c r="J1247" s="2725"/>
      <c r="K1247" s="2726"/>
      <c r="L1247" s="2722" t="s">
        <v>335</v>
      </c>
      <c r="M1247" s="2723"/>
      <c r="N1247" s="1068" t="s">
        <v>338</v>
      </c>
      <c r="O1247" s="1069" t="s">
        <v>339</v>
      </c>
      <c r="P1247" s="1070"/>
      <c r="Q1247" s="1071"/>
    </row>
    <row r="1248" spans="1:17" ht="14.45" customHeight="1" x14ac:dyDescent="0.2">
      <c r="A1248" s="2712"/>
      <c r="B1248" s="1061" t="s">
        <v>841</v>
      </c>
      <c r="C1248" s="1061" t="s">
        <v>341</v>
      </c>
      <c r="D1248" s="1061" t="s">
        <v>843</v>
      </c>
      <c r="E1248" s="1061" t="s">
        <v>848</v>
      </c>
      <c r="F1248" s="1061" t="s">
        <v>342</v>
      </c>
      <c r="G1248" s="1061" t="s">
        <v>343</v>
      </c>
      <c r="H1248" s="1061" t="s">
        <v>344</v>
      </c>
      <c r="I1248" s="2727" t="s">
        <v>845</v>
      </c>
      <c r="J1248" s="2728"/>
      <c r="K1248" s="2729"/>
      <c r="L1248" s="1072" t="s">
        <v>841</v>
      </c>
      <c r="M1248" s="1068" t="s">
        <v>341</v>
      </c>
      <c r="N1248" s="1068" t="s">
        <v>345</v>
      </c>
      <c r="O1248" s="1069"/>
      <c r="P1248" s="1068" t="s">
        <v>343</v>
      </c>
      <c r="Q1248" s="1071" t="s">
        <v>344</v>
      </c>
    </row>
    <row r="1249" spans="1:17" ht="14.45" customHeight="1" x14ac:dyDescent="0.2">
      <c r="A1249" s="2712"/>
      <c r="B1249" s="1061"/>
      <c r="C1249" s="1061"/>
      <c r="D1249" s="1061"/>
      <c r="E1249" s="1061"/>
      <c r="F1249" s="1061" t="s">
        <v>347</v>
      </c>
      <c r="G1249" s="1061" t="s">
        <v>348</v>
      </c>
      <c r="H1249" s="1061" t="s">
        <v>347</v>
      </c>
      <c r="I1249" s="1062"/>
      <c r="J1249" s="1063"/>
      <c r="K1249" s="1064"/>
      <c r="L1249" s="1072"/>
      <c r="M1249" s="1068"/>
      <c r="N1249" s="1068"/>
      <c r="O1249" s="1069" t="s">
        <v>350</v>
      </c>
      <c r="P1249" s="1068" t="s">
        <v>348</v>
      </c>
      <c r="Q1249" s="1071" t="s">
        <v>347</v>
      </c>
    </row>
    <row r="1250" spans="1:17" ht="14.45" customHeight="1" x14ac:dyDescent="0.2">
      <c r="A1250" s="2713"/>
      <c r="B1250" s="1065" t="s">
        <v>351</v>
      </c>
      <c r="C1250" s="1065" t="s">
        <v>351</v>
      </c>
      <c r="D1250" s="1065" t="s">
        <v>352</v>
      </c>
      <c r="E1250" s="1065" t="s">
        <v>762</v>
      </c>
      <c r="F1250" s="1065"/>
      <c r="G1250" s="1065" t="s">
        <v>353</v>
      </c>
      <c r="H1250" s="1065" t="s">
        <v>354</v>
      </c>
      <c r="I1250" s="1066" t="s">
        <v>355</v>
      </c>
      <c r="J1250" s="1066" t="s">
        <v>356</v>
      </c>
      <c r="K1250" s="1067" t="s">
        <v>357</v>
      </c>
      <c r="L1250" s="1073" t="s">
        <v>351</v>
      </c>
      <c r="M1250" s="1074" t="s">
        <v>351</v>
      </c>
      <c r="N1250" s="1074" t="s">
        <v>352</v>
      </c>
      <c r="O1250" s="1075"/>
      <c r="P1250" s="1074" t="s">
        <v>353</v>
      </c>
      <c r="Q1250" s="1076" t="s">
        <v>354</v>
      </c>
    </row>
    <row r="1251" spans="1:17" ht="14.45" customHeight="1" x14ac:dyDescent="0.2">
      <c r="A1251" s="1022" t="s">
        <v>358</v>
      </c>
      <c r="B1251" s="1023">
        <v>243.5</v>
      </c>
      <c r="C1251" s="1023">
        <v>199</v>
      </c>
      <c r="D1251" s="1024">
        <v>2996.6000000000004</v>
      </c>
      <c r="E1251" s="1664">
        <v>15.058291457286433</v>
      </c>
      <c r="F1251" s="1026"/>
      <c r="G1251" s="1023"/>
      <c r="H1251" s="1023"/>
      <c r="I1251" s="1025"/>
      <c r="J1251" s="1025"/>
      <c r="K1251" s="1027"/>
      <c r="L1251" s="1028">
        <v>189.5</v>
      </c>
      <c r="M1251" s="1024">
        <v>170.5</v>
      </c>
      <c r="N1251" s="1024">
        <v>2406.12</v>
      </c>
      <c r="O1251" s="1664">
        <v>14.112140762463342</v>
      </c>
      <c r="P1251" s="1665"/>
      <c r="Q1251" s="1666"/>
    </row>
    <row r="1252" spans="1:17" ht="14.45" customHeight="1" x14ac:dyDescent="0.2">
      <c r="A1252" s="1535" t="s">
        <v>359</v>
      </c>
      <c r="B1252" s="1206">
        <v>13</v>
      </c>
      <c r="C1252" s="1206">
        <v>13</v>
      </c>
      <c r="D1252" s="265">
        <v>320.06</v>
      </c>
      <c r="E1252" s="1206">
        <v>24.62</v>
      </c>
      <c r="F1252" s="1388" t="s">
        <v>982</v>
      </c>
      <c r="G1252" s="1305">
        <v>1847000</v>
      </c>
      <c r="H1252" s="1006">
        <v>25913572.664481111</v>
      </c>
      <c r="I1252" s="1543"/>
      <c r="J1252" s="1007"/>
      <c r="K1252" s="1008"/>
      <c r="L1252" s="2625">
        <v>7</v>
      </c>
      <c r="M1252" s="1206">
        <v>7</v>
      </c>
      <c r="N1252" s="1206">
        <v>98</v>
      </c>
      <c r="O1252" s="2610">
        <v>14</v>
      </c>
      <c r="P1252" s="1307">
        <v>1530000</v>
      </c>
      <c r="Q1252" s="1200">
        <v>25913572.664481111</v>
      </c>
    </row>
    <row r="1253" spans="1:17" ht="14.45" customHeight="1" x14ac:dyDescent="0.2">
      <c r="A1253" s="1535" t="s">
        <v>360</v>
      </c>
      <c r="B1253" s="1206">
        <v>4</v>
      </c>
      <c r="C1253" s="1206">
        <v>4</v>
      </c>
      <c r="D1253" s="265">
        <v>72.88</v>
      </c>
      <c r="E1253" s="1206">
        <v>18.22</v>
      </c>
      <c r="F1253" s="1388" t="s">
        <v>982</v>
      </c>
      <c r="G1253" s="1305">
        <v>1847000</v>
      </c>
      <c r="H1253" s="1006">
        <v>25913572.664481111</v>
      </c>
      <c r="I1253" s="1543"/>
      <c r="J1253" s="1007"/>
      <c r="K1253" s="1008"/>
      <c r="L1253" s="2625">
        <v>4</v>
      </c>
      <c r="M1253" s="1206">
        <v>4</v>
      </c>
      <c r="N1253" s="1206">
        <v>70.400000000000006</v>
      </c>
      <c r="O1253" s="2610">
        <v>17.600000000000001</v>
      </c>
      <c r="P1253" s="1307">
        <v>1530000</v>
      </c>
      <c r="Q1253" s="1200">
        <v>25913572.664481111</v>
      </c>
    </row>
    <row r="1254" spans="1:17" ht="14.45" customHeight="1" x14ac:dyDescent="0.2">
      <c r="A1254" s="1535" t="s">
        <v>361</v>
      </c>
      <c r="B1254" s="1206">
        <v>120</v>
      </c>
      <c r="C1254" s="1206">
        <v>100</v>
      </c>
      <c r="D1254" s="265">
        <v>1200</v>
      </c>
      <c r="E1254" s="1206">
        <v>12</v>
      </c>
      <c r="F1254" s="1388" t="s">
        <v>982</v>
      </c>
      <c r="G1254" s="1305">
        <v>1847000</v>
      </c>
      <c r="H1254" s="1006">
        <v>25913572.664481111</v>
      </c>
      <c r="I1254" s="1543"/>
      <c r="J1254" s="1007"/>
      <c r="K1254" s="1008"/>
      <c r="L1254" s="2625">
        <v>100</v>
      </c>
      <c r="M1254" s="1206">
        <v>85</v>
      </c>
      <c r="N1254" s="1206">
        <v>850</v>
      </c>
      <c r="O1254" s="2610">
        <v>10</v>
      </c>
      <c r="P1254" s="1307">
        <v>1530000</v>
      </c>
      <c r="Q1254" s="1200">
        <v>25913572.664481111</v>
      </c>
    </row>
    <row r="1255" spans="1:17" ht="14.45" customHeight="1" x14ac:dyDescent="0.2">
      <c r="A1255" s="1535" t="s">
        <v>362</v>
      </c>
      <c r="B1255" s="1206">
        <v>6</v>
      </c>
      <c r="C1255" s="1206">
        <v>6</v>
      </c>
      <c r="D1255" s="265">
        <v>36.660000000000004</v>
      </c>
      <c r="E1255" s="1206">
        <v>6.11</v>
      </c>
      <c r="F1255" s="1388" t="s">
        <v>982</v>
      </c>
      <c r="G1255" s="1305">
        <v>1847000</v>
      </c>
      <c r="H1255" s="1006">
        <v>25913572.664481111</v>
      </c>
      <c r="I1255" s="1543"/>
      <c r="J1255" s="1007"/>
      <c r="K1255" s="1008"/>
      <c r="L1255" s="2625">
        <v>2</v>
      </c>
      <c r="M1255" s="1206">
        <v>2</v>
      </c>
      <c r="N1255" s="1206">
        <v>12.22</v>
      </c>
      <c r="O1255" s="2610">
        <v>6.11</v>
      </c>
      <c r="P1255" s="1307">
        <v>1530000</v>
      </c>
      <c r="Q1255" s="1200">
        <v>25913572.664481111</v>
      </c>
    </row>
    <row r="1256" spans="1:17" ht="14.45" customHeight="1" x14ac:dyDescent="0.2">
      <c r="A1256" s="1535" t="s">
        <v>363</v>
      </c>
      <c r="B1256" s="1206">
        <v>17</v>
      </c>
      <c r="C1256" s="1206">
        <v>17</v>
      </c>
      <c r="D1256" s="265">
        <v>289</v>
      </c>
      <c r="E1256" s="1206">
        <v>17</v>
      </c>
      <c r="F1256" s="1388" t="s">
        <v>982</v>
      </c>
      <c r="G1256" s="1305">
        <v>1847000</v>
      </c>
      <c r="H1256" s="1006">
        <v>25913572.664481111</v>
      </c>
      <c r="I1256" s="1543"/>
      <c r="J1256" s="1007"/>
      <c r="K1256" s="1008"/>
      <c r="L1256" s="2625">
        <v>17</v>
      </c>
      <c r="M1256" s="1206">
        <v>17</v>
      </c>
      <c r="N1256" s="1206">
        <v>323</v>
      </c>
      <c r="O1256" s="2610">
        <v>19</v>
      </c>
      <c r="P1256" s="1307">
        <v>1530000</v>
      </c>
      <c r="Q1256" s="1200">
        <v>25913572.664481111</v>
      </c>
    </row>
    <row r="1257" spans="1:17" ht="14.45" customHeight="1" x14ac:dyDescent="0.2">
      <c r="A1257" s="1535" t="s">
        <v>364</v>
      </c>
      <c r="B1257" s="1206">
        <v>25</v>
      </c>
      <c r="C1257" s="1206">
        <v>22</v>
      </c>
      <c r="D1257" s="265">
        <v>330</v>
      </c>
      <c r="E1257" s="1206">
        <v>15</v>
      </c>
      <c r="F1257" s="1388" t="s">
        <v>982</v>
      </c>
      <c r="G1257" s="1305">
        <v>1847000</v>
      </c>
      <c r="H1257" s="1006">
        <v>25913572.664481111</v>
      </c>
      <c r="I1257" s="1543"/>
      <c r="J1257" s="1007"/>
      <c r="K1257" s="1008"/>
      <c r="L1257" s="2625">
        <v>12</v>
      </c>
      <c r="M1257" s="1206">
        <v>11</v>
      </c>
      <c r="N1257" s="1206">
        <v>165</v>
      </c>
      <c r="O1257" s="2610">
        <v>15</v>
      </c>
      <c r="P1257" s="1307">
        <v>1530000</v>
      </c>
      <c r="Q1257" s="1200">
        <v>25913572.664481111</v>
      </c>
    </row>
    <row r="1258" spans="1:17" ht="14.45" customHeight="1" x14ac:dyDescent="0.2">
      <c r="A1258" s="1535" t="s">
        <v>365</v>
      </c>
      <c r="B1258" s="1206">
        <v>5</v>
      </c>
      <c r="C1258" s="1206">
        <v>5</v>
      </c>
      <c r="D1258" s="265">
        <v>80</v>
      </c>
      <c r="E1258" s="1206">
        <v>16</v>
      </c>
      <c r="F1258" s="1388" t="s">
        <v>982</v>
      </c>
      <c r="G1258" s="1305">
        <v>1847000</v>
      </c>
      <c r="H1258" s="1006">
        <v>25913572.664481111</v>
      </c>
      <c r="I1258" s="1543"/>
      <c r="J1258" s="1007"/>
      <c r="K1258" s="1008"/>
      <c r="L1258" s="2625">
        <v>5</v>
      </c>
      <c r="M1258" s="1206">
        <v>5</v>
      </c>
      <c r="N1258" s="1206">
        <v>80</v>
      </c>
      <c r="O1258" s="2610">
        <v>16</v>
      </c>
      <c r="P1258" s="1307">
        <v>1530000</v>
      </c>
      <c r="Q1258" s="1200">
        <v>25913572.664481111</v>
      </c>
    </row>
    <row r="1259" spans="1:17" ht="14.45" customHeight="1" x14ac:dyDescent="0.2">
      <c r="A1259" s="1535" t="s">
        <v>366</v>
      </c>
      <c r="B1259" s="1206">
        <v>20</v>
      </c>
      <c r="C1259" s="1206">
        <v>0</v>
      </c>
      <c r="D1259" s="265">
        <v>0</v>
      </c>
      <c r="E1259" s="1206">
        <v>16.5</v>
      </c>
      <c r="F1259" s="1388" t="s">
        <v>982</v>
      </c>
      <c r="G1259" s="1305">
        <v>1847000</v>
      </c>
      <c r="H1259" s="1006">
        <v>25913572.664481111</v>
      </c>
      <c r="I1259" s="1543"/>
      <c r="J1259" s="1007"/>
      <c r="K1259" s="1008"/>
      <c r="L1259" s="2625">
        <v>15</v>
      </c>
      <c r="M1259" s="1206">
        <v>15</v>
      </c>
      <c r="N1259" s="1206">
        <v>247.5</v>
      </c>
      <c r="O1259" s="2610">
        <v>16.5</v>
      </c>
      <c r="P1259" s="1307">
        <v>1530000</v>
      </c>
      <c r="Q1259" s="1200">
        <v>25913572.664481111</v>
      </c>
    </row>
    <row r="1260" spans="1:17" ht="14.45" customHeight="1" x14ac:dyDescent="0.2">
      <c r="A1260" s="1535" t="s">
        <v>367</v>
      </c>
      <c r="B1260" s="1206">
        <v>0</v>
      </c>
      <c r="C1260" s="1206">
        <v>0</v>
      </c>
      <c r="D1260" s="265">
        <v>0</v>
      </c>
      <c r="E1260" s="1206">
        <v>0</v>
      </c>
      <c r="F1260" s="1005"/>
      <c r="G1260" s="1305"/>
      <c r="H1260" s="1006"/>
      <c r="I1260" s="1543"/>
      <c r="J1260" s="1007"/>
      <c r="K1260" s="1008"/>
      <c r="L1260" s="2625">
        <v>0</v>
      </c>
      <c r="M1260" s="1206">
        <v>0</v>
      </c>
      <c r="N1260" s="1206">
        <v>0</v>
      </c>
      <c r="O1260" s="2610"/>
      <c r="P1260" s="1307"/>
      <c r="Q1260" s="1200"/>
    </row>
    <row r="1261" spans="1:17" ht="14.45" customHeight="1" x14ac:dyDescent="0.2">
      <c r="A1261" s="1535" t="s">
        <v>368</v>
      </c>
      <c r="B1261" s="1206">
        <v>4</v>
      </c>
      <c r="C1261" s="1206">
        <v>4</v>
      </c>
      <c r="D1261" s="265">
        <v>60</v>
      </c>
      <c r="E1261" s="1206">
        <v>15</v>
      </c>
      <c r="F1261" s="1388" t="s">
        <v>982</v>
      </c>
      <c r="G1261" s="1305">
        <v>1847000</v>
      </c>
      <c r="H1261" s="1006">
        <v>25913572.664481111</v>
      </c>
      <c r="I1261" s="1543"/>
      <c r="J1261" s="1007"/>
      <c r="K1261" s="1008"/>
      <c r="L1261" s="2625">
        <v>4</v>
      </c>
      <c r="M1261" s="1206">
        <v>4</v>
      </c>
      <c r="N1261" s="1206">
        <v>60</v>
      </c>
      <c r="O1261" s="2610">
        <v>15</v>
      </c>
      <c r="P1261" s="1307">
        <v>1530000</v>
      </c>
      <c r="Q1261" s="1200">
        <v>25913572.664481111</v>
      </c>
    </row>
    <row r="1262" spans="1:17" ht="14.45" customHeight="1" x14ac:dyDescent="0.2">
      <c r="A1262" s="1535" t="s">
        <v>369</v>
      </c>
      <c r="B1262" s="1206">
        <v>16</v>
      </c>
      <c r="C1262" s="1206">
        <v>14.5</v>
      </c>
      <c r="D1262" s="265">
        <v>246.5</v>
      </c>
      <c r="E1262" s="1206">
        <v>17</v>
      </c>
      <c r="F1262" s="1388" t="s">
        <v>982</v>
      </c>
      <c r="G1262" s="1305">
        <v>1847000</v>
      </c>
      <c r="H1262" s="1006">
        <v>25913572.664481111</v>
      </c>
      <c r="I1262" s="1543"/>
      <c r="J1262" s="1007"/>
      <c r="K1262" s="1008"/>
      <c r="L1262" s="2625">
        <v>9</v>
      </c>
      <c r="M1262" s="1206">
        <v>7</v>
      </c>
      <c r="N1262" s="1206">
        <v>126</v>
      </c>
      <c r="O1262" s="2610">
        <v>18</v>
      </c>
      <c r="P1262" s="1307">
        <v>1530000</v>
      </c>
      <c r="Q1262" s="1200">
        <v>25913572.664481111</v>
      </c>
    </row>
    <row r="1263" spans="1:17" ht="14.45" customHeight="1" x14ac:dyDescent="0.2">
      <c r="A1263" s="1535" t="s">
        <v>370</v>
      </c>
      <c r="B1263" s="1206">
        <v>12</v>
      </c>
      <c r="C1263" s="1206">
        <v>12</v>
      </c>
      <c r="D1263" s="265">
        <v>336</v>
      </c>
      <c r="E1263" s="1206">
        <v>28</v>
      </c>
      <c r="F1263" s="1388" t="s">
        <v>982</v>
      </c>
      <c r="G1263" s="1305">
        <v>1847000</v>
      </c>
      <c r="H1263" s="1006">
        <v>25913572.664481111</v>
      </c>
      <c r="I1263" s="1543"/>
      <c r="J1263" s="1007"/>
      <c r="K1263" s="1008"/>
      <c r="L1263" s="2625">
        <v>14</v>
      </c>
      <c r="M1263" s="1206">
        <v>13</v>
      </c>
      <c r="N1263" s="1206">
        <v>364</v>
      </c>
      <c r="O1263" s="2610">
        <v>28</v>
      </c>
      <c r="P1263" s="1307">
        <v>1530000</v>
      </c>
      <c r="Q1263" s="1200">
        <v>25913572.664481111</v>
      </c>
    </row>
    <row r="1264" spans="1:17" ht="14.45" customHeight="1" x14ac:dyDescent="0.2">
      <c r="A1264" s="1535" t="s">
        <v>371</v>
      </c>
      <c r="B1264" s="1206">
        <v>0.5</v>
      </c>
      <c r="C1264" s="1206">
        <v>0.5</v>
      </c>
      <c r="D1264" s="265">
        <v>8</v>
      </c>
      <c r="E1264" s="1206">
        <v>16</v>
      </c>
      <c r="F1264" s="1388" t="s">
        <v>982</v>
      </c>
      <c r="G1264" s="1305">
        <v>1847000</v>
      </c>
      <c r="H1264" s="1006">
        <v>25913572.664481111</v>
      </c>
      <c r="I1264" s="1543"/>
      <c r="J1264" s="1007"/>
      <c r="K1264" s="1008"/>
      <c r="L1264" s="2625">
        <v>0.5</v>
      </c>
      <c r="M1264" s="1206">
        <v>0.5</v>
      </c>
      <c r="N1264" s="1206">
        <v>10</v>
      </c>
      <c r="O1264" s="2610">
        <v>20</v>
      </c>
      <c r="P1264" s="1307">
        <v>1530000</v>
      </c>
      <c r="Q1264" s="1200">
        <v>25913572.664481111</v>
      </c>
    </row>
    <row r="1265" spans="1:17" ht="14.45" customHeight="1" x14ac:dyDescent="0.2">
      <c r="A1265" s="1535" t="s">
        <v>372</v>
      </c>
      <c r="B1265" s="1206">
        <v>1</v>
      </c>
      <c r="C1265" s="1206">
        <v>1</v>
      </c>
      <c r="D1265" s="265">
        <v>17.5</v>
      </c>
      <c r="E1265" s="1206">
        <v>17.5</v>
      </c>
      <c r="F1265" s="1388" t="s">
        <v>982</v>
      </c>
      <c r="G1265" s="1305">
        <v>1847000</v>
      </c>
      <c r="H1265" s="1006">
        <v>25913572.664481111</v>
      </c>
      <c r="I1265" s="1543"/>
      <c r="J1265" s="1007"/>
      <c r="K1265" s="1008"/>
      <c r="L1265" s="2625">
        <v>0</v>
      </c>
      <c r="M1265" s="1206">
        <v>0</v>
      </c>
      <c r="N1265" s="1206">
        <v>0</v>
      </c>
      <c r="O1265" s="2610">
        <v>0</v>
      </c>
      <c r="P1265" s="1307"/>
      <c r="Q1265" s="1200"/>
    </row>
    <row r="1266" spans="1:17" ht="14.45" customHeight="1" x14ac:dyDescent="0.2">
      <c r="A1266" s="1535" t="s">
        <v>373</v>
      </c>
      <c r="B1266" s="1206">
        <v>0</v>
      </c>
      <c r="C1266" s="1206">
        <v>0</v>
      </c>
      <c r="D1266" s="265">
        <v>0</v>
      </c>
      <c r="E1266" s="1206">
        <v>0</v>
      </c>
      <c r="F1266" s="1011"/>
      <c r="G1266" s="1305"/>
      <c r="H1266" s="1006"/>
      <c r="I1266" s="1543"/>
      <c r="J1266" s="1007"/>
      <c r="K1266" s="1008"/>
      <c r="L1266" s="2625">
        <v>0</v>
      </c>
      <c r="M1266" s="1206">
        <v>0</v>
      </c>
      <c r="N1266" s="1206">
        <v>0</v>
      </c>
      <c r="O1266" s="2610">
        <v>0</v>
      </c>
      <c r="P1266" s="1307"/>
      <c r="Q1266" s="1662"/>
    </row>
    <row r="1267" spans="1:17" ht="14.45" customHeight="1" x14ac:dyDescent="0.2">
      <c r="A1267" s="1538" t="s">
        <v>374</v>
      </c>
      <c r="B1267" s="1201">
        <v>56</v>
      </c>
      <c r="C1267" s="2623">
        <v>53.9</v>
      </c>
      <c r="D1267" s="2624">
        <v>972.99700000000007</v>
      </c>
      <c r="E1267" s="1664">
        <v>18.051892393320966</v>
      </c>
      <c r="F1267" s="1034"/>
      <c r="G1267" s="1540"/>
      <c r="H1267" s="1035"/>
      <c r="I1267" s="1544"/>
      <c r="J1267" s="1036"/>
      <c r="K1267" s="1037"/>
      <c r="L1267" s="2626">
        <v>39</v>
      </c>
      <c r="M1267" s="1201">
        <v>39</v>
      </c>
      <c r="N1267" s="1201">
        <v>678</v>
      </c>
      <c r="O1267" s="2436">
        <v>17.384615384615383</v>
      </c>
      <c r="P1267" s="1660"/>
      <c r="Q1267" s="1661"/>
    </row>
    <row r="1268" spans="1:17" ht="14.45" customHeight="1" x14ac:dyDescent="0.2">
      <c r="A1268" s="1535" t="s">
        <v>375</v>
      </c>
      <c r="B1268" s="1206">
        <v>32</v>
      </c>
      <c r="C1268" s="1206">
        <v>30</v>
      </c>
      <c r="D1268" s="265">
        <v>540</v>
      </c>
      <c r="E1268" s="1206">
        <v>18</v>
      </c>
      <c r="F1268" s="1388" t="s">
        <v>982</v>
      </c>
      <c r="G1268" s="1305">
        <v>1847000</v>
      </c>
      <c r="H1268" s="1006">
        <v>25913572.664481111</v>
      </c>
      <c r="I1268" s="1543"/>
      <c r="J1268" s="1007"/>
      <c r="K1268" s="1008"/>
      <c r="L1268" s="2625">
        <v>21</v>
      </c>
      <c r="M1268" s="1206">
        <v>21</v>
      </c>
      <c r="N1268" s="1206">
        <v>378</v>
      </c>
      <c r="O1268" s="2610">
        <v>18</v>
      </c>
      <c r="P1268" s="1307">
        <v>1530000</v>
      </c>
      <c r="Q1268" s="1200">
        <v>25913572.664481111</v>
      </c>
    </row>
    <row r="1269" spans="1:17" ht="14.45" customHeight="1" x14ac:dyDescent="0.2">
      <c r="A1269" s="1535" t="s">
        <v>376</v>
      </c>
      <c r="B1269" s="1206">
        <v>12</v>
      </c>
      <c r="C1269" s="1206">
        <v>12</v>
      </c>
      <c r="D1269" s="265">
        <v>180</v>
      </c>
      <c r="E1269" s="1206">
        <v>15</v>
      </c>
      <c r="F1269" s="1388" t="s">
        <v>982</v>
      </c>
      <c r="G1269" s="1305">
        <v>1847000</v>
      </c>
      <c r="H1269" s="1006">
        <v>25913572.664481111</v>
      </c>
      <c r="I1269" s="1543"/>
      <c r="J1269" s="1007"/>
      <c r="K1269" s="1008"/>
      <c r="L1269" s="2625">
        <v>10</v>
      </c>
      <c r="M1269" s="1206">
        <v>10</v>
      </c>
      <c r="N1269" s="1206">
        <v>150</v>
      </c>
      <c r="O1269" s="2610">
        <v>15</v>
      </c>
      <c r="P1269" s="1307">
        <v>1530000</v>
      </c>
      <c r="Q1269" s="1200">
        <v>25913572.664481111</v>
      </c>
    </row>
    <row r="1270" spans="1:17" ht="14.45" customHeight="1" x14ac:dyDescent="0.2">
      <c r="A1270" s="1535" t="s">
        <v>377</v>
      </c>
      <c r="B1270" s="1206">
        <v>9</v>
      </c>
      <c r="C1270" s="1206">
        <v>8.9</v>
      </c>
      <c r="D1270" s="265">
        <v>228.99700000000001</v>
      </c>
      <c r="E1270" s="1206">
        <v>25.73</v>
      </c>
      <c r="F1270" s="1388" t="s">
        <v>982</v>
      </c>
      <c r="G1270" s="1305">
        <v>1847000</v>
      </c>
      <c r="H1270" s="1006">
        <v>25913572.664481111</v>
      </c>
      <c r="I1270" s="1543"/>
      <c r="J1270" s="1007"/>
      <c r="K1270" s="1008"/>
      <c r="L1270" s="2625">
        <v>5</v>
      </c>
      <c r="M1270" s="1206">
        <v>5</v>
      </c>
      <c r="N1270" s="1206">
        <v>120</v>
      </c>
      <c r="O1270" s="2610">
        <v>24</v>
      </c>
      <c r="P1270" s="1307">
        <v>1530000</v>
      </c>
      <c r="Q1270" s="1200">
        <v>25913572.664481111</v>
      </c>
    </row>
    <row r="1271" spans="1:17" ht="14.45" customHeight="1" x14ac:dyDescent="0.2">
      <c r="A1271" s="1535" t="s">
        <v>378</v>
      </c>
      <c r="B1271" s="1206">
        <v>3</v>
      </c>
      <c r="C1271" s="1206">
        <v>3</v>
      </c>
      <c r="D1271" s="265">
        <v>24</v>
      </c>
      <c r="E1271" s="1206">
        <v>8</v>
      </c>
      <c r="F1271" s="1388" t="s">
        <v>982</v>
      </c>
      <c r="G1271" s="1305">
        <v>1847000</v>
      </c>
      <c r="H1271" s="1006">
        <v>25913572.664481111</v>
      </c>
      <c r="I1271" s="1543"/>
      <c r="J1271" s="1007"/>
      <c r="K1271" s="1008"/>
      <c r="L1271" s="2625">
        <v>3</v>
      </c>
      <c r="M1271" s="1206">
        <v>3</v>
      </c>
      <c r="N1271" s="1206">
        <v>30</v>
      </c>
      <c r="O1271" s="2610">
        <v>10</v>
      </c>
      <c r="P1271" s="1307">
        <v>1530000</v>
      </c>
      <c r="Q1271" s="1200">
        <v>25913572.664481111</v>
      </c>
    </row>
    <row r="1272" spans="1:17" ht="14.45" customHeight="1" x14ac:dyDescent="0.2">
      <c r="A1272" s="1535" t="s">
        <v>379</v>
      </c>
      <c r="B1272" s="1206">
        <v>0</v>
      </c>
      <c r="C1272" s="1206">
        <v>0</v>
      </c>
      <c r="D1272" s="265">
        <v>0</v>
      </c>
      <c r="E1272" s="1206">
        <v>0</v>
      </c>
      <c r="F1272" s="1388"/>
      <c r="G1272" s="1305"/>
      <c r="H1272" s="1006"/>
      <c r="I1272" s="1543"/>
      <c r="J1272" s="1007"/>
      <c r="K1272" s="1008"/>
      <c r="L1272" s="2625">
        <v>0</v>
      </c>
      <c r="M1272" s="1206">
        <v>0</v>
      </c>
      <c r="N1272" s="1206">
        <v>0</v>
      </c>
      <c r="O1272" s="2610">
        <v>0</v>
      </c>
      <c r="P1272" s="1307"/>
      <c r="Q1272" s="1200"/>
    </row>
    <row r="1273" spans="1:17" ht="14.45" customHeight="1" x14ac:dyDescent="0.2">
      <c r="A1273" s="1538" t="s">
        <v>380</v>
      </c>
      <c r="B1273" s="1201">
        <v>119.4</v>
      </c>
      <c r="C1273" s="2623">
        <v>115.4</v>
      </c>
      <c r="D1273" s="2623">
        <v>2138.9</v>
      </c>
      <c r="E1273" s="1664">
        <v>18.53466204506066</v>
      </c>
      <c r="F1273" s="1034"/>
      <c r="G1273" s="1542"/>
      <c r="H1273" s="1043"/>
      <c r="I1273" s="1545"/>
      <c r="J1273" s="1044"/>
      <c r="K1273" s="1045"/>
      <c r="L1273" s="2626">
        <v>86.5</v>
      </c>
      <c r="M1273" s="1201">
        <v>79.5</v>
      </c>
      <c r="N1273" s="1201">
        <v>1407.5</v>
      </c>
      <c r="O1273" s="2436">
        <v>17.70440251572327</v>
      </c>
      <c r="P1273" s="1660"/>
      <c r="Q1273" s="1661"/>
    </row>
    <row r="1274" spans="1:17" ht="14.45" customHeight="1" x14ac:dyDescent="0.2">
      <c r="A1274" s="1535" t="s">
        <v>381</v>
      </c>
      <c r="B1274" s="1206">
        <v>32</v>
      </c>
      <c r="C1274" s="1206">
        <v>30</v>
      </c>
      <c r="D1274" s="265">
        <v>600</v>
      </c>
      <c r="E1274" s="1206">
        <v>20</v>
      </c>
      <c r="F1274" s="1388" t="s">
        <v>982</v>
      </c>
      <c r="G1274" s="1305">
        <v>1847000</v>
      </c>
      <c r="H1274" s="1006">
        <v>25913572.664481111</v>
      </c>
      <c r="I1274" s="1543"/>
      <c r="J1274" s="1007"/>
      <c r="K1274" s="1008"/>
      <c r="L1274" s="2625">
        <v>31</v>
      </c>
      <c r="M1274" s="1206">
        <v>28</v>
      </c>
      <c r="N1274" s="1206">
        <v>532</v>
      </c>
      <c r="O1274" s="2610">
        <v>19</v>
      </c>
      <c r="P1274" s="1307">
        <v>1530000</v>
      </c>
      <c r="Q1274" s="1200">
        <v>25913572.664481111</v>
      </c>
    </row>
    <row r="1275" spans="1:17" ht="14.45" customHeight="1" x14ac:dyDescent="0.2">
      <c r="A1275" s="1535" t="s">
        <v>382</v>
      </c>
      <c r="B1275" s="1206">
        <v>10.199999999999999</v>
      </c>
      <c r="C1275" s="1206">
        <v>10.199999999999999</v>
      </c>
      <c r="D1275" s="265">
        <v>214.2</v>
      </c>
      <c r="E1275" s="1206">
        <v>21</v>
      </c>
      <c r="F1275" s="1388" t="s">
        <v>982</v>
      </c>
      <c r="G1275" s="1305">
        <v>1847000</v>
      </c>
      <c r="H1275" s="1006">
        <v>25913572.664481111</v>
      </c>
      <c r="I1275" s="1543"/>
      <c r="J1275" s="1007"/>
      <c r="K1275" s="1008"/>
      <c r="L1275" s="2625">
        <v>0</v>
      </c>
      <c r="M1275" s="1206">
        <v>0</v>
      </c>
      <c r="N1275" s="1206">
        <v>0</v>
      </c>
      <c r="O1275" s="2610">
        <v>21</v>
      </c>
      <c r="P1275" s="1307">
        <v>1530000</v>
      </c>
      <c r="Q1275" s="1200">
        <v>25913572.664481111</v>
      </c>
    </row>
    <row r="1276" spans="1:17" ht="14.45" customHeight="1" x14ac:dyDescent="0.2">
      <c r="A1276" s="1535" t="s">
        <v>383</v>
      </c>
      <c r="B1276" s="1206">
        <v>20</v>
      </c>
      <c r="C1276" s="1206">
        <v>20</v>
      </c>
      <c r="D1276" s="265">
        <v>300</v>
      </c>
      <c r="E1276" s="1206">
        <v>15</v>
      </c>
      <c r="F1276" s="1388" t="s">
        <v>982</v>
      </c>
      <c r="G1276" s="1305">
        <v>1847000</v>
      </c>
      <c r="H1276" s="1006">
        <v>25913572.664481111</v>
      </c>
      <c r="I1276" s="1543"/>
      <c r="J1276" s="1007"/>
      <c r="K1276" s="1008"/>
      <c r="L1276" s="2625">
        <v>18</v>
      </c>
      <c r="M1276" s="1206">
        <v>18</v>
      </c>
      <c r="N1276" s="1206">
        <v>306</v>
      </c>
      <c r="O1276" s="2610">
        <v>17</v>
      </c>
      <c r="P1276" s="1307">
        <v>1530000</v>
      </c>
      <c r="Q1276" s="1200">
        <v>25913572.664481111</v>
      </c>
    </row>
    <row r="1277" spans="1:17" ht="14.45" customHeight="1" x14ac:dyDescent="0.2">
      <c r="A1277" s="1535" t="s">
        <v>384</v>
      </c>
      <c r="B1277" s="1206">
        <v>23</v>
      </c>
      <c r="C1277" s="1206">
        <v>23</v>
      </c>
      <c r="D1277" s="265">
        <v>379.5</v>
      </c>
      <c r="E1277" s="1206">
        <v>16.5</v>
      </c>
      <c r="F1277" s="1388" t="s">
        <v>982</v>
      </c>
      <c r="G1277" s="1305">
        <v>1847000</v>
      </c>
      <c r="H1277" s="1006">
        <v>25913572.664481111</v>
      </c>
      <c r="I1277" s="1546"/>
      <c r="J1277" s="1007"/>
      <c r="K1277" s="1014"/>
      <c r="L1277" s="2625">
        <v>8</v>
      </c>
      <c r="M1277" s="1206">
        <v>8</v>
      </c>
      <c r="N1277" s="1206">
        <v>128</v>
      </c>
      <c r="O1277" s="2610">
        <v>16</v>
      </c>
      <c r="P1277" s="1307">
        <v>1530000</v>
      </c>
      <c r="Q1277" s="1200">
        <v>25913572.664481111</v>
      </c>
    </row>
    <row r="1278" spans="1:17" ht="14.45" customHeight="1" x14ac:dyDescent="0.2">
      <c r="A1278" s="1535" t="s">
        <v>385</v>
      </c>
      <c r="B1278" s="1206">
        <v>3.2</v>
      </c>
      <c r="C1278" s="1206">
        <v>3.2</v>
      </c>
      <c r="D1278" s="265">
        <v>67.2</v>
      </c>
      <c r="E1278" s="1206">
        <v>21</v>
      </c>
      <c r="F1278" s="1388" t="s">
        <v>982</v>
      </c>
      <c r="G1278" s="1305">
        <v>1847000</v>
      </c>
      <c r="H1278" s="1006">
        <v>25913572.664481111</v>
      </c>
      <c r="I1278" s="1546"/>
      <c r="J1278" s="1007"/>
      <c r="K1278" s="1008"/>
      <c r="L1278" s="2625">
        <v>4.5</v>
      </c>
      <c r="M1278" s="1206">
        <v>4.5</v>
      </c>
      <c r="N1278" s="1206">
        <v>94.5</v>
      </c>
      <c r="O1278" s="2610">
        <v>21</v>
      </c>
      <c r="P1278" s="1307">
        <v>1530000</v>
      </c>
      <c r="Q1278" s="1200">
        <v>25913572.664481111</v>
      </c>
    </row>
    <row r="1279" spans="1:17" ht="14.45" customHeight="1" x14ac:dyDescent="0.2">
      <c r="A1279" s="1535" t="s">
        <v>386</v>
      </c>
      <c r="B1279" s="1206">
        <v>12</v>
      </c>
      <c r="C1279" s="1206">
        <v>12</v>
      </c>
      <c r="D1279" s="265">
        <v>240</v>
      </c>
      <c r="E1279" s="1206">
        <v>20</v>
      </c>
      <c r="F1279" s="1388" t="s">
        <v>982</v>
      </c>
      <c r="G1279" s="1305">
        <v>1847000</v>
      </c>
      <c r="H1279" s="1006">
        <v>25913572.664481111</v>
      </c>
      <c r="I1279" s="1546"/>
      <c r="J1279" s="1007"/>
      <c r="K1279" s="1008"/>
      <c r="L1279" s="2625">
        <v>6</v>
      </c>
      <c r="M1279" s="1206">
        <v>6</v>
      </c>
      <c r="N1279" s="1206">
        <v>60</v>
      </c>
      <c r="O1279" s="2610">
        <v>10</v>
      </c>
      <c r="P1279" s="1307">
        <v>1530000</v>
      </c>
      <c r="Q1279" s="1200">
        <v>25913572.664481111</v>
      </c>
    </row>
    <row r="1280" spans="1:17" ht="14.45" customHeight="1" x14ac:dyDescent="0.2">
      <c r="A1280" s="1535" t="s">
        <v>387</v>
      </c>
      <c r="B1280" s="1206">
        <v>9</v>
      </c>
      <c r="C1280" s="1206">
        <v>7</v>
      </c>
      <c r="D1280" s="265">
        <v>168</v>
      </c>
      <c r="E1280" s="1206">
        <v>24</v>
      </c>
      <c r="F1280" s="1388" t="s">
        <v>982</v>
      </c>
      <c r="G1280" s="1305">
        <v>1847000</v>
      </c>
      <c r="H1280" s="1006">
        <v>25913572.664481111</v>
      </c>
      <c r="I1280" s="1546"/>
      <c r="J1280" s="1007"/>
      <c r="K1280" s="1008"/>
      <c r="L1280" s="2625">
        <v>8</v>
      </c>
      <c r="M1280" s="1206">
        <v>4</v>
      </c>
      <c r="N1280" s="1206">
        <v>100</v>
      </c>
      <c r="O1280" s="2610">
        <v>25</v>
      </c>
      <c r="P1280" s="1307">
        <v>1530000</v>
      </c>
      <c r="Q1280" s="1200">
        <v>25913572.664481111</v>
      </c>
    </row>
    <row r="1281" spans="1:17" ht="14.45" customHeight="1" x14ac:dyDescent="0.2">
      <c r="A1281" s="1535" t="s">
        <v>388</v>
      </c>
      <c r="B1281" s="1206">
        <v>10</v>
      </c>
      <c r="C1281" s="1206">
        <v>10</v>
      </c>
      <c r="D1281" s="265">
        <v>170</v>
      </c>
      <c r="E1281" s="1206">
        <v>17</v>
      </c>
      <c r="F1281" s="1388" t="s">
        <v>982</v>
      </c>
      <c r="G1281" s="1305">
        <v>1847000</v>
      </c>
      <c r="H1281" s="1006">
        <v>25913572.664481111</v>
      </c>
      <c r="I1281" s="1546"/>
      <c r="J1281" s="1007"/>
      <c r="K1281" s="1008"/>
      <c r="L1281" s="2625">
        <v>11</v>
      </c>
      <c r="M1281" s="1206">
        <v>11</v>
      </c>
      <c r="N1281" s="1206">
        <v>187</v>
      </c>
      <c r="O1281" s="2610">
        <v>17</v>
      </c>
      <c r="P1281" s="1307">
        <v>1530000</v>
      </c>
      <c r="Q1281" s="1200">
        <v>25913572.664481111</v>
      </c>
    </row>
    <row r="1282" spans="1:17" ht="14.45" customHeight="1" x14ac:dyDescent="0.2">
      <c r="A1282" s="1538" t="s">
        <v>389</v>
      </c>
      <c r="B1282" s="1201">
        <v>320</v>
      </c>
      <c r="C1282" s="1201">
        <v>297</v>
      </c>
      <c r="D1282" s="1201">
        <v>4874.6000000000004</v>
      </c>
      <c r="E1282" s="1664">
        <v>16.412794612794613</v>
      </c>
      <c r="F1282" s="1050"/>
      <c r="G1282" s="1542"/>
      <c r="H1282" s="1051"/>
      <c r="I1282" s="1555"/>
      <c r="J1282" s="1052"/>
      <c r="K1282" s="993"/>
      <c r="L1282" s="2626">
        <v>356.8</v>
      </c>
      <c r="M1282" s="1201">
        <v>339.3</v>
      </c>
      <c r="N1282" s="1201">
        <v>6194.2400000000007</v>
      </c>
      <c r="O1282" s="2436">
        <v>18.255938697318008</v>
      </c>
      <c r="P1282" s="1660"/>
      <c r="Q1282" s="1661"/>
    </row>
    <row r="1283" spans="1:17" ht="14.45" customHeight="1" x14ac:dyDescent="0.2">
      <c r="A1283" s="1535" t="s">
        <v>390</v>
      </c>
      <c r="B1283" s="1206">
        <v>180</v>
      </c>
      <c r="C1283" s="1206">
        <v>168</v>
      </c>
      <c r="D1283" s="265">
        <v>3024</v>
      </c>
      <c r="E1283" s="1206">
        <v>18</v>
      </c>
      <c r="F1283" s="1388" t="s">
        <v>982</v>
      </c>
      <c r="G1283" s="1305">
        <v>1847000</v>
      </c>
      <c r="H1283" s="1006">
        <v>25913572.664481111</v>
      </c>
      <c r="I1283" s="1543"/>
      <c r="J1283" s="1007"/>
      <c r="K1283" s="1014"/>
      <c r="L1283" s="2625">
        <v>260</v>
      </c>
      <c r="M1283" s="1206">
        <v>255</v>
      </c>
      <c r="N1283" s="1206">
        <v>4845</v>
      </c>
      <c r="O1283" s="2610">
        <v>19</v>
      </c>
      <c r="P1283" s="1307">
        <v>1530000</v>
      </c>
      <c r="Q1283" s="1200">
        <v>25913572.664481111</v>
      </c>
    </row>
    <row r="1284" spans="1:17" ht="14.45" customHeight="1" x14ac:dyDescent="0.2">
      <c r="A1284" s="1535" t="s">
        <v>391</v>
      </c>
      <c r="B1284" s="1206">
        <v>10</v>
      </c>
      <c r="C1284" s="1206">
        <v>8</v>
      </c>
      <c r="D1284" s="265">
        <v>160</v>
      </c>
      <c r="E1284" s="1206">
        <v>20</v>
      </c>
      <c r="F1284" s="1388" t="s">
        <v>982</v>
      </c>
      <c r="G1284" s="1305">
        <v>1847000</v>
      </c>
      <c r="H1284" s="1006">
        <v>25913572.664481111</v>
      </c>
      <c r="I1284" s="1543"/>
      <c r="J1284" s="1007"/>
      <c r="K1284" s="1014"/>
      <c r="L1284" s="2625">
        <v>13</v>
      </c>
      <c r="M1284" s="1206">
        <v>10</v>
      </c>
      <c r="N1284" s="1206">
        <v>200</v>
      </c>
      <c r="O1284" s="2610">
        <v>20</v>
      </c>
      <c r="P1284" s="1307">
        <v>1530000</v>
      </c>
      <c r="Q1284" s="1200">
        <v>25913572.664481111</v>
      </c>
    </row>
    <row r="1285" spans="1:17" ht="14.45" customHeight="1" x14ac:dyDescent="0.2">
      <c r="A1285" s="1535" t="s">
        <v>392</v>
      </c>
      <c r="B1285" s="1206">
        <v>4</v>
      </c>
      <c r="C1285" s="1206">
        <v>4</v>
      </c>
      <c r="D1285" s="265">
        <v>60</v>
      </c>
      <c r="E1285" s="1206">
        <v>15</v>
      </c>
      <c r="F1285" s="1388" t="s">
        <v>982</v>
      </c>
      <c r="G1285" s="1305">
        <v>1847000</v>
      </c>
      <c r="H1285" s="1006">
        <v>25913572.664481111</v>
      </c>
      <c r="I1285" s="1543"/>
      <c r="J1285" s="1007"/>
      <c r="K1285" s="1014"/>
      <c r="L1285" s="2625">
        <v>3</v>
      </c>
      <c r="M1285" s="1206">
        <v>3</v>
      </c>
      <c r="N1285" s="1206">
        <v>45</v>
      </c>
      <c r="O1285" s="2610">
        <v>15</v>
      </c>
      <c r="P1285" s="1307">
        <v>1530000</v>
      </c>
      <c r="Q1285" s="1200">
        <v>25913572.664481111</v>
      </c>
    </row>
    <row r="1286" spans="1:17" ht="14.45" customHeight="1" x14ac:dyDescent="0.2">
      <c r="A1286" s="1535" t="s">
        <v>393</v>
      </c>
      <c r="B1286" s="1206">
        <v>39</v>
      </c>
      <c r="C1286" s="1206">
        <v>37</v>
      </c>
      <c r="D1286" s="265">
        <v>555</v>
      </c>
      <c r="E1286" s="1206">
        <v>15</v>
      </c>
      <c r="F1286" s="1388" t="s">
        <v>982</v>
      </c>
      <c r="G1286" s="1305">
        <v>1847000</v>
      </c>
      <c r="H1286" s="1006">
        <v>25913572.664481111</v>
      </c>
      <c r="I1286" s="1543"/>
      <c r="J1286" s="1007"/>
      <c r="K1286" s="1014"/>
      <c r="L1286" s="2625">
        <v>30</v>
      </c>
      <c r="M1286" s="1206">
        <v>27</v>
      </c>
      <c r="N1286" s="1206">
        <v>405</v>
      </c>
      <c r="O1286" s="2610">
        <v>15</v>
      </c>
      <c r="P1286" s="1307">
        <v>1530000</v>
      </c>
      <c r="Q1286" s="1200">
        <v>25913572.664481111</v>
      </c>
    </row>
    <row r="1287" spans="1:17" ht="14.45" customHeight="1" x14ac:dyDescent="0.2">
      <c r="A1287" s="1535" t="s">
        <v>394</v>
      </c>
      <c r="B1287" s="1206">
        <v>7</v>
      </c>
      <c r="C1287" s="1206">
        <v>7</v>
      </c>
      <c r="D1287" s="265">
        <v>196</v>
      </c>
      <c r="E1287" s="1206">
        <v>28</v>
      </c>
      <c r="F1287" s="1388" t="s">
        <v>982</v>
      </c>
      <c r="G1287" s="1305">
        <v>1847000</v>
      </c>
      <c r="H1287" s="1006">
        <v>25913572.664481111</v>
      </c>
      <c r="I1287" s="1543"/>
      <c r="J1287" s="1007"/>
      <c r="K1287" s="1014"/>
      <c r="L1287" s="2625">
        <v>0</v>
      </c>
      <c r="M1287" s="1206">
        <v>0</v>
      </c>
      <c r="N1287" s="1206">
        <v>0</v>
      </c>
      <c r="O1287" s="2610">
        <v>0</v>
      </c>
      <c r="P1287" s="1307"/>
      <c r="Q1287" s="1200"/>
    </row>
    <row r="1288" spans="1:17" ht="14.45" customHeight="1" x14ac:dyDescent="0.2">
      <c r="A1288" s="1535" t="s">
        <v>395</v>
      </c>
      <c r="B1288" s="1206">
        <v>36</v>
      </c>
      <c r="C1288" s="1206">
        <v>34</v>
      </c>
      <c r="D1288" s="265">
        <v>217.60000000000002</v>
      </c>
      <c r="E1288" s="1206">
        <v>6.4</v>
      </c>
      <c r="F1288" s="1388" t="s">
        <v>982</v>
      </c>
      <c r="G1288" s="1305">
        <v>1847000</v>
      </c>
      <c r="H1288" s="1006">
        <v>25913572.664481111</v>
      </c>
      <c r="I1288" s="1543"/>
      <c r="J1288" s="1007"/>
      <c r="K1288" s="1014"/>
      <c r="L1288" s="2625">
        <v>7</v>
      </c>
      <c r="M1288" s="1206">
        <v>6.5</v>
      </c>
      <c r="N1288" s="1206">
        <v>41.6</v>
      </c>
      <c r="O1288" s="2610">
        <v>6.4</v>
      </c>
      <c r="P1288" s="1307">
        <v>1530000</v>
      </c>
      <c r="Q1288" s="1200">
        <v>25913572.664481111</v>
      </c>
    </row>
    <row r="1289" spans="1:17" ht="14.45" customHeight="1" x14ac:dyDescent="0.2">
      <c r="A1289" s="1535" t="s">
        <v>396</v>
      </c>
      <c r="B1289" s="1206">
        <v>4</v>
      </c>
      <c r="C1289" s="1206">
        <v>4</v>
      </c>
      <c r="D1289" s="265">
        <v>32</v>
      </c>
      <c r="E1289" s="1206">
        <v>8</v>
      </c>
      <c r="F1289" s="1388" t="s">
        <v>982</v>
      </c>
      <c r="G1289" s="1305">
        <v>1847000</v>
      </c>
      <c r="H1289" s="1006">
        <v>25913572.664481111</v>
      </c>
      <c r="I1289" s="1546"/>
      <c r="J1289" s="1007"/>
      <c r="K1289" s="1014"/>
      <c r="L1289" s="2625">
        <v>3.8</v>
      </c>
      <c r="M1289" s="1206">
        <v>3.8</v>
      </c>
      <c r="N1289" s="1206">
        <v>29.639999999999997</v>
      </c>
      <c r="O1289" s="2610">
        <v>7.8</v>
      </c>
      <c r="P1289" s="1307">
        <v>1530000</v>
      </c>
      <c r="Q1289" s="1200">
        <v>25913572.664481111</v>
      </c>
    </row>
    <row r="1290" spans="1:17" ht="14.45" customHeight="1" x14ac:dyDescent="0.2">
      <c r="A1290" s="1535" t="s">
        <v>397</v>
      </c>
      <c r="B1290" s="1206">
        <v>32</v>
      </c>
      <c r="C1290" s="1206">
        <v>28</v>
      </c>
      <c r="D1290" s="265">
        <v>420</v>
      </c>
      <c r="E1290" s="1206">
        <v>15</v>
      </c>
      <c r="F1290" s="1388" t="s">
        <v>982</v>
      </c>
      <c r="G1290" s="1305">
        <v>1847000</v>
      </c>
      <c r="H1290" s="1006">
        <v>25913572.664481111</v>
      </c>
      <c r="I1290" s="1546"/>
      <c r="J1290" s="1007"/>
      <c r="K1290" s="1014"/>
      <c r="L1290" s="2625">
        <v>32</v>
      </c>
      <c r="M1290" s="1206">
        <v>28</v>
      </c>
      <c r="N1290" s="1206">
        <v>448</v>
      </c>
      <c r="O1290" s="2610">
        <v>16</v>
      </c>
      <c r="P1290" s="1307">
        <v>1530000</v>
      </c>
      <c r="Q1290" s="1200">
        <v>25913572.664481111</v>
      </c>
    </row>
    <row r="1291" spans="1:17" ht="14.45" customHeight="1" x14ac:dyDescent="0.2">
      <c r="A1291" s="1547" t="s">
        <v>398</v>
      </c>
      <c r="B1291" s="2609">
        <v>8</v>
      </c>
      <c r="C1291" s="2609">
        <v>7</v>
      </c>
      <c r="D1291" s="265">
        <v>210</v>
      </c>
      <c r="E1291" s="2609">
        <v>30</v>
      </c>
      <c r="F1291" s="1388" t="s">
        <v>982</v>
      </c>
      <c r="G1291" s="1305">
        <v>1847000</v>
      </c>
      <c r="H1291" s="1006">
        <v>25913572.664481111</v>
      </c>
      <c r="I1291" s="1556"/>
      <c r="J1291" s="1550"/>
      <c r="K1291" s="1021"/>
      <c r="L1291" s="2644">
        <v>8</v>
      </c>
      <c r="M1291" s="2609">
        <v>6</v>
      </c>
      <c r="N1291" s="2609">
        <v>180</v>
      </c>
      <c r="O1291" s="2622">
        <v>30</v>
      </c>
      <c r="P1291" s="1307">
        <v>1530000</v>
      </c>
      <c r="Q1291" s="1200">
        <v>25913572.664481111</v>
      </c>
    </row>
    <row r="1292" spans="1:17" ht="14.45" customHeight="1" thickBot="1" x14ac:dyDescent="0.25">
      <c r="A1292" s="1053" t="s">
        <v>399</v>
      </c>
      <c r="B1292" s="1054">
        <v>738.9</v>
      </c>
      <c r="C1292" s="1054">
        <v>665.3</v>
      </c>
      <c r="D1292" s="1054">
        <v>10983.097000000002</v>
      </c>
      <c r="E1292" s="1536">
        <v>16.508487900195405</v>
      </c>
      <c r="F1292" s="1534" t="s">
        <v>982</v>
      </c>
      <c r="G1292" s="1135">
        <v>1846999.9999999998</v>
      </c>
      <c r="H1292" s="1135">
        <v>25913572.664481107</v>
      </c>
      <c r="I1292" s="1055"/>
      <c r="J1292" s="1055" t="s">
        <v>980</v>
      </c>
      <c r="K1292" s="1058"/>
      <c r="L1292" s="1054">
        <v>671.8</v>
      </c>
      <c r="M1292" s="1054">
        <v>628.29999999999995</v>
      </c>
      <c r="N1292" s="1134">
        <v>10685.86</v>
      </c>
      <c r="O1292" s="1133">
        <v>17.007575998726725</v>
      </c>
      <c r="P1292" s="1659">
        <v>1530000</v>
      </c>
      <c r="Q1292" s="1663">
        <v>25913572.664481115</v>
      </c>
    </row>
    <row r="1293" spans="1:17" ht="14.45" customHeight="1" x14ac:dyDescent="0.2">
      <c r="A1293" s="7" t="s">
        <v>1904</v>
      </c>
      <c r="B1293" s="8"/>
      <c r="C1293" s="8"/>
      <c r="D1293" s="8"/>
      <c r="E1293" s="9"/>
      <c r="F1293" s="10"/>
      <c r="G1293" s="11"/>
      <c r="H1293" s="8"/>
      <c r="I1293" s="9"/>
      <c r="J1293" s="1"/>
      <c r="K1293" s="1"/>
      <c r="O1293" s="1"/>
      <c r="P1293" s="1"/>
    </row>
    <row r="1294" spans="1:17" x14ac:dyDescent="0.2">
      <c r="A1294" s="6"/>
      <c r="B1294" s="8"/>
      <c r="C1294" s="8"/>
      <c r="D1294" s="8"/>
      <c r="E1294" s="9"/>
      <c r="F1294" s="10"/>
      <c r="G1294" s="11"/>
      <c r="H1294" s="8"/>
      <c r="I1294" s="9"/>
      <c r="J1294" s="1"/>
      <c r="K1294" s="1"/>
      <c r="O1294" s="1"/>
      <c r="P1294" s="1"/>
    </row>
  </sheetData>
  <sheetProtection insertHyperlinks="0"/>
  <mergeCells count="192">
    <mergeCell ref="I1140:K1140"/>
    <mergeCell ref="I1193:K1193"/>
    <mergeCell ref="I1194:K1194"/>
    <mergeCell ref="I1247:K1247"/>
    <mergeCell ref="I1248:K1248"/>
    <mergeCell ref="A1138:A1142"/>
    <mergeCell ref="B1138:K1138"/>
    <mergeCell ref="L1138:Q1138"/>
    <mergeCell ref="B1139:C1139"/>
    <mergeCell ref="L1139:M1139"/>
    <mergeCell ref="A1246:A1250"/>
    <mergeCell ref="B1246:K1246"/>
    <mergeCell ref="L1246:Q1246"/>
    <mergeCell ref="B1247:C1247"/>
    <mergeCell ref="L1247:M1247"/>
    <mergeCell ref="A1243:Q1243"/>
    <mergeCell ref="A1189:Q1189"/>
    <mergeCell ref="A1192:A1196"/>
    <mergeCell ref="B1192:K1192"/>
    <mergeCell ref="L1192:Q1192"/>
    <mergeCell ref="B1193:C1193"/>
    <mergeCell ref="L1193:M1193"/>
    <mergeCell ref="I1139:K1139"/>
    <mergeCell ref="A1084:A1088"/>
    <mergeCell ref="B1084:K1084"/>
    <mergeCell ref="L1084:Q1084"/>
    <mergeCell ref="B1085:C1085"/>
    <mergeCell ref="L1085:M1085"/>
    <mergeCell ref="A1030:A1034"/>
    <mergeCell ref="B1030:K1030"/>
    <mergeCell ref="L1030:Q1030"/>
    <mergeCell ref="B1031:C1031"/>
    <mergeCell ref="I1031:K1031"/>
    <mergeCell ref="I1032:K1032"/>
    <mergeCell ref="I1085:K1085"/>
    <mergeCell ref="I1086:K1086"/>
    <mergeCell ref="A868:A872"/>
    <mergeCell ref="B868:K868"/>
    <mergeCell ref="L868:Q868"/>
    <mergeCell ref="B869:C869"/>
    <mergeCell ref="L869:M869"/>
    <mergeCell ref="I815:K815"/>
    <mergeCell ref="I816:K816"/>
    <mergeCell ref="I869:K869"/>
    <mergeCell ref="I870:K870"/>
    <mergeCell ref="I707:K707"/>
    <mergeCell ref="I708:K708"/>
    <mergeCell ref="I761:K761"/>
    <mergeCell ref="I762:K762"/>
    <mergeCell ref="A814:A818"/>
    <mergeCell ref="B814:K814"/>
    <mergeCell ref="L814:Q814"/>
    <mergeCell ref="B815:C815"/>
    <mergeCell ref="L815:M815"/>
    <mergeCell ref="I599:K599"/>
    <mergeCell ref="I600:K600"/>
    <mergeCell ref="A541:Q541"/>
    <mergeCell ref="A595:Q595"/>
    <mergeCell ref="A652:A656"/>
    <mergeCell ref="B652:K652"/>
    <mergeCell ref="L652:Q652"/>
    <mergeCell ref="B653:C653"/>
    <mergeCell ref="L653:M653"/>
    <mergeCell ref="I653:K653"/>
    <mergeCell ref="I654:K654"/>
    <mergeCell ref="A649:Q649"/>
    <mergeCell ref="B545:C545"/>
    <mergeCell ref="L545:M545"/>
    <mergeCell ref="A598:A602"/>
    <mergeCell ref="B598:K598"/>
    <mergeCell ref="L598:Q598"/>
    <mergeCell ref="A544:A548"/>
    <mergeCell ref="B544:K544"/>
    <mergeCell ref="L544:Q544"/>
    <mergeCell ref="B599:C599"/>
    <mergeCell ref="L599:M599"/>
    <mergeCell ref="I545:K545"/>
    <mergeCell ref="I546:K546"/>
    <mergeCell ref="A436:A440"/>
    <mergeCell ref="B436:K436"/>
    <mergeCell ref="L436:Q436"/>
    <mergeCell ref="B437:C437"/>
    <mergeCell ref="L437:M437"/>
    <mergeCell ref="B490:K490"/>
    <mergeCell ref="L490:Q490"/>
    <mergeCell ref="B491:C491"/>
    <mergeCell ref="I437:K437"/>
    <mergeCell ref="I438:K438"/>
    <mergeCell ref="A487:Q487"/>
    <mergeCell ref="L491:M491"/>
    <mergeCell ref="I491:K491"/>
    <mergeCell ref="A490:A494"/>
    <mergeCell ref="I492:K492"/>
    <mergeCell ref="A220:A224"/>
    <mergeCell ref="B220:K220"/>
    <mergeCell ref="L220:Q220"/>
    <mergeCell ref="B221:C221"/>
    <mergeCell ref="L221:M221"/>
    <mergeCell ref="L328:Q328"/>
    <mergeCell ref="A325:Q325"/>
    <mergeCell ref="A328:A332"/>
    <mergeCell ref="B328:K328"/>
    <mergeCell ref="I221:K221"/>
    <mergeCell ref="I222:K222"/>
    <mergeCell ref="I275:K275"/>
    <mergeCell ref="I276:K276"/>
    <mergeCell ref="I329:K329"/>
    <mergeCell ref="I330:K330"/>
    <mergeCell ref="A1:Q1"/>
    <mergeCell ref="A4:A8"/>
    <mergeCell ref="B4:K4"/>
    <mergeCell ref="L4:Q4"/>
    <mergeCell ref="B5:C5"/>
    <mergeCell ref="L5:M5"/>
    <mergeCell ref="B166:K166"/>
    <mergeCell ref="L166:Q166"/>
    <mergeCell ref="A55:Q55"/>
    <mergeCell ref="A109:Q109"/>
    <mergeCell ref="A163:Q163"/>
    <mergeCell ref="L59:M59"/>
    <mergeCell ref="A112:A116"/>
    <mergeCell ref="B112:K112"/>
    <mergeCell ref="L112:Q112"/>
    <mergeCell ref="I5:K5"/>
    <mergeCell ref="I6:K6"/>
    <mergeCell ref="I59:K59"/>
    <mergeCell ref="I60:K60"/>
    <mergeCell ref="A217:Q217"/>
    <mergeCell ref="A58:A62"/>
    <mergeCell ref="B58:K58"/>
    <mergeCell ref="L58:Q58"/>
    <mergeCell ref="B59:C59"/>
    <mergeCell ref="B113:C113"/>
    <mergeCell ref="L113:M113"/>
    <mergeCell ref="A166:A170"/>
    <mergeCell ref="B167:C167"/>
    <mergeCell ref="L167:M167"/>
    <mergeCell ref="I113:K113"/>
    <mergeCell ref="I114:K114"/>
    <mergeCell ref="I167:K167"/>
    <mergeCell ref="I168:K168"/>
    <mergeCell ref="A379:Q379"/>
    <mergeCell ref="A433:Q433"/>
    <mergeCell ref="A271:Q271"/>
    <mergeCell ref="A274:A278"/>
    <mergeCell ref="B274:K274"/>
    <mergeCell ref="L274:Q274"/>
    <mergeCell ref="B275:C275"/>
    <mergeCell ref="L275:M275"/>
    <mergeCell ref="B329:C329"/>
    <mergeCell ref="L329:M329"/>
    <mergeCell ref="A382:A386"/>
    <mergeCell ref="B382:K382"/>
    <mergeCell ref="L382:Q382"/>
    <mergeCell ref="B383:C383"/>
    <mergeCell ref="L383:M383"/>
    <mergeCell ref="I383:K383"/>
    <mergeCell ref="I384:K384"/>
    <mergeCell ref="A1135:Q1135"/>
    <mergeCell ref="A703:Q703"/>
    <mergeCell ref="A757:Q757"/>
    <mergeCell ref="A811:Q811"/>
    <mergeCell ref="A865:Q865"/>
    <mergeCell ref="A706:A710"/>
    <mergeCell ref="B706:K706"/>
    <mergeCell ref="L706:Q706"/>
    <mergeCell ref="B707:C707"/>
    <mergeCell ref="A976:A980"/>
    <mergeCell ref="B976:K976"/>
    <mergeCell ref="L976:Q976"/>
    <mergeCell ref="B977:C977"/>
    <mergeCell ref="L977:M977"/>
    <mergeCell ref="I923:K923"/>
    <mergeCell ref="I924:K924"/>
    <mergeCell ref="I977:K977"/>
    <mergeCell ref="I978:K978"/>
    <mergeCell ref="A760:A764"/>
    <mergeCell ref="B760:K760"/>
    <mergeCell ref="L760:Q760"/>
    <mergeCell ref="B761:C761"/>
    <mergeCell ref="L761:M761"/>
    <mergeCell ref="L707:M707"/>
    <mergeCell ref="A919:Q919"/>
    <mergeCell ref="A973:Q973"/>
    <mergeCell ref="A1027:Q1027"/>
    <mergeCell ref="A1081:Q1081"/>
    <mergeCell ref="A922:A926"/>
    <mergeCell ref="B922:K922"/>
    <mergeCell ref="L922:Q922"/>
    <mergeCell ref="B923:C923"/>
    <mergeCell ref="L923:M923"/>
    <mergeCell ref="L1031:M1031"/>
  </mergeCells>
  <phoneticPr fontId="13" type="noConversion"/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D84"/>
  <sheetViews>
    <sheetView zoomScale="90" zoomScaleNormal="90" workbookViewId="0">
      <selection activeCell="A10" sqref="A10"/>
    </sheetView>
  </sheetViews>
  <sheetFormatPr baseColWidth="10" defaultColWidth="11.42578125" defaultRowHeight="12.75" x14ac:dyDescent="0.2"/>
  <cols>
    <col min="1" max="1" width="4.28515625" customWidth="1"/>
    <col min="2" max="2" width="16.85546875" customWidth="1"/>
    <col min="3" max="3" width="13.7109375" bestFit="1" customWidth="1"/>
    <col min="4" max="4" width="8.5703125" bestFit="1" customWidth="1"/>
    <col min="5" max="5" width="7.140625" bestFit="1" customWidth="1"/>
    <col min="6" max="6" width="13.7109375" bestFit="1" customWidth="1"/>
    <col min="7" max="7" width="16.5703125" bestFit="1" customWidth="1"/>
    <col min="8" max="8" width="15.5703125" customWidth="1"/>
    <col min="9" max="9" width="19" customWidth="1"/>
    <col min="10" max="10" width="16.5703125" customWidth="1"/>
    <col min="11" max="11" width="23" customWidth="1"/>
    <col min="12" max="12" width="13.7109375" bestFit="1" customWidth="1"/>
    <col min="13" max="13" width="20" customWidth="1"/>
    <col min="14" max="14" width="18.140625" customWidth="1"/>
    <col min="15" max="15" width="3.28515625" customWidth="1"/>
    <col min="16" max="16" width="19.7109375" customWidth="1"/>
    <col min="17" max="17" width="14.7109375" customWidth="1"/>
    <col min="18" max="19" width="12" customWidth="1"/>
    <col min="20" max="20" width="10.5703125" customWidth="1"/>
    <col min="21" max="21" width="14.140625" customWidth="1"/>
    <col min="22" max="23" width="11" bestFit="1" customWidth="1"/>
    <col min="24" max="24" width="10.85546875" customWidth="1"/>
    <col min="25" max="25" width="15" customWidth="1"/>
    <col min="26" max="26" width="11.85546875" customWidth="1"/>
    <col min="27" max="27" width="10.5703125" customWidth="1"/>
    <col min="28" max="28" width="11.5703125" bestFit="1" customWidth="1"/>
    <col min="29" max="29" width="13.140625" customWidth="1"/>
    <col min="30" max="30" width="11.140625" customWidth="1"/>
    <col min="31" max="31" width="11.28515625" customWidth="1"/>
    <col min="32" max="32" width="10.5703125" customWidth="1"/>
    <col min="33" max="33" width="1.7109375" customWidth="1"/>
    <col min="34" max="34" width="16.140625" customWidth="1"/>
    <col min="35" max="35" width="11.5703125" bestFit="1" customWidth="1"/>
    <col min="36" max="37" width="8.28515625" bestFit="1" customWidth="1"/>
    <col min="38" max="38" width="9" customWidth="1"/>
    <col min="39" max="39" width="11" customWidth="1"/>
    <col min="40" max="40" width="10.7109375" customWidth="1"/>
    <col min="41" max="41" width="9.7109375" customWidth="1"/>
    <col min="42" max="42" width="10.42578125" bestFit="1" customWidth="1"/>
    <col min="43" max="43" width="11.5703125" bestFit="1" customWidth="1"/>
    <col min="44" max="44" width="9.85546875" customWidth="1"/>
    <col min="45" max="45" width="8.28515625" customWidth="1"/>
    <col min="46" max="46" width="9.5703125" customWidth="1"/>
    <col min="47" max="47" width="11.5703125" bestFit="1" customWidth="1"/>
    <col min="48" max="49" width="9" customWidth="1"/>
    <col min="50" max="50" width="9.5703125" customWidth="1"/>
    <col min="51" max="51" width="12.85546875" customWidth="1"/>
    <col min="52" max="52" width="12.140625" customWidth="1"/>
    <col min="53" max="53" width="12.5703125" customWidth="1"/>
  </cols>
  <sheetData>
    <row r="2" spans="2:56" ht="15.75" x14ac:dyDescent="0.25">
      <c r="B2" s="3253" t="s">
        <v>331</v>
      </c>
      <c r="C2" s="3253"/>
      <c r="D2" s="3253"/>
      <c r="E2" s="3253"/>
      <c r="F2" s="3253"/>
      <c r="G2" s="3253"/>
      <c r="H2" s="3253"/>
      <c r="I2" s="3253"/>
      <c r="J2" s="3253"/>
      <c r="K2" s="3253"/>
      <c r="L2" s="3253"/>
      <c r="M2" s="3253"/>
      <c r="N2" s="3253"/>
      <c r="P2" s="3253" t="s">
        <v>331</v>
      </c>
      <c r="Q2" s="3253"/>
      <c r="R2" s="3253"/>
      <c r="S2" s="3253"/>
      <c r="T2" s="3253"/>
      <c r="U2" s="3253"/>
      <c r="V2" s="3253"/>
      <c r="W2" s="3253"/>
      <c r="X2" s="3253"/>
      <c r="Y2" s="3253"/>
      <c r="Z2" s="3253"/>
      <c r="AA2" s="3253"/>
      <c r="AB2" s="3253"/>
      <c r="AC2" s="3253"/>
      <c r="AD2" s="3253"/>
      <c r="AE2" s="3253"/>
      <c r="AF2" s="3253"/>
      <c r="AG2" s="506"/>
      <c r="AH2" s="3253" t="s">
        <v>331</v>
      </c>
      <c r="AI2" s="3253"/>
      <c r="AJ2" s="3253"/>
      <c r="AK2" s="3253"/>
      <c r="AL2" s="3253"/>
      <c r="AM2" s="3253"/>
      <c r="AN2" s="3253"/>
      <c r="AO2" s="3253"/>
      <c r="AP2" s="3253"/>
      <c r="AQ2" s="3253"/>
      <c r="AR2" s="3253"/>
      <c r="AS2" s="3253"/>
      <c r="AT2" s="3253"/>
      <c r="AU2" s="3253"/>
      <c r="AV2" s="3253"/>
      <c r="AW2" s="3253"/>
      <c r="AX2" s="3253"/>
      <c r="AY2" s="3253"/>
      <c r="AZ2" s="3253"/>
      <c r="BA2" s="3253"/>
    </row>
    <row r="3" spans="2:56" x14ac:dyDescent="0.2">
      <c r="B3" s="2705" t="s">
        <v>440</v>
      </c>
      <c r="C3" s="2705"/>
      <c r="D3" s="2705"/>
      <c r="E3" s="2705"/>
      <c r="F3" s="2705"/>
      <c r="G3" s="2705"/>
      <c r="H3" s="2705"/>
      <c r="I3" s="2705"/>
      <c r="J3" s="2705"/>
      <c r="K3" s="2705"/>
      <c r="L3" s="2705"/>
      <c r="M3" s="2705"/>
      <c r="N3" s="2705"/>
      <c r="P3" s="2705" t="s">
        <v>440</v>
      </c>
      <c r="Q3" s="2705"/>
      <c r="R3" s="2705"/>
      <c r="S3" s="2705"/>
      <c r="T3" s="2705"/>
      <c r="U3" s="2705"/>
      <c r="V3" s="2705"/>
      <c r="W3" s="2705"/>
      <c r="X3" s="2705"/>
      <c r="Y3" s="2705"/>
      <c r="Z3" s="2705"/>
      <c r="AA3" s="2705"/>
      <c r="AB3" s="2705"/>
      <c r="AC3" s="2705"/>
      <c r="AD3" s="2705"/>
      <c r="AE3" s="2705"/>
      <c r="AF3" s="2705"/>
      <c r="AG3" s="507"/>
      <c r="AH3" s="2705" t="s">
        <v>440</v>
      </c>
      <c r="AI3" s="2705"/>
      <c r="AJ3" s="2705"/>
      <c r="AK3" s="2705"/>
      <c r="AL3" s="2705"/>
      <c r="AM3" s="2705"/>
      <c r="AN3" s="2705"/>
      <c r="AO3" s="2705"/>
      <c r="AP3" s="2705"/>
      <c r="AQ3" s="2705"/>
      <c r="AR3" s="2705"/>
      <c r="AS3" s="2705"/>
      <c r="AT3" s="2705"/>
      <c r="AU3" s="2705"/>
      <c r="AV3" s="2705"/>
      <c r="AW3" s="2705"/>
      <c r="AX3" s="2705"/>
      <c r="AY3" s="2705"/>
      <c r="AZ3" s="2705"/>
      <c r="BA3" s="2705"/>
    </row>
    <row r="4" spans="2:56" ht="13.5" thickBot="1" x14ac:dyDescent="0.25">
      <c r="B4" s="3004" t="s">
        <v>1990</v>
      </c>
      <c r="C4" s="2705"/>
      <c r="D4" s="2705"/>
      <c r="E4" s="2705"/>
      <c r="F4" s="2705"/>
      <c r="G4" s="2705"/>
      <c r="H4" s="2705"/>
      <c r="I4" s="2705"/>
      <c r="J4" s="2705"/>
      <c r="K4" s="2705"/>
      <c r="L4" s="2705"/>
      <c r="M4" s="2705"/>
      <c r="N4" s="2705"/>
      <c r="P4" s="3004" t="s">
        <v>1990</v>
      </c>
      <c r="Q4" s="2705"/>
      <c r="R4" s="2705"/>
      <c r="S4" s="2705"/>
      <c r="T4" s="2705"/>
      <c r="U4" s="2705"/>
      <c r="V4" s="2705"/>
      <c r="W4" s="2705"/>
      <c r="X4" s="2705"/>
      <c r="Y4" s="2705"/>
      <c r="Z4" s="2705"/>
      <c r="AA4" s="2705"/>
      <c r="AB4" s="2705"/>
      <c r="AC4" s="2705"/>
      <c r="AD4" s="2705"/>
      <c r="AE4" s="2705"/>
      <c r="AF4" s="2705"/>
      <c r="AG4" s="507"/>
      <c r="AH4" s="3004" t="s">
        <v>1991</v>
      </c>
      <c r="AI4" s="2705"/>
      <c r="AJ4" s="2705"/>
      <c r="AK4" s="2705"/>
      <c r="AL4" s="2705"/>
      <c r="AM4" s="2705"/>
      <c r="AN4" s="2705"/>
      <c r="AO4" s="2705"/>
      <c r="AP4" s="2705"/>
      <c r="AQ4" s="2705"/>
      <c r="AR4" s="2705"/>
      <c r="AS4" s="2705"/>
      <c r="AT4" s="2705"/>
      <c r="AU4" s="2705"/>
      <c r="AV4" s="2705"/>
      <c r="AW4" s="2705"/>
      <c r="AX4" s="2705"/>
      <c r="AY4" s="2705"/>
      <c r="AZ4" s="2705"/>
      <c r="BA4" s="2705"/>
    </row>
    <row r="5" spans="2:56" ht="17.25" thickTop="1" thickBot="1" x14ac:dyDescent="0.3">
      <c r="B5" s="1744"/>
      <c r="C5" s="3387" t="s">
        <v>648</v>
      </c>
      <c r="D5" s="3360"/>
      <c r="E5" s="3360"/>
      <c r="F5" s="3360"/>
      <c r="G5" s="3360"/>
      <c r="H5" s="3360"/>
      <c r="I5" s="3360"/>
      <c r="J5" s="3360"/>
      <c r="K5" s="3360"/>
      <c r="L5" s="3360"/>
      <c r="M5" s="3360"/>
      <c r="N5" s="3388"/>
      <c r="O5" s="509"/>
      <c r="P5" s="1751"/>
      <c r="Q5" s="3371" t="s">
        <v>1136</v>
      </c>
      <c r="R5" s="3372"/>
      <c r="S5" s="3372"/>
      <c r="T5" s="3373"/>
      <c r="U5" s="3374" t="s">
        <v>1779</v>
      </c>
      <c r="V5" s="3375"/>
      <c r="W5" s="3375"/>
      <c r="X5" s="3375"/>
      <c r="Y5" s="3375"/>
      <c r="Z5" s="3375"/>
      <c r="AA5" s="3375"/>
      <c r="AB5" s="3375"/>
      <c r="AC5" s="3375"/>
      <c r="AD5" s="3375"/>
      <c r="AE5" s="3375"/>
      <c r="AF5" s="3376"/>
      <c r="AG5" s="511"/>
      <c r="AH5" s="1751"/>
      <c r="AI5" s="3374" t="s">
        <v>1780</v>
      </c>
      <c r="AJ5" s="3375"/>
      <c r="AK5" s="3375"/>
      <c r="AL5" s="3375"/>
      <c r="AM5" s="3375"/>
      <c r="AN5" s="3375"/>
      <c r="AO5" s="3375"/>
      <c r="AP5" s="3375"/>
      <c r="AQ5" s="3375"/>
      <c r="AR5" s="3375"/>
      <c r="AS5" s="3375"/>
      <c r="AT5" s="3375"/>
      <c r="AU5" s="3375"/>
      <c r="AV5" s="3375"/>
      <c r="AW5" s="3375"/>
      <c r="AX5" s="3394"/>
      <c r="AY5" s="3318" t="s">
        <v>1137</v>
      </c>
      <c r="AZ5" s="3319"/>
      <c r="BA5" s="3395"/>
      <c r="BC5" s="2747" t="s">
        <v>1148</v>
      </c>
      <c r="BD5" s="2748"/>
    </row>
    <row r="6" spans="2:56" x14ac:dyDescent="0.2">
      <c r="B6" s="512" t="s">
        <v>334</v>
      </c>
      <c r="C6" s="3264" t="s">
        <v>1775</v>
      </c>
      <c r="D6" s="3293"/>
      <c r="E6" s="3293"/>
      <c r="F6" s="3293"/>
      <c r="G6" s="3293"/>
      <c r="H6" s="3293"/>
      <c r="I6" s="3293"/>
      <c r="J6" s="3293"/>
      <c r="K6" s="3363"/>
      <c r="L6" s="3368" t="s">
        <v>1776</v>
      </c>
      <c r="M6" s="3369"/>
      <c r="N6" s="3370"/>
      <c r="O6" s="513"/>
      <c r="P6" s="514" t="s">
        <v>334</v>
      </c>
      <c r="Q6" s="3390" t="s">
        <v>1134</v>
      </c>
      <c r="R6" s="3391"/>
      <c r="S6" s="3391"/>
      <c r="T6" s="3396"/>
      <c r="U6" s="3381" t="s">
        <v>250</v>
      </c>
      <c r="V6" s="3381"/>
      <c r="W6" s="3381"/>
      <c r="X6" s="3382"/>
      <c r="Y6" s="3377" t="s">
        <v>251</v>
      </c>
      <c r="Z6" s="3378"/>
      <c r="AA6" s="3378"/>
      <c r="AB6" s="3379"/>
      <c r="AC6" s="3377" t="s">
        <v>1347</v>
      </c>
      <c r="AD6" s="3378"/>
      <c r="AE6" s="3378"/>
      <c r="AF6" s="3380"/>
      <c r="AG6" s="513"/>
      <c r="AH6" s="514" t="s">
        <v>334</v>
      </c>
      <c r="AI6" s="3377" t="s">
        <v>1348</v>
      </c>
      <c r="AJ6" s="3378"/>
      <c r="AK6" s="3378"/>
      <c r="AL6" s="3379"/>
      <c r="AM6" s="3377" t="s">
        <v>1349</v>
      </c>
      <c r="AN6" s="3378"/>
      <c r="AO6" s="3378"/>
      <c r="AP6" s="3379"/>
      <c r="AQ6" s="3393" t="s">
        <v>651</v>
      </c>
      <c r="AR6" s="3378"/>
      <c r="AS6" s="3378"/>
      <c r="AT6" s="3379"/>
      <c r="AU6" s="3393" t="s">
        <v>1350</v>
      </c>
      <c r="AV6" s="3378"/>
      <c r="AW6" s="3378"/>
      <c r="AX6" s="3379"/>
      <c r="AY6" s="3390"/>
      <c r="AZ6" s="3391"/>
      <c r="BA6" s="3392"/>
    </row>
    <row r="7" spans="2:56" x14ac:dyDescent="0.2">
      <c r="B7" s="508"/>
      <c r="C7" s="1763" t="s">
        <v>1190</v>
      </c>
      <c r="D7" s="3385" t="s">
        <v>1187</v>
      </c>
      <c r="E7" s="3369"/>
      <c r="F7" s="3386"/>
      <c r="G7" s="2409" t="s">
        <v>1192</v>
      </c>
      <c r="H7" s="2376" t="s">
        <v>1190</v>
      </c>
      <c r="I7" s="3366" t="s">
        <v>1778</v>
      </c>
      <c r="J7" s="2416" t="s">
        <v>1192</v>
      </c>
      <c r="K7" s="3364" t="s">
        <v>1777</v>
      </c>
      <c r="L7" s="2377" t="s">
        <v>1190</v>
      </c>
      <c r="M7" s="1763" t="s">
        <v>1346</v>
      </c>
      <c r="N7" s="1745" t="s">
        <v>1345</v>
      </c>
      <c r="O7" s="516"/>
      <c r="P7" s="510"/>
      <c r="Q7" s="517" t="s">
        <v>1351</v>
      </c>
      <c r="R7" s="3383" t="s">
        <v>1135</v>
      </c>
      <c r="S7" s="3384"/>
      <c r="T7" s="435" t="s">
        <v>1352</v>
      </c>
      <c r="U7" s="434" t="s">
        <v>1351</v>
      </c>
      <c r="V7" s="3383" t="s">
        <v>1135</v>
      </c>
      <c r="W7" s="3384"/>
      <c r="X7" s="435" t="s">
        <v>1352</v>
      </c>
      <c r="Y7" s="517" t="s">
        <v>1351</v>
      </c>
      <c r="Z7" s="3383" t="s">
        <v>1135</v>
      </c>
      <c r="AA7" s="3384"/>
      <c r="AB7" s="435" t="s">
        <v>1352</v>
      </c>
      <c r="AC7" s="517" t="s">
        <v>1351</v>
      </c>
      <c r="AD7" s="3383" t="s">
        <v>1135</v>
      </c>
      <c r="AE7" s="3384"/>
      <c r="AF7" s="1754" t="s">
        <v>1352</v>
      </c>
      <c r="AG7" s="518"/>
      <c r="AH7" s="510"/>
      <c r="AI7" s="517" t="s">
        <v>1351</v>
      </c>
      <c r="AJ7" s="3383" t="s">
        <v>1135</v>
      </c>
      <c r="AK7" s="3384"/>
      <c r="AL7" s="435" t="s">
        <v>1352</v>
      </c>
      <c r="AM7" s="393" t="s">
        <v>1351</v>
      </c>
      <c r="AN7" s="3383" t="s">
        <v>1135</v>
      </c>
      <c r="AO7" s="3384"/>
      <c r="AP7" s="435" t="s">
        <v>1352</v>
      </c>
      <c r="AQ7" s="517" t="s">
        <v>1351</v>
      </c>
      <c r="AR7" s="3383" t="s">
        <v>1135</v>
      </c>
      <c r="AS7" s="3384"/>
      <c r="AT7" s="435" t="s">
        <v>1352</v>
      </c>
      <c r="AU7" s="517" t="s">
        <v>1351</v>
      </c>
      <c r="AV7" s="3383" t="s">
        <v>1135</v>
      </c>
      <c r="AW7" s="3384"/>
      <c r="AX7" s="435" t="s">
        <v>1352</v>
      </c>
      <c r="AY7" s="517" t="s">
        <v>1351</v>
      </c>
      <c r="AZ7" s="3383" t="s">
        <v>1135</v>
      </c>
      <c r="BA7" s="3389"/>
    </row>
    <row r="8" spans="2:56" ht="14.25" thickBot="1" x14ac:dyDescent="0.25">
      <c r="B8" s="508"/>
      <c r="C8" s="1764" t="s">
        <v>1191</v>
      </c>
      <c r="D8" s="1902" t="s">
        <v>1286</v>
      </c>
      <c r="E8" s="1904" t="s">
        <v>1188</v>
      </c>
      <c r="F8" s="1903" t="s">
        <v>1189</v>
      </c>
      <c r="G8" s="515" t="s">
        <v>1193</v>
      </c>
      <c r="H8" s="2415" t="s">
        <v>1191</v>
      </c>
      <c r="I8" s="3367"/>
      <c r="J8" s="2417" t="s">
        <v>1193</v>
      </c>
      <c r="K8" s="3365"/>
      <c r="L8" s="2412" t="s">
        <v>1191</v>
      </c>
      <c r="M8" s="2407" t="s">
        <v>1774</v>
      </c>
      <c r="N8" s="1783" t="s">
        <v>649</v>
      </c>
      <c r="O8" s="519"/>
      <c r="P8" s="2035"/>
      <c r="Q8" s="441" t="s">
        <v>1353</v>
      </c>
      <c r="R8" s="520" t="s">
        <v>1271</v>
      </c>
      <c r="S8" s="521" t="s">
        <v>1221</v>
      </c>
      <c r="T8" s="522" t="s">
        <v>1354</v>
      </c>
      <c r="U8" s="441" t="s">
        <v>1353</v>
      </c>
      <c r="V8" s="520" t="s">
        <v>1271</v>
      </c>
      <c r="W8" s="521" t="s">
        <v>1221</v>
      </c>
      <c r="X8" s="522" t="s">
        <v>1354</v>
      </c>
      <c r="Y8" s="1741" t="s">
        <v>1353</v>
      </c>
      <c r="Z8" s="520" t="s">
        <v>1271</v>
      </c>
      <c r="AA8" s="521" t="s">
        <v>1221</v>
      </c>
      <c r="AB8" s="522" t="s">
        <v>1354</v>
      </c>
      <c r="AC8" s="441" t="s">
        <v>1353</v>
      </c>
      <c r="AD8" s="520" t="s">
        <v>1271</v>
      </c>
      <c r="AE8" s="521" t="s">
        <v>1221</v>
      </c>
      <c r="AF8" s="1755" t="s">
        <v>1354</v>
      </c>
      <c r="AG8" s="482"/>
      <c r="AH8" s="510"/>
      <c r="AI8" s="441" t="s">
        <v>1353</v>
      </c>
      <c r="AJ8" s="520" t="s">
        <v>1271</v>
      </c>
      <c r="AK8" s="521" t="s">
        <v>1221</v>
      </c>
      <c r="AL8" s="522" t="s">
        <v>1354</v>
      </c>
      <c r="AM8" s="1741" t="s">
        <v>1353</v>
      </c>
      <c r="AN8" s="520" t="s">
        <v>1271</v>
      </c>
      <c r="AO8" s="521" t="s">
        <v>1221</v>
      </c>
      <c r="AP8" s="522" t="s">
        <v>1354</v>
      </c>
      <c r="AQ8" s="441" t="s">
        <v>1353</v>
      </c>
      <c r="AR8" s="520" t="s">
        <v>1271</v>
      </c>
      <c r="AS8" s="521" t="s">
        <v>1221</v>
      </c>
      <c r="AT8" s="522" t="s">
        <v>1354</v>
      </c>
      <c r="AU8" s="441" t="s">
        <v>1353</v>
      </c>
      <c r="AV8" s="520" t="s">
        <v>1271</v>
      </c>
      <c r="AW8" s="521" t="s">
        <v>1221</v>
      </c>
      <c r="AX8" s="522" t="s">
        <v>1354</v>
      </c>
      <c r="AY8" s="441" t="s">
        <v>1353</v>
      </c>
      <c r="AZ8" s="520" t="s">
        <v>1271</v>
      </c>
      <c r="BA8" s="1752" t="s">
        <v>1221</v>
      </c>
    </row>
    <row r="9" spans="2:56" ht="15" customHeight="1" x14ac:dyDescent="0.2">
      <c r="B9" s="1276" t="s">
        <v>358</v>
      </c>
      <c r="C9" s="413">
        <v>532</v>
      </c>
      <c r="D9" s="1278">
        <v>4880</v>
      </c>
      <c r="E9" s="413">
        <v>3569</v>
      </c>
      <c r="F9" s="1278">
        <v>1311</v>
      </c>
      <c r="G9" s="443">
        <v>8574400</v>
      </c>
      <c r="H9" s="413">
        <v>32</v>
      </c>
      <c r="I9" s="1278">
        <v>110</v>
      </c>
      <c r="J9" s="443">
        <v>9817</v>
      </c>
      <c r="K9" s="2418">
        <v>8584217</v>
      </c>
      <c r="L9" s="1711">
        <v>70</v>
      </c>
      <c r="M9" s="1786">
        <v>1153</v>
      </c>
      <c r="N9" s="1746">
        <v>408775</v>
      </c>
      <c r="O9" s="523"/>
      <c r="P9" s="1257" t="s">
        <v>358</v>
      </c>
      <c r="Q9" s="1288">
        <v>26750000</v>
      </c>
      <c r="R9" s="1289">
        <v>69400000</v>
      </c>
      <c r="S9" s="1290">
        <v>39000000</v>
      </c>
      <c r="T9" s="1291"/>
      <c r="U9" s="1288">
        <v>23048500</v>
      </c>
      <c r="V9" s="1289">
        <v>60466000</v>
      </c>
      <c r="W9" s="1786">
        <v>49294400</v>
      </c>
      <c r="X9" s="2306"/>
      <c r="Y9" s="1292">
        <v>6840000</v>
      </c>
      <c r="Z9" s="1289">
        <v>13400000</v>
      </c>
      <c r="AA9" s="1290">
        <v>9700000</v>
      </c>
      <c r="AB9" s="1293"/>
      <c r="AC9" s="1292">
        <v>1898067.5</v>
      </c>
      <c r="AD9" s="1289">
        <v>2712200</v>
      </c>
      <c r="AE9" s="1290">
        <v>2258200</v>
      </c>
      <c r="AF9" s="2185"/>
      <c r="AG9" s="248"/>
      <c r="AH9" s="2034" t="s">
        <v>358</v>
      </c>
      <c r="AI9" s="1288">
        <v>11850</v>
      </c>
      <c r="AJ9" s="1289">
        <v>22300</v>
      </c>
      <c r="AK9" s="1290">
        <v>16860</v>
      </c>
      <c r="AL9" s="1293"/>
      <c r="AM9" s="1292">
        <v>190000</v>
      </c>
      <c r="AN9" s="1289">
        <v>444000</v>
      </c>
      <c r="AO9" s="1290">
        <v>367000</v>
      </c>
      <c r="AP9" s="1291"/>
      <c r="AQ9" s="1292">
        <v>36135</v>
      </c>
      <c r="AR9" s="1289">
        <v>102200</v>
      </c>
      <c r="AS9" s="1290">
        <v>77600</v>
      </c>
      <c r="AT9" s="1293"/>
      <c r="AU9" s="1292">
        <v>25590</v>
      </c>
      <c r="AV9" s="1289">
        <v>57300</v>
      </c>
      <c r="AW9" s="1290">
        <v>46000</v>
      </c>
      <c r="AX9" s="1294"/>
      <c r="AY9" s="1312">
        <v>58800142.5</v>
      </c>
      <c r="AZ9" s="413">
        <v>146604000</v>
      </c>
      <c r="BA9" s="1313">
        <v>100760060</v>
      </c>
    </row>
    <row r="10" spans="2:56" ht="15" customHeight="1" x14ac:dyDescent="0.2">
      <c r="B10" s="2304" t="s">
        <v>359</v>
      </c>
      <c r="C10" s="1765">
        <v>85</v>
      </c>
      <c r="D10" s="1269">
        <v>450</v>
      </c>
      <c r="E10" s="1765">
        <v>320</v>
      </c>
      <c r="F10" s="1269">
        <v>130</v>
      </c>
      <c r="G10" s="1282">
        <v>1600000</v>
      </c>
      <c r="H10" s="1269"/>
      <c r="I10" s="1765"/>
      <c r="J10" s="2410"/>
      <c r="K10" s="2419">
        <v>1600000</v>
      </c>
      <c r="L10" s="2169"/>
      <c r="M10" s="1765"/>
      <c r="N10" s="1747"/>
      <c r="O10" s="524"/>
      <c r="P10" s="1302" t="s">
        <v>359</v>
      </c>
      <c r="Q10" s="1303"/>
      <c r="R10" s="1006"/>
      <c r="S10" s="1281"/>
      <c r="T10" s="1304"/>
      <c r="U10" s="1244">
        <v>3900000</v>
      </c>
      <c r="V10" s="1015">
        <v>9000000</v>
      </c>
      <c r="W10" s="1765">
        <v>8000000</v>
      </c>
      <c r="X10" s="2031">
        <v>487.5</v>
      </c>
      <c r="Y10" s="2307">
        <v>1200000</v>
      </c>
      <c r="Z10" s="1015">
        <v>1740000</v>
      </c>
      <c r="AA10" s="1765">
        <v>1450000</v>
      </c>
      <c r="AB10" s="1304">
        <v>827.58620689655174</v>
      </c>
      <c r="AC10" s="1247">
        <v>516000</v>
      </c>
      <c r="AD10" s="1015">
        <v>780000</v>
      </c>
      <c r="AE10" s="1765">
        <v>630000</v>
      </c>
      <c r="AF10" s="1756">
        <v>819.04761904761904</v>
      </c>
      <c r="AG10" s="525"/>
      <c r="AH10" s="1302" t="s">
        <v>359</v>
      </c>
      <c r="AI10" s="1244">
        <v>4000</v>
      </c>
      <c r="AJ10" s="1015">
        <v>10000</v>
      </c>
      <c r="AK10" s="1281">
        <v>7500</v>
      </c>
      <c r="AL10" s="1304">
        <v>533.33333333333337</v>
      </c>
      <c r="AM10" s="1247">
        <v>30000</v>
      </c>
      <c r="AN10" s="1015">
        <v>80000</v>
      </c>
      <c r="AO10" s="1281">
        <v>65000</v>
      </c>
      <c r="AP10" s="1304">
        <v>461.53846153846155</v>
      </c>
      <c r="AQ10" s="1247">
        <v>20250</v>
      </c>
      <c r="AR10" s="1015">
        <v>60000</v>
      </c>
      <c r="AS10" s="1243">
        <v>45000</v>
      </c>
      <c r="AT10" s="1304">
        <v>450</v>
      </c>
      <c r="AU10" s="1247"/>
      <c r="AV10" s="1015"/>
      <c r="AW10" s="1281"/>
      <c r="AX10" s="1304" t="s">
        <v>1582</v>
      </c>
      <c r="AY10" s="1316">
        <v>5670250</v>
      </c>
      <c r="AZ10" s="1015">
        <v>11670000</v>
      </c>
      <c r="BA10" s="1317">
        <v>10197500</v>
      </c>
    </row>
    <row r="11" spans="2:56" ht="15" customHeight="1" x14ac:dyDescent="0.2">
      <c r="B11" s="2304" t="s">
        <v>360</v>
      </c>
      <c r="C11" s="1765">
        <v>46</v>
      </c>
      <c r="D11" s="1269">
        <v>885</v>
      </c>
      <c r="E11" s="1765">
        <v>565</v>
      </c>
      <c r="F11" s="1269">
        <v>320</v>
      </c>
      <c r="G11" s="1282">
        <v>1977500</v>
      </c>
      <c r="H11" s="1269"/>
      <c r="I11" s="1765"/>
      <c r="J11" s="2410"/>
      <c r="K11" s="2419">
        <v>1977500</v>
      </c>
      <c r="L11" s="2169"/>
      <c r="M11" s="1765"/>
      <c r="N11" s="1747"/>
      <c r="O11" s="524"/>
      <c r="P11" s="1302" t="s">
        <v>360</v>
      </c>
      <c r="Q11" s="1303"/>
      <c r="R11" s="1006"/>
      <c r="S11" s="1281"/>
      <c r="T11" s="1304"/>
      <c r="U11" s="2081">
        <v>6400000</v>
      </c>
      <c r="V11" s="1006">
        <v>14900000</v>
      </c>
      <c r="W11" s="1765">
        <v>13100000</v>
      </c>
      <c r="X11" s="2031">
        <v>488.54961832061065</v>
      </c>
      <c r="Y11" s="1305">
        <v>1400000</v>
      </c>
      <c r="Z11" s="1006">
        <v>2000000</v>
      </c>
      <c r="AA11" s="1243">
        <v>1700000</v>
      </c>
      <c r="AB11" s="1304">
        <v>823.52941176470586</v>
      </c>
      <c r="AC11" s="1305">
        <v>700000</v>
      </c>
      <c r="AD11" s="1006">
        <v>800000</v>
      </c>
      <c r="AE11" s="1306">
        <v>750000</v>
      </c>
      <c r="AF11" s="1756">
        <v>933.33333333333337</v>
      </c>
      <c r="AG11" s="525"/>
      <c r="AH11" s="1302" t="s">
        <v>360</v>
      </c>
      <c r="AI11" s="1303">
        <v>1750</v>
      </c>
      <c r="AJ11" s="2028">
        <v>2300</v>
      </c>
      <c r="AK11" s="1281">
        <v>1760</v>
      </c>
      <c r="AL11" s="1304">
        <v>994.31818181818176</v>
      </c>
      <c r="AM11" s="1305"/>
      <c r="AN11" s="1006"/>
      <c r="AO11" s="1281"/>
      <c r="AP11" s="1304" t="s">
        <v>1582</v>
      </c>
      <c r="AQ11" s="1305">
        <v>2550</v>
      </c>
      <c r="AR11" s="1006">
        <v>6700</v>
      </c>
      <c r="AS11" s="1243">
        <v>5500</v>
      </c>
      <c r="AT11" s="1304">
        <v>463.63636363636363</v>
      </c>
      <c r="AU11" s="2032">
        <v>5500</v>
      </c>
      <c r="AV11" s="2028">
        <v>10000</v>
      </c>
      <c r="AW11" s="1281">
        <v>8700</v>
      </c>
      <c r="AX11" s="1304">
        <v>632.18390804597698</v>
      </c>
      <c r="AY11" s="1316">
        <v>8509800</v>
      </c>
      <c r="AZ11" s="1015">
        <v>17719000</v>
      </c>
      <c r="BA11" s="1317">
        <v>15565960</v>
      </c>
    </row>
    <row r="12" spans="2:56" ht="15" customHeight="1" x14ac:dyDescent="0.2">
      <c r="B12" s="1280" t="s">
        <v>361</v>
      </c>
      <c r="C12" s="1765">
        <v>65</v>
      </c>
      <c r="D12" s="1269">
        <v>640</v>
      </c>
      <c r="E12" s="1765">
        <v>440</v>
      </c>
      <c r="F12" s="1269">
        <v>200</v>
      </c>
      <c r="G12" s="1282">
        <v>176000</v>
      </c>
      <c r="H12" s="1269">
        <v>20</v>
      </c>
      <c r="I12" s="1765">
        <v>60</v>
      </c>
      <c r="J12" s="2410">
        <v>6780</v>
      </c>
      <c r="K12" s="2419">
        <v>182780</v>
      </c>
      <c r="L12" s="2169"/>
      <c r="M12" s="1765"/>
      <c r="N12" s="1747"/>
      <c r="O12" s="524"/>
      <c r="P12" s="1302" t="s">
        <v>361</v>
      </c>
      <c r="Q12" s="1303"/>
      <c r="R12" s="1006"/>
      <c r="S12" s="1281"/>
      <c r="T12" s="1304"/>
      <c r="U12" s="2081">
        <v>450000</v>
      </c>
      <c r="V12" s="1006">
        <v>1450000</v>
      </c>
      <c r="W12" s="1765">
        <v>1240000</v>
      </c>
      <c r="X12" s="2031">
        <v>362.90322580645164</v>
      </c>
      <c r="Y12" s="1305"/>
      <c r="Z12" s="1006"/>
      <c r="AA12" s="1243"/>
      <c r="AB12" s="1304" t="s">
        <v>1582</v>
      </c>
      <c r="AC12" s="1305">
        <v>7200</v>
      </c>
      <c r="AD12" s="1006">
        <v>10000</v>
      </c>
      <c r="AE12" s="1281">
        <v>8500</v>
      </c>
      <c r="AF12" s="1756">
        <v>847.05882352941171</v>
      </c>
      <c r="AG12" s="525"/>
      <c r="AH12" s="1302" t="s">
        <v>361</v>
      </c>
      <c r="AI12" s="1303"/>
      <c r="AJ12" s="2028"/>
      <c r="AK12" s="1281"/>
      <c r="AL12" s="1304" t="s">
        <v>1582</v>
      </c>
      <c r="AM12" s="1305">
        <v>65000</v>
      </c>
      <c r="AN12" s="1006">
        <v>143000</v>
      </c>
      <c r="AO12" s="1281">
        <v>120000</v>
      </c>
      <c r="AP12" s="1304">
        <v>541.66666666666663</v>
      </c>
      <c r="AQ12" s="1305">
        <v>5250</v>
      </c>
      <c r="AR12" s="1006">
        <v>12000</v>
      </c>
      <c r="AS12" s="1243">
        <v>9000</v>
      </c>
      <c r="AT12" s="1304">
        <v>583.33333333333337</v>
      </c>
      <c r="AU12" s="2032">
        <v>3350</v>
      </c>
      <c r="AV12" s="2028">
        <v>10000</v>
      </c>
      <c r="AW12" s="1281">
        <v>6700</v>
      </c>
      <c r="AX12" s="1304">
        <v>500</v>
      </c>
      <c r="AY12" s="1316">
        <v>530800</v>
      </c>
      <c r="AZ12" s="1015">
        <v>1625000</v>
      </c>
      <c r="BA12" s="1317">
        <v>1384200</v>
      </c>
    </row>
    <row r="13" spans="2:56" ht="15" customHeight="1" x14ac:dyDescent="0.2">
      <c r="B13" s="1280" t="s">
        <v>362</v>
      </c>
      <c r="C13" s="1765">
        <v>28</v>
      </c>
      <c r="D13" s="1269">
        <v>260</v>
      </c>
      <c r="E13" s="1765">
        <v>210</v>
      </c>
      <c r="F13" s="1269">
        <v>50</v>
      </c>
      <c r="G13" s="1282">
        <v>315000</v>
      </c>
      <c r="H13" s="1269"/>
      <c r="I13" s="1765"/>
      <c r="J13" s="2410"/>
      <c r="K13" s="2419">
        <v>315000</v>
      </c>
      <c r="L13" s="2169"/>
      <c r="M13" s="1765"/>
      <c r="N13" s="1747"/>
      <c r="O13" s="524"/>
      <c r="P13" s="1302" t="s">
        <v>362</v>
      </c>
      <c r="Q13" s="1303"/>
      <c r="R13" s="1006"/>
      <c r="S13" s="1281"/>
      <c r="T13" s="1304"/>
      <c r="U13" s="2152">
        <v>750000</v>
      </c>
      <c r="V13" s="1015">
        <v>1780000</v>
      </c>
      <c r="W13" s="1765">
        <v>1550000</v>
      </c>
      <c r="X13" s="2031">
        <v>483.87096774193549</v>
      </c>
      <c r="Y13" s="1247"/>
      <c r="Z13" s="1015"/>
      <c r="AA13" s="1243"/>
      <c r="AB13" s="1304" t="s">
        <v>1582</v>
      </c>
      <c r="AC13" s="1247">
        <v>42400</v>
      </c>
      <c r="AD13" s="1015">
        <v>72000</v>
      </c>
      <c r="AE13" s="1765">
        <v>53000</v>
      </c>
      <c r="AF13" s="1756">
        <v>800</v>
      </c>
      <c r="AG13" s="525"/>
      <c r="AH13" s="1302" t="s">
        <v>362</v>
      </c>
      <c r="AI13" s="1303"/>
      <c r="AJ13" s="2028"/>
      <c r="AK13" s="1281"/>
      <c r="AL13" s="1304" t="s">
        <v>1582</v>
      </c>
      <c r="AM13" s="1305"/>
      <c r="AN13" s="1006"/>
      <c r="AO13" s="1281"/>
      <c r="AP13" s="1304" t="s">
        <v>1582</v>
      </c>
      <c r="AQ13" s="1305"/>
      <c r="AR13" s="1006"/>
      <c r="AS13" s="1243"/>
      <c r="AT13" s="1304" t="s">
        <v>1582</v>
      </c>
      <c r="AU13" s="2032">
        <v>2990</v>
      </c>
      <c r="AV13" s="2028">
        <v>5700</v>
      </c>
      <c r="AW13" s="1281">
        <v>4600</v>
      </c>
      <c r="AX13" s="1304">
        <v>650</v>
      </c>
      <c r="AY13" s="1316">
        <v>795390</v>
      </c>
      <c r="AZ13" s="1015">
        <v>1857700</v>
      </c>
      <c r="BA13" s="1317">
        <v>1607600</v>
      </c>
    </row>
    <row r="14" spans="2:56" ht="15" customHeight="1" x14ac:dyDescent="0.2">
      <c r="B14" s="2304" t="s">
        <v>363</v>
      </c>
      <c r="C14" s="1765">
        <v>45</v>
      </c>
      <c r="D14" s="1269">
        <v>825</v>
      </c>
      <c r="E14" s="1765">
        <v>780</v>
      </c>
      <c r="F14" s="1269">
        <v>45</v>
      </c>
      <c r="G14" s="1282">
        <v>741000</v>
      </c>
      <c r="H14" s="1269"/>
      <c r="I14" s="1765"/>
      <c r="J14" s="2410"/>
      <c r="K14" s="2419">
        <v>741000</v>
      </c>
      <c r="L14" s="2169">
        <v>33</v>
      </c>
      <c r="M14" s="1765">
        <v>580</v>
      </c>
      <c r="N14" s="1747">
        <v>220400</v>
      </c>
      <c r="O14" s="524"/>
      <c r="P14" s="1302" t="s">
        <v>363</v>
      </c>
      <c r="Q14" s="1303">
        <v>13600000</v>
      </c>
      <c r="R14" s="1006">
        <v>34700000</v>
      </c>
      <c r="S14" s="1281">
        <v>20000000</v>
      </c>
      <c r="T14" s="1304">
        <v>680</v>
      </c>
      <c r="U14" s="2082">
        <v>950000</v>
      </c>
      <c r="V14" s="449">
        <v>3200000</v>
      </c>
      <c r="W14" s="1765">
        <v>2150000</v>
      </c>
      <c r="X14" s="2031">
        <v>441.8604651162791</v>
      </c>
      <c r="Y14" s="1247">
        <v>1500000</v>
      </c>
      <c r="Z14" s="1015">
        <v>3450000</v>
      </c>
      <c r="AA14" s="1243">
        <v>2300000</v>
      </c>
      <c r="AB14" s="1304">
        <v>652.17391304347825</v>
      </c>
      <c r="AC14" s="1247">
        <v>101500</v>
      </c>
      <c r="AD14" s="1015">
        <v>170000</v>
      </c>
      <c r="AE14" s="1765">
        <v>145000</v>
      </c>
      <c r="AF14" s="1756">
        <v>700</v>
      </c>
      <c r="AG14" s="525"/>
      <c r="AH14" s="1302" t="s">
        <v>363</v>
      </c>
      <c r="AI14" s="1303">
        <v>3100</v>
      </c>
      <c r="AJ14" s="2028">
        <v>3500</v>
      </c>
      <c r="AK14" s="1281">
        <v>3100</v>
      </c>
      <c r="AL14" s="1304">
        <v>1000</v>
      </c>
      <c r="AM14" s="1305"/>
      <c r="AN14" s="1006"/>
      <c r="AO14" s="1281"/>
      <c r="AP14" s="1304" t="s">
        <v>1582</v>
      </c>
      <c r="AQ14" s="1247">
        <v>4635</v>
      </c>
      <c r="AR14" s="1015">
        <v>12500</v>
      </c>
      <c r="AS14" s="1306">
        <v>10300</v>
      </c>
      <c r="AT14" s="1304">
        <v>450</v>
      </c>
      <c r="AU14" s="2032">
        <v>600</v>
      </c>
      <c r="AV14" s="2028">
        <v>1500</v>
      </c>
      <c r="AW14" s="1281">
        <v>1200</v>
      </c>
      <c r="AX14" s="1304">
        <v>500</v>
      </c>
      <c r="AY14" s="1316">
        <v>16159835</v>
      </c>
      <c r="AZ14" s="1015">
        <v>41537500</v>
      </c>
      <c r="BA14" s="1317">
        <v>24609600</v>
      </c>
    </row>
    <row r="15" spans="2:56" ht="15" customHeight="1" x14ac:dyDescent="0.2">
      <c r="B15" s="1280" t="s">
        <v>364</v>
      </c>
      <c r="C15" s="1765">
        <v>10</v>
      </c>
      <c r="D15" s="1269">
        <v>72</v>
      </c>
      <c r="E15" s="1765">
        <v>32</v>
      </c>
      <c r="F15" s="1269">
        <v>40</v>
      </c>
      <c r="G15" s="1282">
        <v>22400</v>
      </c>
      <c r="H15" s="1269"/>
      <c r="I15" s="1765"/>
      <c r="J15" s="2410"/>
      <c r="K15" s="2419">
        <v>22400</v>
      </c>
      <c r="L15" s="2169"/>
      <c r="M15" s="1765"/>
      <c r="N15" s="1747"/>
      <c r="O15" s="524"/>
      <c r="P15" s="1302" t="s">
        <v>364</v>
      </c>
      <c r="Q15" s="1303"/>
      <c r="R15" s="1006"/>
      <c r="S15" s="1281"/>
      <c r="T15" s="1304"/>
      <c r="U15" s="2081">
        <v>120000</v>
      </c>
      <c r="V15" s="1006">
        <v>500000</v>
      </c>
      <c r="W15" s="1765">
        <v>340000</v>
      </c>
      <c r="X15" s="2031">
        <v>352.94117647058823</v>
      </c>
      <c r="Y15" s="1305"/>
      <c r="Z15" s="1006"/>
      <c r="AA15" s="1243"/>
      <c r="AB15" s="1304" t="s">
        <v>1582</v>
      </c>
      <c r="AC15" s="2032">
        <v>11600</v>
      </c>
      <c r="AD15" s="2028">
        <v>22000</v>
      </c>
      <c r="AE15" s="1281">
        <v>13000</v>
      </c>
      <c r="AF15" s="1756">
        <v>892.30769230769238</v>
      </c>
      <c r="AG15" s="525"/>
      <c r="AH15" s="1302" t="s">
        <v>364</v>
      </c>
      <c r="AI15" s="1303"/>
      <c r="AJ15" s="2028"/>
      <c r="AK15" s="1281"/>
      <c r="AL15" s="1304" t="s">
        <v>1582</v>
      </c>
      <c r="AM15" s="1305">
        <v>5000</v>
      </c>
      <c r="AN15" s="1006">
        <v>12000</v>
      </c>
      <c r="AO15" s="1281">
        <v>10000</v>
      </c>
      <c r="AP15" s="1304">
        <v>500</v>
      </c>
      <c r="AQ15" s="1305"/>
      <c r="AR15" s="1006"/>
      <c r="AS15" s="1243"/>
      <c r="AT15" s="1304" t="s">
        <v>1582</v>
      </c>
      <c r="AU15" s="2032"/>
      <c r="AV15" s="2028"/>
      <c r="AW15" s="1281"/>
      <c r="AX15" s="1304" t="s">
        <v>1582</v>
      </c>
      <c r="AY15" s="1316">
        <v>136600</v>
      </c>
      <c r="AZ15" s="1015">
        <v>534000</v>
      </c>
      <c r="BA15" s="1317">
        <v>363000</v>
      </c>
    </row>
    <row r="16" spans="2:56" ht="15" customHeight="1" x14ac:dyDescent="0.2">
      <c r="B16" s="1280" t="s">
        <v>365</v>
      </c>
      <c r="C16" s="1765">
        <v>11</v>
      </c>
      <c r="D16" s="1269">
        <v>309</v>
      </c>
      <c r="E16" s="1765">
        <v>254</v>
      </c>
      <c r="F16" s="1269">
        <v>55</v>
      </c>
      <c r="G16" s="1282">
        <v>457200</v>
      </c>
      <c r="H16" s="1269"/>
      <c r="I16" s="1765"/>
      <c r="J16" s="2410"/>
      <c r="K16" s="2419">
        <v>457200</v>
      </c>
      <c r="L16" s="2169">
        <v>2</v>
      </c>
      <c r="M16" s="1765">
        <v>43</v>
      </c>
      <c r="N16" s="1747">
        <v>16125</v>
      </c>
      <c r="O16" s="524"/>
      <c r="P16" s="1302" t="s">
        <v>365</v>
      </c>
      <c r="Q16" s="1303">
        <v>2300000</v>
      </c>
      <c r="R16" s="1006">
        <v>4700000</v>
      </c>
      <c r="S16" s="1281">
        <v>2800000</v>
      </c>
      <c r="T16" s="1245">
        <v>821.42857142857144</v>
      </c>
      <c r="U16" s="2082">
        <v>810000</v>
      </c>
      <c r="V16" s="449">
        <v>2850000</v>
      </c>
      <c r="W16" s="1765">
        <v>1740000</v>
      </c>
      <c r="X16" s="2031">
        <v>465.51724137931035</v>
      </c>
      <c r="Y16" s="1305">
        <v>1150000</v>
      </c>
      <c r="Z16" s="1006">
        <v>2560000</v>
      </c>
      <c r="AA16" s="1243">
        <v>1800000</v>
      </c>
      <c r="AB16" s="1304">
        <v>638.8888888888888</v>
      </c>
      <c r="AC16" s="2032">
        <v>99000</v>
      </c>
      <c r="AD16" s="2028">
        <v>135000</v>
      </c>
      <c r="AE16" s="1281">
        <v>120000</v>
      </c>
      <c r="AF16" s="1756">
        <v>825</v>
      </c>
      <c r="AG16" s="525"/>
      <c r="AH16" s="1302" t="s">
        <v>365</v>
      </c>
      <c r="AI16" s="1303"/>
      <c r="AJ16" s="2028"/>
      <c r="AK16" s="1281"/>
      <c r="AL16" s="1304" t="s">
        <v>1582</v>
      </c>
      <c r="AM16" s="1305"/>
      <c r="AN16" s="1006"/>
      <c r="AO16" s="1281"/>
      <c r="AP16" s="1304" t="s">
        <v>1582</v>
      </c>
      <c r="AQ16" s="1305"/>
      <c r="AR16" s="1006"/>
      <c r="AS16" s="1243"/>
      <c r="AT16" s="1304" t="s">
        <v>1582</v>
      </c>
      <c r="AU16" s="2032"/>
      <c r="AV16" s="2028"/>
      <c r="AW16" s="1281"/>
      <c r="AX16" s="1304" t="s">
        <v>1582</v>
      </c>
      <c r="AY16" s="1316">
        <v>4359000</v>
      </c>
      <c r="AZ16" s="1015">
        <v>10245000</v>
      </c>
      <c r="BA16" s="1317">
        <v>6460000</v>
      </c>
    </row>
    <row r="17" spans="2:53" ht="15" customHeight="1" x14ac:dyDescent="0.2">
      <c r="B17" s="1280" t="s">
        <v>366</v>
      </c>
      <c r="C17" s="1765">
        <v>10</v>
      </c>
      <c r="D17" s="1269">
        <v>57</v>
      </c>
      <c r="E17" s="1765">
        <v>44</v>
      </c>
      <c r="F17" s="1269">
        <v>13</v>
      </c>
      <c r="G17" s="1282">
        <v>19800</v>
      </c>
      <c r="H17" s="1269"/>
      <c r="I17" s="1765"/>
      <c r="J17" s="2410"/>
      <c r="K17" s="2419">
        <v>19800</v>
      </c>
      <c r="L17" s="2169"/>
      <c r="M17" s="1765"/>
      <c r="N17" s="1747"/>
      <c r="O17" s="524"/>
      <c r="P17" s="1302" t="s">
        <v>366</v>
      </c>
      <c r="Q17" s="1303"/>
      <c r="R17" s="1006"/>
      <c r="S17" s="1281"/>
      <c r="T17" s="1304"/>
      <c r="U17" s="2081">
        <v>600000</v>
      </c>
      <c r="V17" s="1006">
        <v>2000000</v>
      </c>
      <c r="W17" s="1765">
        <v>1450000</v>
      </c>
      <c r="X17" s="2031">
        <v>413.79310344827587</v>
      </c>
      <c r="Y17" s="1305">
        <v>50000</v>
      </c>
      <c r="Z17" s="1006">
        <v>150000</v>
      </c>
      <c r="AA17" s="1243">
        <v>110000</v>
      </c>
      <c r="AB17" s="1304">
        <v>454.5454545454545</v>
      </c>
      <c r="AC17" s="2032">
        <v>5900</v>
      </c>
      <c r="AD17" s="2028">
        <v>7200</v>
      </c>
      <c r="AE17" s="1281">
        <v>5900</v>
      </c>
      <c r="AF17" s="1756">
        <v>1000</v>
      </c>
      <c r="AG17" s="525"/>
      <c r="AH17" s="1302" t="s">
        <v>366</v>
      </c>
      <c r="AI17" s="1303"/>
      <c r="AJ17" s="2028"/>
      <c r="AK17" s="1281"/>
      <c r="AL17" s="1304" t="s">
        <v>1582</v>
      </c>
      <c r="AM17" s="1305">
        <v>35000</v>
      </c>
      <c r="AN17" s="1006">
        <v>85000</v>
      </c>
      <c r="AO17" s="1281">
        <v>72000</v>
      </c>
      <c r="AP17" s="1304">
        <v>486.11111111111109</v>
      </c>
      <c r="AQ17" s="1305"/>
      <c r="AR17" s="1006"/>
      <c r="AS17" s="1243"/>
      <c r="AT17" s="1304" t="s">
        <v>1582</v>
      </c>
      <c r="AU17" s="2032"/>
      <c r="AV17" s="2028"/>
      <c r="AW17" s="1281"/>
      <c r="AX17" s="1304" t="s">
        <v>1582</v>
      </c>
      <c r="AY17" s="1316">
        <v>690900</v>
      </c>
      <c r="AZ17" s="1015">
        <v>2242200</v>
      </c>
      <c r="BA17" s="1317">
        <v>1637900</v>
      </c>
    </row>
    <row r="18" spans="2:53" ht="15" customHeight="1" x14ac:dyDescent="0.2">
      <c r="B18" s="2304" t="s">
        <v>1355</v>
      </c>
      <c r="C18" s="1765">
        <v>88</v>
      </c>
      <c r="D18" s="1269">
        <v>560</v>
      </c>
      <c r="E18" s="1765">
        <v>310</v>
      </c>
      <c r="F18" s="1269">
        <v>250</v>
      </c>
      <c r="G18" s="1282">
        <v>682000</v>
      </c>
      <c r="H18" s="1269">
        <v>12</v>
      </c>
      <c r="I18" s="1765">
        <v>50</v>
      </c>
      <c r="J18" s="2410">
        <v>3037</v>
      </c>
      <c r="K18" s="2419">
        <v>685037</v>
      </c>
      <c r="L18" s="2169"/>
      <c r="M18" s="1765"/>
      <c r="N18" s="1747"/>
      <c r="O18" s="524"/>
      <c r="P18" s="1302" t="s">
        <v>935</v>
      </c>
      <c r="Q18" s="1303"/>
      <c r="R18" s="1006"/>
      <c r="S18" s="1281"/>
      <c r="T18" s="1304"/>
      <c r="U18" s="2081">
        <v>2960000</v>
      </c>
      <c r="V18" s="1006">
        <v>7000000</v>
      </c>
      <c r="W18" s="1765">
        <v>6100000</v>
      </c>
      <c r="X18" s="2031">
        <v>485.24590163934425</v>
      </c>
      <c r="Y18" s="1305"/>
      <c r="Z18" s="1006"/>
      <c r="AA18" s="1243"/>
      <c r="AB18" s="1304" t="s">
        <v>1582</v>
      </c>
      <c r="AC18" s="2032">
        <v>120000</v>
      </c>
      <c r="AD18" s="2028">
        <v>250000</v>
      </c>
      <c r="AE18" s="1281">
        <v>200000</v>
      </c>
      <c r="AF18" s="1756">
        <v>600</v>
      </c>
      <c r="AG18" s="525"/>
      <c r="AH18" s="1302" t="s">
        <v>1356</v>
      </c>
      <c r="AI18" s="1303"/>
      <c r="AJ18" s="2028"/>
      <c r="AK18" s="1281"/>
      <c r="AL18" s="1304" t="s">
        <v>1582</v>
      </c>
      <c r="AM18" s="1305"/>
      <c r="AN18" s="1006"/>
      <c r="AO18" s="1281"/>
      <c r="AP18" s="1304" t="s">
        <v>1582</v>
      </c>
      <c r="AQ18" s="1247"/>
      <c r="AR18" s="1015"/>
      <c r="AS18" s="1306"/>
      <c r="AT18" s="1304" t="s">
        <v>1582</v>
      </c>
      <c r="AU18" s="1247"/>
      <c r="AV18" s="1015"/>
      <c r="AW18" s="1306"/>
      <c r="AX18" s="1304" t="s">
        <v>1582</v>
      </c>
      <c r="AY18" s="1316">
        <v>3080000</v>
      </c>
      <c r="AZ18" s="1015">
        <v>7250000</v>
      </c>
      <c r="BA18" s="1317">
        <v>6300000</v>
      </c>
    </row>
    <row r="19" spans="2:53" ht="15" customHeight="1" x14ac:dyDescent="0.2">
      <c r="B19" s="2304" t="s">
        <v>368</v>
      </c>
      <c r="C19" s="1765">
        <v>60</v>
      </c>
      <c r="D19" s="1269">
        <v>423</v>
      </c>
      <c r="E19" s="1765">
        <v>267</v>
      </c>
      <c r="F19" s="1269">
        <v>156</v>
      </c>
      <c r="G19" s="1282">
        <v>667500</v>
      </c>
      <c r="H19" s="1269"/>
      <c r="I19" s="1765"/>
      <c r="J19" s="2410"/>
      <c r="K19" s="2419">
        <v>667500</v>
      </c>
      <c r="L19" s="2169"/>
      <c r="M19" s="1765"/>
      <c r="N19" s="1747"/>
      <c r="O19" s="524"/>
      <c r="P19" s="1302" t="s">
        <v>368</v>
      </c>
      <c r="Q19" s="1303"/>
      <c r="R19" s="1006"/>
      <c r="S19" s="1307"/>
      <c r="T19" s="1304"/>
      <c r="U19" s="2081">
        <v>1100000</v>
      </c>
      <c r="V19" s="2223">
        <v>3000000</v>
      </c>
      <c r="W19" s="1765">
        <v>2340000</v>
      </c>
      <c r="X19" s="2031">
        <v>470.08547008547009</v>
      </c>
      <c r="Y19" s="1305"/>
      <c r="Z19" s="1006"/>
      <c r="AA19" s="1243"/>
      <c r="AB19" s="1304" t="s">
        <v>1582</v>
      </c>
      <c r="AC19" s="2032">
        <v>200000</v>
      </c>
      <c r="AD19" s="2028">
        <v>300000</v>
      </c>
      <c r="AE19" s="1765">
        <v>200000</v>
      </c>
      <c r="AF19" s="1756">
        <v>1000</v>
      </c>
      <c r="AG19" s="525"/>
      <c r="AH19" s="1302" t="s">
        <v>368</v>
      </c>
      <c r="AI19" s="1303"/>
      <c r="AJ19" s="2028"/>
      <c r="AK19" s="1281"/>
      <c r="AL19" s="1304" t="s">
        <v>1582</v>
      </c>
      <c r="AM19" s="1305"/>
      <c r="AN19" s="1006"/>
      <c r="AO19" s="1307"/>
      <c r="AP19" s="1304" t="s">
        <v>1582</v>
      </c>
      <c r="AQ19" s="1247"/>
      <c r="AR19" s="1015"/>
      <c r="AS19" s="1306"/>
      <c r="AT19" s="1304" t="s">
        <v>1582</v>
      </c>
      <c r="AU19" s="1247"/>
      <c r="AV19" s="1015"/>
      <c r="AW19" s="1306"/>
      <c r="AX19" s="1304" t="s">
        <v>1582</v>
      </c>
      <c r="AY19" s="1316">
        <v>1300000</v>
      </c>
      <c r="AZ19" s="1015">
        <v>3300000</v>
      </c>
      <c r="BA19" s="1317">
        <v>2540000</v>
      </c>
    </row>
    <row r="20" spans="2:53" ht="15" customHeight="1" x14ac:dyDescent="0.2">
      <c r="B20" s="1280" t="s">
        <v>369</v>
      </c>
      <c r="C20" s="1765">
        <v>5</v>
      </c>
      <c r="D20" s="1269">
        <v>39</v>
      </c>
      <c r="E20" s="1765">
        <v>24</v>
      </c>
      <c r="F20" s="1269">
        <v>15</v>
      </c>
      <c r="G20" s="1282">
        <v>12000</v>
      </c>
      <c r="H20" s="1269"/>
      <c r="I20" s="1765"/>
      <c r="J20" s="2410"/>
      <c r="K20" s="2419">
        <v>12000</v>
      </c>
      <c r="L20" s="2169"/>
      <c r="M20" s="1765"/>
      <c r="N20" s="1747"/>
      <c r="O20" s="524"/>
      <c r="P20" s="1302" t="s">
        <v>369</v>
      </c>
      <c r="Q20" s="1303"/>
      <c r="R20" s="1006"/>
      <c r="S20" s="1281"/>
      <c r="T20" s="1304"/>
      <c r="U20" s="1303">
        <v>0</v>
      </c>
      <c r="V20" s="1006"/>
      <c r="W20" s="1765"/>
      <c r="X20" s="2031"/>
      <c r="Y20" s="1305"/>
      <c r="Z20" s="1006"/>
      <c r="AA20" s="1243"/>
      <c r="AB20" s="1304" t="s">
        <v>1582</v>
      </c>
      <c r="AC20" s="2032"/>
      <c r="AD20" s="2028"/>
      <c r="AE20" s="1281"/>
      <c r="AF20" s="1756" t="s">
        <v>1582</v>
      </c>
      <c r="AG20" s="525"/>
      <c r="AH20" s="1302" t="s">
        <v>369</v>
      </c>
      <c r="AI20" s="1303">
        <v>3000</v>
      </c>
      <c r="AJ20" s="2028">
        <v>6500</v>
      </c>
      <c r="AK20" s="1281">
        <v>4500</v>
      </c>
      <c r="AL20" s="1304">
        <v>666.66666666666663</v>
      </c>
      <c r="AM20" s="1305">
        <v>30000</v>
      </c>
      <c r="AN20" s="1006">
        <v>68000</v>
      </c>
      <c r="AO20" s="1281">
        <v>55000</v>
      </c>
      <c r="AP20" s="1304">
        <v>545.45454545454538</v>
      </c>
      <c r="AQ20" s="1305"/>
      <c r="AR20" s="1006"/>
      <c r="AS20" s="1243"/>
      <c r="AT20" s="1304" t="s">
        <v>1582</v>
      </c>
      <c r="AU20" s="2032"/>
      <c r="AV20" s="2028"/>
      <c r="AW20" s="1281"/>
      <c r="AX20" s="1304" t="s">
        <v>1582</v>
      </c>
      <c r="AY20" s="1316">
        <v>33000</v>
      </c>
      <c r="AZ20" s="1015">
        <v>74500</v>
      </c>
      <c r="BA20" s="1317">
        <v>59500</v>
      </c>
    </row>
    <row r="21" spans="2:53" ht="15" customHeight="1" x14ac:dyDescent="0.2">
      <c r="B21" s="1280" t="s">
        <v>936</v>
      </c>
      <c r="C21" s="1765">
        <v>15</v>
      </c>
      <c r="D21" s="1269">
        <v>73</v>
      </c>
      <c r="E21" s="1765">
        <v>68</v>
      </c>
      <c r="F21" s="1269">
        <v>5</v>
      </c>
      <c r="G21" s="1282">
        <v>34000</v>
      </c>
      <c r="H21" s="1269"/>
      <c r="I21" s="1765"/>
      <c r="J21" s="2410"/>
      <c r="K21" s="2419">
        <v>34000</v>
      </c>
      <c r="L21" s="2169"/>
      <c r="M21" s="1765"/>
      <c r="N21" s="1747"/>
      <c r="O21" s="524"/>
      <c r="P21" s="1302" t="s">
        <v>936</v>
      </c>
      <c r="Q21" s="1303"/>
      <c r="R21" s="1006"/>
      <c r="S21" s="1281"/>
      <c r="T21" s="1304"/>
      <c r="U21" s="1303">
        <v>650000</v>
      </c>
      <c r="V21" s="1006">
        <v>1920000</v>
      </c>
      <c r="W21" s="1765">
        <v>1420000</v>
      </c>
      <c r="X21" s="2031">
        <v>457.74647887323943</v>
      </c>
      <c r="Y21" s="1305"/>
      <c r="Z21" s="1006"/>
      <c r="AA21" s="1243"/>
      <c r="AB21" s="1304" t="s">
        <v>1582</v>
      </c>
      <c r="AC21" s="2032">
        <v>60000</v>
      </c>
      <c r="AD21" s="2028">
        <v>85000</v>
      </c>
      <c r="AE21" s="1281">
        <v>65000</v>
      </c>
      <c r="AF21" s="1756">
        <v>923.07692307692309</v>
      </c>
      <c r="AG21" s="525"/>
      <c r="AH21" s="1302" t="s">
        <v>936</v>
      </c>
      <c r="AI21" s="1303"/>
      <c r="AJ21" s="2028"/>
      <c r="AK21" s="1281"/>
      <c r="AL21" s="1304" t="s">
        <v>1582</v>
      </c>
      <c r="AM21" s="1305"/>
      <c r="AN21" s="1006"/>
      <c r="AO21" s="1281"/>
      <c r="AP21" s="1304" t="s">
        <v>1582</v>
      </c>
      <c r="AQ21" s="1305"/>
      <c r="AR21" s="1006"/>
      <c r="AS21" s="1243"/>
      <c r="AT21" s="1304" t="s">
        <v>1582</v>
      </c>
      <c r="AU21" s="2032">
        <v>1200</v>
      </c>
      <c r="AV21" s="2028">
        <v>2100</v>
      </c>
      <c r="AW21" s="1281">
        <v>1800</v>
      </c>
      <c r="AX21" s="1304">
        <v>666.66666666666663</v>
      </c>
      <c r="AY21" s="1316">
        <v>711200</v>
      </c>
      <c r="AZ21" s="1015">
        <v>2007100</v>
      </c>
      <c r="BA21" s="1317">
        <v>1486800</v>
      </c>
    </row>
    <row r="22" spans="2:53" ht="15" customHeight="1" x14ac:dyDescent="0.2">
      <c r="B22" s="1280" t="s">
        <v>371</v>
      </c>
      <c r="C22" s="1765">
        <v>14</v>
      </c>
      <c r="D22" s="1269">
        <v>55</v>
      </c>
      <c r="E22" s="1765">
        <v>40</v>
      </c>
      <c r="F22" s="1269">
        <v>15</v>
      </c>
      <c r="G22" s="1282">
        <v>10000</v>
      </c>
      <c r="H22" s="1269"/>
      <c r="I22" s="1765"/>
      <c r="J22" s="2410"/>
      <c r="K22" s="2419">
        <v>10000</v>
      </c>
      <c r="L22" s="2169"/>
      <c r="M22" s="1765"/>
      <c r="N22" s="1747"/>
      <c r="O22" s="524"/>
      <c r="P22" s="1302" t="s">
        <v>371</v>
      </c>
      <c r="Q22" s="1303"/>
      <c r="R22" s="1006"/>
      <c r="S22" s="1281"/>
      <c r="T22" s="1304"/>
      <c r="U22" s="1303">
        <v>8500</v>
      </c>
      <c r="V22" s="1006">
        <v>16000</v>
      </c>
      <c r="W22" s="1765">
        <v>24400</v>
      </c>
      <c r="X22" s="2031">
        <v>348.36065573770492</v>
      </c>
      <c r="Y22" s="1305"/>
      <c r="Z22" s="1006"/>
      <c r="AA22" s="1243"/>
      <c r="AB22" s="1304" t="s">
        <v>1582</v>
      </c>
      <c r="AC22" s="1305">
        <v>560</v>
      </c>
      <c r="AD22" s="1006">
        <v>1000</v>
      </c>
      <c r="AE22" s="1281">
        <v>800</v>
      </c>
      <c r="AF22" s="1756">
        <v>700</v>
      </c>
      <c r="AG22" s="525"/>
      <c r="AH22" s="1302" t="s">
        <v>371</v>
      </c>
      <c r="AI22" s="1303"/>
      <c r="AJ22" s="2028"/>
      <c r="AK22" s="1281"/>
      <c r="AL22" s="1304" t="s">
        <v>1582</v>
      </c>
      <c r="AM22" s="1305">
        <v>25000</v>
      </c>
      <c r="AN22" s="1006">
        <v>56000</v>
      </c>
      <c r="AO22" s="1281">
        <v>45000</v>
      </c>
      <c r="AP22" s="1304">
        <v>555.55555555555554</v>
      </c>
      <c r="AQ22" s="1305"/>
      <c r="AR22" s="1006"/>
      <c r="AS22" s="1243"/>
      <c r="AT22" s="1304" t="s">
        <v>1582</v>
      </c>
      <c r="AU22" s="2032"/>
      <c r="AV22" s="2028"/>
      <c r="AW22" s="1281"/>
      <c r="AX22" s="1304" t="s">
        <v>1582</v>
      </c>
      <c r="AY22" s="1316">
        <v>34060</v>
      </c>
      <c r="AZ22" s="1015">
        <v>73000</v>
      </c>
      <c r="BA22" s="1317">
        <v>70200</v>
      </c>
    </row>
    <row r="23" spans="2:53" ht="15" customHeight="1" x14ac:dyDescent="0.2">
      <c r="B23" s="1280" t="s">
        <v>372</v>
      </c>
      <c r="C23" s="1765">
        <v>8</v>
      </c>
      <c r="D23" s="1269">
        <v>121</v>
      </c>
      <c r="E23" s="1765">
        <v>115</v>
      </c>
      <c r="F23" s="1269">
        <v>6</v>
      </c>
      <c r="G23" s="1282">
        <v>1610000</v>
      </c>
      <c r="H23" s="1269"/>
      <c r="I23" s="1765"/>
      <c r="J23" s="2410"/>
      <c r="K23" s="2419">
        <v>1610000</v>
      </c>
      <c r="L23" s="2169"/>
      <c r="M23" s="1765"/>
      <c r="N23" s="1747"/>
      <c r="O23" s="524"/>
      <c r="P23" s="1302" t="s">
        <v>372</v>
      </c>
      <c r="Q23" s="1303"/>
      <c r="R23" s="1006"/>
      <c r="S23" s="1307"/>
      <c r="T23" s="1304"/>
      <c r="U23" s="1303">
        <v>3950000</v>
      </c>
      <c r="V23" s="1006">
        <v>11300000</v>
      </c>
      <c r="W23" s="1765">
        <v>8740000</v>
      </c>
      <c r="X23" s="2031">
        <v>451.94508009153316</v>
      </c>
      <c r="Y23" s="1305">
        <v>1540000</v>
      </c>
      <c r="Z23" s="1006">
        <v>3500000</v>
      </c>
      <c r="AA23" s="1243">
        <v>2340000</v>
      </c>
      <c r="AB23" s="1304">
        <v>658.11965811965808</v>
      </c>
      <c r="AC23" s="1305">
        <v>33907.5</v>
      </c>
      <c r="AD23" s="1006">
        <v>80000</v>
      </c>
      <c r="AE23" s="1281">
        <v>67000</v>
      </c>
      <c r="AF23" s="1756">
        <v>506.08208955223876</v>
      </c>
      <c r="AG23" s="525"/>
      <c r="AH23" s="1302" t="s">
        <v>372</v>
      </c>
      <c r="AI23" s="1303"/>
      <c r="AJ23" s="2028"/>
      <c r="AK23" s="1281"/>
      <c r="AL23" s="1304" t="s">
        <v>1582</v>
      </c>
      <c r="AM23" s="1305"/>
      <c r="AN23" s="1006"/>
      <c r="AO23" s="1307"/>
      <c r="AP23" s="1304" t="s">
        <v>1582</v>
      </c>
      <c r="AQ23" s="1305">
        <v>3450</v>
      </c>
      <c r="AR23" s="1006">
        <v>11000</v>
      </c>
      <c r="AS23" s="1243">
        <v>7800</v>
      </c>
      <c r="AT23" s="1304">
        <v>442.30769230769226</v>
      </c>
      <c r="AU23" s="2032">
        <v>11950</v>
      </c>
      <c r="AV23" s="2028">
        <v>28000</v>
      </c>
      <c r="AW23" s="1281">
        <v>23000</v>
      </c>
      <c r="AX23" s="1304">
        <v>519.56521739130437</v>
      </c>
      <c r="AY23" s="1316">
        <v>5539307.5</v>
      </c>
      <c r="AZ23" s="1015">
        <v>14919000</v>
      </c>
      <c r="BA23" s="1317">
        <v>11177800</v>
      </c>
    </row>
    <row r="24" spans="2:53" ht="15" customHeight="1" x14ac:dyDescent="0.2">
      <c r="B24" s="1280" t="s">
        <v>1357</v>
      </c>
      <c r="C24" s="1765">
        <v>42</v>
      </c>
      <c r="D24" s="1269">
        <v>111</v>
      </c>
      <c r="E24" s="1765">
        <v>100</v>
      </c>
      <c r="F24" s="1269">
        <v>11</v>
      </c>
      <c r="G24" s="1282">
        <v>250000</v>
      </c>
      <c r="H24" s="1269"/>
      <c r="I24" s="1765"/>
      <c r="J24" s="2410"/>
      <c r="K24" s="2419">
        <v>250000</v>
      </c>
      <c r="L24" s="2169">
        <v>35</v>
      </c>
      <c r="M24" s="1765">
        <v>530</v>
      </c>
      <c r="N24" s="1747">
        <v>172250</v>
      </c>
      <c r="O24" s="524"/>
      <c r="P24" s="1302" t="s">
        <v>1358</v>
      </c>
      <c r="Q24" s="1303">
        <v>10850000</v>
      </c>
      <c r="R24" s="1006">
        <v>30000000</v>
      </c>
      <c r="S24" s="1281">
        <v>16200000</v>
      </c>
      <c r="T24" s="1304">
        <v>669.75308641975312</v>
      </c>
      <c r="U24" s="388">
        <v>400000</v>
      </c>
      <c r="V24" s="449">
        <v>1550000</v>
      </c>
      <c r="W24" s="449">
        <v>1100000</v>
      </c>
      <c r="X24" s="2031">
        <v>363.63636363636363</v>
      </c>
      <c r="Y24" s="1305"/>
      <c r="Z24" s="1006"/>
      <c r="AA24" s="1243"/>
      <c r="AB24" s="1304" t="s">
        <v>1582</v>
      </c>
      <c r="AC24" s="1305"/>
      <c r="AD24" s="1006"/>
      <c r="AE24" s="1306"/>
      <c r="AF24" s="1756" t="s">
        <v>1582</v>
      </c>
      <c r="AG24" s="525"/>
      <c r="AH24" s="1302" t="s">
        <v>1358</v>
      </c>
      <c r="AI24" s="1303"/>
      <c r="AJ24" s="2028"/>
      <c r="AK24" s="1281"/>
      <c r="AL24" s="1304" t="s">
        <v>1582</v>
      </c>
      <c r="AM24" s="1305"/>
      <c r="AN24" s="1006"/>
      <c r="AO24" s="1281"/>
      <c r="AP24" s="1304" t="s">
        <v>1582</v>
      </c>
      <c r="AQ24" s="1305"/>
      <c r="AR24" s="1006"/>
      <c r="AS24" s="1243"/>
      <c r="AT24" s="1304" t="s">
        <v>1582</v>
      </c>
      <c r="AU24" s="1305"/>
      <c r="AV24" s="1006"/>
      <c r="AW24" s="1306"/>
      <c r="AX24" s="1304" t="s">
        <v>1582</v>
      </c>
      <c r="AY24" s="1316">
        <v>11250000</v>
      </c>
      <c r="AZ24" s="1015">
        <v>31550000</v>
      </c>
      <c r="BA24" s="1317">
        <v>17300000</v>
      </c>
    </row>
    <row r="25" spans="2:53" ht="15" customHeight="1" x14ac:dyDescent="0.2">
      <c r="B25" s="1283" t="s">
        <v>374</v>
      </c>
      <c r="C25" s="1309">
        <v>149</v>
      </c>
      <c r="D25" s="1287">
        <v>579</v>
      </c>
      <c r="E25" s="1309">
        <v>487</v>
      </c>
      <c r="F25" s="1287">
        <v>92</v>
      </c>
      <c r="G25" s="1286">
        <v>219595</v>
      </c>
      <c r="H25" s="1309">
        <v>2</v>
      </c>
      <c r="I25" s="1287">
        <v>13</v>
      </c>
      <c r="J25" s="1286">
        <v>404</v>
      </c>
      <c r="K25" s="2420">
        <v>219999</v>
      </c>
      <c r="L25" s="1032">
        <v>0</v>
      </c>
      <c r="M25" s="1287">
        <v>0</v>
      </c>
      <c r="N25" s="1748">
        <v>0</v>
      </c>
      <c r="O25" s="526"/>
      <c r="P25" s="1308" t="s">
        <v>374</v>
      </c>
      <c r="Q25" s="1270">
        <v>0</v>
      </c>
      <c r="R25" s="1309">
        <v>0</v>
      </c>
      <c r="S25" s="1284">
        <v>0</v>
      </c>
      <c r="T25" s="1310"/>
      <c r="U25" s="1270">
        <v>726500</v>
      </c>
      <c r="V25" s="1309">
        <v>1955000</v>
      </c>
      <c r="W25" s="1309">
        <v>1605500</v>
      </c>
      <c r="X25" s="1504"/>
      <c r="Y25" s="1032">
        <v>0</v>
      </c>
      <c r="Z25" s="1309">
        <v>0</v>
      </c>
      <c r="AA25" s="1284">
        <v>0</v>
      </c>
      <c r="AB25" s="1310"/>
      <c r="AC25" s="1032">
        <v>52040</v>
      </c>
      <c r="AD25" s="1309">
        <v>85000</v>
      </c>
      <c r="AE25" s="1284">
        <v>72850</v>
      </c>
      <c r="AF25" s="1757"/>
      <c r="AG25" s="527"/>
      <c r="AH25" s="1308" t="s">
        <v>374</v>
      </c>
      <c r="AI25" s="1270">
        <v>34000</v>
      </c>
      <c r="AJ25" s="1309">
        <v>45000</v>
      </c>
      <c r="AK25" s="1284">
        <v>38000</v>
      </c>
      <c r="AL25" s="1310"/>
      <c r="AM25" s="1032">
        <v>23550</v>
      </c>
      <c r="AN25" s="1309">
        <v>51500</v>
      </c>
      <c r="AO25" s="1284">
        <v>43900</v>
      </c>
      <c r="AP25" s="1310"/>
      <c r="AQ25" s="1032">
        <v>0</v>
      </c>
      <c r="AR25" s="1309">
        <v>0</v>
      </c>
      <c r="AS25" s="1284">
        <v>0</v>
      </c>
      <c r="AT25" s="1310"/>
      <c r="AU25" s="1032">
        <v>1125</v>
      </c>
      <c r="AV25" s="1309">
        <v>2000</v>
      </c>
      <c r="AW25" s="1284">
        <v>1500</v>
      </c>
      <c r="AX25" s="1310"/>
      <c r="AY25" s="1285">
        <v>837215</v>
      </c>
      <c r="AZ25" s="1309">
        <v>2138500</v>
      </c>
      <c r="BA25" s="1318">
        <v>1761750</v>
      </c>
    </row>
    <row r="26" spans="2:53" ht="15" customHeight="1" x14ac:dyDescent="0.2">
      <c r="B26" s="1280" t="s">
        <v>1224</v>
      </c>
      <c r="C26" s="1765">
        <v>25</v>
      </c>
      <c r="D26" s="1269">
        <v>140</v>
      </c>
      <c r="E26" s="1765">
        <v>100</v>
      </c>
      <c r="F26" s="1269">
        <v>40</v>
      </c>
      <c r="G26" s="1282">
        <v>100000</v>
      </c>
      <c r="H26" s="1269">
        <v>1</v>
      </c>
      <c r="I26" s="1765">
        <v>3</v>
      </c>
      <c r="J26" s="2410">
        <v>54</v>
      </c>
      <c r="K26" s="2419">
        <v>100054</v>
      </c>
      <c r="L26" s="2169"/>
      <c r="M26" s="1765"/>
      <c r="N26" s="1747"/>
      <c r="O26" s="524"/>
      <c r="P26" s="1302" t="s">
        <v>1224</v>
      </c>
      <c r="Q26" s="1303"/>
      <c r="R26" s="1006"/>
      <c r="S26" s="1281"/>
      <c r="T26" s="1304"/>
      <c r="U26" s="1303">
        <v>350000</v>
      </c>
      <c r="V26" s="1015">
        <v>810000</v>
      </c>
      <c r="W26" s="1765">
        <v>720000</v>
      </c>
      <c r="X26" s="2031">
        <v>486.11111111111109</v>
      </c>
      <c r="Y26" s="1305"/>
      <c r="Z26" s="1006"/>
      <c r="AA26" s="1243"/>
      <c r="AB26" s="1304" t="s">
        <v>1582</v>
      </c>
      <c r="AC26" s="2032">
        <v>36000</v>
      </c>
      <c r="AD26" s="2028">
        <v>55000</v>
      </c>
      <c r="AE26" s="1281">
        <v>48000</v>
      </c>
      <c r="AF26" s="1756">
        <v>750</v>
      </c>
      <c r="AG26" s="525"/>
      <c r="AH26" s="1302" t="s">
        <v>1224</v>
      </c>
      <c r="AI26" s="1303">
        <v>34000</v>
      </c>
      <c r="AJ26" s="2028">
        <v>45000</v>
      </c>
      <c r="AK26" s="1281">
        <v>38000</v>
      </c>
      <c r="AL26" s="1304">
        <v>894.73684210526312</v>
      </c>
      <c r="AM26" s="1305">
        <v>10000</v>
      </c>
      <c r="AN26" s="1006">
        <v>20000</v>
      </c>
      <c r="AO26" s="1281">
        <v>17000</v>
      </c>
      <c r="AP26" s="1304">
        <v>588.23529411764707</v>
      </c>
      <c r="AQ26" s="1305"/>
      <c r="AR26" s="1006"/>
      <c r="AS26" s="1243"/>
      <c r="AT26" s="1304" t="s">
        <v>1582</v>
      </c>
      <c r="AU26" s="2032"/>
      <c r="AV26" s="2028"/>
      <c r="AW26" s="1281"/>
      <c r="AX26" s="1304" t="s">
        <v>1582</v>
      </c>
      <c r="AY26" s="1316">
        <v>430000</v>
      </c>
      <c r="AZ26" s="1015">
        <v>930000</v>
      </c>
      <c r="BA26" s="1317">
        <v>823000</v>
      </c>
    </row>
    <row r="27" spans="2:53" ht="15" customHeight="1" x14ac:dyDescent="0.2">
      <c r="B27" s="1280" t="s">
        <v>376</v>
      </c>
      <c r="C27" s="1765">
        <v>55</v>
      </c>
      <c r="D27" s="1269">
        <v>99</v>
      </c>
      <c r="E27" s="1765">
        <v>87</v>
      </c>
      <c r="F27" s="1269">
        <v>12</v>
      </c>
      <c r="G27" s="1282">
        <v>10875</v>
      </c>
      <c r="H27" s="1269"/>
      <c r="I27" s="1765"/>
      <c r="J27" s="2410"/>
      <c r="K27" s="2419">
        <v>10875</v>
      </c>
      <c r="L27" s="2169"/>
      <c r="M27" s="1765"/>
      <c r="N27" s="1747"/>
      <c r="O27" s="524"/>
      <c r="P27" s="1302" t="s">
        <v>376</v>
      </c>
      <c r="Q27" s="1303"/>
      <c r="R27" s="1006"/>
      <c r="S27" s="1281"/>
      <c r="T27" s="1304"/>
      <c r="U27" s="1244">
        <v>200000</v>
      </c>
      <c r="V27" s="1015">
        <v>550000</v>
      </c>
      <c r="W27" s="1765">
        <v>476000</v>
      </c>
      <c r="X27" s="2031">
        <v>420.16806722689074</v>
      </c>
      <c r="Y27" s="1247"/>
      <c r="Z27" s="1015"/>
      <c r="AA27" s="1765"/>
      <c r="AB27" s="1304" t="s">
        <v>1582</v>
      </c>
      <c r="AC27" s="1247">
        <v>5330</v>
      </c>
      <c r="AD27" s="1015">
        <v>10000</v>
      </c>
      <c r="AE27" s="1765">
        <v>8200</v>
      </c>
      <c r="AF27" s="1756">
        <v>650</v>
      </c>
      <c r="AG27" s="525"/>
      <c r="AH27" s="1302" t="s">
        <v>376</v>
      </c>
      <c r="AI27" s="1244"/>
      <c r="AJ27" s="1015"/>
      <c r="AK27" s="1306"/>
      <c r="AL27" s="1304" t="s">
        <v>1582</v>
      </c>
      <c r="AM27" s="1247">
        <v>12800</v>
      </c>
      <c r="AN27" s="1015">
        <v>30000</v>
      </c>
      <c r="AO27" s="1281">
        <v>25600</v>
      </c>
      <c r="AP27" s="1304">
        <v>500</v>
      </c>
      <c r="AQ27" s="1247"/>
      <c r="AR27" s="1015"/>
      <c r="AS27" s="1243"/>
      <c r="AT27" s="1304" t="s">
        <v>1582</v>
      </c>
      <c r="AU27" s="1247"/>
      <c r="AV27" s="1015"/>
      <c r="AW27" s="1306"/>
      <c r="AX27" s="1304" t="s">
        <v>1582</v>
      </c>
      <c r="AY27" s="1316">
        <v>218130</v>
      </c>
      <c r="AZ27" s="1015">
        <v>590000</v>
      </c>
      <c r="BA27" s="1317">
        <v>509800</v>
      </c>
    </row>
    <row r="28" spans="2:53" ht="15" customHeight="1" x14ac:dyDescent="0.2">
      <c r="B28" s="1280" t="s">
        <v>377</v>
      </c>
      <c r="C28" s="1765">
        <v>12</v>
      </c>
      <c r="D28" s="1269">
        <v>12</v>
      </c>
      <c r="E28" s="1765">
        <v>12</v>
      </c>
      <c r="F28" s="1269" t="s">
        <v>1582</v>
      </c>
      <c r="G28" s="1282">
        <v>12000</v>
      </c>
      <c r="H28" s="1269"/>
      <c r="I28" s="1765"/>
      <c r="J28" s="2410"/>
      <c r="K28" s="2419">
        <v>12000</v>
      </c>
      <c r="L28" s="2169"/>
      <c r="M28" s="1765"/>
      <c r="N28" s="1747"/>
      <c r="O28" s="524"/>
      <c r="P28" s="1302" t="s">
        <v>377</v>
      </c>
      <c r="Q28" s="1303"/>
      <c r="R28" s="1006"/>
      <c r="S28" s="1281"/>
      <c r="T28" s="1304"/>
      <c r="U28" s="1303">
        <v>6500</v>
      </c>
      <c r="V28" s="1006">
        <v>25000</v>
      </c>
      <c r="W28" s="1765">
        <v>14500</v>
      </c>
      <c r="X28" s="2031">
        <v>448.27586206896552</v>
      </c>
      <c r="Y28" s="1305"/>
      <c r="Z28" s="1006"/>
      <c r="AA28" s="1243"/>
      <c r="AB28" s="1304" t="s">
        <v>1582</v>
      </c>
      <c r="AC28" s="2032">
        <v>2310</v>
      </c>
      <c r="AD28" s="2028">
        <v>5000</v>
      </c>
      <c r="AE28" s="1281">
        <v>3850</v>
      </c>
      <c r="AF28" s="1756">
        <v>600</v>
      </c>
      <c r="AG28" s="525"/>
      <c r="AH28" s="1302" t="s">
        <v>377</v>
      </c>
      <c r="AI28" s="1303"/>
      <c r="AJ28" s="2028"/>
      <c r="AK28" s="1281"/>
      <c r="AL28" s="1304" t="s">
        <v>1582</v>
      </c>
      <c r="AM28" s="1305">
        <v>750</v>
      </c>
      <c r="AN28" s="1006">
        <v>1500</v>
      </c>
      <c r="AO28" s="1281">
        <v>1300</v>
      </c>
      <c r="AP28" s="1304">
        <v>576.92307692307691</v>
      </c>
      <c r="AQ28" s="1305"/>
      <c r="AR28" s="1006"/>
      <c r="AS28" s="1243"/>
      <c r="AT28" s="1304" t="s">
        <v>1582</v>
      </c>
      <c r="AU28" s="2032"/>
      <c r="AV28" s="2028"/>
      <c r="AW28" s="1281"/>
      <c r="AX28" s="1304" t="s">
        <v>1582</v>
      </c>
      <c r="AY28" s="1316">
        <v>9560</v>
      </c>
      <c r="AZ28" s="1015">
        <v>31500</v>
      </c>
      <c r="BA28" s="1317">
        <v>19650</v>
      </c>
    </row>
    <row r="29" spans="2:53" ht="15" customHeight="1" x14ac:dyDescent="0.2">
      <c r="B29" s="1280" t="s">
        <v>378</v>
      </c>
      <c r="C29" s="1765">
        <v>40</v>
      </c>
      <c r="D29" s="1269">
        <v>280</v>
      </c>
      <c r="E29" s="1765">
        <v>240</v>
      </c>
      <c r="F29" s="1269">
        <v>40</v>
      </c>
      <c r="G29" s="1282">
        <v>48720</v>
      </c>
      <c r="H29" s="1269">
        <v>1</v>
      </c>
      <c r="I29" s="1765">
        <v>10</v>
      </c>
      <c r="J29" s="2410">
        <v>350</v>
      </c>
      <c r="K29" s="2419">
        <v>49070</v>
      </c>
      <c r="L29" s="2169"/>
      <c r="M29" s="1765"/>
      <c r="N29" s="1747"/>
      <c r="O29" s="524"/>
      <c r="P29" s="1302" t="s">
        <v>378</v>
      </c>
      <c r="Q29" s="1303"/>
      <c r="R29" s="1006"/>
      <c r="S29" s="1281"/>
      <c r="T29" s="1304"/>
      <c r="U29" s="1244">
        <v>130000</v>
      </c>
      <c r="V29" s="1015">
        <v>470000</v>
      </c>
      <c r="W29" s="1765">
        <v>315000</v>
      </c>
      <c r="X29" s="2031">
        <v>412.69841269841265</v>
      </c>
      <c r="Y29" s="1247"/>
      <c r="Z29" s="1015"/>
      <c r="AA29" s="1765"/>
      <c r="AB29" s="1304" t="s">
        <v>1582</v>
      </c>
      <c r="AC29" s="1247">
        <v>6000</v>
      </c>
      <c r="AD29" s="1015">
        <v>10000</v>
      </c>
      <c r="AE29" s="1765">
        <v>8000</v>
      </c>
      <c r="AF29" s="1756">
        <v>750</v>
      </c>
      <c r="AG29" s="525"/>
      <c r="AH29" s="1302" t="s">
        <v>378</v>
      </c>
      <c r="AI29" s="1244"/>
      <c r="AJ29" s="1015"/>
      <c r="AK29" s="1306"/>
      <c r="AL29" s="1304" t="s">
        <v>1582</v>
      </c>
      <c r="AM29" s="1247"/>
      <c r="AN29" s="1015"/>
      <c r="AO29" s="1281"/>
      <c r="AP29" s="1304" t="s">
        <v>1582</v>
      </c>
      <c r="AQ29" s="1247"/>
      <c r="AR29" s="1015"/>
      <c r="AS29" s="1243"/>
      <c r="AT29" s="1304" t="s">
        <v>1582</v>
      </c>
      <c r="AU29" s="1247">
        <v>1125</v>
      </c>
      <c r="AV29" s="1015">
        <v>2000</v>
      </c>
      <c r="AW29" s="1306">
        <v>1500</v>
      </c>
      <c r="AX29" s="1304">
        <v>750</v>
      </c>
      <c r="AY29" s="1316">
        <v>137125</v>
      </c>
      <c r="AZ29" s="1015">
        <v>482000</v>
      </c>
      <c r="BA29" s="1317">
        <v>324500</v>
      </c>
    </row>
    <row r="30" spans="2:53" ht="15" customHeight="1" x14ac:dyDescent="0.2">
      <c r="B30" s="1280" t="s">
        <v>379</v>
      </c>
      <c r="C30" s="1765">
        <v>17</v>
      </c>
      <c r="D30" s="1269">
        <v>48</v>
      </c>
      <c r="E30" s="1765">
        <v>48</v>
      </c>
      <c r="F30" s="1269" t="s">
        <v>1582</v>
      </c>
      <c r="G30" s="1282">
        <v>48000</v>
      </c>
      <c r="H30" s="1269"/>
      <c r="I30" s="1765"/>
      <c r="J30" s="2410"/>
      <c r="K30" s="2419">
        <v>48000</v>
      </c>
      <c r="L30" s="2169"/>
      <c r="M30" s="1765"/>
      <c r="N30" s="1747"/>
      <c r="O30" s="524"/>
      <c r="P30" s="1302" t="s">
        <v>379</v>
      </c>
      <c r="Q30" s="1303"/>
      <c r="R30" s="1006"/>
      <c r="S30" s="1281"/>
      <c r="T30" s="1304"/>
      <c r="U30" s="1303">
        <v>40000</v>
      </c>
      <c r="V30" s="1006">
        <v>100000</v>
      </c>
      <c r="W30" s="1765">
        <v>80000</v>
      </c>
      <c r="X30" s="2031">
        <v>500</v>
      </c>
      <c r="Y30" s="1305"/>
      <c r="Z30" s="1006"/>
      <c r="AA30" s="1765"/>
      <c r="AB30" s="1304" t="s">
        <v>1582</v>
      </c>
      <c r="AC30" s="2032">
        <v>2400</v>
      </c>
      <c r="AD30" s="2028">
        <v>5000</v>
      </c>
      <c r="AE30" s="1281">
        <v>4800</v>
      </c>
      <c r="AF30" s="1756">
        <v>500</v>
      </c>
      <c r="AG30" s="525"/>
      <c r="AH30" s="1302" t="s">
        <v>379</v>
      </c>
      <c r="AI30" s="1303"/>
      <c r="AJ30" s="2028"/>
      <c r="AK30" s="1281"/>
      <c r="AL30" s="1304" t="s">
        <v>1582</v>
      </c>
      <c r="AM30" s="1305"/>
      <c r="AN30" s="1006"/>
      <c r="AO30" s="1281"/>
      <c r="AP30" s="1304" t="s">
        <v>1582</v>
      </c>
      <c r="AQ30" s="1305"/>
      <c r="AR30" s="1006"/>
      <c r="AS30" s="1243"/>
      <c r="AT30" s="1304" t="s">
        <v>1582</v>
      </c>
      <c r="AU30" s="2032"/>
      <c r="AV30" s="2028"/>
      <c r="AW30" s="1281"/>
      <c r="AX30" s="1304" t="s">
        <v>1582</v>
      </c>
      <c r="AY30" s="1316">
        <v>42400</v>
      </c>
      <c r="AZ30" s="1015">
        <v>105000</v>
      </c>
      <c r="BA30" s="1317">
        <v>84800</v>
      </c>
    </row>
    <row r="31" spans="2:53" ht="15" customHeight="1" x14ac:dyDescent="0.2">
      <c r="B31" s="1283" t="s">
        <v>380</v>
      </c>
      <c r="C31" s="1309">
        <v>255</v>
      </c>
      <c r="D31" s="1287">
        <v>1731</v>
      </c>
      <c r="E31" s="1309">
        <v>1150</v>
      </c>
      <c r="F31" s="1287">
        <v>574</v>
      </c>
      <c r="G31" s="1286">
        <v>2424500</v>
      </c>
      <c r="H31" s="1309">
        <v>1</v>
      </c>
      <c r="I31" s="1287">
        <v>3</v>
      </c>
      <c r="J31" s="1286">
        <v>30</v>
      </c>
      <c r="K31" s="2420">
        <v>2424530</v>
      </c>
      <c r="L31" s="1032">
        <v>0</v>
      </c>
      <c r="M31" s="1287">
        <v>0</v>
      </c>
      <c r="N31" s="1748">
        <v>0</v>
      </c>
      <c r="O31" s="526"/>
      <c r="P31" s="1308" t="s">
        <v>380</v>
      </c>
      <c r="Q31" s="1270">
        <v>0</v>
      </c>
      <c r="R31" s="1309">
        <v>0</v>
      </c>
      <c r="S31" s="1284">
        <v>0</v>
      </c>
      <c r="T31" s="1311"/>
      <c r="U31" s="1270">
        <v>8367000</v>
      </c>
      <c r="V31" s="1309">
        <v>22425000</v>
      </c>
      <c r="W31" s="1309">
        <v>17886000</v>
      </c>
      <c r="X31" s="1504"/>
      <c r="Y31" s="1032">
        <v>480000</v>
      </c>
      <c r="Z31" s="1309">
        <v>980000</v>
      </c>
      <c r="AA31" s="1284">
        <v>810000</v>
      </c>
      <c r="AB31" s="1311"/>
      <c r="AC31" s="1032">
        <v>915700</v>
      </c>
      <c r="AD31" s="1309">
        <v>1238400</v>
      </c>
      <c r="AE31" s="1284">
        <v>1036850</v>
      </c>
      <c r="AF31" s="1758"/>
      <c r="AG31" s="527"/>
      <c r="AH31" s="1308" t="s">
        <v>380</v>
      </c>
      <c r="AI31" s="1270">
        <v>481450</v>
      </c>
      <c r="AJ31" s="1309">
        <v>537400</v>
      </c>
      <c r="AK31" s="1284">
        <v>481970</v>
      </c>
      <c r="AL31" s="1311"/>
      <c r="AM31" s="1032">
        <v>299975</v>
      </c>
      <c r="AN31" s="1309">
        <v>814200</v>
      </c>
      <c r="AO31" s="1284">
        <v>741300</v>
      </c>
      <c r="AP31" s="1311"/>
      <c r="AQ31" s="1032">
        <v>364204</v>
      </c>
      <c r="AR31" s="1309">
        <v>910200</v>
      </c>
      <c r="AS31" s="1284">
        <v>728600</v>
      </c>
      <c r="AT31" s="1311"/>
      <c r="AU31" s="1032">
        <v>466952</v>
      </c>
      <c r="AV31" s="1309">
        <v>654270</v>
      </c>
      <c r="AW31" s="1284">
        <v>583690</v>
      </c>
      <c r="AX31" s="1311"/>
      <c r="AY31" s="1285">
        <v>11375281</v>
      </c>
      <c r="AZ31" s="1309">
        <v>27559470</v>
      </c>
      <c r="BA31" s="1318">
        <v>22268410</v>
      </c>
    </row>
    <row r="32" spans="2:53" ht="15" customHeight="1" x14ac:dyDescent="0.2">
      <c r="B32" s="2304" t="s">
        <v>381</v>
      </c>
      <c r="C32" s="1765">
        <v>95</v>
      </c>
      <c r="D32" s="1269">
        <v>827</v>
      </c>
      <c r="E32" s="1765">
        <v>570</v>
      </c>
      <c r="F32" s="1269">
        <v>250</v>
      </c>
      <c r="G32" s="1282">
        <v>1036000</v>
      </c>
      <c r="H32" s="1269"/>
      <c r="I32" s="1765"/>
      <c r="J32" s="2410"/>
      <c r="K32" s="2419">
        <v>1036000</v>
      </c>
      <c r="L32" s="2169"/>
      <c r="M32" s="1765"/>
      <c r="N32" s="1747"/>
      <c r="O32" s="528"/>
      <c r="P32" s="1302" t="s">
        <v>381</v>
      </c>
      <c r="Q32" s="1303"/>
      <c r="R32" s="1006"/>
      <c r="S32" s="1281"/>
      <c r="T32" s="1304"/>
      <c r="U32" s="2081">
        <v>4700000</v>
      </c>
      <c r="V32" s="1006">
        <v>13400000</v>
      </c>
      <c r="W32" s="1765">
        <v>10200000</v>
      </c>
      <c r="X32" s="2031">
        <v>460.78431372549016</v>
      </c>
      <c r="Y32" s="1305">
        <v>230000</v>
      </c>
      <c r="Z32" s="1006">
        <v>460000</v>
      </c>
      <c r="AA32" s="1243">
        <v>380000</v>
      </c>
      <c r="AB32" s="1304">
        <v>605.26315789473688</v>
      </c>
      <c r="AC32" s="1305">
        <v>530000</v>
      </c>
      <c r="AD32" s="1006">
        <v>640000</v>
      </c>
      <c r="AE32" s="2489">
        <v>550000</v>
      </c>
      <c r="AF32" s="1756">
        <v>963.63636363636363</v>
      </c>
      <c r="AG32" s="525"/>
      <c r="AH32" s="1302" t="s">
        <v>381</v>
      </c>
      <c r="AI32" s="1303">
        <v>480000</v>
      </c>
      <c r="AJ32" s="2028">
        <v>535000</v>
      </c>
      <c r="AK32" s="1281">
        <v>480000</v>
      </c>
      <c r="AL32" s="1304">
        <v>1000</v>
      </c>
      <c r="AM32" s="1305">
        <v>284000</v>
      </c>
      <c r="AN32" s="1006">
        <v>780000</v>
      </c>
      <c r="AO32" s="1281">
        <v>710000</v>
      </c>
      <c r="AP32" s="1304">
        <v>400</v>
      </c>
      <c r="AQ32" s="1305">
        <v>275000</v>
      </c>
      <c r="AR32" s="1006">
        <v>676000</v>
      </c>
      <c r="AS32" s="1243">
        <v>550000</v>
      </c>
      <c r="AT32" s="1304">
        <v>500</v>
      </c>
      <c r="AU32" s="2032">
        <v>464000</v>
      </c>
      <c r="AV32" s="2028">
        <v>650000</v>
      </c>
      <c r="AW32" s="1281">
        <v>580000</v>
      </c>
      <c r="AX32" s="1304">
        <v>800</v>
      </c>
      <c r="AY32" s="1316">
        <v>6963000</v>
      </c>
      <c r="AZ32" s="1015">
        <v>17141000</v>
      </c>
      <c r="BA32" s="1317">
        <v>13450000</v>
      </c>
    </row>
    <row r="33" spans="2:53" ht="15" customHeight="1" x14ac:dyDescent="0.2">
      <c r="B33" s="1280" t="s">
        <v>382</v>
      </c>
      <c r="C33" s="1765">
        <v>9</v>
      </c>
      <c r="D33" s="1269">
        <v>52</v>
      </c>
      <c r="E33" s="1765">
        <v>45</v>
      </c>
      <c r="F33" s="1269">
        <v>7</v>
      </c>
      <c r="G33" s="1282">
        <v>27000</v>
      </c>
      <c r="H33" s="1269"/>
      <c r="I33" s="1765"/>
      <c r="J33" s="2410"/>
      <c r="K33" s="2419">
        <v>27000</v>
      </c>
      <c r="L33" s="2169"/>
      <c r="M33" s="1765"/>
      <c r="N33" s="1747"/>
      <c r="O33" s="524"/>
      <c r="P33" s="1302" t="s">
        <v>382</v>
      </c>
      <c r="Q33" s="1303"/>
      <c r="R33" s="1006"/>
      <c r="S33" s="1281"/>
      <c r="T33" s="1304"/>
      <c r="U33" s="1303">
        <v>210000</v>
      </c>
      <c r="V33" s="1006">
        <v>620000</v>
      </c>
      <c r="W33" s="1765">
        <v>450000</v>
      </c>
      <c r="X33" s="2031">
        <v>466.66666666666669</v>
      </c>
      <c r="Y33" s="1305"/>
      <c r="Z33" s="1006"/>
      <c r="AA33" s="1243"/>
      <c r="AB33" s="1304" t="s">
        <v>1582</v>
      </c>
      <c r="AC33" s="1305">
        <v>1750</v>
      </c>
      <c r="AD33" s="1006">
        <v>3500</v>
      </c>
      <c r="AE33" s="2489">
        <v>2000</v>
      </c>
      <c r="AF33" s="1756">
        <v>875</v>
      </c>
      <c r="AG33" s="525"/>
      <c r="AH33" s="1302" t="s">
        <v>382</v>
      </c>
      <c r="AI33" s="1303"/>
      <c r="AJ33" s="2028"/>
      <c r="AK33" s="1281"/>
      <c r="AL33" s="1304" t="s">
        <v>1582</v>
      </c>
      <c r="AM33" s="1305"/>
      <c r="AN33" s="1006"/>
      <c r="AO33" s="1281"/>
      <c r="AP33" s="1304" t="s">
        <v>1582</v>
      </c>
      <c r="AQ33" s="1305"/>
      <c r="AR33" s="1006"/>
      <c r="AS33" s="1243"/>
      <c r="AT33" s="1304" t="s">
        <v>1582</v>
      </c>
      <c r="AU33" s="2032"/>
      <c r="AV33" s="2028"/>
      <c r="AW33" s="1281"/>
      <c r="AX33" s="1304" t="s">
        <v>1582</v>
      </c>
      <c r="AY33" s="1316">
        <v>211750</v>
      </c>
      <c r="AZ33" s="1015">
        <v>623500</v>
      </c>
      <c r="BA33" s="1317">
        <v>452000</v>
      </c>
    </row>
    <row r="34" spans="2:53" ht="15" customHeight="1" x14ac:dyDescent="0.2">
      <c r="B34" s="1280" t="s">
        <v>383</v>
      </c>
      <c r="C34" s="1765">
        <v>4</v>
      </c>
      <c r="D34" s="1269">
        <v>12</v>
      </c>
      <c r="E34" s="1765">
        <v>11</v>
      </c>
      <c r="F34" s="1269">
        <v>1</v>
      </c>
      <c r="G34" s="1282">
        <v>55000</v>
      </c>
      <c r="H34" s="1269">
        <v>1</v>
      </c>
      <c r="I34" s="1765">
        <v>3</v>
      </c>
      <c r="J34" s="2410">
        <v>30</v>
      </c>
      <c r="K34" s="2419">
        <v>55030</v>
      </c>
      <c r="L34" s="2169"/>
      <c r="M34" s="1765"/>
      <c r="N34" s="1747"/>
      <c r="O34" s="524"/>
      <c r="P34" s="1302" t="s">
        <v>383</v>
      </c>
      <c r="Q34" s="1303"/>
      <c r="R34" s="1006"/>
      <c r="S34" s="1281"/>
      <c r="T34" s="1304"/>
      <c r="U34" s="1303">
        <v>60000</v>
      </c>
      <c r="V34" s="1006">
        <v>200000</v>
      </c>
      <c r="W34" s="1765">
        <v>135000</v>
      </c>
      <c r="X34" s="2031">
        <v>444.4444444444444</v>
      </c>
      <c r="Y34" s="1305"/>
      <c r="Z34" s="1006"/>
      <c r="AA34" s="1243"/>
      <c r="AB34" s="1304" t="s">
        <v>1582</v>
      </c>
      <c r="AC34" s="1305">
        <v>31200</v>
      </c>
      <c r="AD34" s="1006">
        <v>41000</v>
      </c>
      <c r="AE34" s="2489">
        <v>32000</v>
      </c>
      <c r="AF34" s="1756">
        <v>975</v>
      </c>
      <c r="AG34" s="525"/>
      <c r="AH34" s="1302" t="s">
        <v>383</v>
      </c>
      <c r="AI34" s="1303"/>
      <c r="AJ34" s="2028"/>
      <c r="AK34" s="1281"/>
      <c r="AL34" s="1304" t="s">
        <v>1582</v>
      </c>
      <c r="AM34" s="1305"/>
      <c r="AN34" s="1006"/>
      <c r="AO34" s="1281"/>
      <c r="AP34" s="1304" t="s">
        <v>1582</v>
      </c>
      <c r="AQ34" s="1305"/>
      <c r="AR34" s="1006"/>
      <c r="AS34" s="1243"/>
      <c r="AT34" s="1304" t="s">
        <v>1582</v>
      </c>
      <c r="AU34" s="2032"/>
      <c r="AV34" s="2028"/>
      <c r="AW34" s="1281"/>
      <c r="AX34" s="1304" t="s">
        <v>1582</v>
      </c>
      <c r="AY34" s="1316">
        <v>91200</v>
      </c>
      <c r="AZ34" s="1015">
        <v>241000</v>
      </c>
      <c r="BA34" s="1317">
        <v>167000</v>
      </c>
    </row>
    <row r="35" spans="2:53" ht="15" customHeight="1" x14ac:dyDescent="0.2">
      <c r="B35" s="2304" t="s">
        <v>384</v>
      </c>
      <c r="C35" s="1765">
        <v>65</v>
      </c>
      <c r="D35" s="1269">
        <v>440</v>
      </c>
      <c r="E35" s="1765">
        <v>250</v>
      </c>
      <c r="F35" s="1269">
        <v>190</v>
      </c>
      <c r="G35" s="1282">
        <v>980000</v>
      </c>
      <c r="H35" s="1269"/>
      <c r="I35" s="1765"/>
      <c r="J35" s="2410"/>
      <c r="K35" s="2419">
        <v>980000</v>
      </c>
      <c r="L35" s="2169"/>
      <c r="M35" s="1765"/>
      <c r="N35" s="1747"/>
      <c r="O35" s="524"/>
      <c r="P35" s="1302" t="s">
        <v>384</v>
      </c>
      <c r="Q35" s="1303"/>
      <c r="R35" s="1006"/>
      <c r="S35" s="1281"/>
      <c r="T35" s="1304"/>
      <c r="U35" s="1303">
        <v>2800000</v>
      </c>
      <c r="V35" s="1006">
        <v>6430000</v>
      </c>
      <c r="W35" s="1765">
        <v>5760000</v>
      </c>
      <c r="X35" s="2031">
        <v>486.11111111111109</v>
      </c>
      <c r="Y35" s="1305">
        <v>250000</v>
      </c>
      <c r="Z35" s="1006">
        <v>520000</v>
      </c>
      <c r="AA35" s="1243">
        <v>430000</v>
      </c>
      <c r="AB35" s="1304">
        <v>581.39534883720933</v>
      </c>
      <c r="AC35" s="1305">
        <v>240000</v>
      </c>
      <c r="AD35" s="1006">
        <v>290000</v>
      </c>
      <c r="AE35" s="2489">
        <v>240000</v>
      </c>
      <c r="AF35" s="1756">
        <v>1000</v>
      </c>
      <c r="AG35" s="525"/>
      <c r="AH35" s="1302" t="s">
        <v>384</v>
      </c>
      <c r="AI35" s="1303"/>
      <c r="AJ35" s="2028"/>
      <c r="AK35" s="1281"/>
      <c r="AL35" s="1304" t="s">
        <v>1582</v>
      </c>
      <c r="AM35" s="1305"/>
      <c r="AN35" s="1006"/>
      <c r="AO35" s="1281"/>
      <c r="AP35" s="1304" t="s">
        <v>1582</v>
      </c>
      <c r="AQ35" s="1305">
        <v>87400</v>
      </c>
      <c r="AR35" s="1006">
        <v>230000</v>
      </c>
      <c r="AS35" s="1243">
        <v>174800</v>
      </c>
      <c r="AT35" s="1304">
        <v>500</v>
      </c>
      <c r="AU35" s="2032"/>
      <c r="AV35" s="2028"/>
      <c r="AW35" s="1281"/>
      <c r="AX35" s="1304" t="s">
        <v>1582</v>
      </c>
      <c r="AY35" s="1316">
        <v>3377400</v>
      </c>
      <c r="AZ35" s="1015">
        <v>7470000</v>
      </c>
      <c r="BA35" s="1317">
        <v>6604800</v>
      </c>
    </row>
    <row r="36" spans="2:53" ht="15" customHeight="1" x14ac:dyDescent="0.2">
      <c r="B36" s="1280" t="s">
        <v>385</v>
      </c>
      <c r="C36" s="1765">
        <v>12</v>
      </c>
      <c r="D36" s="1269">
        <v>184</v>
      </c>
      <c r="E36" s="1765">
        <v>104</v>
      </c>
      <c r="F36" s="1269">
        <v>80</v>
      </c>
      <c r="G36" s="1282">
        <v>208000</v>
      </c>
      <c r="H36" s="1269"/>
      <c r="I36" s="1765"/>
      <c r="J36" s="2410"/>
      <c r="K36" s="2419">
        <v>208000</v>
      </c>
      <c r="L36" s="2169"/>
      <c r="M36" s="1765"/>
      <c r="N36" s="1747"/>
      <c r="O36" s="524"/>
      <c r="P36" s="1302" t="s">
        <v>385</v>
      </c>
      <c r="Q36" s="1303"/>
      <c r="R36" s="1006"/>
      <c r="S36" s="1281"/>
      <c r="T36" s="1304"/>
      <c r="U36" s="1303">
        <v>210000</v>
      </c>
      <c r="V36" s="1006">
        <v>625000</v>
      </c>
      <c r="W36" s="1765">
        <v>450000</v>
      </c>
      <c r="X36" s="2031">
        <v>466.66666666666669</v>
      </c>
      <c r="Y36" s="1305"/>
      <c r="Z36" s="1006"/>
      <c r="AA36" s="1243"/>
      <c r="AB36" s="1304" t="s">
        <v>1582</v>
      </c>
      <c r="AC36" s="1305">
        <v>101000</v>
      </c>
      <c r="AD36" s="1006">
        <v>250000</v>
      </c>
      <c r="AE36" s="2489">
        <v>200000</v>
      </c>
      <c r="AF36" s="1756">
        <v>505</v>
      </c>
      <c r="AG36" s="525"/>
      <c r="AH36" s="1302" t="s">
        <v>385</v>
      </c>
      <c r="AI36" s="1303">
        <v>480</v>
      </c>
      <c r="AJ36" s="2028">
        <v>1400</v>
      </c>
      <c r="AK36" s="1281">
        <v>1000</v>
      </c>
      <c r="AL36" s="1304">
        <v>480</v>
      </c>
      <c r="AM36" s="1305">
        <v>5500</v>
      </c>
      <c r="AN36" s="1006">
        <v>12000</v>
      </c>
      <c r="AO36" s="1281">
        <v>11000</v>
      </c>
      <c r="AP36" s="1304">
        <v>500</v>
      </c>
      <c r="AQ36" s="1305">
        <v>304</v>
      </c>
      <c r="AR36" s="1006">
        <v>1000</v>
      </c>
      <c r="AS36" s="1243">
        <v>800</v>
      </c>
      <c r="AT36" s="1304">
        <v>380</v>
      </c>
      <c r="AU36" s="2032"/>
      <c r="AV36" s="2028"/>
      <c r="AW36" s="1281"/>
      <c r="AX36" s="1304" t="s">
        <v>1582</v>
      </c>
      <c r="AY36" s="1316">
        <v>317284</v>
      </c>
      <c r="AZ36" s="1015">
        <v>889400</v>
      </c>
      <c r="BA36" s="1317">
        <v>662800</v>
      </c>
    </row>
    <row r="37" spans="2:53" ht="15" customHeight="1" x14ac:dyDescent="0.2">
      <c r="B37" s="1280" t="s">
        <v>386</v>
      </c>
      <c r="C37" s="1765">
        <v>22</v>
      </c>
      <c r="D37" s="1269">
        <v>46</v>
      </c>
      <c r="E37" s="1765">
        <v>35</v>
      </c>
      <c r="F37" s="1269">
        <v>11</v>
      </c>
      <c r="G37" s="1282">
        <v>26250</v>
      </c>
      <c r="H37" s="1269"/>
      <c r="I37" s="1765"/>
      <c r="J37" s="2410"/>
      <c r="K37" s="2419">
        <v>26250</v>
      </c>
      <c r="L37" s="2169"/>
      <c r="M37" s="1765"/>
      <c r="N37" s="1747"/>
      <c r="O37" s="524"/>
      <c r="P37" s="1302" t="s">
        <v>386</v>
      </c>
      <c r="Q37" s="1303"/>
      <c r="R37" s="1006"/>
      <c r="S37" s="1281"/>
      <c r="T37" s="1304"/>
      <c r="U37" s="1244">
        <v>140000</v>
      </c>
      <c r="V37" s="1015">
        <v>460000</v>
      </c>
      <c r="W37" s="1765">
        <v>305000</v>
      </c>
      <c r="X37" s="2031">
        <v>459.01639344262298</v>
      </c>
      <c r="Y37" s="1247"/>
      <c r="Z37" s="1015"/>
      <c r="AA37" s="1765"/>
      <c r="AB37" s="1304" t="s">
        <v>1582</v>
      </c>
      <c r="AC37" s="1247">
        <v>7350</v>
      </c>
      <c r="AD37" s="1015">
        <v>8100</v>
      </c>
      <c r="AE37" s="2455">
        <v>7350</v>
      </c>
      <c r="AF37" s="1756">
        <v>1000</v>
      </c>
      <c r="AG37" s="525"/>
      <c r="AH37" s="1302" t="s">
        <v>386</v>
      </c>
      <c r="AI37" s="1244"/>
      <c r="AJ37" s="1015"/>
      <c r="AK37" s="1281"/>
      <c r="AL37" s="1304" t="s">
        <v>1582</v>
      </c>
      <c r="AM37" s="1247">
        <v>3575</v>
      </c>
      <c r="AN37" s="1015">
        <v>8000</v>
      </c>
      <c r="AO37" s="1281">
        <v>6500</v>
      </c>
      <c r="AP37" s="1304">
        <v>550</v>
      </c>
      <c r="AQ37" s="1247"/>
      <c r="AR37" s="1015"/>
      <c r="AS37" s="1243"/>
      <c r="AT37" s="1304" t="s">
        <v>1582</v>
      </c>
      <c r="AU37" s="1247"/>
      <c r="AV37" s="1015"/>
      <c r="AW37" s="1306"/>
      <c r="AX37" s="1304" t="s">
        <v>1582</v>
      </c>
      <c r="AY37" s="1316">
        <v>150925</v>
      </c>
      <c r="AZ37" s="1015">
        <v>476100</v>
      </c>
      <c r="BA37" s="1317">
        <v>318850</v>
      </c>
    </row>
    <row r="38" spans="2:53" ht="15" customHeight="1" x14ac:dyDescent="0.2">
      <c r="B38" s="1280" t="s">
        <v>387</v>
      </c>
      <c r="C38" s="1765">
        <v>18</v>
      </c>
      <c r="D38" s="1269">
        <v>60</v>
      </c>
      <c r="E38" s="1765">
        <v>45</v>
      </c>
      <c r="F38" s="1269">
        <v>15</v>
      </c>
      <c r="G38" s="1282">
        <v>20250</v>
      </c>
      <c r="H38" s="1269"/>
      <c r="I38" s="1765"/>
      <c r="J38" s="2410"/>
      <c r="K38" s="2419">
        <v>20250</v>
      </c>
      <c r="L38" s="2169"/>
      <c r="M38" s="1765"/>
      <c r="N38" s="1747"/>
      <c r="O38" s="524"/>
      <c r="P38" s="1302" t="s">
        <v>387</v>
      </c>
      <c r="Q38" s="1303"/>
      <c r="R38" s="1006"/>
      <c r="S38" s="1281"/>
      <c r="T38" s="1304"/>
      <c r="U38" s="1303">
        <v>122000</v>
      </c>
      <c r="V38" s="1006">
        <v>370000</v>
      </c>
      <c r="W38" s="1765">
        <v>300000</v>
      </c>
      <c r="X38" s="2031">
        <v>406.66666666666669</v>
      </c>
      <c r="Y38" s="1305"/>
      <c r="Z38" s="1006"/>
      <c r="AA38" s="1243"/>
      <c r="AB38" s="1304" t="s">
        <v>1582</v>
      </c>
      <c r="AC38" s="2032"/>
      <c r="AD38" s="2028"/>
      <c r="AE38" s="2489"/>
      <c r="AF38" s="1756" t="s">
        <v>1582</v>
      </c>
      <c r="AG38" s="525"/>
      <c r="AH38" s="1302" t="s">
        <v>387</v>
      </c>
      <c r="AI38" s="1303">
        <v>970</v>
      </c>
      <c r="AJ38" s="2028">
        <v>1000</v>
      </c>
      <c r="AK38" s="1281">
        <v>970</v>
      </c>
      <c r="AL38" s="1304">
        <v>1000</v>
      </c>
      <c r="AM38" s="1305">
        <v>6900</v>
      </c>
      <c r="AN38" s="1006">
        <v>14200</v>
      </c>
      <c r="AO38" s="1281">
        <v>13800</v>
      </c>
      <c r="AP38" s="1304">
        <v>500</v>
      </c>
      <c r="AQ38" s="1305"/>
      <c r="AR38" s="1006"/>
      <c r="AS38" s="1243"/>
      <c r="AT38" s="1304" t="s">
        <v>1582</v>
      </c>
      <c r="AU38" s="2032">
        <v>2952</v>
      </c>
      <c r="AV38" s="2028">
        <v>4270</v>
      </c>
      <c r="AW38" s="1281">
        <v>3690</v>
      </c>
      <c r="AX38" s="1304">
        <v>800</v>
      </c>
      <c r="AY38" s="1316">
        <v>132822</v>
      </c>
      <c r="AZ38" s="1015">
        <v>389470</v>
      </c>
      <c r="BA38" s="1317">
        <v>318460</v>
      </c>
    </row>
    <row r="39" spans="2:53" ht="15" customHeight="1" x14ac:dyDescent="0.2">
      <c r="B39" s="1280" t="s">
        <v>388</v>
      </c>
      <c r="C39" s="1765">
        <v>30</v>
      </c>
      <c r="D39" s="1269">
        <v>110</v>
      </c>
      <c r="E39" s="1765">
        <v>90</v>
      </c>
      <c r="F39" s="1269">
        <v>20</v>
      </c>
      <c r="G39" s="1282">
        <v>72000</v>
      </c>
      <c r="H39" s="1269"/>
      <c r="I39" s="1765"/>
      <c r="J39" s="2410"/>
      <c r="K39" s="2419">
        <v>72000</v>
      </c>
      <c r="L39" s="2169"/>
      <c r="M39" s="1765"/>
      <c r="N39" s="1747"/>
      <c r="O39" s="524"/>
      <c r="P39" s="1302" t="s">
        <v>388</v>
      </c>
      <c r="Q39" s="1303"/>
      <c r="R39" s="1006"/>
      <c r="S39" s="1281"/>
      <c r="T39" s="1304"/>
      <c r="U39" s="1303">
        <v>125000</v>
      </c>
      <c r="V39" s="1006">
        <v>320000</v>
      </c>
      <c r="W39" s="1765">
        <v>286000</v>
      </c>
      <c r="X39" s="2031">
        <v>437.06293706293707</v>
      </c>
      <c r="Y39" s="1305"/>
      <c r="Z39" s="1006"/>
      <c r="AA39" s="1243"/>
      <c r="AB39" s="1304" t="s">
        <v>1582</v>
      </c>
      <c r="AC39" s="2032">
        <v>4400</v>
      </c>
      <c r="AD39" s="2028">
        <v>5800</v>
      </c>
      <c r="AE39" s="2489">
        <v>5500</v>
      </c>
      <c r="AF39" s="1756">
        <v>800</v>
      </c>
      <c r="AG39" s="525"/>
      <c r="AH39" s="1302" t="s">
        <v>388</v>
      </c>
      <c r="AI39" s="1303"/>
      <c r="AJ39" s="2028"/>
      <c r="AK39" s="1281"/>
      <c r="AL39" s="1304" t="s">
        <v>1582</v>
      </c>
      <c r="AM39" s="1305"/>
      <c r="AN39" s="1006"/>
      <c r="AO39" s="1281"/>
      <c r="AP39" s="1304" t="s">
        <v>1582</v>
      </c>
      <c r="AQ39" s="1305">
        <v>1500</v>
      </c>
      <c r="AR39" s="1006">
        <v>3200</v>
      </c>
      <c r="AS39" s="1243">
        <v>3000</v>
      </c>
      <c r="AT39" s="1304">
        <v>500</v>
      </c>
      <c r="AU39" s="2032"/>
      <c r="AV39" s="2028"/>
      <c r="AW39" s="1281"/>
      <c r="AX39" s="1304" t="s">
        <v>1582</v>
      </c>
      <c r="AY39" s="1316">
        <v>130900</v>
      </c>
      <c r="AZ39" s="1015">
        <v>329000</v>
      </c>
      <c r="BA39" s="1317">
        <v>294500</v>
      </c>
    </row>
    <row r="40" spans="2:53" ht="15" customHeight="1" x14ac:dyDescent="0.2">
      <c r="B40" s="1283" t="s">
        <v>389</v>
      </c>
      <c r="C40" s="1309">
        <v>323</v>
      </c>
      <c r="D40" s="1287">
        <v>1062</v>
      </c>
      <c r="E40" s="1309">
        <v>877</v>
      </c>
      <c r="F40" s="1287">
        <v>175</v>
      </c>
      <c r="G40" s="1286">
        <v>321310</v>
      </c>
      <c r="H40" s="1309">
        <v>0</v>
      </c>
      <c r="I40" s="1287">
        <v>0</v>
      </c>
      <c r="J40" s="1286">
        <v>0</v>
      </c>
      <c r="K40" s="2420">
        <v>321310</v>
      </c>
      <c r="L40" s="1032">
        <v>0</v>
      </c>
      <c r="M40" s="1287">
        <v>0</v>
      </c>
      <c r="N40" s="1748">
        <v>0</v>
      </c>
      <c r="O40" s="526"/>
      <c r="P40" s="1308" t="s">
        <v>389</v>
      </c>
      <c r="Q40" s="1270">
        <v>0</v>
      </c>
      <c r="R40" s="1309">
        <v>0</v>
      </c>
      <c r="S40" s="1284">
        <v>0</v>
      </c>
      <c r="T40" s="1311"/>
      <c r="U40" s="1270">
        <v>1455000</v>
      </c>
      <c r="V40" s="1309">
        <v>4060000</v>
      </c>
      <c r="W40" s="1309">
        <v>3239000</v>
      </c>
      <c r="X40" s="1504"/>
      <c r="Y40" s="1032">
        <v>8655</v>
      </c>
      <c r="Z40" s="1309">
        <v>20000</v>
      </c>
      <c r="AA40" s="1284">
        <v>17780</v>
      </c>
      <c r="AB40" s="1311"/>
      <c r="AC40" s="1032">
        <v>198107.5</v>
      </c>
      <c r="AD40" s="1309">
        <v>412900</v>
      </c>
      <c r="AE40" s="1284">
        <v>300530</v>
      </c>
      <c r="AF40" s="1758"/>
      <c r="AG40" s="527"/>
      <c r="AH40" s="1308" t="s">
        <v>389</v>
      </c>
      <c r="AI40" s="1270">
        <v>6990.92</v>
      </c>
      <c r="AJ40" s="1309">
        <v>16220</v>
      </c>
      <c r="AK40" s="1284">
        <v>10642</v>
      </c>
      <c r="AL40" s="1311"/>
      <c r="AM40" s="1032">
        <v>395829.5</v>
      </c>
      <c r="AN40" s="1309">
        <v>884700</v>
      </c>
      <c r="AO40" s="1284">
        <v>718160</v>
      </c>
      <c r="AP40" s="1311"/>
      <c r="AQ40" s="1032">
        <v>5471.65</v>
      </c>
      <c r="AR40" s="1309">
        <v>21100</v>
      </c>
      <c r="AS40" s="1284">
        <v>10955</v>
      </c>
      <c r="AT40" s="1311"/>
      <c r="AU40" s="1032">
        <v>2617.4</v>
      </c>
      <c r="AV40" s="1309">
        <v>7300</v>
      </c>
      <c r="AW40" s="1284">
        <v>6805</v>
      </c>
      <c r="AX40" s="1311"/>
      <c r="AY40" s="1285">
        <v>2072671.97</v>
      </c>
      <c r="AZ40" s="1309">
        <v>5422220</v>
      </c>
      <c r="BA40" s="1318">
        <v>4303872</v>
      </c>
    </row>
    <row r="41" spans="2:53" ht="15" customHeight="1" x14ac:dyDescent="0.2">
      <c r="B41" s="1280" t="s">
        <v>1359</v>
      </c>
      <c r="C41" s="1765">
        <v>154</v>
      </c>
      <c r="D41" s="1269">
        <v>350</v>
      </c>
      <c r="E41" s="1765">
        <v>285</v>
      </c>
      <c r="F41" s="1269">
        <v>55</v>
      </c>
      <c r="G41" s="1282">
        <v>135400</v>
      </c>
      <c r="H41" s="1269"/>
      <c r="I41" s="1765"/>
      <c r="J41" s="2410"/>
      <c r="K41" s="2419">
        <v>135400</v>
      </c>
      <c r="L41" s="2169"/>
      <c r="M41" s="1765"/>
      <c r="N41" s="1747"/>
      <c r="O41" s="524"/>
      <c r="P41" s="1302" t="s">
        <v>390</v>
      </c>
      <c r="Q41" s="1303"/>
      <c r="R41" s="1006"/>
      <c r="S41" s="1281"/>
      <c r="T41" s="1304"/>
      <c r="U41" s="1244">
        <v>850000</v>
      </c>
      <c r="V41" s="1015">
        <v>2300000</v>
      </c>
      <c r="W41" s="1765">
        <v>1870000</v>
      </c>
      <c r="X41" s="2031">
        <v>454.5454545454545</v>
      </c>
      <c r="Y41" s="1247"/>
      <c r="Z41" s="1015"/>
      <c r="AA41" s="1765"/>
      <c r="AB41" s="1304" t="s">
        <v>1582</v>
      </c>
      <c r="AC41" s="1247">
        <v>49300</v>
      </c>
      <c r="AD41" s="1015">
        <v>67000</v>
      </c>
      <c r="AE41" s="1765">
        <v>58000</v>
      </c>
      <c r="AF41" s="1756">
        <v>850</v>
      </c>
      <c r="AG41" s="525"/>
      <c r="AH41" s="1302" t="s">
        <v>390</v>
      </c>
      <c r="AI41" s="1244">
        <v>3550</v>
      </c>
      <c r="AJ41" s="1015">
        <v>4100</v>
      </c>
      <c r="AK41" s="1281">
        <v>3852</v>
      </c>
      <c r="AL41" s="1304">
        <v>921.59916926272069</v>
      </c>
      <c r="AM41" s="1247">
        <v>220000</v>
      </c>
      <c r="AN41" s="1015">
        <v>480000</v>
      </c>
      <c r="AO41" s="1281">
        <v>380000</v>
      </c>
      <c r="AP41" s="1304">
        <v>578.9473684210526</v>
      </c>
      <c r="AQ41" s="1247">
        <v>251.75</v>
      </c>
      <c r="AR41" s="1015">
        <v>500</v>
      </c>
      <c r="AS41" s="1281">
        <v>475</v>
      </c>
      <c r="AT41" s="1304">
        <v>530</v>
      </c>
      <c r="AU41" s="1247">
        <v>2414.9</v>
      </c>
      <c r="AV41" s="1015">
        <v>6800</v>
      </c>
      <c r="AW41" s="1306">
        <v>6355</v>
      </c>
      <c r="AX41" s="1304">
        <v>380</v>
      </c>
      <c r="AY41" s="1316">
        <v>1125516.6499999999</v>
      </c>
      <c r="AZ41" s="1015">
        <v>2858400</v>
      </c>
      <c r="BA41" s="1317">
        <v>2318682</v>
      </c>
    </row>
    <row r="42" spans="2:53" ht="15" customHeight="1" x14ac:dyDescent="0.2">
      <c r="B42" s="1280" t="s">
        <v>391</v>
      </c>
      <c r="C42" s="1765">
        <v>15</v>
      </c>
      <c r="D42" s="1269">
        <v>75</v>
      </c>
      <c r="E42" s="1765">
        <v>50</v>
      </c>
      <c r="F42" s="1269">
        <v>25</v>
      </c>
      <c r="G42" s="1282">
        <v>25000</v>
      </c>
      <c r="H42" s="1269"/>
      <c r="I42" s="1765"/>
      <c r="J42" s="2410"/>
      <c r="K42" s="2419">
        <v>25000</v>
      </c>
      <c r="L42" s="2169"/>
      <c r="M42" s="1765"/>
      <c r="N42" s="1747"/>
      <c r="O42" s="524"/>
      <c r="P42" s="1302" t="s">
        <v>391</v>
      </c>
      <c r="Q42" s="1303"/>
      <c r="R42" s="1006"/>
      <c r="S42" s="1307"/>
      <c r="T42" s="1304"/>
      <c r="U42" s="1303">
        <v>110000</v>
      </c>
      <c r="V42" s="1006">
        <v>450000</v>
      </c>
      <c r="W42" s="1765">
        <v>320000</v>
      </c>
      <c r="X42" s="2031">
        <v>343.75</v>
      </c>
      <c r="Y42" s="1305">
        <v>1150</v>
      </c>
      <c r="Z42" s="1006">
        <v>3000</v>
      </c>
      <c r="AA42" s="1243">
        <v>2300</v>
      </c>
      <c r="AB42" s="1304">
        <v>500</v>
      </c>
      <c r="AC42" s="2032">
        <v>54000</v>
      </c>
      <c r="AD42" s="2028">
        <v>200000</v>
      </c>
      <c r="AE42" s="1281">
        <v>120000</v>
      </c>
      <c r="AF42" s="1756">
        <v>450</v>
      </c>
      <c r="AG42" s="525"/>
      <c r="AH42" s="1302" t="s">
        <v>391</v>
      </c>
      <c r="AI42" s="1303">
        <v>1200</v>
      </c>
      <c r="AJ42" s="2028">
        <v>5000</v>
      </c>
      <c r="AK42" s="1281">
        <v>3000</v>
      </c>
      <c r="AL42" s="1304">
        <v>400</v>
      </c>
      <c r="AM42" s="1305">
        <v>4500</v>
      </c>
      <c r="AN42" s="1006">
        <v>10000</v>
      </c>
      <c r="AO42" s="1307">
        <v>9000</v>
      </c>
      <c r="AP42" s="1304">
        <v>500</v>
      </c>
      <c r="AQ42" s="1305">
        <v>5000</v>
      </c>
      <c r="AR42" s="1006">
        <v>20000</v>
      </c>
      <c r="AS42" s="1243">
        <v>10000</v>
      </c>
      <c r="AT42" s="1304">
        <v>500</v>
      </c>
      <c r="AU42" s="2032"/>
      <c r="AV42" s="2028"/>
      <c r="AW42" s="1281"/>
      <c r="AX42" s="1304" t="s">
        <v>1582</v>
      </c>
      <c r="AY42" s="1316">
        <v>175850</v>
      </c>
      <c r="AZ42" s="1015">
        <v>688000</v>
      </c>
      <c r="BA42" s="1317">
        <v>464300</v>
      </c>
    </row>
    <row r="43" spans="2:53" ht="15" customHeight="1" x14ac:dyDescent="0.2">
      <c r="B43" s="1280" t="s">
        <v>392</v>
      </c>
      <c r="C43" s="1765">
        <v>3</v>
      </c>
      <c r="D43" s="1269">
        <v>14</v>
      </c>
      <c r="E43" s="1765">
        <v>14</v>
      </c>
      <c r="F43" s="1269" t="s">
        <v>1582</v>
      </c>
      <c r="G43" s="1282">
        <v>4200</v>
      </c>
      <c r="H43" s="1269"/>
      <c r="I43" s="1765"/>
      <c r="J43" s="2410"/>
      <c r="K43" s="2419">
        <v>4200</v>
      </c>
      <c r="L43" s="2169"/>
      <c r="M43" s="1765"/>
      <c r="N43" s="1747"/>
      <c r="O43" s="524"/>
      <c r="P43" s="1302" t="s">
        <v>392</v>
      </c>
      <c r="Q43" s="1303"/>
      <c r="R43" s="1006"/>
      <c r="S43" s="1281"/>
      <c r="T43" s="1304"/>
      <c r="U43" s="1303">
        <v>90000</v>
      </c>
      <c r="V43" s="1006">
        <v>250000</v>
      </c>
      <c r="W43" s="1765">
        <v>187000</v>
      </c>
      <c r="X43" s="2031">
        <v>481.28342245989302</v>
      </c>
      <c r="Y43" s="1305"/>
      <c r="Z43" s="1006"/>
      <c r="AA43" s="1243"/>
      <c r="AB43" s="1304" t="s">
        <v>1582</v>
      </c>
      <c r="AC43" s="2032">
        <v>2464.5</v>
      </c>
      <c r="AD43" s="2028">
        <v>5000</v>
      </c>
      <c r="AE43" s="1281">
        <v>4650</v>
      </c>
      <c r="AF43" s="1756">
        <v>530</v>
      </c>
      <c r="AG43" s="525"/>
      <c r="AH43" s="1302" t="s">
        <v>392</v>
      </c>
      <c r="AI43" s="1303">
        <v>98.42</v>
      </c>
      <c r="AJ43" s="2028">
        <v>150</v>
      </c>
      <c r="AK43" s="1281">
        <v>140</v>
      </c>
      <c r="AL43" s="1304">
        <v>703</v>
      </c>
      <c r="AM43" s="1305">
        <v>835</v>
      </c>
      <c r="AN43" s="1006">
        <v>2000</v>
      </c>
      <c r="AO43" s="1281">
        <v>1670</v>
      </c>
      <c r="AP43" s="1304">
        <v>500</v>
      </c>
      <c r="AQ43" s="1247">
        <v>138.9</v>
      </c>
      <c r="AR43" s="1015">
        <v>400</v>
      </c>
      <c r="AS43" s="1281">
        <v>300</v>
      </c>
      <c r="AT43" s="1304">
        <v>463</v>
      </c>
      <c r="AU43" s="2032"/>
      <c r="AV43" s="2028"/>
      <c r="AW43" s="1281"/>
      <c r="AX43" s="1304" t="s">
        <v>1582</v>
      </c>
      <c r="AY43" s="1316">
        <v>93536.819999999992</v>
      </c>
      <c r="AZ43" s="1015">
        <v>257550</v>
      </c>
      <c r="BA43" s="1317">
        <v>193760</v>
      </c>
    </row>
    <row r="44" spans="2:53" ht="15" customHeight="1" x14ac:dyDescent="0.2">
      <c r="B44" s="1280" t="s">
        <v>393</v>
      </c>
      <c r="C44" s="1765">
        <v>39</v>
      </c>
      <c r="D44" s="1269">
        <v>66</v>
      </c>
      <c r="E44" s="1765">
        <v>58</v>
      </c>
      <c r="F44" s="1269">
        <v>8</v>
      </c>
      <c r="G44" s="1282">
        <v>18560</v>
      </c>
      <c r="H44" s="1269"/>
      <c r="I44" s="1765"/>
      <c r="J44" s="2410"/>
      <c r="K44" s="2419">
        <v>18560</v>
      </c>
      <c r="L44" s="2169"/>
      <c r="M44" s="1765"/>
      <c r="N44" s="1747"/>
      <c r="O44" s="524"/>
      <c r="P44" s="1302" t="s">
        <v>393</v>
      </c>
      <c r="Q44" s="1303"/>
      <c r="R44" s="1006"/>
      <c r="S44" s="1281"/>
      <c r="T44" s="1304"/>
      <c r="U44" s="1303">
        <v>95000</v>
      </c>
      <c r="V44" s="1006">
        <v>235000</v>
      </c>
      <c r="W44" s="1765">
        <v>200000</v>
      </c>
      <c r="X44" s="2031">
        <v>475</v>
      </c>
      <c r="Y44" s="1305">
        <v>890</v>
      </c>
      <c r="Z44" s="1006">
        <v>4000</v>
      </c>
      <c r="AA44" s="1243">
        <v>1780</v>
      </c>
      <c r="AB44" s="1304">
        <v>500</v>
      </c>
      <c r="AC44" s="2032">
        <v>528</v>
      </c>
      <c r="AD44" s="2028">
        <v>900</v>
      </c>
      <c r="AE44" s="1281">
        <v>880</v>
      </c>
      <c r="AF44" s="1756">
        <v>600</v>
      </c>
      <c r="AG44" s="525"/>
      <c r="AH44" s="1302" t="s">
        <v>393</v>
      </c>
      <c r="AI44" s="1303">
        <v>1182.5</v>
      </c>
      <c r="AJ44" s="2028">
        <v>5300</v>
      </c>
      <c r="AK44" s="1281">
        <v>2150</v>
      </c>
      <c r="AL44" s="1304">
        <v>550</v>
      </c>
      <c r="AM44" s="1305">
        <v>1094.5</v>
      </c>
      <c r="AN44" s="1006">
        <v>5200</v>
      </c>
      <c r="AO44" s="1281">
        <v>1990</v>
      </c>
      <c r="AP44" s="1304">
        <v>550</v>
      </c>
      <c r="AQ44" s="1305"/>
      <c r="AR44" s="1006"/>
      <c r="AS44" s="1243"/>
      <c r="AT44" s="1304" t="s">
        <v>1582</v>
      </c>
      <c r="AU44" s="2032"/>
      <c r="AV44" s="2028"/>
      <c r="AW44" s="1281"/>
      <c r="AX44" s="1304" t="s">
        <v>1582</v>
      </c>
      <c r="AY44" s="1316">
        <v>98695</v>
      </c>
      <c r="AZ44" s="1015">
        <v>250400</v>
      </c>
      <c r="BA44" s="1317">
        <v>206800</v>
      </c>
    </row>
    <row r="45" spans="2:53" ht="15" customHeight="1" x14ac:dyDescent="0.2">
      <c r="B45" s="1280" t="s">
        <v>394</v>
      </c>
      <c r="C45" s="1765">
        <v>16</v>
      </c>
      <c r="D45" s="1269">
        <v>37</v>
      </c>
      <c r="E45" s="1765">
        <v>25</v>
      </c>
      <c r="F45" s="1269">
        <v>12</v>
      </c>
      <c r="G45" s="1282">
        <v>6250</v>
      </c>
      <c r="H45" s="1269"/>
      <c r="I45" s="1765"/>
      <c r="J45" s="2410"/>
      <c r="K45" s="2419">
        <v>6250</v>
      </c>
      <c r="L45" s="2169"/>
      <c r="M45" s="1765"/>
      <c r="N45" s="1747"/>
      <c r="O45" s="524"/>
      <c r="P45" s="1302" t="s">
        <v>394</v>
      </c>
      <c r="Q45" s="1303"/>
      <c r="R45" s="1006"/>
      <c r="S45" s="1281"/>
      <c r="T45" s="1304"/>
      <c r="U45" s="1303">
        <v>45000</v>
      </c>
      <c r="V45" s="1006">
        <v>135000</v>
      </c>
      <c r="W45" s="1765">
        <v>105000</v>
      </c>
      <c r="X45" s="2031">
        <v>428.57142857142856</v>
      </c>
      <c r="Y45" s="1247"/>
      <c r="Z45" s="1015"/>
      <c r="AA45" s="1765"/>
      <c r="AB45" s="1304" t="s">
        <v>1582</v>
      </c>
      <c r="AC45" s="1247">
        <v>29700</v>
      </c>
      <c r="AD45" s="1015">
        <v>45000</v>
      </c>
      <c r="AE45" s="1765">
        <v>38000</v>
      </c>
      <c r="AF45" s="1756">
        <v>781.57894736842104</v>
      </c>
      <c r="AG45" s="525"/>
      <c r="AH45" s="1302" t="s">
        <v>394</v>
      </c>
      <c r="AI45" s="1244">
        <v>420</v>
      </c>
      <c r="AJ45" s="1015">
        <v>670</v>
      </c>
      <c r="AK45" s="1281">
        <v>600</v>
      </c>
      <c r="AL45" s="1304">
        <v>700</v>
      </c>
      <c r="AM45" s="1247">
        <v>25000</v>
      </c>
      <c r="AN45" s="1015">
        <v>55000</v>
      </c>
      <c r="AO45" s="1281">
        <v>43000</v>
      </c>
      <c r="AP45" s="1304">
        <v>581.39534883720933</v>
      </c>
      <c r="AQ45" s="1247"/>
      <c r="AR45" s="1015"/>
      <c r="AS45" s="1243"/>
      <c r="AT45" s="1304" t="s">
        <v>1582</v>
      </c>
      <c r="AU45" s="1247"/>
      <c r="AV45" s="1015"/>
      <c r="AW45" s="1306"/>
      <c r="AX45" s="1304" t="s">
        <v>1582</v>
      </c>
      <c r="AY45" s="1316">
        <v>100120</v>
      </c>
      <c r="AZ45" s="1015">
        <v>235670</v>
      </c>
      <c r="BA45" s="1317">
        <v>186600</v>
      </c>
    </row>
    <row r="46" spans="2:53" ht="15" customHeight="1" x14ac:dyDescent="0.2">
      <c r="B46" s="1280" t="s">
        <v>395</v>
      </c>
      <c r="C46" s="1765">
        <v>7</v>
      </c>
      <c r="D46" s="1269">
        <v>85</v>
      </c>
      <c r="E46" s="1765">
        <v>85</v>
      </c>
      <c r="F46" s="1269" t="s">
        <v>1582</v>
      </c>
      <c r="G46" s="1282">
        <v>11900</v>
      </c>
      <c r="H46" s="1269"/>
      <c r="I46" s="1765"/>
      <c r="J46" s="2410"/>
      <c r="K46" s="2419">
        <v>11900</v>
      </c>
      <c r="L46" s="2169"/>
      <c r="M46" s="1765"/>
      <c r="N46" s="1747"/>
      <c r="O46" s="524"/>
      <c r="P46" s="1302" t="s">
        <v>395</v>
      </c>
      <c r="Q46" s="1303"/>
      <c r="R46" s="1006"/>
      <c r="S46" s="1281"/>
      <c r="T46" s="1304"/>
      <c r="U46" s="1303">
        <v>0</v>
      </c>
      <c r="V46" s="1006"/>
      <c r="W46" s="1765"/>
      <c r="X46" s="2031"/>
      <c r="Y46" s="1305"/>
      <c r="Z46" s="1006"/>
      <c r="AA46" s="1243"/>
      <c r="AB46" s="1304" t="s">
        <v>1582</v>
      </c>
      <c r="AC46" s="2032"/>
      <c r="AD46" s="2028"/>
      <c r="AE46" s="1281"/>
      <c r="AF46" s="1756" t="s">
        <v>1582</v>
      </c>
      <c r="AG46" s="525"/>
      <c r="AH46" s="1302" t="s">
        <v>395</v>
      </c>
      <c r="AI46" s="1303"/>
      <c r="AJ46" s="2028"/>
      <c r="AK46" s="1281"/>
      <c r="AL46" s="1304" t="s">
        <v>1582</v>
      </c>
      <c r="AM46" s="1305">
        <v>125000</v>
      </c>
      <c r="AN46" s="1006">
        <v>290000</v>
      </c>
      <c r="AO46" s="1281">
        <v>245000</v>
      </c>
      <c r="AP46" s="1304">
        <v>510.20408163265307</v>
      </c>
      <c r="AQ46" s="1305"/>
      <c r="AR46" s="1006"/>
      <c r="AS46" s="1243"/>
      <c r="AT46" s="1304" t="s">
        <v>1582</v>
      </c>
      <c r="AU46" s="2032"/>
      <c r="AV46" s="2028"/>
      <c r="AW46" s="1281"/>
      <c r="AX46" s="1304" t="s">
        <v>1582</v>
      </c>
      <c r="AY46" s="1316">
        <v>125000</v>
      </c>
      <c r="AZ46" s="1015">
        <v>290000</v>
      </c>
      <c r="BA46" s="1317">
        <v>245000</v>
      </c>
    </row>
    <row r="47" spans="2:53" ht="15" customHeight="1" x14ac:dyDescent="0.2">
      <c r="B47" s="1280" t="s">
        <v>396</v>
      </c>
      <c r="C47" s="1765">
        <v>30</v>
      </c>
      <c r="D47" s="1269">
        <v>85</v>
      </c>
      <c r="E47" s="1765">
        <v>60</v>
      </c>
      <c r="F47" s="1269">
        <v>25</v>
      </c>
      <c r="G47" s="1282">
        <v>18000</v>
      </c>
      <c r="H47" s="1269"/>
      <c r="I47" s="1765"/>
      <c r="J47" s="2410"/>
      <c r="K47" s="2419">
        <v>18000</v>
      </c>
      <c r="L47" s="2169"/>
      <c r="M47" s="1765"/>
      <c r="N47" s="1747"/>
      <c r="O47" s="524"/>
      <c r="P47" s="1302" t="s">
        <v>396</v>
      </c>
      <c r="Q47" s="1303"/>
      <c r="R47" s="1006"/>
      <c r="S47" s="1281"/>
      <c r="T47" s="1304"/>
      <c r="U47" s="1303">
        <v>85000</v>
      </c>
      <c r="V47" s="1006">
        <v>210000</v>
      </c>
      <c r="W47" s="1765">
        <v>180000</v>
      </c>
      <c r="X47" s="2031">
        <v>472.22222222222223</v>
      </c>
      <c r="Y47" s="1247">
        <v>4500</v>
      </c>
      <c r="Z47" s="1015">
        <v>10000</v>
      </c>
      <c r="AA47" s="1765">
        <v>9000</v>
      </c>
      <c r="AB47" s="1304">
        <v>500</v>
      </c>
      <c r="AC47" s="1247"/>
      <c r="AD47" s="1015"/>
      <c r="AE47" s="1765"/>
      <c r="AF47" s="1756" t="s">
        <v>1582</v>
      </c>
      <c r="AG47" s="525"/>
      <c r="AH47" s="1302" t="s">
        <v>396</v>
      </c>
      <c r="AI47" s="1244"/>
      <c r="AJ47" s="1015"/>
      <c r="AK47" s="1281"/>
      <c r="AL47" s="1304" t="s">
        <v>1582</v>
      </c>
      <c r="AM47" s="1247">
        <v>14000</v>
      </c>
      <c r="AN47" s="1015">
        <v>30000</v>
      </c>
      <c r="AO47" s="1281">
        <v>28000</v>
      </c>
      <c r="AP47" s="1304">
        <v>500</v>
      </c>
      <c r="AQ47" s="1247"/>
      <c r="AR47" s="1015"/>
      <c r="AS47" s="1243"/>
      <c r="AT47" s="1304" t="s">
        <v>1582</v>
      </c>
      <c r="AU47" s="1247"/>
      <c r="AV47" s="1015"/>
      <c r="AW47" s="1306"/>
      <c r="AX47" s="1304" t="s">
        <v>1582</v>
      </c>
      <c r="AY47" s="1316">
        <v>103500</v>
      </c>
      <c r="AZ47" s="1015">
        <v>250000</v>
      </c>
      <c r="BA47" s="1317">
        <v>217000</v>
      </c>
    </row>
    <row r="48" spans="2:53" ht="15" customHeight="1" x14ac:dyDescent="0.2">
      <c r="B48" s="1280" t="s">
        <v>938</v>
      </c>
      <c r="C48" s="1765">
        <v>35</v>
      </c>
      <c r="D48" s="1269">
        <v>205</v>
      </c>
      <c r="E48" s="1765">
        <v>180</v>
      </c>
      <c r="F48" s="1269">
        <v>25</v>
      </c>
      <c r="G48" s="1282">
        <v>54000</v>
      </c>
      <c r="H48" s="1269"/>
      <c r="I48" s="1765"/>
      <c r="J48" s="2410"/>
      <c r="K48" s="2419">
        <v>54000</v>
      </c>
      <c r="L48" s="2169"/>
      <c r="M48" s="1765"/>
      <c r="N48" s="1747"/>
      <c r="O48" s="524"/>
      <c r="P48" s="1302" t="s">
        <v>938</v>
      </c>
      <c r="Q48" s="1303"/>
      <c r="R48" s="1006"/>
      <c r="S48" s="1281"/>
      <c r="T48" s="1304"/>
      <c r="U48" s="1303">
        <v>100000</v>
      </c>
      <c r="V48" s="1006">
        <v>270000</v>
      </c>
      <c r="W48" s="1765">
        <v>210000</v>
      </c>
      <c r="X48" s="2031">
        <v>476.19047619047615</v>
      </c>
      <c r="Y48" s="1247"/>
      <c r="Z48" s="1015"/>
      <c r="AA48" s="1765"/>
      <c r="AB48" s="1304" t="s">
        <v>1582</v>
      </c>
      <c r="AC48" s="1247">
        <v>60000</v>
      </c>
      <c r="AD48" s="1015">
        <v>90000</v>
      </c>
      <c r="AE48" s="1765">
        <v>75000</v>
      </c>
      <c r="AF48" s="1756">
        <v>800</v>
      </c>
      <c r="AG48" s="525"/>
      <c r="AH48" s="1302" t="s">
        <v>938</v>
      </c>
      <c r="AI48" s="1244"/>
      <c r="AJ48" s="1015"/>
      <c r="AK48" s="1281"/>
      <c r="AL48" s="1304" t="s">
        <v>1582</v>
      </c>
      <c r="AM48" s="1247">
        <v>5400</v>
      </c>
      <c r="AN48" s="1015">
        <v>12500</v>
      </c>
      <c r="AO48" s="1281">
        <v>9500</v>
      </c>
      <c r="AP48" s="1304">
        <v>568.42105263157896</v>
      </c>
      <c r="AQ48" s="1247"/>
      <c r="AR48" s="1015"/>
      <c r="AS48" s="1243"/>
      <c r="AT48" s="1304" t="s">
        <v>1582</v>
      </c>
      <c r="AU48" s="1247"/>
      <c r="AV48" s="1015"/>
      <c r="AW48" s="1306"/>
      <c r="AX48" s="1304" t="s">
        <v>1582</v>
      </c>
      <c r="AY48" s="1316">
        <v>165400</v>
      </c>
      <c r="AZ48" s="1015">
        <v>372500</v>
      </c>
      <c r="BA48" s="1317">
        <v>294500</v>
      </c>
    </row>
    <row r="49" spans="2:53" ht="15" customHeight="1" x14ac:dyDescent="0.2">
      <c r="B49" s="1280" t="s">
        <v>398</v>
      </c>
      <c r="C49" s="1765">
        <v>24</v>
      </c>
      <c r="D49" s="1269">
        <v>145</v>
      </c>
      <c r="E49" s="1765">
        <v>120</v>
      </c>
      <c r="F49" s="1269">
        <v>25</v>
      </c>
      <c r="G49" s="1282">
        <v>48000</v>
      </c>
      <c r="H49" s="1269"/>
      <c r="I49" s="1765"/>
      <c r="J49" s="2410"/>
      <c r="K49" s="2419">
        <v>48000</v>
      </c>
      <c r="L49" s="2169"/>
      <c r="M49" s="1765"/>
      <c r="N49" s="1747"/>
      <c r="O49" s="524"/>
      <c r="P49" s="1302" t="s">
        <v>398</v>
      </c>
      <c r="Q49" s="1303"/>
      <c r="R49" s="1006"/>
      <c r="S49" s="1281"/>
      <c r="T49" s="1304"/>
      <c r="U49" s="1303">
        <v>80000</v>
      </c>
      <c r="V49" s="1006">
        <v>210000</v>
      </c>
      <c r="W49" s="1765">
        <v>167000</v>
      </c>
      <c r="X49" s="2031">
        <v>479.04191616766468</v>
      </c>
      <c r="Y49" s="1247">
        <v>2115</v>
      </c>
      <c r="Z49" s="1015">
        <v>3000</v>
      </c>
      <c r="AA49" s="1765">
        <v>4700</v>
      </c>
      <c r="AB49" s="1304">
        <v>450</v>
      </c>
      <c r="AC49" s="1247">
        <v>2115</v>
      </c>
      <c r="AD49" s="1015">
        <v>5000</v>
      </c>
      <c r="AE49" s="1765">
        <v>4000</v>
      </c>
      <c r="AF49" s="1756">
        <v>528.75</v>
      </c>
      <c r="AG49" s="525"/>
      <c r="AH49" s="1302" t="s">
        <v>398</v>
      </c>
      <c r="AI49" s="1244">
        <v>540</v>
      </c>
      <c r="AJ49" s="1015">
        <v>1000</v>
      </c>
      <c r="AK49" s="1281">
        <v>900</v>
      </c>
      <c r="AL49" s="1304">
        <v>600</v>
      </c>
      <c r="AM49" s="1247"/>
      <c r="AN49" s="1015"/>
      <c r="AO49" s="1306"/>
      <c r="AP49" s="1304" t="s">
        <v>1582</v>
      </c>
      <c r="AQ49" s="1247">
        <v>81</v>
      </c>
      <c r="AR49" s="1015">
        <v>200</v>
      </c>
      <c r="AS49" s="1306">
        <v>180</v>
      </c>
      <c r="AT49" s="1304">
        <v>450</v>
      </c>
      <c r="AU49" s="1247">
        <v>202.5</v>
      </c>
      <c r="AV49" s="1015">
        <v>500</v>
      </c>
      <c r="AW49" s="1306">
        <v>450</v>
      </c>
      <c r="AX49" s="1304">
        <v>450</v>
      </c>
      <c r="AY49" s="1316">
        <v>85053.5</v>
      </c>
      <c r="AZ49" s="1015">
        <v>219700</v>
      </c>
      <c r="BA49" s="1317">
        <v>177230</v>
      </c>
    </row>
    <row r="50" spans="2:53" ht="15" customHeight="1" thickBot="1" x14ac:dyDescent="0.25">
      <c r="B50" s="529"/>
      <c r="C50" s="1766"/>
      <c r="D50" s="524"/>
      <c r="E50" s="1766"/>
      <c r="F50" s="1269"/>
      <c r="G50" s="1279"/>
      <c r="H50" s="524"/>
      <c r="I50" s="1766"/>
      <c r="J50" s="2411"/>
      <c r="K50" s="2419"/>
      <c r="L50" s="2413"/>
      <c r="M50" s="1766"/>
      <c r="N50" s="1749"/>
      <c r="O50" s="524"/>
      <c r="P50" s="1295"/>
      <c r="Q50" s="1296"/>
      <c r="R50" s="1297"/>
      <c r="S50" s="1298"/>
      <c r="T50" s="1299"/>
      <c r="U50" s="1742"/>
      <c r="V50" s="1743"/>
      <c r="W50" s="1743"/>
      <c r="X50" s="2031"/>
      <c r="Y50" s="1300"/>
      <c r="Z50" s="1297"/>
      <c r="AA50" s="2030"/>
      <c r="AB50" s="1299"/>
      <c r="AC50" s="1300"/>
      <c r="AD50" s="1297"/>
      <c r="AE50" s="1298"/>
      <c r="AF50" s="1759"/>
      <c r="AG50" s="201"/>
      <c r="AH50" s="1295"/>
      <c r="AI50" s="1296"/>
      <c r="AJ50" s="1297"/>
      <c r="AK50" s="1298"/>
      <c r="AL50" s="1299"/>
      <c r="AM50" s="1300"/>
      <c r="AN50" s="1297"/>
      <c r="AO50" s="1298"/>
      <c r="AP50" s="1299"/>
      <c r="AQ50" s="1300"/>
      <c r="AR50" s="1297"/>
      <c r="AS50" s="1301"/>
      <c r="AT50" s="1299"/>
      <c r="AU50" s="1300"/>
      <c r="AV50" s="1297"/>
      <c r="AW50" s="1298"/>
      <c r="AX50" s="1299"/>
      <c r="AY50" s="1314"/>
      <c r="AZ50" s="1297"/>
      <c r="BA50" s="1315"/>
    </row>
    <row r="51" spans="2:53" ht="15" customHeight="1" thickBot="1" x14ac:dyDescent="0.25">
      <c r="B51" s="530" t="s">
        <v>399</v>
      </c>
      <c r="C51" s="1762">
        <v>1259</v>
      </c>
      <c r="D51" s="532">
        <v>8252</v>
      </c>
      <c r="E51" s="1762">
        <v>6083</v>
      </c>
      <c r="F51" s="532">
        <v>2152</v>
      </c>
      <c r="G51" s="531">
        <v>11539805</v>
      </c>
      <c r="H51" s="1762">
        <v>35</v>
      </c>
      <c r="I51" s="532">
        <v>126</v>
      </c>
      <c r="J51" s="531">
        <v>10251</v>
      </c>
      <c r="K51" s="2421">
        <v>11550056</v>
      </c>
      <c r="L51" s="2414">
        <v>70</v>
      </c>
      <c r="M51" s="1762">
        <v>1153</v>
      </c>
      <c r="N51" s="1750">
        <v>408775</v>
      </c>
      <c r="O51" s="533"/>
      <c r="P51" s="1753" t="s">
        <v>399</v>
      </c>
      <c r="Q51" s="486">
        <v>26750000</v>
      </c>
      <c r="R51" s="534">
        <v>69400000</v>
      </c>
      <c r="S51" s="535">
        <v>39000000</v>
      </c>
      <c r="T51" s="469">
        <v>685.89743589743591</v>
      </c>
      <c r="U51" s="1761">
        <v>33597000</v>
      </c>
      <c r="V51" s="1762">
        <v>88906000</v>
      </c>
      <c r="W51" s="1762">
        <v>72024900</v>
      </c>
      <c r="X51" s="469">
        <v>466.46368131021353</v>
      </c>
      <c r="Y51" s="488">
        <v>7328655</v>
      </c>
      <c r="Z51" s="534">
        <v>14400000</v>
      </c>
      <c r="AA51" s="535">
        <v>10527780</v>
      </c>
      <c r="AB51" s="469">
        <v>696.12539395770045</v>
      </c>
      <c r="AC51" s="488">
        <v>3063915</v>
      </c>
      <c r="AD51" s="534">
        <v>4448500</v>
      </c>
      <c r="AE51" s="535">
        <v>3668430</v>
      </c>
      <c r="AF51" s="1760">
        <v>835.2115210048986</v>
      </c>
      <c r="AG51" s="202"/>
      <c r="AH51" s="1753" t="s">
        <v>399</v>
      </c>
      <c r="AI51" s="486">
        <v>534290.92000000004</v>
      </c>
      <c r="AJ51" s="534">
        <v>620920</v>
      </c>
      <c r="AK51" s="535">
        <v>547472</v>
      </c>
      <c r="AL51" s="469">
        <v>975.92373673904785</v>
      </c>
      <c r="AM51" s="488">
        <v>909354.5</v>
      </c>
      <c r="AN51" s="534">
        <v>2194400</v>
      </c>
      <c r="AO51" s="535">
        <v>1870360</v>
      </c>
      <c r="AP51" s="469">
        <v>486.19223037276248</v>
      </c>
      <c r="AQ51" s="488">
        <v>405810.65</v>
      </c>
      <c r="AR51" s="534">
        <v>1033500</v>
      </c>
      <c r="AS51" s="535">
        <v>817155</v>
      </c>
      <c r="AT51" s="469">
        <v>496.6140450710086</v>
      </c>
      <c r="AU51" s="488">
        <v>496284.4</v>
      </c>
      <c r="AV51" s="534">
        <v>720870</v>
      </c>
      <c r="AW51" s="535">
        <v>637995</v>
      </c>
      <c r="AX51" s="469">
        <v>777.88133135839621</v>
      </c>
      <c r="AY51" s="537">
        <v>73085310.469999999</v>
      </c>
      <c r="AZ51" s="534">
        <v>181724190</v>
      </c>
      <c r="BA51" s="538">
        <v>129094092</v>
      </c>
    </row>
    <row r="52" spans="2:53" ht="13.5" thickTop="1" x14ac:dyDescent="0.2">
      <c r="B52" s="7" t="s">
        <v>1904</v>
      </c>
      <c r="M52" s="2408"/>
      <c r="N52" s="324"/>
      <c r="O52" s="324"/>
      <c r="P52" s="7" t="s">
        <v>1904</v>
      </c>
      <c r="W52" s="324"/>
      <c r="X52" s="324"/>
      <c r="Y52" s="21"/>
      <c r="Z52" s="21"/>
      <c r="AA52" s="21"/>
      <c r="AB52" s="21"/>
      <c r="AC52" s="21"/>
      <c r="AD52" s="21"/>
      <c r="AE52" s="21"/>
      <c r="AF52" s="21"/>
      <c r="AG52" s="21"/>
      <c r="AH52" s="7" t="s">
        <v>1904</v>
      </c>
      <c r="AO52" s="324"/>
      <c r="AP52" s="324"/>
      <c r="AQ52" s="21"/>
      <c r="AR52" s="21"/>
      <c r="AS52" s="21"/>
    </row>
    <row r="53" spans="2:53" x14ac:dyDescent="0.2"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Q53" s="195"/>
      <c r="R53" s="195"/>
      <c r="S53" s="195"/>
      <c r="T53" s="195"/>
      <c r="U53" s="195"/>
      <c r="V53" s="195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195"/>
      <c r="AI53" s="195"/>
      <c r="AJ53" s="195"/>
      <c r="AK53" s="195"/>
      <c r="AL53" s="200"/>
      <c r="AM53" s="951"/>
      <c r="AN53" s="200"/>
      <c r="AO53" s="200"/>
      <c r="AP53" s="200"/>
      <c r="AQ53" s="200"/>
      <c r="AR53" s="200"/>
      <c r="AS53" s="200"/>
      <c r="AT53" s="195"/>
      <c r="AU53" s="195"/>
      <c r="AV53" s="195"/>
      <c r="AW53" s="195"/>
      <c r="AX53" s="195"/>
      <c r="AY53" s="195"/>
      <c r="AZ53" s="195"/>
      <c r="BA53" s="195"/>
    </row>
    <row r="54" spans="2:53" x14ac:dyDescent="0.2"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1016" t="s">
        <v>1703</v>
      </c>
      <c r="Q54" s="1013" t="s">
        <v>1701</v>
      </c>
      <c r="R54" s="1013" t="s">
        <v>1835</v>
      </c>
      <c r="S54" s="1013" t="s">
        <v>1708</v>
      </c>
      <c r="T54" s="1013" t="s">
        <v>1835</v>
      </c>
      <c r="U54" s="2492" t="s">
        <v>1702</v>
      </c>
      <c r="V54" s="1013" t="s">
        <v>1836</v>
      </c>
      <c r="W54" s="21"/>
      <c r="X54" s="21"/>
      <c r="AJ54" s="21"/>
      <c r="AK54" s="21"/>
      <c r="AU54" s="195"/>
    </row>
    <row r="55" spans="2:53" x14ac:dyDescent="0.2">
      <c r="G55" s="195"/>
      <c r="H55" s="195"/>
      <c r="I55" s="195"/>
      <c r="J55" s="195"/>
      <c r="K55" s="195"/>
      <c r="P55" s="2299" t="s">
        <v>1698</v>
      </c>
      <c r="Q55" s="2300">
        <v>15</v>
      </c>
      <c r="R55" s="2337">
        <v>345</v>
      </c>
      <c r="S55" s="2300">
        <v>85</v>
      </c>
      <c r="T55" s="2337">
        <v>1955</v>
      </c>
      <c r="U55" s="2497">
        <v>100</v>
      </c>
      <c r="V55" s="2337">
        <v>2300</v>
      </c>
      <c r="W55" s="195"/>
      <c r="AH55" s="7" t="s">
        <v>1704</v>
      </c>
    </row>
    <row r="56" spans="2:53" x14ac:dyDescent="0.2">
      <c r="N56" s="422"/>
      <c r="P56" s="2301" t="s">
        <v>1699</v>
      </c>
      <c r="Q56" s="2300">
        <v>38</v>
      </c>
      <c r="R56" s="2337">
        <v>5168</v>
      </c>
      <c r="S56" s="2300">
        <v>62</v>
      </c>
      <c r="T56" s="2337">
        <v>8432</v>
      </c>
      <c r="U56" s="2497">
        <v>100</v>
      </c>
      <c r="V56" s="2337">
        <v>13600</v>
      </c>
      <c r="W56" s="195"/>
      <c r="AY56" s="195"/>
    </row>
    <row r="57" spans="2:53" x14ac:dyDescent="0.2">
      <c r="P57" s="2301" t="s">
        <v>1700</v>
      </c>
      <c r="Q57" s="2300">
        <v>16.2</v>
      </c>
      <c r="R57" s="2337">
        <v>1757.7</v>
      </c>
      <c r="S57" s="2300">
        <v>83.8</v>
      </c>
      <c r="T57" s="2337">
        <v>9092.2999999999993</v>
      </c>
      <c r="U57" s="2497">
        <v>100</v>
      </c>
      <c r="V57" s="2337">
        <v>10850</v>
      </c>
      <c r="W57" s="195"/>
      <c r="X57" s="195"/>
      <c r="AY57" s="195"/>
    </row>
    <row r="58" spans="2:53" x14ac:dyDescent="0.2">
      <c r="N58" s="195"/>
      <c r="P58" s="2302" t="s">
        <v>439</v>
      </c>
      <c r="Q58" s="2303">
        <v>27.180186915887848</v>
      </c>
      <c r="R58" s="2337">
        <v>7270.7</v>
      </c>
      <c r="S58" s="2303">
        <v>72.819813084112155</v>
      </c>
      <c r="T58" s="2337">
        <v>19479.3</v>
      </c>
      <c r="U58" s="2498">
        <v>100</v>
      </c>
      <c r="V58" s="2337">
        <v>26750</v>
      </c>
      <c r="W58" s="195"/>
    </row>
    <row r="59" spans="2:53" x14ac:dyDescent="0.2">
      <c r="D59" s="195"/>
      <c r="E59" s="195"/>
      <c r="F59" s="195"/>
      <c r="Q59" s="2490"/>
      <c r="R59" s="2491"/>
    </row>
    <row r="60" spans="2:53" x14ac:dyDescent="0.2">
      <c r="G60" s="195"/>
      <c r="H60" s="195"/>
      <c r="I60" s="195"/>
      <c r="J60" s="195"/>
      <c r="K60" s="195"/>
      <c r="P60" s="7" t="s">
        <v>1704</v>
      </c>
      <c r="U60" s="195"/>
    </row>
    <row r="61" spans="2:53" x14ac:dyDescent="0.2">
      <c r="G61" s="195"/>
      <c r="H61" s="195"/>
      <c r="I61" s="195"/>
      <c r="J61" s="195"/>
      <c r="K61" s="195"/>
      <c r="Q61" s="195"/>
    </row>
    <row r="62" spans="2:53" x14ac:dyDescent="0.2">
      <c r="U62" s="2305">
        <f>Q51+U51</f>
        <v>60347000</v>
      </c>
    </row>
    <row r="63" spans="2:53" x14ac:dyDescent="0.2">
      <c r="U63" s="195">
        <f>Q51</f>
        <v>26750000</v>
      </c>
    </row>
    <row r="64" spans="2:53" x14ac:dyDescent="0.2">
      <c r="U64" s="195">
        <f>AY51-Q51</f>
        <v>46335310.469999999</v>
      </c>
    </row>
    <row r="65" spans="6:23" x14ac:dyDescent="0.2">
      <c r="Q65" s="195"/>
      <c r="R65" s="195"/>
      <c r="U65" s="195">
        <f>SUM(U63:U64)</f>
        <v>73085310.469999999</v>
      </c>
      <c r="W65" s="195"/>
    </row>
    <row r="66" spans="6:23" x14ac:dyDescent="0.2">
      <c r="U66" s="195"/>
    </row>
    <row r="67" spans="6:23" x14ac:dyDescent="0.2">
      <c r="L67" s="195"/>
      <c r="Q67" s="372"/>
      <c r="R67" s="195"/>
    </row>
    <row r="68" spans="6:23" x14ac:dyDescent="0.2">
      <c r="L68" s="195"/>
      <c r="Q68" s="372"/>
      <c r="R68" s="195"/>
    </row>
    <row r="69" spans="6:23" x14ac:dyDescent="0.2">
      <c r="L69" s="195"/>
      <c r="Q69" s="372"/>
      <c r="R69" s="195"/>
    </row>
    <row r="70" spans="6:23" x14ac:dyDescent="0.2">
      <c r="F70" s="11"/>
      <c r="L70" s="195"/>
    </row>
    <row r="71" spans="6:23" x14ac:dyDescent="0.2">
      <c r="L71" s="195"/>
    </row>
    <row r="72" spans="6:23" x14ac:dyDescent="0.2">
      <c r="L72" s="195"/>
    </row>
    <row r="73" spans="6:23" x14ac:dyDescent="0.2">
      <c r="L73" s="195"/>
    </row>
    <row r="74" spans="6:23" x14ac:dyDescent="0.2">
      <c r="L74" s="195"/>
    </row>
    <row r="75" spans="6:23" x14ac:dyDescent="0.2">
      <c r="L75" s="195"/>
    </row>
    <row r="76" spans="6:23" x14ac:dyDescent="0.2">
      <c r="L76" s="195"/>
    </row>
    <row r="77" spans="6:23" x14ac:dyDescent="0.2">
      <c r="L77" s="195"/>
    </row>
    <row r="79" spans="6:23" x14ac:dyDescent="0.2">
      <c r="L79" s="195"/>
    </row>
    <row r="80" spans="6:23" x14ac:dyDescent="0.2">
      <c r="L80" s="195"/>
    </row>
    <row r="81" spans="12:12" x14ac:dyDescent="0.2">
      <c r="L81" s="195"/>
    </row>
    <row r="82" spans="12:12" x14ac:dyDescent="0.2">
      <c r="L82" s="195"/>
    </row>
    <row r="83" spans="12:12" x14ac:dyDescent="0.2">
      <c r="L83" s="195"/>
    </row>
    <row r="84" spans="12:12" x14ac:dyDescent="0.2">
      <c r="L84" s="195"/>
    </row>
  </sheetData>
  <mergeCells count="38">
    <mergeCell ref="B2:N2"/>
    <mergeCell ref="P2:AF2"/>
    <mergeCell ref="B3:N3"/>
    <mergeCell ref="P3:AF3"/>
    <mergeCell ref="B4:N4"/>
    <mergeCell ref="AH2:BA2"/>
    <mergeCell ref="AH3:BA3"/>
    <mergeCell ref="AH4:BA4"/>
    <mergeCell ref="AY5:BA5"/>
    <mergeCell ref="Q6:T6"/>
    <mergeCell ref="AQ6:AT6"/>
    <mergeCell ref="BC5:BD5"/>
    <mergeCell ref="AZ7:BA7"/>
    <mergeCell ref="AY6:BA6"/>
    <mergeCell ref="AU6:AX6"/>
    <mergeCell ref="AV7:AW7"/>
    <mergeCell ref="AI5:AX5"/>
    <mergeCell ref="AJ7:AK7"/>
    <mergeCell ref="AM6:AP6"/>
    <mergeCell ref="AI6:AL6"/>
    <mergeCell ref="AN7:AO7"/>
    <mergeCell ref="AR7:AS7"/>
    <mergeCell ref="C6:K6"/>
    <mergeCell ref="K7:K8"/>
    <mergeCell ref="I7:I8"/>
    <mergeCell ref="P4:AF4"/>
    <mergeCell ref="L6:N6"/>
    <mergeCell ref="Q5:T5"/>
    <mergeCell ref="U5:AF5"/>
    <mergeCell ref="Y6:AB6"/>
    <mergeCell ref="AC6:AF6"/>
    <mergeCell ref="U6:X6"/>
    <mergeCell ref="V7:W7"/>
    <mergeCell ref="AD7:AE7"/>
    <mergeCell ref="Z7:AA7"/>
    <mergeCell ref="D7:F7"/>
    <mergeCell ref="R7:S7"/>
    <mergeCell ref="C5:N5"/>
  </mergeCells>
  <phoneticPr fontId="13" type="noConversion"/>
  <hyperlinks>
    <hyperlink ref="BC5:BD5" r:id="rId1" location="ÍNDICE!A1" display="VOLVER AL ÍNDICE"/>
  </hyperlinks>
  <pageMargins left="0.59055118110236204" right="0.39370078740157499" top="0.39370078740157499" bottom="0.39370078740157499" header="0" footer="0"/>
  <pageSetup scale="62" orientation="landscape" horizontalDpi="4294967293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"/>
  <sheetViews>
    <sheetView workbookViewId="0">
      <selection activeCell="A3" sqref="A3:B3"/>
    </sheetView>
  </sheetViews>
  <sheetFormatPr baseColWidth="10" defaultColWidth="11.42578125" defaultRowHeight="12.75" x14ac:dyDescent="0.2"/>
  <sheetData>
    <row r="2" spans="1:2" ht="13.5" thickBot="1" x14ac:dyDescent="0.25"/>
    <row r="3" spans="1:2" ht="16.5" thickBot="1" x14ac:dyDescent="0.3">
      <c r="A3" s="2747" t="s">
        <v>1148</v>
      </c>
      <c r="B3" s="2748"/>
    </row>
  </sheetData>
  <mergeCells count="1">
    <mergeCell ref="A3:B3"/>
  </mergeCells>
  <phoneticPr fontId="13" type="noConversion"/>
  <hyperlinks>
    <hyperlink ref="A3:B3" r:id="rId1" location="ÍNDICE!A1" display="VOLVER AL ÍNDICE"/>
  </hyperlinks>
  <pageMargins left="0.75" right="0.75" top="1" bottom="1" header="0" footer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96"/>
  <sheetViews>
    <sheetView zoomScale="75" workbookViewId="0"/>
  </sheetViews>
  <sheetFormatPr baseColWidth="10" defaultColWidth="11.42578125" defaultRowHeight="12.75" x14ac:dyDescent="0.2"/>
  <cols>
    <col min="1" max="1" width="41.85546875" customWidth="1"/>
    <col min="2" max="2" width="13.28515625" customWidth="1"/>
    <col min="3" max="3" width="13.85546875" bestFit="1" customWidth="1"/>
    <col min="4" max="4" width="16.28515625" customWidth="1"/>
    <col min="5" max="5" width="13.42578125" customWidth="1"/>
    <col min="6" max="6" width="14" customWidth="1"/>
    <col min="7" max="7" width="18.140625" customWidth="1"/>
    <col min="8" max="8" width="10.28515625" bestFit="1" customWidth="1"/>
    <col min="9" max="9" width="10.42578125" bestFit="1" customWidth="1"/>
    <col min="10" max="10" width="12.5703125" bestFit="1" customWidth="1"/>
    <col min="11" max="12" width="14.7109375" bestFit="1" customWidth="1"/>
    <col min="13" max="13" width="15.42578125" customWidth="1"/>
  </cols>
  <sheetData>
    <row r="3" spans="1:13" ht="16.5" thickBot="1" x14ac:dyDescent="0.25">
      <c r="A3" s="3397" t="s">
        <v>1992</v>
      </c>
      <c r="B3" s="3397"/>
      <c r="C3" s="3397"/>
      <c r="D3" s="3397"/>
      <c r="E3" s="3397"/>
      <c r="F3" s="3397"/>
      <c r="G3" s="3397"/>
      <c r="H3" s="3397"/>
      <c r="I3" s="3397"/>
      <c r="J3" s="3397"/>
      <c r="K3" s="3397"/>
      <c r="L3" s="3397"/>
      <c r="M3" s="3397"/>
    </row>
    <row r="4" spans="1:13" ht="16.5" thickBot="1" x14ac:dyDescent="0.25">
      <c r="A4" s="3398" t="s">
        <v>1360</v>
      </c>
      <c r="B4" s="3401">
        <v>2020</v>
      </c>
      <c r="C4" s="3402"/>
      <c r="D4" s="3403" t="s">
        <v>1361</v>
      </c>
      <c r="E4" s="3405">
        <v>2021</v>
      </c>
      <c r="F4" s="3402"/>
      <c r="G4" s="3403" t="s">
        <v>1361</v>
      </c>
      <c r="H4" s="3406" t="s">
        <v>1362</v>
      </c>
      <c r="I4" s="3407"/>
      <c r="J4" s="3407"/>
      <c r="K4" s="3407"/>
      <c r="L4" s="3407"/>
      <c r="M4" s="3408"/>
    </row>
    <row r="5" spans="1:13" ht="15.75" x14ac:dyDescent="0.2">
      <c r="A5" s="3399"/>
      <c r="B5" s="3409" t="s">
        <v>1363</v>
      </c>
      <c r="C5" s="3410"/>
      <c r="D5" s="3404"/>
      <c r="E5" s="3411" t="s">
        <v>1363</v>
      </c>
      <c r="F5" s="3410"/>
      <c r="G5" s="3404"/>
      <c r="H5" s="3412" t="s">
        <v>1364</v>
      </c>
      <c r="I5" s="3413"/>
      <c r="J5" s="3414"/>
      <c r="K5" s="3412" t="s">
        <v>1365</v>
      </c>
      <c r="L5" s="3413"/>
      <c r="M5" s="3414"/>
    </row>
    <row r="6" spans="1:13" ht="15.75" x14ac:dyDescent="0.2">
      <c r="A6" s="3399"/>
      <c r="B6" s="546"/>
      <c r="C6" s="547"/>
      <c r="D6" s="3404">
        <v>2020</v>
      </c>
      <c r="E6" s="548"/>
      <c r="F6" s="547"/>
      <c r="G6" s="3404">
        <v>2021</v>
      </c>
      <c r="H6" s="3416" t="s">
        <v>1993</v>
      </c>
      <c r="I6" s="3418" t="s">
        <v>1994</v>
      </c>
      <c r="J6" s="549" t="s">
        <v>439</v>
      </c>
      <c r="K6" s="3416" t="s">
        <v>1993</v>
      </c>
      <c r="L6" s="3418" t="s">
        <v>1994</v>
      </c>
      <c r="M6" s="549" t="s">
        <v>439</v>
      </c>
    </row>
    <row r="7" spans="1:13" ht="16.5" thickBot="1" x14ac:dyDescent="0.25">
      <c r="A7" s="3400"/>
      <c r="B7" s="550" t="s">
        <v>355</v>
      </c>
      <c r="C7" s="551" t="s">
        <v>357</v>
      </c>
      <c r="D7" s="3415"/>
      <c r="E7" s="552" t="s">
        <v>355</v>
      </c>
      <c r="F7" s="551" t="s">
        <v>357</v>
      </c>
      <c r="G7" s="3415"/>
      <c r="H7" s="3417"/>
      <c r="I7" s="3419"/>
      <c r="J7" s="553" t="s">
        <v>1995</v>
      </c>
      <c r="K7" s="3417"/>
      <c r="L7" s="3419"/>
      <c r="M7" s="553" t="s">
        <v>1995</v>
      </c>
    </row>
    <row r="8" spans="1:13" ht="15.75" x14ac:dyDescent="0.2">
      <c r="A8" s="1349" t="s">
        <v>1366</v>
      </c>
      <c r="B8" s="554"/>
      <c r="C8" s="555"/>
      <c r="D8" s="556"/>
      <c r="E8" s="557"/>
      <c r="F8" s="558"/>
      <c r="G8" s="559"/>
      <c r="H8" s="557"/>
      <c r="I8" s="558"/>
      <c r="J8" s="560"/>
      <c r="K8" s="561"/>
      <c r="L8" s="562"/>
      <c r="M8" s="563"/>
    </row>
    <row r="9" spans="1:13" ht="15" x14ac:dyDescent="0.2">
      <c r="A9" s="633" t="s">
        <v>1367</v>
      </c>
      <c r="B9" s="564">
        <v>188</v>
      </c>
      <c r="C9" s="1319"/>
      <c r="D9" s="566">
        <v>188</v>
      </c>
      <c r="E9" s="567">
        <v>597</v>
      </c>
      <c r="F9" s="565"/>
      <c r="G9" s="568">
        <v>597</v>
      </c>
      <c r="H9" s="1334">
        <v>217.55319148936172</v>
      </c>
      <c r="I9" s="570"/>
      <c r="J9" s="571">
        <v>217.55319148936172</v>
      </c>
      <c r="K9" s="631">
        <v>409</v>
      </c>
      <c r="L9" s="573"/>
      <c r="M9" s="574">
        <v>409</v>
      </c>
    </row>
    <row r="10" spans="1:13" ht="15" x14ac:dyDescent="0.2">
      <c r="A10" s="633" t="s">
        <v>1368</v>
      </c>
      <c r="B10" s="564">
        <v>188</v>
      </c>
      <c r="C10" s="1319"/>
      <c r="D10" s="566">
        <v>188</v>
      </c>
      <c r="E10" s="567">
        <v>597</v>
      </c>
      <c r="F10" s="565"/>
      <c r="G10" s="568">
        <v>597</v>
      </c>
      <c r="H10" s="1334">
        <v>217.55319148936172</v>
      </c>
      <c r="I10" s="570"/>
      <c r="J10" s="571">
        <v>217.55319148936172</v>
      </c>
      <c r="K10" s="631">
        <v>409</v>
      </c>
      <c r="L10" s="573"/>
      <c r="M10" s="574">
        <v>409</v>
      </c>
    </row>
    <row r="11" spans="1:13" ht="15" x14ac:dyDescent="0.2">
      <c r="A11" s="633" t="s">
        <v>1476</v>
      </c>
      <c r="B11" s="564">
        <v>238.91799999999998</v>
      </c>
      <c r="C11" s="1319"/>
      <c r="D11" s="566">
        <v>238.91799999999998</v>
      </c>
      <c r="E11" s="567">
        <v>1298.1400000000001</v>
      </c>
      <c r="F11" s="565"/>
      <c r="G11" s="568">
        <v>1298.1400000000001</v>
      </c>
      <c r="H11" s="1334">
        <v>443.34123004545495</v>
      </c>
      <c r="I11" s="570"/>
      <c r="J11" s="571">
        <v>443.34123004545495</v>
      </c>
      <c r="K11" s="631">
        <v>1059.2220000000002</v>
      </c>
      <c r="L11" s="573"/>
      <c r="M11" s="574">
        <v>1059.2220000000002</v>
      </c>
    </row>
    <row r="12" spans="1:13" ht="15" x14ac:dyDescent="0.2">
      <c r="A12" s="633" t="s">
        <v>1370</v>
      </c>
      <c r="B12" s="1335">
        <v>1.2708404255319148</v>
      </c>
      <c r="C12" s="1336"/>
      <c r="D12" s="1337">
        <v>1.2708404255319148</v>
      </c>
      <c r="E12" s="1378">
        <v>2.1744388609715246</v>
      </c>
      <c r="F12" s="1338"/>
      <c r="G12" s="1339">
        <v>2.1744388609715246</v>
      </c>
      <c r="H12" s="1334">
        <v>71.102430902086354</v>
      </c>
      <c r="I12" s="570"/>
      <c r="J12" s="571">
        <v>71.102430902086354</v>
      </c>
      <c r="K12" s="1340">
        <v>0.90359843543960983</v>
      </c>
      <c r="L12" s="1341"/>
      <c r="M12" s="1342">
        <v>0.90359843543960983</v>
      </c>
    </row>
    <row r="13" spans="1:13" ht="15.75" x14ac:dyDescent="0.2">
      <c r="A13" s="588" t="s">
        <v>1371</v>
      </c>
      <c r="B13" s="564"/>
      <c r="C13" s="1319"/>
      <c r="D13" s="566"/>
      <c r="E13" s="567"/>
      <c r="F13" s="565"/>
      <c r="G13" s="568"/>
      <c r="H13" s="569"/>
      <c r="I13" s="570"/>
      <c r="J13" s="571"/>
      <c r="K13" s="572"/>
      <c r="L13" s="573"/>
      <c r="M13" s="574"/>
    </row>
    <row r="14" spans="1:13" ht="15" x14ac:dyDescent="0.2">
      <c r="A14" s="633" t="s">
        <v>1367</v>
      </c>
      <c r="B14" s="564">
        <v>17194</v>
      </c>
      <c r="C14" s="1319">
        <v>21476</v>
      </c>
      <c r="D14" s="566">
        <v>38670</v>
      </c>
      <c r="E14" s="567">
        <v>15820.02</v>
      </c>
      <c r="F14" s="565">
        <v>17545</v>
      </c>
      <c r="G14" s="568">
        <v>33365.020000000004</v>
      </c>
      <c r="H14" s="569">
        <v>-7.9910433872281033</v>
      </c>
      <c r="I14" s="570">
        <v>-18.304153473645002</v>
      </c>
      <c r="J14" s="571">
        <v>-13.718593224721999</v>
      </c>
      <c r="K14" s="572">
        <v>-1373.9799999999996</v>
      </c>
      <c r="L14" s="573">
        <v>-3931</v>
      </c>
      <c r="M14" s="574">
        <v>-5304.9799999999959</v>
      </c>
    </row>
    <row r="15" spans="1:13" ht="15" x14ac:dyDescent="0.2">
      <c r="A15" s="633" t="s">
        <v>1368</v>
      </c>
      <c r="B15" s="564">
        <v>17192</v>
      </c>
      <c r="C15" s="1319">
        <v>21476</v>
      </c>
      <c r="D15" s="566">
        <v>38668</v>
      </c>
      <c r="E15" s="567">
        <v>15795.02</v>
      </c>
      <c r="F15" s="565">
        <v>16984</v>
      </c>
      <c r="G15" s="568">
        <v>32779.020000000004</v>
      </c>
      <c r="H15" s="569">
        <v>-8.1257561656584443</v>
      </c>
      <c r="I15" s="570">
        <v>-20.916371763829389</v>
      </c>
      <c r="J15" s="571">
        <v>-15.229595531188565</v>
      </c>
      <c r="K15" s="572">
        <v>-1396.9799999999996</v>
      </c>
      <c r="L15" s="573">
        <v>-4492</v>
      </c>
      <c r="M15" s="574">
        <v>-5888.9799999999959</v>
      </c>
    </row>
    <row r="16" spans="1:13" ht="15" x14ac:dyDescent="0.2">
      <c r="A16" s="633" t="s">
        <v>1477</v>
      </c>
      <c r="B16" s="564">
        <v>131877.01999999999</v>
      </c>
      <c r="C16" s="1319">
        <v>153341.13</v>
      </c>
      <c r="D16" s="566">
        <v>285218.15000000002</v>
      </c>
      <c r="E16" s="567">
        <v>128169.07</v>
      </c>
      <c r="F16" s="565">
        <v>135796.43</v>
      </c>
      <c r="G16" s="568">
        <v>263965.5</v>
      </c>
      <c r="H16" s="569">
        <v>-2.8116725719158637</v>
      </c>
      <c r="I16" s="570">
        <v>-11.441613870981655</v>
      </c>
      <c r="J16" s="571">
        <v>-7.451366611837301</v>
      </c>
      <c r="K16" s="572">
        <v>-3707.9499999999825</v>
      </c>
      <c r="L16" s="573">
        <v>-17544.700000000012</v>
      </c>
      <c r="M16" s="574">
        <v>-21252.650000000023</v>
      </c>
    </row>
    <row r="17" spans="1:13" ht="15" x14ac:dyDescent="0.2">
      <c r="A17" s="633" t="s">
        <v>1372</v>
      </c>
      <c r="B17" s="1335">
        <v>7.6708364355514185</v>
      </c>
      <c r="C17" s="1343">
        <v>7.1401159433786558</v>
      </c>
      <c r="D17" s="1337">
        <v>7.3760771180304134</v>
      </c>
      <c r="E17" s="1378">
        <v>8.1145240715111466</v>
      </c>
      <c r="F17" s="1338">
        <v>7.9955505181347144</v>
      </c>
      <c r="G17" s="1339">
        <v>8.0528795552765136</v>
      </c>
      <c r="H17" s="569">
        <v>5.7840841697967278</v>
      </c>
      <c r="I17" s="570">
        <v>11.980681848021547</v>
      </c>
      <c r="J17" s="571">
        <v>9.1756420983139435</v>
      </c>
      <c r="K17" s="1344">
        <v>0.44368763595972815</v>
      </c>
      <c r="L17" s="1345">
        <v>0.85543457475605855</v>
      </c>
      <c r="M17" s="1346">
        <v>0.67680243724610012</v>
      </c>
    </row>
    <row r="18" spans="1:13" ht="15.75" x14ac:dyDescent="0.2">
      <c r="A18" s="588" t="s">
        <v>1473</v>
      </c>
      <c r="B18" s="564"/>
      <c r="C18" s="1319"/>
      <c r="D18" s="566"/>
      <c r="E18" s="567"/>
      <c r="F18" s="565"/>
      <c r="G18" s="568"/>
      <c r="H18" s="579"/>
      <c r="I18" s="580"/>
      <c r="J18" s="581"/>
      <c r="K18" s="572"/>
      <c r="L18" s="573"/>
      <c r="M18" s="574"/>
    </row>
    <row r="19" spans="1:13" ht="15" x14ac:dyDescent="0.2">
      <c r="A19" s="633" t="s">
        <v>1367</v>
      </c>
      <c r="B19" s="564">
        <v>7275</v>
      </c>
      <c r="C19" s="1319">
        <v>6514.6</v>
      </c>
      <c r="D19" s="566">
        <v>13789.6</v>
      </c>
      <c r="E19" s="567">
        <v>6017.8</v>
      </c>
      <c r="F19" s="565">
        <v>5148.2</v>
      </c>
      <c r="G19" s="568">
        <v>11166</v>
      </c>
      <c r="H19" s="569">
        <v>-17.281099656357384</v>
      </c>
      <c r="I19" s="570">
        <v>-20.974426672397399</v>
      </c>
      <c r="J19" s="571">
        <v>-19.025932586877076</v>
      </c>
      <c r="K19" s="572">
        <v>-1257.1999999999998</v>
      </c>
      <c r="L19" s="573">
        <v>-1366.4000000000005</v>
      </c>
      <c r="M19" s="574">
        <v>-2623.6000000000004</v>
      </c>
    </row>
    <row r="20" spans="1:13" ht="15" x14ac:dyDescent="0.2">
      <c r="A20" s="633" t="s">
        <v>1368</v>
      </c>
      <c r="B20" s="564">
        <v>6854</v>
      </c>
      <c r="C20" s="1319">
        <v>6236.5</v>
      </c>
      <c r="D20" s="566">
        <v>13090.5</v>
      </c>
      <c r="E20" s="567">
        <v>5915.35</v>
      </c>
      <c r="F20" s="565">
        <v>4988.6000000000004</v>
      </c>
      <c r="G20" s="568">
        <v>10903.95</v>
      </c>
      <c r="H20" s="569">
        <v>-13.694922672891735</v>
      </c>
      <c r="I20" s="570">
        <v>-20.009620780886706</v>
      </c>
      <c r="J20" s="571">
        <v>-16.703334479202468</v>
      </c>
      <c r="K20" s="572">
        <v>-938.64999999999964</v>
      </c>
      <c r="L20" s="573">
        <v>-1247.8999999999996</v>
      </c>
      <c r="M20" s="574">
        <v>-2186.5499999999993</v>
      </c>
    </row>
    <row r="21" spans="1:13" ht="15" x14ac:dyDescent="0.2">
      <c r="A21" s="633" t="s">
        <v>1478</v>
      </c>
      <c r="B21" s="564">
        <v>31575.97</v>
      </c>
      <c r="C21" s="1319">
        <v>28989.96</v>
      </c>
      <c r="D21" s="566">
        <v>60565.93</v>
      </c>
      <c r="E21" s="567">
        <v>26367.885000000002</v>
      </c>
      <c r="F21" s="565">
        <v>22201.8</v>
      </c>
      <c r="G21" s="568">
        <v>48569.684999999998</v>
      </c>
      <c r="H21" s="569">
        <v>-16.493824259397243</v>
      </c>
      <c r="I21" s="570">
        <v>-23.415554902455881</v>
      </c>
      <c r="J21" s="571">
        <v>-19.806919500782044</v>
      </c>
      <c r="K21" s="572">
        <v>-5208.0849999999991</v>
      </c>
      <c r="L21" s="573">
        <v>-6788.16</v>
      </c>
      <c r="M21" s="574">
        <v>-11996.245000000003</v>
      </c>
    </row>
    <row r="22" spans="1:13" ht="15" x14ac:dyDescent="0.2">
      <c r="A22" s="633" t="s">
        <v>1370</v>
      </c>
      <c r="B22" s="1335">
        <v>4.6069404727166621</v>
      </c>
      <c r="C22" s="1343">
        <v>4.6484342179106868</v>
      </c>
      <c r="D22" s="1337">
        <v>4.6267086818685303</v>
      </c>
      <c r="E22" s="1378">
        <v>4.4575359023557359</v>
      </c>
      <c r="F22" s="1338">
        <v>4.4505071563164007</v>
      </c>
      <c r="G22" s="1339">
        <v>4.4543202234052792</v>
      </c>
      <c r="H22" s="569">
        <v>-3.2430323605380522</v>
      </c>
      <c r="I22" s="570">
        <v>-4.2579297095710444</v>
      </c>
      <c r="J22" s="571">
        <v>-3.7259414913849866</v>
      </c>
      <c r="K22" s="1347">
        <v>-0.14940457036092614</v>
      </c>
      <c r="L22" s="1338">
        <v>-0.19792706159428608</v>
      </c>
      <c r="M22" s="1339">
        <v>-0.17238845846325113</v>
      </c>
    </row>
    <row r="23" spans="1:13" ht="15.75" x14ac:dyDescent="0.2">
      <c r="A23" s="588" t="s">
        <v>1474</v>
      </c>
      <c r="B23" s="564"/>
      <c r="C23" s="1319"/>
      <c r="D23" s="566"/>
      <c r="E23" s="1378"/>
      <c r="F23" s="1338"/>
      <c r="G23" s="568"/>
      <c r="H23" s="569"/>
      <c r="I23" s="570"/>
      <c r="J23" s="571"/>
      <c r="K23" s="572"/>
      <c r="L23" s="573"/>
      <c r="M23" s="574"/>
    </row>
    <row r="24" spans="1:13" ht="15" x14ac:dyDescent="0.2">
      <c r="A24" s="633" t="s">
        <v>1367</v>
      </c>
      <c r="B24" s="564">
        <v>9136</v>
      </c>
      <c r="C24" s="1319">
        <v>7083</v>
      </c>
      <c r="D24" s="566">
        <v>16219</v>
      </c>
      <c r="E24" s="567">
        <v>6517.2900000000009</v>
      </c>
      <c r="F24" s="565">
        <v>4841.46</v>
      </c>
      <c r="G24" s="568">
        <v>11358.75</v>
      </c>
      <c r="H24" s="569">
        <v>-28.663638353765322</v>
      </c>
      <c r="I24" s="570">
        <v>-31.646759847522233</v>
      </c>
      <c r="J24" s="571">
        <v>-29.96639743510697</v>
      </c>
      <c r="K24" s="572">
        <v>-2618.7099999999991</v>
      </c>
      <c r="L24" s="573">
        <v>-2241.54</v>
      </c>
      <c r="M24" s="574">
        <v>-4860.25</v>
      </c>
    </row>
    <row r="25" spans="1:13" ht="15" x14ac:dyDescent="0.2">
      <c r="A25" s="633" t="s">
        <v>1368</v>
      </c>
      <c r="B25" s="564">
        <v>8770</v>
      </c>
      <c r="C25" s="1319">
        <v>6677.65</v>
      </c>
      <c r="D25" s="566">
        <v>15447.65</v>
      </c>
      <c r="E25" s="567">
        <v>6242.4</v>
      </c>
      <c r="F25" s="565">
        <v>4685.92</v>
      </c>
      <c r="G25" s="568">
        <v>10928.32</v>
      </c>
      <c r="H25" s="569">
        <v>-28.820980615735465</v>
      </c>
      <c r="I25" s="570">
        <v>-29.826810329981342</v>
      </c>
      <c r="J25" s="571">
        <v>-29.255776768634718</v>
      </c>
      <c r="K25" s="572">
        <v>-2527.6000000000004</v>
      </c>
      <c r="L25" s="573">
        <v>-1991.7299999999996</v>
      </c>
      <c r="M25" s="574">
        <v>-4519.33</v>
      </c>
    </row>
    <row r="26" spans="1:13" ht="15" x14ac:dyDescent="0.2">
      <c r="A26" s="633" t="s">
        <v>1478</v>
      </c>
      <c r="B26" s="564">
        <v>13518.829999999998</v>
      </c>
      <c r="C26" s="1319">
        <v>9772.16</v>
      </c>
      <c r="D26" s="566">
        <v>23290.989999999998</v>
      </c>
      <c r="E26" s="567">
        <v>10528.39</v>
      </c>
      <c r="F26" s="565">
        <v>7764.1200000000008</v>
      </c>
      <c r="G26" s="568">
        <v>18292.510000000002</v>
      </c>
      <c r="H26" s="569">
        <v>-22.120553331908155</v>
      </c>
      <c r="I26" s="570">
        <v>-20.548578819831022</v>
      </c>
      <c r="J26" s="571">
        <v>-21.461002731099015</v>
      </c>
      <c r="K26" s="572">
        <v>-2990.4399999999987</v>
      </c>
      <c r="L26" s="573">
        <v>-2008.0399999999991</v>
      </c>
      <c r="M26" s="574">
        <v>-4998.4799999999959</v>
      </c>
    </row>
    <row r="27" spans="1:13" ht="15" x14ac:dyDescent="0.2">
      <c r="A27" s="633" t="s">
        <v>1370</v>
      </c>
      <c r="B27" s="1335">
        <v>1.5414857468643099</v>
      </c>
      <c r="C27" s="1343">
        <v>1.4634130270379551</v>
      </c>
      <c r="D27" s="1337">
        <v>1.5077367754965965</v>
      </c>
      <c r="E27" s="1378">
        <v>1.6865932974496989</v>
      </c>
      <c r="F27" s="1338">
        <v>1.6569040871376379</v>
      </c>
      <c r="G27" s="1339">
        <v>1.6738629542326728</v>
      </c>
      <c r="H27" s="569">
        <v>9.413486364085216</v>
      </c>
      <c r="I27" s="570">
        <v>13.221903626983675</v>
      </c>
      <c r="J27" s="571">
        <v>11.018248107754758</v>
      </c>
      <c r="K27" s="1348">
        <v>0.14510755058538893</v>
      </c>
      <c r="L27" s="1341">
        <v>0.19349106009968287</v>
      </c>
      <c r="M27" s="1342">
        <v>0.16612617873607638</v>
      </c>
    </row>
    <row r="28" spans="1:13" ht="15.75" x14ac:dyDescent="0.2">
      <c r="A28" s="588" t="s">
        <v>1373</v>
      </c>
      <c r="B28" s="564"/>
      <c r="C28" s="1319"/>
      <c r="D28" s="566"/>
      <c r="E28" s="567"/>
      <c r="F28" s="565"/>
      <c r="G28" s="568"/>
      <c r="H28" s="569"/>
      <c r="I28" s="570"/>
      <c r="J28" s="571"/>
      <c r="K28" s="572"/>
      <c r="L28" s="573"/>
      <c r="M28" s="574"/>
    </row>
    <row r="29" spans="1:13" ht="15" x14ac:dyDescent="0.2">
      <c r="A29" s="633" t="s">
        <v>1367</v>
      </c>
      <c r="B29" s="564">
        <v>9664.6</v>
      </c>
      <c r="C29" s="1319">
        <v>9436.619999999999</v>
      </c>
      <c r="D29" s="566">
        <v>19101.22</v>
      </c>
      <c r="E29" s="567">
        <v>7995.54</v>
      </c>
      <c r="F29" s="565">
        <v>6417.71</v>
      </c>
      <c r="G29" s="568">
        <v>14413.25</v>
      </c>
      <c r="H29" s="569">
        <v>-17.269830101607937</v>
      </c>
      <c r="I29" s="570">
        <v>-31.991433373390038</v>
      </c>
      <c r="J29" s="571">
        <v>-24.542777895862159</v>
      </c>
      <c r="K29" s="572">
        <v>-1669.0600000000004</v>
      </c>
      <c r="L29" s="573">
        <v>-3018.9099999999989</v>
      </c>
      <c r="M29" s="574">
        <v>-4687.9700000000012</v>
      </c>
    </row>
    <row r="30" spans="1:13" ht="15" x14ac:dyDescent="0.2">
      <c r="A30" s="633" t="s">
        <v>1368</v>
      </c>
      <c r="B30" s="564">
        <v>9409</v>
      </c>
      <c r="C30" s="1319">
        <v>9240.2000000000007</v>
      </c>
      <c r="D30" s="566">
        <v>18649.2</v>
      </c>
      <c r="E30" s="567">
        <v>7793.4400000000005</v>
      </c>
      <c r="F30" s="565">
        <v>6218.71</v>
      </c>
      <c r="G30" s="568">
        <v>14012.150000000001</v>
      </c>
      <c r="H30" s="569">
        <v>-17.170368795833767</v>
      </c>
      <c r="I30" s="570">
        <v>-32.699400445877799</v>
      </c>
      <c r="J30" s="571">
        <v>-24.864605452244589</v>
      </c>
      <c r="K30" s="572">
        <v>-1615.5599999999995</v>
      </c>
      <c r="L30" s="573">
        <v>-3021.4900000000007</v>
      </c>
      <c r="M30" s="574">
        <v>-4637.0499999999993</v>
      </c>
    </row>
    <row r="31" spans="1:13" ht="15" x14ac:dyDescent="0.2">
      <c r="A31" s="633" t="s">
        <v>1478</v>
      </c>
      <c r="B31" s="564">
        <v>12541.45</v>
      </c>
      <c r="C31" s="1319">
        <v>12841.96</v>
      </c>
      <c r="D31" s="566">
        <v>25383.41</v>
      </c>
      <c r="E31" s="567">
        <v>11318.268</v>
      </c>
      <c r="F31" s="565">
        <v>9236.652</v>
      </c>
      <c r="G31" s="568">
        <v>20554.919999999998</v>
      </c>
      <c r="H31" s="569">
        <v>-9.7531146717484916</v>
      </c>
      <c r="I31" s="570">
        <v>-28.074437235437571</v>
      </c>
      <c r="J31" s="571">
        <v>-19.022227510015412</v>
      </c>
      <c r="K31" s="572">
        <v>-1223.1820000000007</v>
      </c>
      <c r="L31" s="573">
        <v>-3605.3079999999991</v>
      </c>
      <c r="M31" s="574">
        <v>-4828.4900000000016</v>
      </c>
    </row>
    <row r="32" spans="1:13" ht="15" x14ac:dyDescent="0.2">
      <c r="A32" s="633" t="s">
        <v>1370</v>
      </c>
      <c r="B32" s="1335">
        <v>1.3329206079285791</v>
      </c>
      <c r="C32" s="1343">
        <v>1.3897924287353085</v>
      </c>
      <c r="D32" s="1337">
        <v>1.3610991356197584</v>
      </c>
      <c r="E32" s="1378">
        <v>1.4522814059003468</v>
      </c>
      <c r="F32" s="1338">
        <v>1.4853003275598959</v>
      </c>
      <c r="G32" s="1339">
        <v>1.4669354809932806</v>
      </c>
      <c r="H32" s="569">
        <v>8.9548317628054264</v>
      </c>
      <c r="I32" s="570">
        <v>6.8720980809701331</v>
      </c>
      <c r="J32" s="571">
        <v>7.77579991080745</v>
      </c>
      <c r="K32" s="1348">
        <v>0.11936079797176768</v>
      </c>
      <c r="L32" s="1341">
        <v>9.5507898824587434E-2</v>
      </c>
      <c r="M32" s="1342">
        <v>0.10583634537352227</v>
      </c>
    </row>
    <row r="33" spans="1:13" ht="15.75" x14ac:dyDescent="0.2">
      <c r="A33" s="588" t="s">
        <v>1374</v>
      </c>
      <c r="B33" s="564"/>
      <c r="C33" s="1319"/>
      <c r="D33" s="566"/>
      <c r="E33" s="567"/>
      <c r="F33" s="565"/>
      <c r="G33" s="568"/>
      <c r="H33" s="569"/>
      <c r="I33" s="570"/>
      <c r="J33" s="571"/>
      <c r="K33" s="572"/>
      <c r="L33" s="573"/>
      <c r="M33" s="574"/>
    </row>
    <row r="34" spans="1:13" ht="15" x14ac:dyDescent="0.2">
      <c r="A34" s="633" t="s">
        <v>1367</v>
      </c>
      <c r="B34" s="564">
        <v>3277</v>
      </c>
      <c r="C34" s="1319">
        <v>3231</v>
      </c>
      <c r="D34" s="566">
        <v>6508</v>
      </c>
      <c r="E34" s="567">
        <v>2181.9</v>
      </c>
      <c r="F34" s="565">
        <v>1730.43</v>
      </c>
      <c r="G34" s="568">
        <v>3912.33</v>
      </c>
      <c r="H34" s="569">
        <v>-33.41776014647543</v>
      </c>
      <c r="I34" s="570">
        <v>-46.442896935933142</v>
      </c>
      <c r="J34" s="571">
        <v>-39.88429625076828</v>
      </c>
      <c r="K34" s="572">
        <v>-1095.0999999999999</v>
      </c>
      <c r="L34" s="573">
        <v>-1500.57</v>
      </c>
      <c r="M34" s="574">
        <v>-2595.67</v>
      </c>
    </row>
    <row r="35" spans="1:13" ht="15" x14ac:dyDescent="0.2">
      <c r="A35" s="633" t="s">
        <v>1368</v>
      </c>
      <c r="B35" s="564">
        <v>3190</v>
      </c>
      <c r="C35" s="1319">
        <v>3142.5</v>
      </c>
      <c r="D35" s="566">
        <v>6332.5</v>
      </c>
      <c r="E35" s="567">
        <v>2078</v>
      </c>
      <c r="F35" s="565">
        <v>1663.43</v>
      </c>
      <c r="G35" s="568">
        <v>3741.4300000000003</v>
      </c>
      <c r="H35" s="569">
        <v>-34.858934169278996</v>
      </c>
      <c r="I35" s="570">
        <v>-47.06666666666667</v>
      </c>
      <c r="J35" s="571">
        <v>-40.917015396762721</v>
      </c>
      <c r="K35" s="572">
        <v>-1112</v>
      </c>
      <c r="L35" s="573">
        <v>-1479.07</v>
      </c>
      <c r="M35" s="574">
        <v>-2591.0699999999997</v>
      </c>
    </row>
    <row r="36" spans="1:13" ht="15" x14ac:dyDescent="0.2">
      <c r="A36" s="633" t="s">
        <v>1478</v>
      </c>
      <c r="B36" s="564">
        <v>2095.8000000000002</v>
      </c>
      <c r="C36" s="1319">
        <v>2076.5099999999998</v>
      </c>
      <c r="D36" s="566">
        <v>4172.3099999999995</v>
      </c>
      <c r="E36" s="567">
        <v>2116.83</v>
      </c>
      <c r="F36" s="565">
        <v>1640.21</v>
      </c>
      <c r="G36" s="568">
        <v>3757.04</v>
      </c>
      <c r="H36" s="569">
        <v>1.0034354423131902</v>
      </c>
      <c r="I36" s="570">
        <v>-21.011215934428435</v>
      </c>
      <c r="J36" s="571">
        <v>-9.9529996572642006</v>
      </c>
      <c r="K36" s="572">
        <v>21.029999999999745</v>
      </c>
      <c r="L36" s="573">
        <v>-436.29999999999973</v>
      </c>
      <c r="M36" s="574">
        <v>-415.26999999999953</v>
      </c>
    </row>
    <row r="37" spans="1:13" ht="15" x14ac:dyDescent="0.2">
      <c r="A37" s="633" t="s">
        <v>1370</v>
      </c>
      <c r="B37" s="1335">
        <v>0.65699059561128537</v>
      </c>
      <c r="C37" s="1343">
        <v>0.66078281622911683</v>
      </c>
      <c r="D37" s="1337">
        <v>0.6588724832214764</v>
      </c>
      <c r="E37" s="1378">
        <v>1.0186862367661211</v>
      </c>
      <c r="F37" s="1338">
        <v>0.98604089141112039</v>
      </c>
      <c r="G37" s="1339">
        <v>1.0041722015379146</v>
      </c>
      <c r="H37" s="569">
        <v>55.05339704570693</v>
      </c>
      <c r="I37" s="570">
        <v>49.223143700701968</v>
      </c>
      <c r="J37" s="571">
        <v>52.40767024115766</v>
      </c>
      <c r="K37" s="1347">
        <v>0.36169564115483577</v>
      </c>
      <c r="L37" s="1338">
        <v>0.32525807518200356</v>
      </c>
      <c r="M37" s="1342">
        <v>0.34529971831643824</v>
      </c>
    </row>
    <row r="38" spans="1:13" ht="15.75" x14ac:dyDescent="0.2">
      <c r="A38" s="588" t="s">
        <v>1375</v>
      </c>
      <c r="B38" s="564"/>
      <c r="C38" s="1319"/>
      <c r="D38" s="566"/>
      <c r="E38" s="567"/>
      <c r="F38" s="565"/>
      <c r="G38" s="568"/>
      <c r="H38" s="569"/>
      <c r="I38" s="570"/>
      <c r="J38" s="571"/>
      <c r="K38" s="572"/>
      <c r="L38" s="573"/>
      <c r="M38" s="574"/>
    </row>
    <row r="39" spans="1:13" ht="15" x14ac:dyDescent="0.2">
      <c r="A39" s="633" t="s">
        <v>1367</v>
      </c>
      <c r="B39" s="564">
        <v>73.5</v>
      </c>
      <c r="C39" s="1319">
        <v>175</v>
      </c>
      <c r="D39" s="566">
        <v>248.5</v>
      </c>
      <c r="E39" s="567">
        <v>107</v>
      </c>
      <c r="F39" s="565">
        <v>136</v>
      </c>
      <c r="G39" s="568">
        <v>243</v>
      </c>
      <c r="H39" s="569">
        <v>45.578231292517017</v>
      </c>
      <c r="I39" s="570">
        <v>-22.285714285714292</v>
      </c>
      <c r="J39" s="571">
        <v>-2.2132796780684174</v>
      </c>
      <c r="K39" s="572">
        <v>33.5</v>
      </c>
      <c r="L39" s="573">
        <v>-39</v>
      </c>
      <c r="M39" s="574">
        <v>-5.5</v>
      </c>
    </row>
    <row r="40" spans="1:13" ht="15" x14ac:dyDescent="0.2">
      <c r="A40" s="633" t="s">
        <v>1368</v>
      </c>
      <c r="B40" s="564">
        <v>67.5</v>
      </c>
      <c r="C40" s="1319">
        <v>73.8</v>
      </c>
      <c r="D40" s="566">
        <v>141.30000000000001</v>
      </c>
      <c r="E40" s="567">
        <v>107</v>
      </c>
      <c r="F40" s="565">
        <v>135</v>
      </c>
      <c r="G40" s="568">
        <v>242</v>
      </c>
      <c r="H40" s="569">
        <v>58.518518518518533</v>
      </c>
      <c r="I40" s="570">
        <v>82.926829268292693</v>
      </c>
      <c r="J40" s="571">
        <v>71.266808209483344</v>
      </c>
      <c r="K40" s="572">
        <v>39.5</v>
      </c>
      <c r="L40" s="573">
        <v>61.2</v>
      </c>
      <c r="M40" s="574">
        <v>100.69999999999999</v>
      </c>
    </row>
    <row r="41" spans="1:13" ht="15" x14ac:dyDescent="0.2">
      <c r="A41" s="633" t="s">
        <v>1478</v>
      </c>
      <c r="B41" s="564">
        <v>290</v>
      </c>
      <c r="C41" s="1319">
        <v>289.10000000000002</v>
      </c>
      <c r="D41" s="566">
        <v>579.1</v>
      </c>
      <c r="E41" s="567">
        <v>606.75</v>
      </c>
      <c r="F41" s="565">
        <v>683.2</v>
      </c>
      <c r="G41" s="568">
        <v>1289.95</v>
      </c>
      <c r="H41" s="569">
        <v>109.22413793103451</v>
      </c>
      <c r="I41" s="570">
        <v>136.31961259079901</v>
      </c>
      <c r="J41" s="571">
        <v>122.7508202383008</v>
      </c>
      <c r="K41" s="572">
        <v>316.75</v>
      </c>
      <c r="L41" s="573">
        <v>394.1</v>
      </c>
      <c r="M41" s="574">
        <v>710.85</v>
      </c>
    </row>
    <row r="42" spans="1:13" ht="15" x14ac:dyDescent="0.2">
      <c r="A42" s="633" t="s">
        <v>1370</v>
      </c>
      <c r="B42" s="1335">
        <v>4.2962962962962967</v>
      </c>
      <c r="C42" s="1343">
        <v>3.9173441734417347</v>
      </c>
      <c r="D42" s="1337">
        <v>4.0983722576079264</v>
      </c>
      <c r="E42" s="1378">
        <v>5.6705607476635516</v>
      </c>
      <c r="F42" s="1338">
        <v>5.0607407407407408</v>
      </c>
      <c r="G42" s="1339">
        <v>5.3303719008264467</v>
      </c>
      <c r="H42" s="569">
        <v>31.987189816306795</v>
      </c>
      <c r="I42" s="570">
        <v>29.188054882970135</v>
      </c>
      <c r="J42" s="571">
        <v>30.060706196991362</v>
      </c>
      <c r="K42" s="1347">
        <v>1.3742644513672548</v>
      </c>
      <c r="L42" s="1338">
        <v>1.1433965672990061</v>
      </c>
      <c r="M42" s="1339">
        <v>1.2319996432185203</v>
      </c>
    </row>
    <row r="43" spans="1:13" ht="15.75" x14ac:dyDescent="0.2">
      <c r="A43" s="588" t="s">
        <v>1377</v>
      </c>
      <c r="B43" s="564"/>
      <c r="C43" s="1319"/>
      <c r="D43" s="566"/>
      <c r="E43" s="567"/>
      <c r="F43" s="565"/>
      <c r="G43" s="568"/>
      <c r="H43" s="569"/>
      <c r="I43" s="570"/>
      <c r="J43" s="571"/>
      <c r="K43" s="572"/>
      <c r="L43" s="573"/>
      <c r="M43" s="574"/>
    </row>
    <row r="44" spans="1:13" ht="15" x14ac:dyDescent="0.2">
      <c r="A44" s="633" t="s">
        <v>1367</v>
      </c>
      <c r="B44" s="564">
        <v>600</v>
      </c>
      <c r="C44" s="1319">
        <v>419.5</v>
      </c>
      <c r="D44" s="566">
        <v>1019.5</v>
      </c>
      <c r="E44" s="567">
        <v>85</v>
      </c>
      <c r="F44" s="565">
        <v>205</v>
      </c>
      <c r="G44" s="568">
        <v>290</v>
      </c>
      <c r="H44" s="569">
        <v>-85.833333333333329</v>
      </c>
      <c r="I44" s="570">
        <v>-51.132300357568532</v>
      </c>
      <c r="J44" s="571">
        <v>-71.554683668464932</v>
      </c>
      <c r="K44" s="1347">
        <v>-515</v>
      </c>
      <c r="L44" s="1338">
        <v>-214.5</v>
      </c>
      <c r="M44" s="574">
        <v>-729.5</v>
      </c>
    </row>
    <row r="45" spans="1:13" ht="15" x14ac:dyDescent="0.2">
      <c r="A45" s="633" t="s">
        <v>1368</v>
      </c>
      <c r="B45" s="564">
        <v>598</v>
      </c>
      <c r="C45" s="1319">
        <v>412.7</v>
      </c>
      <c r="D45" s="566">
        <v>1010.7</v>
      </c>
      <c r="E45" s="567">
        <v>65</v>
      </c>
      <c r="F45" s="565">
        <v>203</v>
      </c>
      <c r="G45" s="568">
        <v>268</v>
      </c>
      <c r="H45" s="569">
        <v>-89.130434782608688</v>
      </c>
      <c r="I45" s="570">
        <v>-50.811727647201351</v>
      </c>
      <c r="J45" s="571">
        <v>-73.483724151578116</v>
      </c>
      <c r="K45" s="1347">
        <v>-533</v>
      </c>
      <c r="L45" s="1338">
        <v>-209.7</v>
      </c>
      <c r="M45" s="574">
        <v>-742.7</v>
      </c>
    </row>
    <row r="46" spans="1:13" ht="15" x14ac:dyDescent="0.2">
      <c r="A46" s="633" t="s">
        <v>1479</v>
      </c>
      <c r="B46" s="564">
        <v>1408</v>
      </c>
      <c r="C46" s="1319">
        <v>898.59999999999991</v>
      </c>
      <c r="D46" s="566">
        <v>2306.6</v>
      </c>
      <c r="E46" s="567">
        <v>133</v>
      </c>
      <c r="F46" s="565">
        <v>545.18000000000006</v>
      </c>
      <c r="G46" s="568">
        <v>678.18000000000006</v>
      </c>
      <c r="H46" s="569">
        <v>-90.553977272727266</v>
      </c>
      <c r="I46" s="570">
        <v>-39.330068996216326</v>
      </c>
      <c r="J46" s="571">
        <v>-70.598283187375358</v>
      </c>
      <c r="K46" s="1347">
        <v>-1275</v>
      </c>
      <c r="L46" s="1338">
        <v>-353.41999999999985</v>
      </c>
      <c r="M46" s="574">
        <v>-1628.4199999999998</v>
      </c>
    </row>
    <row r="47" spans="1:13" ht="15" x14ac:dyDescent="0.2">
      <c r="A47" s="660" t="s">
        <v>1370</v>
      </c>
      <c r="B47" s="1929">
        <v>2.3545150501672243</v>
      </c>
      <c r="C47" s="1930">
        <v>2.1773685485825052</v>
      </c>
      <c r="D47" s="1931">
        <v>2.2821806668645492</v>
      </c>
      <c r="E47" s="1930">
        <v>2.046153846153846</v>
      </c>
      <c r="F47" s="1930">
        <v>2.6856157635467985</v>
      </c>
      <c r="G47" s="1931">
        <v>2.5305223880597016</v>
      </c>
      <c r="H47" s="610">
        <v>-13.096590909090921</v>
      </c>
      <c r="I47" s="611">
        <v>23.342268597347427</v>
      </c>
      <c r="J47" s="582">
        <v>10.881773069103474</v>
      </c>
      <c r="K47" s="612">
        <v>-0.3083612040133783</v>
      </c>
      <c r="L47" s="613">
        <v>0.50824721496429337</v>
      </c>
      <c r="M47" s="583">
        <v>0.24834172119515241</v>
      </c>
    </row>
    <row r="48" spans="1:13" ht="15.75" x14ac:dyDescent="0.2">
      <c r="A48" s="588" t="s">
        <v>1376</v>
      </c>
      <c r="B48" s="1335"/>
      <c r="C48" s="1343"/>
      <c r="D48" s="1339"/>
      <c r="E48" s="1343"/>
      <c r="F48" s="1343"/>
      <c r="G48" s="1339"/>
      <c r="H48" s="569"/>
      <c r="I48" s="570"/>
      <c r="J48" s="571"/>
      <c r="K48" s="1347"/>
      <c r="L48" s="1338"/>
      <c r="M48" s="1339"/>
    </row>
    <row r="49" spans="1:13" ht="15" x14ac:dyDescent="0.2">
      <c r="A49" s="633" t="s">
        <v>1367</v>
      </c>
      <c r="B49" s="1335">
        <v>0</v>
      </c>
      <c r="C49" s="1343">
        <v>0</v>
      </c>
      <c r="D49" s="566">
        <v>0</v>
      </c>
      <c r="E49" s="567">
        <v>0</v>
      </c>
      <c r="F49" s="565">
        <v>0</v>
      </c>
      <c r="G49" s="1339">
        <v>0</v>
      </c>
      <c r="H49" s="1358" t="e">
        <v>#DIV/0!</v>
      </c>
      <c r="I49" s="570" t="e">
        <v>#DIV/0!</v>
      </c>
      <c r="J49" s="571" t="e">
        <v>#DIV/0!</v>
      </c>
      <c r="K49" s="1347">
        <v>0</v>
      </c>
      <c r="L49" s="1338">
        <v>0</v>
      </c>
      <c r="M49" s="1339">
        <v>0</v>
      </c>
    </row>
    <row r="50" spans="1:13" ht="15" x14ac:dyDescent="0.2">
      <c r="A50" s="633" t="s">
        <v>1368</v>
      </c>
      <c r="B50" s="1335">
        <v>0</v>
      </c>
      <c r="C50" s="1343">
        <v>0</v>
      </c>
      <c r="D50" s="566">
        <v>0</v>
      </c>
      <c r="E50" s="567">
        <v>0</v>
      </c>
      <c r="F50" s="565">
        <v>0</v>
      </c>
      <c r="G50" s="1339">
        <v>0</v>
      </c>
      <c r="H50" s="1358" t="e">
        <v>#DIV/0!</v>
      </c>
      <c r="I50" s="570" t="e">
        <v>#DIV/0!</v>
      </c>
      <c r="J50" s="571" t="e">
        <v>#DIV/0!</v>
      </c>
      <c r="K50" s="1347">
        <v>0</v>
      </c>
      <c r="L50" s="1338">
        <v>0</v>
      </c>
      <c r="M50" s="1339">
        <v>0</v>
      </c>
    </row>
    <row r="51" spans="1:13" ht="15" x14ac:dyDescent="0.2">
      <c r="A51" s="633" t="s">
        <v>1479</v>
      </c>
      <c r="B51" s="1335">
        <v>0</v>
      </c>
      <c r="C51" s="1343">
        <v>0</v>
      </c>
      <c r="D51" s="566">
        <v>0</v>
      </c>
      <c r="E51" s="567">
        <v>0</v>
      </c>
      <c r="F51" s="565">
        <v>0</v>
      </c>
      <c r="G51" s="1339">
        <v>0</v>
      </c>
      <c r="H51" s="1358" t="e">
        <v>#DIV/0!</v>
      </c>
      <c r="I51" s="570" t="e">
        <v>#DIV/0!</v>
      </c>
      <c r="J51" s="571" t="e">
        <v>#DIV/0!</v>
      </c>
      <c r="K51" s="1347">
        <v>0</v>
      </c>
      <c r="L51" s="1338">
        <v>0</v>
      </c>
      <c r="M51" s="1339">
        <v>0</v>
      </c>
    </row>
    <row r="52" spans="1:13" ht="15.75" thickBot="1" x14ac:dyDescent="0.25">
      <c r="A52" s="660" t="s">
        <v>1370</v>
      </c>
      <c r="B52" s="1929">
        <v>0</v>
      </c>
      <c r="C52" s="1930">
        <v>0</v>
      </c>
      <c r="D52" s="1931">
        <v>0</v>
      </c>
      <c r="E52" s="1930">
        <v>0</v>
      </c>
      <c r="F52" s="1930">
        <v>0</v>
      </c>
      <c r="G52" s="1339">
        <v>0</v>
      </c>
      <c r="H52" s="610" t="e">
        <v>#DIV/0!</v>
      </c>
      <c r="I52" s="611" t="e">
        <v>#DIV/0!</v>
      </c>
      <c r="J52" s="582" t="e">
        <v>#DIV/0!</v>
      </c>
      <c r="K52" s="612">
        <v>0</v>
      </c>
      <c r="L52" s="613">
        <v>0</v>
      </c>
      <c r="M52" s="583">
        <v>0</v>
      </c>
    </row>
    <row r="53" spans="1:13" ht="16.5" thickBot="1" x14ac:dyDescent="0.25">
      <c r="A53" s="584" t="s">
        <v>1378</v>
      </c>
      <c r="B53" s="585">
        <v>47408.1</v>
      </c>
      <c r="C53" s="585">
        <v>48335.72</v>
      </c>
      <c r="D53" s="1933">
        <v>95743.82</v>
      </c>
      <c r="E53" s="1932">
        <v>39321.550000000003</v>
      </c>
      <c r="F53" s="585">
        <v>36023.800000000003</v>
      </c>
      <c r="G53" s="1933">
        <v>75345.350000000006</v>
      </c>
      <c r="H53" s="586">
        <v>-17.05731720950638</v>
      </c>
      <c r="I53" s="587">
        <v>-25.47168015703501</v>
      </c>
      <c r="J53" s="2039">
        <v>-21.305260224628597</v>
      </c>
      <c r="K53" s="585">
        <v>-8086.5499999999956</v>
      </c>
      <c r="L53" s="1329">
        <v>-12311.919999999998</v>
      </c>
      <c r="M53" s="1326">
        <v>-20398.47</v>
      </c>
    </row>
    <row r="54" spans="1:13" ht="16.5" thickBot="1" x14ac:dyDescent="0.25">
      <c r="A54" s="588" t="s">
        <v>1379</v>
      </c>
      <c r="B54" s="585">
        <v>46268.5</v>
      </c>
      <c r="C54" s="585">
        <v>47259.350000000006</v>
      </c>
      <c r="D54" s="1934">
        <v>93527.849999999991</v>
      </c>
      <c r="E54" s="1932">
        <v>38593.210000000006</v>
      </c>
      <c r="F54" s="585">
        <v>34878.659999999996</v>
      </c>
      <c r="G54" s="1933">
        <v>73471.87</v>
      </c>
      <c r="H54" s="589">
        <v>-16.588586187146745</v>
      </c>
      <c r="I54" s="590">
        <v>-26.197334495713562</v>
      </c>
      <c r="J54" s="2040">
        <v>-21.443858700911008</v>
      </c>
      <c r="K54" s="1330">
        <v>-7675.2899999999936</v>
      </c>
      <c r="L54" s="1331">
        <v>-12380.69000000001</v>
      </c>
      <c r="M54" s="1327">
        <v>-20055.979999999996</v>
      </c>
    </row>
    <row r="55" spans="1:13" ht="16.5" thickBot="1" x14ac:dyDescent="0.25">
      <c r="A55" s="1935" t="s">
        <v>1381</v>
      </c>
      <c r="B55" s="595">
        <v>193545.98799999998</v>
      </c>
      <c r="C55" s="595">
        <v>208209.42</v>
      </c>
      <c r="D55" s="595">
        <v>401755.40799999994</v>
      </c>
      <c r="E55" s="1984">
        <v>180538.33299999998</v>
      </c>
      <c r="F55" s="1984">
        <v>177867.59199999998</v>
      </c>
      <c r="G55" s="1934">
        <v>358405.92499999999</v>
      </c>
      <c r="H55" s="596">
        <v>-6.7207050553793977</v>
      </c>
      <c r="I55" s="597">
        <v>-14.57274507560706</v>
      </c>
      <c r="J55" s="2041">
        <v>-10.790018537846279</v>
      </c>
      <c r="K55" s="1332">
        <v>-13007.654999999999</v>
      </c>
      <c r="L55" s="1333">
        <v>-30341.828000000038</v>
      </c>
      <c r="M55" s="1328">
        <v>-43349.482999999949</v>
      </c>
    </row>
    <row r="56" spans="1:13" ht="15" x14ac:dyDescent="0.2">
      <c r="A56" s="7" t="s">
        <v>1996</v>
      </c>
      <c r="B56" s="602"/>
      <c r="C56" s="602"/>
      <c r="D56" s="602"/>
      <c r="E56" s="603"/>
      <c r="F56" s="603"/>
      <c r="G56" s="604" t="s">
        <v>1382</v>
      </c>
      <c r="H56" s="540"/>
      <c r="I56" s="540"/>
      <c r="J56" s="540"/>
      <c r="K56" s="540"/>
      <c r="L56" s="603"/>
      <c r="M56" s="603"/>
    </row>
    <row r="57" spans="1:13" ht="15" x14ac:dyDescent="0.2">
      <c r="A57" s="606"/>
      <c r="B57" s="540"/>
      <c r="C57" s="540"/>
      <c r="D57" s="540"/>
      <c r="E57" s="540"/>
      <c r="F57" s="542"/>
      <c r="G57" s="606" t="s">
        <v>1475</v>
      </c>
      <c r="H57" s="540"/>
      <c r="I57" s="540"/>
      <c r="J57" s="540"/>
      <c r="K57" s="540"/>
      <c r="L57" s="542"/>
      <c r="M57" s="542"/>
    </row>
    <row r="58" spans="1:13" ht="15" x14ac:dyDescent="0.2">
      <c r="A58" s="607"/>
      <c r="B58" s="540"/>
      <c r="C58" s="540"/>
      <c r="D58" s="540"/>
      <c r="E58" s="540"/>
      <c r="F58" s="542"/>
      <c r="G58" s="543"/>
      <c r="H58" s="542"/>
      <c r="I58" s="542"/>
      <c r="J58" s="542"/>
      <c r="K58" s="542"/>
      <c r="L58" s="542"/>
      <c r="M58" s="542"/>
    </row>
    <row r="59" spans="1:13" ht="15" x14ac:dyDescent="0.2">
      <c r="A59" s="607"/>
      <c r="B59" s="540"/>
      <c r="C59" s="540"/>
      <c r="D59" s="540"/>
      <c r="E59" s="540"/>
      <c r="F59" s="542"/>
      <c r="G59" s="543"/>
      <c r="H59" s="542"/>
      <c r="I59" s="542"/>
      <c r="J59" s="542"/>
      <c r="K59" s="542"/>
      <c r="L59" s="542"/>
      <c r="M59" s="542"/>
    </row>
    <row r="60" spans="1:13" ht="15" x14ac:dyDescent="0.2">
      <c r="A60" s="607"/>
      <c r="B60" s="540"/>
      <c r="C60" s="540"/>
      <c r="D60" s="540"/>
      <c r="E60" s="540"/>
      <c r="F60" s="542"/>
      <c r="G60" s="543"/>
      <c r="H60" s="542"/>
      <c r="I60" s="542"/>
      <c r="J60" s="542"/>
      <c r="K60" s="542"/>
      <c r="L60" s="542"/>
      <c r="M60" s="542"/>
    </row>
    <row r="61" spans="1:13" ht="15" x14ac:dyDescent="0.2">
      <c r="A61" s="607"/>
      <c r="B61" s="540"/>
      <c r="C61" s="540"/>
      <c r="D61" s="540"/>
      <c r="E61" s="540"/>
      <c r="F61" s="542"/>
      <c r="G61" s="543"/>
      <c r="H61" s="542"/>
      <c r="I61" s="542"/>
      <c r="J61" s="542"/>
      <c r="K61" s="542"/>
      <c r="L61" s="542"/>
      <c r="M61" s="542"/>
    </row>
    <row r="62" spans="1:13" ht="15" x14ac:dyDescent="0.2">
      <c r="A62" s="607"/>
      <c r="B62" s="540"/>
      <c r="C62" s="540"/>
      <c r="D62" s="540"/>
      <c r="E62" s="540"/>
      <c r="F62" s="542"/>
      <c r="G62" s="543"/>
      <c r="H62" s="542"/>
      <c r="I62" s="542"/>
      <c r="J62" s="542"/>
      <c r="K62" s="542"/>
      <c r="L62" s="542"/>
      <c r="M62" s="542"/>
    </row>
    <row r="63" spans="1:13" ht="15.75" x14ac:dyDescent="0.2">
      <c r="A63" s="540"/>
      <c r="B63" s="540"/>
      <c r="C63" s="541"/>
      <c r="D63" s="540"/>
      <c r="E63" s="540"/>
      <c r="F63" s="540"/>
      <c r="G63" s="281"/>
      <c r="H63" s="542"/>
      <c r="I63" s="542"/>
      <c r="J63" s="542"/>
      <c r="K63" s="542"/>
      <c r="L63" s="542"/>
      <c r="M63" s="542"/>
    </row>
    <row r="64" spans="1:13" ht="15.75" x14ac:dyDescent="0.2">
      <c r="A64" s="540"/>
      <c r="B64" s="540"/>
      <c r="C64" s="541"/>
      <c r="D64" s="540"/>
      <c r="E64" s="540"/>
      <c r="F64" s="540"/>
      <c r="G64" s="281"/>
      <c r="H64" s="542"/>
      <c r="I64" s="542"/>
      <c r="J64" s="542"/>
      <c r="K64" s="542"/>
      <c r="L64" s="542"/>
      <c r="M64" s="542"/>
    </row>
    <row r="65" spans="1:13" ht="15" x14ac:dyDescent="0.2">
      <c r="A65" s="540"/>
      <c r="B65" s="540"/>
      <c r="C65" s="540"/>
      <c r="D65" s="540"/>
      <c r="E65" s="540"/>
      <c r="F65" s="540"/>
      <c r="G65" s="281"/>
      <c r="H65" s="542"/>
      <c r="I65" s="542"/>
      <c r="J65" s="542"/>
      <c r="K65" s="542"/>
      <c r="L65" s="542"/>
      <c r="M65" s="542"/>
    </row>
    <row r="66" spans="1:13" ht="15.75" x14ac:dyDescent="0.2">
      <c r="A66" s="3397" t="s">
        <v>1997</v>
      </c>
      <c r="B66" s="3397"/>
      <c r="C66" s="3397"/>
      <c r="D66" s="3397"/>
      <c r="E66" s="3397"/>
      <c r="F66" s="3397"/>
      <c r="G66" s="3397"/>
      <c r="H66" s="3397"/>
      <c r="I66" s="3397"/>
      <c r="J66" s="3397"/>
      <c r="K66" s="3397"/>
      <c r="L66" s="3397"/>
      <c r="M66" s="3397"/>
    </row>
    <row r="67" spans="1:13" ht="15.75" thickBot="1" x14ac:dyDescent="0.25">
      <c r="A67" s="542"/>
      <c r="B67" s="542"/>
      <c r="C67" s="542"/>
      <c r="D67" s="542"/>
      <c r="E67" s="542"/>
      <c r="F67" s="542"/>
      <c r="G67" s="543"/>
      <c r="H67" s="542"/>
      <c r="I67" s="542"/>
      <c r="J67" s="542"/>
      <c r="K67" s="542"/>
      <c r="L67" s="542"/>
      <c r="M67" s="542"/>
    </row>
    <row r="68" spans="1:13" ht="18" customHeight="1" thickBot="1" x14ac:dyDescent="0.25">
      <c r="A68" s="3398" t="s">
        <v>1383</v>
      </c>
      <c r="B68" s="3401">
        <v>2020</v>
      </c>
      <c r="C68" s="3402"/>
      <c r="D68" s="3403" t="s">
        <v>1361</v>
      </c>
      <c r="E68" s="3405">
        <v>2021</v>
      </c>
      <c r="F68" s="3402"/>
      <c r="G68" s="3403" t="s">
        <v>1361</v>
      </c>
      <c r="H68" s="3406" t="s">
        <v>1362</v>
      </c>
      <c r="I68" s="3407"/>
      <c r="J68" s="3407"/>
      <c r="K68" s="3407"/>
      <c r="L68" s="3407"/>
      <c r="M68" s="3408"/>
    </row>
    <row r="69" spans="1:13" ht="18" customHeight="1" x14ac:dyDescent="0.2">
      <c r="A69" s="3399"/>
      <c r="B69" s="3409" t="s">
        <v>1363</v>
      </c>
      <c r="C69" s="3410"/>
      <c r="D69" s="3404"/>
      <c r="E69" s="3411" t="s">
        <v>1363</v>
      </c>
      <c r="F69" s="3410"/>
      <c r="G69" s="3404"/>
      <c r="H69" s="3412" t="s">
        <v>1364</v>
      </c>
      <c r="I69" s="3413"/>
      <c r="J69" s="3414"/>
      <c r="K69" s="3412" t="s">
        <v>1365</v>
      </c>
      <c r="L69" s="3413"/>
      <c r="M69" s="3414"/>
    </row>
    <row r="70" spans="1:13" ht="18" customHeight="1" x14ac:dyDescent="0.2">
      <c r="A70" s="3399"/>
      <c r="B70" s="546"/>
      <c r="C70" s="547"/>
      <c r="D70" s="3404">
        <v>2020</v>
      </c>
      <c r="E70" s="548"/>
      <c r="F70" s="547"/>
      <c r="G70" s="3404">
        <v>2021</v>
      </c>
      <c r="H70" s="3416" t="s">
        <v>1993</v>
      </c>
      <c r="I70" s="3418" t="s">
        <v>1994</v>
      </c>
      <c r="J70" s="549" t="s">
        <v>439</v>
      </c>
      <c r="K70" s="3416" t="s">
        <v>1993</v>
      </c>
      <c r="L70" s="3418" t="s">
        <v>1994</v>
      </c>
      <c r="M70" s="549" t="s">
        <v>439</v>
      </c>
    </row>
    <row r="71" spans="1:13" ht="18" customHeight="1" thickBot="1" x14ac:dyDescent="0.25">
      <c r="A71" s="3400"/>
      <c r="B71" s="2662" t="s">
        <v>355</v>
      </c>
      <c r="C71" s="551" t="s">
        <v>357</v>
      </c>
      <c r="D71" s="3415"/>
      <c r="E71" s="2663" t="s">
        <v>355</v>
      </c>
      <c r="F71" s="551" t="s">
        <v>357</v>
      </c>
      <c r="G71" s="3415"/>
      <c r="H71" s="3417"/>
      <c r="I71" s="3419"/>
      <c r="J71" s="553" t="s">
        <v>1995</v>
      </c>
      <c r="K71" s="3417"/>
      <c r="L71" s="3419"/>
      <c r="M71" s="553" t="s">
        <v>1995</v>
      </c>
    </row>
    <row r="72" spans="1:13" ht="18" customHeight="1" x14ac:dyDescent="0.2">
      <c r="A72" s="1350" t="s">
        <v>1384</v>
      </c>
      <c r="B72" s="608"/>
      <c r="C72" s="558"/>
      <c r="D72" s="556"/>
      <c r="E72" s="557"/>
      <c r="F72" s="558"/>
      <c r="G72" s="559"/>
      <c r="H72" s="557"/>
      <c r="I72" s="558"/>
      <c r="J72" s="560"/>
      <c r="K72" s="561"/>
      <c r="L72" s="562"/>
      <c r="M72" s="563"/>
    </row>
    <row r="73" spans="1:13" ht="18" customHeight="1" x14ac:dyDescent="0.2">
      <c r="A73" s="633" t="s">
        <v>1367</v>
      </c>
      <c r="B73" s="564">
        <v>311.25</v>
      </c>
      <c r="C73" s="565">
        <v>251.25</v>
      </c>
      <c r="D73" s="566">
        <v>562.5</v>
      </c>
      <c r="E73" s="567">
        <v>301.89999999999998</v>
      </c>
      <c r="F73" s="565">
        <v>232.22</v>
      </c>
      <c r="G73" s="568">
        <v>534.12</v>
      </c>
      <c r="H73" s="569">
        <v>-3.0040160642570299</v>
      </c>
      <c r="I73" s="570">
        <v>-7.574129353233829</v>
      </c>
      <c r="J73" s="571">
        <v>-5.0453333333333319</v>
      </c>
      <c r="K73" s="572">
        <v>-9.3500000000000227</v>
      </c>
      <c r="L73" s="573">
        <v>-19.03</v>
      </c>
      <c r="M73" s="574">
        <v>-28.379999999999995</v>
      </c>
    </row>
    <row r="74" spans="1:13" ht="18" customHeight="1" x14ac:dyDescent="0.2">
      <c r="A74" s="633" t="s">
        <v>1368</v>
      </c>
      <c r="B74" s="564">
        <v>255.1</v>
      </c>
      <c r="C74" s="565">
        <v>241.55</v>
      </c>
      <c r="D74" s="566">
        <v>496.65</v>
      </c>
      <c r="E74" s="567">
        <v>284.89999999999998</v>
      </c>
      <c r="F74" s="565">
        <v>220.22</v>
      </c>
      <c r="G74" s="568">
        <v>505.12</v>
      </c>
      <c r="H74" s="569">
        <v>11.681693453547609</v>
      </c>
      <c r="I74" s="570">
        <v>-8.8304698820120109</v>
      </c>
      <c r="J74" s="571">
        <v>1.7054263565891432</v>
      </c>
      <c r="K74" s="572">
        <v>29.799999999999983</v>
      </c>
      <c r="L74" s="573">
        <v>-21.330000000000013</v>
      </c>
      <c r="M74" s="574">
        <v>8.4700000000000273</v>
      </c>
    </row>
    <row r="75" spans="1:13" ht="18" customHeight="1" x14ac:dyDescent="0.2">
      <c r="A75" s="633" t="s">
        <v>1481</v>
      </c>
      <c r="B75" s="578">
        <v>3658</v>
      </c>
      <c r="C75" s="565">
        <v>3465</v>
      </c>
      <c r="D75" s="566">
        <v>7123</v>
      </c>
      <c r="E75" s="567">
        <v>3827.1400000000003</v>
      </c>
      <c r="F75" s="565">
        <v>2961.92</v>
      </c>
      <c r="G75" s="609">
        <v>6789.06</v>
      </c>
      <c r="H75" s="569">
        <v>4.6238381629305678</v>
      </c>
      <c r="I75" s="570">
        <v>-14.518903318903327</v>
      </c>
      <c r="J75" s="571">
        <v>-4.6881931770321472</v>
      </c>
      <c r="K75" s="572">
        <v>169.14000000000033</v>
      </c>
      <c r="L75" s="573">
        <v>-503.07999999999993</v>
      </c>
      <c r="M75" s="574">
        <v>-333.9399999999996</v>
      </c>
    </row>
    <row r="76" spans="1:13" ht="18" customHeight="1" x14ac:dyDescent="0.2">
      <c r="A76" s="633" t="s">
        <v>1370</v>
      </c>
      <c r="B76" s="1347">
        <v>14.339474715797726</v>
      </c>
      <c r="C76" s="1338">
        <v>14.344856137445662</v>
      </c>
      <c r="D76" s="1337">
        <v>14.342092016510621</v>
      </c>
      <c r="E76" s="567">
        <v>13.433274833274835</v>
      </c>
      <c r="F76" s="565">
        <v>13.449822904368359</v>
      </c>
      <c r="G76" s="1337">
        <v>13.44048938866012</v>
      </c>
      <c r="H76" s="569">
        <v>-6.319617004690798</v>
      </c>
      <c r="I76" s="570">
        <v>-6.2394019466038344</v>
      </c>
      <c r="J76" s="571">
        <v>-6.2864094499782652</v>
      </c>
      <c r="K76" s="1347">
        <v>-0.90619988252289119</v>
      </c>
      <c r="L76" s="1338">
        <v>-0.89503323307730298</v>
      </c>
      <c r="M76" s="1339">
        <v>-0.90160262785050094</v>
      </c>
    </row>
    <row r="77" spans="1:13" ht="18" customHeight="1" x14ac:dyDescent="0.2">
      <c r="A77" s="588" t="s">
        <v>1385</v>
      </c>
      <c r="B77" s="578"/>
      <c r="C77" s="565"/>
      <c r="D77" s="566"/>
      <c r="E77" s="567"/>
      <c r="F77" s="565"/>
      <c r="G77" s="609"/>
      <c r="H77" s="569"/>
      <c r="I77" s="570"/>
      <c r="J77" s="571"/>
      <c r="K77" s="572"/>
      <c r="L77" s="573"/>
      <c r="M77" s="574"/>
    </row>
    <row r="78" spans="1:13" ht="18" customHeight="1" x14ac:dyDescent="0.2">
      <c r="A78" s="633" t="s">
        <v>1367</v>
      </c>
      <c r="B78" s="578">
        <v>601.5</v>
      </c>
      <c r="C78" s="565">
        <v>557</v>
      </c>
      <c r="D78" s="566">
        <v>1158.5</v>
      </c>
      <c r="E78" s="567">
        <v>538.29999999999995</v>
      </c>
      <c r="F78" s="565">
        <v>531.9</v>
      </c>
      <c r="G78" s="609">
        <v>1070.1999999999998</v>
      </c>
      <c r="H78" s="569">
        <v>-10.50706566916044</v>
      </c>
      <c r="I78" s="570">
        <v>-4.5062836624775571</v>
      </c>
      <c r="J78" s="571">
        <v>-7.621924902891692</v>
      </c>
      <c r="K78" s="572">
        <v>-63.200000000000045</v>
      </c>
      <c r="L78" s="573">
        <v>-25.100000000000023</v>
      </c>
      <c r="M78" s="574">
        <v>-88.300000000000182</v>
      </c>
    </row>
    <row r="79" spans="1:13" ht="18" customHeight="1" x14ac:dyDescent="0.2">
      <c r="A79" s="633" t="s">
        <v>1368</v>
      </c>
      <c r="B79" s="578">
        <v>561.85</v>
      </c>
      <c r="C79" s="565">
        <v>524.55999999999995</v>
      </c>
      <c r="D79" s="566">
        <v>1086.4099999999999</v>
      </c>
      <c r="E79" s="567">
        <v>509.1</v>
      </c>
      <c r="F79" s="565">
        <v>509.96000000000004</v>
      </c>
      <c r="G79" s="609">
        <v>1019.0600000000001</v>
      </c>
      <c r="H79" s="569">
        <v>-9.3886268577022349</v>
      </c>
      <c r="I79" s="570">
        <v>-2.7832850388897157</v>
      </c>
      <c r="J79" s="571">
        <v>-6.199317016595927</v>
      </c>
      <c r="K79" s="572">
        <v>-52.75</v>
      </c>
      <c r="L79" s="573">
        <v>-14.599999999999909</v>
      </c>
      <c r="M79" s="574">
        <v>-67.349999999999795</v>
      </c>
    </row>
    <row r="80" spans="1:13" ht="18" customHeight="1" x14ac:dyDescent="0.2">
      <c r="A80" s="633" t="s">
        <v>1482</v>
      </c>
      <c r="B80" s="578">
        <v>2614.9499999999998</v>
      </c>
      <c r="C80" s="565">
        <v>2977.3240000000001</v>
      </c>
      <c r="D80" s="566">
        <v>5592.2739999999994</v>
      </c>
      <c r="E80" s="567">
        <v>1665.0230000000001</v>
      </c>
      <c r="F80" s="565">
        <v>1597.70364</v>
      </c>
      <c r="G80" s="609">
        <v>3262.7266399999999</v>
      </c>
      <c r="H80" s="569">
        <v>-36.326774890533272</v>
      </c>
      <c r="I80" s="570">
        <v>-46.337595773923169</v>
      </c>
      <c r="J80" s="571">
        <v>-41.656531135634623</v>
      </c>
      <c r="K80" s="572">
        <v>-949.92699999999968</v>
      </c>
      <c r="L80" s="573">
        <v>-1379.6203600000001</v>
      </c>
      <c r="M80" s="574">
        <v>-2329.5473599999996</v>
      </c>
    </row>
    <row r="81" spans="1:13" ht="18" customHeight="1" x14ac:dyDescent="0.2">
      <c r="A81" s="633" t="s">
        <v>1370</v>
      </c>
      <c r="B81" s="1347">
        <v>4.6541781614309867</v>
      </c>
      <c r="C81" s="1338">
        <v>5.6758502363885928</v>
      </c>
      <c r="D81" s="1337">
        <v>5.1474802330611835</v>
      </c>
      <c r="E81" s="567">
        <v>3.2705224906698094</v>
      </c>
      <c r="F81" s="565">
        <v>3.1329979606243623</v>
      </c>
      <c r="G81" s="1337">
        <v>3.2017021961415417</v>
      </c>
      <c r="H81" s="569">
        <v>-29.729323261139513</v>
      </c>
      <c r="I81" s="570">
        <v>-44.801257430326181</v>
      </c>
      <c r="J81" s="571">
        <v>-37.800592694311256</v>
      </c>
      <c r="K81" s="1347">
        <v>-1.3836556707611773</v>
      </c>
      <c r="L81" s="1338">
        <v>-2.5428522757642305</v>
      </c>
      <c r="M81" s="1339">
        <v>-1.9457780369196418</v>
      </c>
    </row>
    <row r="82" spans="1:13" ht="18" customHeight="1" x14ac:dyDescent="0.2">
      <c r="A82" s="588" t="s">
        <v>1386</v>
      </c>
      <c r="B82" s="578"/>
      <c r="C82" s="565"/>
      <c r="D82" s="566"/>
      <c r="E82" s="567"/>
      <c r="F82" s="565"/>
      <c r="G82" s="609"/>
      <c r="H82" s="579"/>
      <c r="I82" s="580"/>
      <c r="J82" s="581"/>
      <c r="K82" s="572"/>
      <c r="L82" s="573"/>
      <c r="M82" s="574"/>
    </row>
    <row r="83" spans="1:13" ht="18" customHeight="1" x14ac:dyDescent="0.2">
      <c r="A83" s="633" t="s">
        <v>1367</v>
      </c>
      <c r="B83" s="578">
        <v>332</v>
      </c>
      <c r="C83" s="565">
        <v>363.5</v>
      </c>
      <c r="D83" s="566">
        <v>695.5</v>
      </c>
      <c r="E83" s="567">
        <v>309.8</v>
      </c>
      <c r="F83" s="565">
        <v>277.8</v>
      </c>
      <c r="G83" s="609">
        <v>587.6</v>
      </c>
      <c r="H83" s="569">
        <v>-6.6867469879518069</v>
      </c>
      <c r="I83" s="570">
        <v>-23.576341127922973</v>
      </c>
      <c r="J83" s="571">
        <v>-15.514018691588788</v>
      </c>
      <c r="K83" s="572">
        <v>-22.199999999999989</v>
      </c>
      <c r="L83" s="573">
        <v>-85.699999999999989</v>
      </c>
      <c r="M83" s="574">
        <v>-107.89999999999998</v>
      </c>
    </row>
    <row r="84" spans="1:13" ht="18" customHeight="1" x14ac:dyDescent="0.2">
      <c r="A84" s="633" t="s">
        <v>1368</v>
      </c>
      <c r="B84" s="578">
        <v>324.45</v>
      </c>
      <c r="C84" s="565">
        <v>341.42</v>
      </c>
      <c r="D84" s="566">
        <v>665.87</v>
      </c>
      <c r="E84" s="567">
        <v>282.8</v>
      </c>
      <c r="F84" s="565">
        <v>257.3</v>
      </c>
      <c r="G84" s="609">
        <v>540.1</v>
      </c>
      <c r="H84" s="569">
        <v>-12.837108953613793</v>
      </c>
      <c r="I84" s="570">
        <v>-24.638275437877098</v>
      </c>
      <c r="J84" s="571">
        <v>-18.888071245137937</v>
      </c>
      <c r="K84" s="572">
        <v>-41.649999999999977</v>
      </c>
      <c r="L84" s="573">
        <v>-84.12</v>
      </c>
      <c r="M84" s="574">
        <v>-125.76999999999998</v>
      </c>
    </row>
    <row r="85" spans="1:13" ht="18" customHeight="1" x14ac:dyDescent="0.2">
      <c r="A85" s="633" t="s">
        <v>1482</v>
      </c>
      <c r="B85" s="578">
        <v>1776.38</v>
      </c>
      <c r="C85" s="565">
        <v>1947.9950000000001</v>
      </c>
      <c r="D85" s="566">
        <v>3724.375</v>
      </c>
      <c r="E85" s="567">
        <v>1400.3100000000002</v>
      </c>
      <c r="F85" s="565">
        <v>1295.1199999999999</v>
      </c>
      <c r="G85" s="609">
        <v>2695.4300000000003</v>
      </c>
      <c r="H85" s="569">
        <v>-21.170582870782155</v>
      </c>
      <c r="I85" s="570">
        <v>-33.515229761883376</v>
      </c>
      <c r="J85" s="571">
        <v>-27.627320020137603</v>
      </c>
      <c r="K85" s="572">
        <v>-376.06999999999994</v>
      </c>
      <c r="L85" s="573">
        <v>-652.87500000000023</v>
      </c>
      <c r="M85" s="574">
        <v>-1028.9449999999997</v>
      </c>
    </row>
    <row r="86" spans="1:13" ht="18" customHeight="1" x14ac:dyDescent="0.2">
      <c r="A86" s="633" t="s">
        <v>1370</v>
      </c>
      <c r="B86" s="1347">
        <v>5.4750500847588235</v>
      </c>
      <c r="C86" s="1338">
        <v>5.7055679222072522</v>
      </c>
      <c r="D86" s="1337">
        <v>5.5932464294832327</v>
      </c>
      <c r="E86" s="567">
        <v>4.9515912305516272</v>
      </c>
      <c r="F86" s="565">
        <v>5.0335017489312079</v>
      </c>
      <c r="G86" s="1337">
        <v>4.9906128494723205</v>
      </c>
      <c r="H86" s="569">
        <v>-9.5608048529889373</v>
      </c>
      <c r="I86" s="570">
        <v>-11.779128431023025</v>
      </c>
      <c r="J86" s="571">
        <v>-10.774307687111701</v>
      </c>
      <c r="K86" s="1347">
        <v>-0.52345885420719629</v>
      </c>
      <c r="L86" s="1338">
        <v>-0.67206617327604423</v>
      </c>
      <c r="M86" s="1339">
        <v>-0.60263358001091216</v>
      </c>
    </row>
    <row r="87" spans="1:13" ht="18" customHeight="1" x14ac:dyDescent="0.2">
      <c r="A87" s="588" t="s">
        <v>1387</v>
      </c>
      <c r="B87" s="578"/>
      <c r="C87" s="565"/>
      <c r="D87" s="566"/>
      <c r="E87" s="567"/>
      <c r="F87" s="565"/>
      <c r="G87" s="609"/>
      <c r="H87" s="569"/>
      <c r="I87" s="570"/>
      <c r="J87" s="571"/>
      <c r="K87" s="572"/>
      <c r="L87" s="573"/>
      <c r="M87" s="574"/>
    </row>
    <row r="88" spans="1:13" ht="18" customHeight="1" x14ac:dyDescent="0.2">
      <c r="A88" s="633" t="s">
        <v>1367</v>
      </c>
      <c r="B88" s="578">
        <v>1152.8000000000002</v>
      </c>
      <c r="C88" s="565">
        <v>634.29999999999995</v>
      </c>
      <c r="D88" s="566">
        <v>1787.1000000000001</v>
      </c>
      <c r="E88" s="567">
        <v>1056</v>
      </c>
      <c r="F88" s="565">
        <v>481.78999999999996</v>
      </c>
      <c r="G88" s="609">
        <v>1537.79</v>
      </c>
      <c r="H88" s="569">
        <v>-8.3969465648855106</v>
      </c>
      <c r="I88" s="570">
        <v>-24.043827841715284</v>
      </c>
      <c r="J88" s="571">
        <v>-13.950534385316999</v>
      </c>
      <c r="K88" s="572">
        <v>-96.800000000000182</v>
      </c>
      <c r="L88" s="573">
        <v>-152.51</v>
      </c>
      <c r="M88" s="574">
        <v>-249.31000000000017</v>
      </c>
    </row>
    <row r="89" spans="1:13" ht="18" customHeight="1" x14ac:dyDescent="0.2">
      <c r="A89" s="633" t="s">
        <v>1368</v>
      </c>
      <c r="B89" s="578">
        <v>1094.75</v>
      </c>
      <c r="C89" s="565">
        <v>597.9</v>
      </c>
      <c r="D89" s="566">
        <v>1692.65</v>
      </c>
      <c r="E89" s="567">
        <v>1016.3000000000001</v>
      </c>
      <c r="F89" s="565">
        <v>457.78999999999996</v>
      </c>
      <c r="G89" s="609">
        <v>1474.0900000000001</v>
      </c>
      <c r="H89" s="569">
        <v>-7.1660196391870272</v>
      </c>
      <c r="I89" s="570">
        <v>-23.433684562635889</v>
      </c>
      <c r="J89" s="571">
        <v>-12.912297285321827</v>
      </c>
      <c r="K89" s="572">
        <v>-78.449999999999932</v>
      </c>
      <c r="L89" s="573">
        <v>-140.11000000000001</v>
      </c>
      <c r="M89" s="574">
        <v>-218.55999999999995</v>
      </c>
    </row>
    <row r="90" spans="1:13" ht="18" customHeight="1" x14ac:dyDescent="0.2">
      <c r="A90" s="633" t="s">
        <v>1483</v>
      </c>
      <c r="B90" s="578">
        <v>5886.7250000000004</v>
      </c>
      <c r="C90" s="565">
        <v>3032.24</v>
      </c>
      <c r="D90" s="566">
        <v>8918.9650000000001</v>
      </c>
      <c r="E90" s="567">
        <v>5538.7049999999999</v>
      </c>
      <c r="F90" s="565">
        <v>2649.2545</v>
      </c>
      <c r="G90" s="609">
        <v>8187.9594999999999</v>
      </c>
      <c r="H90" s="569">
        <v>-5.9119459461755071</v>
      </c>
      <c r="I90" s="570">
        <v>-12.630448117563247</v>
      </c>
      <c r="J90" s="571">
        <v>-8.1960799263143258</v>
      </c>
      <c r="K90" s="572">
        <v>-348.02000000000044</v>
      </c>
      <c r="L90" s="573">
        <v>-382.98549999999977</v>
      </c>
      <c r="M90" s="574">
        <v>-731.00550000000021</v>
      </c>
    </row>
    <row r="91" spans="1:13" ht="18" customHeight="1" x14ac:dyDescent="0.2">
      <c r="A91" s="633" t="s">
        <v>1370</v>
      </c>
      <c r="B91" s="1347">
        <v>5.37723224480475</v>
      </c>
      <c r="C91" s="1338">
        <v>5.0714835256731892</v>
      </c>
      <c r="D91" s="1337">
        <v>5.2692316781378308</v>
      </c>
      <c r="E91" s="567">
        <v>5.4498720850142668</v>
      </c>
      <c r="F91" s="565">
        <v>5.7870519233709787</v>
      </c>
      <c r="G91" s="1337">
        <v>5.5545858801022998</v>
      </c>
      <c r="H91" s="569">
        <v>1.3508778662051952</v>
      </c>
      <c r="I91" s="570">
        <v>14.109646498413994</v>
      </c>
      <c r="J91" s="571">
        <v>5.4154802710309866</v>
      </c>
      <c r="K91" s="1347">
        <v>7.2639840209516748E-2</v>
      </c>
      <c r="L91" s="1338">
        <v>0.71556839769778957</v>
      </c>
      <c r="M91" s="1339">
        <v>0.28535420196446903</v>
      </c>
    </row>
    <row r="92" spans="1:13" ht="18" customHeight="1" x14ac:dyDescent="0.2">
      <c r="A92" s="588" t="s">
        <v>1388</v>
      </c>
      <c r="B92" s="578"/>
      <c r="C92" s="565"/>
      <c r="D92" s="566"/>
      <c r="E92" s="567"/>
      <c r="F92" s="565"/>
      <c r="G92" s="609"/>
      <c r="H92" s="569"/>
      <c r="I92" s="570"/>
      <c r="J92" s="571"/>
      <c r="K92" s="572"/>
      <c r="L92" s="573"/>
      <c r="M92" s="574"/>
    </row>
    <row r="93" spans="1:13" ht="18" customHeight="1" x14ac:dyDescent="0.2">
      <c r="A93" s="633" t="s">
        <v>1367</v>
      </c>
      <c r="B93" s="578">
        <v>51</v>
      </c>
      <c r="C93" s="565">
        <v>49</v>
      </c>
      <c r="D93" s="566">
        <v>100</v>
      </c>
      <c r="E93" s="567">
        <v>30</v>
      </c>
      <c r="F93" s="565">
        <v>59.7</v>
      </c>
      <c r="G93" s="609">
        <v>89.7</v>
      </c>
      <c r="H93" s="569">
        <v>-41.17647058823529</v>
      </c>
      <c r="I93" s="570">
        <v>21.836734693877546</v>
      </c>
      <c r="J93" s="571">
        <v>-10.299999999999997</v>
      </c>
      <c r="K93" s="572">
        <v>-21</v>
      </c>
      <c r="L93" s="573">
        <v>10.700000000000003</v>
      </c>
      <c r="M93" s="574">
        <v>-10.299999999999997</v>
      </c>
    </row>
    <row r="94" spans="1:13" ht="18" customHeight="1" x14ac:dyDescent="0.2">
      <c r="A94" s="633" t="s">
        <v>1368</v>
      </c>
      <c r="B94" s="578">
        <v>50</v>
      </c>
      <c r="C94" s="565">
        <v>49</v>
      </c>
      <c r="D94" s="566">
        <v>99</v>
      </c>
      <c r="E94" s="567">
        <v>28.7</v>
      </c>
      <c r="F94" s="565">
        <v>57.4</v>
      </c>
      <c r="G94" s="609">
        <v>86.1</v>
      </c>
      <c r="H94" s="569">
        <v>-42.6</v>
      </c>
      <c r="I94" s="570">
        <v>17.142857142857153</v>
      </c>
      <c r="J94" s="571">
        <v>-13.030303030303031</v>
      </c>
      <c r="K94" s="572">
        <v>-21.3</v>
      </c>
      <c r="L94" s="573">
        <v>8.3999999999999986</v>
      </c>
      <c r="M94" s="574">
        <v>-12.900000000000006</v>
      </c>
    </row>
    <row r="95" spans="1:13" ht="18" customHeight="1" x14ac:dyDescent="0.2">
      <c r="A95" s="633" t="s">
        <v>1484</v>
      </c>
      <c r="B95" s="578">
        <v>441.5</v>
      </c>
      <c r="C95" s="565">
        <v>416.2</v>
      </c>
      <c r="D95" s="566">
        <v>857.7</v>
      </c>
      <c r="E95" s="567">
        <v>266.7</v>
      </c>
      <c r="F95" s="565">
        <v>294.8</v>
      </c>
      <c r="G95" s="609">
        <v>561.5</v>
      </c>
      <c r="H95" s="569">
        <v>-39.592298980747451</v>
      </c>
      <c r="I95" s="570">
        <v>-29.16866890917828</v>
      </c>
      <c r="J95" s="571">
        <v>-34.534219424041041</v>
      </c>
      <c r="K95" s="572">
        <v>-174.8</v>
      </c>
      <c r="L95" s="573">
        <v>-121.39999999999998</v>
      </c>
      <c r="M95" s="574">
        <v>-296.20000000000005</v>
      </c>
    </row>
    <row r="96" spans="1:13" ht="18" customHeight="1" x14ac:dyDescent="0.2">
      <c r="A96" s="633" t="s">
        <v>1370</v>
      </c>
      <c r="B96" s="1347">
        <v>8.83</v>
      </c>
      <c r="C96" s="1338">
        <v>8.4938775510204074</v>
      </c>
      <c r="D96" s="1337">
        <v>8.663636363636364</v>
      </c>
      <c r="E96" s="567">
        <v>9.2926829268292686</v>
      </c>
      <c r="F96" s="565">
        <v>5.1358885017421603</v>
      </c>
      <c r="G96" s="1337">
        <v>6.5214866434378633</v>
      </c>
      <c r="H96" s="569">
        <v>5.2398972460845812</v>
      </c>
      <c r="I96" s="570">
        <v>-39.5342295566156</v>
      </c>
      <c r="J96" s="571">
        <v>-24.725757525900846</v>
      </c>
      <c r="K96" s="1347">
        <v>0.46268292682926848</v>
      </c>
      <c r="L96" s="1338">
        <v>-3.3579890492782472</v>
      </c>
      <c r="M96" s="1339">
        <v>-2.1421497201985007</v>
      </c>
    </row>
    <row r="97" spans="1:13" ht="18" customHeight="1" x14ac:dyDescent="0.2">
      <c r="A97" s="588" t="s">
        <v>1389</v>
      </c>
      <c r="B97" s="578"/>
      <c r="C97" s="565"/>
      <c r="D97" s="566"/>
      <c r="E97" s="567"/>
      <c r="F97" s="565"/>
      <c r="G97" s="609"/>
      <c r="H97" s="569"/>
      <c r="I97" s="570"/>
      <c r="J97" s="571"/>
      <c r="K97" s="572"/>
      <c r="L97" s="573"/>
      <c r="M97" s="574"/>
    </row>
    <row r="98" spans="1:13" ht="18" customHeight="1" x14ac:dyDescent="0.2">
      <c r="A98" s="633" t="s">
        <v>1367</v>
      </c>
      <c r="B98" s="578">
        <v>538.5</v>
      </c>
      <c r="C98" s="565">
        <v>452</v>
      </c>
      <c r="D98" s="566">
        <v>990.5</v>
      </c>
      <c r="E98" s="567">
        <v>506.6</v>
      </c>
      <c r="F98" s="565">
        <v>400.5</v>
      </c>
      <c r="G98" s="609">
        <v>907.1</v>
      </c>
      <c r="H98" s="569">
        <v>-5.9238625812441938</v>
      </c>
      <c r="I98" s="570">
        <v>-11.393805309734518</v>
      </c>
      <c r="J98" s="571">
        <v>-8.4199899040888369</v>
      </c>
      <c r="K98" s="572">
        <v>-31.899999999999977</v>
      </c>
      <c r="L98" s="573">
        <v>-51.5</v>
      </c>
      <c r="M98" s="574">
        <v>-83.399999999999977</v>
      </c>
    </row>
    <row r="99" spans="1:13" ht="18" customHeight="1" x14ac:dyDescent="0.2">
      <c r="A99" s="633" t="s">
        <v>1368</v>
      </c>
      <c r="B99" s="578">
        <v>520.5</v>
      </c>
      <c r="C99" s="565">
        <v>415.2</v>
      </c>
      <c r="D99" s="566">
        <v>935.7</v>
      </c>
      <c r="E99" s="567">
        <v>494</v>
      </c>
      <c r="F99" s="565">
        <v>386.5</v>
      </c>
      <c r="G99" s="609">
        <v>880.5</v>
      </c>
      <c r="H99" s="569">
        <v>-5.0912584053794347</v>
      </c>
      <c r="I99" s="570">
        <v>-6.9123314065510471</v>
      </c>
      <c r="J99" s="571">
        <v>-5.8993267072779787</v>
      </c>
      <c r="K99" s="572">
        <v>-26.5</v>
      </c>
      <c r="L99" s="573">
        <v>-28.699999999999989</v>
      </c>
      <c r="M99" s="574">
        <v>-55.200000000000045</v>
      </c>
    </row>
    <row r="100" spans="1:13" ht="18" customHeight="1" x14ac:dyDescent="0.2">
      <c r="A100" s="633" t="s">
        <v>1481</v>
      </c>
      <c r="B100" s="578">
        <v>10187.83</v>
      </c>
      <c r="C100" s="565">
        <v>8188.7</v>
      </c>
      <c r="D100" s="566">
        <v>18376.53</v>
      </c>
      <c r="E100" s="567">
        <v>9682.2199999999993</v>
      </c>
      <c r="F100" s="565">
        <v>7930.1900000000005</v>
      </c>
      <c r="G100" s="609">
        <v>17612.41</v>
      </c>
      <c r="H100" s="569">
        <v>-4.9628821839390724</v>
      </c>
      <c r="I100" s="570">
        <v>-3.1569113534504822</v>
      </c>
      <c r="J100" s="571">
        <v>-4.1581299625119641</v>
      </c>
      <c r="K100" s="572">
        <v>-505.61000000000058</v>
      </c>
      <c r="L100" s="573">
        <v>-258.50999999999931</v>
      </c>
      <c r="M100" s="574">
        <v>-764.11999999999898</v>
      </c>
    </row>
    <row r="101" spans="1:13" ht="18" customHeight="1" x14ac:dyDescent="0.2">
      <c r="A101" s="633" t="s">
        <v>1370</v>
      </c>
      <c r="B101" s="1347">
        <v>19.573160422670508</v>
      </c>
      <c r="C101" s="1338">
        <v>19.722302504816955</v>
      </c>
      <c r="D101" s="1337">
        <v>19.63933953190125</v>
      </c>
      <c r="E101" s="567">
        <v>19.599635627530365</v>
      </c>
      <c r="F101" s="565">
        <v>20.517956015523936</v>
      </c>
      <c r="G101" s="1337">
        <v>20.002737081203861</v>
      </c>
      <c r="H101" s="569">
        <v>0.13526280012088421</v>
      </c>
      <c r="I101" s="570">
        <v>4.0342830686865909</v>
      </c>
      <c r="J101" s="571">
        <v>1.8503552459711017</v>
      </c>
      <c r="K101" s="1347">
        <v>2.647520485985666E-2</v>
      </c>
      <c r="L101" s="1338">
        <v>0.79565351070698043</v>
      </c>
      <c r="M101" s="1339">
        <v>0.36339754930261137</v>
      </c>
    </row>
    <row r="102" spans="1:13" ht="15" x14ac:dyDescent="0.2">
      <c r="A102" s="614"/>
      <c r="B102" s="615"/>
      <c r="C102" s="615"/>
      <c r="D102" s="615"/>
      <c r="E102" s="615"/>
      <c r="F102" s="615"/>
      <c r="G102" s="615"/>
      <c r="H102" s="616"/>
      <c r="I102" s="616"/>
      <c r="J102" s="616"/>
      <c r="K102" s="615"/>
      <c r="L102" s="615"/>
      <c r="M102" s="615"/>
    </row>
    <row r="103" spans="1:13" ht="15" x14ac:dyDescent="0.2">
      <c r="A103" s="7" t="s">
        <v>1904</v>
      </c>
      <c r="B103" s="603"/>
      <c r="C103" s="603"/>
      <c r="D103" s="603"/>
      <c r="E103" s="603"/>
      <c r="F103" s="603"/>
      <c r="G103" s="543"/>
      <c r="H103" s="542"/>
      <c r="I103" s="542"/>
      <c r="J103" s="542"/>
      <c r="K103" s="542"/>
      <c r="L103" s="542"/>
      <c r="M103" s="542"/>
    </row>
    <row r="104" spans="1:13" ht="15.75" x14ac:dyDescent="0.2">
      <c r="A104" s="541" t="s">
        <v>1390</v>
      </c>
      <c r="B104" s="542"/>
      <c r="C104" s="542"/>
      <c r="D104" s="542"/>
      <c r="E104" s="542"/>
      <c r="F104" s="542"/>
      <c r="G104" s="543"/>
      <c r="H104" s="542"/>
      <c r="I104" s="542"/>
      <c r="J104" s="542"/>
      <c r="K104" s="542"/>
      <c r="L104" s="542"/>
      <c r="M104" s="542"/>
    </row>
    <row r="105" spans="1:13" ht="15" x14ac:dyDescent="0.2">
      <c r="A105" s="606"/>
      <c r="B105" s="542"/>
      <c r="C105" s="542"/>
      <c r="D105" s="542"/>
      <c r="E105" s="542"/>
      <c r="F105" s="542"/>
      <c r="G105" s="543"/>
      <c r="H105" s="542"/>
      <c r="I105" s="542"/>
      <c r="J105" s="542"/>
      <c r="K105" s="542"/>
      <c r="L105" s="542"/>
      <c r="M105" s="542"/>
    </row>
    <row r="106" spans="1:13" ht="15" x14ac:dyDescent="0.2">
      <c r="A106" s="542"/>
      <c r="B106" s="542"/>
      <c r="C106" s="542"/>
      <c r="D106" s="542"/>
      <c r="E106" s="542"/>
      <c r="F106" s="542"/>
      <c r="G106" s="543"/>
      <c r="H106" s="542"/>
      <c r="I106" s="542"/>
      <c r="J106" s="542"/>
      <c r="K106" s="542"/>
      <c r="L106" s="542"/>
      <c r="M106" s="542"/>
    </row>
    <row r="107" spans="1:13" ht="15" x14ac:dyDescent="0.2">
      <c r="A107" s="542"/>
      <c r="B107" s="542"/>
      <c r="C107" s="542"/>
      <c r="D107" s="542"/>
      <c r="E107" s="542"/>
      <c r="F107" s="542"/>
      <c r="G107" s="543"/>
      <c r="H107" s="542"/>
      <c r="I107" s="542"/>
      <c r="J107" s="542"/>
      <c r="K107" s="542"/>
      <c r="L107" s="542"/>
      <c r="M107" s="542"/>
    </row>
    <row r="108" spans="1:13" ht="15" x14ac:dyDescent="0.2">
      <c r="A108" s="542"/>
      <c r="B108" s="542"/>
      <c r="C108" s="542"/>
      <c r="D108" s="542"/>
      <c r="E108" s="542"/>
      <c r="F108" s="542"/>
      <c r="G108" s="543"/>
      <c r="H108" s="542"/>
      <c r="I108" s="542"/>
      <c r="J108" s="542"/>
      <c r="K108" s="542"/>
      <c r="L108" s="542"/>
      <c r="M108" s="542"/>
    </row>
    <row r="109" spans="1:13" ht="15" x14ac:dyDescent="0.2">
      <c r="A109" s="542"/>
      <c r="B109" s="542"/>
      <c r="C109" s="542"/>
      <c r="D109" s="542"/>
      <c r="E109" s="542"/>
      <c r="F109" s="542"/>
      <c r="G109" s="543"/>
      <c r="H109" s="542"/>
      <c r="I109" s="542"/>
      <c r="J109" s="542"/>
      <c r="K109" s="542"/>
      <c r="L109" s="542"/>
      <c r="M109" s="542"/>
    </row>
    <row r="110" spans="1:13" ht="15" x14ac:dyDescent="0.2">
      <c r="A110" s="542"/>
      <c r="B110" s="542"/>
      <c r="C110" s="542"/>
      <c r="D110" s="542"/>
      <c r="E110" s="542"/>
      <c r="F110" s="542"/>
      <c r="G110" s="543"/>
      <c r="H110" s="542"/>
      <c r="I110" s="542"/>
      <c r="J110" s="542"/>
      <c r="K110" s="542"/>
      <c r="L110" s="542"/>
      <c r="M110" s="542"/>
    </row>
    <row r="111" spans="1:13" ht="15.75" x14ac:dyDescent="0.2">
      <c r="A111" s="540"/>
      <c r="B111" s="540"/>
      <c r="C111" s="541"/>
      <c r="D111" s="540"/>
      <c r="E111" s="540"/>
      <c r="F111" s="540"/>
      <c r="G111" s="281"/>
      <c r="H111" s="542"/>
      <c r="I111" s="542"/>
      <c r="J111" s="542"/>
      <c r="K111" s="542"/>
      <c r="L111" s="542"/>
      <c r="M111" s="542"/>
    </row>
    <row r="112" spans="1:13" ht="15.75" x14ac:dyDescent="0.2">
      <c r="A112" s="540"/>
      <c r="B112" s="540"/>
      <c r="C112" s="541"/>
      <c r="D112" s="540"/>
      <c r="E112" s="540"/>
      <c r="F112" s="540"/>
      <c r="G112" s="281"/>
      <c r="H112" s="542"/>
      <c r="I112" s="542"/>
      <c r="J112" s="542"/>
      <c r="K112" s="542"/>
      <c r="L112" s="542"/>
      <c r="M112" s="542"/>
    </row>
    <row r="113" spans="1:13" ht="15.75" x14ac:dyDescent="0.2">
      <c r="A113" s="540"/>
      <c r="B113" s="540"/>
      <c r="C113" s="541"/>
      <c r="D113" s="540"/>
      <c r="E113" s="540"/>
      <c r="F113" s="540"/>
      <c r="G113" s="281"/>
      <c r="H113" s="542"/>
      <c r="I113" s="542"/>
      <c r="J113" s="542"/>
      <c r="K113" s="542"/>
      <c r="L113" s="542"/>
      <c r="M113" s="542"/>
    </row>
    <row r="114" spans="1:13" ht="15" x14ac:dyDescent="0.2">
      <c r="A114" s="540"/>
      <c r="B114" s="540"/>
      <c r="C114" s="540"/>
      <c r="D114" s="540"/>
      <c r="E114" s="540"/>
      <c r="F114" s="540"/>
      <c r="G114" s="281"/>
      <c r="H114" s="542"/>
      <c r="I114" s="542"/>
      <c r="J114" s="542"/>
      <c r="K114" s="542"/>
      <c r="L114" s="542"/>
      <c r="M114" s="542"/>
    </row>
    <row r="115" spans="1:13" ht="15.75" x14ac:dyDescent="0.2">
      <c r="A115" s="3397" t="s">
        <v>1998</v>
      </c>
      <c r="B115" s="3397"/>
      <c r="C115" s="3397"/>
      <c r="D115" s="3397"/>
      <c r="E115" s="3397"/>
      <c r="F115" s="3397"/>
      <c r="G115" s="3397"/>
      <c r="H115" s="3397"/>
      <c r="I115" s="3397"/>
      <c r="J115" s="3397"/>
      <c r="K115" s="3397"/>
      <c r="L115" s="3397"/>
      <c r="M115" s="3397"/>
    </row>
    <row r="116" spans="1:13" ht="15.75" thickBot="1" x14ac:dyDescent="0.25">
      <c r="A116" s="542"/>
      <c r="B116" s="542"/>
      <c r="C116" s="542"/>
      <c r="D116" s="542"/>
      <c r="E116" s="542"/>
      <c r="F116" s="542"/>
      <c r="G116" s="543"/>
      <c r="H116" s="542"/>
      <c r="I116" s="542"/>
      <c r="J116" s="542"/>
      <c r="K116" s="542"/>
      <c r="L116" s="542"/>
      <c r="M116" s="542"/>
    </row>
    <row r="117" spans="1:13" ht="18" customHeight="1" thickBot="1" x14ac:dyDescent="0.25">
      <c r="A117" s="3398" t="s">
        <v>1383</v>
      </c>
      <c r="B117" s="3401">
        <v>2020</v>
      </c>
      <c r="C117" s="3402"/>
      <c r="D117" s="3403" t="s">
        <v>1361</v>
      </c>
      <c r="E117" s="3405">
        <v>2021</v>
      </c>
      <c r="F117" s="3402"/>
      <c r="G117" s="3403" t="s">
        <v>1361</v>
      </c>
      <c r="H117" s="3406" t="s">
        <v>1362</v>
      </c>
      <c r="I117" s="3407"/>
      <c r="J117" s="3407"/>
      <c r="K117" s="3407"/>
      <c r="L117" s="3407"/>
      <c r="M117" s="3408"/>
    </row>
    <row r="118" spans="1:13" ht="18" customHeight="1" x14ac:dyDescent="0.2">
      <c r="A118" s="3399"/>
      <c r="B118" s="3409" t="s">
        <v>1363</v>
      </c>
      <c r="C118" s="3410"/>
      <c r="D118" s="3404"/>
      <c r="E118" s="3411" t="s">
        <v>1363</v>
      </c>
      <c r="F118" s="3410"/>
      <c r="G118" s="3404"/>
      <c r="H118" s="3412" t="s">
        <v>1364</v>
      </c>
      <c r="I118" s="3413"/>
      <c r="J118" s="3414"/>
      <c r="K118" s="3412" t="s">
        <v>1365</v>
      </c>
      <c r="L118" s="3413"/>
      <c r="M118" s="3414"/>
    </row>
    <row r="119" spans="1:13" ht="18" customHeight="1" x14ac:dyDescent="0.2">
      <c r="A119" s="3399"/>
      <c r="B119" s="546"/>
      <c r="C119" s="547"/>
      <c r="D119" s="3404">
        <v>2020</v>
      </c>
      <c r="E119" s="548"/>
      <c r="F119" s="547"/>
      <c r="G119" s="3404">
        <v>2021</v>
      </c>
      <c r="H119" s="3416" t="s">
        <v>1993</v>
      </c>
      <c r="I119" s="3418" t="s">
        <v>1994</v>
      </c>
      <c r="J119" s="549" t="s">
        <v>439</v>
      </c>
      <c r="K119" s="3416" t="s">
        <v>1993</v>
      </c>
      <c r="L119" s="3418" t="s">
        <v>1994</v>
      </c>
      <c r="M119" s="549" t="s">
        <v>439</v>
      </c>
    </row>
    <row r="120" spans="1:13" ht="18" customHeight="1" thickBot="1" x14ac:dyDescent="0.25">
      <c r="A120" s="3400"/>
      <c r="B120" s="2662" t="s">
        <v>355</v>
      </c>
      <c r="C120" s="551" t="s">
        <v>357</v>
      </c>
      <c r="D120" s="3415"/>
      <c r="E120" s="2663" t="s">
        <v>355</v>
      </c>
      <c r="F120" s="551" t="s">
        <v>357</v>
      </c>
      <c r="G120" s="3415"/>
      <c r="H120" s="3417"/>
      <c r="I120" s="3419"/>
      <c r="J120" s="553" t="s">
        <v>1995</v>
      </c>
      <c r="K120" s="3417"/>
      <c r="L120" s="3419"/>
      <c r="M120" s="553" t="s">
        <v>1995</v>
      </c>
    </row>
    <row r="121" spans="1:13" ht="18" customHeight="1" x14ac:dyDescent="0.2">
      <c r="A121" s="1350" t="s">
        <v>1391</v>
      </c>
      <c r="B121" s="608"/>
      <c r="C121" s="558"/>
      <c r="D121" s="556"/>
      <c r="E121" s="557"/>
      <c r="F121" s="558"/>
      <c r="G121" s="559"/>
      <c r="H121" s="557"/>
      <c r="I121" s="558"/>
      <c r="J121" s="560"/>
      <c r="K121" s="561"/>
      <c r="L121" s="562"/>
      <c r="M121" s="563"/>
    </row>
    <row r="122" spans="1:13" ht="18" customHeight="1" x14ac:dyDescent="0.2">
      <c r="A122" s="633" t="s">
        <v>1367</v>
      </c>
      <c r="B122" s="564">
        <v>29.5</v>
      </c>
      <c r="C122" s="565">
        <v>20</v>
      </c>
      <c r="D122" s="566">
        <v>49.5</v>
      </c>
      <c r="E122" s="567">
        <v>24</v>
      </c>
      <c r="F122" s="565">
        <v>19</v>
      </c>
      <c r="G122" s="568">
        <v>43</v>
      </c>
      <c r="H122" s="569">
        <v>-18.644067796610159</v>
      </c>
      <c r="I122" s="570">
        <v>-5</v>
      </c>
      <c r="J122" s="571">
        <v>-13.131313131313121</v>
      </c>
      <c r="K122" s="572">
        <v>-5.5</v>
      </c>
      <c r="L122" s="573">
        <v>-1</v>
      </c>
      <c r="M122" s="574">
        <v>-6.5</v>
      </c>
    </row>
    <row r="123" spans="1:13" ht="18" customHeight="1" x14ac:dyDescent="0.2">
      <c r="A123" s="633" t="s">
        <v>1368</v>
      </c>
      <c r="B123" s="578">
        <v>27.5</v>
      </c>
      <c r="C123" s="565">
        <v>19</v>
      </c>
      <c r="D123" s="566">
        <v>46.5</v>
      </c>
      <c r="E123" s="567">
        <v>23</v>
      </c>
      <c r="F123" s="565">
        <v>18</v>
      </c>
      <c r="G123" s="568">
        <v>41</v>
      </c>
      <c r="H123" s="569">
        <v>-16.363636363636374</v>
      </c>
      <c r="I123" s="570">
        <v>-5.2631578947368496</v>
      </c>
      <c r="J123" s="571">
        <v>-11.827956989247312</v>
      </c>
      <c r="K123" s="572">
        <v>-4.5</v>
      </c>
      <c r="L123" s="573">
        <v>-1</v>
      </c>
      <c r="M123" s="574">
        <v>-5.5</v>
      </c>
    </row>
    <row r="124" spans="1:13" ht="18" customHeight="1" x14ac:dyDescent="0.2">
      <c r="A124" s="633" t="s">
        <v>1485</v>
      </c>
      <c r="B124" s="578">
        <v>159.75</v>
      </c>
      <c r="C124" s="565">
        <v>117.8</v>
      </c>
      <c r="D124" s="566">
        <v>277.55</v>
      </c>
      <c r="E124" s="567">
        <v>110</v>
      </c>
      <c r="F124" s="565">
        <v>86.6</v>
      </c>
      <c r="G124" s="609">
        <v>196.6</v>
      </c>
      <c r="H124" s="569">
        <v>-31.14241001564946</v>
      </c>
      <c r="I124" s="570">
        <v>-26.485568760611216</v>
      </c>
      <c r="J124" s="571">
        <v>-29.165916051161958</v>
      </c>
      <c r="K124" s="572">
        <v>-49.75</v>
      </c>
      <c r="L124" s="573">
        <v>-31.200000000000003</v>
      </c>
      <c r="M124" s="574">
        <v>-80.950000000000017</v>
      </c>
    </row>
    <row r="125" spans="1:13" ht="18" customHeight="1" x14ac:dyDescent="0.2">
      <c r="A125" s="633" t="s">
        <v>1370</v>
      </c>
      <c r="B125" s="1347">
        <v>5.8090909090909095</v>
      </c>
      <c r="C125" s="1338">
        <v>6.2</v>
      </c>
      <c r="D125" s="1337">
        <v>5.9688172043010752</v>
      </c>
      <c r="E125" s="567">
        <v>4.7826086956521738</v>
      </c>
      <c r="F125" s="565">
        <v>4.8111111111111109</v>
      </c>
      <c r="G125" s="1337">
        <v>4.795121951219512</v>
      </c>
      <c r="H125" s="569">
        <v>-17.670272844798262</v>
      </c>
      <c r="I125" s="570">
        <v>-22.401433691756282</v>
      </c>
      <c r="J125" s="571">
        <v>-19.663782838512944</v>
      </c>
      <c r="K125" s="1347">
        <v>-1.0264822134387357</v>
      </c>
      <c r="L125" s="1338">
        <v>-1.3888888888888893</v>
      </c>
      <c r="M125" s="1339">
        <v>-1.1736952530815632</v>
      </c>
    </row>
    <row r="126" spans="1:13" ht="18" customHeight="1" x14ac:dyDescent="0.2">
      <c r="A126" s="588" t="s">
        <v>1392</v>
      </c>
      <c r="B126" s="578"/>
      <c r="C126" s="565"/>
      <c r="D126" s="566"/>
      <c r="E126" s="567"/>
      <c r="F126" s="565"/>
      <c r="G126" s="609"/>
      <c r="H126" s="569"/>
      <c r="I126" s="570"/>
      <c r="J126" s="571"/>
      <c r="K126" s="572"/>
      <c r="L126" s="573"/>
      <c r="M126" s="574"/>
    </row>
    <row r="127" spans="1:13" ht="18" customHeight="1" x14ac:dyDescent="0.2">
      <c r="A127" s="633" t="s">
        <v>1367</v>
      </c>
      <c r="B127" s="578">
        <v>83.5</v>
      </c>
      <c r="C127" s="565">
        <v>158</v>
      </c>
      <c r="D127" s="566">
        <v>241.5</v>
      </c>
      <c r="E127" s="567">
        <v>92</v>
      </c>
      <c r="F127" s="565">
        <v>145.6</v>
      </c>
      <c r="G127" s="609">
        <v>237.6</v>
      </c>
      <c r="H127" s="569">
        <v>10.179640718562879</v>
      </c>
      <c r="I127" s="570"/>
      <c r="J127" s="571">
        <v>-1.6149068322981321</v>
      </c>
      <c r="K127" s="572">
        <v>8.5</v>
      </c>
      <c r="L127" s="573">
        <v>-12.400000000000006</v>
      </c>
      <c r="M127" s="574">
        <v>-3.9000000000000057</v>
      </c>
    </row>
    <row r="128" spans="1:13" ht="18" customHeight="1" x14ac:dyDescent="0.2">
      <c r="A128" s="633" t="s">
        <v>1368</v>
      </c>
      <c r="B128" s="578">
        <v>63.25</v>
      </c>
      <c r="C128" s="565">
        <v>143.6</v>
      </c>
      <c r="D128" s="566">
        <v>206.85</v>
      </c>
      <c r="E128" s="567">
        <v>86.3</v>
      </c>
      <c r="F128" s="565">
        <v>142.4</v>
      </c>
      <c r="G128" s="609">
        <v>228.7</v>
      </c>
      <c r="H128" s="569">
        <v>36.442687747035563</v>
      </c>
      <c r="I128" s="570"/>
      <c r="J128" s="571">
        <v>10.563210055595846</v>
      </c>
      <c r="K128" s="572">
        <v>23.049999999999997</v>
      </c>
      <c r="L128" s="573">
        <v>-1.1999999999999886</v>
      </c>
      <c r="M128" s="574">
        <v>21.849999999999994</v>
      </c>
    </row>
    <row r="129" spans="1:13" ht="18" customHeight="1" x14ac:dyDescent="0.2">
      <c r="A129" s="633" t="s">
        <v>1486</v>
      </c>
      <c r="B129" s="578">
        <v>922.1</v>
      </c>
      <c r="C129" s="565">
        <v>1734.1</v>
      </c>
      <c r="D129" s="566">
        <v>2656.2</v>
      </c>
      <c r="E129" s="567">
        <v>1392</v>
      </c>
      <c r="F129" s="565">
        <v>1583.6</v>
      </c>
      <c r="G129" s="609">
        <v>2975.6</v>
      </c>
      <c r="H129" s="569">
        <v>50.959765752087634</v>
      </c>
      <c r="I129" s="570"/>
      <c r="J129" s="571">
        <v>12.024696935471724</v>
      </c>
      <c r="K129" s="572">
        <v>469.9</v>
      </c>
      <c r="L129" s="573">
        <v>-150.5</v>
      </c>
      <c r="M129" s="574">
        <v>319.40000000000009</v>
      </c>
    </row>
    <row r="130" spans="1:13" ht="18" customHeight="1" x14ac:dyDescent="0.2">
      <c r="A130" s="633" t="s">
        <v>1370</v>
      </c>
      <c r="B130" s="1347">
        <v>14.578656126482214</v>
      </c>
      <c r="C130" s="1338">
        <v>12.075905292479108</v>
      </c>
      <c r="D130" s="1337">
        <v>12.841189267585206</v>
      </c>
      <c r="E130" s="567">
        <v>16.129779837775203</v>
      </c>
      <c r="F130" s="565">
        <v>11.120786516853931</v>
      </c>
      <c r="G130" s="1337">
        <v>13.010931351114998</v>
      </c>
      <c r="H130" s="569">
        <v>10.639689267897353</v>
      </c>
      <c r="I130" s="570"/>
      <c r="J130" s="571">
        <v>1.321856410591721</v>
      </c>
      <c r="K130" s="1347">
        <v>1.5511237112929894</v>
      </c>
      <c r="L130" s="1338"/>
      <c r="M130" s="1339">
        <v>0.16974208352979225</v>
      </c>
    </row>
    <row r="131" spans="1:13" ht="18" customHeight="1" x14ac:dyDescent="0.2">
      <c r="A131" s="588" t="s">
        <v>1393</v>
      </c>
      <c r="B131" s="578"/>
      <c r="C131" s="565"/>
      <c r="D131" s="566"/>
      <c r="E131" s="567"/>
      <c r="F131" s="565"/>
      <c r="G131" s="609"/>
      <c r="H131" s="579"/>
      <c r="I131" s="580"/>
      <c r="J131" s="581"/>
      <c r="K131" s="572"/>
      <c r="L131" s="573"/>
      <c r="M131" s="574"/>
    </row>
    <row r="132" spans="1:13" ht="18" customHeight="1" x14ac:dyDescent="0.2">
      <c r="A132" s="633" t="s">
        <v>1367</v>
      </c>
      <c r="B132" s="578">
        <v>121</v>
      </c>
      <c r="C132" s="565">
        <v>140.5</v>
      </c>
      <c r="D132" s="566">
        <v>261.5</v>
      </c>
      <c r="E132" s="567">
        <v>121.8</v>
      </c>
      <c r="F132" s="565">
        <v>104.5</v>
      </c>
      <c r="G132" s="609">
        <v>226.3</v>
      </c>
      <c r="H132" s="569">
        <v>0.66115702479339689</v>
      </c>
      <c r="I132" s="570">
        <v>-25.622775800711736</v>
      </c>
      <c r="J132" s="571">
        <v>-13.460803059273417</v>
      </c>
      <c r="K132" s="572">
        <v>0.79999999999999716</v>
      </c>
      <c r="L132" s="573">
        <v>-36</v>
      </c>
      <c r="M132" s="574">
        <v>-35.199999999999989</v>
      </c>
    </row>
    <row r="133" spans="1:13" ht="18" customHeight="1" x14ac:dyDescent="0.2">
      <c r="A133" s="633" t="s">
        <v>1368</v>
      </c>
      <c r="B133" s="578">
        <v>111</v>
      </c>
      <c r="C133" s="565">
        <v>128.12</v>
      </c>
      <c r="D133" s="566">
        <v>239.12</v>
      </c>
      <c r="E133" s="567">
        <v>116.5</v>
      </c>
      <c r="F133" s="565">
        <v>100.8</v>
      </c>
      <c r="G133" s="609">
        <v>217.3</v>
      </c>
      <c r="H133" s="569">
        <v>4.9549549549549425</v>
      </c>
      <c r="I133" s="570">
        <v>-21.323758975960033</v>
      </c>
      <c r="J133" s="571">
        <v>-9.1251254600200724</v>
      </c>
      <c r="K133" s="572">
        <v>5.5</v>
      </c>
      <c r="L133" s="573">
        <v>-27.320000000000007</v>
      </c>
      <c r="M133" s="574">
        <v>-21.819999999999993</v>
      </c>
    </row>
    <row r="134" spans="1:13" ht="18" customHeight="1" x14ac:dyDescent="0.2">
      <c r="A134" s="633" t="s">
        <v>1486</v>
      </c>
      <c r="B134" s="578">
        <v>1064.4000000000001</v>
      </c>
      <c r="C134" s="565">
        <v>1077.56</v>
      </c>
      <c r="D134" s="566">
        <v>2141.96</v>
      </c>
      <c r="E134" s="567">
        <v>1124.2</v>
      </c>
      <c r="F134" s="565">
        <v>828.2</v>
      </c>
      <c r="G134" s="609">
        <v>1952.4</v>
      </c>
      <c r="H134" s="569">
        <v>5.6181886508831269</v>
      </c>
      <c r="I134" s="570">
        <v>-23.141170793273673</v>
      </c>
      <c r="J134" s="571">
        <v>-8.849838465704309</v>
      </c>
      <c r="K134" s="572">
        <v>59.799999999999955</v>
      </c>
      <c r="L134" s="573">
        <v>-249.3599999999999</v>
      </c>
      <c r="M134" s="574">
        <v>-189.55999999999995</v>
      </c>
    </row>
    <row r="135" spans="1:13" ht="18" customHeight="1" x14ac:dyDescent="0.2">
      <c r="A135" s="633" t="s">
        <v>1370</v>
      </c>
      <c r="B135" s="1347">
        <v>9.5891891891891898</v>
      </c>
      <c r="C135" s="1338">
        <v>8.4105526069310006</v>
      </c>
      <c r="D135" s="1337">
        <v>8.957678153228505</v>
      </c>
      <c r="E135" s="567">
        <v>9.6497854077253216</v>
      </c>
      <c r="F135" s="565">
        <v>8.2162698412698418</v>
      </c>
      <c r="G135" s="1337">
        <v>8.9848136217211234</v>
      </c>
      <c r="H135" s="569">
        <v>0.63192223388864477</v>
      </c>
      <c r="I135" s="570">
        <v>-2.3099881154188751</v>
      </c>
      <c r="J135" s="571">
        <v>0.30292971045000172</v>
      </c>
      <c r="K135" s="1347">
        <v>6.059621853613173E-2</v>
      </c>
      <c r="L135" s="1338">
        <v>-0.19428276566115876</v>
      </c>
      <c r="M135" s="1339">
        <v>2.7135468492618386E-2</v>
      </c>
    </row>
    <row r="136" spans="1:13" ht="18" customHeight="1" x14ac:dyDescent="0.2">
      <c r="A136" s="588" t="s">
        <v>1394</v>
      </c>
      <c r="B136" s="578"/>
      <c r="C136" s="565"/>
      <c r="D136" s="566"/>
      <c r="E136" s="567"/>
      <c r="F136" s="565"/>
      <c r="G136" s="609"/>
      <c r="H136" s="569"/>
      <c r="I136" s="570"/>
      <c r="J136" s="571"/>
      <c r="K136" s="572"/>
      <c r="L136" s="573"/>
      <c r="M136" s="574"/>
    </row>
    <row r="137" spans="1:13" ht="18" customHeight="1" x14ac:dyDescent="0.2">
      <c r="A137" s="633" t="s">
        <v>1367</v>
      </c>
      <c r="B137" s="578">
        <v>84</v>
      </c>
      <c r="C137" s="565">
        <v>79</v>
      </c>
      <c r="D137" s="566">
        <v>163</v>
      </c>
      <c r="E137" s="567">
        <v>109.5</v>
      </c>
      <c r="F137" s="565">
        <v>97</v>
      </c>
      <c r="G137" s="609">
        <v>206.5</v>
      </c>
      <c r="H137" s="569">
        <v>30.357142857142861</v>
      </c>
      <c r="I137" s="570">
        <v>22.784810126582286</v>
      </c>
      <c r="J137" s="571">
        <v>26.687116564417181</v>
      </c>
      <c r="K137" s="572">
        <v>25.5</v>
      </c>
      <c r="L137" s="573">
        <v>18</v>
      </c>
      <c r="M137" s="574">
        <v>43.5</v>
      </c>
    </row>
    <row r="138" spans="1:13" ht="18" customHeight="1" x14ac:dyDescent="0.2">
      <c r="A138" s="633" t="s">
        <v>1368</v>
      </c>
      <c r="B138" s="578">
        <v>81</v>
      </c>
      <c r="C138" s="565">
        <v>78</v>
      </c>
      <c r="D138" s="566">
        <v>159</v>
      </c>
      <c r="E138" s="567">
        <v>105.8</v>
      </c>
      <c r="F138" s="565">
        <v>87</v>
      </c>
      <c r="G138" s="609">
        <v>192.8</v>
      </c>
      <c r="H138" s="569">
        <v>30.617283950617292</v>
      </c>
      <c r="I138" s="570">
        <v>11.538461538461547</v>
      </c>
      <c r="J138" s="571">
        <v>21.257861635220138</v>
      </c>
      <c r="K138" s="572">
        <v>24.799999999999997</v>
      </c>
      <c r="L138" s="573">
        <v>9</v>
      </c>
      <c r="M138" s="574">
        <v>33.800000000000011</v>
      </c>
    </row>
    <row r="139" spans="1:13" ht="18" customHeight="1" x14ac:dyDescent="0.2">
      <c r="A139" s="633" t="s">
        <v>1481</v>
      </c>
      <c r="B139" s="578">
        <v>1264.8800000000001</v>
      </c>
      <c r="C139" s="565">
        <v>1267.6999999999998</v>
      </c>
      <c r="D139" s="566">
        <v>2532.58</v>
      </c>
      <c r="E139" s="567">
        <v>1934.7599999999998</v>
      </c>
      <c r="F139" s="565">
        <v>1786.5</v>
      </c>
      <c r="G139" s="609">
        <v>3721.2599999999998</v>
      </c>
      <c r="H139" s="569">
        <v>52.959964581620369</v>
      </c>
      <c r="I139" s="570">
        <v>40.924508953222386</v>
      </c>
      <c r="J139" s="571">
        <v>46.935536093627832</v>
      </c>
      <c r="K139" s="572">
        <v>669.87999999999965</v>
      </c>
      <c r="L139" s="573">
        <v>518.80000000000018</v>
      </c>
      <c r="M139" s="574">
        <v>1188.6799999999998</v>
      </c>
    </row>
    <row r="140" spans="1:13" ht="18" customHeight="1" x14ac:dyDescent="0.2">
      <c r="A140" s="633" t="s">
        <v>1370</v>
      </c>
      <c r="B140" s="1347">
        <v>15.615802469135804</v>
      </c>
      <c r="C140" s="1338">
        <v>16.252564102564101</v>
      </c>
      <c r="D140" s="1337">
        <v>15.92817610062893</v>
      </c>
      <c r="E140" s="567">
        <v>18.286956521739128</v>
      </c>
      <c r="F140" s="565">
        <v>20.53448275862069</v>
      </c>
      <c r="G140" s="1337">
        <v>19.301141078838171</v>
      </c>
      <c r="H140" s="569">
        <v>17.10545492543713</v>
      </c>
      <c r="I140" s="570">
        <v>26.346111475302834</v>
      </c>
      <c r="J140" s="571">
        <v>21.176090450657796</v>
      </c>
      <c r="K140" s="1347">
        <v>2.6711540526033239</v>
      </c>
      <c r="L140" s="1338">
        <v>4.2819186560565896</v>
      </c>
      <c r="M140" s="1339">
        <v>3.3729649782092412</v>
      </c>
    </row>
    <row r="141" spans="1:13" ht="18" customHeight="1" x14ac:dyDescent="0.2">
      <c r="A141" s="588" t="s">
        <v>1395</v>
      </c>
      <c r="B141" s="578"/>
      <c r="C141" s="565"/>
      <c r="D141" s="566"/>
      <c r="E141" s="567"/>
      <c r="F141" s="565"/>
      <c r="G141" s="609"/>
      <c r="H141" s="569"/>
      <c r="I141" s="570"/>
      <c r="J141" s="571"/>
      <c r="K141" s="572"/>
      <c r="L141" s="573"/>
      <c r="M141" s="574"/>
    </row>
    <row r="142" spans="1:13" ht="18" customHeight="1" x14ac:dyDescent="0.2">
      <c r="A142" s="633" t="s">
        <v>1367</v>
      </c>
      <c r="B142" s="578">
        <v>665.5</v>
      </c>
      <c r="C142" s="565">
        <v>617</v>
      </c>
      <c r="D142" s="566">
        <v>1282.5</v>
      </c>
      <c r="E142" s="567">
        <v>738.9</v>
      </c>
      <c r="F142" s="565">
        <v>671.8</v>
      </c>
      <c r="G142" s="609">
        <v>1410.6999999999998</v>
      </c>
      <c r="H142" s="569">
        <v>11.029301277235163</v>
      </c>
      <c r="I142" s="570">
        <v>8.8816855753646564</v>
      </c>
      <c r="J142" s="571">
        <v>9.9961013645224028</v>
      </c>
      <c r="K142" s="572">
        <v>73.399999999999977</v>
      </c>
      <c r="L142" s="573">
        <v>54.799999999999955</v>
      </c>
      <c r="M142" s="574">
        <v>128.19999999999982</v>
      </c>
    </row>
    <row r="143" spans="1:13" ht="18" customHeight="1" x14ac:dyDescent="0.2">
      <c r="A143" s="633" t="s">
        <v>1368</v>
      </c>
      <c r="B143" s="578">
        <v>553.42000000000007</v>
      </c>
      <c r="C143" s="565">
        <v>543.05999999999995</v>
      </c>
      <c r="D143" s="566">
        <v>1096.48</v>
      </c>
      <c r="E143" s="567">
        <v>665.3</v>
      </c>
      <c r="F143" s="565">
        <v>628.29999999999995</v>
      </c>
      <c r="G143" s="609">
        <v>1293.5999999999999</v>
      </c>
      <c r="H143" s="569">
        <v>20.216110729644726</v>
      </c>
      <c r="I143" s="570">
        <v>15.696239826170228</v>
      </c>
      <c r="J143" s="571">
        <v>17.977528089887642</v>
      </c>
      <c r="K143" s="572">
        <v>111.87999999999988</v>
      </c>
      <c r="L143" s="573">
        <v>85.240000000000009</v>
      </c>
      <c r="M143" s="574">
        <v>197.11999999999989</v>
      </c>
    </row>
    <row r="144" spans="1:13" ht="18" customHeight="1" x14ac:dyDescent="0.2">
      <c r="A144" s="633" t="s">
        <v>1483</v>
      </c>
      <c r="B144" s="578">
        <v>9771.57</v>
      </c>
      <c r="C144" s="565">
        <v>10203.24</v>
      </c>
      <c r="D144" s="566">
        <v>19974.809999999998</v>
      </c>
      <c r="E144" s="567">
        <v>10983.097000000002</v>
      </c>
      <c r="F144" s="565">
        <v>10685.86</v>
      </c>
      <c r="G144" s="609">
        <v>21668.957000000002</v>
      </c>
      <c r="H144" s="569">
        <v>12.39848867684519</v>
      </c>
      <c r="I144" s="570">
        <v>4.7300661358548979</v>
      </c>
      <c r="J144" s="571">
        <v>8.4814173451462267</v>
      </c>
      <c r="K144" s="572">
        <v>1211.5270000000019</v>
      </c>
      <c r="L144" s="573">
        <v>482.6200000000008</v>
      </c>
      <c r="M144" s="574">
        <v>1694.1470000000045</v>
      </c>
    </row>
    <row r="145" spans="1:13" ht="18" customHeight="1" x14ac:dyDescent="0.2">
      <c r="A145" s="761" t="s">
        <v>1370</v>
      </c>
      <c r="B145" s="620">
        <v>17.656698348451446</v>
      </c>
      <c r="C145" s="1351">
        <v>18.78842116893161</v>
      </c>
      <c r="D145" s="1352">
        <v>18.217213264263822</v>
      </c>
      <c r="E145" s="576">
        <v>16.508487900195405</v>
      </c>
      <c r="F145" s="575">
        <v>17.007575998726725</v>
      </c>
      <c r="G145" s="1352">
        <v>16.750894403215835</v>
      </c>
      <c r="H145" s="617">
        <v>-6.5029736907565336</v>
      </c>
      <c r="I145" s="618">
        <v>-9.4784184056384504</v>
      </c>
      <c r="J145" s="619">
        <v>-8.0490843455426955</v>
      </c>
      <c r="K145" s="620">
        <v>-1.1482104482560409</v>
      </c>
      <c r="L145" s="621">
        <v>-1.7808451702048842</v>
      </c>
      <c r="M145" s="622">
        <v>-1.4663188610479878</v>
      </c>
    </row>
    <row r="146" spans="1:13" ht="18" customHeight="1" x14ac:dyDescent="0.2">
      <c r="A146" s="588" t="s">
        <v>1396</v>
      </c>
      <c r="B146" s="623">
        <v>3970.55</v>
      </c>
      <c r="C146" s="623">
        <v>3321.55</v>
      </c>
      <c r="D146" s="623">
        <v>7292.1</v>
      </c>
      <c r="E146" s="623">
        <v>3828.8</v>
      </c>
      <c r="F146" s="623">
        <v>3021.8100000000004</v>
      </c>
      <c r="G146" s="624">
        <v>6850.61</v>
      </c>
      <c r="H146" s="625">
        <v>-3.5700343781088151</v>
      </c>
      <c r="I146" s="625">
        <v>-9.0241001941864454</v>
      </c>
      <c r="J146" s="626">
        <v>-6.0543601980225219</v>
      </c>
      <c r="K146" s="592">
        <v>-141.75</v>
      </c>
      <c r="L146" s="593">
        <v>-299.73999999999978</v>
      </c>
      <c r="M146" s="594">
        <v>-441.49000000000069</v>
      </c>
    </row>
    <row r="147" spans="1:13" ht="18" customHeight="1" x14ac:dyDescent="0.2">
      <c r="A147" s="588" t="s">
        <v>1397</v>
      </c>
      <c r="B147" s="623">
        <v>3642.82</v>
      </c>
      <c r="C147" s="623">
        <v>3081.4099999999994</v>
      </c>
      <c r="D147" s="623">
        <v>6724.23</v>
      </c>
      <c r="E147" s="623">
        <v>3612.7</v>
      </c>
      <c r="F147" s="623">
        <v>2865.67</v>
      </c>
      <c r="G147" s="624">
        <v>6478.3700000000008</v>
      </c>
      <c r="H147" s="625">
        <v>-0.82683195985528357</v>
      </c>
      <c r="I147" s="625">
        <v>-7.0013402955140407</v>
      </c>
      <c r="J147" s="626">
        <v>-3.6563294235919699</v>
      </c>
      <c r="K147" s="592">
        <v>-30.120000000000346</v>
      </c>
      <c r="L147" s="593">
        <v>-215.73999999999933</v>
      </c>
      <c r="M147" s="594">
        <v>-245.85999999999876</v>
      </c>
    </row>
    <row r="148" spans="1:13" ht="18" customHeight="1" thickBot="1" x14ac:dyDescent="0.25">
      <c r="A148" s="627" t="s">
        <v>1398</v>
      </c>
      <c r="B148" s="1353">
        <v>37748.085000000006</v>
      </c>
      <c r="C148" s="1353">
        <v>34427.859000000004</v>
      </c>
      <c r="D148" s="1353">
        <v>72175.943999999989</v>
      </c>
      <c r="E148" s="1353">
        <v>37924.154999999999</v>
      </c>
      <c r="F148" s="1353">
        <v>31699.74814</v>
      </c>
      <c r="G148" s="1354">
        <v>69623.903140000009</v>
      </c>
      <c r="H148" s="596">
        <v>0.46643425752588996</v>
      </c>
      <c r="I148" s="596">
        <v>-7.9241374260304838</v>
      </c>
      <c r="J148" s="598">
        <v>-3.5358607294419073</v>
      </c>
      <c r="K148" s="599">
        <v>176.06999999999243</v>
      </c>
      <c r="L148" s="600">
        <v>-2728.1108600000043</v>
      </c>
      <c r="M148" s="601">
        <v>-2552.0408599999791</v>
      </c>
    </row>
    <row r="149" spans="1:13" ht="15" x14ac:dyDescent="0.2">
      <c r="A149" s="7" t="s">
        <v>1904</v>
      </c>
      <c r="B149" s="603"/>
      <c r="C149" s="603"/>
      <c r="D149" s="603"/>
      <c r="E149" s="603"/>
      <c r="F149" s="603"/>
      <c r="G149" s="543"/>
      <c r="H149" s="542"/>
      <c r="I149" s="542"/>
      <c r="J149" s="542"/>
      <c r="K149" s="542"/>
      <c r="L149" s="542"/>
      <c r="M149" s="542"/>
    </row>
    <row r="150" spans="1:13" ht="15.75" x14ac:dyDescent="0.2">
      <c r="A150" s="541" t="s">
        <v>1390</v>
      </c>
      <c r="B150" s="542"/>
      <c r="C150" s="542"/>
      <c r="D150" s="542"/>
      <c r="E150" s="542"/>
      <c r="F150" s="542"/>
      <c r="G150" s="543"/>
      <c r="H150" s="542"/>
      <c r="I150" s="542"/>
      <c r="J150" s="542"/>
      <c r="K150" s="542"/>
      <c r="L150" s="542"/>
      <c r="M150" s="542"/>
    </row>
    <row r="151" spans="1:13" ht="15" x14ac:dyDescent="0.2">
      <c r="A151" s="606"/>
      <c r="B151" s="542"/>
      <c r="C151" s="542"/>
      <c r="D151" s="542"/>
      <c r="E151" s="542"/>
      <c r="F151" s="542"/>
      <c r="G151" s="543"/>
      <c r="H151" s="542"/>
      <c r="I151" s="542"/>
      <c r="J151" s="542"/>
      <c r="K151" s="542"/>
      <c r="L151" s="542"/>
      <c r="M151" s="542"/>
    </row>
    <row r="152" spans="1:13" ht="15" x14ac:dyDescent="0.2">
      <c r="A152" s="628"/>
      <c r="B152" s="542"/>
      <c r="C152" s="542"/>
      <c r="D152" s="542"/>
      <c r="E152" s="542"/>
      <c r="F152" s="542"/>
      <c r="G152" s="543"/>
      <c r="H152" s="542"/>
      <c r="I152" s="542"/>
      <c r="J152" s="542"/>
      <c r="K152" s="542"/>
      <c r="L152" s="542"/>
      <c r="M152" s="542"/>
    </row>
    <row r="153" spans="1:13" ht="15" x14ac:dyDescent="0.2">
      <c r="A153" s="628"/>
      <c r="B153" s="542"/>
      <c r="C153" s="542"/>
      <c r="D153" s="542"/>
      <c r="E153" s="542"/>
      <c r="F153" s="542"/>
      <c r="G153" s="543"/>
      <c r="H153" s="542"/>
      <c r="I153" s="542"/>
      <c r="J153" s="542"/>
      <c r="K153" s="542"/>
      <c r="L153" s="542"/>
      <c r="M153" s="542"/>
    </row>
    <row r="154" spans="1:13" ht="15" x14ac:dyDescent="0.2">
      <c r="A154" s="628"/>
      <c r="B154" s="542"/>
      <c r="C154" s="542"/>
      <c r="D154" s="542"/>
      <c r="E154" s="542"/>
      <c r="F154" s="542"/>
      <c r="G154" s="543"/>
      <c r="H154" s="542"/>
      <c r="I154" s="542"/>
      <c r="J154" s="542"/>
      <c r="K154" s="542"/>
      <c r="L154" s="542"/>
      <c r="M154" s="542"/>
    </row>
    <row r="155" spans="1:13" ht="15" x14ac:dyDescent="0.2">
      <c r="A155" s="628"/>
      <c r="B155" s="542"/>
      <c r="C155" s="542"/>
      <c r="D155" s="542"/>
      <c r="E155" s="542"/>
      <c r="F155" s="542"/>
      <c r="G155" s="543"/>
      <c r="H155" s="542"/>
      <c r="I155" s="542"/>
      <c r="J155" s="542"/>
      <c r="K155" s="542"/>
      <c r="L155" s="542"/>
      <c r="M155" s="542"/>
    </row>
    <row r="156" spans="1:13" ht="15" x14ac:dyDescent="0.2">
      <c r="A156" s="628"/>
      <c r="B156" s="542"/>
      <c r="C156" s="542"/>
      <c r="D156" s="542"/>
      <c r="E156" s="542"/>
      <c r="F156" s="542"/>
      <c r="G156" s="543"/>
      <c r="H156" s="542"/>
      <c r="I156" s="542"/>
      <c r="J156" s="542"/>
      <c r="K156" s="542"/>
      <c r="L156" s="542"/>
      <c r="M156" s="542"/>
    </row>
    <row r="157" spans="1:13" ht="15" x14ac:dyDescent="0.2">
      <c r="A157" s="628"/>
      <c r="B157" s="542"/>
      <c r="C157" s="542"/>
      <c r="D157" s="542"/>
      <c r="E157" s="542"/>
      <c r="F157" s="542"/>
      <c r="G157" s="543"/>
      <c r="H157" s="542"/>
      <c r="I157" s="542"/>
      <c r="J157" s="542"/>
      <c r="K157" s="542"/>
      <c r="L157" s="542"/>
      <c r="M157" s="542"/>
    </row>
    <row r="158" spans="1:13" ht="15" x14ac:dyDescent="0.2">
      <c r="A158" s="628"/>
      <c r="B158" s="542"/>
      <c r="C158" s="542"/>
      <c r="D158" s="542"/>
      <c r="E158" s="542"/>
      <c r="F158" s="542"/>
      <c r="G158" s="543"/>
      <c r="H158" s="542"/>
      <c r="I158" s="542"/>
      <c r="J158" s="542"/>
      <c r="K158" s="542"/>
      <c r="L158" s="542"/>
      <c r="M158" s="542"/>
    </row>
    <row r="159" spans="1:13" ht="15" x14ac:dyDescent="0.2">
      <c r="A159" s="628"/>
      <c r="B159" s="542"/>
      <c r="C159" s="542"/>
      <c r="D159" s="542"/>
      <c r="E159" s="542"/>
      <c r="F159" s="542"/>
      <c r="G159" s="543"/>
      <c r="H159" s="542"/>
      <c r="I159" s="542"/>
      <c r="J159" s="542"/>
      <c r="K159" s="542"/>
      <c r="L159" s="542"/>
      <c r="M159" s="542"/>
    </row>
    <row r="160" spans="1:13" ht="15" x14ac:dyDescent="0.2">
      <c r="A160" s="628"/>
      <c r="B160" s="542"/>
      <c r="C160" s="542"/>
      <c r="D160" s="542"/>
      <c r="E160" s="542"/>
      <c r="F160" s="542"/>
      <c r="G160" s="543"/>
      <c r="H160" s="542"/>
      <c r="I160" s="542"/>
      <c r="J160" s="542"/>
      <c r="K160" s="542"/>
      <c r="L160" s="542"/>
      <c r="M160" s="542"/>
    </row>
    <row r="161" spans="1:13" ht="15" x14ac:dyDescent="0.2">
      <c r="A161" s="628"/>
      <c r="B161" s="542"/>
      <c r="C161" s="542"/>
      <c r="D161" s="542"/>
      <c r="E161" s="542"/>
      <c r="F161" s="542"/>
      <c r="G161" s="543"/>
      <c r="H161" s="542"/>
      <c r="I161" s="542"/>
      <c r="J161" s="542"/>
      <c r="K161" s="542"/>
      <c r="L161" s="542"/>
      <c r="M161" s="542"/>
    </row>
    <row r="162" spans="1:13" ht="15" x14ac:dyDescent="0.2">
      <c r="A162" s="628"/>
      <c r="B162" s="542"/>
      <c r="C162" s="542"/>
      <c r="D162" s="542"/>
      <c r="E162" s="542"/>
      <c r="F162" s="542"/>
      <c r="G162" s="543"/>
      <c r="H162" s="542"/>
      <c r="I162" s="542"/>
      <c r="J162" s="542"/>
      <c r="K162" s="542"/>
      <c r="L162" s="542"/>
      <c r="M162" s="542"/>
    </row>
    <row r="163" spans="1:13" ht="15" x14ac:dyDescent="0.2">
      <c r="A163" s="628"/>
      <c r="B163" s="542"/>
      <c r="C163" s="542"/>
      <c r="D163" s="542"/>
      <c r="E163" s="542"/>
      <c r="F163" s="542"/>
      <c r="G163" s="543"/>
      <c r="H163" s="542"/>
      <c r="I163" s="542"/>
      <c r="J163" s="542"/>
      <c r="K163" s="542"/>
      <c r="L163" s="542"/>
      <c r="M163" s="542"/>
    </row>
    <row r="164" spans="1:13" ht="15" x14ac:dyDescent="0.2">
      <c r="A164" s="628"/>
      <c r="B164" s="542"/>
      <c r="C164" s="542"/>
      <c r="D164" s="542"/>
      <c r="E164" s="542"/>
      <c r="F164" s="542"/>
      <c r="G164" s="543"/>
      <c r="H164" s="542"/>
      <c r="I164" s="542"/>
      <c r="J164" s="542"/>
      <c r="K164" s="542"/>
      <c r="L164" s="542"/>
      <c r="M164" s="542"/>
    </row>
    <row r="165" spans="1:13" ht="15" x14ac:dyDescent="0.2">
      <c r="A165" s="628"/>
      <c r="B165" s="542"/>
      <c r="C165" s="542"/>
      <c r="D165" s="542"/>
      <c r="E165" s="542"/>
      <c r="F165" s="542"/>
      <c r="G165" s="543"/>
      <c r="H165" s="542"/>
      <c r="I165" s="542"/>
      <c r="J165" s="542"/>
      <c r="K165" s="542"/>
      <c r="L165" s="542"/>
      <c r="M165" s="542"/>
    </row>
    <row r="166" spans="1:13" ht="15" x14ac:dyDescent="0.2">
      <c r="A166" s="628"/>
      <c r="B166" s="542"/>
      <c r="C166" s="542"/>
      <c r="D166" s="542"/>
      <c r="E166" s="542"/>
      <c r="F166" s="542"/>
      <c r="G166" s="543"/>
      <c r="H166" s="542"/>
      <c r="I166" s="542"/>
      <c r="J166" s="542"/>
      <c r="K166" s="542"/>
      <c r="L166" s="542"/>
      <c r="M166" s="542"/>
    </row>
    <row r="167" spans="1:13" ht="15" x14ac:dyDescent="0.2">
      <c r="A167" s="628"/>
      <c r="B167" s="542"/>
      <c r="C167" s="542"/>
      <c r="D167" s="542"/>
      <c r="E167" s="542"/>
      <c r="F167" s="542"/>
      <c r="G167" s="543"/>
      <c r="H167" s="542"/>
      <c r="I167" s="542"/>
      <c r="J167" s="542"/>
      <c r="K167" s="542"/>
      <c r="L167" s="542"/>
      <c r="M167" s="542"/>
    </row>
    <row r="168" spans="1:13" ht="15" x14ac:dyDescent="0.2">
      <c r="A168" s="628"/>
      <c r="B168" s="542"/>
      <c r="C168" s="542"/>
      <c r="D168" s="542"/>
      <c r="E168" s="542"/>
      <c r="F168" s="542"/>
      <c r="G168" s="543"/>
      <c r="H168" s="542"/>
      <c r="I168" s="542"/>
      <c r="J168" s="542"/>
      <c r="K168" s="542"/>
      <c r="L168" s="542"/>
      <c r="M168" s="542"/>
    </row>
    <row r="169" spans="1:13" ht="15" x14ac:dyDescent="0.2">
      <c r="A169" s="628"/>
      <c r="B169" s="542"/>
      <c r="C169" s="542"/>
      <c r="D169" s="542"/>
      <c r="E169" s="542"/>
      <c r="F169" s="542"/>
      <c r="G169" s="543"/>
      <c r="H169" s="542"/>
      <c r="I169" s="542"/>
      <c r="J169" s="542"/>
      <c r="K169" s="542"/>
      <c r="L169" s="542"/>
      <c r="M169" s="542"/>
    </row>
    <row r="170" spans="1:13" ht="16.5" thickBot="1" x14ac:dyDescent="0.25">
      <c r="A170" s="3397" t="s">
        <v>1999</v>
      </c>
      <c r="B170" s="3397"/>
      <c r="C170" s="3397"/>
      <c r="D170" s="3397"/>
      <c r="E170" s="3397"/>
      <c r="F170" s="3397"/>
      <c r="G170" s="3397"/>
      <c r="H170" s="3397"/>
      <c r="I170" s="3397"/>
      <c r="J170" s="3397"/>
      <c r="K170" s="3397"/>
      <c r="L170" s="3397"/>
      <c r="M170" s="3397"/>
    </row>
    <row r="171" spans="1:13" ht="16.5" thickBot="1" x14ac:dyDescent="0.25">
      <c r="A171" s="3427" t="s">
        <v>1399</v>
      </c>
      <c r="B171" s="3401"/>
      <c r="C171" s="3405"/>
      <c r="D171" s="3402"/>
      <c r="E171" s="3432"/>
      <c r="F171" s="3405"/>
      <c r="G171" s="3420"/>
      <c r="H171" s="3406" t="s">
        <v>1362</v>
      </c>
      <c r="I171" s="3407"/>
      <c r="J171" s="3407"/>
      <c r="K171" s="3407"/>
      <c r="L171" s="3407"/>
      <c r="M171" s="3408"/>
    </row>
    <row r="172" spans="1:13" ht="15.75" x14ac:dyDescent="0.2">
      <c r="A172" s="3428"/>
      <c r="B172" s="3429"/>
      <c r="C172" s="3430"/>
      <c r="D172" s="3431"/>
      <c r="E172" s="3433"/>
      <c r="F172" s="3430"/>
      <c r="G172" s="3434"/>
      <c r="H172" s="3401" t="s">
        <v>1364</v>
      </c>
      <c r="I172" s="3405"/>
      <c r="J172" s="3420"/>
      <c r="K172" s="3401" t="s">
        <v>1365</v>
      </c>
      <c r="L172" s="3405"/>
      <c r="M172" s="3420"/>
    </row>
    <row r="173" spans="1:13" ht="16.5" thickBot="1" x14ac:dyDescent="0.25">
      <c r="A173" s="3428"/>
      <c r="B173" s="3435">
        <v>2020</v>
      </c>
      <c r="C173" s="3436"/>
      <c r="D173" s="3437"/>
      <c r="E173" s="3438">
        <v>2021</v>
      </c>
      <c r="F173" s="3422"/>
      <c r="G173" s="3423"/>
      <c r="H173" s="3421" t="s">
        <v>1995</v>
      </c>
      <c r="I173" s="3422"/>
      <c r="J173" s="3423"/>
      <c r="K173" s="3421" t="s">
        <v>1995</v>
      </c>
      <c r="L173" s="3422"/>
      <c r="M173" s="3423"/>
    </row>
    <row r="174" spans="1:13" ht="15.75" x14ac:dyDescent="0.2">
      <c r="A174" s="1349" t="s">
        <v>1400</v>
      </c>
      <c r="B174" s="608"/>
      <c r="C174" s="557"/>
      <c r="D174" s="560"/>
      <c r="E174" s="608"/>
      <c r="F174" s="557"/>
      <c r="G174" s="1357"/>
      <c r="H174" s="608"/>
      <c r="I174" s="557"/>
      <c r="J174" s="560"/>
      <c r="K174" s="561"/>
      <c r="L174" s="629"/>
      <c r="M174" s="563"/>
    </row>
    <row r="175" spans="1:13" ht="15" x14ac:dyDescent="0.2">
      <c r="A175" s="633" t="s">
        <v>1367</v>
      </c>
      <c r="B175" s="3439">
        <v>68</v>
      </c>
      <c r="C175" s="3440"/>
      <c r="D175" s="3441"/>
      <c r="E175" s="3444">
        <v>80</v>
      </c>
      <c r="F175" s="3462"/>
      <c r="G175" s="3463"/>
      <c r="H175" s="633"/>
      <c r="I175" s="569"/>
      <c r="J175" s="571">
        <v>17.64705882352942</v>
      </c>
      <c r="K175" s="572"/>
      <c r="L175" s="632"/>
      <c r="M175" s="630">
        <v>12</v>
      </c>
    </row>
    <row r="176" spans="1:13" ht="15" x14ac:dyDescent="0.2">
      <c r="A176" s="633" t="s">
        <v>1368</v>
      </c>
      <c r="B176" s="3439">
        <v>68</v>
      </c>
      <c r="C176" s="3440"/>
      <c r="D176" s="3441"/>
      <c r="E176" s="3444">
        <v>75.8</v>
      </c>
      <c r="F176" s="3445"/>
      <c r="G176" s="3445"/>
      <c r="H176" s="1358"/>
      <c r="I176" s="569"/>
      <c r="J176" s="571">
        <v>11.470588235294116</v>
      </c>
      <c r="K176" s="572"/>
      <c r="L176" s="632"/>
      <c r="M176" s="630">
        <v>7.7999999999999972</v>
      </c>
    </row>
    <row r="177" spans="1:13" ht="15" x14ac:dyDescent="0.2">
      <c r="A177" s="633" t="s">
        <v>1487</v>
      </c>
      <c r="B177" s="3439">
        <v>148.80000000000001</v>
      </c>
      <c r="C177" s="3440"/>
      <c r="D177" s="3441"/>
      <c r="E177" s="3444">
        <v>270.10000000000002</v>
      </c>
      <c r="F177" s="3445"/>
      <c r="G177" s="3445"/>
      <c r="H177" s="1358"/>
      <c r="I177" s="569"/>
      <c r="J177" s="571">
        <v>81.518817204301087</v>
      </c>
      <c r="K177" s="572"/>
      <c r="L177" s="632"/>
      <c r="M177" s="630">
        <v>121.30000000000001</v>
      </c>
    </row>
    <row r="178" spans="1:13" ht="15" x14ac:dyDescent="0.2">
      <c r="A178" s="633" t="s">
        <v>1370</v>
      </c>
      <c r="B178" s="3439">
        <v>2.1882352941176473</v>
      </c>
      <c r="C178" s="3440"/>
      <c r="D178" s="3441"/>
      <c r="E178" s="3442">
        <v>3.5633245382585756</v>
      </c>
      <c r="F178" s="3443"/>
      <c r="G178" s="3443"/>
      <c r="H178" s="1358"/>
      <c r="I178" s="569"/>
      <c r="J178" s="571">
        <v>62.840099866655322</v>
      </c>
      <c r="K178" s="572"/>
      <c r="L178" s="632"/>
      <c r="M178" s="1339">
        <v>1.3750892441409284</v>
      </c>
    </row>
    <row r="179" spans="1:13" ht="15.75" x14ac:dyDescent="0.2">
      <c r="A179" s="588" t="s">
        <v>1401</v>
      </c>
      <c r="B179" s="3449"/>
      <c r="C179" s="3450"/>
      <c r="D179" s="3451"/>
      <c r="E179" s="3449"/>
      <c r="F179" s="3450"/>
      <c r="G179" s="3451"/>
      <c r="H179" s="1358"/>
      <c r="I179" s="569"/>
      <c r="J179" s="571"/>
      <c r="K179" s="572"/>
      <c r="L179" s="632"/>
      <c r="M179" s="574"/>
    </row>
    <row r="180" spans="1:13" ht="15" x14ac:dyDescent="0.2">
      <c r="A180" s="633" t="s">
        <v>1367</v>
      </c>
      <c r="B180" s="3439">
        <v>516</v>
      </c>
      <c r="C180" s="3440"/>
      <c r="D180" s="3441"/>
      <c r="E180" s="3444">
        <v>463.45000000000005</v>
      </c>
      <c r="F180" s="3445"/>
      <c r="G180" s="3445"/>
      <c r="H180" s="1358"/>
      <c r="I180" s="569"/>
      <c r="J180" s="571">
        <v>-10.18410852713177</v>
      </c>
      <c r="K180" s="572"/>
      <c r="L180" s="632"/>
      <c r="M180" s="630">
        <v>-52.549999999999955</v>
      </c>
    </row>
    <row r="181" spans="1:13" ht="15" x14ac:dyDescent="0.2">
      <c r="A181" s="633" t="s">
        <v>1368</v>
      </c>
      <c r="B181" s="3439">
        <v>497</v>
      </c>
      <c r="C181" s="3440"/>
      <c r="D181" s="3441"/>
      <c r="E181" s="3444">
        <v>418.45000000000005</v>
      </c>
      <c r="F181" s="3445"/>
      <c r="G181" s="3445"/>
      <c r="H181" s="1358"/>
      <c r="I181" s="569"/>
      <c r="J181" s="571">
        <v>-15.804828973843058</v>
      </c>
      <c r="K181" s="572"/>
      <c r="L181" s="632"/>
      <c r="M181" s="630">
        <v>-78.549999999999955</v>
      </c>
    </row>
    <row r="182" spans="1:13" ht="15" x14ac:dyDescent="0.2">
      <c r="A182" s="633" t="s">
        <v>1485</v>
      </c>
      <c r="B182" s="3439">
        <v>3185.5</v>
      </c>
      <c r="C182" s="3440"/>
      <c r="D182" s="3441"/>
      <c r="E182" s="3444">
        <v>4011.7450000000003</v>
      </c>
      <c r="F182" s="3445"/>
      <c r="G182" s="3445"/>
      <c r="H182" s="1358"/>
      <c r="I182" s="569"/>
      <c r="J182" s="571">
        <v>25.937686391461327</v>
      </c>
      <c r="K182" s="572"/>
      <c r="L182" s="632"/>
      <c r="M182" s="630">
        <v>826.24500000000035</v>
      </c>
    </row>
    <row r="183" spans="1:13" ht="15" x14ac:dyDescent="0.2">
      <c r="A183" s="633" t="s">
        <v>1370</v>
      </c>
      <c r="B183" s="3439">
        <v>6.4094567404426561</v>
      </c>
      <c r="C183" s="3440"/>
      <c r="D183" s="3441"/>
      <c r="E183" s="3442">
        <v>9.5871549766997255</v>
      </c>
      <c r="F183" s="3443"/>
      <c r="G183" s="3443"/>
      <c r="H183" s="1358"/>
      <c r="I183" s="569"/>
      <c r="J183" s="571">
        <v>49.578277300887265</v>
      </c>
      <c r="K183" s="572"/>
      <c r="L183" s="632"/>
      <c r="M183" s="1342">
        <v>3.1776982362570694</v>
      </c>
    </row>
    <row r="184" spans="1:13" ht="15.75" x14ac:dyDescent="0.2">
      <c r="A184" s="588" t="s">
        <v>1402</v>
      </c>
      <c r="B184" s="3449"/>
      <c r="C184" s="3450"/>
      <c r="D184" s="3451"/>
      <c r="E184" s="3449"/>
      <c r="F184" s="3450"/>
      <c r="G184" s="3451"/>
      <c r="H184" s="1358"/>
      <c r="I184" s="569"/>
      <c r="J184" s="571"/>
      <c r="K184" s="572"/>
      <c r="L184" s="632"/>
      <c r="M184" s="574"/>
    </row>
    <row r="185" spans="1:13" ht="15" x14ac:dyDescent="0.2">
      <c r="A185" s="633" t="s">
        <v>1367</v>
      </c>
      <c r="B185" s="3439">
        <v>214</v>
      </c>
      <c r="C185" s="3440"/>
      <c r="D185" s="3441"/>
      <c r="E185" s="3444">
        <v>278.93</v>
      </c>
      <c r="F185" s="3445"/>
      <c r="G185" s="3445"/>
      <c r="H185" s="1358"/>
      <c r="I185" s="569"/>
      <c r="J185" s="571">
        <v>30.341121495327116</v>
      </c>
      <c r="K185" s="572"/>
      <c r="L185" s="632"/>
      <c r="M185" s="630">
        <v>64.930000000000007</v>
      </c>
    </row>
    <row r="186" spans="1:13" ht="15" x14ac:dyDescent="0.2">
      <c r="A186" s="633" t="s">
        <v>1368</v>
      </c>
      <c r="B186" s="3439">
        <v>199</v>
      </c>
      <c r="C186" s="3440"/>
      <c r="D186" s="3441"/>
      <c r="E186" s="3444">
        <v>258.5</v>
      </c>
      <c r="F186" s="3445"/>
      <c r="G186" s="3445"/>
      <c r="H186" s="1358"/>
      <c r="I186" s="569"/>
      <c r="J186" s="571">
        <v>29.899497487437202</v>
      </c>
      <c r="K186" s="572"/>
      <c r="L186" s="632"/>
      <c r="M186" s="630">
        <v>59.5</v>
      </c>
    </row>
    <row r="187" spans="1:13" ht="15" x14ac:dyDescent="0.2">
      <c r="A187" s="633" t="s">
        <v>1488</v>
      </c>
      <c r="B187" s="3439">
        <v>1696</v>
      </c>
      <c r="C187" s="3440"/>
      <c r="D187" s="3441"/>
      <c r="E187" s="3444">
        <v>2948.15</v>
      </c>
      <c r="F187" s="3445"/>
      <c r="G187" s="3445"/>
      <c r="H187" s="1358"/>
      <c r="I187" s="569"/>
      <c r="J187" s="571">
        <v>73.829599056603769</v>
      </c>
      <c r="K187" s="572"/>
      <c r="L187" s="632"/>
      <c r="M187" s="630">
        <v>1252.1500000000001</v>
      </c>
    </row>
    <row r="188" spans="1:13" ht="15" x14ac:dyDescent="0.2">
      <c r="A188" s="633" t="s">
        <v>1370</v>
      </c>
      <c r="B188" s="3439">
        <v>8.5226130653266328</v>
      </c>
      <c r="C188" s="3440"/>
      <c r="D188" s="3441"/>
      <c r="E188" s="3446">
        <v>11.404835589941973</v>
      </c>
      <c r="F188" s="3447"/>
      <c r="G188" s="3447"/>
      <c r="H188" s="1358"/>
      <c r="I188" s="569"/>
      <c r="J188" s="571">
        <v>33.818530801795561</v>
      </c>
      <c r="K188" s="572"/>
      <c r="L188" s="632"/>
      <c r="M188" s="1342">
        <v>2.8822225246153401</v>
      </c>
    </row>
    <row r="189" spans="1:13" ht="15.75" x14ac:dyDescent="0.2">
      <c r="A189" s="588" t="s">
        <v>1403</v>
      </c>
      <c r="B189" s="3452"/>
      <c r="C189" s="3453"/>
      <c r="D189" s="3454"/>
      <c r="E189" s="3452"/>
      <c r="F189" s="3453"/>
      <c r="G189" s="3454"/>
      <c r="H189" s="633"/>
      <c r="I189" s="579"/>
      <c r="J189" s="581"/>
      <c r="K189" s="572"/>
      <c r="L189" s="632"/>
      <c r="M189" s="574"/>
    </row>
    <row r="190" spans="1:13" ht="15" x14ac:dyDescent="0.2">
      <c r="A190" s="633" t="s">
        <v>1367</v>
      </c>
      <c r="B190" s="3439">
        <v>4127</v>
      </c>
      <c r="C190" s="3440"/>
      <c r="D190" s="3441"/>
      <c r="E190" s="3444">
        <v>3272.8500000000004</v>
      </c>
      <c r="F190" s="3445"/>
      <c r="G190" s="3445"/>
      <c r="H190" s="1358"/>
      <c r="I190" s="569"/>
      <c r="J190" s="571">
        <v>-20.696631936031011</v>
      </c>
      <c r="K190" s="572"/>
      <c r="L190" s="632"/>
      <c r="M190" s="630">
        <v>-854.14999999999964</v>
      </c>
    </row>
    <row r="191" spans="1:13" ht="15" x14ac:dyDescent="0.2">
      <c r="A191" s="633" t="s">
        <v>1368</v>
      </c>
      <c r="B191" s="3439">
        <v>3948</v>
      </c>
      <c r="C191" s="3440"/>
      <c r="D191" s="3441"/>
      <c r="E191" s="3444">
        <v>3098.3500000000004</v>
      </c>
      <c r="F191" s="3445"/>
      <c r="G191" s="3445"/>
      <c r="H191" s="1358"/>
      <c r="I191" s="569"/>
      <c r="J191" s="571">
        <v>-21.52102330293819</v>
      </c>
      <c r="K191" s="572"/>
      <c r="L191" s="632"/>
      <c r="M191" s="630">
        <v>-849.64999999999964</v>
      </c>
    </row>
    <row r="192" spans="1:13" ht="15" x14ac:dyDescent="0.2">
      <c r="A192" s="633" t="s">
        <v>1485</v>
      </c>
      <c r="B192" s="3439">
        <v>27930.5</v>
      </c>
      <c r="C192" s="3440"/>
      <c r="D192" s="3441"/>
      <c r="E192" s="3444">
        <v>26633.96</v>
      </c>
      <c r="F192" s="3445"/>
      <c r="G192" s="3445"/>
      <c r="H192" s="1358"/>
      <c r="I192" s="569"/>
      <c r="J192" s="571">
        <v>-4.642022162152486</v>
      </c>
      <c r="K192" s="572"/>
      <c r="L192" s="632"/>
      <c r="M192" s="630">
        <v>-1296.5400000000009</v>
      </c>
    </row>
    <row r="193" spans="1:13" ht="15" x14ac:dyDescent="0.2">
      <c r="A193" s="633" t="s">
        <v>1370</v>
      </c>
      <c r="B193" s="3439">
        <v>7.0745947315096247</v>
      </c>
      <c r="C193" s="3440"/>
      <c r="D193" s="3441"/>
      <c r="E193" s="3446">
        <v>8.5961753836719534</v>
      </c>
      <c r="F193" s="3447"/>
      <c r="G193" s="3447"/>
      <c r="H193" s="1358"/>
      <c r="I193" s="569"/>
      <c r="J193" s="571">
        <v>21.507672310688577</v>
      </c>
      <c r="K193" s="572"/>
      <c r="L193" s="632"/>
      <c r="M193" s="1342">
        <v>1.5215806521623287</v>
      </c>
    </row>
    <row r="194" spans="1:13" ht="15.75" x14ac:dyDescent="0.2">
      <c r="A194" s="588" t="s">
        <v>1404</v>
      </c>
      <c r="B194" s="3449"/>
      <c r="C194" s="3450"/>
      <c r="D194" s="3451"/>
      <c r="E194" s="3449"/>
      <c r="F194" s="3450"/>
      <c r="G194" s="3451"/>
      <c r="H194" s="1358"/>
      <c r="I194" s="569"/>
      <c r="J194" s="571"/>
      <c r="K194" s="572"/>
      <c r="L194" s="632"/>
      <c r="M194" s="574"/>
    </row>
    <row r="195" spans="1:13" ht="15" x14ac:dyDescent="0.2">
      <c r="A195" s="633" t="s">
        <v>1367</v>
      </c>
      <c r="B195" s="3439">
        <v>7439.1500000000005</v>
      </c>
      <c r="C195" s="3440"/>
      <c r="D195" s="3441"/>
      <c r="E195" s="3444">
        <v>7289.8609999999999</v>
      </c>
      <c r="F195" s="3445"/>
      <c r="G195" s="3445"/>
      <c r="H195" s="1358"/>
      <c r="I195" s="569"/>
      <c r="J195" s="571">
        <v>-2.0068018523621731</v>
      </c>
      <c r="K195" s="572"/>
      <c r="L195" s="632"/>
      <c r="M195" s="630">
        <v>-149.28900000000067</v>
      </c>
    </row>
    <row r="196" spans="1:13" ht="15" x14ac:dyDescent="0.2">
      <c r="A196" s="633" t="s">
        <v>1368</v>
      </c>
      <c r="B196" s="3439">
        <v>6587.35</v>
      </c>
      <c r="C196" s="3440"/>
      <c r="D196" s="3441"/>
      <c r="E196" s="3444">
        <v>6557.8360000000002</v>
      </c>
      <c r="F196" s="3445"/>
      <c r="G196" s="3445"/>
      <c r="H196" s="1358"/>
      <c r="I196" s="569"/>
      <c r="J196" s="571">
        <v>-0.44804056259344804</v>
      </c>
      <c r="K196" s="572"/>
      <c r="L196" s="632"/>
      <c r="M196" s="630">
        <v>-29.514000000000124</v>
      </c>
    </row>
    <row r="197" spans="1:13" ht="15" x14ac:dyDescent="0.2">
      <c r="A197" s="633" t="s">
        <v>1478</v>
      </c>
      <c r="B197" s="3439">
        <v>4347.9459999999999</v>
      </c>
      <c r="C197" s="3440"/>
      <c r="D197" s="3441"/>
      <c r="E197" s="3444">
        <v>4771.1161999999995</v>
      </c>
      <c r="F197" s="3445"/>
      <c r="G197" s="3445"/>
      <c r="H197" s="1358"/>
      <c r="I197" s="569"/>
      <c r="J197" s="571">
        <v>9.7326461736185337</v>
      </c>
      <c r="K197" s="572"/>
      <c r="L197" s="632"/>
      <c r="M197" s="630">
        <v>423.17019999999957</v>
      </c>
    </row>
    <row r="198" spans="1:13" ht="15" x14ac:dyDescent="0.2">
      <c r="A198" s="633" t="s">
        <v>1370</v>
      </c>
      <c r="B198" s="3472">
        <v>0.63984136210791198</v>
      </c>
      <c r="C198" s="3473"/>
      <c r="D198" s="3474"/>
      <c r="E198" s="3442">
        <v>0.71174985205182884</v>
      </c>
      <c r="F198" s="3443"/>
      <c r="G198" s="3443"/>
      <c r="H198" s="1358"/>
      <c r="I198" s="569"/>
      <c r="J198" s="571">
        <v>11.23848725675056</v>
      </c>
      <c r="K198" s="572"/>
      <c r="L198" s="632"/>
      <c r="M198" s="1342">
        <v>7.1908489943916853E-2</v>
      </c>
    </row>
    <row r="199" spans="1:13" ht="15.75" x14ac:dyDescent="0.2">
      <c r="A199" s="588" t="s">
        <v>1405</v>
      </c>
      <c r="B199" s="3449"/>
      <c r="C199" s="3450"/>
      <c r="D199" s="3451"/>
      <c r="E199" s="3449"/>
      <c r="F199" s="3450"/>
      <c r="G199" s="3451"/>
      <c r="H199" s="1358"/>
      <c r="I199" s="569"/>
      <c r="J199" s="571"/>
      <c r="K199" s="572"/>
      <c r="L199" s="632"/>
      <c r="M199" s="574"/>
    </row>
    <row r="200" spans="1:13" ht="15" x14ac:dyDescent="0.2">
      <c r="A200" s="633" t="s">
        <v>1367</v>
      </c>
      <c r="B200" s="3439">
        <v>14454.05</v>
      </c>
      <c r="C200" s="3440"/>
      <c r="D200" s="3441"/>
      <c r="E200" s="3444">
        <v>14090.807000000001</v>
      </c>
      <c r="F200" s="3445"/>
      <c r="G200" s="3445"/>
      <c r="H200" s="1358"/>
      <c r="I200" s="569"/>
      <c r="J200" s="571">
        <v>-2.5130880272311202</v>
      </c>
      <c r="K200" s="572"/>
      <c r="L200" s="632"/>
      <c r="M200" s="630">
        <v>-363.24299999999857</v>
      </c>
    </row>
    <row r="201" spans="1:13" ht="15" x14ac:dyDescent="0.2">
      <c r="A201" s="633" t="s">
        <v>1368</v>
      </c>
      <c r="B201" s="3439">
        <v>6004.2749999999996</v>
      </c>
      <c r="C201" s="3440"/>
      <c r="D201" s="3441"/>
      <c r="E201" s="3444">
        <v>6027.4070000000002</v>
      </c>
      <c r="F201" s="3445"/>
      <c r="G201" s="3445"/>
      <c r="H201" s="1358"/>
      <c r="I201" s="569"/>
      <c r="J201" s="571">
        <v>0.38525883641240455</v>
      </c>
      <c r="K201" s="572"/>
      <c r="L201" s="632"/>
      <c r="M201" s="630">
        <v>23.132000000000517</v>
      </c>
    </row>
    <row r="202" spans="1:13" ht="15" x14ac:dyDescent="0.2">
      <c r="A202" s="633" t="s">
        <v>92</v>
      </c>
      <c r="B202" s="3439">
        <v>78055.574999999997</v>
      </c>
      <c r="C202" s="3440"/>
      <c r="D202" s="3441"/>
      <c r="E202" s="3444">
        <v>78356.290999999997</v>
      </c>
      <c r="F202" s="3445"/>
      <c r="G202" s="3455"/>
      <c r="H202" s="567"/>
      <c r="I202" s="567"/>
      <c r="J202" s="571">
        <v>0.38525883641239034</v>
      </c>
      <c r="K202" s="572"/>
      <c r="L202" s="632"/>
      <c r="M202" s="630">
        <v>300.71600000000035</v>
      </c>
    </row>
    <row r="203" spans="1:13" ht="15" x14ac:dyDescent="0.2">
      <c r="A203" s="633" t="s">
        <v>1489</v>
      </c>
      <c r="B203" s="3439">
        <v>50844.625000000007</v>
      </c>
      <c r="C203" s="3440"/>
      <c r="D203" s="3441"/>
      <c r="E203" s="3444">
        <v>54235.894355421697</v>
      </c>
      <c r="F203" s="3445"/>
      <c r="G203" s="3445"/>
      <c r="H203" s="1358"/>
      <c r="I203" s="569"/>
      <c r="J203" s="1346">
        <v>6.6698679662239329</v>
      </c>
      <c r="K203" s="572"/>
      <c r="L203" s="632"/>
      <c r="M203" s="630">
        <v>3391.2693554216894</v>
      </c>
    </row>
    <row r="204" spans="1:13" ht="15" x14ac:dyDescent="0.2">
      <c r="A204" s="633" t="s">
        <v>1370</v>
      </c>
      <c r="B204" s="3439">
        <v>8.4680706663169172</v>
      </c>
      <c r="C204" s="3440"/>
      <c r="D204" s="3441"/>
      <c r="E204" s="3446">
        <v>8.9982133868546956</v>
      </c>
      <c r="F204" s="3447"/>
      <c r="G204" s="3447"/>
      <c r="H204" s="1358"/>
      <c r="I204" s="569"/>
      <c r="J204" s="571">
        <v>6.2604900387346163</v>
      </c>
      <c r="K204" s="572"/>
      <c r="L204" s="632"/>
      <c r="M204" s="1339">
        <v>0.53014272053777844</v>
      </c>
    </row>
    <row r="205" spans="1:13" ht="15.75" x14ac:dyDescent="0.2">
      <c r="A205" s="588" t="s">
        <v>1</v>
      </c>
      <c r="B205" s="3439"/>
      <c r="C205" s="3440"/>
      <c r="D205" s="3441"/>
      <c r="E205" s="3449"/>
      <c r="F205" s="3450"/>
      <c r="G205" s="3451"/>
      <c r="H205" s="1358"/>
      <c r="I205" s="569"/>
      <c r="J205" s="571"/>
      <c r="K205" s="572"/>
      <c r="L205" s="632"/>
      <c r="M205" s="574"/>
    </row>
    <row r="206" spans="1:13" ht="15" x14ac:dyDescent="0.2">
      <c r="A206" s="633" t="s">
        <v>1367</v>
      </c>
      <c r="B206" s="3439">
        <v>2736.95</v>
      </c>
      <c r="C206" s="3440"/>
      <c r="D206" s="3441"/>
      <c r="E206" s="3444">
        <v>3659.45</v>
      </c>
      <c r="F206" s="3445"/>
      <c r="G206" s="3445"/>
      <c r="H206" s="1358"/>
      <c r="I206" s="569"/>
      <c r="J206" s="571">
        <v>33.70540199857507</v>
      </c>
      <c r="K206" s="572"/>
      <c r="L206" s="632"/>
      <c r="M206" s="630">
        <v>922.5</v>
      </c>
    </row>
    <row r="207" spans="1:13" ht="15" x14ac:dyDescent="0.2">
      <c r="A207" s="633" t="s">
        <v>1368</v>
      </c>
      <c r="B207" s="3439">
        <v>2280.9499999999998</v>
      </c>
      <c r="C207" s="3440"/>
      <c r="D207" s="3441"/>
      <c r="E207" s="3444">
        <v>2797.45</v>
      </c>
      <c r="F207" s="3445"/>
      <c r="G207" s="3445"/>
      <c r="H207" s="1358"/>
      <c r="I207" s="569"/>
      <c r="J207" s="571">
        <v>22.644073741204323</v>
      </c>
      <c r="K207" s="572"/>
      <c r="L207" s="632"/>
      <c r="M207" s="630">
        <v>516.5</v>
      </c>
    </row>
    <row r="208" spans="1:13" ht="15" x14ac:dyDescent="0.2">
      <c r="A208" s="633" t="s">
        <v>1490</v>
      </c>
      <c r="B208" s="3439">
        <v>16304.85</v>
      </c>
      <c r="C208" s="3440"/>
      <c r="D208" s="3441"/>
      <c r="E208" s="3444">
        <v>19838.8</v>
      </c>
      <c r="F208" s="3445"/>
      <c r="G208" s="3445"/>
      <c r="H208" s="1358"/>
      <c r="I208" s="569"/>
      <c r="J208" s="571">
        <v>21.674225767179706</v>
      </c>
      <c r="K208" s="572"/>
      <c r="L208" s="632"/>
      <c r="M208" s="630">
        <v>3533.9499999999989</v>
      </c>
    </row>
    <row r="209" spans="1:13" ht="15" x14ac:dyDescent="0.2">
      <c r="A209" s="633" t="s">
        <v>1370</v>
      </c>
      <c r="B209" s="3424">
        <v>7.1482715535193675</v>
      </c>
      <c r="C209" s="3425"/>
      <c r="D209" s="3426"/>
      <c r="E209" s="3446">
        <v>7.0917442671003954</v>
      </c>
      <c r="F209" s="3447"/>
      <c r="G209" s="3447"/>
      <c r="H209" s="1358"/>
      <c r="I209" s="569"/>
      <c r="J209" s="571">
        <v>-0.79078258283489333</v>
      </c>
      <c r="K209" s="572"/>
      <c r="L209" s="632"/>
      <c r="M209" s="1339">
        <v>-5.6527286418972089E-2</v>
      </c>
    </row>
    <row r="210" spans="1:13" ht="15.75" x14ac:dyDescent="0.2">
      <c r="A210" s="588" t="s">
        <v>2</v>
      </c>
      <c r="B210" s="3459"/>
      <c r="C210" s="3460"/>
      <c r="D210" s="3461"/>
      <c r="E210" s="3459"/>
      <c r="F210" s="3460"/>
      <c r="G210" s="3461"/>
      <c r="H210" s="1358"/>
      <c r="I210" s="569"/>
      <c r="J210" s="571"/>
      <c r="K210" s="572"/>
      <c r="L210" s="632"/>
      <c r="M210" s="1339"/>
    </row>
    <row r="211" spans="1:13" ht="15" x14ac:dyDescent="0.2">
      <c r="A211" s="633" t="s">
        <v>1367</v>
      </c>
      <c r="B211" s="3439">
        <v>25508.9</v>
      </c>
      <c r="C211" s="3440"/>
      <c r="D211" s="3441"/>
      <c r="E211" s="3444">
        <v>26588.436999999998</v>
      </c>
      <c r="F211" s="3445"/>
      <c r="G211" s="3445"/>
      <c r="H211" s="1358"/>
      <c r="I211" s="569"/>
      <c r="J211" s="571">
        <v>4.2320013799105283</v>
      </c>
      <c r="K211" s="572"/>
      <c r="L211" s="632"/>
      <c r="M211" s="630">
        <v>1079.5369999999966</v>
      </c>
    </row>
    <row r="212" spans="1:13" ht="15" x14ac:dyDescent="0.2">
      <c r="A212" s="633" t="s">
        <v>1368</v>
      </c>
      <c r="B212" s="3439">
        <v>21515.9</v>
      </c>
      <c r="C212" s="3440"/>
      <c r="D212" s="3441"/>
      <c r="E212" s="3444">
        <v>22828.837</v>
      </c>
      <c r="F212" s="3445"/>
      <c r="G212" s="3445"/>
      <c r="H212" s="1358"/>
      <c r="I212" s="569"/>
      <c r="J212" s="571">
        <v>6.1021709526443146</v>
      </c>
      <c r="K212" s="572"/>
      <c r="L212" s="632"/>
      <c r="M212" s="630">
        <v>1312.9369999999981</v>
      </c>
    </row>
    <row r="213" spans="1:13" ht="15" x14ac:dyDescent="0.2">
      <c r="A213" s="633" t="s">
        <v>1490</v>
      </c>
      <c r="B213" s="3439">
        <v>73293.739999999991</v>
      </c>
      <c r="C213" s="3440"/>
      <c r="D213" s="3441"/>
      <c r="E213" s="3444">
        <v>83459.358000000007</v>
      </c>
      <c r="F213" s="3445"/>
      <c r="G213" s="3445"/>
      <c r="H213" s="1358"/>
      <c r="I213" s="569"/>
      <c r="J213" s="571">
        <v>13.869694737913534</v>
      </c>
      <c r="K213" s="572"/>
      <c r="L213" s="632"/>
      <c r="M213" s="630">
        <v>10165.618000000017</v>
      </c>
    </row>
    <row r="214" spans="1:13" ht="15" x14ac:dyDescent="0.2">
      <c r="A214" s="633" t="s">
        <v>1370</v>
      </c>
      <c r="B214" s="3424">
        <v>3.4064919431676102</v>
      </c>
      <c r="C214" s="3425"/>
      <c r="D214" s="3426"/>
      <c r="E214" s="3446">
        <v>3.655874278659049</v>
      </c>
      <c r="F214" s="3447"/>
      <c r="G214" s="3447"/>
      <c r="H214" s="1358"/>
      <c r="I214" s="569"/>
      <c r="J214" s="571">
        <v>7.3207962811015648</v>
      </c>
      <c r="K214" s="572"/>
      <c r="L214" s="632"/>
      <c r="M214" s="1342">
        <v>0.24938233549143884</v>
      </c>
    </row>
    <row r="215" spans="1:13" ht="15.75" x14ac:dyDescent="0.2">
      <c r="A215" s="588" t="s">
        <v>1406</v>
      </c>
      <c r="B215" s="3449"/>
      <c r="C215" s="3450"/>
      <c r="D215" s="3451"/>
      <c r="E215" s="3449"/>
      <c r="F215" s="3450"/>
      <c r="G215" s="3451"/>
      <c r="H215" s="569"/>
      <c r="I215" s="569"/>
      <c r="J215" s="571"/>
      <c r="K215" s="572"/>
      <c r="L215" s="632"/>
      <c r="M215" s="574"/>
    </row>
    <row r="216" spans="1:13" ht="15" x14ac:dyDescent="0.2">
      <c r="A216" s="633" t="s">
        <v>1367</v>
      </c>
      <c r="B216" s="3439">
        <v>144895.25</v>
      </c>
      <c r="C216" s="3440"/>
      <c r="D216" s="3441"/>
      <c r="E216" s="3444">
        <v>144116.76</v>
      </c>
      <c r="F216" s="3445"/>
      <c r="G216" s="3455"/>
      <c r="H216" s="569"/>
      <c r="I216" s="569"/>
      <c r="J216" s="571">
        <v>-0.53727779206012372</v>
      </c>
      <c r="K216" s="572"/>
      <c r="L216" s="632"/>
      <c r="M216" s="630">
        <v>-778.48999999999069</v>
      </c>
    </row>
    <row r="217" spans="1:13" ht="15" x14ac:dyDescent="0.2">
      <c r="A217" s="633" t="s">
        <v>1368</v>
      </c>
      <c r="B217" s="3439">
        <v>114024.08</v>
      </c>
      <c r="C217" s="3440"/>
      <c r="D217" s="3441"/>
      <c r="E217" s="3444">
        <v>116781.31</v>
      </c>
      <c r="F217" s="3445"/>
      <c r="G217" s="3455"/>
      <c r="H217" s="569"/>
      <c r="I217" s="569"/>
      <c r="J217" s="571">
        <v>2.4181120338791544</v>
      </c>
      <c r="K217" s="572"/>
      <c r="L217" s="632"/>
      <c r="M217" s="630">
        <v>2757.2299999999959</v>
      </c>
    </row>
    <row r="218" spans="1:13" ht="15" x14ac:dyDescent="0.2">
      <c r="A218" s="633" t="s">
        <v>1491</v>
      </c>
      <c r="B218" s="3439">
        <v>162382.40429999999</v>
      </c>
      <c r="C218" s="3440"/>
      <c r="D218" s="3441"/>
      <c r="E218" s="3444">
        <v>150901.97400000002</v>
      </c>
      <c r="F218" s="3445"/>
      <c r="G218" s="3455"/>
      <c r="H218" s="569"/>
      <c r="I218" s="569"/>
      <c r="J218" s="571">
        <v>-7.0699964996145752</v>
      </c>
      <c r="K218" s="572"/>
      <c r="L218" s="632"/>
      <c r="M218" s="630">
        <v>-11480.430299999978</v>
      </c>
    </row>
    <row r="219" spans="1:13" ht="15" x14ac:dyDescent="0.2">
      <c r="A219" s="660" t="s">
        <v>1370</v>
      </c>
      <c r="B219" s="3424">
        <v>1.4241062440495025</v>
      </c>
      <c r="C219" s="3425"/>
      <c r="D219" s="3426"/>
      <c r="E219" s="3446">
        <v>1.2921757257218645</v>
      </c>
      <c r="F219" s="3447"/>
      <c r="G219" s="3448"/>
      <c r="H219" s="610"/>
      <c r="I219" s="610"/>
      <c r="J219" s="577">
        <v>-9.2640924003316201</v>
      </c>
      <c r="K219" s="634"/>
      <c r="L219" s="635"/>
      <c r="M219" s="1356">
        <v>-0.13193051832763802</v>
      </c>
    </row>
    <row r="220" spans="1:13" ht="15.75" x14ac:dyDescent="0.2">
      <c r="A220" s="588" t="s">
        <v>1407</v>
      </c>
      <c r="B220" s="636"/>
      <c r="C220" s="637"/>
      <c r="D220" s="638">
        <v>199959.3</v>
      </c>
      <c r="E220" s="639"/>
      <c r="F220" s="640"/>
      <c r="G220" s="1359">
        <v>199840.54500000001</v>
      </c>
      <c r="H220" s="589"/>
      <c r="I220" s="589"/>
      <c r="J220" s="591">
        <v>-5.9389585780692755E-2</v>
      </c>
      <c r="K220" s="636"/>
      <c r="L220" s="637"/>
      <c r="M220" s="1359">
        <v>-118.75499999997555</v>
      </c>
    </row>
    <row r="221" spans="1:13" ht="15.75" x14ac:dyDescent="0.2">
      <c r="A221" s="588" t="s">
        <v>1408</v>
      </c>
      <c r="B221" s="636"/>
      <c r="C221" s="637"/>
      <c r="D221" s="638">
        <v>155124.55499999999</v>
      </c>
      <c r="E221" s="639"/>
      <c r="F221" s="640"/>
      <c r="G221" s="1359">
        <v>158843.94</v>
      </c>
      <c r="H221" s="589"/>
      <c r="I221" s="589"/>
      <c r="J221" s="591">
        <v>2.3976764993782069</v>
      </c>
      <c r="K221" s="636"/>
      <c r="L221" s="637"/>
      <c r="M221" s="1359">
        <v>3719.3850000000093</v>
      </c>
    </row>
    <row r="222" spans="1:13" ht="16.5" thickBot="1" x14ac:dyDescent="0.25">
      <c r="A222" s="627" t="s">
        <v>1409</v>
      </c>
      <c r="B222" s="642"/>
      <c r="C222" s="643"/>
      <c r="D222" s="644">
        <v>418189.94030000002</v>
      </c>
      <c r="E222" s="645"/>
      <c r="F222" s="646"/>
      <c r="G222" s="1360">
        <v>425427.38855542173</v>
      </c>
      <c r="H222" s="647"/>
      <c r="I222" s="647"/>
      <c r="J222" s="648">
        <v>1.7306605343566446</v>
      </c>
      <c r="K222" s="642"/>
      <c r="L222" s="643"/>
      <c r="M222" s="1360">
        <v>7237.4482554217102</v>
      </c>
    </row>
    <row r="223" spans="1:13" ht="15" x14ac:dyDescent="0.2">
      <c r="A223" s="7" t="s">
        <v>1904</v>
      </c>
      <c r="B223" s="602"/>
      <c r="C223" s="602"/>
      <c r="D223" s="1355"/>
      <c r="E223" s="650"/>
      <c r="F223" s="650"/>
      <c r="G223" s="604" t="s">
        <v>1382</v>
      </c>
      <c r="H223" s="651"/>
      <c r="I223" s="651"/>
      <c r="J223" s="651"/>
      <c r="K223" s="651"/>
      <c r="L223" s="651"/>
      <c r="M223" s="651"/>
    </row>
    <row r="224" spans="1:13" ht="15" x14ac:dyDescent="0.2">
      <c r="A224" s="540" t="s">
        <v>0</v>
      </c>
      <c r="B224" s="540"/>
      <c r="C224" s="540"/>
      <c r="D224" s="540"/>
      <c r="E224" s="1791"/>
      <c r="F224" s="542"/>
      <c r="G224" s="604" t="s">
        <v>1445</v>
      </c>
      <c r="H224" s="651"/>
      <c r="I224" s="651"/>
      <c r="J224" s="651"/>
      <c r="K224" s="651"/>
      <c r="L224" s="651"/>
      <c r="M224" s="651"/>
    </row>
    <row r="225" spans="1:13" ht="15" x14ac:dyDescent="0.2">
      <c r="A225" s="540"/>
      <c r="B225" s="540"/>
      <c r="C225" s="540"/>
      <c r="D225" s="540"/>
      <c r="E225" s="1791"/>
      <c r="F225" s="542"/>
      <c r="G225" s="604"/>
      <c r="H225" s="651"/>
      <c r="I225" s="651"/>
      <c r="J225" s="651"/>
      <c r="K225" s="651"/>
      <c r="L225" s="651"/>
      <c r="M225" s="651"/>
    </row>
    <row r="226" spans="1:13" ht="15" x14ac:dyDescent="0.2">
      <c r="A226" s="540"/>
      <c r="B226" s="540"/>
      <c r="C226" s="540"/>
      <c r="D226" s="540"/>
      <c r="E226" s="1791"/>
      <c r="F226" s="542"/>
      <c r="G226" s="604"/>
      <c r="H226" s="651"/>
      <c r="I226" s="651"/>
      <c r="J226" s="651"/>
      <c r="K226" s="651"/>
      <c r="L226" s="651"/>
      <c r="M226" s="651"/>
    </row>
    <row r="227" spans="1:13" ht="15" x14ac:dyDescent="0.2">
      <c r="A227" s="540"/>
      <c r="B227" s="540"/>
      <c r="C227" s="540"/>
      <c r="D227" s="540"/>
      <c r="E227" s="1791"/>
      <c r="F227" s="542"/>
      <c r="G227" s="604"/>
      <c r="H227" s="651"/>
      <c r="I227" s="651"/>
      <c r="J227" s="651"/>
      <c r="K227" s="651"/>
      <c r="L227" s="651"/>
      <c r="M227" s="651"/>
    </row>
    <row r="228" spans="1:13" ht="15" x14ac:dyDescent="0.2">
      <c r="A228" s="540"/>
      <c r="B228" s="540"/>
      <c r="C228" s="540"/>
      <c r="D228" s="540"/>
      <c r="E228" s="1791"/>
      <c r="F228" s="542"/>
      <c r="G228" s="604"/>
      <c r="H228" s="651"/>
      <c r="I228" s="651"/>
      <c r="J228" s="651"/>
      <c r="K228" s="651"/>
      <c r="L228" s="651"/>
      <c r="M228" s="651"/>
    </row>
    <row r="229" spans="1:13" ht="15.75" x14ac:dyDescent="0.2">
      <c r="A229" s="3397" t="s">
        <v>2000</v>
      </c>
      <c r="B229" s="3397"/>
      <c r="C229" s="3397"/>
      <c r="D229" s="3397"/>
      <c r="E229" s="3397"/>
      <c r="F229" s="3397"/>
      <c r="G229" s="3397"/>
      <c r="H229" s="3397"/>
      <c r="I229" s="3397"/>
      <c r="J229" s="3397"/>
      <c r="K229" s="3397"/>
      <c r="L229" s="3397"/>
      <c r="M229" s="3397"/>
    </row>
    <row r="230" spans="1:13" ht="7.5" customHeight="1" thickBot="1" x14ac:dyDescent="0.25">
      <c r="A230" s="542"/>
      <c r="B230" s="542"/>
      <c r="C230" s="542"/>
      <c r="D230" s="542"/>
      <c r="E230" s="542"/>
      <c r="F230" s="542"/>
      <c r="G230" s="543"/>
      <c r="H230" s="542"/>
      <c r="I230" s="542"/>
      <c r="J230" s="542"/>
      <c r="K230" s="542"/>
      <c r="L230" s="542"/>
      <c r="M230" s="542"/>
    </row>
    <row r="231" spans="1:13" ht="16.5" customHeight="1" thickBot="1" x14ac:dyDescent="0.25">
      <c r="A231" s="3427" t="s">
        <v>1157</v>
      </c>
      <c r="B231" s="3401"/>
      <c r="C231" s="3405"/>
      <c r="D231" s="3402"/>
      <c r="E231" s="3432"/>
      <c r="F231" s="3405"/>
      <c r="G231" s="3420"/>
      <c r="H231" s="3406" t="s">
        <v>1362</v>
      </c>
      <c r="I231" s="3407"/>
      <c r="J231" s="3407"/>
      <c r="K231" s="3407"/>
      <c r="L231" s="3407"/>
      <c r="M231" s="3408"/>
    </row>
    <row r="232" spans="1:13" ht="15.75" x14ac:dyDescent="0.2">
      <c r="A232" s="3428"/>
      <c r="B232" s="3429"/>
      <c r="C232" s="3430"/>
      <c r="D232" s="3431"/>
      <c r="E232" s="3433"/>
      <c r="F232" s="3430"/>
      <c r="G232" s="3434"/>
      <c r="H232" s="3401" t="s">
        <v>1364</v>
      </c>
      <c r="I232" s="3405"/>
      <c r="J232" s="3420"/>
      <c r="K232" s="3401" t="s">
        <v>1365</v>
      </c>
      <c r="L232" s="3405"/>
      <c r="M232" s="3420"/>
    </row>
    <row r="233" spans="1:13" ht="14.45" customHeight="1" x14ac:dyDescent="0.2">
      <c r="A233" s="3428"/>
      <c r="B233" s="3429">
        <v>2020</v>
      </c>
      <c r="C233" s="3430"/>
      <c r="D233" s="3431"/>
      <c r="E233" s="3433">
        <v>2021</v>
      </c>
      <c r="F233" s="3430"/>
      <c r="G233" s="3434"/>
      <c r="H233" s="3429" t="s">
        <v>439</v>
      </c>
      <c r="I233" s="3430"/>
      <c r="J233" s="3434"/>
      <c r="K233" s="3429" t="s">
        <v>439</v>
      </c>
      <c r="L233" s="3430"/>
      <c r="M233" s="3434"/>
    </row>
    <row r="234" spans="1:13" ht="14.45" customHeight="1" thickBot="1" x14ac:dyDescent="0.25">
      <c r="A234" s="3428"/>
      <c r="B234" s="3421"/>
      <c r="C234" s="3422"/>
      <c r="D234" s="3471"/>
      <c r="E234" s="3438"/>
      <c r="F234" s="3422"/>
      <c r="G234" s="3423"/>
      <c r="H234" s="3421" t="s">
        <v>1995</v>
      </c>
      <c r="I234" s="3422"/>
      <c r="J234" s="3423"/>
      <c r="K234" s="3421" t="s">
        <v>1995</v>
      </c>
      <c r="L234" s="3422"/>
      <c r="M234" s="3423"/>
    </row>
    <row r="235" spans="1:13" ht="14.45" customHeight="1" x14ac:dyDescent="0.2">
      <c r="A235" s="584" t="s">
        <v>1446</v>
      </c>
      <c r="B235" s="652"/>
      <c r="C235" s="653"/>
      <c r="D235" s="653"/>
      <c r="E235" s="652"/>
      <c r="F235" s="653"/>
      <c r="G235" s="654"/>
      <c r="H235" s="653"/>
      <c r="I235" s="653"/>
      <c r="J235" s="655"/>
      <c r="K235" s="656"/>
      <c r="L235" s="657"/>
      <c r="M235" s="658"/>
    </row>
    <row r="236" spans="1:13" ht="14.45" customHeight="1" x14ac:dyDescent="0.2">
      <c r="A236" s="633" t="s">
        <v>1367</v>
      </c>
      <c r="B236" s="3439">
        <v>5473.1</v>
      </c>
      <c r="C236" s="3440"/>
      <c r="D236" s="3441"/>
      <c r="E236" s="3446">
        <v>6422.9170000000013</v>
      </c>
      <c r="F236" s="3447"/>
      <c r="G236" s="3448"/>
      <c r="H236" s="579"/>
      <c r="I236" s="569"/>
      <c r="J236" s="571">
        <v>17.354278196999886</v>
      </c>
      <c r="K236" s="572"/>
      <c r="L236" s="632"/>
      <c r="M236" s="630">
        <v>949.81700000000092</v>
      </c>
    </row>
    <row r="237" spans="1:13" ht="14.45" customHeight="1" x14ac:dyDescent="0.2">
      <c r="A237" s="633" t="s">
        <v>1368</v>
      </c>
      <c r="B237" s="3439">
        <v>4006.3</v>
      </c>
      <c r="C237" s="3440"/>
      <c r="D237" s="3441"/>
      <c r="E237" s="3446">
        <v>4582.9470000000001</v>
      </c>
      <c r="F237" s="3447"/>
      <c r="G237" s="3448"/>
      <c r="H237" s="569"/>
      <c r="I237" s="569"/>
      <c r="J237" s="571">
        <v>14.393505229263909</v>
      </c>
      <c r="K237" s="572"/>
      <c r="L237" s="632"/>
      <c r="M237" s="630">
        <v>576.64699999999993</v>
      </c>
    </row>
    <row r="238" spans="1:13" ht="14.45" customHeight="1" x14ac:dyDescent="0.2">
      <c r="A238" s="633" t="s">
        <v>1481</v>
      </c>
      <c r="B238" s="3424">
        <v>38982.5</v>
      </c>
      <c r="C238" s="3425"/>
      <c r="D238" s="3426"/>
      <c r="E238" s="3446">
        <v>43434.748230880541</v>
      </c>
      <c r="F238" s="3447"/>
      <c r="G238" s="3448"/>
      <c r="H238" s="569"/>
      <c r="I238" s="569"/>
      <c r="J238" s="571">
        <v>11.421145978017151</v>
      </c>
      <c r="K238" s="572"/>
      <c r="L238" s="632"/>
      <c r="M238" s="630">
        <v>4452.2482308805411</v>
      </c>
    </row>
    <row r="239" spans="1:13" ht="14.45" customHeight="1" x14ac:dyDescent="0.2">
      <c r="A239" s="633" t="s">
        <v>1370</v>
      </c>
      <c r="B239" s="3424">
        <v>10.52</v>
      </c>
      <c r="C239" s="3425"/>
      <c r="D239" s="3426"/>
      <c r="E239" s="3446">
        <v>9.9218413177014941</v>
      </c>
      <c r="F239" s="3447"/>
      <c r="G239" s="3448"/>
      <c r="H239" s="569"/>
      <c r="I239" s="569"/>
      <c r="J239" s="571">
        <v>-5.6859190332557574</v>
      </c>
      <c r="K239" s="572"/>
      <c r="L239" s="632"/>
      <c r="M239" s="1339">
        <v>-0.59815868229850544</v>
      </c>
    </row>
    <row r="240" spans="1:13" ht="14.45" customHeight="1" x14ac:dyDescent="0.2">
      <c r="A240" s="1361" t="s">
        <v>1447</v>
      </c>
      <c r="B240" s="3456"/>
      <c r="C240" s="3457"/>
      <c r="D240" s="3458"/>
      <c r="E240" s="3452"/>
      <c r="F240" s="3453"/>
      <c r="G240" s="3454"/>
      <c r="H240" s="579"/>
      <c r="I240" s="579"/>
      <c r="J240" s="581"/>
      <c r="K240" s="572"/>
      <c r="L240" s="632"/>
      <c r="M240" s="574"/>
    </row>
    <row r="241" spans="1:13" ht="14.45" customHeight="1" x14ac:dyDescent="0.2">
      <c r="A241" s="633" t="s">
        <v>1367</v>
      </c>
      <c r="B241" s="3439">
        <v>120.15</v>
      </c>
      <c r="C241" s="3440"/>
      <c r="D241" s="3441"/>
      <c r="E241" s="3446">
        <v>126.05000000000001</v>
      </c>
      <c r="F241" s="3447"/>
      <c r="G241" s="3448"/>
      <c r="H241" s="579"/>
      <c r="I241" s="569"/>
      <c r="J241" s="571">
        <v>4.9105285060341259</v>
      </c>
      <c r="K241" s="572"/>
      <c r="L241" s="632"/>
      <c r="M241" s="630">
        <v>5.9000000000000057</v>
      </c>
    </row>
    <row r="242" spans="1:13" ht="14.45" customHeight="1" x14ac:dyDescent="0.2">
      <c r="A242" s="633" t="s">
        <v>1368</v>
      </c>
      <c r="B242" s="3439">
        <v>119.15</v>
      </c>
      <c r="C242" s="3440"/>
      <c r="D242" s="3441"/>
      <c r="E242" s="3446">
        <v>86.55</v>
      </c>
      <c r="F242" s="3447"/>
      <c r="G242" s="3448"/>
      <c r="H242" s="569"/>
      <c r="I242" s="569"/>
      <c r="J242" s="571">
        <v>-27.360469995803612</v>
      </c>
      <c r="K242" s="572"/>
      <c r="L242" s="632"/>
      <c r="M242" s="630">
        <v>-32.600000000000009</v>
      </c>
    </row>
    <row r="243" spans="1:13" ht="14.45" customHeight="1" x14ac:dyDescent="0.2">
      <c r="A243" s="633" t="s">
        <v>1481</v>
      </c>
      <c r="B243" s="3439">
        <v>1724.2</v>
      </c>
      <c r="C243" s="3440"/>
      <c r="D243" s="3441"/>
      <c r="E243" s="3446">
        <v>1298.1200000000001</v>
      </c>
      <c r="F243" s="3447"/>
      <c r="G243" s="3448"/>
      <c r="H243" s="569"/>
      <c r="I243" s="569"/>
      <c r="J243" s="571">
        <v>-24.711750376986416</v>
      </c>
      <c r="K243" s="572"/>
      <c r="L243" s="632"/>
      <c r="M243" s="630">
        <v>-426.07999999999993</v>
      </c>
    </row>
    <row r="244" spans="1:13" ht="14.45" customHeight="1" x14ac:dyDescent="0.2">
      <c r="A244" s="633" t="s">
        <v>1370</v>
      </c>
      <c r="B244" s="3424">
        <v>14.470835081829627</v>
      </c>
      <c r="C244" s="3425"/>
      <c r="D244" s="3426"/>
      <c r="E244" s="3446">
        <v>14.998497978047373</v>
      </c>
      <c r="F244" s="3447"/>
      <c r="G244" s="3448"/>
      <c r="H244" s="569"/>
      <c r="I244" s="569"/>
      <c r="J244" s="571">
        <v>3.6463887068985343</v>
      </c>
      <c r="K244" s="572"/>
      <c r="L244" s="632"/>
      <c r="M244" s="1339">
        <v>0.52766289621774654</v>
      </c>
    </row>
    <row r="245" spans="1:13" ht="14.45" customHeight="1" x14ac:dyDescent="0.2">
      <c r="A245" s="1361" t="s">
        <v>1448</v>
      </c>
      <c r="B245" s="3464"/>
      <c r="C245" s="3465"/>
      <c r="D245" s="3466"/>
      <c r="E245" s="3449"/>
      <c r="F245" s="3450"/>
      <c r="G245" s="3451"/>
      <c r="H245" s="569"/>
      <c r="I245" s="569"/>
      <c r="J245" s="571"/>
      <c r="K245" s="572"/>
      <c r="L245" s="632"/>
      <c r="M245" s="574"/>
    </row>
    <row r="246" spans="1:13" ht="14.45" customHeight="1" x14ac:dyDescent="0.2">
      <c r="A246" s="633" t="s">
        <v>1367</v>
      </c>
      <c r="B246" s="3439">
        <v>3387.9</v>
      </c>
      <c r="C246" s="3440"/>
      <c r="D246" s="3441"/>
      <c r="E246" s="3446">
        <v>3330.2799999999997</v>
      </c>
      <c r="F246" s="3447"/>
      <c r="G246" s="3448"/>
      <c r="H246" s="569"/>
      <c r="I246" s="569"/>
      <c r="J246" s="571">
        <v>-1.7007585820124689</v>
      </c>
      <c r="K246" s="572"/>
      <c r="L246" s="632"/>
      <c r="M246" s="630">
        <v>-57.620000000000346</v>
      </c>
    </row>
    <row r="247" spans="1:13" ht="14.45" customHeight="1" x14ac:dyDescent="0.2">
      <c r="A247" s="633" t="s">
        <v>1368</v>
      </c>
      <c r="B247" s="3439">
        <v>2973.15</v>
      </c>
      <c r="C247" s="3440"/>
      <c r="D247" s="3441"/>
      <c r="E247" s="3446">
        <v>2937.7799999999997</v>
      </c>
      <c r="F247" s="3447"/>
      <c r="G247" s="3448"/>
      <c r="H247" s="569"/>
      <c r="I247" s="569"/>
      <c r="J247" s="571">
        <v>-1.1896473437263637</v>
      </c>
      <c r="K247" s="572"/>
      <c r="L247" s="632"/>
      <c r="M247" s="630">
        <v>-35.370000000000346</v>
      </c>
    </row>
    <row r="248" spans="1:13" ht="14.45" customHeight="1" x14ac:dyDescent="0.2">
      <c r="A248" s="633" t="s">
        <v>1481</v>
      </c>
      <c r="B248" s="3439">
        <v>21054.38</v>
      </c>
      <c r="C248" s="3440"/>
      <c r="D248" s="3441"/>
      <c r="E248" s="3446">
        <v>20137.722556521738</v>
      </c>
      <c r="F248" s="3447"/>
      <c r="G248" s="3448"/>
      <c r="H248" s="569"/>
      <c r="I248" s="569"/>
      <c r="J248" s="571">
        <v>-4.3537612766477309</v>
      </c>
      <c r="K248" s="572"/>
      <c r="L248" s="632"/>
      <c r="M248" s="630">
        <v>-916.6574434782633</v>
      </c>
    </row>
    <row r="249" spans="1:13" ht="14.45" customHeight="1" x14ac:dyDescent="0.2">
      <c r="A249" s="633" t="s">
        <v>1370</v>
      </c>
      <c r="B249" s="3424">
        <v>7.0815061466794482</v>
      </c>
      <c r="C249" s="3425"/>
      <c r="D249" s="3426"/>
      <c r="E249" s="3446">
        <v>6.8547415247301497</v>
      </c>
      <c r="F249" s="3447"/>
      <c r="G249" s="3448"/>
      <c r="H249" s="569"/>
      <c r="I249" s="569"/>
      <c r="J249" s="571">
        <v>-3.2022089263543165</v>
      </c>
      <c r="K249" s="572"/>
      <c r="L249" s="632"/>
      <c r="M249" s="630">
        <v>-0.22676462194929847</v>
      </c>
    </row>
    <row r="250" spans="1:13" ht="14.45" customHeight="1" x14ac:dyDescent="0.2">
      <c r="A250" s="1361" t="s">
        <v>1449</v>
      </c>
      <c r="B250" s="3456"/>
      <c r="C250" s="3457"/>
      <c r="D250" s="3458"/>
      <c r="E250" s="3452"/>
      <c r="F250" s="3453"/>
      <c r="G250" s="3454"/>
      <c r="H250" s="579"/>
      <c r="I250" s="579"/>
      <c r="J250" s="581"/>
      <c r="K250" s="572"/>
      <c r="L250" s="632"/>
      <c r="M250" s="574"/>
    </row>
    <row r="251" spans="1:13" ht="14.45" customHeight="1" x14ac:dyDescent="0.2">
      <c r="A251" s="633" t="s">
        <v>1367</v>
      </c>
      <c r="B251" s="3439">
        <v>115</v>
      </c>
      <c r="C251" s="3440"/>
      <c r="D251" s="3441"/>
      <c r="E251" s="3446">
        <v>108.5</v>
      </c>
      <c r="F251" s="3447"/>
      <c r="G251" s="3448"/>
      <c r="H251" s="569"/>
      <c r="I251" s="569"/>
      <c r="J251" s="571">
        <v>-5.6521739130434838</v>
      </c>
      <c r="K251" s="572"/>
      <c r="L251" s="632"/>
      <c r="M251" s="630">
        <v>-6.5</v>
      </c>
    </row>
    <row r="252" spans="1:13" ht="14.45" customHeight="1" x14ac:dyDescent="0.2">
      <c r="A252" s="633" t="s">
        <v>1368</v>
      </c>
      <c r="B252" s="3439">
        <v>93.5</v>
      </c>
      <c r="C252" s="3440"/>
      <c r="D252" s="3441"/>
      <c r="E252" s="3446">
        <v>74</v>
      </c>
      <c r="F252" s="3447"/>
      <c r="G252" s="3448"/>
      <c r="H252" s="569"/>
      <c r="I252" s="569"/>
      <c r="J252" s="571">
        <v>-20.855614973262021</v>
      </c>
      <c r="K252" s="572"/>
      <c r="L252" s="632"/>
      <c r="M252" s="630">
        <v>-19.5</v>
      </c>
    </row>
    <row r="253" spans="1:13" ht="14.45" customHeight="1" x14ac:dyDescent="0.2">
      <c r="A253" s="633" t="s">
        <v>1481</v>
      </c>
      <c r="B253" s="3424">
        <v>626.5</v>
      </c>
      <c r="C253" s="3425"/>
      <c r="D253" s="3426"/>
      <c r="E253" s="3446">
        <v>493.97</v>
      </c>
      <c r="F253" s="3447"/>
      <c r="G253" s="3448"/>
      <c r="H253" s="569"/>
      <c r="I253" s="569"/>
      <c r="J253" s="571">
        <v>-21.154030327214684</v>
      </c>
      <c r="K253" s="572"/>
      <c r="L253" s="632"/>
      <c r="M253" s="630">
        <v>-132.52999999999997</v>
      </c>
    </row>
    <row r="254" spans="1:13" ht="14.45" customHeight="1" x14ac:dyDescent="0.2">
      <c r="A254" s="633" t="s">
        <v>1370</v>
      </c>
      <c r="B254" s="3424">
        <v>6.7005347593582885</v>
      </c>
      <c r="C254" s="3425"/>
      <c r="D254" s="3426"/>
      <c r="E254" s="3446">
        <v>6.6752702702702704</v>
      </c>
      <c r="F254" s="3447"/>
      <c r="G254" s="3448"/>
      <c r="H254" s="569"/>
      <c r="I254" s="569"/>
      <c r="J254" s="571">
        <v>-0.37705183235908635</v>
      </c>
      <c r="K254" s="572"/>
      <c r="L254" s="632"/>
      <c r="M254" s="1339">
        <v>-2.5264489088018038E-2</v>
      </c>
    </row>
    <row r="255" spans="1:13" ht="14.45" customHeight="1" x14ac:dyDescent="0.2">
      <c r="A255" s="1361" t="s">
        <v>1450</v>
      </c>
      <c r="B255" s="3464"/>
      <c r="C255" s="3465"/>
      <c r="D255" s="3466"/>
      <c r="E255" s="3449"/>
      <c r="F255" s="3450"/>
      <c r="G255" s="3451"/>
      <c r="H255" s="569"/>
      <c r="I255" s="569"/>
      <c r="J255" s="571"/>
      <c r="K255" s="572"/>
      <c r="L255" s="632"/>
      <c r="M255" s="574"/>
    </row>
    <row r="256" spans="1:13" ht="14.45" customHeight="1" x14ac:dyDescent="0.2">
      <c r="A256" s="633" t="s">
        <v>1367</v>
      </c>
      <c r="B256" s="3439">
        <v>1790.25</v>
      </c>
      <c r="C256" s="3440"/>
      <c r="D256" s="3441"/>
      <c r="E256" s="3446">
        <v>2584.2000000000003</v>
      </c>
      <c r="F256" s="3447"/>
      <c r="G256" s="3448"/>
      <c r="H256" s="569"/>
      <c r="I256" s="569"/>
      <c r="J256" s="571">
        <v>44.348554671135332</v>
      </c>
      <c r="K256" s="572"/>
      <c r="L256" s="632"/>
      <c r="M256" s="1339">
        <v>793.95000000000027</v>
      </c>
    </row>
    <row r="257" spans="1:13" ht="14.45" customHeight="1" x14ac:dyDescent="0.2">
      <c r="A257" s="633" t="s">
        <v>1368</v>
      </c>
      <c r="B257" s="3439">
        <v>1442.1499999999999</v>
      </c>
      <c r="C257" s="3440"/>
      <c r="D257" s="3441"/>
      <c r="E257" s="3446">
        <v>1602.53</v>
      </c>
      <c r="F257" s="3447"/>
      <c r="G257" s="3448"/>
      <c r="H257" s="569"/>
      <c r="I257" s="569"/>
      <c r="J257" s="571">
        <v>11.120895884616729</v>
      </c>
      <c r="K257" s="572"/>
      <c r="L257" s="632"/>
      <c r="M257" s="1339">
        <v>160.38000000000011</v>
      </c>
    </row>
    <row r="258" spans="1:13" ht="14.45" customHeight="1" x14ac:dyDescent="0.2">
      <c r="A258" s="633" t="s">
        <v>1481</v>
      </c>
      <c r="B258" s="3439">
        <v>12686.25</v>
      </c>
      <c r="C258" s="3440"/>
      <c r="D258" s="3441"/>
      <c r="E258" s="3446">
        <v>16250.435000000001</v>
      </c>
      <c r="F258" s="3447"/>
      <c r="G258" s="3448"/>
      <c r="H258" s="569"/>
      <c r="I258" s="569"/>
      <c r="J258" s="571">
        <v>28.094866489309311</v>
      </c>
      <c r="K258" s="572"/>
      <c r="L258" s="632"/>
      <c r="M258" s="1339">
        <v>3564.1850000000013</v>
      </c>
    </row>
    <row r="259" spans="1:13" ht="14.45" customHeight="1" x14ac:dyDescent="0.2">
      <c r="A259" s="633" t="s">
        <v>1370</v>
      </c>
      <c r="B259" s="3424">
        <v>8.7967617792878698</v>
      </c>
      <c r="C259" s="3425"/>
      <c r="D259" s="3426"/>
      <c r="E259" s="3446">
        <v>10.140487229568246</v>
      </c>
      <c r="F259" s="3447"/>
      <c r="G259" s="3448"/>
      <c r="H259" s="569"/>
      <c r="I259" s="569"/>
      <c r="J259" s="571">
        <v>15.275228362375358</v>
      </c>
      <c r="K259" s="572"/>
      <c r="L259" s="632"/>
      <c r="M259" s="1339">
        <v>1.3437254502803757</v>
      </c>
    </row>
    <row r="260" spans="1:13" ht="14.45" customHeight="1" x14ac:dyDescent="0.2">
      <c r="A260" s="1361" t="s">
        <v>1451</v>
      </c>
      <c r="B260" s="3464"/>
      <c r="C260" s="3465"/>
      <c r="D260" s="3466"/>
      <c r="E260" s="3449"/>
      <c r="F260" s="3450"/>
      <c r="G260" s="3451"/>
      <c r="H260" s="569"/>
      <c r="I260" s="569"/>
      <c r="J260" s="571"/>
      <c r="K260" s="572"/>
      <c r="L260" s="632"/>
      <c r="M260" s="574"/>
    </row>
    <row r="261" spans="1:13" ht="14.45" customHeight="1" x14ac:dyDescent="0.2">
      <c r="A261" s="633" t="s">
        <v>1367</v>
      </c>
      <c r="B261" s="3439">
        <v>245.9</v>
      </c>
      <c r="C261" s="3440"/>
      <c r="D261" s="3441"/>
      <c r="E261" s="3446">
        <v>314.02499999999998</v>
      </c>
      <c r="F261" s="3447"/>
      <c r="G261" s="3448"/>
      <c r="H261" s="569"/>
      <c r="I261" s="569"/>
      <c r="J261" s="571">
        <v>27.704351362342393</v>
      </c>
      <c r="K261" s="572"/>
      <c r="L261" s="632"/>
      <c r="M261" s="1339">
        <v>68.124999999999972</v>
      </c>
    </row>
    <row r="262" spans="1:13" ht="14.45" customHeight="1" x14ac:dyDescent="0.2">
      <c r="A262" s="633" t="s">
        <v>1368</v>
      </c>
      <c r="B262" s="3439">
        <v>225</v>
      </c>
      <c r="C262" s="3440"/>
      <c r="D262" s="3441"/>
      <c r="E262" s="3446">
        <v>224.4</v>
      </c>
      <c r="F262" s="3447"/>
      <c r="G262" s="3448"/>
      <c r="H262" s="569"/>
      <c r="I262" s="569"/>
      <c r="J262" s="571">
        <v>-0.26666666666666572</v>
      </c>
      <c r="K262" s="572"/>
      <c r="L262" s="632"/>
      <c r="M262" s="1339">
        <v>-0.59999999999999432</v>
      </c>
    </row>
    <row r="263" spans="1:13" ht="14.45" customHeight="1" x14ac:dyDescent="0.2">
      <c r="A263" s="633" t="s">
        <v>1481</v>
      </c>
      <c r="B263" s="3439">
        <v>1772.25</v>
      </c>
      <c r="C263" s="3440"/>
      <c r="D263" s="3441"/>
      <c r="E263" s="3446">
        <v>1930.02</v>
      </c>
      <c r="F263" s="3447"/>
      <c r="G263" s="3448"/>
      <c r="H263" s="569"/>
      <c r="I263" s="569"/>
      <c r="J263" s="571">
        <v>8.9022429115531025</v>
      </c>
      <c r="K263" s="572"/>
      <c r="L263" s="632"/>
      <c r="M263" s="1339">
        <v>157.76999999999998</v>
      </c>
    </row>
    <row r="264" spans="1:13" ht="14.45" customHeight="1" x14ac:dyDescent="0.2">
      <c r="A264" s="633" t="s">
        <v>1370</v>
      </c>
      <c r="B264" s="3424">
        <v>7.8766666666666669</v>
      </c>
      <c r="C264" s="3425"/>
      <c r="D264" s="3426"/>
      <c r="E264" s="3446">
        <v>8.6008021390374321</v>
      </c>
      <c r="F264" s="3447"/>
      <c r="G264" s="3448"/>
      <c r="H264" s="569"/>
      <c r="I264" s="569"/>
      <c r="J264" s="571">
        <v>9.1934253792310443</v>
      </c>
      <c r="K264" s="572"/>
      <c r="L264" s="632"/>
      <c r="M264" s="1339">
        <v>0.72413547237076514</v>
      </c>
    </row>
    <row r="265" spans="1:13" ht="14.45" customHeight="1" x14ac:dyDescent="0.2">
      <c r="A265" s="1361" t="s">
        <v>1498</v>
      </c>
      <c r="B265" s="3459"/>
      <c r="C265" s="3460"/>
      <c r="D265" s="3461"/>
      <c r="E265" s="3478"/>
      <c r="F265" s="3479"/>
      <c r="G265" s="3480"/>
      <c r="H265" s="569"/>
      <c r="I265" s="569"/>
      <c r="J265" s="571"/>
      <c r="K265" s="572"/>
      <c r="L265" s="632"/>
      <c r="M265" s="1339"/>
    </row>
    <row r="266" spans="1:13" ht="14.45" customHeight="1" x14ac:dyDescent="0.2">
      <c r="A266" s="633" t="s">
        <v>1367</v>
      </c>
      <c r="B266" s="3424">
        <v>259.5</v>
      </c>
      <c r="C266" s="3425"/>
      <c r="D266" s="3426"/>
      <c r="E266" s="3446">
        <v>147</v>
      </c>
      <c r="F266" s="3447"/>
      <c r="G266" s="3448"/>
      <c r="H266" s="569"/>
      <c r="I266" s="569"/>
      <c r="J266" s="571">
        <v>-43.352601156069362</v>
      </c>
      <c r="K266" s="572"/>
      <c r="L266" s="632"/>
      <c r="M266" s="1339">
        <v>-112.5</v>
      </c>
    </row>
    <row r="267" spans="1:13" ht="14.45" customHeight="1" x14ac:dyDescent="0.2">
      <c r="A267" s="633" t="s">
        <v>1368</v>
      </c>
      <c r="B267" s="3424">
        <v>262.5</v>
      </c>
      <c r="C267" s="3425"/>
      <c r="D267" s="3426"/>
      <c r="E267" s="3446">
        <v>128</v>
      </c>
      <c r="F267" s="3447"/>
      <c r="G267" s="3448"/>
      <c r="H267" s="569"/>
      <c r="I267" s="569"/>
      <c r="J267" s="571">
        <v>-51.238095238095241</v>
      </c>
      <c r="K267" s="572"/>
      <c r="L267" s="632"/>
      <c r="M267" s="1339">
        <v>-134.5</v>
      </c>
    </row>
    <row r="268" spans="1:13" ht="14.45" customHeight="1" x14ac:dyDescent="0.2">
      <c r="A268" s="633" t="s">
        <v>1481</v>
      </c>
      <c r="B268" s="3424">
        <v>1587</v>
      </c>
      <c r="C268" s="3425"/>
      <c r="D268" s="3426"/>
      <c r="E268" s="3446">
        <v>907.5</v>
      </c>
      <c r="F268" s="3447"/>
      <c r="G268" s="3448"/>
      <c r="H268" s="569"/>
      <c r="I268" s="569"/>
      <c r="J268" s="571">
        <v>-42.816635160680526</v>
      </c>
      <c r="K268" s="572"/>
      <c r="L268" s="632"/>
      <c r="M268" s="1339">
        <v>-679.5</v>
      </c>
    </row>
    <row r="269" spans="1:13" ht="14.45" customHeight="1" x14ac:dyDescent="0.2">
      <c r="A269" s="633" t="s">
        <v>1370</v>
      </c>
      <c r="B269" s="3424">
        <v>6.0457142857142854</v>
      </c>
      <c r="C269" s="3425"/>
      <c r="D269" s="3426"/>
      <c r="E269" s="3446">
        <v>7.08984375</v>
      </c>
      <c r="F269" s="3447"/>
      <c r="G269" s="3448"/>
      <c r="H269" s="569"/>
      <c r="I269" s="569"/>
      <c r="J269" s="571">
        <v>17.270572424385634</v>
      </c>
      <c r="K269" s="572"/>
      <c r="L269" s="632"/>
      <c r="M269" s="1339">
        <v>1.0441294642857146</v>
      </c>
    </row>
    <row r="270" spans="1:13" ht="14.45" customHeight="1" x14ac:dyDescent="0.2">
      <c r="A270" s="1361" t="s">
        <v>1472</v>
      </c>
      <c r="B270" s="3464"/>
      <c r="C270" s="3465"/>
      <c r="D270" s="3466"/>
      <c r="E270" s="3449"/>
      <c r="F270" s="3450"/>
      <c r="G270" s="3451"/>
      <c r="H270" s="569"/>
      <c r="I270" s="569"/>
      <c r="J270" s="571"/>
      <c r="K270" s="572"/>
      <c r="L270" s="632"/>
      <c r="M270" s="574"/>
    </row>
    <row r="271" spans="1:13" ht="14.45" customHeight="1" x14ac:dyDescent="0.2">
      <c r="A271" s="633" t="s">
        <v>1367</v>
      </c>
      <c r="B271" s="3439">
        <v>376.2</v>
      </c>
      <c r="C271" s="3440"/>
      <c r="D271" s="3441"/>
      <c r="E271" s="3446">
        <v>414.5</v>
      </c>
      <c r="F271" s="3447"/>
      <c r="G271" s="3448"/>
      <c r="H271" s="569"/>
      <c r="I271" s="569"/>
      <c r="J271" s="571">
        <v>10.180754917597028</v>
      </c>
      <c r="K271" s="572"/>
      <c r="L271" s="632"/>
      <c r="M271" s="1339">
        <v>38.300000000000011</v>
      </c>
    </row>
    <row r="272" spans="1:13" ht="14.45" customHeight="1" x14ac:dyDescent="0.2">
      <c r="A272" s="633" t="s">
        <v>1368</v>
      </c>
      <c r="B272" s="3439">
        <v>350.2</v>
      </c>
      <c r="C272" s="3440"/>
      <c r="D272" s="3441"/>
      <c r="E272" s="3446">
        <v>346</v>
      </c>
      <c r="F272" s="3447"/>
      <c r="G272" s="3448"/>
      <c r="H272" s="569"/>
      <c r="I272" s="569"/>
      <c r="J272" s="571">
        <v>-1.1993146773272372</v>
      </c>
      <c r="K272" s="572"/>
      <c r="L272" s="632"/>
      <c r="M272" s="1339">
        <v>-4.1999999999999886</v>
      </c>
    </row>
    <row r="273" spans="1:13" ht="14.45" customHeight="1" x14ac:dyDescent="0.2">
      <c r="A273" s="633" t="s">
        <v>1481</v>
      </c>
      <c r="B273" s="3439">
        <v>2458.3500000000004</v>
      </c>
      <c r="C273" s="3440"/>
      <c r="D273" s="3441"/>
      <c r="E273" s="3446">
        <v>2484.9899999999998</v>
      </c>
      <c r="F273" s="3447"/>
      <c r="G273" s="3448"/>
      <c r="H273" s="569"/>
      <c r="I273" s="569"/>
      <c r="J273" s="571">
        <v>1.0836536701445851</v>
      </c>
      <c r="K273" s="572"/>
      <c r="L273" s="632"/>
      <c r="M273" s="1339">
        <v>26.639999999999418</v>
      </c>
    </row>
    <row r="274" spans="1:13" ht="14.45" customHeight="1" x14ac:dyDescent="0.2">
      <c r="A274" s="633" t="s">
        <v>1370</v>
      </c>
      <c r="B274" s="3424">
        <v>7.0198458023986303</v>
      </c>
      <c r="C274" s="3425"/>
      <c r="D274" s="3426"/>
      <c r="E274" s="3446">
        <v>7.1820520231213862</v>
      </c>
      <c r="F274" s="3447"/>
      <c r="G274" s="3448"/>
      <c r="H274" s="569"/>
      <c r="I274" s="569"/>
      <c r="J274" s="571">
        <v>2.310680680013391</v>
      </c>
      <c r="K274" s="572"/>
      <c r="L274" s="632"/>
      <c r="M274" s="1339">
        <v>0.16220622072275592</v>
      </c>
    </row>
    <row r="275" spans="1:13" ht="14.45" customHeight="1" x14ac:dyDescent="0.2">
      <c r="A275" s="1361" t="s">
        <v>1452</v>
      </c>
      <c r="B275" s="3464"/>
      <c r="C275" s="3465"/>
      <c r="D275" s="3466"/>
      <c r="E275" s="3449"/>
      <c r="F275" s="3450"/>
      <c r="G275" s="3451"/>
      <c r="H275" s="569"/>
      <c r="I275" s="569"/>
      <c r="J275" s="571"/>
      <c r="K275" s="572"/>
      <c r="L275" s="632"/>
      <c r="M275" s="574"/>
    </row>
    <row r="276" spans="1:13" ht="14.45" customHeight="1" x14ac:dyDescent="0.2">
      <c r="A276" s="633" t="s">
        <v>1367</v>
      </c>
      <c r="B276" s="3439">
        <v>536.70000000000005</v>
      </c>
      <c r="C276" s="3440"/>
      <c r="D276" s="3441"/>
      <c r="E276" s="3446">
        <v>634.1</v>
      </c>
      <c r="F276" s="3447"/>
      <c r="G276" s="3448"/>
      <c r="H276" s="569"/>
      <c r="I276" s="569"/>
      <c r="J276" s="571">
        <v>18.147941121669461</v>
      </c>
      <c r="K276" s="572"/>
      <c r="L276" s="632"/>
      <c r="M276" s="1339">
        <v>97.399999999999977</v>
      </c>
    </row>
    <row r="277" spans="1:13" ht="14.45" customHeight="1" x14ac:dyDescent="0.2">
      <c r="A277" s="633" t="s">
        <v>1368</v>
      </c>
      <c r="B277" s="3439">
        <v>416.95000000000005</v>
      </c>
      <c r="C277" s="3440"/>
      <c r="D277" s="3441"/>
      <c r="E277" s="3446">
        <v>460.9</v>
      </c>
      <c r="F277" s="3447"/>
      <c r="G277" s="3448"/>
      <c r="H277" s="569"/>
      <c r="I277" s="569"/>
      <c r="J277" s="571">
        <v>10.540832234080796</v>
      </c>
      <c r="K277" s="572"/>
      <c r="L277" s="632"/>
      <c r="M277" s="1339">
        <v>43.949999999999932</v>
      </c>
    </row>
    <row r="278" spans="1:13" ht="14.45" customHeight="1" x14ac:dyDescent="0.2">
      <c r="A278" s="633" t="s">
        <v>1481</v>
      </c>
      <c r="B278" s="3439">
        <v>4464.05</v>
      </c>
      <c r="C278" s="3440"/>
      <c r="D278" s="3441"/>
      <c r="E278" s="3446">
        <v>4828.3999999999996</v>
      </c>
      <c r="F278" s="3447"/>
      <c r="G278" s="3448"/>
      <c r="H278" s="569"/>
      <c r="I278" s="569"/>
      <c r="J278" s="571">
        <v>8.1618709467859816</v>
      </c>
      <c r="K278" s="572"/>
      <c r="L278" s="632"/>
      <c r="M278" s="1339">
        <v>364.34999999999945</v>
      </c>
    </row>
    <row r="279" spans="1:13" ht="14.45" customHeight="1" x14ac:dyDescent="0.2">
      <c r="A279" s="633" t="s">
        <v>1370</v>
      </c>
      <c r="B279" s="3424">
        <v>10.70643962105768</v>
      </c>
      <c r="C279" s="3425"/>
      <c r="D279" s="3426"/>
      <c r="E279" s="3446">
        <v>10.476025168149272</v>
      </c>
      <c r="F279" s="3447"/>
      <c r="G279" s="3448"/>
      <c r="H279" s="569"/>
      <c r="I279" s="569"/>
      <c r="J279" s="571">
        <v>-2.1521108889945282</v>
      </c>
      <c r="K279" s="572"/>
      <c r="L279" s="632"/>
      <c r="M279" s="1339">
        <v>-0.23041445290840734</v>
      </c>
    </row>
    <row r="280" spans="1:13" ht="14.45" customHeight="1" x14ac:dyDescent="0.2">
      <c r="A280" s="1361" t="s">
        <v>1453</v>
      </c>
      <c r="B280" s="3464"/>
      <c r="C280" s="3465"/>
      <c r="D280" s="3466"/>
      <c r="E280" s="3449"/>
      <c r="F280" s="3450"/>
      <c r="G280" s="3451"/>
      <c r="H280" s="569"/>
      <c r="I280" s="569"/>
      <c r="J280" s="571"/>
      <c r="K280" s="572"/>
      <c r="L280" s="632"/>
      <c r="M280" s="574"/>
    </row>
    <row r="281" spans="1:13" ht="14.45" customHeight="1" x14ac:dyDescent="0.2">
      <c r="A281" s="633" t="s">
        <v>1367</v>
      </c>
      <c r="B281" s="3439">
        <v>1253.4000000000001</v>
      </c>
      <c r="C281" s="3440"/>
      <c r="D281" s="3441"/>
      <c r="E281" s="3446">
        <v>1077.28</v>
      </c>
      <c r="F281" s="3447"/>
      <c r="G281" s="3448"/>
      <c r="H281" s="569"/>
      <c r="I281" s="569"/>
      <c r="J281" s="571">
        <v>-14.051380245731622</v>
      </c>
      <c r="K281" s="572"/>
      <c r="L281" s="632"/>
      <c r="M281" s="1339">
        <v>-176.12000000000012</v>
      </c>
    </row>
    <row r="282" spans="1:13" ht="14.45" customHeight="1" x14ac:dyDescent="0.2">
      <c r="A282" s="633" t="s">
        <v>1368</v>
      </c>
      <c r="B282" s="3439">
        <v>958.9</v>
      </c>
      <c r="C282" s="3440"/>
      <c r="D282" s="3441"/>
      <c r="E282" s="3446">
        <v>814.78</v>
      </c>
      <c r="F282" s="3447"/>
      <c r="G282" s="3448"/>
      <c r="H282" s="569"/>
      <c r="I282" s="569"/>
      <c r="J282" s="571">
        <v>-15.029721555949521</v>
      </c>
      <c r="K282" s="572"/>
      <c r="L282" s="632"/>
      <c r="M282" s="1339">
        <v>-144.12</v>
      </c>
    </row>
    <row r="283" spans="1:13" ht="14.45" customHeight="1" x14ac:dyDescent="0.2">
      <c r="A283" s="633" t="s">
        <v>1481</v>
      </c>
      <c r="B283" s="3439">
        <v>13117.9</v>
      </c>
      <c r="C283" s="3440"/>
      <c r="D283" s="3441"/>
      <c r="E283" s="3446">
        <v>8733.76</v>
      </c>
      <c r="F283" s="3447"/>
      <c r="G283" s="3448"/>
      <c r="H283" s="569"/>
      <c r="I283" s="569"/>
      <c r="J283" s="571">
        <v>-33.421050625481215</v>
      </c>
      <c r="K283" s="572"/>
      <c r="L283" s="632"/>
      <c r="M283" s="1339">
        <v>-4384.1399999999994</v>
      </c>
    </row>
    <row r="284" spans="1:13" ht="14.45" customHeight="1" x14ac:dyDescent="0.2">
      <c r="A284" s="633" t="s">
        <v>1370</v>
      </c>
      <c r="B284" s="3424">
        <v>13.680154343518614</v>
      </c>
      <c r="C284" s="3425"/>
      <c r="D284" s="3426"/>
      <c r="E284" s="3446">
        <v>10.719163455165813</v>
      </c>
      <c r="F284" s="3447"/>
      <c r="G284" s="3448"/>
      <c r="H284" s="569"/>
      <c r="I284" s="569"/>
      <c r="J284" s="571">
        <v>-21.644426034971303</v>
      </c>
      <c r="K284" s="572"/>
      <c r="L284" s="632"/>
      <c r="M284" s="1339">
        <v>-2.9609908883528018</v>
      </c>
    </row>
    <row r="285" spans="1:13" ht="14.45" customHeight="1" x14ac:dyDescent="0.2">
      <c r="A285" s="1361" t="s">
        <v>1454</v>
      </c>
      <c r="B285" s="3464"/>
      <c r="C285" s="3465"/>
      <c r="D285" s="3466"/>
      <c r="E285" s="3449"/>
      <c r="F285" s="3450"/>
      <c r="G285" s="3451"/>
      <c r="H285" s="569"/>
      <c r="I285" s="569"/>
      <c r="J285" s="571"/>
      <c r="K285" s="572"/>
      <c r="L285" s="632"/>
      <c r="M285" s="574"/>
    </row>
    <row r="286" spans="1:13" ht="14.45" customHeight="1" x14ac:dyDescent="0.2">
      <c r="A286" s="633" t="s">
        <v>1367</v>
      </c>
      <c r="B286" s="3439">
        <v>2311.5500000000002</v>
      </c>
      <c r="C286" s="3440"/>
      <c r="D286" s="3441"/>
      <c r="E286" s="3446">
        <v>2533</v>
      </c>
      <c r="F286" s="3447"/>
      <c r="G286" s="3448"/>
      <c r="H286" s="569"/>
      <c r="I286" s="569"/>
      <c r="J286" s="571">
        <v>9.5801518461638295</v>
      </c>
      <c r="K286" s="572"/>
      <c r="L286" s="632"/>
      <c r="M286" s="1339">
        <v>221.44999999999982</v>
      </c>
    </row>
    <row r="287" spans="1:13" ht="14.45" customHeight="1" x14ac:dyDescent="0.2">
      <c r="A287" s="633" t="s">
        <v>1368</v>
      </c>
      <c r="B287" s="3439">
        <v>1898.5500000000002</v>
      </c>
      <c r="C287" s="3440"/>
      <c r="D287" s="3441"/>
      <c r="E287" s="3446">
        <v>2062.5</v>
      </c>
      <c r="F287" s="3447"/>
      <c r="G287" s="3448"/>
      <c r="H287" s="569"/>
      <c r="I287" s="569"/>
      <c r="J287" s="571">
        <v>8.6355376471517644</v>
      </c>
      <c r="K287" s="572"/>
      <c r="L287" s="632"/>
      <c r="M287" s="1339">
        <v>163.94999999999982</v>
      </c>
    </row>
    <row r="288" spans="1:13" ht="14.45" customHeight="1" x14ac:dyDescent="0.2">
      <c r="A288" s="633" t="s">
        <v>1481</v>
      </c>
      <c r="B288" s="3439">
        <v>13416.65</v>
      </c>
      <c r="C288" s="3440"/>
      <c r="D288" s="3441"/>
      <c r="E288" s="3446">
        <v>14219.1</v>
      </c>
      <c r="F288" s="3447"/>
      <c r="G288" s="3448"/>
      <c r="H288" s="569"/>
      <c r="I288" s="569"/>
      <c r="J288" s="571">
        <v>5.9810012186350576</v>
      </c>
      <c r="K288" s="572"/>
      <c r="L288" s="632"/>
      <c r="M288" s="1339">
        <v>802.45000000000073</v>
      </c>
    </row>
    <row r="289" spans="1:13" ht="14.45" customHeight="1" thickBot="1" x14ac:dyDescent="0.25">
      <c r="A289" s="1912" t="s">
        <v>1370</v>
      </c>
      <c r="B289" s="3475">
        <v>7.0667878117510723</v>
      </c>
      <c r="C289" s="3476"/>
      <c r="D289" s="3477"/>
      <c r="E289" s="3481">
        <v>6.8941090909090912</v>
      </c>
      <c r="F289" s="3482"/>
      <c r="G289" s="3483"/>
      <c r="H289" s="610"/>
      <c r="I289" s="610"/>
      <c r="J289" s="571">
        <v>-2.4435249145989673</v>
      </c>
      <c r="K289" s="634"/>
      <c r="L289" s="635"/>
      <c r="M289" s="1339">
        <v>-0.1726787208419811</v>
      </c>
    </row>
    <row r="290" spans="1:13" ht="15.75" x14ac:dyDescent="0.2">
      <c r="A290" s="7" t="s">
        <v>1904</v>
      </c>
      <c r="B290" s="602"/>
      <c r="C290" s="602"/>
      <c r="D290" s="602"/>
      <c r="E290" s="661"/>
      <c r="G290" s="662" t="s">
        <v>1013</v>
      </c>
      <c r="H290" s="661"/>
      <c r="I290" s="661"/>
      <c r="J290" s="557"/>
      <c r="K290" s="557"/>
      <c r="L290" s="557"/>
      <c r="M290" s="661"/>
    </row>
    <row r="291" spans="1:13" x14ac:dyDescent="0.2">
      <c r="A291" s="540" t="s">
        <v>819</v>
      </c>
      <c r="B291" s="540"/>
      <c r="C291" s="540"/>
      <c r="D291" s="540"/>
      <c r="E291" s="540"/>
      <c r="F291" s="540"/>
      <c r="G291" s="281"/>
      <c r="H291" s="540"/>
      <c r="I291" s="540"/>
      <c r="J291" s="540"/>
      <c r="K291" s="540"/>
      <c r="L291" s="540"/>
      <c r="M291" s="540"/>
    </row>
    <row r="292" spans="1:13" x14ac:dyDescent="0.2">
      <c r="A292" s="540"/>
      <c r="B292" s="540"/>
      <c r="C292" s="540"/>
      <c r="D292" s="540"/>
      <c r="E292" s="540"/>
      <c r="F292" s="540"/>
      <c r="G292" s="281"/>
      <c r="H292" s="540"/>
      <c r="I292" s="540"/>
      <c r="J292" s="540"/>
      <c r="K292" s="540"/>
      <c r="L292" s="540"/>
      <c r="M292" s="540"/>
    </row>
    <row r="293" spans="1:13" ht="16.5" thickBot="1" x14ac:dyDescent="0.25">
      <c r="A293" s="3397" t="s">
        <v>2001</v>
      </c>
      <c r="B293" s="3397"/>
      <c r="C293" s="3397"/>
      <c r="D293" s="3397"/>
      <c r="E293" s="3397"/>
      <c r="F293" s="3397"/>
      <c r="G293" s="3397"/>
      <c r="H293" s="3397"/>
      <c r="I293" s="3397"/>
      <c r="J293" s="3397"/>
      <c r="K293" s="3397"/>
      <c r="L293" s="3397"/>
      <c r="M293" s="3397"/>
    </row>
    <row r="294" spans="1:13" ht="12.95" customHeight="1" thickBot="1" x14ac:dyDescent="0.25">
      <c r="A294" s="3427" t="s">
        <v>1157</v>
      </c>
      <c r="B294" s="3401"/>
      <c r="C294" s="3405"/>
      <c r="D294" s="3402"/>
      <c r="E294" s="3432"/>
      <c r="F294" s="3405"/>
      <c r="G294" s="3420"/>
      <c r="H294" s="3406" t="s">
        <v>1362</v>
      </c>
      <c r="I294" s="3407"/>
      <c r="J294" s="3407"/>
      <c r="K294" s="3407"/>
      <c r="L294" s="3407"/>
      <c r="M294" s="3408"/>
    </row>
    <row r="295" spans="1:13" ht="12.95" customHeight="1" x14ac:dyDescent="0.2">
      <c r="A295" s="3428"/>
      <c r="B295" s="3429"/>
      <c r="C295" s="3430"/>
      <c r="D295" s="3431"/>
      <c r="E295" s="3433"/>
      <c r="F295" s="3430"/>
      <c r="G295" s="3434"/>
      <c r="H295" s="3401" t="s">
        <v>1364</v>
      </c>
      <c r="I295" s="3405"/>
      <c r="J295" s="3420"/>
      <c r="K295" s="3401" t="s">
        <v>1365</v>
      </c>
      <c r="L295" s="3405"/>
      <c r="M295" s="3420"/>
    </row>
    <row r="296" spans="1:13" ht="12.95" customHeight="1" x14ac:dyDescent="0.2">
      <c r="A296" s="3428"/>
      <c r="B296" s="3429">
        <v>2020</v>
      </c>
      <c r="C296" s="3430"/>
      <c r="D296" s="3431"/>
      <c r="E296" s="3433">
        <v>2021</v>
      </c>
      <c r="F296" s="3430"/>
      <c r="G296" s="3434"/>
      <c r="H296" s="3429" t="s">
        <v>439</v>
      </c>
      <c r="I296" s="3430"/>
      <c r="J296" s="3434"/>
      <c r="K296" s="3429" t="s">
        <v>439</v>
      </c>
      <c r="L296" s="3430"/>
      <c r="M296" s="3434"/>
    </row>
    <row r="297" spans="1:13" ht="12.95" customHeight="1" thickBot="1" x14ac:dyDescent="0.25">
      <c r="A297" s="3428"/>
      <c r="B297" s="3421"/>
      <c r="C297" s="3422"/>
      <c r="D297" s="3471"/>
      <c r="E297" s="3438"/>
      <c r="F297" s="3422"/>
      <c r="G297" s="3423"/>
      <c r="H297" s="3421" t="s">
        <v>1995</v>
      </c>
      <c r="I297" s="3422"/>
      <c r="J297" s="3423"/>
      <c r="K297" s="3421" t="s">
        <v>1995</v>
      </c>
      <c r="L297" s="3422"/>
      <c r="M297" s="3423"/>
    </row>
    <row r="298" spans="1:13" ht="14.45" customHeight="1" x14ac:dyDescent="0.2">
      <c r="A298" s="584" t="s">
        <v>1456</v>
      </c>
      <c r="B298" s="652"/>
      <c r="C298" s="653"/>
      <c r="D298" s="653"/>
      <c r="E298" s="652"/>
      <c r="F298" s="653"/>
      <c r="G298" s="654"/>
      <c r="H298" s="653"/>
      <c r="I298" s="653"/>
      <c r="J298" s="655"/>
      <c r="K298" s="656"/>
      <c r="L298" s="657"/>
      <c r="M298" s="658"/>
    </row>
    <row r="299" spans="1:13" ht="14.45" customHeight="1" x14ac:dyDescent="0.2">
      <c r="A299" s="633" t="s">
        <v>1367</v>
      </c>
      <c r="B299" s="3439">
        <v>276.7</v>
      </c>
      <c r="C299" s="3440"/>
      <c r="D299" s="3441"/>
      <c r="E299" s="3446">
        <v>452.2</v>
      </c>
      <c r="F299" s="3447"/>
      <c r="G299" s="3448"/>
      <c r="H299" s="579"/>
      <c r="I299" s="569"/>
      <c r="J299" s="571">
        <v>63.426093241778091</v>
      </c>
      <c r="K299" s="572"/>
      <c r="L299" s="632"/>
      <c r="M299" s="630">
        <v>175.5</v>
      </c>
    </row>
    <row r="300" spans="1:13" ht="14.45" customHeight="1" x14ac:dyDescent="0.2">
      <c r="A300" s="633" t="s">
        <v>1368</v>
      </c>
      <c r="B300" s="3439">
        <v>246.2</v>
      </c>
      <c r="C300" s="3440"/>
      <c r="D300" s="3441"/>
      <c r="E300" s="3446">
        <v>261.7</v>
      </c>
      <c r="F300" s="3447"/>
      <c r="G300" s="3448"/>
      <c r="H300" s="569"/>
      <c r="I300" s="569"/>
      <c r="J300" s="571">
        <v>6.2956945572705081</v>
      </c>
      <c r="K300" s="572"/>
      <c r="L300" s="632"/>
      <c r="M300" s="630">
        <v>15.5</v>
      </c>
    </row>
    <row r="301" spans="1:13" ht="14.45" customHeight="1" x14ac:dyDescent="0.2">
      <c r="A301" s="633" t="s">
        <v>1481</v>
      </c>
      <c r="B301" s="3439">
        <v>3258.3</v>
      </c>
      <c r="C301" s="3440"/>
      <c r="D301" s="3441"/>
      <c r="E301" s="3446">
        <v>3591.08</v>
      </c>
      <c r="F301" s="3447"/>
      <c r="G301" s="3448"/>
      <c r="H301" s="569"/>
      <c r="I301" s="569"/>
      <c r="J301" s="571">
        <v>10.213301414848218</v>
      </c>
      <c r="K301" s="572"/>
      <c r="L301" s="632"/>
      <c r="M301" s="630">
        <v>332.77999999999975</v>
      </c>
    </row>
    <row r="302" spans="1:13" ht="14.45" customHeight="1" x14ac:dyDescent="0.2">
      <c r="A302" s="633" t="s">
        <v>1370</v>
      </c>
      <c r="B302" s="3424">
        <v>13.234362307067427</v>
      </c>
      <c r="C302" s="3425"/>
      <c r="D302" s="3426"/>
      <c r="E302" s="3446">
        <v>13.722124570118456</v>
      </c>
      <c r="F302" s="3447"/>
      <c r="G302" s="3448"/>
      <c r="H302" s="569"/>
      <c r="I302" s="569"/>
      <c r="J302" s="571">
        <v>3.6855743535943191</v>
      </c>
      <c r="K302" s="572"/>
      <c r="L302" s="632"/>
      <c r="M302" s="1339">
        <v>0.48776226305102988</v>
      </c>
    </row>
    <row r="303" spans="1:13" ht="14.45" customHeight="1" x14ac:dyDescent="0.2">
      <c r="A303" s="1361" t="s">
        <v>1457</v>
      </c>
      <c r="B303" s="3456"/>
      <c r="C303" s="3457"/>
      <c r="D303" s="3458"/>
      <c r="E303" s="3452"/>
      <c r="F303" s="3453"/>
      <c r="G303" s="3454"/>
      <c r="H303" s="579"/>
      <c r="I303" s="579"/>
      <c r="J303" s="581"/>
      <c r="K303" s="572"/>
      <c r="L303" s="632"/>
      <c r="M303" s="574"/>
    </row>
    <row r="304" spans="1:13" ht="14.45" customHeight="1" x14ac:dyDescent="0.2">
      <c r="A304" s="633" t="s">
        <v>1367</v>
      </c>
      <c r="B304" s="3439">
        <v>1391</v>
      </c>
      <c r="C304" s="3440"/>
      <c r="D304" s="3441"/>
      <c r="E304" s="3446">
        <v>1272.68</v>
      </c>
      <c r="F304" s="3447"/>
      <c r="G304" s="3448"/>
      <c r="H304" s="579"/>
      <c r="I304" s="569"/>
      <c r="J304" s="571">
        <v>-8.5061107117181791</v>
      </c>
      <c r="K304" s="572"/>
      <c r="L304" s="632"/>
      <c r="M304" s="1339">
        <v>-118.31999999999994</v>
      </c>
    </row>
    <row r="305" spans="1:13" ht="14.45" customHeight="1" x14ac:dyDescent="0.2">
      <c r="A305" s="633" t="s">
        <v>1368</v>
      </c>
      <c r="B305" s="3439">
        <v>1232.8000000000002</v>
      </c>
      <c r="C305" s="3440"/>
      <c r="D305" s="3441"/>
      <c r="E305" s="3446">
        <v>1050.8300000000002</v>
      </c>
      <c r="F305" s="3447"/>
      <c r="G305" s="3448"/>
      <c r="H305" s="569"/>
      <c r="I305" s="569"/>
      <c r="J305" s="571">
        <v>-14.760707332900708</v>
      </c>
      <c r="K305" s="572"/>
      <c r="L305" s="632"/>
      <c r="M305" s="1339">
        <v>-181.97000000000003</v>
      </c>
    </row>
    <row r="306" spans="1:13" ht="14.45" customHeight="1" x14ac:dyDescent="0.2">
      <c r="A306" s="633" t="s">
        <v>1481</v>
      </c>
      <c r="B306" s="3439">
        <v>17175.350000000002</v>
      </c>
      <c r="C306" s="3440"/>
      <c r="D306" s="3441"/>
      <c r="E306" s="3446">
        <v>15902.880000000001</v>
      </c>
      <c r="F306" s="3447"/>
      <c r="G306" s="3448"/>
      <c r="H306" s="569"/>
      <c r="I306" s="569"/>
      <c r="J306" s="571">
        <v>-7.4086990949238327</v>
      </c>
      <c r="K306" s="572"/>
      <c r="L306" s="632"/>
      <c r="M306" s="1339">
        <v>-1272.4700000000012</v>
      </c>
    </row>
    <row r="307" spans="1:13" ht="14.45" customHeight="1" x14ac:dyDescent="0.2">
      <c r="A307" s="633" t="s">
        <v>1370</v>
      </c>
      <c r="B307" s="3424">
        <v>13.931984101232965</v>
      </c>
      <c r="C307" s="3425"/>
      <c r="D307" s="3426"/>
      <c r="E307" s="3446">
        <v>15.133637220102203</v>
      </c>
      <c r="F307" s="3447"/>
      <c r="G307" s="3448"/>
      <c r="H307" s="569"/>
      <c r="I307" s="569"/>
      <c r="J307" s="571">
        <v>8.6251398949191582</v>
      </c>
      <c r="K307" s="572"/>
      <c r="L307" s="632"/>
      <c r="M307" s="1339">
        <v>1.2016531188692383</v>
      </c>
    </row>
    <row r="308" spans="1:13" ht="14.45" customHeight="1" x14ac:dyDescent="0.2">
      <c r="A308" s="1361" t="s">
        <v>1458</v>
      </c>
      <c r="B308" s="3464"/>
      <c r="C308" s="3465"/>
      <c r="D308" s="3466"/>
      <c r="E308" s="3449"/>
      <c r="F308" s="3450"/>
      <c r="G308" s="3451"/>
      <c r="H308" s="569"/>
      <c r="I308" s="569"/>
      <c r="J308" s="571"/>
      <c r="K308" s="572"/>
      <c r="L308" s="632"/>
      <c r="M308" s="574"/>
    </row>
    <row r="309" spans="1:13" ht="14.45" customHeight="1" x14ac:dyDescent="0.2">
      <c r="A309" s="633" t="s">
        <v>1367</v>
      </c>
      <c r="B309" s="3439">
        <v>1412.8</v>
      </c>
      <c r="C309" s="3440"/>
      <c r="D309" s="3441"/>
      <c r="E309" s="3446">
        <v>1511.05</v>
      </c>
      <c r="F309" s="3447"/>
      <c r="G309" s="3448"/>
      <c r="H309" s="569"/>
      <c r="I309" s="569"/>
      <c r="J309" s="571">
        <v>6.954275198187986</v>
      </c>
      <c r="K309" s="572"/>
      <c r="L309" s="632"/>
      <c r="M309" s="1339">
        <v>98.25</v>
      </c>
    </row>
    <row r="310" spans="1:13" ht="14.45" customHeight="1" x14ac:dyDescent="0.2">
      <c r="A310" s="633" t="s">
        <v>1368</v>
      </c>
      <c r="B310" s="3439">
        <v>1209.1999999999998</v>
      </c>
      <c r="C310" s="3440"/>
      <c r="D310" s="3441"/>
      <c r="E310" s="3446">
        <v>1151.9749999999999</v>
      </c>
      <c r="F310" s="3447"/>
      <c r="G310" s="3448"/>
      <c r="H310" s="569"/>
      <c r="I310" s="569"/>
      <c r="J310" s="571">
        <v>-4.7324677472709169</v>
      </c>
      <c r="K310" s="572"/>
      <c r="L310" s="632"/>
      <c r="M310" s="1339">
        <v>-57.224999999999909</v>
      </c>
    </row>
    <row r="311" spans="1:13" ht="14.45" customHeight="1" x14ac:dyDescent="0.2">
      <c r="A311" s="633" t="s">
        <v>1481</v>
      </c>
      <c r="B311" s="3439">
        <v>7744.2</v>
      </c>
      <c r="C311" s="3440"/>
      <c r="D311" s="3441"/>
      <c r="E311" s="3446">
        <v>7507.0950000000003</v>
      </c>
      <c r="F311" s="3447"/>
      <c r="G311" s="3448"/>
      <c r="H311" s="569"/>
      <c r="I311" s="569"/>
      <c r="J311" s="571">
        <v>-3.0617106996203631</v>
      </c>
      <c r="K311" s="572"/>
      <c r="L311" s="632"/>
      <c r="M311" s="1339">
        <v>-237.10499999999956</v>
      </c>
    </row>
    <row r="312" spans="1:13" ht="14.45" customHeight="1" x14ac:dyDescent="0.2">
      <c r="A312" s="633" t="s">
        <v>1370</v>
      </c>
      <c r="B312" s="3424">
        <v>6.404399603043335</v>
      </c>
      <c r="C312" s="3425"/>
      <c r="D312" s="3426"/>
      <c r="E312" s="3446">
        <v>6.5167169426419855</v>
      </c>
      <c r="F312" s="3447"/>
      <c r="G312" s="3448"/>
      <c r="H312" s="569"/>
      <c r="I312" s="569"/>
      <c r="J312" s="571">
        <v>1.7537528349305092</v>
      </c>
      <c r="K312" s="572"/>
      <c r="L312" s="632"/>
      <c r="M312" s="1339">
        <v>0.11231733959865053</v>
      </c>
    </row>
    <row r="313" spans="1:13" ht="14.45" customHeight="1" x14ac:dyDescent="0.2">
      <c r="A313" s="1361" t="s">
        <v>1459</v>
      </c>
      <c r="B313" s="3456"/>
      <c r="C313" s="3457"/>
      <c r="D313" s="3458"/>
      <c r="E313" s="3452"/>
      <c r="F313" s="3453"/>
      <c r="G313" s="3454"/>
      <c r="H313" s="579"/>
      <c r="I313" s="579"/>
      <c r="J313" s="581"/>
      <c r="K313" s="572"/>
      <c r="L313" s="632"/>
      <c r="M313" s="574"/>
    </row>
    <row r="314" spans="1:13" ht="14.45" customHeight="1" x14ac:dyDescent="0.2">
      <c r="A314" s="633" t="s">
        <v>1367</v>
      </c>
      <c r="B314" s="3439">
        <v>384.25</v>
      </c>
      <c r="C314" s="3440"/>
      <c r="D314" s="3441"/>
      <c r="E314" s="3446">
        <v>475.53</v>
      </c>
      <c r="F314" s="3447"/>
      <c r="G314" s="3448"/>
      <c r="H314" s="569"/>
      <c r="I314" s="569"/>
      <c r="J314" s="571">
        <v>23.755367599219255</v>
      </c>
      <c r="K314" s="572"/>
      <c r="L314" s="632"/>
      <c r="M314" s="1339">
        <v>91.279999999999973</v>
      </c>
    </row>
    <row r="315" spans="1:13" ht="14.45" customHeight="1" x14ac:dyDescent="0.2">
      <c r="A315" s="633" t="s">
        <v>1368</v>
      </c>
      <c r="B315" s="3439">
        <v>299.75</v>
      </c>
      <c r="C315" s="3440"/>
      <c r="D315" s="3441"/>
      <c r="E315" s="3446">
        <v>275.02999999999997</v>
      </c>
      <c r="F315" s="3447"/>
      <c r="G315" s="3448"/>
      <c r="H315" s="569"/>
      <c r="I315" s="569"/>
      <c r="J315" s="571">
        <v>-8.2468723936613912</v>
      </c>
      <c r="K315" s="572"/>
      <c r="L315" s="632"/>
      <c r="M315" s="1339">
        <v>-24.720000000000027</v>
      </c>
    </row>
    <row r="316" spans="1:13" ht="14.45" customHeight="1" x14ac:dyDescent="0.2">
      <c r="A316" s="633" t="s">
        <v>1481</v>
      </c>
      <c r="B316" s="3439">
        <v>4546.25</v>
      </c>
      <c r="C316" s="3440"/>
      <c r="D316" s="3441"/>
      <c r="E316" s="3446">
        <v>4002.12</v>
      </c>
      <c r="F316" s="3447"/>
      <c r="G316" s="3448"/>
      <c r="H316" s="569"/>
      <c r="I316" s="569"/>
      <c r="J316" s="571">
        <v>-11.968765466043436</v>
      </c>
      <c r="K316" s="572"/>
      <c r="L316" s="632"/>
      <c r="M316" s="1339">
        <v>-544.13000000000011</v>
      </c>
    </row>
    <row r="317" spans="1:13" ht="14.45" customHeight="1" x14ac:dyDescent="0.2">
      <c r="A317" s="633" t="s">
        <v>1370</v>
      </c>
      <c r="B317" s="3424">
        <v>15.166805671392828</v>
      </c>
      <c r="C317" s="3425"/>
      <c r="D317" s="3426"/>
      <c r="E317" s="3446">
        <v>14.551576191688181</v>
      </c>
      <c r="F317" s="3447"/>
      <c r="G317" s="3448"/>
      <c r="H317" s="569"/>
      <c r="I317" s="569"/>
      <c r="J317" s="571">
        <v>-4.0564209302495016</v>
      </c>
      <c r="K317" s="572"/>
      <c r="L317" s="632"/>
      <c r="M317" s="1339">
        <v>-0.61522947970464692</v>
      </c>
    </row>
    <row r="318" spans="1:13" ht="14.45" customHeight="1" x14ac:dyDescent="0.2">
      <c r="A318" s="1361" t="s">
        <v>1460</v>
      </c>
      <c r="B318" s="3464"/>
      <c r="C318" s="3465"/>
      <c r="D318" s="3466"/>
      <c r="E318" s="3449"/>
      <c r="F318" s="3450"/>
      <c r="G318" s="3451"/>
      <c r="H318" s="569"/>
      <c r="I318" s="569"/>
      <c r="J318" s="571"/>
      <c r="K318" s="572"/>
      <c r="L318" s="632"/>
      <c r="M318" s="574"/>
    </row>
    <row r="319" spans="1:13" ht="14.45" customHeight="1" x14ac:dyDescent="0.2">
      <c r="A319" s="633" t="s">
        <v>1367</v>
      </c>
      <c r="B319" s="3439">
        <v>662.9</v>
      </c>
      <c r="C319" s="3440"/>
      <c r="D319" s="3441"/>
      <c r="E319" s="3446">
        <v>712.57000000000016</v>
      </c>
      <c r="F319" s="3447"/>
      <c r="G319" s="3448"/>
      <c r="H319" s="569"/>
      <c r="I319" s="569"/>
      <c r="J319" s="571">
        <v>7.4928345150098323</v>
      </c>
      <c r="K319" s="572"/>
      <c r="L319" s="632"/>
      <c r="M319" s="1339">
        <v>49.670000000000186</v>
      </c>
    </row>
    <row r="320" spans="1:13" ht="14.45" customHeight="1" x14ac:dyDescent="0.2">
      <c r="A320" s="633" t="s">
        <v>1368</v>
      </c>
      <c r="B320" s="3439">
        <v>462.9</v>
      </c>
      <c r="C320" s="3440"/>
      <c r="D320" s="3441"/>
      <c r="E320" s="3446">
        <v>563.16999999999996</v>
      </c>
      <c r="F320" s="3447"/>
      <c r="G320" s="3448"/>
      <c r="H320" s="569"/>
      <c r="I320" s="569"/>
      <c r="J320" s="571">
        <v>21.661265932166771</v>
      </c>
      <c r="K320" s="572"/>
      <c r="L320" s="632"/>
      <c r="M320" s="1339">
        <v>100.26999999999998</v>
      </c>
    </row>
    <row r="321" spans="1:13" ht="14.45" customHeight="1" x14ac:dyDescent="0.2">
      <c r="A321" s="633" t="s">
        <v>1481</v>
      </c>
      <c r="B321" s="3439">
        <v>8617.9</v>
      </c>
      <c r="C321" s="3440"/>
      <c r="D321" s="3441"/>
      <c r="E321" s="3446">
        <v>10905.55</v>
      </c>
      <c r="F321" s="3447"/>
      <c r="G321" s="3448"/>
      <c r="H321" s="569"/>
      <c r="I321" s="569"/>
      <c r="J321" s="571">
        <v>26.545330068810259</v>
      </c>
      <c r="K321" s="572"/>
      <c r="L321" s="632"/>
      <c r="M321" s="1339">
        <v>2287.6499999999996</v>
      </c>
    </row>
    <row r="322" spans="1:13" ht="14.45" customHeight="1" x14ac:dyDescent="0.2">
      <c r="A322" s="633" t="s">
        <v>1370</v>
      </c>
      <c r="B322" s="3424">
        <v>18.617195938647658</v>
      </c>
      <c r="C322" s="3425"/>
      <c r="D322" s="3426"/>
      <c r="E322" s="3446">
        <v>19.36457907914129</v>
      </c>
      <c r="F322" s="3447"/>
      <c r="G322" s="3448"/>
      <c r="H322" s="569"/>
      <c r="I322" s="569"/>
      <c r="J322" s="571">
        <v>4.014477491436466</v>
      </c>
      <c r="K322" s="572"/>
      <c r="L322" s="632"/>
      <c r="M322" s="1339">
        <v>0.74738314049363197</v>
      </c>
    </row>
    <row r="323" spans="1:13" ht="14.45" customHeight="1" x14ac:dyDescent="0.2">
      <c r="A323" s="1361" t="s">
        <v>1461</v>
      </c>
      <c r="B323" s="3464"/>
      <c r="C323" s="3465"/>
      <c r="D323" s="3466"/>
      <c r="E323" s="3449"/>
      <c r="F323" s="3450"/>
      <c r="G323" s="3451"/>
      <c r="H323" s="569"/>
      <c r="I323" s="569"/>
      <c r="J323" s="571"/>
      <c r="K323" s="572"/>
      <c r="L323" s="632"/>
      <c r="M323" s="574"/>
    </row>
    <row r="324" spans="1:13" ht="14.45" customHeight="1" x14ac:dyDescent="0.2">
      <c r="A324" s="633" t="s">
        <v>1367</v>
      </c>
      <c r="B324" s="3439">
        <v>942.7</v>
      </c>
      <c r="C324" s="3440"/>
      <c r="D324" s="3441"/>
      <c r="E324" s="3446">
        <v>1106.07</v>
      </c>
      <c r="F324" s="3447"/>
      <c r="G324" s="3448"/>
      <c r="H324" s="569"/>
      <c r="I324" s="569"/>
      <c r="J324" s="571">
        <v>17.330009547045705</v>
      </c>
      <c r="K324" s="572"/>
      <c r="L324" s="632"/>
      <c r="M324" s="1339">
        <v>163.36999999999989</v>
      </c>
    </row>
    <row r="325" spans="1:13" ht="14.45" customHeight="1" x14ac:dyDescent="0.2">
      <c r="A325" s="633" t="s">
        <v>1368</v>
      </c>
      <c r="B325" s="3439">
        <v>720.2</v>
      </c>
      <c r="C325" s="3440"/>
      <c r="D325" s="3441"/>
      <c r="E325" s="3446">
        <v>675.37</v>
      </c>
      <c r="F325" s="3447"/>
      <c r="G325" s="3448"/>
      <c r="H325" s="569"/>
      <c r="I325" s="569"/>
      <c r="J325" s="571">
        <v>-6.2246598167175762</v>
      </c>
      <c r="K325" s="572"/>
      <c r="L325" s="632"/>
      <c r="M325" s="1339">
        <v>-44.830000000000041</v>
      </c>
    </row>
    <row r="326" spans="1:13" ht="14.45" customHeight="1" x14ac:dyDescent="0.2">
      <c r="A326" s="633" t="s">
        <v>1481</v>
      </c>
      <c r="B326" s="3439">
        <v>8974.9</v>
      </c>
      <c r="C326" s="3440"/>
      <c r="D326" s="3441"/>
      <c r="E326" s="3446">
        <v>8293.0950000000012</v>
      </c>
      <c r="F326" s="3447"/>
      <c r="G326" s="3448"/>
      <c r="H326" s="569"/>
      <c r="I326" s="569"/>
      <c r="J326" s="571">
        <v>-7.5967977359078986</v>
      </c>
      <c r="K326" s="572"/>
      <c r="L326" s="632"/>
      <c r="M326" s="1339">
        <v>-681.80499999999847</v>
      </c>
    </row>
    <row r="327" spans="1:13" ht="14.45" customHeight="1" x14ac:dyDescent="0.2">
      <c r="A327" s="633" t="s">
        <v>1370</v>
      </c>
      <c r="B327" s="3424">
        <v>12.461677311857816</v>
      </c>
      <c r="C327" s="3425"/>
      <c r="D327" s="3426"/>
      <c r="E327" s="3446">
        <v>12.27933577150303</v>
      </c>
      <c r="F327" s="3447"/>
      <c r="G327" s="3448"/>
      <c r="H327" s="569"/>
      <c r="I327" s="569"/>
      <c r="J327" s="571">
        <v>-1.4632182794629074</v>
      </c>
      <c r="K327" s="572"/>
      <c r="L327" s="632"/>
      <c r="M327" s="1339">
        <v>-0.18234154035478589</v>
      </c>
    </row>
    <row r="328" spans="1:13" ht="14.45" customHeight="1" x14ac:dyDescent="0.2">
      <c r="A328" s="1361" t="s">
        <v>1462</v>
      </c>
      <c r="B328" s="3464"/>
      <c r="C328" s="3465"/>
      <c r="D328" s="3466"/>
      <c r="E328" s="3449"/>
      <c r="F328" s="3450"/>
      <c r="G328" s="3451"/>
      <c r="H328" s="569"/>
      <c r="I328" s="569"/>
      <c r="J328" s="571"/>
      <c r="K328" s="572"/>
      <c r="L328" s="632"/>
      <c r="M328" s="574"/>
    </row>
    <row r="329" spans="1:13" ht="14.45" customHeight="1" x14ac:dyDescent="0.2">
      <c r="A329" s="633" t="s">
        <v>1367</v>
      </c>
      <c r="B329" s="3439">
        <v>670.2</v>
      </c>
      <c r="C329" s="3440"/>
      <c r="D329" s="3441"/>
      <c r="E329" s="3446">
        <v>761.7</v>
      </c>
      <c r="F329" s="3447"/>
      <c r="G329" s="3448"/>
      <c r="H329" s="569"/>
      <c r="I329" s="569"/>
      <c r="J329" s="571">
        <v>13.652641002685769</v>
      </c>
      <c r="K329" s="572"/>
      <c r="L329" s="632"/>
      <c r="M329" s="1339">
        <v>91.5</v>
      </c>
    </row>
    <row r="330" spans="1:13" ht="14.45" customHeight="1" x14ac:dyDescent="0.2">
      <c r="A330" s="633" t="s">
        <v>1368</v>
      </c>
      <c r="B330" s="3439">
        <v>498.2</v>
      </c>
      <c r="C330" s="3440"/>
      <c r="D330" s="3441"/>
      <c r="E330" s="3446">
        <v>582.80999999999995</v>
      </c>
      <c r="F330" s="3447"/>
      <c r="G330" s="3448"/>
      <c r="H330" s="569"/>
      <c r="I330" s="569"/>
      <c r="J330" s="571">
        <v>16.983139301485338</v>
      </c>
      <c r="K330" s="572"/>
      <c r="L330" s="632"/>
      <c r="M330" s="1339">
        <v>84.609999999999957</v>
      </c>
    </row>
    <row r="331" spans="1:13" ht="14.45" customHeight="1" x14ac:dyDescent="0.2">
      <c r="A331" s="633" t="s">
        <v>1481</v>
      </c>
      <c r="B331" s="3439">
        <v>3026.7</v>
      </c>
      <c r="C331" s="3440"/>
      <c r="D331" s="3441"/>
      <c r="E331" s="3446">
        <v>3489.9840000000004</v>
      </c>
      <c r="F331" s="3447"/>
      <c r="G331" s="3448"/>
      <c r="H331" s="569"/>
      <c r="I331" s="569"/>
      <c r="J331" s="571">
        <v>15.306571513529605</v>
      </c>
      <c r="K331" s="572"/>
      <c r="L331" s="632"/>
      <c r="M331" s="1339">
        <v>463.28400000000056</v>
      </c>
    </row>
    <row r="332" spans="1:13" ht="14.45" customHeight="1" x14ac:dyDescent="0.2">
      <c r="A332" s="633" t="s">
        <v>1370</v>
      </c>
      <c r="B332" s="3424">
        <v>6.0752709755118426</v>
      </c>
      <c r="C332" s="3425"/>
      <c r="D332" s="3426"/>
      <c r="E332" s="3446">
        <v>5.9882019869254144</v>
      </c>
      <c r="F332" s="3447"/>
      <c r="G332" s="3448"/>
      <c r="H332" s="569"/>
      <c r="I332" s="569"/>
      <c r="J332" s="571">
        <v>-1.4331704534231449</v>
      </c>
      <c r="K332" s="572"/>
      <c r="L332" s="632"/>
      <c r="M332" s="1339">
        <v>-8.7068988586428198E-2</v>
      </c>
    </row>
    <row r="333" spans="1:13" ht="14.45" customHeight="1" x14ac:dyDescent="0.2">
      <c r="A333" s="1361" t="s">
        <v>1463</v>
      </c>
      <c r="B333" s="3464"/>
      <c r="C333" s="3465"/>
      <c r="D333" s="3466"/>
      <c r="E333" s="3449"/>
      <c r="F333" s="3450"/>
      <c r="G333" s="3451"/>
      <c r="H333" s="569"/>
      <c r="I333" s="569"/>
      <c r="J333" s="571"/>
      <c r="K333" s="572"/>
      <c r="L333" s="632"/>
      <c r="M333" s="574"/>
    </row>
    <row r="334" spans="1:13" ht="14.45" customHeight="1" x14ac:dyDescent="0.2">
      <c r="A334" s="633" t="s">
        <v>1367</v>
      </c>
      <c r="B334" s="3439">
        <v>851.8</v>
      </c>
      <c r="C334" s="3440"/>
      <c r="D334" s="3441"/>
      <c r="E334" s="3446">
        <v>1030.3</v>
      </c>
      <c r="F334" s="3447"/>
      <c r="G334" s="3448"/>
      <c r="H334" s="569"/>
      <c r="I334" s="569"/>
      <c r="J334" s="571">
        <v>20.955623385771304</v>
      </c>
      <c r="K334" s="572"/>
      <c r="L334" s="632"/>
      <c r="M334" s="1339">
        <v>178.5</v>
      </c>
    </row>
    <row r="335" spans="1:13" ht="14.45" customHeight="1" x14ac:dyDescent="0.2">
      <c r="A335" s="633" t="s">
        <v>1368</v>
      </c>
      <c r="B335" s="3439">
        <v>623.79999999999995</v>
      </c>
      <c r="C335" s="3440"/>
      <c r="D335" s="3441"/>
      <c r="E335" s="3446">
        <v>782.3</v>
      </c>
      <c r="F335" s="3447"/>
      <c r="G335" s="3448"/>
      <c r="H335" s="569"/>
      <c r="I335" s="569"/>
      <c r="J335" s="571">
        <v>25.408784866944529</v>
      </c>
      <c r="K335" s="572"/>
      <c r="L335" s="632"/>
      <c r="M335" s="1339">
        <v>158.5</v>
      </c>
    </row>
    <row r="336" spans="1:13" ht="14.45" customHeight="1" x14ac:dyDescent="0.2">
      <c r="A336" s="633" t="s">
        <v>1481</v>
      </c>
      <c r="B336" s="3439">
        <v>7560.1999999999989</v>
      </c>
      <c r="C336" s="3440"/>
      <c r="D336" s="3441"/>
      <c r="E336" s="3446">
        <v>8938.8499999999985</v>
      </c>
      <c r="F336" s="3447"/>
      <c r="G336" s="3448"/>
      <c r="H336" s="569"/>
      <c r="I336" s="569"/>
      <c r="J336" s="571">
        <v>18.235628687071753</v>
      </c>
      <c r="K336" s="572"/>
      <c r="L336" s="632"/>
      <c r="M336" s="1339">
        <v>1378.6499999999996</v>
      </c>
    </row>
    <row r="337" spans="1:13" ht="14.45" customHeight="1" x14ac:dyDescent="0.2">
      <c r="A337" s="633" t="s">
        <v>1370</v>
      </c>
      <c r="B337" s="3424">
        <v>12.119589612055146</v>
      </c>
      <c r="C337" s="3425"/>
      <c r="D337" s="3426"/>
      <c r="E337" s="3446">
        <v>11.426370957433209</v>
      </c>
      <c r="F337" s="3447"/>
      <c r="G337" s="3448"/>
      <c r="H337" s="569"/>
      <c r="I337" s="569"/>
      <c r="J337" s="571">
        <v>-5.719819538546119</v>
      </c>
      <c r="K337" s="572"/>
      <c r="L337" s="632"/>
      <c r="M337" s="1339">
        <v>-0.69321865462193699</v>
      </c>
    </row>
    <row r="338" spans="1:13" ht="14.45" customHeight="1" x14ac:dyDescent="0.2">
      <c r="A338" s="1361" t="s">
        <v>1159</v>
      </c>
      <c r="B338" s="3449"/>
      <c r="C338" s="3450"/>
      <c r="D338" s="3451"/>
      <c r="E338" s="3449"/>
      <c r="F338" s="3450"/>
      <c r="G338" s="3451"/>
      <c r="H338" s="569"/>
      <c r="I338" s="569"/>
      <c r="J338" s="571"/>
      <c r="K338" s="572"/>
      <c r="L338" s="632"/>
      <c r="M338" s="574"/>
    </row>
    <row r="339" spans="1:13" ht="14.45" customHeight="1" x14ac:dyDescent="0.2">
      <c r="A339" s="633" t="s">
        <v>1367</v>
      </c>
      <c r="B339" s="3439">
        <v>0</v>
      </c>
      <c r="C339" s="3440"/>
      <c r="D339" s="3441"/>
      <c r="E339" s="3444">
        <v>0</v>
      </c>
      <c r="F339" s="3445"/>
      <c r="G339" s="3455"/>
      <c r="H339" s="569"/>
      <c r="I339" s="569"/>
      <c r="J339" s="630" t="e">
        <v>#DIV/0!</v>
      </c>
      <c r="K339" s="572"/>
      <c r="L339" s="632"/>
      <c r="M339" s="1339">
        <v>0</v>
      </c>
    </row>
    <row r="340" spans="1:13" ht="14.45" customHeight="1" x14ac:dyDescent="0.2">
      <c r="A340" s="633" t="s">
        <v>1368</v>
      </c>
      <c r="B340" s="3439">
        <v>0</v>
      </c>
      <c r="C340" s="3440"/>
      <c r="D340" s="3441"/>
      <c r="E340" s="3444">
        <v>0</v>
      </c>
      <c r="F340" s="3445"/>
      <c r="G340" s="3455"/>
      <c r="H340" s="569"/>
      <c r="I340" s="569"/>
      <c r="J340" s="630" t="e">
        <v>#DIV/0!</v>
      </c>
      <c r="K340" s="572"/>
      <c r="L340" s="632"/>
      <c r="M340" s="1339">
        <v>0</v>
      </c>
    </row>
    <row r="341" spans="1:13" ht="14.45" customHeight="1" x14ac:dyDescent="0.2">
      <c r="A341" s="633" t="s">
        <v>1479</v>
      </c>
      <c r="B341" s="3424">
        <v>0</v>
      </c>
      <c r="C341" s="3425"/>
      <c r="D341" s="3426"/>
      <c r="E341" s="3444">
        <v>0</v>
      </c>
      <c r="F341" s="3445"/>
      <c r="G341" s="3455"/>
      <c r="H341" s="569"/>
      <c r="I341" s="569"/>
      <c r="J341" s="630" t="e">
        <v>#DIV/0!</v>
      </c>
      <c r="K341" s="572"/>
      <c r="L341" s="632"/>
      <c r="M341" s="1339">
        <v>0</v>
      </c>
    </row>
    <row r="342" spans="1:13" ht="14.45" customHeight="1" x14ac:dyDescent="0.2">
      <c r="A342" s="660" t="s">
        <v>1370</v>
      </c>
      <c r="B342" s="3424" t="e">
        <v>#DIV/0!</v>
      </c>
      <c r="C342" s="3425"/>
      <c r="D342" s="3426"/>
      <c r="E342" s="3468" t="e">
        <v>#DIV/0!</v>
      </c>
      <c r="F342" s="3469"/>
      <c r="G342" s="3470"/>
      <c r="H342" s="610"/>
      <c r="I342" s="610"/>
      <c r="J342" s="1939" t="e">
        <v>#DIV/0!</v>
      </c>
      <c r="K342" s="634"/>
      <c r="L342" s="635"/>
      <c r="M342" s="1940" t="e">
        <v>#DIV/0!</v>
      </c>
    </row>
    <row r="343" spans="1:13" ht="14.45" customHeight="1" x14ac:dyDescent="0.2">
      <c r="A343" s="588" t="s">
        <v>820</v>
      </c>
      <c r="B343" s="3464"/>
      <c r="C343" s="3465"/>
      <c r="D343" s="3466"/>
      <c r="E343" s="3478"/>
      <c r="F343" s="3479"/>
      <c r="G343" s="3480"/>
      <c r="H343" s="569"/>
      <c r="I343" s="569"/>
      <c r="J343" s="571"/>
      <c r="K343" s="572"/>
      <c r="L343" s="632"/>
      <c r="M343" s="1339"/>
    </row>
    <row r="344" spans="1:13" ht="14.45" customHeight="1" x14ac:dyDescent="0.2">
      <c r="A344" s="633" t="s">
        <v>1367</v>
      </c>
      <c r="B344" s="3439">
        <v>83.05</v>
      </c>
      <c r="C344" s="3440"/>
      <c r="D344" s="3441"/>
      <c r="E344" s="3444">
        <v>122.05</v>
      </c>
      <c r="F344" s="3445"/>
      <c r="G344" s="3455"/>
      <c r="H344" s="569"/>
      <c r="I344" s="569"/>
      <c r="J344" s="571">
        <v>46.959662853702582</v>
      </c>
      <c r="K344" s="572"/>
      <c r="L344" s="632"/>
      <c r="M344" s="1940">
        <v>39</v>
      </c>
    </row>
    <row r="345" spans="1:13" ht="14.45" customHeight="1" x14ac:dyDescent="0.2">
      <c r="A345" s="633" t="s">
        <v>1368</v>
      </c>
      <c r="B345" s="3439">
        <v>56.55</v>
      </c>
      <c r="C345" s="3440"/>
      <c r="D345" s="3441"/>
      <c r="E345" s="3444">
        <v>69.05</v>
      </c>
      <c r="F345" s="3445"/>
      <c r="G345" s="3455"/>
      <c r="H345" s="569"/>
      <c r="I345" s="569"/>
      <c r="J345" s="571">
        <v>22.10433244916004</v>
      </c>
      <c r="K345" s="572"/>
      <c r="L345" s="632"/>
      <c r="M345" s="1940">
        <v>12.5</v>
      </c>
    </row>
    <row r="346" spans="1:13" ht="14.45" customHeight="1" x14ac:dyDescent="0.2">
      <c r="A346" s="633" t="s">
        <v>1481</v>
      </c>
      <c r="B346" s="3439">
        <v>350.8</v>
      </c>
      <c r="C346" s="3440"/>
      <c r="D346" s="3441"/>
      <c r="E346" s="3444">
        <v>462.20000000000005</v>
      </c>
      <c r="F346" s="3445"/>
      <c r="G346" s="3455"/>
      <c r="H346" s="569"/>
      <c r="I346" s="569"/>
      <c r="J346" s="571">
        <v>31.755986316989748</v>
      </c>
      <c r="K346" s="572"/>
      <c r="L346" s="632"/>
      <c r="M346" s="1940">
        <v>111.40000000000003</v>
      </c>
    </row>
    <row r="347" spans="1:13" ht="14.45" customHeight="1" x14ac:dyDescent="0.2">
      <c r="A347" s="660" t="s">
        <v>1370</v>
      </c>
      <c r="B347" s="3424">
        <v>6.2033598585322727</v>
      </c>
      <c r="C347" s="3425"/>
      <c r="D347" s="3426"/>
      <c r="E347" s="3468">
        <v>6.6937002172338893</v>
      </c>
      <c r="F347" s="3469"/>
      <c r="G347" s="3470"/>
      <c r="H347" s="610"/>
      <c r="I347" s="610"/>
      <c r="J347" s="571">
        <v>7.9044319511335317</v>
      </c>
      <c r="K347" s="634"/>
      <c r="L347" s="635"/>
      <c r="M347" s="1940">
        <v>0.49034035870161663</v>
      </c>
    </row>
    <row r="348" spans="1:13" ht="14.45" customHeight="1" x14ac:dyDescent="0.2">
      <c r="A348" s="588" t="s">
        <v>816</v>
      </c>
      <c r="B348" s="636"/>
      <c r="C348" s="637"/>
      <c r="D348" s="640">
        <v>22545.050000000003</v>
      </c>
      <c r="E348" s="636"/>
      <c r="F348" s="637"/>
      <c r="G348" s="1359">
        <v>25136.002</v>
      </c>
      <c r="H348" s="589"/>
      <c r="I348" s="589"/>
      <c r="J348" s="591">
        <v>11.492332019667288</v>
      </c>
      <c r="K348" s="636"/>
      <c r="L348" s="637"/>
      <c r="M348" s="641">
        <v>2590.9519999999975</v>
      </c>
    </row>
    <row r="349" spans="1:13" ht="14.45" customHeight="1" x14ac:dyDescent="0.2">
      <c r="A349" s="588" t="s">
        <v>817</v>
      </c>
      <c r="B349" s="636"/>
      <c r="C349" s="637"/>
      <c r="D349" s="640">
        <v>18095.95</v>
      </c>
      <c r="E349" s="636"/>
      <c r="F349" s="637"/>
      <c r="G349" s="1359">
        <v>18732.621999999999</v>
      </c>
      <c r="H349" s="589"/>
      <c r="I349" s="589"/>
      <c r="J349" s="591">
        <v>3.5183121085104574</v>
      </c>
      <c r="K349" s="636"/>
      <c r="L349" s="637"/>
      <c r="M349" s="641">
        <v>636.67199999999866</v>
      </c>
    </row>
    <row r="350" spans="1:13" ht="14.45" customHeight="1" thickBot="1" x14ac:dyDescent="0.25">
      <c r="A350" s="627" t="s">
        <v>818</v>
      </c>
      <c r="B350" s="642"/>
      <c r="C350" s="643"/>
      <c r="D350" s="646">
        <v>173144.63</v>
      </c>
      <c r="E350" s="642"/>
      <c r="F350" s="643"/>
      <c r="G350" s="1360">
        <v>177811.61978740228</v>
      </c>
      <c r="H350" s="647"/>
      <c r="I350" s="647"/>
      <c r="J350" s="648">
        <v>2.6954285486083336</v>
      </c>
      <c r="K350" s="642"/>
      <c r="L350" s="643"/>
      <c r="M350" s="649">
        <v>4666.9897874022718</v>
      </c>
    </row>
    <row r="351" spans="1:13" ht="15.75" x14ac:dyDescent="0.2">
      <c r="A351" s="7" t="s">
        <v>1904</v>
      </c>
      <c r="B351" s="602"/>
      <c r="C351" s="602"/>
      <c r="D351" s="603"/>
      <c r="E351" s="540"/>
      <c r="G351" s="541" t="s">
        <v>1455</v>
      </c>
      <c r="H351" s="540"/>
      <c r="I351" s="540"/>
      <c r="J351" s="542"/>
      <c r="K351" s="542"/>
      <c r="L351" s="542"/>
      <c r="M351" s="540"/>
    </row>
    <row r="352" spans="1:13" ht="15" x14ac:dyDescent="0.2">
      <c r="A352" s="628"/>
      <c r="B352" s="603"/>
      <c r="C352" s="603"/>
      <c r="D352" s="603"/>
      <c r="E352" s="603"/>
      <c r="F352" s="603"/>
      <c r="G352" s="606"/>
      <c r="H352" s="542"/>
      <c r="I352" s="542"/>
      <c r="J352" s="542"/>
      <c r="K352" s="542"/>
      <c r="L352" s="542"/>
      <c r="M352" s="542"/>
    </row>
    <row r="353" spans="1:13" ht="15" x14ac:dyDescent="0.2">
      <c r="A353" s="628"/>
      <c r="B353" s="603"/>
      <c r="C353" s="603"/>
      <c r="D353" s="603"/>
      <c r="E353" s="603"/>
      <c r="F353" s="603"/>
      <c r="G353" s="606"/>
      <c r="H353" s="542"/>
      <c r="I353" s="542"/>
      <c r="J353" s="542"/>
      <c r="K353" s="542"/>
      <c r="L353" s="542"/>
      <c r="M353" s="542"/>
    </row>
    <row r="354" spans="1:13" ht="15" x14ac:dyDescent="0.2">
      <c r="A354" s="628"/>
      <c r="B354" s="603"/>
      <c r="C354" s="603"/>
      <c r="D354" s="603"/>
      <c r="E354" s="603"/>
      <c r="F354" s="603"/>
      <c r="G354" s="606"/>
      <c r="H354" s="542"/>
      <c r="I354" s="542"/>
      <c r="J354" s="542"/>
      <c r="K354" s="542"/>
      <c r="L354" s="542"/>
      <c r="M354" s="542"/>
    </row>
    <row r="355" spans="1:13" ht="18" customHeight="1" x14ac:dyDescent="0.2">
      <c r="A355" s="540"/>
      <c r="B355" s="540"/>
      <c r="C355" s="540"/>
      <c r="D355" s="540"/>
      <c r="E355" s="540"/>
      <c r="F355" s="540"/>
      <c r="G355" s="281"/>
      <c r="H355" s="540"/>
      <c r="I355" s="542"/>
      <c r="J355" s="542"/>
      <c r="K355" s="542"/>
      <c r="L355" s="542"/>
      <c r="M355" s="542"/>
    </row>
    <row r="356" spans="1:13" ht="18" customHeight="1" x14ac:dyDescent="0.2">
      <c r="A356" s="540"/>
      <c r="B356" s="540"/>
      <c r="C356" s="540"/>
      <c r="D356" s="540"/>
      <c r="E356" s="540"/>
      <c r="F356" s="540"/>
      <c r="G356" s="281"/>
      <c r="H356" s="540"/>
      <c r="I356" s="542"/>
      <c r="J356" s="542"/>
      <c r="K356" s="542"/>
      <c r="L356" s="542"/>
      <c r="M356" s="542"/>
    </row>
    <row r="357" spans="1:13" ht="18" customHeight="1" x14ac:dyDescent="0.2">
      <c r="A357" s="540"/>
      <c r="B357" s="540"/>
      <c r="C357" s="540"/>
      <c r="D357" s="540"/>
      <c r="E357" s="540"/>
      <c r="F357" s="540"/>
      <c r="G357" s="281"/>
      <c r="H357" s="540"/>
      <c r="I357" s="542"/>
      <c r="J357" s="542"/>
      <c r="K357" s="542"/>
      <c r="L357" s="542"/>
      <c r="M357" s="542"/>
    </row>
    <row r="358" spans="1:13" ht="18" customHeight="1" x14ac:dyDescent="0.2">
      <c r="A358" s="540"/>
      <c r="B358" s="540"/>
      <c r="C358" s="540"/>
      <c r="D358" s="540"/>
      <c r="E358" s="540"/>
      <c r="F358" s="540"/>
      <c r="G358" s="281"/>
      <c r="H358" s="540"/>
      <c r="I358" s="542"/>
      <c r="J358" s="542"/>
      <c r="K358" s="542"/>
      <c r="L358" s="542"/>
      <c r="M358" s="542"/>
    </row>
    <row r="359" spans="1:13" ht="18" customHeight="1" x14ac:dyDescent="0.2">
      <c r="A359" s="3467" t="s">
        <v>2002</v>
      </c>
      <c r="B359" s="3467"/>
      <c r="C359" s="3467"/>
      <c r="D359" s="3467"/>
      <c r="E359" s="3467"/>
      <c r="F359" s="3467"/>
      <c r="G359" s="3467"/>
      <c r="H359" s="3467"/>
      <c r="I359" s="3467"/>
      <c r="J359" s="3467"/>
      <c r="K359" s="3467"/>
      <c r="L359" s="3467"/>
      <c r="M359" s="3467"/>
    </row>
    <row r="360" spans="1:13" ht="18" customHeight="1" x14ac:dyDescent="0.2">
      <c r="A360" s="663"/>
      <c r="B360" s="663"/>
      <c r="C360" s="663"/>
      <c r="D360" s="663"/>
      <c r="E360" s="663"/>
      <c r="F360" s="663"/>
      <c r="G360" s="663"/>
      <c r="H360" s="663"/>
      <c r="I360" s="663"/>
      <c r="J360" s="663"/>
      <c r="K360" s="663"/>
      <c r="L360" s="663"/>
      <c r="M360" s="663"/>
    </row>
    <row r="361" spans="1:13" ht="18" customHeight="1" thickBot="1" x14ac:dyDescent="0.25">
      <c r="A361" s="664"/>
      <c r="B361" s="664"/>
      <c r="C361" s="664"/>
      <c r="D361" s="664"/>
      <c r="E361" s="664"/>
      <c r="F361" s="664"/>
      <c r="G361" s="665"/>
      <c r="H361" s="664"/>
      <c r="I361" s="664"/>
      <c r="J361" s="664"/>
      <c r="K361" s="664"/>
      <c r="L361" s="664"/>
      <c r="M361" s="664"/>
    </row>
    <row r="362" spans="1:13" ht="18" customHeight="1" thickBot="1" x14ac:dyDescent="0.25">
      <c r="A362" s="3401" t="s">
        <v>1464</v>
      </c>
      <c r="B362" s="3401">
        <v>2020</v>
      </c>
      <c r="C362" s="3402"/>
      <c r="D362" s="3403" t="s">
        <v>1361</v>
      </c>
      <c r="E362" s="3401">
        <v>2021</v>
      </c>
      <c r="F362" s="3402"/>
      <c r="G362" s="3403" t="s">
        <v>1361</v>
      </c>
      <c r="H362" s="3406" t="s">
        <v>1362</v>
      </c>
      <c r="I362" s="3407"/>
      <c r="J362" s="3407"/>
      <c r="K362" s="3407"/>
      <c r="L362" s="3407"/>
      <c r="M362" s="3408"/>
    </row>
    <row r="363" spans="1:13" ht="18" customHeight="1" x14ac:dyDescent="0.2">
      <c r="A363" s="3429"/>
      <c r="B363" s="3409" t="s">
        <v>1363</v>
      </c>
      <c r="C363" s="3410"/>
      <c r="D363" s="3404"/>
      <c r="E363" s="3409" t="s">
        <v>1363</v>
      </c>
      <c r="F363" s="3410"/>
      <c r="G363" s="3404"/>
      <c r="H363" s="3412" t="s">
        <v>1364</v>
      </c>
      <c r="I363" s="3413"/>
      <c r="J363" s="3414"/>
      <c r="K363" s="3412" t="s">
        <v>1365</v>
      </c>
      <c r="L363" s="3413"/>
      <c r="M363" s="3414"/>
    </row>
    <row r="364" spans="1:13" ht="18" customHeight="1" x14ac:dyDescent="0.2">
      <c r="A364" s="3429"/>
      <c r="B364" s="666"/>
      <c r="C364" s="667"/>
      <c r="D364" s="3404">
        <v>2020</v>
      </c>
      <c r="E364" s="666"/>
      <c r="F364" s="667"/>
      <c r="G364" s="3404">
        <v>2021</v>
      </c>
      <c r="H364" s="3416" t="s">
        <v>1993</v>
      </c>
      <c r="I364" s="3418" t="s">
        <v>1994</v>
      </c>
      <c r="J364" s="549" t="s">
        <v>1226</v>
      </c>
      <c r="K364" s="3416" t="s">
        <v>1993</v>
      </c>
      <c r="L364" s="3418" t="s">
        <v>1994</v>
      </c>
      <c r="M364" s="549" t="s">
        <v>1226</v>
      </c>
    </row>
    <row r="365" spans="1:13" ht="18" customHeight="1" thickBot="1" x14ac:dyDescent="0.25">
      <c r="A365" s="3421"/>
      <c r="B365" s="2192" t="s">
        <v>355</v>
      </c>
      <c r="C365" s="551" t="s">
        <v>357</v>
      </c>
      <c r="D365" s="3415"/>
      <c r="E365" s="550" t="s">
        <v>355</v>
      </c>
      <c r="F365" s="551" t="s">
        <v>357</v>
      </c>
      <c r="G365" s="3415"/>
      <c r="H365" s="3417"/>
      <c r="I365" s="3419"/>
      <c r="J365" s="553" t="s">
        <v>1995</v>
      </c>
      <c r="K365" s="3417"/>
      <c r="L365" s="3419"/>
      <c r="M365" s="553" t="s">
        <v>1995</v>
      </c>
    </row>
    <row r="366" spans="1:13" ht="39" customHeight="1" thickBot="1" x14ac:dyDescent="0.25">
      <c r="A366" s="668" t="s">
        <v>1465</v>
      </c>
      <c r="B366" s="669"/>
      <c r="C366" s="670"/>
      <c r="D366" s="671"/>
      <c r="E366" s="672"/>
      <c r="F366" s="670"/>
      <c r="G366" s="673"/>
      <c r="H366" s="674"/>
      <c r="I366" s="675"/>
      <c r="J366" s="676"/>
      <c r="K366" s="677"/>
      <c r="L366" s="678"/>
      <c r="M366" s="679"/>
    </row>
    <row r="367" spans="1:13" ht="30" customHeight="1" x14ac:dyDescent="0.2">
      <c r="A367" s="680" t="s">
        <v>1367</v>
      </c>
      <c r="B367" s="681">
        <v>51378.65</v>
      </c>
      <c r="C367" s="682">
        <v>51657.270000000004</v>
      </c>
      <c r="D367" s="683">
        <v>103035.92000000001</v>
      </c>
      <c r="E367" s="684">
        <v>43150.350000000006</v>
      </c>
      <c r="F367" s="682">
        <v>39045.61</v>
      </c>
      <c r="G367" s="685">
        <v>82195.960000000006</v>
      </c>
      <c r="H367" s="686">
        <v>-16.015017911136226</v>
      </c>
      <c r="I367" s="687">
        <v>-24.414104732983375</v>
      </c>
      <c r="J367" s="688">
        <v>-20.225917330577531</v>
      </c>
      <c r="K367" s="1369">
        <v>-8228.2999999999956</v>
      </c>
      <c r="L367" s="1369">
        <v>-12611.660000000003</v>
      </c>
      <c r="M367" s="1365">
        <v>-20839.960000000006</v>
      </c>
    </row>
    <row r="368" spans="1:13" ht="30" customHeight="1" x14ac:dyDescent="0.2">
      <c r="A368" s="690" t="s">
        <v>1368</v>
      </c>
      <c r="B368" s="691">
        <v>49911.32</v>
      </c>
      <c r="C368" s="692">
        <v>50340.76</v>
      </c>
      <c r="D368" s="693">
        <v>100252.08</v>
      </c>
      <c r="E368" s="691">
        <v>42205.91</v>
      </c>
      <c r="F368" s="692">
        <v>37744.329999999994</v>
      </c>
      <c r="G368" s="694">
        <v>79950.239999999991</v>
      </c>
      <c r="H368" s="695">
        <v>-15.438201193637028</v>
      </c>
      <c r="I368" s="696">
        <v>-25.022327831363697</v>
      </c>
      <c r="J368" s="697">
        <v>-20.250791804020437</v>
      </c>
      <c r="K368" s="1370">
        <v>-7705.4099999999962</v>
      </c>
      <c r="L368" s="1370">
        <v>-12596.430000000008</v>
      </c>
      <c r="M368" s="1366">
        <v>-20301.840000000011</v>
      </c>
    </row>
    <row r="369" spans="1:13" ht="30" customHeight="1" thickBot="1" x14ac:dyDescent="0.25">
      <c r="A369" s="680" t="s">
        <v>1369</v>
      </c>
      <c r="B369" s="699">
        <v>231294.07299999997</v>
      </c>
      <c r="C369" s="700">
        <v>242637.27900000001</v>
      </c>
      <c r="D369" s="701">
        <v>473931.35199999996</v>
      </c>
      <c r="E369" s="702">
        <v>218462.48799999998</v>
      </c>
      <c r="F369" s="700">
        <v>209567.34013999999</v>
      </c>
      <c r="G369" s="703">
        <v>428029.82814</v>
      </c>
      <c r="H369" s="686">
        <v>-5.5477361929633133</v>
      </c>
      <c r="I369" s="704">
        <v>-13.629372615903762</v>
      </c>
      <c r="J369" s="688">
        <v>-9.6852684816682029</v>
      </c>
      <c r="K369" s="1371">
        <v>-12831.584999999992</v>
      </c>
      <c r="L369" s="1371">
        <v>-33069.938860000024</v>
      </c>
      <c r="M369" s="1367">
        <v>-45901.523859999957</v>
      </c>
    </row>
    <row r="370" spans="1:13" ht="39.75" customHeight="1" thickBot="1" x14ac:dyDescent="0.25">
      <c r="A370" s="705" t="s">
        <v>822</v>
      </c>
      <c r="B370" s="706"/>
      <c r="C370" s="707"/>
      <c r="D370" s="708"/>
      <c r="E370" s="709"/>
      <c r="F370" s="707"/>
      <c r="G370" s="710"/>
      <c r="H370" s="706"/>
      <c r="I370" s="707"/>
      <c r="J370" s="708"/>
      <c r="K370" s="709"/>
      <c r="L370" s="707"/>
      <c r="M370" s="1368"/>
    </row>
    <row r="371" spans="1:13" ht="30" customHeight="1" x14ac:dyDescent="0.2">
      <c r="A371" s="680" t="s">
        <v>1466</v>
      </c>
      <c r="B371" s="828"/>
      <c r="C371" s="711"/>
      <c r="D371" s="1320">
        <v>4925</v>
      </c>
      <c r="E371" s="829"/>
      <c r="F371" s="711"/>
      <c r="G371" s="1320">
        <v>4095.2300000000005</v>
      </c>
      <c r="H371" s="1941"/>
      <c r="I371" s="711"/>
      <c r="J371" s="1946">
        <v>-16.848121827411148</v>
      </c>
      <c r="K371" s="1941"/>
      <c r="L371" s="711"/>
      <c r="M371" s="1784">
        <v>-829.76999999999953</v>
      </c>
    </row>
    <row r="372" spans="1:13" ht="30" customHeight="1" x14ac:dyDescent="0.2">
      <c r="A372" s="690" t="s">
        <v>1368</v>
      </c>
      <c r="B372" s="1393"/>
      <c r="C372" s="716"/>
      <c r="D372" s="693">
        <v>4712</v>
      </c>
      <c r="E372" s="1394"/>
      <c r="F372" s="716"/>
      <c r="G372" s="693">
        <v>3851.1000000000004</v>
      </c>
      <c r="H372" s="1394"/>
      <c r="I372" s="716"/>
      <c r="J372" s="697">
        <v>-18.270373514431228</v>
      </c>
      <c r="K372" s="1394"/>
      <c r="L372" s="716"/>
      <c r="M372" s="1366">
        <v>-860.89999999999964</v>
      </c>
    </row>
    <row r="373" spans="1:13" ht="30" customHeight="1" thickBot="1" x14ac:dyDescent="0.25">
      <c r="A373" s="680" t="s">
        <v>1369</v>
      </c>
      <c r="B373" s="680"/>
      <c r="C373" s="1945"/>
      <c r="D373" s="701">
        <v>32960.800000000003</v>
      </c>
      <c r="E373" s="1941"/>
      <c r="F373" s="1945"/>
      <c r="G373" s="701">
        <v>33863.955000000002</v>
      </c>
      <c r="H373" s="1941"/>
      <c r="I373" s="1945"/>
      <c r="J373" s="688">
        <v>2.7400882260139241</v>
      </c>
      <c r="K373" s="1941"/>
      <c r="L373" s="1945"/>
      <c r="M373" s="1367">
        <v>903.15499999999884</v>
      </c>
    </row>
    <row r="374" spans="1:13" ht="36.75" thickBot="1" x14ac:dyDescent="0.25">
      <c r="A374" s="1947" t="s">
        <v>823</v>
      </c>
      <c r="B374" s="706"/>
      <c r="C374" s="707"/>
      <c r="D374" s="708"/>
      <c r="E374" s="709"/>
      <c r="F374" s="707"/>
      <c r="G374" s="710"/>
      <c r="H374" s="709"/>
      <c r="I374" s="707"/>
      <c r="J374" s="708"/>
      <c r="K374" s="709"/>
      <c r="L374" s="707"/>
      <c r="M374" s="1368"/>
    </row>
    <row r="375" spans="1:13" ht="30" customHeight="1" x14ac:dyDescent="0.2">
      <c r="A375" s="680" t="s">
        <v>1466</v>
      </c>
      <c r="B375" s="834"/>
      <c r="C375" s="1942"/>
      <c r="D375" s="701">
        <v>217579.34999999998</v>
      </c>
      <c r="E375" s="1943"/>
      <c r="F375" s="1944"/>
      <c r="G375" s="701">
        <v>220881.31700000001</v>
      </c>
      <c r="H375" s="686"/>
      <c r="I375" s="1945"/>
      <c r="J375" s="1946">
        <v>1.5175920876682625</v>
      </c>
      <c r="K375" s="712"/>
      <c r="L375" s="1942"/>
      <c r="M375" s="1784">
        <v>3301.9670000000333</v>
      </c>
    </row>
    <row r="376" spans="1:13" ht="30" customHeight="1" x14ac:dyDescent="0.2">
      <c r="A376" s="690" t="s">
        <v>1368</v>
      </c>
      <c r="B376" s="713"/>
      <c r="C376" s="714"/>
      <c r="D376" s="693">
        <v>168508.505</v>
      </c>
      <c r="E376" s="698"/>
      <c r="F376" s="714"/>
      <c r="G376" s="693">
        <v>173725.462</v>
      </c>
      <c r="H376" s="715"/>
      <c r="I376" s="716"/>
      <c r="J376" s="697">
        <v>3.0959606460219788</v>
      </c>
      <c r="K376" s="717"/>
      <c r="L376" s="714"/>
      <c r="M376" s="1366">
        <v>5216.9569999999949</v>
      </c>
    </row>
    <row r="377" spans="1:13" ht="30" customHeight="1" thickBot="1" x14ac:dyDescent="0.25">
      <c r="A377" s="680" t="s">
        <v>1369</v>
      </c>
      <c r="B377" s="718"/>
      <c r="C377" s="719"/>
      <c r="D377" s="1321">
        <v>558373.77029999997</v>
      </c>
      <c r="E377" s="720"/>
      <c r="F377" s="721"/>
      <c r="G377" s="1321">
        <v>569375.05334282399</v>
      </c>
      <c r="H377" s="686"/>
      <c r="I377" s="722"/>
      <c r="J377" s="688">
        <v>1.9702363592246144</v>
      </c>
      <c r="K377" s="723"/>
      <c r="L377" s="719"/>
      <c r="M377" s="1367">
        <v>11001.283042824012</v>
      </c>
    </row>
    <row r="378" spans="1:13" ht="46.5" customHeight="1" thickBot="1" x14ac:dyDescent="0.25">
      <c r="A378" s="724" t="s">
        <v>1467</v>
      </c>
      <c r="B378" s="725"/>
      <c r="C378" s="726"/>
      <c r="D378" s="1322"/>
      <c r="E378" s="727"/>
      <c r="F378" s="726"/>
      <c r="G378" s="728"/>
      <c r="H378" s="729"/>
      <c r="I378" s="730"/>
      <c r="J378" s="731"/>
      <c r="K378" s="727"/>
      <c r="L378" s="726"/>
      <c r="M378" s="728"/>
    </row>
    <row r="379" spans="1:13" ht="30" customHeight="1" x14ac:dyDescent="0.2">
      <c r="A379" s="732" t="s">
        <v>1468</v>
      </c>
      <c r="B379" s="733"/>
      <c r="C379" s="734"/>
      <c r="D379" s="1323">
        <v>325540.27</v>
      </c>
      <c r="E379" s="734"/>
      <c r="F379" s="735"/>
      <c r="G379" s="1323">
        <v>307172.50699999998</v>
      </c>
      <c r="H379" s="736"/>
      <c r="I379" s="737"/>
      <c r="J379" s="1788">
        <v>-5.6422398986153155</v>
      </c>
      <c r="K379" s="738"/>
      <c r="L379" s="735"/>
      <c r="M379" s="1362">
        <v>-18367.763000000035</v>
      </c>
    </row>
    <row r="380" spans="1:13" ht="30" customHeight="1" x14ac:dyDescent="0.2">
      <c r="A380" s="739" t="s">
        <v>1469</v>
      </c>
      <c r="B380" s="740"/>
      <c r="C380" s="741"/>
      <c r="D380" s="1324">
        <v>273472.58500000002</v>
      </c>
      <c r="E380" s="742"/>
      <c r="F380" s="743"/>
      <c r="G380" s="1324">
        <v>257526.802</v>
      </c>
      <c r="H380" s="744"/>
      <c r="I380" s="745"/>
      <c r="J380" s="1789">
        <v>-5.8308524783206508</v>
      </c>
      <c r="K380" s="742"/>
      <c r="L380" s="743"/>
      <c r="M380" s="1363">
        <v>-15945.783000000025</v>
      </c>
    </row>
    <row r="381" spans="1:13" ht="30" customHeight="1" thickBot="1" x14ac:dyDescent="0.25">
      <c r="A381" s="746" t="s">
        <v>1470</v>
      </c>
      <c r="B381" s="747"/>
      <c r="C381" s="748"/>
      <c r="D381" s="1325">
        <v>1065265.9223</v>
      </c>
      <c r="E381" s="749"/>
      <c r="F381" s="750"/>
      <c r="G381" s="1325">
        <v>1031268.8364828241</v>
      </c>
      <c r="H381" s="751"/>
      <c r="I381" s="752"/>
      <c r="J381" s="1790">
        <v>-3.1914177582789307</v>
      </c>
      <c r="K381" s="753"/>
      <c r="L381" s="754"/>
      <c r="M381" s="1364">
        <v>-33997.085817175917</v>
      </c>
    </row>
    <row r="382" spans="1:13" ht="18" customHeight="1" x14ac:dyDescent="0.2">
      <c r="A382" s="605"/>
      <c r="B382" s="664"/>
      <c r="C382" s="664"/>
      <c r="D382" s="664"/>
      <c r="E382" s="664"/>
      <c r="F382" s="664"/>
      <c r="G382" s="665"/>
      <c r="H382" s="664"/>
      <c r="I382" s="664"/>
      <c r="J382" s="664"/>
      <c r="K382" s="664"/>
      <c r="L382" s="664"/>
      <c r="M382" s="664"/>
    </row>
    <row r="383" spans="1:13" ht="18" customHeight="1" x14ac:dyDescent="0.2">
      <c r="A383" s="606" t="s">
        <v>1471</v>
      </c>
      <c r="B383" s="540"/>
      <c r="C383" s="540"/>
      <c r="D383" s="540"/>
      <c r="E383" s="540"/>
      <c r="F383" s="540"/>
      <c r="G383" s="281"/>
      <c r="H383" s="540"/>
      <c r="I383" s="540"/>
      <c r="J383" s="540"/>
      <c r="K383" s="540"/>
      <c r="L383" s="540"/>
      <c r="M383" s="1914"/>
    </row>
    <row r="384" spans="1:13" ht="18" customHeight="1" x14ac:dyDescent="0.2">
      <c r="A384" s="7" t="s">
        <v>1904</v>
      </c>
      <c r="B384" s="603"/>
      <c r="C384" s="603"/>
      <c r="D384" s="603"/>
      <c r="E384" s="603"/>
      <c r="F384" s="603"/>
      <c r="G384" s="543"/>
      <c r="H384" s="540"/>
      <c r="I384" s="540"/>
      <c r="J384" s="540"/>
      <c r="K384" s="540"/>
      <c r="L384" s="540"/>
      <c r="M384" s="540"/>
    </row>
    <row r="385" spans="1:13" ht="18" customHeight="1" x14ac:dyDescent="0.2">
      <c r="A385" s="607" t="s">
        <v>1712</v>
      </c>
      <c r="B385" s="540"/>
      <c r="C385" s="540"/>
      <c r="D385" s="540"/>
      <c r="E385" s="540"/>
      <c r="F385" s="540"/>
      <c r="G385" s="281"/>
      <c r="H385" s="540"/>
      <c r="I385" s="540"/>
      <c r="J385" s="540"/>
      <c r="K385" s="540"/>
      <c r="L385" s="540"/>
      <c r="M385" s="540"/>
    </row>
    <row r="386" spans="1:13" ht="18" customHeight="1" x14ac:dyDescent="0.2">
      <c r="A386" s="540" t="s">
        <v>942</v>
      </c>
      <c r="B386" s="540"/>
      <c r="C386" s="540"/>
      <c r="D386" s="540"/>
      <c r="E386" s="540"/>
      <c r="F386" s="540"/>
      <c r="G386" s="2186"/>
      <c r="H386" s="540"/>
      <c r="I386" s="540"/>
      <c r="J386" s="540"/>
      <c r="K386" s="540"/>
      <c r="L386" s="540"/>
      <c r="M386" s="540"/>
    </row>
    <row r="387" spans="1:13" ht="18" customHeight="1" x14ac:dyDescent="0.2">
      <c r="A387" s="540" t="s">
        <v>1869</v>
      </c>
      <c r="B387" s="540"/>
      <c r="C387" s="540"/>
      <c r="D387" s="540"/>
      <c r="E387" s="540"/>
      <c r="F387" s="540"/>
      <c r="G387" s="2578"/>
      <c r="H387" s="540"/>
      <c r="I387" s="540"/>
      <c r="J387" s="540"/>
      <c r="K387" s="540"/>
      <c r="L387" s="540"/>
      <c r="M387" s="540"/>
    </row>
    <row r="388" spans="1:13" ht="18" customHeight="1" x14ac:dyDescent="0.2">
      <c r="A388" s="2133" t="s">
        <v>1575</v>
      </c>
      <c r="B388" s="540"/>
      <c r="C388" s="540"/>
      <c r="D388" s="1914"/>
      <c r="E388" s="540"/>
      <c r="F388" s="540"/>
      <c r="G388" s="2186"/>
      <c r="H388" s="540"/>
      <c r="I388" s="1914"/>
      <c r="J388" s="540"/>
      <c r="K388" s="540"/>
      <c r="L388" s="540"/>
      <c r="M388" s="540"/>
    </row>
    <row r="389" spans="1:13" x14ac:dyDescent="0.2">
      <c r="A389" s="540"/>
      <c r="B389" s="540"/>
      <c r="C389" s="1909"/>
      <c r="D389" s="540"/>
      <c r="E389" s="540"/>
      <c r="F389" s="540"/>
      <c r="G389" s="2186"/>
      <c r="H389" s="540"/>
      <c r="I389" s="540"/>
      <c r="J389" s="540"/>
      <c r="K389" s="540"/>
      <c r="L389" s="540"/>
      <c r="M389" s="540"/>
    </row>
    <row r="393" spans="1:13" ht="13.5" thickBot="1" x14ac:dyDescent="0.25"/>
    <row r="394" spans="1:13" ht="31.5" customHeight="1" thickBot="1" x14ac:dyDescent="0.3">
      <c r="A394" s="2747" t="s">
        <v>1148</v>
      </c>
      <c r="B394" s="2748"/>
      <c r="D394" s="15"/>
      <c r="G394" s="15"/>
      <c r="I394" s="15"/>
    </row>
    <row r="395" spans="1:13" x14ac:dyDescent="0.2">
      <c r="D395" s="15"/>
      <c r="G395" s="15"/>
    </row>
    <row r="396" spans="1:13" x14ac:dyDescent="0.2">
      <c r="G396" s="15"/>
    </row>
  </sheetData>
  <mergeCells count="402">
    <mergeCell ref="E328:G328"/>
    <mergeCell ref="E333:G333"/>
    <mergeCell ref="E330:G330"/>
    <mergeCell ref="E331:G331"/>
    <mergeCell ref="E326:G326"/>
    <mergeCell ref="E286:G286"/>
    <mergeCell ref="E287:G287"/>
    <mergeCell ref="E325:G325"/>
    <mergeCell ref="E288:G288"/>
    <mergeCell ref="E289:G289"/>
    <mergeCell ref="E296:G297"/>
    <mergeCell ref="K296:M296"/>
    <mergeCell ref="H297:J297"/>
    <mergeCell ref="K297:M297"/>
    <mergeCell ref="H296:J296"/>
    <mergeCell ref="H294:M294"/>
    <mergeCell ref="H295:J295"/>
    <mergeCell ref="E281:G281"/>
    <mergeCell ref="E304:G304"/>
    <mergeCell ref="E312:G312"/>
    <mergeCell ref="E265:G265"/>
    <mergeCell ref="E266:G266"/>
    <mergeCell ref="E327:G327"/>
    <mergeCell ref="E329:G329"/>
    <mergeCell ref="E271:G271"/>
    <mergeCell ref="E272:G272"/>
    <mergeCell ref="E273:G273"/>
    <mergeCell ref="E274:G274"/>
    <mergeCell ref="E276:G276"/>
    <mergeCell ref="E277:G277"/>
    <mergeCell ref="E300:G300"/>
    <mergeCell ref="E301:G301"/>
    <mergeCell ref="E302:G302"/>
    <mergeCell ref="E317:G317"/>
    <mergeCell ref="E319:G319"/>
    <mergeCell ref="E320:G320"/>
    <mergeCell ref="E321:G321"/>
    <mergeCell ref="E270:G270"/>
    <mergeCell ref="E275:G275"/>
    <mergeCell ref="E280:G280"/>
    <mergeCell ref="E285:G285"/>
    <mergeCell ref="E303:G303"/>
    <mergeCell ref="E308:G308"/>
    <mergeCell ref="E313:G313"/>
    <mergeCell ref="E284:G284"/>
    <mergeCell ref="E179:G179"/>
    <mergeCell ref="E184:G184"/>
    <mergeCell ref="E189:G189"/>
    <mergeCell ref="E194:G194"/>
    <mergeCell ref="E199:G199"/>
    <mergeCell ref="E205:G205"/>
    <mergeCell ref="E210:G210"/>
    <mergeCell ref="E215:G215"/>
    <mergeCell ref="E240:G240"/>
    <mergeCell ref="E183:G183"/>
    <mergeCell ref="E185:G185"/>
    <mergeCell ref="E186:G186"/>
    <mergeCell ref="E192:G192"/>
    <mergeCell ref="E196:G196"/>
    <mergeCell ref="E200:G200"/>
    <mergeCell ref="E187:G187"/>
    <mergeCell ref="E198:G198"/>
    <mergeCell ref="E201:G201"/>
    <mergeCell ref="E238:G238"/>
    <mergeCell ref="E209:G209"/>
    <mergeCell ref="E197:G197"/>
    <mergeCell ref="E211:G211"/>
    <mergeCell ref="E204:G204"/>
    <mergeCell ref="B322:D322"/>
    <mergeCell ref="B323:D323"/>
    <mergeCell ref="B324:D324"/>
    <mergeCell ref="B325:D325"/>
    <mergeCell ref="E323:G323"/>
    <mergeCell ref="B315:D315"/>
    <mergeCell ref="B316:D316"/>
    <mergeCell ref="B317:D317"/>
    <mergeCell ref="B318:D318"/>
    <mergeCell ref="B319:D319"/>
    <mergeCell ref="B320:D320"/>
    <mergeCell ref="B321:D321"/>
    <mergeCell ref="E322:G322"/>
    <mergeCell ref="E324:G324"/>
    <mergeCell ref="E315:G315"/>
    <mergeCell ref="E316:G316"/>
    <mergeCell ref="B284:D284"/>
    <mergeCell ref="B285:D285"/>
    <mergeCell ref="B286:D286"/>
    <mergeCell ref="B287:D287"/>
    <mergeCell ref="B288:D288"/>
    <mergeCell ref="E282:G282"/>
    <mergeCell ref="E283:G283"/>
    <mergeCell ref="B294:D295"/>
    <mergeCell ref="E294:G295"/>
    <mergeCell ref="B331:D331"/>
    <mergeCell ref="B332:D332"/>
    <mergeCell ref="E338:G338"/>
    <mergeCell ref="E343:G343"/>
    <mergeCell ref="B333:D333"/>
    <mergeCell ref="B334:D334"/>
    <mergeCell ref="B335:D335"/>
    <mergeCell ref="B336:D336"/>
    <mergeCell ref="B337:D337"/>
    <mergeCell ref="B338:D338"/>
    <mergeCell ref="B339:D339"/>
    <mergeCell ref="E334:G334"/>
    <mergeCell ref="E335:G335"/>
    <mergeCell ref="E336:G336"/>
    <mergeCell ref="E332:G332"/>
    <mergeCell ref="E342:G342"/>
    <mergeCell ref="E337:G337"/>
    <mergeCell ref="E339:G339"/>
    <mergeCell ref="E340:G340"/>
    <mergeCell ref="B273:D273"/>
    <mergeCell ref="B274:D274"/>
    <mergeCell ref="B275:D275"/>
    <mergeCell ref="B276:D276"/>
    <mergeCell ref="B277:D277"/>
    <mergeCell ref="B278:D278"/>
    <mergeCell ref="B279:D279"/>
    <mergeCell ref="B329:D329"/>
    <mergeCell ref="B330:D330"/>
    <mergeCell ref="B289:D289"/>
    <mergeCell ref="B299:D299"/>
    <mergeCell ref="B296:D297"/>
    <mergeCell ref="A293:M293"/>
    <mergeCell ref="E278:G278"/>
    <mergeCell ref="E279:G279"/>
    <mergeCell ref="B326:D326"/>
    <mergeCell ref="B327:D327"/>
    <mergeCell ref="B328:D328"/>
    <mergeCell ref="E318:G318"/>
    <mergeCell ref="K295:M295"/>
    <mergeCell ref="B280:D280"/>
    <mergeCell ref="B281:D281"/>
    <mergeCell ref="B282:D282"/>
    <mergeCell ref="B283:D283"/>
    <mergeCell ref="B264:D264"/>
    <mergeCell ref="B270:D270"/>
    <mergeCell ref="B265:D265"/>
    <mergeCell ref="B266:D266"/>
    <mergeCell ref="B267:D267"/>
    <mergeCell ref="B268:D268"/>
    <mergeCell ref="B271:D271"/>
    <mergeCell ref="B272:D272"/>
    <mergeCell ref="B269:D269"/>
    <mergeCell ref="B255:D255"/>
    <mergeCell ref="B256:D256"/>
    <mergeCell ref="B257:D257"/>
    <mergeCell ref="B258:D258"/>
    <mergeCell ref="B259:D259"/>
    <mergeCell ref="B260:D260"/>
    <mergeCell ref="B261:D261"/>
    <mergeCell ref="B262:D262"/>
    <mergeCell ref="B263:D263"/>
    <mergeCell ref="B193:D193"/>
    <mergeCell ref="B196:D196"/>
    <mergeCell ref="B195:D195"/>
    <mergeCell ref="B186:D186"/>
    <mergeCell ref="B187:D187"/>
    <mergeCell ref="B198:D198"/>
    <mergeCell ref="B200:D200"/>
    <mergeCell ref="B203:D203"/>
    <mergeCell ref="B202:D202"/>
    <mergeCell ref="B197:D197"/>
    <mergeCell ref="B244:D244"/>
    <mergeCell ref="B245:D245"/>
    <mergeCell ref="B246:D246"/>
    <mergeCell ref="B247:D247"/>
    <mergeCell ref="B248:D248"/>
    <mergeCell ref="B249:D249"/>
    <mergeCell ref="B250:D250"/>
    <mergeCell ref="B251:D251"/>
    <mergeCell ref="B252:D252"/>
    <mergeCell ref="B253:D253"/>
    <mergeCell ref="B254:D254"/>
    <mergeCell ref="E252:G252"/>
    <mergeCell ref="E233:G234"/>
    <mergeCell ref="H233:J233"/>
    <mergeCell ref="K233:M233"/>
    <mergeCell ref="H234:J234"/>
    <mergeCell ref="A229:M229"/>
    <mergeCell ref="A231:A234"/>
    <mergeCell ref="B231:D232"/>
    <mergeCell ref="E231:G232"/>
    <mergeCell ref="H231:M231"/>
    <mergeCell ref="B233:D234"/>
    <mergeCell ref="E212:G212"/>
    <mergeCell ref="B217:D217"/>
    <mergeCell ref="E217:G217"/>
    <mergeCell ref="B218:D218"/>
    <mergeCell ref="E218:G218"/>
    <mergeCell ref="B219:D219"/>
    <mergeCell ref="B191:D191"/>
    <mergeCell ref="A394:B394"/>
    <mergeCell ref="L364:L365"/>
    <mergeCell ref="G364:G365"/>
    <mergeCell ref="H364:H365"/>
    <mergeCell ref="I364:I365"/>
    <mergeCell ref="K364:K365"/>
    <mergeCell ref="A362:A365"/>
    <mergeCell ref="D364:D365"/>
    <mergeCell ref="B362:C362"/>
    <mergeCell ref="D362:D363"/>
    <mergeCell ref="B363:C363"/>
    <mergeCell ref="E363:F363"/>
    <mergeCell ref="H362:M362"/>
    <mergeCell ref="K363:M363"/>
    <mergeCell ref="H363:J363"/>
    <mergeCell ref="E362:F362"/>
    <mergeCell ref="G362:G363"/>
    <mergeCell ref="A359:M359"/>
    <mergeCell ref="E344:G344"/>
    <mergeCell ref="E345:G345"/>
    <mergeCell ref="E346:G346"/>
    <mergeCell ref="E347:G347"/>
    <mergeCell ref="B346:D346"/>
    <mergeCell ref="B347:D347"/>
    <mergeCell ref="B340:D340"/>
    <mergeCell ref="B341:D341"/>
    <mergeCell ref="B342:D342"/>
    <mergeCell ref="B343:D343"/>
    <mergeCell ref="E341:G341"/>
    <mergeCell ref="B344:D344"/>
    <mergeCell ref="B345:D345"/>
    <mergeCell ref="A294:A297"/>
    <mergeCell ref="E314:G314"/>
    <mergeCell ref="E299:G299"/>
    <mergeCell ref="B300:D300"/>
    <mergeCell ref="B301:D301"/>
    <mergeCell ref="B302:D302"/>
    <mergeCell ref="B303:D303"/>
    <mergeCell ref="B304:D304"/>
    <mergeCell ref="B305:D305"/>
    <mergeCell ref="B306:D306"/>
    <mergeCell ref="B307:D307"/>
    <mergeCell ref="B308:D308"/>
    <mergeCell ref="B309:D309"/>
    <mergeCell ref="B310:D310"/>
    <mergeCell ref="B311:D311"/>
    <mergeCell ref="B312:D312"/>
    <mergeCell ref="B313:D313"/>
    <mergeCell ref="B314:D314"/>
    <mergeCell ref="E305:G305"/>
    <mergeCell ref="E306:G306"/>
    <mergeCell ref="E307:G307"/>
    <mergeCell ref="E309:G309"/>
    <mergeCell ref="E310:G310"/>
    <mergeCell ref="E311:G311"/>
    <mergeCell ref="E267:G267"/>
    <mergeCell ref="E268:G268"/>
    <mergeCell ref="E269:G269"/>
    <mergeCell ref="E253:G253"/>
    <mergeCell ref="E254:G254"/>
    <mergeCell ref="E256:G256"/>
    <mergeCell ref="E257:G257"/>
    <mergeCell ref="E258:G258"/>
    <mergeCell ref="E259:G259"/>
    <mergeCell ref="E261:G261"/>
    <mergeCell ref="E262:G262"/>
    <mergeCell ref="E263:G263"/>
    <mergeCell ref="E264:G264"/>
    <mergeCell ref="E255:G255"/>
    <mergeCell ref="E260:G260"/>
    <mergeCell ref="B175:D175"/>
    <mergeCell ref="E195:G195"/>
    <mergeCell ref="B176:D176"/>
    <mergeCell ref="B177:D177"/>
    <mergeCell ref="E180:G180"/>
    <mergeCell ref="E181:G181"/>
    <mergeCell ref="E182:G182"/>
    <mergeCell ref="E175:G175"/>
    <mergeCell ref="E176:G176"/>
    <mergeCell ref="E177:G177"/>
    <mergeCell ref="B182:D182"/>
    <mergeCell ref="B178:D178"/>
    <mergeCell ref="B180:D180"/>
    <mergeCell ref="B179:D179"/>
    <mergeCell ref="B184:D184"/>
    <mergeCell ref="B194:D194"/>
    <mergeCell ref="B189:D189"/>
    <mergeCell ref="B192:D192"/>
    <mergeCell ref="E188:G188"/>
    <mergeCell ref="E190:G190"/>
    <mergeCell ref="E191:G191"/>
    <mergeCell ref="B190:D190"/>
    <mergeCell ref="E193:G193"/>
    <mergeCell ref="B181:D181"/>
    <mergeCell ref="B206:D206"/>
    <mergeCell ref="E236:G236"/>
    <mergeCell ref="E237:G237"/>
    <mergeCell ref="B199:D199"/>
    <mergeCell ref="B210:D210"/>
    <mergeCell ref="B215:D215"/>
    <mergeCell ref="B208:D208"/>
    <mergeCell ref="B204:D204"/>
    <mergeCell ref="B201:D201"/>
    <mergeCell ref="E219:G219"/>
    <mergeCell ref="E208:G208"/>
    <mergeCell ref="B209:D209"/>
    <mergeCell ref="B236:D236"/>
    <mergeCell ref="B237:D237"/>
    <mergeCell ref="E203:G203"/>
    <mergeCell ref="E202:G202"/>
    <mergeCell ref="E248:G248"/>
    <mergeCell ref="E249:G249"/>
    <mergeCell ref="E251:G251"/>
    <mergeCell ref="E245:G245"/>
    <mergeCell ref="E250:G250"/>
    <mergeCell ref="E213:G213"/>
    <mergeCell ref="E214:G214"/>
    <mergeCell ref="B212:D212"/>
    <mergeCell ref="B213:D213"/>
    <mergeCell ref="B216:D216"/>
    <mergeCell ref="E216:G216"/>
    <mergeCell ref="E241:G241"/>
    <mergeCell ref="E242:G242"/>
    <mergeCell ref="E243:G243"/>
    <mergeCell ref="E244:G244"/>
    <mergeCell ref="E246:G246"/>
    <mergeCell ref="E247:G247"/>
    <mergeCell ref="E239:G239"/>
    <mergeCell ref="B238:D238"/>
    <mergeCell ref="B239:D239"/>
    <mergeCell ref="B240:D240"/>
    <mergeCell ref="B241:D241"/>
    <mergeCell ref="B242:D242"/>
    <mergeCell ref="B243:D243"/>
    <mergeCell ref="H232:J232"/>
    <mergeCell ref="K232:M232"/>
    <mergeCell ref="K234:M234"/>
    <mergeCell ref="B214:D214"/>
    <mergeCell ref="A170:M170"/>
    <mergeCell ref="A171:A173"/>
    <mergeCell ref="B171:D172"/>
    <mergeCell ref="E171:G172"/>
    <mergeCell ref="H171:M171"/>
    <mergeCell ref="H172:J172"/>
    <mergeCell ref="K172:M172"/>
    <mergeCell ref="H173:J173"/>
    <mergeCell ref="K173:M173"/>
    <mergeCell ref="B173:D173"/>
    <mergeCell ref="E173:G173"/>
    <mergeCell ref="B211:D211"/>
    <mergeCell ref="E178:G178"/>
    <mergeCell ref="E206:G206"/>
    <mergeCell ref="B205:D205"/>
    <mergeCell ref="B207:D207"/>
    <mergeCell ref="E207:G207"/>
    <mergeCell ref="B183:D183"/>
    <mergeCell ref="B185:D185"/>
    <mergeCell ref="B188:D188"/>
    <mergeCell ref="A115:M115"/>
    <mergeCell ref="A117:A120"/>
    <mergeCell ref="B117:C117"/>
    <mergeCell ref="D117:D118"/>
    <mergeCell ref="E117:F117"/>
    <mergeCell ref="G117:G118"/>
    <mergeCell ref="H117:M117"/>
    <mergeCell ref="B118:C118"/>
    <mergeCell ref="E118:F118"/>
    <mergeCell ref="H118:J118"/>
    <mergeCell ref="K118:M118"/>
    <mergeCell ref="D119:D120"/>
    <mergeCell ref="G119:G120"/>
    <mergeCell ref="H119:H120"/>
    <mergeCell ref="I119:I120"/>
    <mergeCell ref="K119:K120"/>
    <mergeCell ref="L119:L120"/>
    <mergeCell ref="H68:M68"/>
    <mergeCell ref="B69:C69"/>
    <mergeCell ref="E69:F69"/>
    <mergeCell ref="H69:J69"/>
    <mergeCell ref="K69:M69"/>
    <mergeCell ref="D70:D71"/>
    <mergeCell ref="G70:G71"/>
    <mergeCell ref="H70:H71"/>
    <mergeCell ref="I70:I71"/>
    <mergeCell ref="K70:K71"/>
    <mergeCell ref="L70:L71"/>
    <mergeCell ref="A3:M3"/>
    <mergeCell ref="A4:A7"/>
    <mergeCell ref="B4:C4"/>
    <mergeCell ref="D4:D5"/>
    <mergeCell ref="E4:F4"/>
    <mergeCell ref="G4:G5"/>
    <mergeCell ref="H4:M4"/>
    <mergeCell ref="B5:C5"/>
    <mergeCell ref="E5:F5"/>
    <mergeCell ref="H5:J5"/>
    <mergeCell ref="K5:M5"/>
    <mergeCell ref="D6:D7"/>
    <mergeCell ref="G6:G7"/>
    <mergeCell ref="H6:H7"/>
    <mergeCell ref="I6:I7"/>
    <mergeCell ref="K6:K7"/>
    <mergeCell ref="L6:L7"/>
    <mergeCell ref="A66:M66"/>
    <mergeCell ref="A68:A71"/>
    <mergeCell ref="B68:C68"/>
    <mergeCell ref="D68:D69"/>
    <mergeCell ref="E68:F68"/>
    <mergeCell ref="G68:G69"/>
  </mergeCells>
  <phoneticPr fontId="13" type="noConversion"/>
  <hyperlinks>
    <hyperlink ref="A394:B394" r:id="rId1" location="ÍNDICE!A1" display="VOLVER AL ÍNDICE"/>
  </hyperlinks>
  <pageMargins left="0.39370078740157499" right="0.196850393700787" top="0.2" bottom="0.2" header="0.39370078740157499" footer="0"/>
  <pageSetup scale="65" orientation="landscape" horizontalDpi="4294967295" r:id="rId2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zoomScale="70" zoomScaleNormal="70" workbookViewId="0">
      <selection sqref="A1:E1"/>
    </sheetView>
  </sheetViews>
  <sheetFormatPr baseColWidth="10" defaultColWidth="11.42578125" defaultRowHeight="12.75" x14ac:dyDescent="0.2"/>
  <cols>
    <col min="1" max="1" width="41.28515625" customWidth="1"/>
    <col min="2" max="3" width="16.7109375" customWidth="1"/>
    <col min="4" max="4" width="18.140625" bestFit="1" customWidth="1"/>
    <col min="5" max="5" width="17.85546875" bestFit="1" customWidth="1"/>
  </cols>
  <sheetData>
    <row r="1" spans="1:5" ht="30" customHeight="1" x14ac:dyDescent="0.2">
      <c r="A1" s="3484" t="s">
        <v>2003</v>
      </c>
      <c r="B1" s="3484"/>
      <c r="C1" s="3484"/>
      <c r="D1" s="3484"/>
      <c r="E1" s="3484"/>
    </row>
    <row r="2" spans="1:5" ht="13.5" thickBot="1" x14ac:dyDescent="0.25">
      <c r="A2" s="540"/>
      <c r="B2" s="540"/>
      <c r="C2" s="540"/>
      <c r="D2" s="540"/>
      <c r="E2" s="540"/>
    </row>
    <row r="3" spans="1:5" ht="18" customHeight="1" x14ac:dyDescent="0.2">
      <c r="A3" s="3398" t="s">
        <v>414</v>
      </c>
      <c r="B3" s="544"/>
      <c r="C3" s="756"/>
      <c r="D3" s="3401" t="s">
        <v>3</v>
      </c>
      <c r="E3" s="3420"/>
    </row>
    <row r="4" spans="1:5" ht="18" customHeight="1" thickBot="1" x14ac:dyDescent="0.25">
      <c r="A4" s="3399"/>
      <c r="B4" s="757"/>
      <c r="C4" s="758"/>
      <c r="D4" s="3429"/>
      <c r="E4" s="3434"/>
    </row>
    <row r="5" spans="1:5" ht="18" customHeight="1" x14ac:dyDescent="0.2">
      <c r="A5" s="3399"/>
      <c r="B5" s="545">
        <v>2020</v>
      </c>
      <c r="C5" s="545">
        <v>2021</v>
      </c>
      <c r="D5" s="544" t="s">
        <v>4</v>
      </c>
      <c r="E5" s="544" t="s">
        <v>5</v>
      </c>
    </row>
    <row r="6" spans="1:5" ht="18" customHeight="1" thickBot="1" x14ac:dyDescent="0.25">
      <c r="A6" s="3400"/>
      <c r="B6" s="759"/>
      <c r="C6" s="759"/>
      <c r="D6" s="2323" t="s">
        <v>2004</v>
      </c>
      <c r="E6" s="2666" t="s">
        <v>2004</v>
      </c>
    </row>
    <row r="7" spans="1:5" ht="18" customHeight="1" x14ac:dyDescent="0.2">
      <c r="A7" s="760" t="s">
        <v>1366</v>
      </c>
      <c r="B7" s="761"/>
      <c r="C7" s="761"/>
      <c r="D7" s="762"/>
      <c r="E7" s="762"/>
    </row>
    <row r="8" spans="1:5" ht="18" customHeight="1" x14ac:dyDescent="0.2">
      <c r="A8" s="763" t="s">
        <v>9</v>
      </c>
      <c r="B8" s="634">
        <v>8837465.3626952115</v>
      </c>
      <c r="C8" s="634">
        <v>9782886.3351930957</v>
      </c>
      <c r="D8" s="764">
        <v>945420.97249788418</v>
      </c>
      <c r="E8" s="765">
        <v>10.697874715172333</v>
      </c>
    </row>
    <row r="9" spans="1:5" ht="18" customHeight="1" x14ac:dyDescent="0.2">
      <c r="A9" s="763" t="s">
        <v>10</v>
      </c>
      <c r="B9" s="634">
        <v>3500000.0000000005</v>
      </c>
      <c r="C9" s="634">
        <v>3800000</v>
      </c>
      <c r="D9" s="764">
        <v>299999.99999999953</v>
      </c>
      <c r="E9" s="765">
        <v>8.5714285714285694</v>
      </c>
    </row>
    <row r="10" spans="1:5" ht="18" customHeight="1" x14ac:dyDescent="0.2">
      <c r="A10" s="659" t="s">
        <v>1371</v>
      </c>
      <c r="B10" s="572"/>
      <c r="C10" s="572"/>
      <c r="D10" s="766"/>
      <c r="E10" s="767"/>
    </row>
    <row r="11" spans="1:5" ht="18" customHeight="1" x14ac:dyDescent="0.2">
      <c r="A11" s="763" t="s">
        <v>9</v>
      </c>
      <c r="B11" s="634">
        <v>8900339.958529491</v>
      </c>
      <c r="C11" s="634">
        <v>9659019.4404332954</v>
      </c>
      <c r="D11" s="764">
        <v>758679.48190380447</v>
      </c>
      <c r="E11" s="765">
        <v>8.5241629582557294</v>
      </c>
    </row>
    <row r="12" spans="1:5" ht="18" customHeight="1" x14ac:dyDescent="0.2">
      <c r="A12" s="762" t="s">
        <v>10</v>
      </c>
      <c r="B12" s="768">
        <v>1375863.5</v>
      </c>
      <c r="C12" s="634">
        <v>1006400</v>
      </c>
      <c r="D12" s="769">
        <v>-369463.5</v>
      </c>
      <c r="E12" s="770">
        <v>-26.853208912075942</v>
      </c>
    </row>
    <row r="13" spans="1:5" ht="18" customHeight="1" x14ac:dyDescent="0.2">
      <c r="A13" s="659" t="s">
        <v>1385</v>
      </c>
      <c r="B13" s="572"/>
      <c r="C13" s="572"/>
      <c r="D13" s="766"/>
      <c r="E13" s="767"/>
    </row>
    <row r="14" spans="1:5" ht="18" customHeight="1" x14ac:dyDescent="0.2">
      <c r="A14" s="763" t="s">
        <v>9</v>
      </c>
      <c r="B14" s="634">
        <v>11604800.140799999</v>
      </c>
      <c r="C14" s="634">
        <v>12418761.170400003</v>
      </c>
      <c r="D14" s="764">
        <v>813961.02960000373</v>
      </c>
      <c r="E14" s="765">
        <v>7.0140029963832831</v>
      </c>
    </row>
    <row r="15" spans="1:5" ht="18" customHeight="1" x14ac:dyDescent="0.2">
      <c r="A15" s="763" t="s">
        <v>10</v>
      </c>
      <c r="B15" s="634">
        <v>2674500</v>
      </c>
      <c r="C15" s="634">
        <v>3883500</v>
      </c>
      <c r="D15" s="764">
        <v>1209000</v>
      </c>
      <c r="E15" s="765">
        <v>45.204711160964678</v>
      </c>
    </row>
    <row r="16" spans="1:5" ht="18" customHeight="1" x14ac:dyDescent="0.2">
      <c r="A16" s="659" t="s">
        <v>1373</v>
      </c>
      <c r="B16" s="572"/>
      <c r="C16" s="572"/>
      <c r="D16" s="766"/>
      <c r="E16" s="767"/>
    </row>
    <row r="17" spans="1:5" ht="18" customHeight="1" x14ac:dyDescent="0.2">
      <c r="A17" s="763" t="s">
        <v>9</v>
      </c>
      <c r="B17" s="634">
        <v>8898657.7102849893</v>
      </c>
      <c r="C17" s="634">
        <v>9521441.3625611551</v>
      </c>
      <c r="D17" s="764">
        <v>622783.65227616578</v>
      </c>
      <c r="E17" s="765">
        <v>6.9986246527536196</v>
      </c>
    </row>
    <row r="18" spans="1:5" ht="18" customHeight="1" x14ac:dyDescent="0.2">
      <c r="A18" s="762" t="s">
        <v>10</v>
      </c>
      <c r="B18" s="768">
        <v>5768500</v>
      </c>
      <c r="C18" s="634">
        <v>5133502</v>
      </c>
      <c r="D18" s="769">
        <v>-634998</v>
      </c>
      <c r="E18" s="770">
        <v>-11.008026350004329</v>
      </c>
    </row>
    <row r="19" spans="1:5" ht="18" customHeight="1" x14ac:dyDescent="0.2">
      <c r="A19" s="659" t="s">
        <v>1374</v>
      </c>
      <c r="B19" s="572"/>
      <c r="C19" s="572"/>
      <c r="D19" s="766"/>
      <c r="E19" s="767"/>
    </row>
    <row r="20" spans="1:5" ht="18" customHeight="1" x14ac:dyDescent="0.2">
      <c r="A20" s="763" t="s">
        <v>9</v>
      </c>
      <c r="B20" s="634">
        <v>2578982.9100000006</v>
      </c>
      <c r="C20" s="634">
        <v>2708225.5829999987</v>
      </c>
      <c r="D20" s="764">
        <v>129242.67299999809</v>
      </c>
      <c r="E20" s="765">
        <v>5.0113815217177233</v>
      </c>
    </row>
    <row r="21" spans="1:5" ht="18" customHeight="1" x14ac:dyDescent="0.2">
      <c r="A21" s="763" t="s">
        <v>10</v>
      </c>
      <c r="B21" s="634">
        <v>5768500</v>
      </c>
      <c r="C21" s="634">
        <v>5133502</v>
      </c>
      <c r="D21" s="764">
        <v>-634998</v>
      </c>
      <c r="E21" s="765">
        <v>-11.008026350004329</v>
      </c>
    </row>
    <row r="22" spans="1:5" ht="18" customHeight="1" x14ac:dyDescent="0.2">
      <c r="A22" s="659" t="s">
        <v>1163</v>
      </c>
      <c r="B22" s="572"/>
      <c r="C22" s="572"/>
      <c r="D22" s="766"/>
      <c r="E22" s="767"/>
    </row>
    <row r="23" spans="1:5" ht="18" customHeight="1" x14ac:dyDescent="0.2">
      <c r="A23" s="763" t="s">
        <v>9</v>
      </c>
      <c r="B23" s="634">
        <v>4596139.397195708</v>
      </c>
      <c r="C23" s="634">
        <v>5107102.5793937966</v>
      </c>
      <c r="D23" s="764">
        <v>510963.18219808862</v>
      </c>
      <c r="E23" s="765">
        <v>11.117225524313909</v>
      </c>
    </row>
    <row r="24" spans="1:5" ht="18" customHeight="1" x14ac:dyDescent="0.2">
      <c r="A24" s="762" t="s">
        <v>10</v>
      </c>
      <c r="B24" s="768">
        <v>922500</v>
      </c>
      <c r="C24" s="634">
        <v>1344133.5000000002</v>
      </c>
      <c r="D24" s="769">
        <v>421633.50000000023</v>
      </c>
      <c r="E24" s="770">
        <v>45.705528455284565</v>
      </c>
    </row>
    <row r="25" spans="1:5" ht="18" customHeight="1" x14ac:dyDescent="0.2">
      <c r="A25" s="659" t="s">
        <v>1164</v>
      </c>
      <c r="B25" s="572"/>
      <c r="C25" s="572"/>
      <c r="D25" s="766"/>
      <c r="E25" s="767"/>
    </row>
    <row r="26" spans="1:5" ht="18" customHeight="1" x14ac:dyDescent="0.2">
      <c r="A26" s="763" t="s">
        <v>9</v>
      </c>
      <c r="B26" s="634">
        <v>4596139.397195708</v>
      </c>
      <c r="C26" s="634">
        <v>5107102.5793937966</v>
      </c>
      <c r="D26" s="764">
        <v>510963.18219808862</v>
      </c>
      <c r="E26" s="765">
        <v>11.117225524313909</v>
      </c>
    </row>
    <row r="27" spans="1:5" ht="18" customHeight="1" x14ac:dyDescent="0.2">
      <c r="A27" s="762" t="s">
        <v>10</v>
      </c>
      <c r="B27" s="768">
        <v>842500</v>
      </c>
      <c r="C27" s="634">
        <v>1391391.9999999995</v>
      </c>
      <c r="D27" s="769">
        <v>548891.99999999953</v>
      </c>
      <c r="E27" s="770">
        <v>65.150385756676513</v>
      </c>
    </row>
    <row r="28" spans="1:5" ht="18" customHeight="1" x14ac:dyDescent="0.2">
      <c r="A28" s="659" t="s">
        <v>1165</v>
      </c>
      <c r="B28" s="572"/>
      <c r="C28" s="572"/>
      <c r="D28" s="766"/>
      <c r="E28" s="767"/>
    </row>
    <row r="29" spans="1:5" ht="18" customHeight="1" x14ac:dyDescent="0.2">
      <c r="A29" s="763" t="s">
        <v>9</v>
      </c>
      <c r="B29" s="634">
        <v>2102204.8776001725</v>
      </c>
      <c r="C29" s="634">
        <v>2342359.3244435526</v>
      </c>
      <c r="D29" s="764">
        <v>240154.44684338011</v>
      </c>
      <c r="E29" s="765">
        <v>11.423931577855285</v>
      </c>
    </row>
    <row r="30" spans="1:5" ht="18" customHeight="1" x14ac:dyDescent="0.2">
      <c r="A30" s="762" t="s">
        <v>10</v>
      </c>
      <c r="B30" s="768">
        <v>922500</v>
      </c>
      <c r="C30" s="634">
        <v>1344133.4999999998</v>
      </c>
      <c r="D30" s="769">
        <v>421633.49999999977</v>
      </c>
      <c r="E30" s="770">
        <v>45.705528455284536</v>
      </c>
    </row>
    <row r="31" spans="1:5" ht="18" customHeight="1" x14ac:dyDescent="0.2">
      <c r="A31" s="659" t="s">
        <v>1166</v>
      </c>
      <c r="B31" s="572"/>
      <c r="C31" s="572"/>
      <c r="D31" s="766"/>
      <c r="E31" s="767"/>
    </row>
    <row r="32" spans="1:5" ht="18" customHeight="1" x14ac:dyDescent="0.2">
      <c r="A32" s="763" t="s">
        <v>9</v>
      </c>
      <c r="B32" s="634">
        <v>2102204.8776001725</v>
      </c>
      <c r="C32" s="634">
        <v>2342359.3244435522</v>
      </c>
      <c r="D32" s="764">
        <v>240154.44684337964</v>
      </c>
      <c r="E32" s="765">
        <v>11.423931577855257</v>
      </c>
    </row>
    <row r="33" spans="1:5" ht="18" customHeight="1" x14ac:dyDescent="0.2">
      <c r="A33" s="763" t="s">
        <v>10</v>
      </c>
      <c r="B33" s="634">
        <v>842500.00000000012</v>
      </c>
      <c r="C33" s="634">
        <v>1391392</v>
      </c>
      <c r="D33" s="764">
        <v>548891.99999999988</v>
      </c>
      <c r="E33" s="765">
        <v>65.150385756676542</v>
      </c>
    </row>
    <row r="34" spans="1:5" ht="18" customHeight="1" x14ac:dyDescent="0.2">
      <c r="A34" s="659" t="s">
        <v>1375</v>
      </c>
      <c r="B34" s="572"/>
      <c r="C34" s="572"/>
      <c r="D34" s="766"/>
      <c r="E34" s="767"/>
    </row>
    <row r="35" spans="1:5" ht="18" customHeight="1" x14ac:dyDescent="0.2">
      <c r="A35" s="763" t="s">
        <v>9</v>
      </c>
      <c r="B35" s="634">
        <v>3510463.8665689379</v>
      </c>
      <c r="C35" s="634">
        <v>4004727.5196927879</v>
      </c>
      <c r="D35" s="764">
        <v>494263.65312385</v>
      </c>
      <c r="E35" s="765">
        <v>14.079724842943179</v>
      </c>
    </row>
    <row r="36" spans="1:5" ht="18" customHeight="1" x14ac:dyDescent="0.2">
      <c r="A36" s="762" t="s">
        <v>10</v>
      </c>
      <c r="B36" s="768">
        <v>680000</v>
      </c>
      <c r="C36" s="634">
        <v>1029687.5</v>
      </c>
      <c r="D36" s="769">
        <v>349687.5</v>
      </c>
      <c r="E36" s="770">
        <v>51.42463235294116</v>
      </c>
    </row>
    <row r="37" spans="1:5" ht="18" customHeight="1" x14ac:dyDescent="0.2">
      <c r="A37" s="659" t="s">
        <v>11</v>
      </c>
      <c r="B37" s="572"/>
      <c r="C37" s="572"/>
      <c r="D37" s="766"/>
      <c r="E37" s="767"/>
    </row>
    <row r="38" spans="1:5" ht="18" customHeight="1" x14ac:dyDescent="0.2">
      <c r="A38" s="763" t="s">
        <v>9</v>
      </c>
      <c r="B38" s="634">
        <v>19405776.955427922</v>
      </c>
      <c r="C38" s="634">
        <v>21370599.33904478</v>
      </c>
      <c r="D38" s="764">
        <v>1964822.3836168572</v>
      </c>
      <c r="E38" s="765">
        <v>10.124935415519573</v>
      </c>
    </row>
    <row r="39" spans="1:5" ht="18" customHeight="1" x14ac:dyDescent="0.2">
      <c r="A39" s="762" t="s">
        <v>10</v>
      </c>
      <c r="B39" s="768">
        <v>7000000</v>
      </c>
      <c r="C39" s="634">
        <v>7750000</v>
      </c>
      <c r="D39" s="769">
        <v>750000</v>
      </c>
      <c r="E39" s="770">
        <v>10.714285714285722</v>
      </c>
    </row>
    <row r="40" spans="1:5" ht="18" customHeight="1" x14ac:dyDescent="0.2">
      <c r="A40" s="659" t="s">
        <v>12</v>
      </c>
      <c r="B40" s="572"/>
      <c r="C40" s="572"/>
      <c r="D40" s="766"/>
      <c r="E40" s="767"/>
    </row>
    <row r="41" spans="1:5" ht="18" customHeight="1" x14ac:dyDescent="0.2">
      <c r="A41" s="763" t="s">
        <v>9</v>
      </c>
      <c r="B41" s="634">
        <v>24305663.110127002</v>
      </c>
      <c r="C41" s="634">
        <v>25913572.664481111</v>
      </c>
      <c r="D41" s="764">
        <v>1607909.5543541089</v>
      </c>
      <c r="E41" s="765">
        <v>6.615370035653001</v>
      </c>
    </row>
    <row r="42" spans="1:5" ht="18" customHeight="1" thickBot="1" x14ac:dyDescent="0.25">
      <c r="A42" s="771" t="s">
        <v>10</v>
      </c>
      <c r="B42" s="772">
        <v>1375000</v>
      </c>
      <c r="C42" s="773">
        <v>1688500</v>
      </c>
      <c r="D42" s="773">
        <v>313500</v>
      </c>
      <c r="E42" s="774">
        <v>22.799999999999997</v>
      </c>
    </row>
    <row r="43" spans="1:5" x14ac:dyDescent="0.2">
      <c r="A43" s="7" t="s">
        <v>1904</v>
      </c>
      <c r="B43" s="775"/>
      <c r="C43" s="775"/>
      <c r="D43" s="775"/>
      <c r="E43" s="775"/>
    </row>
    <row r="44" spans="1:5" x14ac:dyDescent="0.2">
      <c r="A44" s="277" t="s">
        <v>652</v>
      </c>
      <c r="B44" s="775"/>
      <c r="C44" s="775"/>
      <c r="D44" s="775"/>
      <c r="E44" s="775"/>
    </row>
    <row r="45" spans="1:5" ht="30" customHeight="1" thickBot="1" x14ac:dyDescent="0.25">
      <c r="A45" s="3485" t="s">
        <v>2005</v>
      </c>
      <c r="B45" s="3485"/>
      <c r="C45" s="3485"/>
      <c r="D45" s="3485"/>
      <c r="E45" s="3485"/>
    </row>
    <row r="46" spans="1:5" ht="20.100000000000001" customHeight="1" x14ac:dyDescent="0.2">
      <c r="A46" s="3398" t="s">
        <v>414</v>
      </c>
      <c r="B46" s="2664"/>
      <c r="C46" s="756"/>
      <c r="D46" s="3401" t="s">
        <v>3</v>
      </c>
      <c r="E46" s="3420"/>
    </row>
    <row r="47" spans="1:5" ht="20.100000000000001" customHeight="1" thickBot="1" x14ac:dyDescent="0.25">
      <c r="A47" s="3399"/>
      <c r="B47" s="757"/>
      <c r="C47" s="758"/>
      <c r="D47" s="3429"/>
      <c r="E47" s="3434"/>
    </row>
    <row r="48" spans="1:5" ht="20.100000000000001" customHeight="1" x14ac:dyDescent="0.2">
      <c r="A48" s="3399"/>
      <c r="B48" s="2665">
        <v>2020</v>
      </c>
      <c r="C48" s="2665">
        <v>2021</v>
      </c>
      <c r="D48" s="2664" t="s">
        <v>4</v>
      </c>
      <c r="E48" s="2664" t="s">
        <v>5</v>
      </c>
    </row>
    <row r="49" spans="1:5" ht="20.100000000000001" customHeight="1" thickBot="1" x14ac:dyDescent="0.25">
      <c r="A49" s="3400"/>
      <c r="B49" s="759"/>
      <c r="C49" s="759"/>
      <c r="D49" s="2666" t="s">
        <v>2004</v>
      </c>
      <c r="E49" s="2666" t="s">
        <v>2004</v>
      </c>
    </row>
    <row r="50" spans="1:5" ht="20.100000000000001" customHeight="1" thickBot="1" x14ac:dyDescent="0.25">
      <c r="A50" s="776" t="s">
        <v>13</v>
      </c>
      <c r="B50" s="777"/>
      <c r="C50" s="777"/>
      <c r="D50" s="778"/>
      <c r="E50" s="778"/>
    </row>
    <row r="51" spans="1:5" ht="20.100000000000001" customHeight="1" x14ac:dyDescent="0.2">
      <c r="A51" s="763" t="s">
        <v>9</v>
      </c>
      <c r="B51" s="634">
        <v>5193888.9176783655</v>
      </c>
      <c r="C51" s="634">
        <v>5497845.9786839047</v>
      </c>
      <c r="D51" s="764">
        <v>303957.06100553926</v>
      </c>
      <c r="E51" s="765">
        <v>5.852205655977059</v>
      </c>
    </row>
    <row r="52" spans="1:5" ht="20.100000000000001" customHeight="1" thickBot="1" x14ac:dyDescent="0.25">
      <c r="A52" s="763" t="s">
        <v>10</v>
      </c>
      <c r="B52" s="634">
        <v>4200000</v>
      </c>
      <c r="C52" s="634">
        <v>4620000.0000000009</v>
      </c>
      <c r="D52" s="764">
        <v>420000.00000000093</v>
      </c>
      <c r="E52" s="765">
        <v>10.000000000000028</v>
      </c>
    </row>
    <row r="53" spans="1:5" ht="20.100000000000001" customHeight="1" thickBot="1" x14ac:dyDescent="0.25">
      <c r="A53" s="776" t="s">
        <v>14</v>
      </c>
      <c r="B53" s="779"/>
      <c r="C53" s="779"/>
      <c r="D53" s="780"/>
      <c r="E53" s="781"/>
    </row>
    <row r="54" spans="1:5" ht="20.100000000000001" customHeight="1" x14ac:dyDescent="0.2">
      <c r="A54" s="763" t="s">
        <v>9</v>
      </c>
      <c r="B54" s="634">
        <v>8796544.1000000015</v>
      </c>
      <c r="C54" s="634">
        <v>9375666.027999999</v>
      </c>
      <c r="D54" s="764">
        <v>579121.92799999751</v>
      </c>
      <c r="E54" s="765">
        <v>6.5835164516482934</v>
      </c>
    </row>
    <row r="55" spans="1:5" ht="20.100000000000001" customHeight="1" x14ac:dyDescent="0.2">
      <c r="A55" s="762" t="s">
        <v>10</v>
      </c>
      <c r="B55" s="768">
        <v>1281000</v>
      </c>
      <c r="C55" s="634">
        <v>918000</v>
      </c>
      <c r="D55" s="769">
        <v>-363000</v>
      </c>
      <c r="E55" s="770">
        <v>-28.337236533957849</v>
      </c>
    </row>
    <row r="56" spans="1:5" ht="20.100000000000001" customHeight="1" x14ac:dyDescent="0.2">
      <c r="A56" s="659" t="s">
        <v>1402</v>
      </c>
      <c r="B56" s="572"/>
      <c r="C56" s="572"/>
      <c r="D56" s="766"/>
      <c r="E56" s="767"/>
    </row>
    <row r="57" spans="1:5" ht="20.100000000000001" customHeight="1" x14ac:dyDescent="0.2">
      <c r="A57" s="763" t="s">
        <v>9</v>
      </c>
      <c r="B57" s="634">
        <v>14390569.400000002</v>
      </c>
      <c r="C57" s="634">
        <v>15345432.496000005</v>
      </c>
      <c r="D57" s="764">
        <v>954863.0960000027</v>
      </c>
      <c r="E57" s="765">
        <v>6.6353392243117355</v>
      </c>
    </row>
    <row r="58" spans="1:5" ht="20.100000000000001" customHeight="1" thickBot="1" x14ac:dyDescent="0.25">
      <c r="A58" s="763" t="s">
        <v>10</v>
      </c>
      <c r="B58" s="634">
        <v>1126000</v>
      </c>
      <c r="C58" s="634">
        <v>1310000.0000000002</v>
      </c>
      <c r="D58" s="764">
        <v>184000.00000000023</v>
      </c>
      <c r="E58" s="765">
        <v>16.341030195381904</v>
      </c>
    </row>
    <row r="59" spans="1:5" ht="20.100000000000001" customHeight="1" thickBot="1" x14ac:dyDescent="0.25">
      <c r="A59" s="776" t="s">
        <v>15</v>
      </c>
      <c r="B59" s="779"/>
      <c r="C59" s="779"/>
      <c r="D59" s="780"/>
      <c r="E59" s="781"/>
    </row>
    <row r="60" spans="1:5" ht="20.100000000000001" customHeight="1" x14ac:dyDescent="0.2">
      <c r="A60" s="763" t="s">
        <v>9</v>
      </c>
      <c r="B60" s="634">
        <v>4874436.7679999992</v>
      </c>
      <c r="C60" s="634">
        <v>5161906.0820000004</v>
      </c>
      <c r="D60" s="764">
        <v>287469.31400000118</v>
      </c>
      <c r="E60" s="765">
        <v>5.8974878059183595</v>
      </c>
    </row>
    <row r="61" spans="1:5" ht="20.100000000000001" customHeight="1" thickBot="1" x14ac:dyDescent="0.25">
      <c r="A61" s="763" t="s">
        <v>10</v>
      </c>
      <c r="B61" s="634">
        <v>1145000</v>
      </c>
      <c r="C61" s="634">
        <v>1335000</v>
      </c>
      <c r="D61" s="764">
        <v>190000</v>
      </c>
      <c r="E61" s="765">
        <v>16.593886462882097</v>
      </c>
    </row>
    <row r="62" spans="1:5" ht="20.100000000000001" customHeight="1" thickBot="1" x14ac:dyDescent="0.25">
      <c r="A62" s="776" t="s">
        <v>16</v>
      </c>
      <c r="B62" s="779"/>
      <c r="C62" s="779"/>
      <c r="D62" s="780"/>
      <c r="E62" s="781"/>
    </row>
    <row r="63" spans="1:5" ht="20.100000000000001" customHeight="1" x14ac:dyDescent="0.2">
      <c r="A63" s="763" t="s">
        <v>17</v>
      </c>
      <c r="B63" s="764">
        <v>17460813.699999999</v>
      </c>
      <c r="C63" s="634">
        <v>18636782.215634927</v>
      </c>
      <c r="D63" s="764">
        <v>1175968.5156349279</v>
      </c>
      <c r="E63" s="765">
        <v>6.7349009951061447</v>
      </c>
    </row>
    <row r="64" spans="1:5" ht="20.100000000000001" customHeight="1" x14ac:dyDescent="0.2">
      <c r="A64" s="763" t="s">
        <v>18</v>
      </c>
      <c r="B64" s="764">
        <v>5745349.1840000004</v>
      </c>
      <c r="C64" s="634">
        <v>6174390.7918399973</v>
      </c>
      <c r="D64" s="764">
        <v>429041.60783999693</v>
      </c>
      <c r="E64" s="765">
        <v>7.4676332821479008</v>
      </c>
    </row>
    <row r="65" spans="1:5" ht="20.100000000000001" customHeight="1" thickBot="1" x14ac:dyDescent="0.25">
      <c r="A65" s="763" t="s">
        <v>10</v>
      </c>
      <c r="B65" s="634">
        <v>8419998.9999999981</v>
      </c>
      <c r="C65" s="634">
        <v>8061000.0000000028</v>
      </c>
      <c r="D65" s="764">
        <v>-358998.99999999534</v>
      </c>
      <c r="E65" s="765">
        <v>-4.2636465871313618</v>
      </c>
    </row>
    <row r="66" spans="1:5" ht="20.100000000000001" customHeight="1" thickBot="1" x14ac:dyDescent="0.25">
      <c r="A66" s="776" t="s">
        <v>19</v>
      </c>
      <c r="B66" s="779"/>
      <c r="C66" s="779"/>
      <c r="D66" s="780"/>
      <c r="E66" s="781"/>
    </row>
    <row r="67" spans="1:5" ht="20.100000000000001" customHeight="1" x14ac:dyDescent="0.2">
      <c r="A67" s="763" t="s">
        <v>17</v>
      </c>
      <c r="B67" s="764">
        <v>12160406.499999998</v>
      </c>
      <c r="C67" s="634">
        <v>13152505.400222216</v>
      </c>
      <c r="D67" s="764">
        <v>992098.90022221766</v>
      </c>
      <c r="E67" s="765">
        <v>8.1584353304489952</v>
      </c>
    </row>
    <row r="68" spans="1:5" ht="20.100000000000001" customHeight="1" x14ac:dyDescent="0.2">
      <c r="A68" s="763" t="s">
        <v>18</v>
      </c>
      <c r="B68" s="764">
        <v>13330753</v>
      </c>
      <c r="C68" s="634">
        <v>14092262.98</v>
      </c>
      <c r="D68" s="764">
        <v>761509.98000000045</v>
      </c>
      <c r="E68" s="765">
        <v>5.7124303480831031</v>
      </c>
    </row>
    <row r="69" spans="1:5" ht="20.100000000000001" customHeight="1" x14ac:dyDescent="0.2">
      <c r="A69" s="762" t="s">
        <v>10</v>
      </c>
      <c r="B69" s="768">
        <v>2610000</v>
      </c>
      <c r="C69" s="634">
        <v>3219999.9999999995</v>
      </c>
      <c r="D69" s="769">
        <v>609999.99999999953</v>
      </c>
      <c r="E69" s="770">
        <v>23.371647509578523</v>
      </c>
    </row>
    <row r="70" spans="1:5" ht="20.100000000000001" customHeight="1" x14ac:dyDescent="0.2">
      <c r="A70" s="659" t="s">
        <v>68</v>
      </c>
      <c r="B70" s="572"/>
      <c r="C70" s="572"/>
      <c r="D70" s="766"/>
      <c r="E70" s="767"/>
    </row>
    <row r="71" spans="1:5" ht="20.100000000000001" customHeight="1" x14ac:dyDescent="0.2">
      <c r="A71" s="782" t="s">
        <v>17</v>
      </c>
      <c r="B71" s="783">
        <v>3447554.7039999999</v>
      </c>
      <c r="C71" s="634">
        <v>3852583.6168756434</v>
      </c>
      <c r="D71" s="764">
        <v>405028.91287564347</v>
      </c>
      <c r="E71" s="784">
        <v>11.748295463033884</v>
      </c>
    </row>
    <row r="72" spans="1:5" ht="20.100000000000001" customHeight="1" x14ac:dyDescent="0.2">
      <c r="A72" s="763" t="s">
        <v>18</v>
      </c>
      <c r="B72" s="764">
        <v>2275416.2559999996</v>
      </c>
      <c r="C72" s="634">
        <v>2635370.36893749</v>
      </c>
      <c r="D72" s="764">
        <v>359954.11293749046</v>
      </c>
      <c r="E72" s="765">
        <v>15.819264364853453</v>
      </c>
    </row>
    <row r="73" spans="1:5" ht="20.100000000000001" customHeight="1" thickBot="1" x14ac:dyDescent="0.25">
      <c r="A73" s="763" t="s">
        <v>10</v>
      </c>
      <c r="B73" s="634">
        <v>1030000</v>
      </c>
      <c r="C73" s="634">
        <v>934000</v>
      </c>
      <c r="D73" s="764">
        <v>-96000</v>
      </c>
      <c r="E73" s="765">
        <v>-9.320388349514559</v>
      </c>
    </row>
    <row r="74" spans="1:5" ht="20.100000000000001" customHeight="1" thickBot="1" x14ac:dyDescent="0.25">
      <c r="A74" s="776" t="s">
        <v>69</v>
      </c>
      <c r="B74" s="779"/>
      <c r="C74" s="779"/>
      <c r="D74" s="780"/>
      <c r="E74" s="781"/>
    </row>
    <row r="75" spans="1:5" ht="20.100000000000001" customHeight="1" x14ac:dyDescent="0.2">
      <c r="A75" s="763" t="s">
        <v>17</v>
      </c>
      <c r="B75" s="764">
        <v>9240835.3499999978</v>
      </c>
      <c r="C75" s="634">
        <v>10023137.526666667</v>
      </c>
      <c r="D75" s="764">
        <v>782302.17666666955</v>
      </c>
      <c r="E75" s="765">
        <v>8.4657084239323694</v>
      </c>
    </row>
    <row r="76" spans="1:5" ht="20.100000000000001" customHeight="1" x14ac:dyDescent="0.2">
      <c r="A76" s="763" t="s">
        <v>18</v>
      </c>
      <c r="B76" s="764">
        <v>4688503.6307767155</v>
      </c>
      <c r="C76" s="634">
        <v>5061253.3611588944</v>
      </c>
      <c r="D76" s="764">
        <v>372749.73038217891</v>
      </c>
      <c r="E76" s="765">
        <v>7.9502920278303719</v>
      </c>
    </row>
    <row r="77" spans="1:5" ht="20.100000000000001" customHeight="1" thickBot="1" x14ac:dyDescent="0.25">
      <c r="A77" s="763" t="s">
        <v>10</v>
      </c>
      <c r="B77" s="634">
        <v>1030000</v>
      </c>
      <c r="C77" s="634">
        <v>934000.00000000012</v>
      </c>
      <c r="D77" s="764">
        <v>-95999.999999999884</v>
      </c>
      <c r="E77" s="765">
        <v>-9.320388349514559</v>
      </c>
    </row>
    <row r="78" spans="1:5" ht="20.100000000000001" customHeight="1" thickBot="1" x14ac:dyDescent="0.25">
      <c r="A78" s="776" t="s">
        <v>70</v>
      </c>
      <c r="B78" s="779"/>
      <c r="C78" s="779"/>
      <c r="D78" s="780"/>
      <c r="E78" s="781"/>
    </row>
    <row r="79" spans="1:5" ht="20.100000000000001" customHeight="1" x14ac:dyDescent="0.2">
      <c r="A79" s="763" t="s">
        <v>71</v>
      </c>
      <c r="B79" s="764">
        <v>12910800</v>
      </c>
      <c r="C79" s="634">
        <v>15995090</v>
      </c>
      <c r="D79" s="764">
        <v>3084290</v>
      </c>
      <c r="E79" s="765">
        <v>23.889224525203701</v>
      </c>
    </row>
    <row r="80" spans="1:5" ht="20.100000000000001" customHeight="1" x14ac:dyDescent="0.2">
      <c r="A80" s="763" t="s">
        <v>72</v>
      </c>
      <c r="B80" s="764">
        <v>7927738.3333333358</v>
      </c>
      <c r="C80" s="634">
        <v>9667253.3333333321</v>
      </c>
      <c r="D80" s="764">
        <v>1739514.9999999963</v>
      </c>
      <c r="E80" s="765">
        <v>21.942134400248193</v>
      </c>
    </row>
    <row r="81" spans="1:5" ht="20.100000000000001" customHeight="1" x14ac:dyDescent="0.2">
      <c r="A81" s="763" t="s">
        <v>73</v>
      </c>
      <c r="B81" s="634">
        <v>8358473</v>
      </c>
      <c r="C81" s="634">
        <v>12158464</v>
      </c>
      <c r="D81" s="764">
        <v>3799991</v>
      </c>
      <c r="E81" s="765">
        <v>45.462741818990139</v>
      </c>
    </row>
    <row r="82" spans="1:5" ht="20.100000000000001" customHeight="1" thickBot="1" x14ac:dyDescent="0.25">
      <c r="A82" s="771" t="s">
        <v>74</v>
      </c>
      <c r="B82" s="772">
        <v>9308473</v>
      </c>
      <c r="C82" s="772">
        <v>13258464</v>
      </c>
      <c r="D82" s="773">
        <v>3949991</v>
      </c>
      <c r="E82" s="774">
        <v>42.43436060887754</v>
      </c>
    </row>
    <row r="83" spans="1:5" ht="15" x14ac:dyDescent="0.2">
      <c r="A83" s="7" t="s">
        <v>1904</v>
      </c>
      <c r="B83" s="775"/>
      <c r="C83" s="775"/>
      <c r="D83" s="775"/>
      <c r="E83" s="610"/>
    </row>
    <row r="84" spans="1:5" ht="15" x14ac:dyDescent="0.2">
      <c r="A84" s="280" t="s">
        <v>1820</v>
      </c>
      <c r="B84" s="635"/>
      <c r="C84" s="635"/>
      <c r="D84" s="635"/>
      <c r="E84" s="610"/>
    </row>
    <row r="85" spans="1:5" ht="30" customHeight="1" thickBot="1" x14ac:dyDescent="0.25">
      <c r="A85" s="3485" t="s">
        <v>2006</v>
      </c>
      <c r="B85" s="3485"/>
      <c r="C85" s="3485"/>
      <c r="D85" s="3485"/>
      <c r="E85" s="3485"/>
    </row>
    <row r="86" spans="1:5" ht="20.100000000000001" customHeight="1" x14ac:dyDescent="0.2">
      <c r="A86" s="3398" t="s">
        <v>414</v>
      </c>
      <c r="B86" s="2664"/>
      <c r="C86" s="756"/>
      <c r="D86" s="3401" t="s">
        <v>3</v>
      </c>
      <c r="E86" s="3420"/>
    </row>
    <row r="87" spans="1:5" ht="20.100000000000001" customHeight="1" thickBot="1" x14ac:dyDescent="0.25">
      <c r="A87" s="3399"/>
      <c r="B87" s="757"/>
      <c r="C87" s="758"/>
      <c r="D87" s="3429"/>
      <c r="E87" s="3434"/>
    </row>
    <row r="88" spans="1:5" ht="20.100000000000001" customHeight="1" x14ac:dyDescent="0.2">
      <c r="A88" s="3399"/>
      <c r="B88" s="2665">
        <v>2020</v>
      </c>
      <c r="C88" s="2665">
        <v>2021</v>
      </c>
      <c r="D88" s="2664" t="s">
        <v>4</v>
      </c>
      <c r="E88" s="2664" t="s">
        <v>5</v>
      </c>
    </row>
    <row r="89" spans="1:5" ht="20.100000000000001" customHeight="1" thickBot="1" x14ac:dyDescent="0.25">
      <c r="A89" s="3400"/>
      <c r="B89" s="759"/>
      <c r="C89" s="759"/>
      <c r="D89" s="2666" t="s">
        <v>2004</v>
      </c>
      <c r="E89" s="2666" t="s">
        <v>2004</v>
      </c>
    </row>
    <row r="90" spans="1:5" ht="20.100000000000001" customHeight="1" thickBot="1" x14ac:dyDescent="0.25">
      <c r="A90" s="785"/>
      <c r="B90" s="660"/>
      <c r="C90" s="660"/>
      <c r="D90" s="763"/>
      <c r="E90" s="763"/>
    </row>
    <row r="91" spans="1:5" ht="20.100000000000001" customHeight="1" thickBot="1" x14ac:dyDescent="0.25">
      <c r="A91" s="776" t="s">
        <v>76</v>
      </c>
      <c r="B91" s="779"/>
      <c r="C91" s="779"/>
      <c r="D91" s="780"/>
      <c r="E91" s="781"/>
    </row>
    <row r="92" spans="1:5" ht="20.100000000000001" customHeight="1" x14ac:dyDescent="0.2">
      <c r="A92" s="763" t="s">
        <v>17</v>
      </c>
      <c r="B92" s="764">
        <v>11180432.200000001</v>
      </c>
      <c r="C92" s="634">
        <v>11935649.902888887</v>
      </c>
      <c r="D92" s="764">
        <v>755217.70288888551</v>
      </c>
      <c r="E92" s="765">
        <v>6.7548167135156518</v>
      </c>
    </row>
    <row r="93" spans="1:5" ht="20.100000000000001" customHeight="1" x14ac:dyDescent="0.2">
      <c r="A93" s="763" t="s">
        <v>18</v>
      </c>
      <c r="B93" s="764">
        <v>8619686.2979999986</v>
      </c>
      <c r="C93" s="634">
        <v>9289787.1188800018</v>
      </c>
      <c r="D93" s="764">
        <v>670100.82088000327</v>
      </c>
      <c r="E93" s="765">
        <v>7.774074342305056</v>
      </c>
    </row>
    <row r="94" spans="1:5" ht="20.100000000000001" customHeight="1" thickBot="1" x14ac:dyDescent="0.25">
      <c r="A94" s="771" t="s">
        <v>10</v>
      </c>
      <c r="B94" s="772">
        <v>1099999.9999999998</v>
      </c>
      <c r="C94" s="634">
        <v>1265000.0000000002</v>
      </c>
      <c r="D94" s="773">
        <v>165000.00000000047</v>
      </c>
      <c r="E94" s="774">
        <v>15.000000000000028</v>
      </c>
    </row>
    <row r="95" spans="1:5" ht="20.100000000000001" customHeight="1" thickBot="1" x14ac:dyDescent="0.25">
      <c r="A95" s="776" t="s">
        <v>1451</v>
      </c>
      <c r="B95" s="779"/>
      <c r="C95" s="779"/>
      <c r="D95" s="780"/>
      <c r="E95" s="781"/>
    </row>
    <row r="96" spans="1:5" ht="20.100000000000001" customHeight="1" x14ac:dyDescent="0.2">
      <c r="A96" s="763" t="s">
        <v>17</v>
      </c>
      <c r="B96" s="764">
        <v>16423517.486628691</v>
      </c>
      <c r="C96" s="634">
        <v>17414960.161666669</v>
      </c>
      <c r="D96" s="764">
        <v>991442.67503797822</v>
      </c>
      <c r="E96" s="765">
        <v>6.0367255421694352</v>
      </c>
    </row>
    <row r="97" spans="1:5" ht="20.100000000000001" customHeight="1" x14ac:dyDescent="0.2">
      <c r="A97" s="763" t="s">
        <v>18</v>
      </c>
      <c r="B97" s="764">
        <v>7904728.9099999983</v>
      </c>
      <c r="C97" s="634">
        <v>8330112.6445999993</v>
      </c>
      <c r="D97" s="764">
        <v>425383.73460000101</v>
      </c>
      <c r="E97" s="765">
        <v>5.3813829600388061</v>
      </c>
    </row>
    <row r="98" spans="1:5" ht="20.100000000000001" customHeight="1" thickBot="1" x14ac:dyDescent="0.25">
      <c r="A98" s="771" t="s">
        <v>10</v>
      </c>
      <c r="B98" s="772">
        <v>1649999.9999999998</v>
      </c>
      <c r="C98" s="634">
        <v>1750000</v>
      </c>
      <c r="D98" s="773">
        <v>100000.00000000023</v>
      </c>
      <c r="E98" s="774">
        <v>6.0606060606060765</v>
      </c>
    </row>
    <row r="99" spans="1:5" ht="20.100000000000001" customHeight="1" thickBot="1" x14ac:dyDescent="0.25">
      <c r="A99" s="776" t="s">
        <v>77</v>
      </c>
      <c r="B99" s="779"/>
      <c r="C99" s="779"/>
      <c r="D99" s="780"/>
      <c r="E99" s="781"/>
    </row>
    <row r="100" spans="1:5" ht="20.100000000000001" customHeight="1" x14ac:dyDescent="0.2">
      <c r="A100" s="763" t="s">
        <v>17</v>
      </c>
      <c r="B100" s="764">
        <v>21637160.499999993</v>
      </c>
      <c r="C100" s="634">
        <v>23032222.89233334</v>
      </c>
      <c r="D100" s="764">
        <v>1395062.3923333474</v>
      </c>
      <c r="E100" s="765">
        <v>6.4475298980813562</v>
      </c>
    </row>
    <row r="101" spans="1:5" ht="20.100000000000001" customHeight="1" x14ac:dyDescent="0.2">
      <c r="A101" s="763" t="s">
        <v>18</v>
      </c>
      <c r="B101" s="764">
        <v>12941405.250000006</v>
      </c>
      <c r="C101" s="634">
        <v>14106611.962999998</v>
      </c>
      <c r="D101" s="764">
        <v>1165206.7129999921</v>
      </c>
      <c r="E101" s="765">
        <v>9.0037108837155841</v>
      </c>
    </row>
    <row r="102" spans="1:5" ht="20.100000000000001" customHeight="1" thickBot="1" x14ac:dyDescent="0.25">
      <c r="A102" s="771" t="s">
        <v>10</v>
      </c>
      <c r="B102" s="772">
        <v>2515999.9999999995</v>
      </c>
      <c r="C102" s="634">
        <v>2879999.9999999995</v>
      </c>
      <c r="D102" s="773">
        <v>364000</v>
      </c>
      <c r="E102" s="774">
        <v>14.467408585055637</v>
      </c>
    </row>
    <row r="103" spans="1:5" ht="20.100000000000001" customHeight="1" thickBot="1" x14ac:dyDescent="0.25">
      <c r="A103" s="776" t="s">
        <v>78</v>
      </c>
      <c r="B103" s="779"/>
      <c r="C103" s="779"/>
      <c r="D103" s="780"/>
      <c r="E103" s="781"/>
    </row>
    <row r="104" spans="1:5" ht="20.100000000000001" customHeight="1" x14ac:dyDescent="0.2">
      <c r="A104" s="763" t="s">
        <v>17</v>
      </c>
      <c r="B104" s="764">
        <v>11304313.699999999</v>
      </c>
      <c r="C104" s="634">
        <v>12255538.966560848</v>
      </c>
      <c r="D104" s="764">
        <v>951225.2665608488</v>
      </c>
      <c r="E104" s="765">
        <v>8.4147104530622556</v>
      </c>
    </row>
    <row r="105" spans="1:5" ht="20.100000000000001" customHeight="1" x14ac:dyDescent="0.2">
      <c r="A105" s="763" t="s">
        <v>18</v>
      </c>
      <c r="B105" s="764">
        <v>8890176.5999999996</v>
      </c>
      <c r="C105" s="634">
        <v>9555296.3079999983</v>
      </c>
      <c r="D105" s="764">
        <v>665119.7079999987</v>
      </c>
      <c r="E105" s="765">
        <v>7.4815128869318386</v>
      </c>
    </row>
    <row r="106" spans="1:5" ht="20.100000000000001" customHeight="1" thickBot="1" x14ac:dyDescent="0.25">
      <c r="A106" s="771" t="s">
        <v>10</v>
      </c>
      <c r="B106" s="772">
        <v>1786999.9999999998</v>
      </c>
      <c r="C106" s="634">
        <v>2320999.9999999995</v>
      </c>
      <c r="D106" s="773">
        <v>533999.99999999977</v>
      </c>
      <c r="E106" s="774">
        <v>29.882484611080002</v>
      </c>
    </row>
    <row r="107" spans="1:5" ht="20.100000000000001" customHeight="1" thickBot="1" x14ac:dyDescent="0.25">
      <c r="A107" s="776" t="s">
        <v>79</v>
      </c>
      <c r="B107" s="779"/>
      <c r="C107" s="779"/>
      <c r="D107" s="780"/>
      <c r="E107" s="781"/>
    </row>
    <row r="108" spans="1:5" ht="20.100000000000001" customHeight="1" x14ac:dyDescent="0.2">
      <c r="A108" s="763" t="s">
        <v>17</v>
      </c>
      <c r="B108" s="764">
        <v>23316952.999999996</v>
      </c>
      <c r="C108" s="634">
        <v>25138157.19234921</v>
      </c>
      <c r="D108" s="764">
        <v>1821204.1923492141</v>
      </c>
      <c r="E108" s="765">
        <v>7.8106440080280493</v>
      </c>
    </row>
    <row r="109" spans="1:5" ht="20.100000000000001" customHeight="1" x14ac:dyDescent="0.2">
      <c r="A109" s="763" t="s">
        <v>18</v>
      </c>
      <c r="B109" s="764">
        <v>12189560.5</v>
      </c>
      <c r="C109" s="634">
        <v>13194926.311999993</v>
      </c>
      <c r="D109" s="764">
        <v>1005365.8119999934</v>
      </c>
      <c r="E109" s="765">
        <v>8.2477609590599457</v>
      </c>
    </row>
    <row r="110" spans="1:5" ht="20.100000000000001" customHeight="1" thickBot="1" x14ac:dyDescent="0.25">
      <c r="A110" s="771" t="s">
        <v>10</v>
      </c>
      <c r="B110" s="772">
        <v>1670000.0000000002</v>
      </c>
      <c r="C110" s="634">
        <v>1774999.9999999998</v>
      </c>
      <c r="D110" s="773">
        <v>104999.99999999953</v>
      </c>
      <c r="E110" s="774">
        <v>6.2874251497005815</v>
      </c>
    </row>
    <row r="111" spans="1:5" ht="20.100000000000001" customHeight="1" thickBot="1" x14ac:dyDescent="0.25">
      <c r="A111" s="776" t="s">
        <v>80</v>
      </c>
      <c r="B111" s="779"/>
      <c r="C111" s="779"/>
      <c r="D111" s="780"/>
      <c r="E111" s="781"/>
    </row>
    <row r="112" spans="1:5" ht="20.100000000000001" customHeight="1" x14ac:dyDescent="0.2">
      <c r="A112" s="763" t="s">
        <v>17</v>
      </c>
      <c r="B112" s="764">
        <v>16943790.639999997</v>
      </c>
      <c r="C112" s="634">
        <v>17971997.995490909</v>
      </c>
      <c r="D112" s="764">
        <v>1028207.3554909118</v>
      </c>
      <c r="E112" s="765">
        <v>6.0683431313390628</v>
      </c>
    </row>
    <row r="113" spans="1:5" ht="20.100000000000001" customHeight="1" x14ac:dyDescent="0.2">
      <c r="A113" s="763" t="s">
        <v>18</v>
      </c>
      <c r="B113" s="764">
        <v>8544416.2149999999</v>
      </c>
      <c r="C113" s="634">
        <v>9223537.2815000005</v>
      </c>
      <c r="D113" s="764">
        <v>679121.06650000066</v>
      </c>
      <c r="E113" s="765">
        <v>7.9481271676323786</v>
      </c>
    </row>
    <row r="114" spans="1:5" ht="20.100000000000001" customHeight="1" thickBot="1" x14ac:dyDescent="0.25">
      <c r="A114" s="771" t="s">
        <v>10</v>
      </c>
      <c r="B114" s="772">
        <v>1557000.0000000002</v>
      </c>
      <c r="C114" s="634">
        <v>1821999.9999999995</v>
      </c>
      <c r="D114" s="773">
        <v>264999.9999999993</v>
      </c>
      <c r="E114" s="774">
        <v>17.019910083493855</v>
      </c>
    </row>
    <row r="115" spans="1:5" ht="20.100000000000001" customHeight="1" thickBot="1" x14ac:dyDescent="0.25">
      <c r="A115" s="776" t="s">
        <v>81</v>
      </c>
      <c r="B115" s="779"/>
      <c r="C115" s="779"/>
      <c r="D115" s="780"/>
      <c r="E115" s="781"/>
    </row>
    <row r="116" spans="1:5" ht="20.100000000000001" customHeight="1" x14ac:dyDescent="0.2">
      <c r="A116" s="763" t="s">
        <v>17</v>
      </c>
      <c r="B116" s="764">
        <v>9931641.0999999978</v>
      </c>
      <c r="C116" s="634">
        <v>10679176.832666663</v>
      </c>
      <c r="D116" s="764">
        <v>747535.73266666569</v>
      </c>
      <c r="E116" s="765">
        <v>7.5268097703073948</v>
      </c>
    </row>
    <row r="117" spans="1:5" ht="20.100000000000001" customHeight="1" x14ac:dyDescent="0.2">
      <c r="A117" s="763" t="s">
        <v>18</v>
      </c>
      <c r="B117" s="764">
        <v>7650514.1999999983</v>
      </c>
      <c r="C117" s="634">
        <v>8329694.8962222207</v>
      </c>
      <c r="D117" s="764">
        <v>679180.69622222241</v>
      </c>
      <c r="E117" s="765">
        <v>8.8775823227963144</v>
      </c>
    </row>
    <row r="118" spans="1:5" ht="20.100000000000001" customHeight="1" thickBot="1" x14ac:dyDescent="0.25">
      <c r="A118" s="771" t="s">
        <v>10</v>
      </c>
      <c r="B118" s="772">
        <v>1492000.0000000002</v>
      </c>
      <c r="C118" s="634">
        <v>1855999.9999999998</v>
      </c>
      <c r="D118" s="773">
        <v>363999.99999999953</v>
      </c>
      <c r="E118" s="774">
        <v>24.396782841823025</v>
      </c>
    </row>
    <row r="119" spans="1:5" ht="20.100000000000001" customHeight="1" thickBot="1" x14ac:dyDescent="0.25">
      <c r="A119" s="776" t="s">
        <v>82</v>
      </c>
      <c r="B119" s="779"/>
      <c r="C119" s="779"/>
      <c r="D119" s="780"/>
      <c r="E119" s="781"/>
    </row>
    <row r="120" spans="1:5" ht="20.100000000000001" customHeight="1" x14ac:dyDescent="0.2">
      <c r="A120" s="763" t="s">
        <v>17</v>
      </c>
      <c r="B120" s="764">
        <v>26224399.730000004</v>
      </c>
      <c r="C120" s="634">
        <v>28161179.309894186</v>
      </c>
      <c r="D120" s="764">
        <v>1936779.5798941813</v>
      </c>
      <c r="E120" s="765">
        <v>7.3854105330714503</v>
      </c>
    </row>
    <row r="121" spans="1:5" ht="20.100000000000001" customHeight="1" x14ac:dyDescent="0.2">
      <c r="A121" s="763" t="s">
        <v>18</v>
      </c>
      <c r="B121" s="764">
        <v>14271830.489999998</v>
      </c>
      <c r="C121" s="634">
        <v>15762232.619696299</v>
      </c>
      <c r="D121" s="764">
        <v>1490402.1296963003</v>
      </c>
      <c r="E121" s="765">
        <v>10.442964066456611</v>
      </c>
    </row>
    <row r="122" spans="1:5" ht="20.100000000000001" customHeight="1" thickBot="1" x14ac:dyDescent="0.25">
      <c r="A122" s="771" t="s">
        <v>10</v>
      </c>
      <c r="B122" s="634">
        <v>1514999.9999999998</v>
      </c>
      <c r="C122" s="634">
        <v>1652000.0000000005</v>
      </c>
      <c r="D122" s="764">
        <v>137000.0000000007</v>
      </c>
      <c r="E122" s="765">
        <v>9.0429042904290924</v>
      </c>
    </row>
    <row r="123" spans="1:5" x14ac:dyDescent="0.2">
      <c r="A123" s="7" t="s">
        <v>1904</v>
      </c>
      <c r="B123" s="1372"/>
      <c r="C123" s="1372"/>
      <c r="D123" s="1372"/>
      <c r="E123" s="661"/>
    </row>
    <row r="124" spans="1:5" x14ac:dyDescent="0.2">
      <c r="A124" s="280"/>
      <c r="B124" s="540"/>
      <c r="C124" s="540"/>
      <c r="D124" s="540"/>
      <c r="E124" s="540"/>
    </row>
  </sheetData>
  <mergeCells count="9">
    <mergeCell ref="A1:E1"/>
    <mergeCell ref="A3:A6"/>
    <mergeCell ref="D3:E4"/>
    <mergeCell ref="A45:E45"/>
    <mergeCell ref="A46:A49"/>
    <mergeCell ref="D46:E47"/>
    <mergeCell ref="A85:E85"/>
    <mergeCell ref="A86:A89"/>
    <mergeCell ref="D86:E87"/>
  </mergeCells>
  <phoneticPr fontId="13" type="noConversion"/>
  <pageMargins left="0.59055118110236227" right="0.59055118110236227" top="0.98425196850393704" bottom="0.78740157480314965" header="0.59055118110236227" footer="0"/>
  <pageSetup scale="85" orientation="portrait" horizontalDpi="4294967293" r:id="rId1"/>
  <headerFooter alignWithMargins="0">
    <oddHeader>&amp;C&amp;"Arial,Negrita"&amp;12GOBERNACIÓN DEL HUILA&amp;"Arial,Normal"&amp;10
&amp;"Arial,Negrita"&amp;12Secretarìa de Agricultura y Minería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4"/>
  <sheetViews>
    <sheetView zoomScale="75" workbookViewId="0"/>
  </sheetViews>
  <sheetFormatPr baseColWidth="10" defaultColWidth="11.42578125" defaultRowHeight="12.75" x14ac:dyDescent="0.2"/>
  <cols>
    <col min="1" max="1" width="2" customWidth="1"/>
    <col min="2" max="2" width="41.28515625" customWidth="1"/>
    <col min="3" max="3" width="19" bestFit="1" customWidth="1"/>
    <col min="4" max="4" width="17.7109375" customWidth="1"/>
    <col min="5" max="5" width="15.5703125" customWidth="1"/>
    <col min="6" max="6" width="16.42578125" customWidth="1"/>
    <col min="7" max="7" width="16" customWidth="1"/>
    <col min="8" max="8" width="12.28515625" customWidth="1"/>
    <col min="9" max="9" width="5.140625" customWidth="1"/>
    <col min="10" max="10" width="41.85546875" customWidth="1"/>
    <col min="11" max="11" width="17.140625" customWidth="1"/>
    <col min="12" max="12" width="15" customWidth="1"/>
    <col min="13" max="13" width="14.85546875" customWidth="1"/>
    <col min="14" max="14" width="15.42578125" customWidth="1"/>
    <col min="15" max="15" width="15.5703125" customWidth="1"/>
    <col min="16" max="16" width="14.5703125" customWidth="1"/>
  </cols>
  <sheetData>
    <row r="1" spans="1:16" ht="15.75" x14ac:dyDescent="0.2">
      <c r="A1" s="755"/>
      <c r="B1" s="3486" t="s">
        <v>2007</v>
      </c>
      <c r="C1" s="3486"/>
      <c r="D1" s="3486"/>
      <c r="E1" s="3486"/>
      <c r="F1" s="3486"/>
      <c r="G1" s="3486"/>
      <c r="H1" s="3486"/>
      <c r="I1" s="540"/>
      <c r="J1" s="3486" t="s">
        <v>2009</v>
      </c>
      <c r="K1" s="3486"/>
      <c r="L1" s="3486"/>
      <c r="M1" s="3486"/>
      <c r="N1" s="3486"/>
      <c r="O1" s="3486"/>
      <c r="P1" s="3486"/>
    </row>
    <row r="2" spans="1:16" ht="16.5" thickBot="1" x14ac:dyDescent="0.25">
      <c r="A2" s="755"/>
      <c r="B2" s="786"/>
      <c r="C2" s="786"/>
      <c r="D2" s="786"/>
      <c r="E2" s="786"/>
      <c r="F2" s="786"/>
      <c r="G2" s="786"/>
      <c r="H2" s="2090" t="s">
        <v>1551</v>
      </c>
      <c r="I2" s="540"/>
      <c r="J2" s="787"/>
      <c r="K2" s="787"/>
      <c r="L2" s="787"/>
      <c r="M2" s="787"/>
      <c r="N2" s="787"/>
      <c r="O2" s="787"/>
      <c r="P2" s="2090" t="s">
        <v>1551</v>
      </c>
    </row>
    <row r="3" spans="1:16" ht="14.45" customHeight="1" x14ac:dyDescent="0.2">
      <c r="A3" s="755"/>
      <c r="B3" s="3398" t="s">
        <v>414</v>
      </c>
      <c r="C3" s="544" t="s">
        <v>83</v>
      </c>
      <c r="D3" s="3432" t="s">
        <v>84</v>
      </c>
      <c r="E3" s="3420"/>
      <c r="F3" s="3401" t="s">
        <v>85</v>
      </c>
      <c r="G3" s="3405"/>
      <c r="H3" s="3420"/>
      <c r="I3" s="540"/>
      <c r="J3" s="3398" t="s">
        <v>414</v>
      </c>
      <c r="K3" s="2664" t="s">
        <v>83</v>
      </c>
      <c r="L3" s="3432" t="s">
        <v>84</v>
      </c>
      <c r="M3" s="3420"/>
      <c r="N3" s="3401" t="s">
        <v>85</v>
      </c>
      <c r="O3" s="3405"/>
      <c r="P3" s="3420"/>
    </row>
    <row r="4" spans="1:16" ht="14.45" customHeight="1" thickBot="1" x14ac:dyDescent="0.25">
      <c r="A4" s="755"/>
      <c r="B4" s="3399"/>
      <c r="C4" s="545" t="s">
        <v>86</v>
      </c>
      <c r="D4" s="3433"/>
      <c r="E4" s="3434"/>
      <c r="F4" s="3421" t="s">
        <v>1552</v>
      </c>
      <c r="G4" s="3422"/>
      <c r="H4" s="3423"/>
      <c r="I4" s="540"/>
      <c r="J4" s="3399"/>
      <c r="K4" s="2665" t="s">
        <v>86</v>
      </c>
      <c r="L4" s="3433"/>
      <c r="M4" s="3434"/>
      <c r="N4" s="3421" t="s">
        <v>1552</v>
      </c>
      <c r="O4" s="3422"/>
      <c r="P4" s="3423"/>
    </row>
    <row r="5" spans="1:16" ht="14.45" customHeight="1" x14ac:dyDescent="0.2">
      <c r="A5" s="755"/>
      <c r="B5" s="3399"/>
      <c r="C5" s="545" t="s">
        <v>849</v>
      </c>
      <c r="D5" s="3403" t="s">
        <v>1870</v>
      </c>
      <c r="E5" s="3403" t="s">
        <v>2008</v>
      </c>
      <c r="F5" s="3398">
        <v>2020</v>
      </c>
      <c r="G5" s="3398">
        <v>2021</v>
      </c>
      <c r="H5" s="3398" t="s">
        <v>87</v>
      </c>
      <c r="I5" s="540"/>
      <c r="J5" s="3399"/>
      <c r="K5" s="2665" t="s">
        <v>849</v>
      </c>
      <c r="L5" s="3403" t="s">
        <v>1870</v>
      </c>
      <c r="M5" s="3403" t="s">
        <v>2008</v>
      </c>
      <c r="N5" s="3398">
        <v>2020</v>
      </c>
      <c r="O5" s="3398">
        <v>2021</v>
      </c>
      <c r="P5" s="3398" t="s">
        <v>87</v>
      </c>
    </row>
    <row r="6" spans="1:16" ht="14.45" customHeight="1" thickBot="1" x14ac:dyDescent="0.25">
      <c r="A6" s="755"/>
      <c r="B6" s="3400"/>
      <c r="C6" s="2088" t="s">
        <v>1553</v>
      </c>
      <c r="D6" s="3415"/>
      <c r="E6" s="3415"/>
      <c r="F6" s="3400"/>
      <c r="G6" s="3400"/>
      <c r="H6" s="3400"/>
      <c r="I6" s="540"/>
      <c r="J6" s="3400"/>
      <c r="K6" s="2666" t="s">
        <v>1553</v>
      </c>
      <c r="L6" s="3415"/>
      <c r="M6" s="3415"/>
      <c r="N6" s="3400"/>
      <c r="O6" s="3400"/>
      <c r="P6" s="3400"/>
    </row>
    <row r="7" spans="1:16" ht="14.45" customHeight="1" x14ac:dyDescent="0.2">
      <c r="A7" s="755"/>
      <c r="B7" s="788"/>
      <c r="C7" s="560"/>
      <c r="D7" s="789"/>
      <c r="E7" s="789"/>
      <c r="F7" s="789"/>
      <c r="G7" s="789"/>
      <c r="H7" s="789"/>
      <c r="I7" s="540"/>
      <c r="J7" s="788"/>
      <c r="K7" s="560"/>
      <c r="L7" s="789"/>
      <c r="M7" s="789"/>
      <c r="N7" s="789"/>
      <c r="O7" s="789"/>
      <c r="P7" s="789"/>
    </row>
    <row r="8" spans="1:16" ht="14.45" customHeight="1" x14ac:dyDescent="0.2">
      <c r="A8" s="755"/>
      <c r="B8" s="1376" t="s">
        <v>416</v>
      </c>
      <c r="C8" s="766">
        <v>1680780</v>
      </c>
      <c r="D8" s="1377">
        <v>238.91799999999998</v>
      </c>
      <c r="E8" s="1377">
        <v>1298.1400000000001</v>
      </c>
      <c r="F8" s="1377">
        <v>401.56859603999999</v>
      </c>
      <c r="G8" s="1378">
        <v>2181.8877492000001</v>
      </c>
      <c r="H8" s="1377">
        <v>443.34123004545495</v>
      </c>
      <c r="I8" s="540"/>
      <c r="J8" s="1376" t="s">
        <v>416</v>
      </c>
      <c r="K8" s="766">
        <v>1680780</v>
      </c>
      <c r="L8" s="1377">
        <v>238.91799999999998</v>
      </c>
      <c r="M8" s="1377">
        <v>1298.1400000000001</v>
      </c>
      <c r="N8" s="1377">
        <v>401.56859603999999</v>
      </c>
      <c r="O8" s="1378">
        <v>2181.8877492000001</v>
      </c>
      <c r="P8" s="1377">
        <v>443.34123004545495</v>
      </c>
    </row>
    <row r="9" spans="1:16" ht="14.45" customHeight="1" x14ac:dyDescent="0.2">
      <c r="A9" s="755"/>
      <c r="B9" s="1376" t="s">
        <v>417</v>
      </c>
      <c r="C9" s="632">
        <v>565848</v>
      </c>
      <c r="D9" s="1377">
        <v>285218.15000000002</v>
      </c>
      <c r="E9" s="1377">
        <v>263965.5</v>
      </c>
      <c r="F9" s="1377">
        <v>161390.1197412</v>
      </c>
      <c r="G9" s="1378">
        <v>149364.350244</v>
      </c>
      <c r="H9" s="1377">
        <v>-7.451366611837301</v>
      </c>
      <c r="I9" s="540"/>
      <c r="J9" s="1376" t="s">
        <v>417</v>
      </c>
      <c r="K9" s="632">
        <v>565848</v>
      </c>
      <c r="L9" s="1377">
        <v>285218.15000000002</v>
      </c>
      <c r="M9" s="1377">
        <v>263965.5</v>
      </c>
      <c r="N9" s="1377">
        <v>161390.1197412</v>
      </c>
      <c r="O9" s="1378">
        <v>149364.350244</v>
      </c>
      <c r="P9" s="1377">
        <v>-7.451366611837301</v>
      </c>
    </row>
    <row r="10" spans="1:16" ht="14.45" customHeight="1" x14ac:dyDescent="0.2">
      <c r="A10" s="755"/>
      <c r="B10" s="1376" t="s">
        <v>1171</v>
      </c>
      <c r="C10" s="632">
        <v>510083</v>
      </c>
      <c r="D10" s="1377">
        <v>60565.93</v>
      </c>
      <c r="E10" s="1377">
        <v>48569.684999999998</v>
      </c>
      <c r="F10" s="1377">
        <v>30893.65127219</v>
      </c>
      <c r="G10" s="1378">
        <v>24774.570633855001</v>
      </c>
      <c r="H10" s="1377">
        <v>-19.80691950078203</v>
      </c>
      <c r="I10" s="540"/>
      <c r="J10" s="1376" t="s">
        <v>1167</v>
      </c>
      <c r="K10" s="632">
        <v>510083</v>
      </c>
      <c r="L10" s="1377">
        <v>60565.93</v>
      </c>
      <c r="M10" s="1377">
        <v>48569.684999999998</v>
      </c>
      <c r="N10" s="1377">
        <v>30893.65127219</v>
      </c>
      <c r="O10" s="1378">
        <v>24774.570633855001</v>
      </c>
      <c r="P10" s="1377">
        <v>-19.80691950078203</v>
      </c>
    </row>
    <row r="11" spans="1:16" ht="14.45" customHeight="1" x14ac:dyDescent="0.2">
      <c r="A11" s="755"/>
      <c r="B11" s="1376" t="s">
        <v>1169</v>
      </c>
      <c r="C11" s="632">
        <v>506221</v>
      </c>
      <c r="D11" s="1377">
        <v>23290.989999999998</v>
      </c>
      <c r="E11" s="1377">
        <v>18292.510000000002</v>
      </c>
      <c r="F11" s="1377">
        <v>11790.388248789999</v>
      </c>
      <c r="G11" s="1378">
        <v>9260.0527047100004</v>
      </c>
      <c r="H11" s="1377">
        <v>-21.461002731099015</v>
      </c>
      <c r="I11" s="540"/>
      <c r="J11" s="1376" t="s">
        <v>217</v>
      </c>
      <c r="K11" s="632">
        <v>506221</v>
      </c>
      <c r="L11" s="1377">
        <v>23290.989999999998</v>
      </c>
      <c r="M11" s="1377">
        <v>18292.510000000002</v>
      </c>
      <c r="N11" s="1377">
        <v>11790.388248789999</v>
      </c>
      <c r="O11" s="1378">
        <v>9260.0527047100004</v>
      </c>
      <c r="P11" s="1377">
        <v>-21.461002731099015</v>
      </c>
    </row>
    <row r="12" spans="1:16" ht="14.45" customHeight="1" x14ac:dyDescent="0.2">
      <c r="A12" s="755"/>
      <c r="B12" s="1376" t="s">
        <v>88</v>
      </c>
      <c r="C12" s="632">
        <v>1170013</v>
      </c>
      <c r="D12" s="1377">
        <v>25383.41</v>
      </c>
      <c r="E12" s="1377">
        <v>20554.919999999998</v>
      </c>
      <c r="F12" s="1377">
        <v>29698.919684329998</v>
      </c>
      <c r="G12" s="1378">
        <v>24049.523613959998</v>
      </c>
      <c r="H12" s="1377">
        <v>-19.022227510015398</v>
      </c>
      <c r="I12" s="540"/>
      <c r="J12" s="1376" t="s">
        <v>88</v>
      </c>
      <c r="K12" s="632">
        <v>1170013</v>
      </c>
      <c r="L12" s="1377">
        <v>25383.41</v>
      </c>
      <c r="M12" s="1377">
        <v>20554.919999999998</v>
      </c>
      <c r="N12" s="1377">
        <v>29698.919684329998</v>
      </c>
      <c r="O12" s="1378">
        <v>24049.523613959998</v>
      </c>
      <c r="P12" s="1377">
        <v>-19.022227510015398</v>
      </c>
    </row>
    <row r="13" spans="1:16" ht="14.45" customHeight="1" x14ac:dyDescent="0.2">
      <c r="A13" s="755"/>
      <c r="B13" s="1376" t="s">
        <v>94</v>
      </c>
      <c r="C13" s="632">
        <v>1170013</v>
      </c>
      <c r="D13" s="1377">
        <v>4172.3099999999995</v>
      </c>
      <c r="E13" s="1377">
        <v>3757.04</v>
      </c>
      <c r="F13" s="1377">
        <v>4881.6569400299995</v>
      </c>
      <c r="G13" s="1378">
        <v>4395.7856415199994</v>
      </c>
      <c r="H13" s="1377">
        <v>-9.9529996572642006</v>
      </c>
      <c r="I13" s="540"/>
      <c r="J13" s="1376" t="s">
        <v>94</v>
      </c>
      <c r="K13" s="632">
        <v>1170013</v>
      </c>
      <c r="L13" s="1377">
        <v>4172.3099999999995</v>
      </c>
      <c r="M13" s="1377">
        <v>3757.04</v>
      </c>
      <c r="N13" s="1377">
        <v>4881.6569400299995</v>
      </c>
      <c r="O13" s="1378">
        <v>4395.7856415199994</v>
      </c>
      <c r="P13" s="1377">
        <v>-9.9529996572642006</v>
      </c>
    </row>
    <row r="14" spans="1:16" ht="14.45" customHeight="1" x14ac:dyDescent="0.2">
      <c r="A14" s="755"/>
      <c r="B14" s="1376" t="s">
        <v>435</v>
      </c>
      <c r="C14" s="632">
        <v>445559</v>
      </c>
      <c r="D14" s="1377">
        <v>579.1</v>
      </c>
      <c r="E14" s="1377">
        <v>1289.95</v>
      </c>
      <c r="F14" s="1377">
        <v>258.02321690000002</v>
      </c>
      <c r="G14" s="1378">
        <v>574.74883205000003</v>
      </c>
      <c r="H14" s="1377">
        <v>122.7508202383008</v>
      </c>
      <c r="I14" s="540"/>
      <c r="J14" s="1376" t="s">
        <v>435</v>
      </c>
      <c r="K14" s="632">
        <v>445559</v>
      </c>
      <c r="L14" s="1377">
        <v>579.1</v>
      </c>
      <c r="M14" s="1377">
        <v>1289.95</v>
      </c>
      <c r="N14" s="1377">
        <v>258.02321690000002</v>
      </c>
      <c r="O14" s="1378">
        <v>574.74883205000003</v>
      </c>
      <c r="P14" s="1377">
        <v>122.7508202383008</v>
      </c>
    </row>
    <row r="15" spans="1:16" ht="14.45" customHeight="1" x14ac:dyDescent="0.2">
      <c r="A15" s="755"/>
      <c r="B15" s="1376" t="s">
        <v>437</v>
      </c>
      <c r="C15" s="632">
        <v>4200000</v>
      </c>
      <c r="D15" s="1377">
        <v>2306.6</v>
      </c>
      <c r="E15" s="1377">
        <v>678.18000000000006</v>
      </c>
      <c r="F15" s="1377">
        <v>9687.7199999999993</v>
      </c>
      <c r="G15" s="1378">
        <v>2848.3560000000007</v>
      </c>
      <c r="H15" s="1377">
        <v>-70.598283187375344</v>
      </c>
      <c r="I15" s="540"/>
      <c r="J15" s="1376" t="s">
        <v>437</v>
      </c>
      <c r="K15" s="632">
        <v>4200000</v>
      </c>
      <c r="L15" s="1377">
        <v>2306.6</v>
      </c>
      <c r="M15" s="1377">
        <v>678.18000000000006</v>
      </c>
      <c r="N15" s="1377">
        <v>9687.7199999999993</v>
      </c>
      <c r="O15" s="1378">
        <v>2848.3560000000007</v>
      </c>
      <c r="P15" s="1377">
        <v>-70.598283187375344</v>
      </c>
    </row>
    <row r="16" spans="1:16" ht="14.45" customHeight="1" x14ac:dyDescent="0.2">
      <c r="A16" s="755"/>
      <c r="B16" s="1376" t="s">
        <v>436</v>
      </c>
      <c r="C16" s="632">
        <v>829088</v>
      </c>
      <c r="D16" s="1377">
        <v>0</v>
      </c>
      <c r="E16" s="1377">
        <v>0</v>
      </c>
      <c r="F16" s="1377">
        <v>0</v>
      </c>
      <c r="G16" s="1378">
        <v>0</v>
      </c>
      <c r="H16" s="1377" t="e">
        <v>#DIV/0!</v>
      </c>
      <c r="I16" s="540"/>
      <c r="J16" s="1376" t="s">
        <v>436</v>
      </c>
      <c r="K16" s="632">
        <v>829088</v>
      </c>
      <c r="L16" s="1377">
        <v>0</v>
      </c>
      <c r="M16" s="1377">
        <v>0</v>
      </c>
      <c r="N16" s="1377">
        <v>0</v>
      </c>
      <c r="O16" s="1378">
        <v>0</v>
      </c>
      <c r="P16" s="1377" t="e">
        <v>#DIV/0!</v>
      </c>
    </row>
    <row r="17" spans="1:16" ht="14.45" customHeight="1" x14ac:dyDescent="0.2">
      <c r="A17" s="755"/>
      <c r="B17" s="1361" t="s">
        <v>95</v>
      </c>
      <c r="C17" s="1379"/>
      <c r="D17" s="1380">
        <v>401755.40799999994</v>
      </c>
      <c r="E17" s="1380">
        <v>358405.92499999999</v>
      </c>
      <c r="F17" s="1380">
        <v>249002.04769948</v>
      </c>
      <c r="G17" s="1380">
        <v>217449.27541929498</v>
      </c>
      <c r="H17" s="1380">
        <v>-12.671691888359888</v>
      </c>
      <c r="I17" s="540"/>
      <c r="J17" s="1361" t="s">
        <v>95</v>
      </c>
      <c r="K17" s="1379"/>
      <c r="L17" s="1380">
        <v>401755.40799999994</v>
      </c>
      <c r="M17" s="1380">
        <v>358405.92499999999</v>
      </c>
      <c r="N17" s="1380">
        <v>249002.04769948</v>
      </c>
      <c r="O17" s="1380">
        <v>217449.27541929498</v>
      </c>
      <c r="P17" s="1380">
        <v>-12.671691888359888</v>
      </c>
    </row>
    <row r="18" spans="1:16" ht="14.45" customHeight="1" x14ac:dyDescent="0.2">
      <c r="A18" s="755"/>
      <c r="B18" s="1376" t="s">
        <v>419</v>
      </c>
      <c r="C18" s="632">
        <v>269569</v>
      </c>
      <c r="D18" s="1377">
        <v>7123</v>
      </c>
      <c r="E18" s="1377">
        <v>6789.06</v>
      </c>
      <c r="F18" s="1377">
        <v>1920.139987</v>
      </c>
      <c r="G18" s="1378">
        <v>1830.1201151400001</v>
      </c>
      <c r="H18" s="1377">
        <v>-4.6881931770321472</v>
      </c>
      <c r="I18" s="540"/>
      <c r="J18" s="1376" t="s">
        <v>419</v>
      </c>
      <c r="K18" s="632">
        <v>269569</v>
      </c>
      <c r="L18" s="1377">
        <v>7123</v>
      </c>
      <c r="M18" s="1377">
        <v>6789.06</v>
      </c>
      <c r="N18" s="1377">
        <v>1920.139987</v>
      </c>
      <c r="O18" s="1378">
        <v>1830.1201151400001</v>
      </c>
      <c r="P18" s="1377">
        <v>-4.6881931770321472</v>
      </c>
    </row>
    <row r="19" spans="1:16" ht="14.45" customHeight="1" x14ac:dyDescent="0.2">
      <c r="A19" s="755"/>
      <c r="B19" s="1376" t="s">
        <v>418</v>
      </c>
      <c r="C19" s="632">
        <v>1497959</v>
      </c>
      <c r="D19" s="1377">
        <v>5592.2739999999994</v>
      </c>
      <c r="E19" s="1377">
        <v>3262.7266399999999</v>
      </c>
      <c r="F19" s="1377">
        <v>8376.9971687659981</v>
      </c>
      <c r="G19" s="1378">
        <v>4887.4307349277606</v>
      </c>
      <c r="H19" s="1377">
        <v>-41.656531135634602</v>
      </c>
      <c r="I19" s="540"/>
      <c r="J19" s="1376" t="s">
        <v>418</v>
      </c>
      <c r="K19" s="632">
        <v>1497959</v>
      </c>
      <c r="L19" s="1377">
        <v>5592.2739999999994</v>
      </c>
      <c r="M19" s="1377">
        <v>3262.7266399999999</v>
      </c>
      <c r="N19" s="1377">
        <v>8376.9971687659981</v>
      </c>
      <c r="O19" s="1378">
        <v>4887.4307349277606</v>
      </c>
      <c r="P19" s="1377">
        <v>-41.656531135634602</v>
      </c>
    </row>
    <row r="20" spans="1:16" ht="14.45" customHeight="1" x14ac:dyDescent="0.2">
      <c r="A20" s="755"/>
      <c r="B20" s="1376" t="s">
        <v>423</v>
      </c>
      <c r="C20" s="632">
        <v>667937</v>
      </c>
      <c r="D20" s="1377">
        <v>3724.375</v>
      </c>
      <c r="E20" s="1377">
        <v>2695.4300000000003</v>
      </c>
      <c r="F20" s="1377">
        <v>2487.6478643750002</v>
      </c>
      <c r="G20" s="1378">
        <v>1800.3774279100001</v>
      </c>
      <c r="H20" s="1377">
        <v>-27.627320020137617</v>
      </c>
      <c r="I20" s="540"/>
      <c r="J20" s="1376" t="s">
        <v>423</v>
      </c>
      <c r="K20" s="632">
        <v>667937</v>
      </c>
      <c r="L20" s="1377">
        <v>3724.375</v>
      </c>
      <c r="M20" s="1377">
        <v>2695.4300000000003</v>
      </c>
      <c r="N20" s="1377">
        <v>2487.6478643750002</v>
      </c>
      <c r="O20" s="1378">
        <v>1800.3774279100001</v>
      </c>
      <c r="P20" s="1377">
        <v>-27.627320020137617</v>
      </c>
    </row>
    <row r="21" spans="1:16" ht="14.45" customHeight="1" x14ac:dyDescent="0.2">
      <c r="A21" s="755"/>
      <c r="B21" s="1376" t="s">
        <v>96</v>
      </c>
      <c r="C21" s="632">
        <v>697473</v>
      </c>
      <c r="D21" s="1377">
        <v>8918.9650000000001</v>
      </c>
      <c r="E21" s="1377">
        <v>8187.9594999999999</v>
      </c>
      <c r="F21" s="1377">
        <v>6220.7372754449998</v>
      </c>
      <c r="G21" s="1378">
        <v>5710.8806763435005</v>
      </c>
      <c r="H21" s="1377">
        <v>-8.1960799263143116</v>
      </c>
      <c r="I21" s="540"/>
      <c r="J21" s="1376" t="s">
        <v>96</v>
      </c>
      <c r="K21" s="632">
        <v>697473</v>
      </c>
      <c r="L21" s="1377">
        <v>8918.9650000000001</v>
      </c>
      <c r="M21" s="1377">
        <v>8187.9594999999999</v>
      </c>
      <c r="N21" s="1377">
        <v>6220.7372754449998</v>
      </c>
      <c r="O21" s="1378">
        <v>5710.8806763435005</v>
      </c>
      <c r="P21" s="1377">
        <v>-8.1960799263143116</v>
      </c>
    </row>
    <row r="22" spans="1:16" ht="14.45" customHeight="1" x14ac:dyDescent="0.2">
      <c r="A22" s="755"/>
      <c r="B22" s="1376" t="s">
        <v>97</v>
      </c>
      <c r="C22" s="632">
        <v>724820</v>
      </c>
      <c r="D22" s="1377">
        <v>857.7</v>
      </c>
      <c r="E22" s="1377">
        <v>561.5</v>
      </c>
      <c r="F22" s="1377">
        <v>621.67811400000005</v>
      </c>
      <c r="G22" s="1378">
        <v>406.98642999999998</v>
      </c>
      <c r="H22" s="1377">
        <v>-34.534219424041055</v>
      </c>
      <c r="I22" s="540"/>
      <c r="J22" s="1376" t="s">
        <v>97</v>
      </c>
      <c r="K22" s="632">
        <v>724820</v>
      </c>
      <c r="L22" s="1377">
        <v>857.7</v>
      </c>
      <c r="M22" s="1377">
        <v>561.5</v>
      </c>
      <c r="N22" s="1377">
        <v>621.67811400000005</v>
      </c>
      <c r="O22" s="1378">
        <v>406.98642999999998</v>
      </c>
      <c r="P22" s="1377">
        <v>-34.534219424041055</v>
      </c>
    </row>
    <row r="23" spans="1:16" ht="14.45" customHeight="1" x14ac:dyDescent="0.2">
      <c r="A23" s="755"/>
      <c r="B23" s="1376" t="s">
        <v>429</v>
      </c>
      <c r="C23" s="632">
        <v>402500</v>
      </c>
      <c r="D23" s="1377">
        <v>18376.53</v>
      </c>
      <c r="E23" s="1377">
        <v>17612.41</v>
      </c>
      <c r="F23" s="1377">
        <v>7396.5533249999999</v>
      </c>
      <c r="G23" s="1378">
        <v>7088.9950250000002</v>
      </c>
      <c r="H23" s="1377">
        <v>-4.1581299625119499</v>
      </c>
      <c r="I23" s="540"/>
      <c r="J23" s="1376" t="s">
        <v>429</v>
      </c>
      <c r="K23" s="632">
        <v>402500</v>
      </c>
      <c r="L23" s="1377">
        <v>18376.53</v>
      </c>
      <c r="M23" s="1377">
        <v>17612.41</v>
      </c>
      <c r="N23" s="1377">
        <v>7396.5533249999999</v>
      </c>
      <c r="O23" s="1378">
        <v>7088.9950250000002</v>
      </c>
      <c r="P23" s="1377">
        <v>-4.1581299625119499</v>
      </c>
    </row>
    <row r="24" spans="1:16" ht="14.45" customHeight="1" x14ac:dyDescent="0.2">
      <c r="A24" s="755"/>
      <c r="B24" s="1376" t="s">
        <v>430</v>
      </c>
      <c r="C24" s="632">
        <v>529416</v>
      </c>
      <c r="D24" s="1377">
        <v>277.55</v>
      </c>
      <c r="E24" s="1377">
        <v>196.6</v>
      </c>
      <c r="F24" s="1377">
        <v>146.93941080000002</v>
      </c>
      <c r="G24" s="1378">
        <v>104.08318559999999</v>
      </c>
      <c r="H24" s="1377">
        <v>-29.165916051161958</v>
      </c>
      <c r="I24" s="540"/>
      <c r="J24" s="1376" t="s">
        <v>430</v>
      </c>
      <c r="K24" s="632">
        <v>529416</v>
      </c>
      <c r="L24" s="1377">
        <v>277.55</v>
      </c>
      <c r="M24" s="1377">
        <v>196.6</v>
      </c>
      <c r="N24" s="1377">
        <v>146.93941080000002</v>
      </c>
      <c r="O24" s="1378">
        <v>104.08318559999999</v>
      </c>
      <c r="P24" s="1377">
        <v>-29.165916051161958</v>
      </c>
    </row>
    <row r="25" spans="1:16" ht="14.45" customHeight="1" x14ac:dyDescent="0.2">
      <c r="A25" s="755"/>
      <c r="B25" s="1376" t="s">
        <v>98</v>
      </c>
      <c r="C25" s="632">
        <v>226875</v>
      </c>
      <c r="D25" s="1377">
        <v>2656.2</v>
      </c>
      <c r="E25" s="1377">
        <v>2975.6</v>
      </c>
      <c r="F25" s="1377">
        <v>602.62537499999996</v>
      </c>
      <c r="G25" s="1378">
        <v>675.08924999999999</v>
      </c>
      <c r="H25" s="1377">
        <v>12.024696935471738</v>
      </c>
      <c r="I25" s="540"/>
      <c r="J25" s="1376" t="s">
        <v>98</v>
      </c>
      <c r="K25" s="632">
        <v>226875</v>
      </c>
      <c r="L25" s="1377">
        <v>2656.2</v>
      </c>
      <c r="M25" s="1377">
        <v>2975.6</v>
      </c>
      <c r="N25" s="1377">
        <v>602.62537499999996</v>
      </c>
      <c r="O25" s="1378">
        <v>675.08924999999999</v>
      </c>
      <c r="P25" s="1377">
        <v>12.024696935471738</v>
      </c>
    </row>
    <row r="26" spans="1:16" ht="14.45" customHeight="1" x14ac:dyDescent="0.2">
      <c r="A26" s="755"/>
      <c r="B26" s="1376" t="s">
        <v>433</v>
      </c>
      <c r="C26" s="632">
        <v>702692</v>
      </c>
      <c r="D26" s="1377">
        <v>2141.96</v>
      </c>
      <c r="E26" s="1377">
        <v>1952.4</v>
      </c>
      <c r="F26" s="1377">
        <v>1505.13815632</v>
      </c>
      <c r="G26" s="1378">
        <v>1371.9358608</v>
      </c>
      <c r="H26" s="1377">
        <v>-8.849838465704309</v>
      </c>
      <c r="I26" s="540"/>
      <c r="J26" s="1376" t="s">
        <v>433</v>
      </c>
      <c r="K26" s="632">
        <v>702692</v>
      </c>
      <c r="L26" s="1377">
        <v>2141.96</v>
      </c>
      <c r="M26" s="1377">
        <v>1952.4</v>
      </c>
      <c r="N26" s="1377">
        <v>1505.13815632</v>
      </c>
      <c r="O26" s="1378">
        <v>1371.9358608</v>
      </c>
      <c r="P26" s="1377">
        <v>-8.849838465704309</v>
      </c>
    </row>
    <row r="27" spans="1:16" ht="14.45" customHeight="1" x14ac:dyDescent="0.2">
      <c r="A27" s="755"/>
      <c r="B27" s="1376" t="s">
        <v>434</v>
      </c>
      <c r="C27" s="632">
        <v>365031</v>
      </c>
      <c r="D27" s="1377">
        <v>2532.58</v>
      </c>
      <c r="E27" s="1377">
        <v>3721.2599999999998</v>
      </c>
      <c r="F27" s="1377">
        <v>924.47020998000005</v>
      </c>
      <c r="G27" s="1378">
        <v>1358.37525906</v>
      </c>
      <c r="H27" s="1377">
        <v>46.935536093627832</v>
      </c>
      <c r="I27" s="540"/>
      <c r="J27" s="1376" t="s">
        <v>434</v>
      </c>
      <c r="K27" s="632">
        <v>365031</v>
      </c>
      <c r="L27" s="1377">
        <v>2532.58</v>
      </c>
      <c r="M27" s="1377">
        <v>3721.2599999999998</v>
      </c>
      <c r="N27" s="1377">
        <v>924.47020998000005</v>
      </c>
      <c r="O27" s="1378">
        <v>1358.37525906</v>
      </c>
      <c r="P27" s="1377">
        <v>46.935536093627832</v>
      </c>
    </row>
    <row r="28" spans="1:16" ht="14.45" customHeight="1" x14ac:dyDescent="0.2">
      <c r="A28" s="755"/>
      <c r="B28" s="1376" t="s">
        <v>99</v>
      </c>
      <c r="C28" s="632">
        <v>655297</v>
      </c>
      <c r="D28" s="1377">
        <v>19974.809999999998</v>
      </c>
      <c r="E28" s="1377">
        <v>21668.957000000002</v>
      </c>
      <c r="F28" s="1377">
        <v>13089.433068569997</v>
      </c>
      <c r="G28" s="1378">
        <v>14199.602515229002</v>
      </c>
      <c r="H28" s="1377">
        <v>8.4814173451462551</v>
      </c>
      <c r="I28" s="540"/>
      <c r="J28" s="1376" t="s">
        <v>99</v>
      </c>
      <c r="K28" s="632">
        <v>655297</v>
      </c>
      <c r="L28" s="1377">
        <v>19974.809999999998</v>
      </c>
      <c r="M28" s="1377">
        <v>21668.957000000002</v>
      </c>
      <c r="N28" s="1377">
        <v>13089.433068569997</v>
      </c>
      <c r="O28" s="1378">
        <v>14199.602515229002</v>
      </c>
      <c r="P28" s="1377">
        <v>8.4814173451462551</v>
      </c>
    </row>
    <row r="29" spans="1:16" ht="17.25" customHeight="1" x14ac:dyDescent="0.2">
      <c r="A29" s="755"/>
      <c r="B29" s="1361" t="s">
        <v>100</v>
      </c>
      <c r="C29" s="637"/>
      <c r="D29" s="1380">
        <v>72175.943999999989</v>
      </c>
      <c r="E29" s="1380">
        <v>69623.903140000009</v>
      </c>
      <c r="F29" s="1380">
        <v>43292.359955255997</v>
      </c>
      <c r="G29" s="1380">
        <v>39433.876480010265</v>
      </c>
      <c r="H29" s="1380">
        <v>-8.9126198692646881</v>
      </c>
      <c r="I29" s="540"/>
      <c r="J29" s="1361" t="s">
        <v>100</v>
      </c>
      <c r="K29" s="637"/>
      <c r="L29" s="1380">
        <v>72175.943999999989</v>
      </c>
      <c r="M29" s="1380">
        <v>69623.903140000009</v>
      </c>
      <c r="N29" s="1380">
        <v>43292.359955255997</v>
      </c>
      <c r="O29" s="1380">
        <v>39433.876480010265</v>
      </c>
      <c r="P29" s="1380">
        <v>-8.9126198692646881</v>
      </c>
    </row>
    <row r="30" spans="1:16" ht="14.45" customHeight="1" x14ac:dyDescent="0.2">
      <c r="A30" s="755"/>
      <c r="B30" s="1376" t="s">
        <v>1558</v>
      </c>
      <c r="C30" s="632">
        <v>2244245</v>
      </c>
      <c r="D30" s="1377">
        <v>293.392</v>
      </c>
      <c r="E30" s="1377">
        <v>270.10000000000002</v>
      </c>
      <c r="F30" s="1377">
        <v>658.44352903999993</v>
      </c>
      <c r="G30" s="1378">
        <v>606.17057450000004</v>
      </c>
      <c r="H30" s="1377">
        <v>-7.9388667721000985</v>
      </c>
      <c r="I30" s="540"/>
      <c r="J30" s="1376" t="s">
        <v>101</v>
      </c>
      <c r="K30" s="632">
        <v>2244245</v>
      </c>
      <c r="L30" s="1377">
        <v>293.392</v>
      </c>
      <c r="M30" s="1377">
        <v>270.10000000000002</v>
      </c>
      <c r="N30" s="1377">
        <v>658.44352903999993</v>
      </c>
      <c r="O30" s="1378">
        <v>606.17057450000004</v>
      </c>
      <c r="P30" s="1377">
        <v>-7.9388667721000985</v>
      </c>
    </row>
    <row r="31" spans="1:16" ht="14.45" customHeight="1" x14ac:dyDescent="0.2">
      <c r="A31" s="755"/>
      <c r="B31" s="1376" t="s">
        <v>912</v>
      </c>
      <c r="C31" s="632">
        <v>548918</v>
      </c>
      <c r="D31" s="1377">
        <v>5512.55</v>
      </c>
      <c r="E31" s="1377">
        <v>4011.7450000000003</v>
      </c>
      <c r="F31" s="1377">
        <v>3025.9379208999999</v>
      </c>
      <c r="G31" s="1378">
        <v>2202.1190419100003</v>
      </c>
      <c r="H31" s="1377">
        <v>-27.225240587386949</v>
      </c>
      <c r="I31" s="540"/>
      <c r="J31" s="1376" t="s">
        <v>912</v>
      </c>
      <c r="K31" s="632">
        <v>548918</v>
      </c>
      <c r="L31" s="1377">
        <v>5512.55</v>
      </c>
      <c r="M31" s="1377">
        <v>4011.7450000000003</v>
      </c>
      <c r="N31" s="1377">
        <v>3025.9379208999999</v>
      </c>
      <c r="O31" s="1378">
        <v>2202.1190419100003</v>
      </c>
      <c r="P31" s="1377">
        <v>-27.225240587386949</v>
      </c>
    </row>
    <row r="32" spans="1:16" ht="14.45" customHeight="1" x14ac:dyDescent="0.2">
      <c r="A32" s="755"/>
      <c r="B32" s="1376" t="s">
        <v>1559</v>
      </c>
      <c r="C32" s="632">
        <v>637616</v>
      </c>
      <c r="D32" s="1377">
        <v>2609</v>
      </c>
      <c r="E32" s="1377">
        <v>2948.15</v>
      </c>
      <c r="F32" s="1377">
        <v>1663.5401440000001</v>
      </c>
      <c r="G32" s="1378">
        <v>1879.7876104000002</v>
      </c>
      <c r="H32" s="1377">
        <v>12.999233422767347</v>
      </c>
      <c r="I32" s="540"/>
      <c r="J32" s="1376" t="s">
        <v>102</v>
      </c>
      <c r="K32" s="632">
        <v>637616</v>
      </c>
      <c r="L32" s="1377">
        <v>2609</v>
      </c>
      <c r="M32" s="1377">
        <v>2948.15</v>
      </c>
      <c r="N32" s="1377">
        <v>1663.5401440000001</v>
      </c>
      <c r="O32" s="1378">
        <v>1879.7876104000002</v>
      </c>
      <c r="P32" s="1377">
        <v>12.999233422767347</v>
      </c>
    </row>
    <row r="33" spans="1:16" ht="14.45" customHeight="1" x14ac:dyDescent="0.2">
      <c r="A33" s="755"/>
      <c r="B33" s="1376" t="s">
        <v>914</v>
      </c>
      <c r="C33" s="632">
        <v>317670</v>
      </c>
      <c r="D33" s="1377">
        <v>34854.940317460321</v>
      </c>
      <c r="E33" s="1377">
        <v>26633.96</v>
      </c>
      <c r="F33" s="1377">
        <v>11072.368890647622</v>
      </c>
      <c r="G33" s="1378">
        <v>8460.8100732000003</v>
      </c>
      <c r="H33" s="1377">
        <v>-23.586269959389625</v>
      </c>
      <c r="I33" s="540"/>
      <c r="J33" s="1376" t="s">
        <v>914</v>
      </c>
      <c r="K33" s="632">
        <v>317670</v>
      </c>
      <c r="L33" s="1377">
        <v>34854.940317460321</v>
      </c>
      <c r="M33" s="1377">
        <v>26633.96</v>
      </c>
      <c r="N33" s="1377">
        <v>11072.368890647622</v>
      </c>
      <c r="O33" s="1378">
        <v>8460.8100732000003</v>
      </c>
      <c r="P33" s="1377">
        <v>-23.586269959389625</v>
      </c>
    </row>
    <row r="34" spans="1:16" ht="14.45" customHeight="1" x14ac:dyDescent="0.2">
      <c r="A34" s="755"/>
      <c r="B34" s="1376" t="s">
        <v>952</v>
      </c>
      <c r="C34" s="632">
        <v>3300000</v>
      </c>
      <c r="D34" s="1377">
        <v>4470.118171808128</v>
      </c>
      <c r="E34" s="1377">
        <v>4771.1161999999995</v>
      </c>
      <c r="F34" s="1377">
        <v>14751.389966966821</v>
      </c>
      <c r="G34" s="1378">
        <v>15744.683459999998</v>
      </c>
      <c r="H34" s="1377">
        <v>6.7335586358809962</v>
      </c>
      <c r="I34" s="540"/>
      <c r="J34" s="1376" t="s">
        <v>952</v>
      </c>
      <c r="K34" s="632">
        <v>3300000</v>
      </c>
      <c r="L34" s="1377">
        <v>4470.118171808128</v>
      </c>
      <c r="M34" s="1377">
        <v>4771.1161999999995</v>
      </c>
      <c r="N34" s="1377">
        <v>14751.389966966821</v>
      </c>
      <c r="O34" s="1378">
        <v>15744.683459999998</v>
      </c>
      <c r="P34" s="1377">
        <v>6.7335586358809962</v>
      </c>
    </row>
    <row r="35" spans="1:16" ht="14.45" customHeight="1" x14ac:dyDescent="0.2">
      <c r="A35" s="755"/>
      <c r="B35" s="1376" t="s">
        <v>89</v>
      </c>
      <c r="C35" s="632">
        <v>590020</v>
      </c>
      <c r="D35" s="1377">
        <v>61477.082271267092</v>
      </c>
      <c r="E35" s="1377">
        <v>54235.894355421697</v>
      </c>
      <c r="F35" s="1377">
        <v>36272.70808169301</v>
      </c>
      <c r="G35" s="1378">
        <v>32000.26238758591</v>
      </c>
      <c r="H35" s="1377">
        <v>-11.778678571461342</v>
      </c>
      <c r="I35" s="540"/>
      <c r="J35" s="1376" t="s">
        <v>89</v>
      </c>
      <c r="K35" s="632">
        <v>590020</v>
      </c>
      <c r="L35" s="1377">
        <v>61477.082271267092</v>
      </c>
      <c r="M35" s="1377">
        <v>54235.894355421697</v>
      </c>
      <c r="N35" s="1377">
        <v>36272.70808169301</v>
      </c>
      <c r="O35" s="1378">
        <v>32000.26238758591</v>
      </c>
      <c r="P35" s="1377">
        <v>-11.778678571461342</v>
      </c>
    </row>
    <row r="36" spans="1:16" ht="14.45" customHeight="1" x14ac:dyDescent="0.2">
      <c r="A36" s="755"/>
      <c r="B36" s="1376" t="s">
        <v>1109</v>
      </c>
      <c r="C36" s="632">
        <v>15000</v>
      </c>
      <c r="D36" s="1377">
        <v>83703.75</v>
      </c>
      <c r="E36" s="1377">
        <v>78356.290999999997</v>
      </c>
      <c r="F36" s="1377">
        <v>1255.5562500000001</v>
      </c>
      <c r="G36" s="1378">
        <v>1175.3443649999999</v>
      </c>
      <c r="H36" s="1377">
        <v>-6.3885536788973099</v>
      </c>
      <c r="I36" s="540"/>
      <c r="J36" s="1376" t="s">
        <v>1109</v>
      </c>
      <c r="K36" s="632">
        <v>15000</v>
      </c>
      <c r="L36" s="1377">
        <v>83703.75</v>
      </c>
      <c r="M36" s="1377">
        <v>78356.290999999997</v>
      </c>
      <c r="N36" s="1377">
        <v>1255.5562500000001</v>
      </c>
      <c r="O36" s="1378">
        <v>1175.3443649999999</v>
      </c>
      <c r="P36" s="1377">
        <v>-6.3885536788973099</v>
      </c>
    </row>
    <row r="37" spans="1:16" ht="14.45" customHeight="1" x14ac:dyDescent="0.2">
      <c r="A37" s="755"/>
      <c r="B37" s="1376" t="s">
        <v>104</v>
      </c>
      <c r="C37" s="632">
        <v>500153</v>
      </c>
      <c r="D37" s="1377">
        <v>89940.29870462598</v>
      </c>
      <c r="E37" s="1377">
        <v>103298.15800000001</v>
      </c>
      <c r="F37" s="1377">
        <v>44983.910218014804</v>
      </c>
      <c r="G37" s="1378">
        <v>51664.883618174004</v>
      </c>
      <c r="H37" s="1377">
        <v>14.851917869700131</v>
      </c>
      <c r="I37" s="540"/>
      <c r="J37" s="1376" t="s">
        <v>104</v>
      </c>
      <c r="K37" s="632">
        <v>500153</v>
      </c>
      <c r="L37" s="1377">
        <v>89940.29870462598</v>
      </c>
      <c r="M37" s="1377">
        <v>103298.15800000001</v>
      </c>
      <c r="N37" s="1377">
        <v>44983.910218014804</v>
      </c>
      <c r="O37" s="1378">
        <v>51664.883618174004</v>
      </c>
      <c r="P37" s="1377">
        <v>14.851917869700131</v>
      </c>
    </row>
    <row r="38" spans="1:16" ht="14.45" customHeight="1" x14ac:dyDescent="0.2">
      <c r="A38" s="755"/>
      <c r="B38" s="1376" t="s">
        <v>953</v>
      </c>
      <c r="C38" s="632">
        <v>3545104</v>
      </c>
      <c r="D38" s="1377">
        <v>153818.98574980506</v>
      </c>
      <c r="E38" s="1377">
        <v>150901.97400000002</v>
      </c>
      <c r="F38" s="1377">
        <v>545304.30165757693</v>
      </c>
      <c r="G38" s="1378">
        <v>534963.1916352961</v>
      </c>
      <c r="H38" s="1377">
        <v>-1.8963925263099242</v>
      </c>
      <c r="I38" s="540"/>
      <c r="J38" s="1376"/>
      <c r="K38" s="632"/>
      <c r="L38" s="1377"/>
      <c r="M38" s="1339"/>
      <c r="N38" s="1377"/>
      <c r="O38" s="1378"/>
      <c r="P38" s="1377"/>
    </row>
    <row r="39" spans="1:16" ht="14.45" customHeight="1" x14ac:dyDescent="0.2">
      <c r="A39" s="755"/>
      <c r="B39" s="1361" t="s">
        <v>105</v>
      </c>
      <c r="C39" s="1381"/>
      <c r="D39" s="1380">
        <v>436680.11721496657</v>
      </c>
      <c r="E39" s="1382">
        <v>425427.38855542173</v>
      </c>
      <c r="F39" s="1380">
        <v>658988.1566588392</v>
      </c>
      <c r="G39" s="1380">
        <v>648697.252766066</v>
      </c>
      <c r="H39" s="1380">
        <v>-1.5616219789062029</v>
      </c>
      <c r="I39" s="540"/>
      <c r="J39" s="1361" t="s">
        <v>105</v>
      </c>
      <c r="K39" s="1381"/>
      <c r="L39" s="1380">
        <v>282861.13146516151</v>
      </c>
      <c r="M39" s="1382">
        <v>274525.41455542168</v>
      </c>
      <c r="N39" s="1380">
        <v>113683.85500126226</v>
      </c>
      <c r="O39" s="1380">
        <v>113734.06113076991</v>
      </c>
      <c r="P39" s="1380">
        <v>4.4162937214878184E-2</v>
      </c>
    </row>
    <row r="40" spans="1:16" ht="14.45" customHeight="1" x14ac:dyDescent="0.2">
      <c r="A40" s="755"/>
      <c r="B40" s="2163"/>
      <c r="C40" s="2164"/>
      <c r="D40" s="2165"/>
      <c r="E40" s="2166"/>
      <c r="F40" s="2165"/>
      <c r="G40" s="2167"/>
      <c r="H40" s="2165"/>
      <c r="I40" s="2168"/>
      <c r="J40" s="2163"/>
      <c r="K40" s="2164"/>
      <c r="L40" s="2165"/>
      <c r="M40" s="2166"/>
      <c r="N40" s="2165"/>
      <c r="O40" s="2167"/>
      <c r="P40" s="2165"/>
    </row>
    <row r="41" spans="1:16" ht="14.45" customHeight="1" x14ac:dyDescent="0.2">
      <c r="A41" s="755"/>
      <c r="B41" s="1376" t="s">
        <v>958</v>
      </c>
      <c r="C41" s="632">
        <v>529657</v>
      </c>
      <c r="D41" s="1377">
        <v>38982.5</v>
      </c>
      <c r="E41" s="1377">
        <v>43434.748230880541</v>
      </c>
      <c r="F41" s="1377">
        <v>20647.3540025</v>
      </c>
      <c r="G41" s="1378">
        <v>23005.518443723497</v>
      </c>
      <c r="H41" s="1377">
        <v>11.421145978017179</v>
      </c>
      <c r="I41" s="540"/>
      <c r="J41" s="1376" t="s">
        <v>958</v>
      </c>
      <c r="K41" s="632">
        <v>529657</v>
      </c>
      <c r="L41" s="1377">
        <v>38982.5</v>
      </c>
      <c r="M41" s="1377">
        <v>43434.748230880541</v>
      </c>
      <c r="N41" s="1377">
        <v>20647.3540025</v>
      </c>
      <c r="O41" s="1378">
        <v>23005.518443723497</v>
      </c>
      <c r="P41" s="1377">
        <v>11.421145978017179</v>
      </c>
    </row>
    <row r="42" spans="1:16" ht="14.45" customHeight="1" x14ac:dyDescent="0.2">
      <c r="A42" s="755"/>
      <c r="B42" s="1376" t="s">
        <v>959</v>
      </c>
      <c r="C42" s="632">
        <v>493505</v>
      </c>
      <c r="D42" s="1377">
        <v>1334.4445238095238</v>
      </c>
      <c r="E42" s="1377">
        <v>1298.1200000000001</v>
      </c>
      <c r="F42" s="1377">
        <v>658.55504472261907</v>
      </c>
      <c r="G42" s="1378">
        <v>640.62871059999998</v>
      </c>
      <c r="H42" s="1377">
        <v>-2.7220707314100991</v>
      </c>
      <c r="I42" s="540"/>
      <c r="J42" s="1376" t="s">
        <v>959</v>
      </c>
      <c r="K42" s="632">
        <v>493505</v>
      </c>
      <c r="L42" s="1377">
        <v>1334.4445238095238</v>
      </c>
      <c r="M42" s="1377">
        <v>1298.1200000000001</v>
      </c>
      <c r="N42" s="1377">
        <v>658.55504472261907</v>
      </c>
      <c r="O42" s="1378">
        <v>640.62871059999998</v>
      </c>
      <c r="P42" s="1377">
        <v>-2.7220707314100991</v>
      </c>
    </row>
    <row r="43" spans="1:16" ht="14.45" customHeight="1" x14ac:dyDescent="0.2">
      <c r="A43" s="755"/>
      <c r="B43" s="1376" t="s">
        <v>960</v>
      </c>
      <c r="C43" s="632">
        <v>296201</v>
      </c>
      <c r="D43" s="1377">
        <v>24096.101086956522</v>
      </c>
      <c r="E43" s="1377">
        <v>20137.722556521738</v>
      </c>
      <c r="F43" s="1377">
        <v>7137.2892380576086</v>
      </c>
      <c r="G43" s="1378">
        <v>5964.8135589642952</v>
      </c>
      <c r="H43" s="1377">
        <v>-16.427464825741026</v>
      </c>
      <c r="I43" s="540"/>
      <c r="J43" s="1376" t="s">
        <v>960</v>
      </c>
      <c r="K43" s="632">
        <v>296201</v>
      </c>
      <c r="L43" s="1377">
        <v>24096.101086956522</v>
      </c>
      <c r="M43" s="1377">
        <v>20137.722556521738</v>
      </c>
      <c r="N43" s="1377">
        <v>7137.2892380576086</v>
      </c>
      <c r="O43" s="1378">
        <v>5964.8135589642952</v>
      </c>
      <c r="P43" s="1377">
        <v>-16.427464825741026</v>
      </c>
    </row>
    <row r="44" spans="1:16" ht="14.45" customHeight="1" x14ac:dyDescent="0.2">
      <c r="A44" s="755"/>
      <c r="B44" s="1376" t="s">
        <v>961</v>
      </c>
      <c r="C44" s="632">
        <v>768641</v>
      </c>
      <c r="D44" s="1377">
        <v>575.9</v>
      </c>
      <c r="E44" s="1377">
        <v>493.97</v>
      </c>
      <c r="F44" s="1377">
        <v>442.66035189999997</v>
      </c>
      <c r="G44" s="1378">
        <v>379.68559477000002</v>
      </c>
      <c r="H44" s="1377">
        <v>-14.226428199340148</v>
      </c>
      <c r="I44" s="540"/>
      <c r="J44" s="1376" t="s">
        <v>961</v>
      </c>
      <c r="K44" s="632">
        <v>768641</v>
      </c>
      <c r="L44" s="1377">
        <v>575.9</v>
      </c>
      <c r="M44" s="1377">
        <v>493.97</v>
      </c>
      <c r="N44" s="1377">
        <v>442.66035189999997</v>
      </c>
      <c r="O44" s="1378">
        <v>379.68559477000002</v>
      </c>
      <c r="P44" s="1377">
        <v>-14.226428199340148</v>
      </c>
    </row>
    <row r="45" spans="1:16" ht="14.45" customHeight="1" x14ac:dyDescent="0.2">
      <c r="A45" s="755"/>
      <c r="B45" s="1376" t="s">
        <v>962</v>
      </c>
      <c r="C45" s="632">
        <v>485446</v>
      </c>
      <c r="D45" s="1377">
        <v>12630.690609358067</v>
      </c>
      <c r="E45" s="1377">
        <v>16250.435000000001</v>
      </c>
      <c r="F45" s="1377">
        <v>6131.518233550436</v>
      </c>
      <c r="G45" s="1378">
        <v>7888.7086690100004</v>
      </c>
      <c r="H45" s="1377">
        <v>28.658325206383154</v>
      </c>
      <c r="I45" s="540"/>
      <c r="J45" s="1376" t="s">
        <v>962</v>
      </c>
      <c r="K45" s="632">
        <v>485446</v>
      </c>
      <c r="L45" s="1377">
        <v>12630.690609358067</v>
      </c>
      <c r="M45" s="1377">
        <v>16250.435000000001</v>
      </c>
      <c r="N45" s="1377">
        <v>6131.518233550436</v>
      </c>
      <c r="O45" s="1378">
        <v>7888.7086690100004</v>
      </c>
      <c r="P45" s="1377">
        <v>28.658325206383154</v>
      </c>
    </row>
    <row r="46" spans="1:16" ht="14.45" customHeight="1" x14ac:dyDescent="0.2">
      <c r="A46" s="755"/>
      <c r="B46" s="1376" t="s">
        <v>963</v>
      </c>
      <c r="C46" s="632">
        <v>701044</v>
      </c>
      <c r="D46" s="1377">
        <v>1251.5454545454547</v>
      </c>
      <c r="E46" s="1377">
        <v>1930.02</v>
      </c>
      <c r="F46" s="1377">
        <v>877.38843163636375</v>
      </c>
      <c r="G46" s="1378">
        <v>1353.0289408799999</v>
      </c>
      <c r="H46" s="1377">
        <v>54.210939202440613</v>
      </c>
      <c r="I46" s="540"/>
      <c r="J46" s="1376" t="s">
        <v>963</v>
      </c>
      <c r="K46" s="632">
        <v>701044</v>
      </c>
      <c r="L46" s="1377">
        <v>1251.5454545454547</v>
      </c>
      <c r="M46" s="1377">
        <v>1930.02</v>
      </c>
      <c r="N46" s="1377">
        <v>877.38843163636375</v>
      </c>
      <c r="O46" s="1378">
        <v>1353.0289408799999</v>
      </c>
      <c r="P46" s="1377">
        <v>54.210939202440613</v>
      </c>
    </row>
    <row r="47" spans="1:16" ht="14.45" customHeight="1" x14ac:dyDescent="0.2">
      <c r="A47" s="755"/>
      <c r="B47" s="1376" t="s">
        <v>1497</v>
      </c>
      <c r="C47" s="632">
        <v>1500000</v>
      </c>
      <c r="D47" s="1377">
        <v>700.38571428571424</v>
      </c>
      <c r="E47" s="1377">
        <v>907.5</v>
      </c>
      <c r="F47" s="1377">
        <v>1050.5785714285714</v>
      </c>
      <c r="G47" s="1378">
        <v>1361.25</v>
      </c>
      <c r="H47" s="1377">
        <v>29.571460623737948</v>
      </c>
      <c r="I47" s="540"/>
      <c r="J47" s="1376" t="s">
        <v>1497</v>
      </c>
      <c r="K47" s="632">
        <v>1500000</v>
      </c>
      <c r="L47" s="1377">
        <v>700.38571428571424</v>
      </c>
      <c r="M47" s="1377">
        <v>907.5</v>
      </c>
      <c r="N47" s="1377">
        <v>1050.5785714285714</v>
      </c>
      <c r="O47" s="1378">
        <v>1361.25</v>
      </c>
      <c r="P47" s="1377">
        <v>29.571460623737948</v>
      </c>
    </row>
    <row r="48" spans="1:16" ht="14.45" customHeight="1" x14ac:dyDescent="0.2">
      <c r="A48" s="755"/>
      <c r="B48" s="1376" t="s">
        <v>821</v>
      </c>
      <c r="C48" s="632">
        <v>701044</v>
      </c>
      <c r="D48" s="1377">
        <v>377</v>
      </c>
      <c r="E48" s="1377">
        <v>462.20000000000005</v>
      </c>
      <c r="F48" s="1377">
        <v>264.293588</v>
      </c>
      <c r="G48" s="1378">
        <v>324.02253680000001</v>
      </c>
      <c r="H48" s="1377">
        <v>22.599469496021229</v>
      </c>
      <c r="I48" s="540"/>
      <c r="J48" s="1376" t="s">
        <v>821</v>
      </c>
      <c r="K48" s="632">
        <v>701044</v>
      </c>
      <c r="L48" s="1377">
        <v>377</v>
      </c>
      <c r="M48" s="1377">
        <v>462.20000000000005</v>
      </c>
      <c r="N48" s="1377">
        <v>264.293588</v>
      </c>
      <c r="O48" s="1378">
        <v>324.02253680000001</v>
      </c>
      <c r="P48" s="1377">
        <v>22.599469496021229</v>
      </c>
    </row>
    <row r="49" spans="1:16" ht="14.45" customHeight="1" x14ac:dyDescent="0.2">
      <c r="A49" s="755"/>
      <c r="B49" s="1376" t="s">
        <v>964</v>
      </c>
      <c r="C49" s="632">
        <v>424248</v>
      </c>
      <c r="D49" s="1377">
        <v>2293.8438255033557</v>
      </c>
      <c r="E49" s="1377">
        <v>2484.9899999999998</v>
      </c>
      <c r="F49" s="1377">
        <v>973.15865528214761</v>
      </c>
      <c r="G49" s="1378">
        <v>1054.2520375199999</v>
      </c>
      <c r="H49" s="1377">
        <v>8.3330073465092767</v>
      </c>
      <c r="I49" s="540"/>
      <c r="J49" s="1376" t="s">
        <v>964</v>
      </c>
      <c r="K49" s="632">
        <v>424248</v>
      </c>
      <c r="L49" s="1377">
        <v>2293.8438255033557</v>
      </c>
      <c r="M49" s="1377">
        <v>2484.9899999999998</v>
      </c>
      <c r="N49" s="1377">
        <v>973.15865528214761</v>
      </c>
      <c r="O49" s="1378">
        <v>1054.2520375199999</v>
      </c>
      <c r="P49" s="1377">
        <v>8.3330073465092767</v>
      </c>
    </row>
    <row r="50" spans="1:16" ht="14.45" customHeight="1" x14ac:dyDescent="0.2">
      <c r="A50" s="755"/>
      <c r="B50" s="1376" t="s">
        <v>965</v>
      </c>
      <c r="C50" s="632">
        <v>948513</v>
      </c>
      <c r="D50" s="1377">
        <v>4306.2280214089396</v>
      </c>
      <c r="E50" s="1377">
        <v>4828.3999999999996</v>
      </c>
      <c r="F50" s="1377">
        <v>4084.5132592706577</v>
      </c>
      <c r="G50" s="1378">
        <v>4579.8001691999998</v>
      </c>
      <c r="H50" s="1377">
        <v>12.125971406879017</v>
      </c>
      <c r="I50" s="540"/>
      <c r="J50" s="1376" t="s">
        <v>965</v>
      </c>
      <c r="K50" s="632">
        <v>948513</v>
      </c>
      <c r="L50" s="1377">
        <v>4306.2280214089396</v>
      </c>
      <c r="M50" s="1377">
        <v>4828.3999999999996</v>
      </c>
      <c r="N50" s="1377">
        <v>4084.5132592706577</v>
      </c>
      <c r="O50" s="1378">
        <v>4579.8001691999998</v>
      </c>
      <c r="P50" s="1377">
        <v>12.125971406879017</v>
      </c>
    </row>
    <row r="51" spans="1:16" ht="14.45" customHeight="1" x14ac:dyDescent="0.2">
      <c r="A51" s="755"/>
      <c r="B51" s="1376" t="s">
        <v>966</v>
      </c>
      <c r="C51" s="632">
        <v>1120647</v>
      </c>
      <c r="D51" s="1377">
        <v>10690.988888888887</v>
      </c>
      <c r="E51" s="1377">
        <v>8733.76</v>
      </c>
      <c r="F51" s="1377">
        <v>11980.824625366666</v>
      </c>
      <c r="G51" s="1378">
        <v>9787.4619427199996</v>
      </c>
      <c r="H51" s="1377">
        <v>-18.307276429059144</v>
      </c>
      <c r="I51" s="540"/>
      <c r="J51" s="1376" t="s">
        <v>966</v>
      </c>
      <c r="K51" s="632">
        <v>1120647</v>
      </c>
      <c r="L51" s="1377">
        <v>10690.988888888887</v>
      </c>
      <c r="M51" s="1377">
        <v>8733.76</v>
      </c>
      <c r="N51" s="1377">
        <v>11980.824625366666</v>
      </c>
      <c r="O51" s="1378">
        <v>9787.4619427199996</v>
      </c>
      <c r="P51" s="1377">
        <v>-18.307276429059144</v>
      </c>
    </row>
    <row r="52" spans="1:16" ht="14.45" customHeight="1" x14ac:dyDescent="0.2">
      <c r="A52" s="755"/>
      <c r="B52" s="1376" t="s">
        <v>967</v>
      </c>
      <c r="C52" s="632">
        <v>1452453</v>
      </c>
      <c r="D52" s="1377">
        <v>13343.413613007682</v>
      </c>
      <c r="E52" s="1377">
        <v>14219.1</v>
      </c>
      <c r="F52" s="1377">
        <v>19380.681132453847</v>
      </c>
      <c r="G52" s="1378">
        <v>20652.574452299999</v>
      </c>
      <c r="H52" s="1377">
        <v>6.5626863738876011</v>
      </c>
      <c r="I52" s="540"/>
      <c r="J52" s="1376" t="s">
        <v>967</v>
      </c>
      <c r="K52" s="632">
        <v>1452453</v>
      </c>
      <c r="L52" s="1377">
        <v>13343.413613007682</v>
      </c>
      <c r="M52" s="1377">
        <v>14219.1</v>
      </c>
      <c r="N52" s="1377">
        <v>19380.681132453847</v>
      </c>
      <c r="O52" s="1378">
        <v>20652.574452299999</v>
      </c>
      <c r="P52" s="1377">
        <v>6.5626863738876011</v>
      </c>
    </row>
    <row r="53" spans="1:16" ht="14.45" customHeight="1" x14ac:dyDescent="0.2">
      <c r="A53" s="755"/>
      <c r="B53" s="1376" t="s">
        <v>968</v>
      </c>
      <c r="C53" s="632">
        <v>593328</v>
      </c>
      <c r="D53" s="1377">
        <v>2873.3532278481011</v>
      </c>
      <c r="E53" s="1377">
        <v>3591.08</v>
      </c>
      <c r="F53" s="1377">
        <v>1704.8409239726582</v>
      </c>
      <c r="G53" s="1378">
        <v>2130.6883142400002</v>
      </c>
      <c r="H53" s="1377">
        <v>24.97871703331846</v>
      </c>
      <c r="I53" s="540"/>
      <c r="J53" s="1376" t="s">
        <v>968</v>
      </c>
      <c r="K53" s="632">
        <v>593328</v>
      </c>
      <c r="L53" s="1377">
        <v>2873.3532278481011</v>
      </c>
      <c r="M53" s="1377">
        <v>3591.08</v>
      </c>
      <c r="N53" s="1377">
        <v>1704.8409239726582</v>
      </c>
      <c r="O53" s="1378">
        <v>2130.6883142400002</v>
      </c>
      <c r="P53" s="1377">
        <v>24.97871703331846</v>
      </c>
    </row>
    <row r="54" spans="1:16" ht="14.45" customHeight="1" x14ac:dyDescent="0.2">
      <c r="A54" s="755"/>
      <c r="B54" s="1376" t="s">
        <v>969</v>
      </c>
      <c r="C54" s="632">
        <v>603258</v>
      </c>
      <c r="D54" s="1377">
        <v>14976.203065959355</v>
      </c>
      <c r="E54" s="1377">
        <v>15902.880000000001</v>
      </c>
      <c r="F54" s="1377">
        <v>9034.5143091645095</v>
      </c>
      <c r="G54" s="1378">
        <v>9593.5395830400012</v>
      </c>
      <c r="H54" s="1377">
        <v>6.1876627203791372</v>
      </c>
      <c r="I54" s="540"/>
      <c r="J54" s="1376" t="s">
        <v>969</v>
      </c>
      <c r="K54" s="632">
        <v>603258</v>
      </c>
      <c r="L54" s="1377">
        <v>14976.203065959355</v>
      </c>
      <c r="M54" s="1377">
        <v>15902.880000000001</v>
      </c>
      <c r="N54" s="1377">
        <v>9034.5143091645095</v>
      </c>
      <c r="O54" s="1378">
        <v>9593.5395830400012</v>
      </c>
      <c r="P54" s="1377">
        <v>6.1876627203791372</v>
      </c>
    </row>
    <row r="55" spans="1:16" ht="14.45" customHeight="1" x14ac:dyDescent="0.2">
      <c r="A55" s="755"/>
      <c r="B55" s="1376" t="s">
        <v>970</v>
      </c>
      <c r="C55" s="632">
        <v>1095532</v>
      </c>
      <c r="D55" s="1377">
        <v>7986.7459277264625</v>
      </c>
      <c r="E55" s="1377">
        <v>7507.0950000000003</v>
      </c>
      <c r="F55" s="1377">
        <v>8749.7357396940261</v>
      </c>
      <c r="G55" s="1378">
        <v>8224.2627995399998</v>
      </c>
      <c r="H55" s="1377">
        <v>-6.0055864061147162</v>
      </c>
      <c r="I55" s="540"/>
      <c r="J55" s="1376" t="s">
        <v>970</v>
      </c>
      <c r="K55" s="632">
        <v>1095532</v>
      </c>
      <c r="L55" s="1377">
        <v>7986.7459277264625</v>
      </c>
      <c r="M55" s="1377">
        <v>7507.0950000000003</v>
      </c>
      <c r="N55" s="1377">
        <v>8749.7357396940261</v>
      </c>
      <c r="O55" s="1378">
        <v>8224.2627995399998</v>
      </c>
      <c r="P55" s="1377">
        <v>-6.0055864061147162</v>
      </c>
    </row>
    <row r="56" spans="1:16" ht="14.45" customHeight="1" x14ac:dyDescent="0.2">
      <c r="A56" s="755"/>
      <c r="B56" s="1376" t="s">
        <v>971</v>
      </c>
      <c r="C56" s="632">
        <v>596860</v>
      </c>
      <c r="D56" s="1377">
        <v>4284.9751885369533</v>
      </c>
      <c r="E56" s="1377">
        <v>4002.12</v>
      </c>
      <c r="F56" s="1377">
        <v>2557.5302910301662</v>
      </c>
      <c r="G56" s="1378">
        <v>2388.7053431999998</v>
      </c>
      <c r="H56" s="1377">
        <v>-6.6010927973081408</v>
      </c>
      <c r="I56" s="540"/>
      <c r="J56" s="1376" t="s">
        <v>971</v>
      </c>
      <c r="K56" s="632">
        <v>596860</v>
      </c>
      <c r="L56" s="1377">
        <v>4284.9751885369533</v>
      </c>
      <c r="M56" s="1377">
        <v>4002.12</v>
      </c>
      <c r="N56" s="1377">
        <v>2557.5302910301662</v>
      </c>
      <c r="O56" s="1378">
        <v>2388.7053431999998</v>
      </c>
      <c r="P56" s="1377">
        <v>-6.6010927973081408</v>
      </c>
    </row>
    <row r="57" spans="1:16" ht="14.45" customHeight="1" x14ac:dyDescent="0.2">
      <c r="A57" s="755"/>
      <c r="B57" s="1376" t="s">
        <v>972</v>
      </c>
      <c r="C57" s="632">
        <v>749113</v>
      </c>
      <c r="D57" s="1377">
        <v>10296.812637940577</v>
      </c>
      <c r="E57" s="1377">
        <v>10905.55</v>
      </c>
      <c r="F57" s="1377">
        <v>7713.4762056455793</v>
      </c>
      <c r="G57" s="1378">
        <v>8169.4892771499999</v>
      </c>
      <c r="H57" s="1377">
        <v>5.9119009295790619</v>
      </c>
      <c r="I57" s="540"/>
      <c r="J57" s="1376" t="s">
        <v>972</v>
      </c>
      <c r="K57" s="632">
        <v>749113</v>
      </c>
      <c r="L57" s="1377">
        <v>10296.812637940577</v>
      </c>
      <c r="M57" s="1377">
        <v>10905.55</v>
      </c>
      <c r="N57" s="1377">
        <v>7713.4762056455793</v>
      </c>
      <c r="O57" s="1378">
        <v>8169.4892771499999</v>
      </c>
      <c r="P57" s="1377">
        <v>5.9119009295790619</v>
      </c>
    </row>
    <row r="58" spans="1:16" ht="14.45" customHeight="1" x14ac:dyDescent="0.2">
      <c r="A58" s="755"/>
      <c r="B58" s="1376" t="s">
        <v>973</v>
      </c>
      <c r="C58" s="632">
        <v>1533571</v>
      </c>
      <c r="D58" s="1377">
        <v>8667.8449629629631</v>
      </c>
      <c r="E58" s="1377">
        <v>8293.0950000000012</v>
      </c>
      <c r="F58" s="1377">
        <v>13292.755667696074</v>
      </c>
      <c r="G58" s="1378">
        <v>12718.049992245002</v>
      </c>
      <c r="H58" s="1377">
        <v>-4.3234502297195974</v>
      </c>
      <c r="I58" s="540"/>
      <c r="J58" s="1376" t="s">
        <v>973</v>
      </c>
      <c r="K58" s="632">
        <v>1533571</v>
      </c>
      <c r="L58" s="1377">
        <v>8667.8449629629631</v>
      </c>
      <c r="M58" s="1377">
        <v>8293.0950000000012</v>
      </c>
      <c r="N58" s="1377">
        <v>13292.755667696074</v>
      </c>
      <c r="O58" s="1378">
        <v>12718.049992245002</v>
      </c>
      <c r="P58" s="1377">
        <v>-4.3234502297195974</v>
      </c>
    </row>
    <row r="59" spans="1:16" ht="14.45" customHeight="1" x14ac:dyDescent="0.2">
      <c r="A59" s="755"/>
      <c r="B59" s="1376" t="s">
        <v>106</v>
      </c>
      <c r="C59" s="632">
        <v>709221</v>
      </c>
      <c r="D59" s="1377">
        <v>3373.5265647190386</v>
      </c>
      <c r="E59" s="1377">
        <v>3489.9840000000004</v>
      </c>
      <c r="F59" s="1377">
        <v>2392.5758837566013</v>
      </c>
      <c r="G59" s="1378">
        <v>2475.1699424640001</v>
      </c>
      <c r="H59" s="1377">
        <v>3.4520977691088888</v>
      </c>
      <c r="I59" s="540"/>
      <c r="J59" s="1376" t="s">
        <v>106</v>
      </c>
      <c r="K59" s="632">
        <v>709221</v>
      </c>
      <c r="L59" s="1377">
        <v>3373.5265647190386</v>
      </c>
      <c r="M59" s="1377">
        <v>3489.9840000000004</v>
      </c>
      <c r="N59" s="1377">
        <v>2392.5758837566013</v>
      </c>
      <c r="O59" s="1378">
        <v>2475.1699424640001</v>
      </c>
      <c r="P59" s="1377">
        <v>3.4520977691088888</v>
      </c>
    </row>
    <row r="60" spans="1:16" ht="14.45" customHeight="1" x14ac:dyDescent="0.2">
      <c r="A60" s="755"/>
      <c r="B60" s="1376" t="s">
        <v>975</v>
      </c>
      <c r="C60" s="632">
        <v>1372952</v>
      </c>
      <c r="D60" s="1377">
        <v>7638.2821428571424</v>
      </c>
      <c r="E60" s="1377">
        <v>8938.8499999999985</v>
      </c>
      <c r="F60" s="1377">
        <v>10486.994744599999</v>
      </c>
      <c r="G60" s="1378">
        <v>12272.611985199999</v>
      </c>
      <c r="H60" s="1377">
        <v>17.026968012160552</v>
      </c>
      <c r="I60" s="540"/>
      <c r="J60" s="1376" t="s">
        <v>975</v>
      </c>
      <c r="K60" s="632">
        <v>1372952</v>
      </c>
      <c r="L60" s="1377">
        <v>7638.2821428571424</v>
      </c>
      <c r="M60" s="1377">
        <v>8938.8499999999985</v>
      </c>
      <c r="N60" s="1377">
        <v>10486.994744599999</v>
      </c>
      <c r="O60" s="1378">
        <v>12272.611985199999</v>
      </c>
      <c r="P60" s="1377">
        <v>17.026968012160552</v>
      </c>
    </row>
    <row r="61" spans="1:16" ht="14.45" customHeight="1" x14ac:dyDescent="0.2">
      <c r="A61" s="755"/>
      <c r="B61" s="1376" t="s">
        <v>1160</v>
      </c>
      <c r="C61" s="632">
        <v>5800000</v>
      </c>
      <c r="D61" s="1377">
        <v>0</v>
      </c>
      <c r="E61" s="1377">
        <v>0</v>
      </c>
      <c r="F61" s="1377">
        <v>0</v>
      </c>
      <c r="G61" s="1378">
        <v>0</v>
      </c>
      <c r="H61" s="1377" t="e">
        <v>#DIV/0!</v>
      </c>
      <c r="I61" s="540"/>
      <c r="J61" s="1376" t="s">
        <v>1160</v>
      </c>
      <c r="K61" s="632">
        <v>5800000</v>
      </c>
      <c r="L61" s="1377">
        <v>0</v>
      </c>
      <c r="M61" s="1377">
        <v>0</v>
      </c>
      <c r="N61" s="1377">
        <v>0</v>
      </c>
      <c r="O61" s="1378">
        <v>0</v>
      </c>
      <c r="P61" s="1377" t="e">
        <v>#DIV/0!</v>
      </c>
    </row>
    <row r="62" spans="1:16" ht="14.45" customHeight="1" thickBot="1" x14ac:dyDescent="0.25">
      <c r="A62" s="755"/>
      <c r="B62" s="1373" t="s">
        <v>107</v>
      </c>
      <c r="C62" s="1374"/>
      <c r="D62" s="1375">
        <v>170680.78545631474</v>
      </c>
      <c r="E62" s="1375">
        <v>177811.61978740228</v>
      </c>
      <c r="F62" s="1375">
        <v>129561.23889972852</v>
      </c>
      <c r="G62" s="1375">
        <v>134964.2622935668</v>
      </c>
      <c r="H62" s="1375">
        <v>4.1702467803814756</v>
      </c>
      <c r="I62" s="540"/>
      <c r="J62" s="1373" t="s">
        <v>107</v>
      </c>
      <c r="K62" s="1374"/>
      <c r="L62" s="1375">
        <v>170680.78545631474</v>
      </c>
      <c r="M62" s="1375">
        <v>177811.61978740228</v>
      </c>
      <c r="N62" s="1375">
        <v>129561.23889972852</v>
      </c>
      <c r="O62" s="1375">
        <v>134964.2622935668</v>
      </c>
      <c r="P62" s="1375">
        <v>4.1702467803814756</v>
      </c>
    </row>
    <row r="63" spans="1:16" ht="14.45" customHeight="1" thickBot="1" x14ac:dyDescent="0.25">
      <c r="A63" s="755"/>
      <c r="B63" s="790" t="s">
        <v>1465</v>
      </c>
      <c r="C63" s="791"/>
      <c r="D63" s="793">
        <v>473931.35199999996</v>
      </c>
      <c r="E63" s="792">
        <v>428029.82814</v>
      </c>
      <c r="F63" s="792">
        <v>292294.40765473602</v>
      </c>
      <c r="G63" s="792">
        <v>256883.15189930523</v>
      </c>
      <c r="H63" s="793">
        <v>-12.114927562096653</v>
      </c>
      <c r="I63" s="540"/>
      <c r="J63" s="790" t="s">
        <v>1465</v>
      </c>
      <c r="K63" s="791"/>
      <c r="L63" s="793">
        <v>473931.35199999996</v>
      </c>
      <c r="M63" s="792">
        <v>428029.82814</v>
      </c>
      <c r="N63" s="792">
        <v>292294.40765473602</v>
      </c>
      <c r="O63" s="792">
        <v>256883.15189930523</v>
      </c>
      <c r="P63" s="793">
        <v>-12.114927562096653</v>
      </c>
    </row>
    <row r="64" spans="1:16" ht="14.45" customHeight="1" thickBot="1" x14ac:dyDescent="0.25">
      <c r="A64" s="755"/>
      <c r="B64" s="790" t="s">
        <v>108</v>
      </c>
      <c r="C64" s="791"/>
      <c r="D64" s="793">
        <v>607360.90267128125</v>
      </c>
      <c r="E64" s="792">
        <v>603239.00834282394</v>
      </c>
      <c r="F64" s="792">
        <v>788549.39555856772</v>
      </c>
      <c r="G64" s="792">
        <v>783661.51505963283</v>
      </c>
      <c r="H64" s="793">
        <v>-0.61985723741156562</v>
      </c>
      <c r="I64" s="540"/>
      <c r="J64" s="790" t="s">
        <v>108</v>
      </c>
      <c r="K64" s="791"/>
      <c r="L64" s="793">
        <v>453541.91692147625</v>
      </c>
      <c r="M64" s="792">
        <v>452337.03434282396</v>
      </c>
      <c r="N64" s="792">
        <v>243245.09390099079</v>
      </c>
      <c r="O64" s="792">
        <v>248698.32342433673</v>
      </c>
      <c r="P64" s="793">
        <v>2.2418661917866274</v>
      </c>
    </row>
    <row r="65" spans="1:16" ht="14.45" customHeight="1" thickBot="1" x14ac:dyDescent="0.25">
      <c r="A65" s="755"/>
      <c r="B65" s="794" t="s">
        <v>1467</v>
      </c>
      <c r="C65" s="791"/>
      <c r="D65" s="793">
        <v>1081292.2546712812</v>
      </c>
      <c r="E65" s="793">
        <v>1031268.8364828239</v>
      </c>
      <c r="F65" s="795">
        <v>1080843.8032133037</v>
      </c>
      <c r="G65" s="793">
        <v>1040544.6669589381</v>
      </c>
      <c r="H65" s="793">
        <v>-3.7284884397318052</v>
      </c>
      <c r="I65" s="540"/>
      <c r="J65" s="794" t="s">
        <v>1467</v>
      </c>
      <c r="K65" s="791"/>
      <c r="L65" s="793">
        <v>927473.26892147621</v>
      </c>
      <c r="M65" s="793">
        <v>880366.8624828239</v>
      </c>
      <c r="N65" s="795">
        <v>535539.50155572686</v>
      </c>
      <c r="O65" s="793">
        <v>505581.47532364196</v>
      </c>
      <c r="P65" s="793">
        <v>-5.5939900128856408</v>
      </c>
    </row>
    <row r="66" spans="1:16" ht="14.45" customHeight="1" x14ac:dyDescent="0.2">
      <c r="A66" s="755"/>
      <c r="B66" s="796" t="s">
        <v>1168</v>
      </c>
      <c r="C66" s="797"/>
      <c r="D66" s="797"/>
      <c r="E66" s="797"/>
      <c r="F66" s="797"/>
      <c r="G66" s="797"/>
      <c r="H66" s="610"/>
      <c r="I66" s="540"/>
      <c r="J66" s="796" t="s">
        <v>1168</v>
      </c>
      <c r="K66" s="797"/>
      <c r="L66" s="797"/>
      <c r="M66" s="798"/>
      <c r="N66" s="798"/>
      <c r="O66" s="798"/>
      <c r="P66" s="610"/>
    </row>
    <row r="67" spans="1:16" ht="14.45" customHeight="1" x14ac:dyDescent="0.2">
      <c r="A67" s="755"/>
      <c r="B67" s="796" t="s">
        <v>1172</v>
      </c>
      <c r="C67" s="797"/>
      <c r="D67" s="797"/>
      <c r="E67" s="797"/>
      <c r="F67" s="1916"/>
      <c r="G67" s="797"/>
      <c r="H67" s="1979"/>
      <c r="I67" s="540"/>
      <c r="J67" s="796" t="s">
        <v>1172</v>
      </c>
      <c r="K67" s="797"/>
      <c r="L67" s="797"/>
      <c r="M67" s="798"/>
      <c r="N67" s="798"/>
      <c r="O67" s="798"/>
      <c r="P67" s="610"/>
    </row>
    <row r="68" spans="1:16" ht="14.45" customHeight="1" x14ac:dyDescent="0.2">
      <c r="A68" s="755"/>
      <c r="B68" s="7" t="s">
        <v>1904</v>
      </c>
      <c r="C68" s="651"/>
      <c r="D68" s="651"/>
      <c r="E68" s="651"/>
      <c r="F68" s="651"/>
      <c r="G68" s="651"/>
      <c r="H68" s="542"/>
      <c r="I68" s="540"/>
      <c r="J68" s="7" t="s">
        <v>1904</v>
      </c>
      <c r="K68" s="542"/>
      <c r="L68" s="542"/>
      <c r="M68" s="542"/>
      <c r="N68" s="542"/>
      <c r="O68" s="542"/>
      <c r="P68" s="542"/>
    </row>
    <row r="69" spans="1:16" ht="14.45" customHeight="1" x14ac:dyDescent="0.2">
      <c r="A69" s="755"/>
      <c r="B69" s="799" t="s">
        <v>1899</v>
      </c>
      <c r="C69" s="651"/>
      <c r="D69" s="651"/>
      <c r="E69" s="651"/>
      <c r="F69" s="651"/>
      <c r="G69" s="651"/>
      <c r="H69" s="542"/>
      <c r="I69" s="540"/>
      <c r="J69" s="799" t="s">
        <v>643</v>
      </c>
      <c r="K69" s="542"/>
      <c r="L69" s="542"/>
      <c r="M69" s="542"/>
      <c r="N69" s="542"/>
      <c r="O69" s="542"/>
      <c r="P69" s="542"/>
    </row>
    <row r="70" spans="1:16" ht="14.45" customHeight="1" x14ac:dyDescent="0.2">
      <c r="A70" s="755"/>
      <c r="B70" s="651" t="s">
        <v>1554</v>
      </c>
      <c r="C70" s="651"/>
      <c r="D70" s="651"/>
      <c r="E70" s="651"/>
      <c r="F70" s="651"/>
      <c r="G70" s="651"/>
      <c r="H70" s="542"/>
      <c r="I70" s="540"/>
      <c r="J70" s="651" t="s">
        <v>1554</v>
      </c>
      <c r="K70" s="542"/>
      <c r="L70" s="542"/>
      <c r="M70" s="542"/>
      <c r="N70" s="542"/>
      <c r="O70" s="542"/>
      <c r="P70" s="542"/>
    </row>
    <row r="72" spans="1:16" x14ac:dyDescent="0.2">
      <c r="D72" s="422"/>
      <c r="E72" s="422"/>
    </row>
    <row r="73" spans="1:16" x14ac:dyDescent="0.2">
      <c r="B73" s="755"/>
      <c r="C73" s="755"/>
      <c r="D73" s="1913"/>
      <c r="E73" s="755"/>
      <c r="F73" s="755"/>
      <c r="G73" s="755"/>
      <c r="J73" s="2136"/>
      <c r="K73" s="2136"/>
      <c r="L73" s="2136"/>
    </row>
    <row r="74" spans="1:16" ht="15.75" x14ac:dyDescent="0.25">
      <c r="B74" s="3487" t="s">
        <v>1293</v>
      </c>
      <c r="C74" s="3487"/>
      <c r="D74" s="3487"/>
      <c r="E74" s="3487"/>
      <c r="F74" s="3487"/>
      <c r="G74" s="3487"/>
      <c r="J74" s="2136"/>
      <c r="K74" s="3580"/>
      <c r="L74" s="3580"/>
    </row>
    <row r="75" spans="1:16" ht="15.75" x14ac:dyDescent="0.25">
      <c r="B75" s="3487" t="s">
        <v>2010</v>
      </c>
      <c r="C75" s="3487"/>
      <c r="D75" s="3487"/>
      <c r="E75" s="3487"/>
      <c r="F75" s="3487"/>
      <c r="G75" s="3487"/>
      <c r="J75" s="2136"/>
      <c r="K75" s="2136"/>
      <c r="L75" s="2136"/>
    </row>
    <row r="76" spans="1:16" ht="15.75" x14ac:dyDescent="0.25">
      <c r="B76" s="800"/>
      <c r="C76" s="800"/>
      <c r="D76" s="800"/>
      <c r="E76" s="800"/>
      <c r="F76" s="755"/>
      <c r="G76" s="755"/>
    </row>
    <row r="77" spans="1:16" ht="13.5" thickBot="1" x14ac:dyDescent="0.25">
      <c r="B77" s="755"/>
      <c r="C77" s="755"/>
      <c r="D77" s="755"/>
      <c r="E77" s="801"/>
      <c r="F77" s="755"/>
      <c r="G77" s="2091" t="s">
        <v>1551</v>
      </c>
    </row>
    <row r="78" spans="1:16" ht="16.5" x14ac:dyDescent="0.25">
      <c r="B78" s="3488" t="s">
        <v>414</v>
      </c>
      <c r="C78" s="3491" t="s">
        <v>109</v>
      </c>
      <c r="D78" s="3492"/>
      <c r="E78" s="3493"/>
      <c r="F78" s="3494" t="s">
        <v>110</v>
      </c>
      <c r="G78" s="3495"/>
    </row>
    <row r="79" spans="1:16" ht="17.25" thickBot="1" x14ac:dyDescent="0.3">
      <c r="B79" s="3489"/>
      <c r="C79" s="3496" t="s">
        <v>1573</v>
      </c>
      <c r="D79" s="3497"/>
      <c r="E79" s="3498"/>
      <c r="F79" s="3499" t="s">
        <v>111</v>
      </c>
      <c r="G79" s="3500"/>
    </row>
    <row r="80" spans="1:16" ht="16.5" x14ac:dyDescent="0.25">
      <c r="B80" s="3489"/>
      <c r="C80" s="3501">
        <v>2020</v>
      </c>
      <c r="D80" s="3501">
        <v>2021</v>
      </c>
      <c r="E80" s="3488" t="s">
        <v>87</v>
      </c>
      <c r="F80" s="802">
        <v>2020</v>
      </c>
      <c r="G80" s="802">
        <v>2021</v>
      </c>
    </row>
    <row r="81" spans="2:7" ht="17.25" thickBot="1" x14ac:dyDescent="0.3">
      <c r="B81" s="3490"/>
      <c r="C81" s="3502"/>
      <c r="D81" s="3502"/>
      <c r="E81" s="3490"/>
      <c r="F81" s="803" t="s">
        <v>1219</v>
      </c>
      <c r="G81" s="804" t="s">
        <v>1219</v>
      </c>
    </row>
    <row r="82" spans="2:7" ht="30" customHeight="1" x14ac:dyDescent="0.2">
      <c r="B82" s="805" t="s">
        <v>95</v>
      </c>
      <c r="C82" s="862">
        <v>249002.04769948</v>
      </c>
      <c r="D82" s="862">
        <v>217449.27541929498</v>
      </c>
      <c r="E82" s="807">
        <v>-12.671691888359888</v>
      </c>
      <c r="F82" s="808">
        <v>23.037745783359931</v>
      </c>
      <c r="G82" s="808">
        <v>20.897639700062577</v>
      </c>
    </row>
    <row r="83" spans="2:7" ht="30" customHeight="1" x14ac:dyDescent="0.2">
      <c r="B83" s="805" t="s">
        <v>100</v>
      </c>
      <c r="C83" s="864">
        <v>43292.359955255997</v>
      </c>
      <c r="D83" s="864">
        <v>39433.876480010265</v>
      </c>
      <c r="E83" s="807">
        <v>-8.9126198692646881</v>
      </c>
      <c r="F83" s="809">
        <v>4.0054224140943964</v>
      </c>
      <c r="G83" s="809">
        <v>3.7897341394539481</v>
      </c>
    </row>
    <row r="84" spans="2:7" ht="30" customHeight="1" x14ac:dyDescent="0.2">
      <c r="B84" s="805" t="s">
        <v>112</v>
      </c>
      <c r="C84" s="807">
        <v>658988.1566588392</v>
      </c>
      <c r="D84" s="807">
        <v>648697.252766066</v>
      </c>
      <c r="E84" s="807">
        <v>-1.5616219789061887</v>
      </c>
      <c r="F84" s="809">
        <v>60.969786263259763</v>
      </c>
      <c r="G84" s="809">
        <v>62.342086155890584</v>
      </c>
    </row>
    <row r="85" spans="2:7" ht="30" customHeight="1" thickBot="1" x14ac:dyDescent="0.25">
      <c r="B85" s="811" t="s">
        <v>107</v>
      </c>
      <c r="C85" s="807">
        <v>129561.23889972852</v>
      </c>
      <c r="D85" s="1383">
        <v>134964.2622935668</v>
      </c>
      <c r="E85" s="807">
        <v>4.1702467803814898</v>
      </c>
      <c r="F85" s="809">
        <v>11.98704553928591</v>
      </c>
      <c r="G85" s="809">
        <v>12.970540004592879</v>
      </c>
    </row>
    <row r="86" spans="2:7" ht="30" customHeight="1" thickBot="1" x14ac:dyDescent="0.25">
      <c r="B86" s="812" t="s">
        <v>113</v>
      </c>
      <c r="C86" s="1384">
        <v>292294.40765473602</v>
      </c>
      <c r="D86" s="1384">
        <v>256883.15189930523</v>
      </c>
      <c r="E86" s="813">
        <v>-12.114927562096653</v>
      </c>
      <c r="F86" s="814">
        <v>27.043168197454332</v>
      </c>
      <c r="G86" s="814">
        <v>24.687373839516525</v>
      </c>
    </row>
    <row r="87" spans="2:7" ht="30" customHeight="1" thickBot="1" x14ac:dyDescent="0.25">
      <c r="B87" s="812" t="s">
        <v>114</v>
      </c>
      <c r="C87" s="1384">
        <v>788549.39555856772</v>
      </c>
      <c r="D87" s="1384">
        <v>783661.51505963283</v>
      </c>
      <c r="E87" s="813">
        <v>-0.61985723741156562</v>
      </c>
      <c r="F87" s="814">
        <v>72.956831802545665</v>
      </c>
      <c r="G87" s="814">
        <v>75.312626160483461</v>
      </c>
    </row>
    <row r="88" spans="2:7" ht="30" customHeight="1" thickBot="1" x14ac:dyDescent="0.25">
      <c r="B88" s="860" t="s">
        <v>115</v>
      </c>
      <c r="C88" s="867">
        <v>1080843.8032133037</v>
      </c>
      <c r="D88" s="2324">
        <v>1040544.6669589381</v>
      </c>
      <c r="E88" s="1385">
        <v>-3.7284884397318052</v>
      </c>
      <c r="F88" s="868">
        <v>100</v>
      </c>
      <c r="G88" s="868">
        <v>100</v>
      </c>
    </row>
    <row r="89" spans="2:7" x14ac:dyDescent="0.2">
      <c r="B89" s="7" t="s">
        <v>1904</v>
      </c>
      <c r="C89" s="816"/>
      <c r="D89" s="816"/>
      <c r="E89" s="816"/>
      <c r="F89" s="755"/>
      <c r="G89" s="755"/>
    </row>
    <row r="90" spans="2:7" x14ac:dyDescent="0.2">
      <c r="B90" s="277"/>
      <c r="C90" s="277"/>
      <c r="D90" s="277"/>
      <c r="E90" s="277"/>
      <c r="F90" s="755"/>
      <c r="G90" s="755"/>
    </row>
    <row r="91" spans="2:7" x14ac:dyDescent="0.2">
      <c r="B91" s="277"/>
      <c r="C91" s="277"/>
      <c r="D91" s="277"/>
      <c r="E91" s="277"/>
      <c r="F91" s="755"/>
      <c r="G91" s="755"/>
    </row>
    <row r="92" spans="2:7" x14ac:dyDescent="0.2">
      <c r="B92" s="755"/>
      <c r="C92" s="755"/>
      <c r="D92" s="755"/>
      <c r="E92" s="755"/>
      <c r="F92" s="755"/>
      <c r="G92" s="755"/>
    </row>
    <row r="93" spans="2:7" ht="15.75" x14ac:dyDescent="0.25">
      <c r="B93" s="3487"/>
      <c r="C93" s="3487"/>
      <c r="D93" s="3487"/>
      <c r="E93" s="3487"/>
      <c r="F93" s="3487"/>
      <c r="G93" s="3487"/>
    </row>
    <row r="94" spans="2:7" ht="15.75" x14ac:dyDescent="0.25">
      <c r="B94" s="3487"/>
      <c r="C94" s="3487"/>
      <c r="D94" s="3487"/>
      <c r="E94" s="3487"/>
      <c r="F94" s="3487"/>
      <c r="G94" s="3487"/>
    </row>
    <row r="95" spans="2:7" x14ac:dyDescent="0.2">
      <c r="B95" s="755"/>
      <c r="C95" s="755"/>
      <c r="D95" s="755"/>
      <c r="E95" s="755"/>
      <c r="F95" s="755"/>
      <c r="G95" s="755"/>
    </row>
    <row r="96" spans="2:7" ht="15.75" x14ac:dyDescent="0.25">
      <c r="B96" s="3487" t="s">
        <v>1294</v>
      </c>
      <c r="C96" s="3487"/>
      <c r="D96" s="3487"/>
      <c r="E96" s="3487"/>
      <c r="F96" s="3487"/>
      <c r="G96" s="3487"/>
    </row>
    <row r="97" spans="2:7" ht="15.75" x14ac:dyDescent="0.25">
      <c r="B97" s="3487" t="s">
        <v>2011</v>
      </c>
      <c r="C97" s="3487"/>
      <c r="D97" s="3487"/>
      <c r="E97" s="3487"/>
      <c r="F97" s="3487"/>
      <c r="G97" s="3487"/>
    </row>
    <row r="98" spans="2:7" ht="15.75" x14ac:dyDescent="0.25">
      <c r="B98" s="800"/>
      <c r="C98" s="800"/>
      <c r="D98" s="800"/>
      <c r="E98" s="800"/>
      <c r="F98" s="755"/>
      <c r="G98" s="755"/>
    </row>
    <row r="99" spans="2:7" ht="13.5" thickBot="1" x14ac:dyDescent="0.25">
      <c r="B99" s="755"/>
      <c r="C99" s="755"/>
      <c r="D99" s="755"/>
      <c r="E99" s="801"/>
      <c r="F99" s="755"/>
      <c r="G99" s="2091" t="s">
        <v>1551</v>
      </c>
    </row>
    <row r="100" spans="2:7" ht="16.5" x14ac:dyDescent="0.25">
      <c r="B100" s="3488" t="s">
        <v>414</v>
      </c>
      <c r="C100" s="3491" t="s">
        <v>109</v>
      </c>
      <c r="D100" s="3492"/>
      <c r="E100" s="3493"/>
      <c r="F100" s="3494" t="s">
        <v>110</v>
      </c>
      <c r="G100" s="3495"/>
    </row>
    <row r="101" spans="2:7" ht="17.25" thickBot="1" x14ac:dyDescent="0.3">
      <c r="B101" s="3489"/>
      <c r="C101" s="3496" t="s">
        <v>1573</v>
      </c>
      <c r="D101" s="3497"/>
      <c r="E101" s="3498"/>
      <c r="F101" s="3499" t="s">
        <v>111</v>
      </c>
      <c r="G101" s="3500"/>
    </row>
    <row r="102" spans="2:7" ht="16.5" x14ac:dyDescent="0.25">
      <c r="B102" s="3489"/>
      <c r="C102" s="3501">
        <v>2020</v>
      </c>
      <c r="D102" s="3501">
        <v>2021</v>
      </c>
      <c r="E102" s="3488" t="s">
        <v>87</v>
      </c>
      <c r="F102" s="802">
        <v>2020</v>
      </c>
      <c r="G102" s="802">
        <v>2021</v>
      </c>
    </row>
    <row r="103" spans="2:7" ht="17.25" thickBot="1" x14ac:dyDescent="0.3">
      <c r="B103" s="3490"/>
      <c r="C103" s="3502"/>
      <c r="D103" s="3502"/>
      <c r="E103" s="3490"/>
      <c r="F103" s="803" t="s">
        <v>1219</v>
      </c>
      <c r="G103" s="804" t="s">
        <v>1219</v>
      </c>
    </row>
    <row r="104" spans="2:7" ht="30" customHeight="1" x14ac:dyDescent="0.2">
      <c r="B104" s="805" t="s">
        <v>95</v>
      </c>
      <c r="C104" s="1387">
        <v>249002.04769948</v>
      </c>
      <c r="D104" s="1387">
        <v>217449.27541929498</v>
      </c>
      <c r="E104" s="807">
        <v>-12.671691888359888</v>
      </c>
      <c r="F104" s="808">
        <v>46.49555205099459</v>
      </c>
      <c r="G104" s="808">
        <v>43.009739484639425</v>
      </c>
    </row>
    <row r="105" spans="2:7" ht="30" customHeight="1" x14ac:dyDescent="0.2">
      <c r="B105" s="805" t="s">
        <v>100</v>
      </c>
      <c r="C105" s="807">
        <v>43292.359955255997</v>
      </c>
      <c r="D105" s="807">
        <v>39433.876480010265</v>
      </c>
      <c r="E105" s="807">
        <v>-8.9126198692646881</v>
      </c>
      <c r="F105" s="809">
        <v>8.0838780014346163</v>
      </c>
      <c r="G105" s="809">
        <v>7.7997075456071912</v>
      </c>
    </row>
    <row r="106" spans="2:7" ht="30" customHeight="1" x14ac:dyDescent="0.2">
      <c r="B106" s="805" t="s">
        <v>112</v>
      </c>
      <c r="C106" s="807">
        <v>113683.85500126226</v>
      </c>
      <c r="D106" s="807">
        <v>113734.06113076991</v>
      </c>
      <c r="E106" s="807">
        <v>4.4162937214878184E-2</v>
      </c>
      <c r="F106" s="809">
        <v>21.227912165398429</v>
      </c>
      <c r="G106" s="809">
        <v>22.495693905312574</v>
      </c>
    </row>
    <row r="107" spans="2:7" ht="30" customHeight="1" thickBot="1" x14ac:dyDescent="0.25">
      <c r="B107" s="811" t="s">
        <v>107</v>
      </c>
      <c r="C107" s="864">
        <v>129561.23889972852</v>
      </c>
      <c r="D107" s="864">
        <v>134964.2622935668</v>
      </c>
      <c r="E107" s="807">
        <v>4.1702467803814898</v>
      </c>
      <c r="F107" s="809">
        <v>24.19265778217234</v>
      </c>
      <c r="G107" s="809">
        <v>26.694859064440806</v>
      </c>
    </row>
    <row r="108" spans="2:7" ht="30" customHeight="1" thickBot="1" x14ac:dyDescent="0.25">
      <c r="B108" s="812" t="s">
        <v>113</v>
      </c>
      <c r="C108" s="1384">
        <v>292294.40765473602</v>
      </c>
      <c r="D108" s="1384">
        <v>256883.15189930523</v>
      </c>
      <c r="E108" s="813">
        <v>-12.114927562096653</v>
      </c>
      <c r="F108" s="814">
        <v>54.579430052429217</v>
      </c>
      <c r="G108" s="814">
        <v>50.809447030246616</v>
      </c>
    </row>
    <row r="109" spans="2:7" ht="30" customHeight="1" thickBot="1" x14ac:dyDescent="0.25">
      <c r="B109" s="812" t="s">
        <v>114</v>
      </c>
      <c r="C109" s="1384">
        <v>243245.09390099079</v>
      </c>
      <c r="D109" s="1384">
        <v>248698.32342433673</v>
      </c>
      <c r="E109" s="813">
        <v>2.2418661917866416</v>
      </c>
      <c r="F109" s="814">
        <v>45.420569947570769</v>
      </c>
      <c r="G109" s="814">
        <v>49.190552969753384</v>
      </c>
    </row>
    <row r="110" spans="2:7" ht="30" customHeight="1" thickBot="1" x14ac:dyDescent="0.25">
      <c r="B110" s="860" t="s">
        <v>115</v>
      </c>
      <c r="C110" s="867">
        <v>535539.50155572686</v>
      </c>
      <c r="D110" s="867">
        <v>505581.47532364196</v>
      </c>
      <c r="E110" s="1385">
        <v>-5.5939900128856408</v>
      </c>
      <c r="F110" s="1386">
        <v>100</v>
      </c>
      <c r="G110" s="1386">
        <v>100</v>
      </c>
    </row>
    <row r="111" spans="2:7" x14ac:dyDescent="0.2">
      <c r="B111" s="7" t="s">
        <v>1904</v>
      </c>
      <c r="C111" s="816"/>
      <c r="D111" s="816"/>
      <c r="E111" s="816"/>
      <c r="F111" s="755"/>
      <c r="G111" s="755"/>
    </row>
    <row r="112" spans="2:7" x14ac:dyDescent="0.2">
      <c r="B112" s="277"/>
      <c r="C112" s="277"/>
      <c r="D112" s="277"/>
      <c r="E112" s="277"/>
      <c r="F112" s="755"/>
      <c r="G112" s="755"/>
    </row>
    <row r="113" spans="2:7" x14ac:dyDescent="0.2">
      <c r="B113" s="817"/>
      <c r="C113" s="755"/>
      <c r="D113" s="755"/>
      <c r="E113" s="755"/>
      <c r="F113" s="755"/>
      <c r="G113" s="755"/>
    </row>
    <row r="114" spans="2:7" x14ac:dyDescent="0.2">
      <c r="B114" s="755"/>
      <c r="C114" s="755"/>
      <c r="D114" s="755"/>
      <c r="E114" s="755"/>
      <c r="F114" s="755"/>
      <c r="G114" s="755"/>
    </row>
  </sheetData>
  <mergeCells count="43">
    <mergeCell ref="C102:C103"/>
    <mergeCell ref="D102:D103"/>
    <mergeCell ref="E102:E103"/>
    <mergeCell ref="E80:E81"/>
    <mergeCell ref="B93:G93"/>
    <mergeCell ref="B94:G94"/>
    <mergeCell ref="B96:G96"/>
    <mergeCell ref="B97:G97"/>
    <mergeCell ref="B100:B103"/>
    <mergeCell ref="C100:E100"/>
    <mergeCell ref="F100:G100"/>
    <mergeCell ref="C101:E101"/>
    <mergeCell ref="F101:G101"/>
    <mergeCell ref="K74:L74"/>
    <mergeCell ref="B75:G75"/>
    <mergeCell ref="B78:B81"/>
    <mergeCell ref="C78:E78"/>
    <mergeCell ref="F78:G78"/>
    <mergeCell ref="C79:E79"/>
    <mergeCell ref="F79:G79"/>
    <mergeCell ref="C80:C81"/>
    <mergeCell ref="D80:D81"/>
    <mergeCell ref="E5:E6"/>
    <mergeCell ref="F5:F6"/>
    <mergeCell ref="G5:G6"/>
    <mergeCell ref="B1:H1"/>
    <mergeCell ref="B74:G74"/>
    <mergeCell ref="J1:P1"/>
    <mergeCell ref="B3:B6"/>
    <mergeCell ref="D3:E4"/>
    <mergeCell ref="F3:H3"/>
    <mergeCell ref="J3:J6"/>
    <mergeCell ref="L3:M4"/>
    <mergeCell ref="N3:P3"/>
    <mergeCell ref="F4:H4"/>
    <mergeCell ref="N4:P4"/>
    <mergeCell ref="O5:O6"/>
    <mergeCell ref="P5:P6"/>
    <mergeCell ref="H5:H6"/>
    <mergeCell ref="L5:L6"/>
    <mergeCell ref="M5:M6"/>
    <mergeCell ref="N5:N6"/>
    <mergeCell ref="D5:D6"/>
  </mergeCells>
  <phoneticPr fontId="13" type="noConversion"/>
  <pageMargins left="0.59055118110236227" right="0.39370078740157483" top="0.98425196850393704" bottom="0.39370078740157483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="70" workbookViewId="0"/>
  </sheetViews>
  <sheetFormatPr baseColWidth="10" defaultColWidth="11.42578125" defaultRowHeight="12.75" x14ac:dyDescent="0.2"/>
  <cols>
    <col min="1" max="1" width="48.5703125" customWidth="1"/>
    <col min="3" max="3" width="6.42578125" customWidth="1"/>
    <col min="4" max="4" width="17.85546875" customWidth="1"/>
    <col min="6" max="6" width="7.42578125" customWidth="1"/>
    <col min="7" max="7" width="18.85546875" customWidth="1"/>
    <col min="12" max="12" width="7.7109375" customWidth="1"/>
    <col min="13" max="13" width="19.140625" customWidth="1"/>
  </cols>
  <sheetData>
    <row r="1" spans="1:13" x14ac:dyDescent="0.2">
      <c r="A1" s="540"/>
      <c r="B1" s="540"/>
      <c r="C1" s="540"/>
      <c r="D1" s="540"/>
      <c r="E1" s="540"/>
      <c r="F1" s="540"/>
      <c r="G1" s="281"/>
      <c r="H1" s="540"/>
      <c r="I1" s="540"/>
      <c r="J1" s="540"/>
      <c r="K1" s="540"/>
      <c r="L1" s="540"/>
      <c r="M1" s="540"/>
    </row>
    <row r="2" spans="1:13" ht="18" x14ac:dyDescent="0.2">
      <c r="A2" s="3467" t="s">
        <v>2012</v>
      </c>
      <c r="B2" s="3467"/>
      <c r="C2" s="3467"/>
      <c r="D2" s="3467"/>
      <c r="E2" s="3467"/>
      <c r="F2" s="3467"/>
      <c r="G2" s="3467"/>
      <c r="H2" s="3467"/>
      <c r="I2" s="3467"/>
      <c r="J2" s="3467"/>
      <c r="K2" s="3467"/>
      <c r="L2" s="3467"/>
      <c r="M2" s="3467"/>
    </row>
    <row r="3" spans="1:13" ht="15.75" thickBot="1" x14ac:dyDescent="0.25">
      <c r="A3" s="542"/>
      <c r="B3" s="542"/>
      <c r="C3" s="542"/>
      <c r="D3" s="542"/>
      <c r="E3" s="542"/>
      <c r="F3" s="542"/>
      <c r="G3" s="543"/>
      <c r="H3" s="542"/>
      <c r="I3" s="542"/>
      <c r="J3" s="542"/>
      <c r="K3" s="542"/>
      <c r="L3" s="542"/>
      <c r="M3" s="542"/>
    </row>
    <row r="4" spans="1:13" ht="18.75" thickBot="1" x14ac:dyDescent="0.25">
      <c r="A4" s="818"/>
      <c r="B4" s="3511"/>
      <c r="C4" s="3512"/>
      <c r="D4" s="3513"/>
      <c r="E4" s="819"/>
      <c r="F4" s="819"/>
      <c r="G4" s="820"/>
      <c r="H4" s="3514" t="s">
        <v>1362</v>
      </c>
      <c r="I4" s="3515"/>
      <c r="J4" s="3515"/>
      <c r="K4" s="3515"/>
      <c r="L4" s="3515"/>
      <c r="M4" s="3516"/>
    </row>
    <row r="5" spans="1:13" ht="18" x14ac:dyDescent="0.2">
      <c r="A5" s="821" t="s">
        <v>116</v>
      </c>
      <c r="B5" s="3517" t="s">
        <v>1361</v>
      </c>
      <c r="C5" s="3518"/>
      <c r="D5" s="3519"/>
      <c r="E5" s="3520" t="s">
        <v>1361</v>
      </c>
      <c r="F5" s="3518"/>
      <c r="G5" s="3521"/>
      <c r="H5" s="3522" t="s">
        <v>1364</v>
      </c>
      <c r="I5" s="3523"/>
      <c r="J5" s="3524"/>
      <c r="K5" s="3522" t="s">
        <v>1365</v>
      </c>
      <c r="L5" s="3523"/>
      <c r="M5" s="3524"/>
    </row>
    <row r="6" spans="1:13" ht="18" x14ac:dyDescent="0.2">
      <c r="A6" s="732"/>
      <c r="B6" s="822"/>
      <c r="C6" s="823"/>
      <c r="D6" s="824"/>
      <c r="E6" s="825"/>
      <c r="F6" s="823"/>
      <c r="G6" s="826"/>
      <c r="H6" s="3525" t="s">
        <v>439</v>
      </c>
      <c r="I6" s="3526"/>
      <c r="J6" s="3527"/>
      <c r="K6" s="3525" t="s">
        <v>439</v>
      </c>
      <c r="L6" s="3526"/>
      <c r="M6" s="3527"/>
    </row>
    <row r="7" spans="1:13" ht="18.75" thickBot="1" x14ac:dyDescent="0.25">
      <c r="A7" s="746"/>
      <c r="B7" s="3503">
        <v>2020</v>
      </c>
      <c r="C7" s="3504"/>
      <c r="D7" s="3505"/>
      <c r="E7" s="3506">
        <v>2021</v>
      </c>
      <c r="F7" s="3504"/>
      <c r="G7" s="3507"/>
      <c r="H7" s="3508" t="s">
        <v>1995</v>
      </c>
      <c r="I7" s="3509"/>
      <c r="J7" s="3510"/>
      <c r="K7" s="3508" t="s">
        <v>1995</v>
      </c>
      <c r="L7" s="3509"/>
      <c r="M7" s="3510"/>
    </row>
    <row r="8" spans="1:13" ht="18" x14ac:dyDescent="0.2">
      <c r="A8" s="827"/>
      <c r="B8" s="828"/>
      <c r="C8" s="829"/>
      <c r="D8" s="830"/>
      <c r="E8" s="829"/>
      <c r="F8" s="829"/>
      <c r="G8" s="831"/>
      <c r="H8" s="829"/>
      <c r="I8" s="829"/>
      <c r="J8" s="832"/>
      <c r="K8" s="669"/>
      <c r="L8" s="672"/>
      <c r="M8" s="689"/>
    </row>
    <row r="9" spans="1:13" ht="18" x14ac:dyDescent="0.2">
      <c r="A9" s="1392" t="s">
        <v>117</v>
      </c>
      <c r="B9" s="1393"/>
      <c r="C9" s="1394"/>
      <c r="D9" s="1395"/>
      <c r="E9" s="1396"/>
      <c r="F9" s="1394"/>
      <c r="G9" s="1397"/>
      <c r="H9" s="1394"/>
      <c r="I9" s="695"/>
      <c r="J9" s="1398"/>
      <c r="K9" s="713"/>
      <c r="L9" s="717"/>
      <c r="M9" s="1399"/>
    </row>
    <row r="10" spans="1:13" ht="18" x14ac:dyDescent="0.2">
      <c r="A10" s="833" t="s">
        <v>118</v>
      </c>
      <c r="B10" s="713"/>
      <c r="C10" s="717"/>
      <c r="D10" s="1400"/>
      <c r="E10" s="1401"/>
      <c r="F10" s="717"/>
      <c r="G10" s="1402"/>
      <c r="H10" s="695"/>
      <c r="I10" s="695"/>
      <c r="J10" s="1398"/>
      <c r="K10" s="713"/>
      <c r="L10" s="717"/>
      <c r="M10" s="1399"/>
    </row>
    <row r="11" spans="1:13" ht="18" x14ac:dyDescent="0.2">
      <c r="A11" s="690" t="s">
        <v>119</v>
      </c>
      <c r="B11" s="713"/>
      <c r="C11" s="717"/>
      <c r="D11" s="1395">
        <v>32976.769999999997</v>
      </c>
      <c r="E11" s="1401"/>
      <c r="F11" s="717"/>
      <c r="G11" s="1397">
        <v>34541.339999999997</v>
      </c>
      <c r="H11" s="695"/>
      <c r="I11" s="695"/>
      <c r="J11" s="1403">
        <v>4.7444610251398132</v>
      </c>
      <c r="K11" s="713"/>
      <c r="L11" s="717"/>
      <c r="M11" s="1399">
        <v>1564.5699999999997</v>
      </c>
    </row>
    <row r="12" spans="1:13" ht="18" x14ac:dyDescent="0.2">
      <c r="A12" s="690" t="s">
        <v>120</v>
      </c>
      <c r="B12" s="713"/>
      <c r="C12" s="717"/>
      <c r="D12" s="1400">
        <v>134213693.75</v>
      </c>
      <c r="E12" s="1401"/>
      <c r="F12" s="717"/>
      <c r="G12" s="1397">
        <v>135550050</v>
      </c>
      <c r="H12" s="695"/>
      <c r="I12" s="695"/>
      <c r="J12" s="1403">
        <v>0.99569292272757082</v>
      </c>
      <c r="K12" s="713"/>
      <c r="L12" s="717"/>
      <c r="M12" s="1399">
        <v>1336356.25</v>
      </c>
    </row>
    <row r="13" spans="1:13" ht="18" x14ac:dyDescent="0.2">
      <c r="A13" s="833"/>
      <c r="B13" s="1393"/>
      <c r="C13" s="1394"/>
      <c r="D13" s="1400"/>
      <c r="E13" s="1401"/>
      <c r="F13" s="717"/>
      <c r="G13" s="1402"/>
      <c r="H13" s="1394"/>
      <c r="I13" s="1394"/>
      <c r="J13" s="1404"/>
      <c r="K13" s="713"/>
      <c r="L13" s="717"/>
      <c r="M13" s="1399"/>
    </row>
    <row r="14" spans="1:13" ht="18" x14ac:dyDescent="0.2">
      <c r="A14" s="833" t="s">
        <v>1298</v>
      </c>
      <c r="B14" s="1393"/>
      <c r="C14" s="1394"/>
      <c r="D14" s="1400"/>
      <c r="E14" s="1401"/>
      <c r="F14" s="717"/>
      <c r="G14" s="1402"/>
      <c r="H14" s="1394"/>
      <c r="I14" s="695"/>
      <c r="J14" s="1398"/>
      <c r="K14" s="713"/>
      <c r="L14" s="717"/>
      <c r="M14" s="1399"/>
    </row>
    <row r="15" spans="1:13" ht="18" x14ac:dyDescent="0.2">
      <c r="A15" s="690" t="s">
        <v>121</v>
      </c>
      <c r="B15" s="713"/>
      <c r="C15" s="717"/>
      <c r="D15" s="1395">
        <v>4885.4279999999999</v>
      </c>
      <c r="E15" s="1401"/>
      <c r="F15" s="717"/>
      <c r="G15" s="1397">
        <v>5492.1849999999995</v>
      </c>
      <c r="H15" s="695"/>
      <c r="I15" s="695"/>
      <c r="J15" s="1398">
        <v>12.419730676616254</v>
      </c>
      <c r="K15" s="713"/>
      <c r="L15" s="717"/>
      <c r="M15" s="1399">
        <v>606.75699999999961</v>
      </c>
    </row>
    <row r="16" spans="1:13" ht="18" x14ac:dyDescent="0.2">
      <c r="A16" s="690"/>
      <c r="B16" s="713"/>
      <c r="C16" s="717"/>
      <c r="D16" s="1400"/>
      <c r="E16" s="1401"/>
      <c r="F16" s="717"/>
      <c r="G16" s="1402"/>
      <c r="H16" s="695"/>
      <c r="I16" s="695"/>
      <c r="J16" s="1398"/>
      <c r="K16" s="713"/>
      <c r="L16" s="717"/>
      <c r="M16" s="1399"/>
    </row>
    <row r="17" spans="1:13" ht="18" x14ac:dyDescent="0.2">
      <c r="A17" s="690"/>
      <c r="B17" s="713"/>
      <c r="C17" s="717"/>
      <c r="D17" s="1400"/>
      <c r="E17" s="1401"/>
      <c r="F17" s="717"/>
      <c r="G17" s="1402"/>
      <c r="H17" s="695"/>
      <c r="I17" s="695"/>
      <c r="J17" s="1403"/>
      <c r="K17" s="713"/>
      <c r="L17" s="717"/>
      <c r="M17" s="1405"/>
    </row>
    <row r="18" spans="1:13" ht="18" x14ac:dyDescent="0.2">
      <c r="A18" s="833" t="s">
        <v>122</v>
      </c>
      <c r="B18" s="713"/>
      <c r="C18" s="717"/>
      <c r="D18" s="1400"/>
      <c r="E18" s="1401"/>
      <c r="F18" s="717"/>
      <c r="G18" s="1402"/>
      <c r="H18" s="695"/>
      <c r="I18" s="695"/>
      <c r="J18" s="1398"/>
      <c r="K18" s="713"/>
      <c r="L18" s="717"/>
      <c r="M18" s="1399"/>
    </row>
    <row r="19" spans="1:13" ht="18" x14ac:dyDescent="0.2">
      <c r="A19" s="690" t="s">
        <v>123</v>
      </c>
      <c r="B19" s="713"/>
      <c r="C19" s="717"/>
      <c r="D19" s="1395">
        <v>10354.7004</v>
      </c>
      <c r="E19" s="1401"/>
      <c r="F19" s="717"/>
      <c r="G19" s="1397">
        <v>10569.563400000001</v>
      </c>
      <c r="H19" s="695"/>
      <c r="I19" s="695"/>
      <c r="J19" s="1403">
        <v>2.0750286507565221</v>
      </c>
      <c r="K19" s="713"/>
      <c r="L19" s="717"/>
      <c r="M19" s="1399">
        <v>214.86300000000119</v>
      </c>
    </row>
    <row r="20" spans="1:13" ht="18" x14ac:dyDescent="0.2">
      <c r="A20" s="690" t="s">
        <v>124</v>
      </c>
      <c r="B20" s="713"/>
      <c r="C20" s="717"/>
      <c r="D20" s="1400">
        <v>592890500</v>
      </c>
      <c r="E20" s="1401"/>
      <c r="F20" s="717"/>
      <c r="G20" s="1402">
        <v>620455000</v>
      </c>
      <c r="H20" s="695"/>
      <c r="I20" s="695"/>
      <c r="J20" s="1403">
        <v>4.6491721489887254</v>
      </c>
      <c r="K20" s="713"/>
      <c r="L20" s="717"/>
      <c r="M20" s="1399">
        <v>27564500</v>
      </c>
    </row>
    <row r="21" spans="1:13" ht="18" x14ac:dyDescent="0.2">
      <c r="A21" s="690"/>
      <c r="B21" s="713"/>
      <c r="C21" s="717"/>
      <c r="D21" s="1400"/>
      <c r="E21" s="1401"/>
      <c r="F21" s="717"/>
      <c r="G21" s="1402"/>
      <c r="H21" s="695"/>
      <c r="I21" s="695"/>
      <c r="J21" s="1398"/>
      <c r="K21" s="713"/>
      <c r="L21" s="717"/>
      <c r="M21" s="1399"/>
    </row>
    <row r="22" spans="1:13" ht="18" x14ac:dyDescent="0.2">
      <c r="A22" s="690"/>
      <c r="B22" s="713"/>
      <c r="C22" s="717"/>
      <c r="D22" s="1400"/>
      <c r="E22" s="1401"/>
      <c r="F22" s="717"/>
      <c r="G22" s="1402"/>
      <c r="H22" s="695"/>
      <c r="I22" s="695"/>
      <c r="J22" s="1403"/>
      <c r="K22" s="713"/>
      <c r="L22" s="717"/>
      <c r="M22" s="1405"/>
    </row>
    <row r="23" spans="1:13" ht="18" x14ac:dyDescent="0.2">
      <c r="A23" s="833" t="s">
        <v>1333</v>
      </c>
      <c r="B23" s="1393"/>
      <c r="C23" s="1394"/>
      <c r="D23" s="1400"/>
      <c r="E23" s="1401"/>
      <c r="F23" s="717"/>
      <c r="G23" s="1402"/>
      <c r="H23" s="1394"/>
      <c r="I23" s="1394"/>
      <c r="J23" s="1404"/>
      <c r="K23" s="713"/>
      <c r="L23" s="717"/>
      <c r="M23" s="1399"/>
    </row>
    <row r="24" spans="1:13" ht="18" x14ac:dyDescent="0.2">
      <c r="A24" s="690" t="s">
        <v>125</v>
      </c>
      <c r="B24" s="713"/>
      <c r="C24" s="717"/>
      <c r="D24" s="1395">
        <v>366.32100000000003</v>
      </c>
      <c r="E24" s="1401"/>
      <c r="F24" s="717"/>
      <c r="G24" s="1402">
        <v>369.26</v>
      </c>
      <c r="H24" s="695"/>
      <c r="I24" s="695"/>
      <c r="J24" s="1398">
        <v>0.80230180633924419</v>
      </c>
      <c r="K24" s="713"/>
      <c r="L24" s="717"/>
      <c r="M24" s="1366">
        <v>2.9389999999999645</v>
      </c>
    </row>
    <row r="25" spans="1:13" ht="18" x14ac:dyDescent="0.2">
      <c r="A25" s="690"/>
      <c r="B25" s="713"/>
      <c r="C25" s="717"/>
      <c r="D25" s="1406"/>
      <c r="E25" s="1401"/>
      <c r="F25" s="717"/>
      <c r="G25" s="1407"/>
      <c r="H25" s="695"/>
      <c r="I25" s="695"/>
      <c r="J25" s="1398"/>
      <c r="K25" s="713"/>
      <c r="L25" s="717"/>
      <c r="M25" s="1399"/>
    </row>
    <row r="26" spans="1:13" ht="18" x14ac:dyDescent="0.2">
      <c r="A26" s="833"/>
      <c r="B26" s="713"/>
      <c r="C26" s="717"/>
      <c r="D26" s="1400"/>
      <c r="E26" s="1401"/>
      <c r="F26" s="717"/>
      <c r="G26" s="1402"/>
      <c r="H26" s="695"/>
      <c r="I26" s="695"/>
      <c r="J26" s="1398"/>
      <c r="K26" s="713"/>
      <c r="L26" s="717"/>
      <c r="M26" s="1399"/>
    </row>
    <row r="27" spans="1:13" ht="18" x14ac:dyDescent="0.2">
      <c r="A27" s="1392" t="s">
        <v>126</v>
      </c>
      <c r="B27" s="713"/>
      <c r="C27" s="717"/>
      <c r="D27" s="1400"/>
      <c r="E27" s="1401"/>
      <c r="F27" s="717"/>
      <c r="G27" s="1402"/>
      <c r="H27" s="695"/>
      <c r="I27" s="695"/>
      <c r="J27" s="1398"/>
      <c r="K27" s="713"/>
      <c r="L27" s="717"/>
      <c r="M27" s="1399"/>
    </row>
    <row r="28" spans="1:13" ht="18" x14ac:dyDescent="0.2">
      <c r="A28" s="1408" t="s">
        <v>127</v>
      </c>
      <c r="B28" s="713"/>
      <c r="C28" s="717"/>
      <c r="D28" s="1400"/>
      <c r="E28" s="1401"/>
      <c r="F28" s="717"/>
      <c r="G28" s="1402"/>
      <c r="H28" s="695"/>
      <c r="I28" s="695"/>
      <c r="J28" s="1398"/>
      <c r="K28" s="713"/>
      <c r="L28" s="717"/>
      <c r="M28" s="1399"/>
    </row>
    <row r="29" spans="1:13" ht="18" x14ac:dyDescent="0.2">
      <c r="A29" s="1408"/>
      <c r="B29" s="713"/>
      <c r="C29" s="717"/>
      <c r="D29" s="1400"/>
      <c r="E29" s="1401"/>
      <c r="F29" s="717"/>
      <c r="G29" s="1402"/>
      <c r="H29" s="695"/>
      <c r="I29" s="695"/>
      <c r="J29" s="1398"/>
      <c r="K29" s="713"/>
      <c r="L29" s="717"/>
      <c r="M29" s="1399"/>
    </row>
    <row r="30" spans="1:13" ht="18" x14ac:dyDescent="0.2">
      <c r="A30" s="690" t="s">
        <v>1134</v>
      </c>
      <c r="B30" s="713"/>
      <c r="C30" s="717"/>
      <c r="D30" s="1395">
        <v>60811.040999999997</v>
      </c>
      <c r="E30" s="1401"/>
      <c r="F30" s="717"/>
      <c r="G30" s="1397">
        <v>67675.654999999999</v>
      </c>
      <c r="H30" s="695"/>
      <c r="I30" s="695"/>
      <c r="J30" s="1398">
        <v>11.288433625071477</v>
      </c>
      <c r="K30" s="713"/>
      <c r="L30" s="717"/>
      <c r="M30" s="1366">
        <v>6864.6140000000014</v>
      </c>
    </row>
    <row r="31" spans="1:13" ht="18" x14ac:dyDescent="0.2">
      <c r="A31" s="690" t="s">
        <v>1347</v>
      </c>
      <c r="B31" s="713"/>
      <c r="C31" s="717"/>
      <c r="D31" s="1395">
        <v>2487.5822000000003</v>
      </c>
      <c r="E31" s="1401"/>
      <c r="F31" s="717"/>
      <c r="G31" s="1397">
        <v>3063.915</v>
      </c>
      <c r="H31" s="695"/>
      <c r="I31" s="695"/>
      <c r="J31" s="1398">
        <v>23.16839218418589</v>
      </c>
      <c r="K31" s="713"/>
      <c r="L31" s="717"/>
      <c r="M31" s="1366">
        <v>576.33279999999968</v>
      </c>
    </row>
    <row r="32" spans="1:13" ht="18" x14ac:dyDescent="0.2">
      <c r="A32" s="690" t="s">
        <v>1348</v>
      </c>
      <c r="B32" s="713"/>
      <c r="C32" s="717"/>
      <c r="D32" s="1395">
        <v>534.29092000000003</v>
      </c>
      <c r="E32" s="1401"/>
      <c r="F32" s="717"/>
      <c r="G32" s="1397">
        <v>534.29092000000003</v>
      </c>
      <c r="H32" s="695"/>
      <c r="I32" s="695"/>
      <c r="J32" s="1398">
        <v>0</v>
      </c>
      <c r="K32" s="713"/>
      <c r="L32" s="717"/>
      <c r="M32" s="1366">
        <v>0</v>
      </c>
    </row>
    <row r="33" spans="1:13" ht="18" x14ac:dyDescent="0.2">
      <c r="A33" s="690" t="s">
        <v>1349</v>
      </c>
      <c r="B33" s="713"/>
      <c r="C33" s="717"/>
      <c r="D33" s="1395">
        <v>661.40449999999998</v>
      </c>
      <c r="E33" s="1401"/>
      <c r="F33" s="717"/>
      <c r="G33" s="1397">
        <v>909.35450000000003</v>
      </c>
      <c r="H33" s="695"/>
      <c r="I33" s="695"/>
      <c r="J33" s="1398">
        <v>37.488405355572866</v>
      </c>
      <c r="K33" s="713"/>
      <c r="L33" s="717"/>
      <c r="M33" s="1366">
        <v>247.95000000000005</v>
      </c>
    </row>
    <row r="34" spans="1:13" ht="18" x14ac:dyDescent="0.2">
      <c r="A34" s="690" t="s">
        <v>651</v>
      </c>
      <c r="B34" s="713"/>
      <c r="C34" s="717"/>
      <c r="D34" s="1395">
        <v>405.81065000000001</v>
      </c>
      <c r="E34" s="1401"/>
      <c r="F34" s="717"/>
      <c r="G34" s="1397">
        <v>405.81065000000001</v>
      </c>
      <c r="H34" s="695"/>
      <c r="I34" s="695"/>
      <c r="J34" s="1398">
        <v>0</v>
      </c>
      <c r="K34" s="713"/>
      <c r="L34" s="717"/>
      <c r="M34" s="1366">
        <v>0</v>
      </c>
    </row>
    <row r="35" spans="1:13" ht="18" x14ac:dyDescent="0.2">
      <c r="A35" s="690" t="s">
        <v>1781</v>
      </c>
      <c r="B35" s="713"/>
      <c r="C35" s="717"/>
      <c r="D35" s="1395">
        <v>496.28440000000001</v>
      </c>
      <c r="E35" s="1401"/>
      <c r="F35" s="717"/>
      <c r="G35" s="1397">
        <v>496.28440000000001</v>
      </c>
      <c r="H35" s="695"/>
      <c r="I35" s="695"/>
      <c r="J35" s="1398">
        <v>0</v>
      </c>
      <c r="K35" s="713"/>
      <c r="L35" s="717"/>
      <c r="M35" s="1366">
        <v>0</v>
      </c>
    </row>
    <row r="36" spans="1:13" ht="18" x14ac:dyDescent="0.2">
      <c r="A36" s="839" t="s">
        <v>128</v>
      </c>
      <c r="B36" s="840"/>
      <c r="C36" s="741"/>
      <c r="D36" s="1948">
        <v>65396.413669999987</v>
      </c>
      <c r="E36" s="1391"/>
      <c r="F36" s="741"/>
      <c r="G36" s="1363">
        <v>73085.310469999997</v>
      </c>
      <c r="H36" s="841"/>
      <c r="I36" s="841"/>
      <c r="J36" s="1793">
        <v>11.757367672789101</v>
      </c>
      <c r="K36" s="840"/>
      <c r="L36" s="741"/>
      <c r="M36" s="1363">
        <v>7688.8968000000095</v>
      </c>
    </row>
    <row r="37" spans="1:13" ht="18" x14ac:dyDescent="0.2">
      <c r="A37" s="1781" t="s">
        <v>272</v>
      </c>
      <c r="B37" s="834"/>
      <c r="C37" s="712"/>
      <c r="D37" s="835"/>
      <c r="E37" s="836"/>
      <c r="F37" s="712"/>
      <c r="G37" s="837"/>
      <c r="H37" s="686"/>
      <c r="I37" s="686"/>
      <c r="J37" s="838"/>
      <c r="K37" s="834"/>
      <c r="L37" s="712"/>
      <c r="M37" s="1784"/>
    </row>
    <row r="38" spans="1:13" ht="18" x14ac:dyDescent="0.2">
      <c r="A38" s="839" t="s">
        <v>129</v>
      </c>
      <c r="B38" s="840"/>
      <c r="C38" s="741"/>
      <c r="D38" s="1948">
        <v>113613.31206999999</v>
      </c>
      <c r="E38" s="1391"/>
      <c r="F38" s="741"/>
      <c r="G38" s="742">
        <v>123688.39886999999</v>
      </c>
      <c r="H38" s="841"/>
      <c r="I38" s="841"/>
      <c r="J38" s="842">
        <v>8.8678752660537725</v>
      </c>
      <c r="K38" s="840"/>
      <c r="L38" s="741"/>
      <c r="M38" s="1363">
        <v>10075.086800000005</v>
      </c>
    </row>
    <row r="39" spans="1:13" ht="18" x14ac:dyDescent="0.2">
      <c r="A39" s="839" t="s">
        <v>130</v>
      </c>
      <c r="B39" s="840"/>
      <c r="C39" s="741"/>
      <c r="D39" s="1949">
        <v>366.32100000000003</v>
      </c>
      <c r="E39" s="741"/>
      <c r="F39" s="741"/>
      <c r="G39" s="742">
        <v>369.26</v>
      </c>
      <c r="H39" s="841"/>
      <c r="I39" s="841"/>
      <c r="J39" s="842">
        <v>0.80230180633924419</v>
      </c>
      <c r="K39" s="840"/>
      <c r="L39" s="741"/>
      <c r="M39" s="1363">
        <v>2.9389999999999645</v>
      </c>
    </row>
    <row r="40" spans="1:13" ht="18" x14ac:dyDescent="0.2">
      <c r="A40" s="839" t="s">
        <v>131</v>
      </c>
      <c r="B40" s="840"/>
      <c r="C40" s="741"/>
      <c r="D40" s="742">
        <v>134213693.75</v>
      </c>
      <c r="E40" s="741"/>
      <c r="F40" s="741"/>
      <c r="G40" s="742">
        <v>135550050</v>
      </c>
      <c r="H40" s="841"/>
      <c r="I40" s="841"/>
      <c r="J40" s="842">
        <v>0.99569292272757082</v>
      </c>
      <c r="K40" s="840"/>
      <c r="L40" s="741"/>
      <c r="M40" s="1363">
        <v>1336356.25</v>
      </c>
    </row>
    <row r="41" spans="1:13" ht="18.75" thickBot="1" x14ac:dyDescent="0.25">
      <c r="A41" s="843" t="s">
        <v>132</v>
      </c>
      <c r="B41" s="844"/>
      <c r="C41" s="845"/>
      <c r="D41" s="749">
        <v>592890500</v>
      </c>
      <c r="E41" s="845"/>
      <c r="F41" s="845"/>
      <c r="G41" s="749">
        <v>620455000</v>
      </c>
      <c r="H41" s="846"/>
      <c r="I41" s="846"/>
      <c r="J41" s="847">
        <v>4.6491721489887254</v>
      </c>
      <c r="K41" s="844"/>
      <c r="L41" s="845"/>
      <c r="M41" s="1785">
        <v>27564500</v>
      </c>
    </row>
    <row r="42" spans="1:13" ht="15" x14ac:dyDescent="0.2">
      <c r="A42" s="7" t="s">
        <v>1904</v>
      </c>
      <c r="B42" s="603"/>
      <c r="C42" s="603"/>
      <c r="D42" s="603"/>
      <c r="E42" s="603"/>
      <c r="F42" s="603"/>
      <c r="G42" s="543"/>
      <c r="H42" s="542"/>
      <c r="I42" s="542"/>
      <c r="J42" s="542"/>
      <c r="K42" s="542"/>
      <c r="L42" s="542"/>
      <c r="M42" s="542"/>
    </row>
    <row r="43" spans="1:13" ht="15" x14ac:dyDescent="0.2">
      <c r="A43" s="607"/>
      <c r="B43" s="540"/>
      <c r="C43" s="540"/>
      <c r="D43" s="540"/>
      <c r="E43" s="540"/>
      <c r="F43" s="542"/>
      <c r="G43" s="543"/>
      <c r="H43" s="542"/>
      <c r="I43" s="542"/>
      <c r="J43" s="542"/>
      <c r="K43" s="542"/>
      <c r="L43" s="542"/>
      <c r="M43" s="542"/>
    </row>
    <row r="45" spans="1:13" ht="18" x14ac:dyDescent="0.25">
      <c r="D45" s="2422"/>
    </row>
  </sheetData>
  <mergeCells count="13">
    <mergeCell ref="H6:J6"/>
    <mergeCell ref="K6:M6"/>
    <mergeCell ref="B7:D7"/>
    <mergeCell ref="E7:G7"/>
    <mergeCell ref="H7:J7"/>
    <mergeCell ref="K7:M7"/>
    <mergeCell ref="A2:M2"/>
    <mergeCell ref="B4:D4"/>
    <mergeCell ref="H4:M4"/>
    <mergeCell ref="B5:D5"/>
    <mergeCell ref="E5:G5"/>
    <mergeCell ref="H5:J5"/>
    <mergeCell ref="K5:M5"/>
  </mergeCells>
  <phoneticPr fontId="13" type="noConversion"/>
  <pageMargins left="0.78740157480314965" right="0.39370078740157483" top="0.98425196850393704" bottom="0.59055118110236227" header="0.59055118110236227" footer="0"/>
  <pageSetup scale="65" orientation="landscape" horizontalDpi="4294967293" r:id="rId1"/>
  <headerFooter alignWithMargins="0">
    <oddHeader>&amp;C&amp;"Arial,Negrita"&amp;12GOBERNACIÒN DEL HUILA&amp;"Arial,Normal"&amp;10
&amp;"Arial,Negrita"&amp;12Secretaría de Agricultura y Minería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zoomScale="75" workbookViewId="0"/>
  </sheetViews>
  <sheetFormatPr baseColWidth="10" defaultColWidth="11.42578125" defaultRowHeight="12.75" x14ac:dyDescent="0.2"/>
  <cols>
    <col min="1" max="1" width="5.7109375" customWidth="1"/>
    <col min="2" max="2" width="46.42578125" customWidth="1"/>
    <col min="3" max="3" width="20" customWidth="1"/>
    <col min="4" max="4" width="22.140625" customWidth="1"/>
    <col min="5" max="5" width="23.7109375" customWidth="1"/>
    <col min="6" max="6" width="21" customWidth="1"/>
    <col min="7" max="7" width="18.85546875" customWidth="1"/>
    <col min="8" max="8" width="16.5703125" customWidth="1"/>
  </cols>
  <sheetData>
    <row r="1" spans="1:9" ht="15.75" x14ac:dyDescent="0.2">
      <c r="A1" s="755"/>
      <c r="B1" s="3397" t="s">
        <v>331</v>
      </c>
      <c r="C1" s="3397"/>
      <c r="D1" s="3397"/>
      <c r="E1" s="3397"/>
      <c r="F1" s="3397"/>
      <c r="G1" s="3397"/>
      <c r="H1" s="3397"/>
      <c r="I1" s="540"/>
    </row>
    <row r="2" spans="1:9" ht="15.75" x14ac:dyDescent="0.2">
      <c r="A2" s="755"/>
      <c r="B2" s="3397" t="s">
        <v>134</v>
      </c>
      <c r="C2" s="3397"/>
      <c r="D2" s="3397"/>
      <c r="E2" s="3397"/>
      <c r="F2" s="3397"/>
      <c r="G2" s="3397"/>
      <c r="H2" s="3397"/>
      <c r="I2" s="540"/>
    </row>
    <row r="3" spans="1:9" x14ac:dyDescent="0.2">
      <c r="A3" s="755"/>
      <c r="B3" s="540"/>
      <c r="C3" s="540"/>
      <c r="D3" s="540"/>
      <c r="E3" s="540"/>
      <c r="F3" s="540"/>
      <c r="G3" s="540"/>
      <c r="H3" s="540"/>
      <c r="I3" s="540"/>
    </row>
    <row r="4" spans="1:9" ht="16.5" customHeight="1" x14ac:dyDescent="0.2">
      <c r="A4" s="755"/>
      <c r="B4" s="540"/>
      <c r="C4" s="540"/>
      <c r="D4" s="540"/>
      <c r="E4" s="540"/>
      <c r="F4" s="540"/>
      <c r="G4" s="540"/>
      <c r="H4" s="2096" t="s">
        <v>1821</v>
      </c>
      <c r="I4" s="540"/>
    </row>
    <row r="5" spans="1:9" ht="16.5" thickBot="1" x14ac:dyDescent="0.25">
      <c r="A5" s="755"/>
      <c r="B5" s="3528" t="s">
        <v>2013</v>
      </c>
      <c r="C5" s="3528"/>
      <c r="D5" s="3528"/>
      <c r="E5" s="3528"/>
      <c r="F5" s="3528"/>
      <c r="G5" s="3528"/>
      <c r="H5" s="3528"/>
      <c r="I5" s="540"/>
    </row>
    <row r="6" spans="1:9" ht="15.75" x14ac:dyDescent="0.2">
      <c r="A6" s="755"/>
      <c r="B6" s="3398" t="s">
        <v>116</v>
      </c>
      <c r="C6" s="544" t="s">
        <v>83</v>
      </c>
      <c r="D6" s="3432" t="s">
        <v>135</v>
      </c>
      <c r="E6" s="3420"/>
      <c r="F6" s="3401" t="s">
        <v>85</v>
      </c>
      <c r="G6" s="3405"/>
      <c r="H6" s="3420"/>
      <c r="I6" s="540"/>
    </row>
    <row r="7" spans="1:9" ht="16.5" thickBot="1" x14ac:dyDescent="0.25">
      <c r="A7" s="755"/>
      <c r="B7" s="3399"/>
      <c r="C7" s="545" t="s">
        <v>86</v>
      </c>
      <c r="D7" s="3433"/>
      <c r="E7" s="3434"/>
      <c r="F7" s="3421" t="s">
        <v>1555</v>
      </c>
      <c r="G7" s="3422"/>
      <c r="H7" s="3423"/>
      <c r="I7" s="540"/>
    </row>
    <row r="8" spans="1:9" ht="15.75" x14ac:dyDescent="0.2">
      <c r="A8" s="755"/>
      <c r="B8" s="3399"/>
      <c r="C8" s="545" t="s">
        <v>849</v>
      </c>
      <c r="D8" s="3403" t="s">
        <v>1870</v>
      </c>
      <c r="E8" s="3403" t="s">
        <v>2008</v>
      </c>
      <c r="F8" s="3398">
        <v>2020</v>
      </c>
      <c r="G8" s="3398">
        <v>2021</v>
      </c>
      <c r="H8" s="3398" t="s">
        <v>87</v>
      </c>
      <c r="I8" s="540"/>
    </row>
    <row r="9" spans="1:9" ht="16.5" thickBot="1" x14ac:dyDescent="0.25">
      <c r="A9" s="755"/>
      <c r="B9" s="3400"/>
      <c r="C9" s="2088" t="s">
        <v>1553</v>
      </c>
      <c r="D9" s="3415"/>
      <c r="E9" s="3415"/>
      <c r="F9" s="3400"/>
      <c r="G9" s="3400"/>
      <c r="H9" s="3400"/>
      <c r="I9" s="540"/>
    </row>
    <row r="10" spans="1:9" ht="18" x14ac:dyDescent="0.2">
      <c r="A10" s="755"/>
      <c r="B10" s="1412" t="s">
        <v>117</v>
      </c>
      <c r="C10" s="1413"/>
      <c r="D10" s="1413"/>
      <c r="E10" s="1414"/>
      <c r="F10" s="848"/>
      <c r="G10" s="849"/>
      <c r="H10" s="848"/>
      <c r="I10" s="540"/>
    </row>
    <row r="11" spans="1:9" ht="18" x14ac:dyDescent="0.2">
      <c r="A11" s="755"/>
      <c r="B11" s="833" t="s">
        <v>118</v>
      </c>
      <c r="C11" s="632"/>
      <c r="D11" s="766"/>
      <c r="E11" s="632"/>
      <c r="F11" s="1377"/>
      <c r="G11" s="1378"/>
      <c r="H11" s="1377"/>
      <c r="I11" s="540"/>
    </row>
    <row r="12" spans="1:9" ht="18" x14ac:dyDescent="0.2">
      <c r="A12" s="755"/>
      <c r="B12" s="690" t="s">
        <v>119</v>
      </c>
      <c r="C12" s="717">
        <v>2850000</v>
      </c>
      <c r="D12" s="1415">
        <v>32976.769999999997</v>
      </c>
      <c r="E12" s="1402">
        <v>34541.339999999997</v>
      </c>
      <c r="F12" s="807">
        <v>93983.794499999989</v>
      </c>
      <c r="G12" s="1956">
        <v>98442.818999999989</v>
      </c>
      <c r="H12" s="807">
        <v>4.7444610251398132</v>
      </c>
      <c r="I12" s="540"/>
    </row>
    <row r="13" spans="1:9" ht="18" x14ac:dyDescent="0.2">
      <c r="A13" s="755"/>
      <c r="B13" s="690" t="s">
        <v>120</v>
      </c>
      <c r="C13" s="717">
        <v>535</v>
      </c>
      <c r="D13" s="1415">
        <v>134213693.75</v>
      </c>
      <c r="E13" s="1402">
        <v>135550050</v>
      </c>
      <c r="F13" s="807">
        <v>71804.326156249997</v>
      </c>
      <c r="G13" s="1956">
        <v>72519.276750000005</v>
      </c>
      <c r="H13" s="807">
        <v>0.99569292272758503</v>
      </c>
      <c r="I13" s="540"/>
    </row>
    <row r="14" spans="1:9" ht="18" x14ac:dyDescent="0.2">
      <c r="A14" s="755"/>
      <c r="B14" s="739" t="s">
        <v>439</v>
      </c>
      <c r="C14" s="850"/>
      <c r="D14" s="851"/>
      <c r="E14" s="852"/>
      <c r="F14" s="853">
        <v>165788.12065624999</v>
      </c>
      <c r="G14" s="854">
        <v>170962.09574999998</v>
      </c>
      <c r="H14" s="853">
        <v>3.1208358435269759</v>
      </c>
      <c r="I14" s="540"/>
    </row>
    <row r="15" spans="1:9" ht="18" x14ac:dyDescent="0.2">
      <c r="A15" s="755"/>
      <c r="B15" s="833"/>
      <c r="C15" s="717"/>
      <c r="D15" s="1415"/>
      <c r="E15" s="1402"/>
      <c r="F15" s="1377"/>
      <c r="G15" s="1378"/>
      <c r="H15" s="1377"/>
      <c r="I15" s="540"/>
    </row>
    <row r="16" spans="1:9" ht="18" x14ac:dyDescent="0.2">
      <c r="A16" s="755"/>
      <c r="B16" s="833" t="s">
        <v>1298</v>
      </c>
      <c r="C16" s="717"/>
      <c r="D16" s="1415"/>
      <c r="E16" s="1402"/>
      <c r="F16" s="1377"/>
      <c r="G16" s="1378"/>
      <c r="H16" s="1377"/>
      <c r="I16" s="540"/>
    </row>
    <row r="17" spans="1:9" ht="18" x14ac:dyDescent="0.2">
      <c r="A17" s="755"/>
      <c r="B17" s="690" t="s">
        <v>121</v>
      </c>
      <c r="C17" s="717">
        <v>4000000</v>
      </c>
      <c r="D17" s="1415">
        <v>4885.4279999999999</v>
      </c>
      <c r="E17" s="1402">
        <v>5492.1849999999995</v>
      </c>
      <c r="F17" s="807">
        <v>19541.712</v>
      </c>
      <c r="G17" s="1956">
        <v>21968.739999999998</v>
      </c>
      <c r="H17" s="807">
        <v>12.419730676616254</v>
      </c>
      <c r="I17" s="540"/>
    </row>
    <row r="18" spans="1:9" ht="18" x14ac:dyDescent="0.2">
      <c r="A18" s="755"/>
      <c r="B18" s="739" t="s">
        <v>439</v>
      </c>
      <c r="C18" s="850"/>
      <c r="D18" s="851"/>
      <c r="E18" s="852"/>
      <c r="F18" s="853">
        <v>19541.712</v>
      </c>
      <c r="G18" s="854">
        <v>21968.739999999998</v>
      </c>
      <c r="H18" s="853">
        <v>12.419730676616254</v>
      </c>
      <c r="I18" s="540"/>
    </row>
    <row r="19" spans="1:9" ht="18" x14ac:dyDescent="0.2">
      <c r="A19" s="755"/>
      <c r="B19" s="690"/>
      <c r="C19" s="717"/>
      <c r="D19" s="1415"/>
      <c r="E19" s="1402"/>
      <c r="F19" s="1377"/>
      <c r="G19" s="1378"/>
      <c r="H19" s="1377"/>
      <c r="I19" s="540"/>
    </row>
    <row r="20" spans="1:9" ht="18" x14ac:dyDescent="0.2">
      <c r="A20" s="755"/>
      <c r="B20" s="833" t="s">
        <v>122</v>
      </c>
      <c r="C20" s="717"/>
      <c r="D20" s="1415"/>
      <c r="E20" s="1402"/>
      <c r="F20" s="1377"/>
      <c r="G20" s="1378"/>
      <c r="H20" s="1377"/>
      <c r="I20" s="540"/>
    </row>
    <row r="21" spans="1:9" ht="18" x14ac:dyDescent="0.2">
      <c r="A21" s="755"/>
      <c r="B21" s="690" t="s">
        <v>123</v>
      </c>
      <c r="C21" s="717">
        <v>4050000</v>
      </c>
      <c r="D21" s="1415">
        <v>10354.7004</v>
      </c>
      <c r="E21" s="1402">
        <v>10569.563400000001</v>
      </c>
      <c r="F21" s="807">
        <v>41936.536619999999</v>
      </c>
      <c r="G21" s="1956">
        <v>42806.731769999999</v>
      </c>
      <c r="H21" s="807">
        <v>2.0750286507565221</v>
      </c>
      <c r="I21" s="540"/>
    </row>
    <row r="22" spans="1:9" ht="18" x14ac:dyDescent="0.2">
      <c r="A22" s="755"/>
      <c r="B22" s="690" t="s">
        <v>124</v>
      </c>
      <c r="C22" s="717">
        <v>162</v>
      </c>
      <c r="D22" s="1415">
        <v>592890500</v>
      </c>
      <c r="E22" s="1402">
        <v>620455000</v>
      </c>
      <c r="F22" s="807">
        <v>96048.260999999999</v>
      </c>
      <c r="G22" s="1956">
        <v>100513.71</v>
      </c>
      <c r="H22" s="807">
        <v>4.6491721489887254</v>
      </c>
      <c r="I22" s="540"/>
    </row>
    <row r="23" spans="1:9" ht="18" x14ac:dyDescent="0.2">
      <c r="A23" s="755"/>
      <c r="B23" s="739" t="s">
        <v>439</v>
      </c>
      <c r="C23" s="850"/>
      <c r="D23" s="851"/>
      <c r="E23" s="852"/>
      <c r="F23" s="853">
        <v>137984.79762</v>
      </c>
      <c r="G23" s="854">
        <v>143320.44177</v>
      </c>
      <c r="H23" s="853">
        <v>3.8668347832737169</v>
      </c>
      <c r="I23" s="540"/>
    </row>
    <row r="24" spans="1:9" ht="18" x14ac:dyDescent="0.2">
      <c r="A24" s="755"/>
      <c r="B24" s="690"/>
      <c r="C24" s="717"/>
      <c r="D24" s="1415"/>
      <c r="E24" s="1402"/>
      <c r="F24" s="1377"/>
      <c r="G24" s="1378"/>
      <c r="H24" s="1377"/>
      <c r="I24" s="540"/>
    </row>
    <row r="25" spans="1:9" ht="18" x14ac:dyDescent="0.2">
      <c r="A25" s="755"/>
      <c r="B25" s="833" t="s">
        <v>1333</v>
      </c>
      <c r="C25" s="717"/>
      <c r="D25" s="1415"/>
      <c r="E25" s="1402"/>
      <c r="F25" s="1377"/>
      <c r="G25" s="1378"/>
      <c r="H25" s="1377"/>
      <c r="I25" s="540"/>
    </row>
    <row r="26" spans="1:9" ht="18" x14ac:dyDescent="0.2">
      <c r="A26" s="755"/>
      <c r="B26" s="690" t="s">
        <v>125</v>
      </c>
      <c r="C26" s="717">
        <v>5500000</v>
      </c>
      <c r="D26" s="1415">
        <v>366.32100000000003</v>
      </c>
      <c r="E26" s="1402">
        <v>369.26</v>
      </c>
      <c r="F26" s="807">
        <v>2014.7655000000002</v>
      </c>
      <c r="G26" s="1956">
        <v>2030.93</v>
      </c>
      <c r="H26" s="807">
        <v>0.80230180633924419</v>
      </c>
      <c r="I26" s="540"/>
    </row>
    <row r="27" spans="1:9" ht="18" x14ac:dyDescent="0.2">
      <c r="A27" s="755"/>
      <c r="B27" s="739" t="s">
        <v>439</v>
      </c>
      <c r="C27" s="741"/>
      <c r="D27" s="853"/>
      <c r="E27" s="855"/>
      <c r="F27" s="853">
        <v>2014.7655000000002</v>
      </c>
      <c r="G27" s="854">
        <v>2030.93</v>
      </c>
      <c r="H27" s="853">
        <v>0.80230180633924419</v>
      </c>
      <c r="I27" s="540"/>
    </row>
    <row r="28" spans="1:9" ht="18" x14ac:dyDescent="0.2">
      <c r="A28" s="755"/>
      <c r="B28" s="833"/>
      <c r="C28" s="1416"/>
      <c r="D28" s="1417"/>
      <c r="E28" s="1418"/>
      <c r="F28" s="1417"/>
      <c r="G28" s="1419"/>
      <c r="H28" s="1417"/>
      <c r="I28" s="540"/>
    </row>
    <row r="29" spans="1:9" ht="18" x14ac:dyDescent="0.2">
      <c r="A29" s="755"/>
      <c r="B29" s="739" t="s">
        <v>136</v>
      </c>
      <c r="C29" s="741"/>
      <c r="D29" s="853"/>
      <c r="E29" s="855"/>
      <c r="F29" s="853">
        <v>325329.39577624993</v>
      </c>
      <c r="G29" s="853">
        <v>338282.20752</v>
      </c>
      <c r="H29" s="853">
        <v>3.9814452403983012</v>
      </c>
      <c r="I29" s="540"/>
    </row>
    <row r="30" spans="1:9" ht="18" x14ac:dyDescent="0.2">
      <c r="A30" s="755"/>
      <c r="B30" s="833"/>
      <c r="C30" s="717"/>
      <c r="D30" s="1415"/>
      <c r="E30" s="1402"/>
      <c r="F30" s="1377"/>
      <c r="G30" s="1378"/>
      <c r="H30" s="1377"/>
      <c r="I30" s="540"/>
    </row>
    <row r="31" spans="1:9" ht="18" x14ac:dyDescent="0.2">
      <c r="A31" s="755"/>
      <c r="B31" s="1392" t="s">
        <v>126</v>
      </c>
      <c r="C31" s="717"/>
      <c r="D31" s="1415"/>
      <c r="E31" s="1402"/>
      <c r="F31" s="1377"/>
      <c r="G31" s="1378"/>
      <c r="H31" s="1377"/>
      <c r="I31" s="540"/>
    </row>
    <row r="32" spans="1:9" ht="18" x14ac:dyDescent="0.2">
      <c r="A32" s="755"/>
      <c r="B32" s="690" t="s">
        <v>1517</v>
      </c>
      <c r="C32" s="717">
        <v>4150000</v>
      </c>
      <c r="D32" s="2029">
        <v>60811.040999999997</v>
      </c>
      <c r="E32" s="1397">
        <v>67675.654999999999</v>
      </c>
      <c r="F32" s="807">
        <v>252365.82015000001</v>
      </c>
      <c r="G32" s="1956">
        <v>280853.96824999998</v>
      </c>
      <c r="H32" s="807">
        <v>11.288433625071463</v>
      </c>
      <c r="I32" s="540"/>
    </row>
    <row r="33" spans="1:9" ht="18" x14ac:dyDescent="0.2">
      <c r="A33" s="755"/>
      <c r="B33" s="690" t="s">
        <v>137</v>
      </c>
      <c r="C33" s="717">
        <v>3800000</v>
      </c>
      <c r="D33" s="2029">
        <v>2487.5822000000003</v>
      </c>
      <c r="E33" s="1397">
        <v>3063.915</v>
      </c>
      <c r="F33" s="807">
        <v>9452.8123600000017</v>
      </c>
      <c r="G33" s="1956">
        <v>11642.877</v>
      </c>
      <c r="H33" s="807">
        <v>23.16839218418589</v>
      </c>
      <c r="I33" s="540"/>
    </row>
    <row r="34" spans="1:9" ht="18" x14ac:dyDescent="0.2">
      <c r="A34" s="755"/>
      <c r="B34" s="690" t="s">
        <v>138</v>
      </c>
      <c r="C34" s="717">
        <v>3800000</v>
      </c>
      <c r="D34" s="2029">
        <v>534.29092000000003</v>
      </c>
      <c r="E34" s="1397">
        <v>534.29092000000003</v>
      </c>
      <c r="F34" s="807">
        <v>2030.3054959999999</v>
      </c>
      <c r="G34" s="1956">
        <v>2030.3054959999999</v>
      </c>
      <c r="H34" s="807">
        <v>0</v>
      </c>
      <c r="I34" s="540"/>
    </row>
    <row r="35" spans="1:9" ht="18" x14ac:dyDescent="0.2">
      <c r="A35" s="755"/>
      <c r="B35" s="690" t="s">
        <v>139</v>
      </c>
      <c r="C35" s="717">
        <v>4500000</v>
      </c>
      <c r="D35" s="2029">
        <v>661.40449999999998</v>
      </c>
      <c r="E35" s="1397">
        <v>909.35450000000003</v>
      </c>
      <c r="F35" s="807">
        <v>2976.3202500000002</v>
      </c>
      <c r="G35" s="1956">
        <v>4092.0952499999999</v>
      </c>
      <c r="H35" s="807">
        <v>37.488405355572866</v>
      </c>
      <c r="I35" s="540"/>
    </row>
    <row r="36" spans="1:9" ht="18" x14ac:dyDescent="0.2">
      <c r="A36" s="755"/>
      <c r="B36" s="690" t="s">
        <v>1782</v>
      </c>
      <c r="C36" s="717">
        <v>3100000</v>
      </c>
      <c r="D36" s="2029">
        <v>405.81065000000001</v>
      </c>
      <c r="E36" s="1397">
        <v>405.81065000000001</v>
      </c>
      <c r="F36" s="807">
        <v>1258.013015</v>
      </c>
      <c r="G36" s="1956">
        <v>1258.013015</v>
      </c>
      <c r="H36" s="807">
        <v>0</v>
      </c>
      <c r="I36" s="540"/>
    </row>
    <row r="37" spans="1:9" ht="18" x14ac:dyDescent="0.2">
      <c r="A37" s="755"/>
      <c r="B37" s="690" t="s">
        <v>1783</v>
      </c>
      <c r="C37" s="717">
        <v>3850000</v>
      </c>
      <c r="D37" s="2029">
        <v>496.28440000000001</v>
      </c>
      <c r="E37" s="1397">
        <v>496.28440000000001</v>
      </c>
      <c r="F37" s="807">
        <v>1910.6949400000001</v>
      </c>
      <c r="G37" s="1956">
        <v>1910.6949400000001</v>
      </c>
      <c r="H37" s="807">
        <v>0</v>
      </c>
      <c r="I37" s="540"/>
    </row>
    <row r="38" spans="1:9" ht="18" x14ac:dyDescent="0.2">
      <c r="A38" s="755"/>
      <c r="B38" s="739" t="s">
        <v>140</v>
      </c>
      <c r="C38" s="637"/>
      <c r="D38" s="2423">
        <v>65396.413669999987</v>
      </c>
      <c r="E38" s="1363">
        <v>73085.310469999997</v>
      </c>
      <c r="F38" s="853">
        <v>269993.96621099999</v>
      </c>
      <c r="G38" s="854">
        <v>301787.95395099994</v>
      </c>
      <c r="H38" s="853">
        <v>11.775814173251916</v>
      </c>
      <c r="I38" s="540"/>
    </row>
    <row r="39" spans="1:9" ht="16.5" thickBot="1" x14ac:dyDescent="0.25">
      <c r="A39" s="755"/>
      <c r="B39" s="1782" t="s">
        <v>272</v>
      </c>
      <c r="C39" s="1409"/>
      <c r="D39" s="856"/>
      <c r="E39" s="856"/>
      <c r="F39" s="857"/>
      <c r="G39" s="857"/>
      <c r="H39" s="857"/>
      <c r="I39" s="540"/>
    </row>
    <row r="40" spans="1:9" ht="18.75" thickBot="1" x14ac:dyDescent="0.25">
      <c r="A40" s="755"/>
      <c r="B40" s="858" t="s">
        <v>141</v>
      </c>
      <c r="C40" s="1410"/>
      <c r="D40" s="2405">
        <v>113613.31206999999</v>
      </c>
      <c r="E40" s="1957">
        <v>123688.39886999999</v>
      </c>
      <c r="F40" s="1957">
        <v>425456.00933099992</v>
      </c>
      <c r="G40" s="1957">
        <v>465006.24472099991</v>
      </c>
      <c r="H40" s="1958">
        <v>9.295963512700169</v>
      </c>
      <c r="I40" s="540"/>
    </row>
    <row r="41" spans="1:9" ht="18.75" thickBot="1" x14ac:dyDescent="0.25">
      <c r="A41" s="755"/>
      <c r="B41" s="724" t="s">
        <v>130</v>
      </c>
      <c r="C41" s="1411"/>
      <c r="D41" s="2406">
        <v>366.32100000000003</v>
      </c>
      <c r="E41" s="1959">
        <v>369.26</v>
      </c>
      <c r="F41" s="1960">
        <v>2014.7655000000002</v>
      </c>
      <c r="G41" s="1960">
        <v>2030.93</v>
      </c>
      <c r="H41" s="1960">
        <v>0.80230180633924419</v>
      </c>
      <c r="I41" s="540"/>
    </row>
    <row r="42" spans="1:9" ht="18.75" thickBot="1" x14ac:dyDescent="0.25">
      <c r="A42" s="755"/>
      <c r="B42" s="724" t="s">
        <v>131</v>
      </c>
      <c r="C42" s="791"/>
      <c r="D42" s="1959">
        <v>134213693.75</v>
      </c>
      <c r="E42" s="1959">
        <v>135550050</v>
      </c>
      <c r="F42" s="1959">
        <v>71804.326156249997</v>
      </c>
      <c r="G42" s="1959">
        <v>72519.276750000005</v>
      </c>
      <c r="H42" s="1960">
        <v>0.99569292272758503</v>
      </c>
      <c r="I42" s="540"/>
    </row>
    <row r="43" spans="1:9" ht="18.75" thickBot="1" x14ac:dyDescent="0.25">
      <c r="A43" s="755"/>
      <c r="B43" s="859" t="s">
        <v>132</v>
      </c>
      <c r="C43" s="791"/>
      <c r="D43" s="1959">
        <v>592890500</v>
      </c>
      <c r="E43" s="1959">
        <v>620455000</v>
      </c>
      <c r="F43" s="1959">
        <v>96048.260999999999</v>
      </c>
      <c r="G43" s="1959">
        <v>100513.71</v>
      </c>
      <c r="H43" s="1960">
        <v>4.6491721489887254</v>
      </c>
      <c r="I43" s="540"/>
    </row>
    <row r="44" spans="1:9" ht="18.75" thickBot="1" x14ac:dyDescent="0.25">
      <c r="A44" s="755"/>
      <c r="B44" s="860" t="s">
        <v>142</v>
      </c>
      <c r="C44" s="791"/>
      <c r="D44" s="791"/>
      <c r="E44" s="791"/>
      <c r="F44" s="1779">
        <v>595323.36198724993</v>
      </c>
      <c r="G44" s="1779">
        <v>640070.16147099982</v>
      </c>
      <c r="H44" s="1779">
        <v>7.5163856050232027</v>
      </c>
      <c r="I44" s="540"/>
    </row>
    <row r="45" spans="1:9" ht="15" x14ac:dyDescent="0.2">
      <c r="A45" s="755"/>
      <c r="B45" s="7" t="s">
        <v>1904</v>
      </c>
      <c r="C45" s="603"/>
      <c r="D45" s="603"/>
      <c r="E45" s="603"/>
      <c r="F45" s="542"/>
      <c r="G45" s="542"/>
      <c r="H45" s="542"/>
      <c r="I45" s="540"/>
    </row>
    <row r="46" spans="1:9" ht="15" x14ac:dyDescent="0.2">
      <c r="A46" s="755"/>
      <c r="B46" s="607"/>
      <c r="C46" s="540"/>
      <c r="D46" s="540"/>
      <c r="E46" s="540"/>
      <c r="F46" s="542"/>
      <c r="G46" s="542"/>
      <c r="I46" s="540"/>
    </row>
    <row r="57" spans="2:9" x14ac:dyDescent="0.2">
      <c r="D57" s="755"/>
      <c r="E57" s="755"/>
      <c r="F57" s="755"/>
      <c r="G57" s="755"/>
      <c r="H57" s="755"/>
      <c r="I57" s="755"/>
    </row>
    <row r="58" spans="2:9" ht="15.75" x14ac:dyDescent="0.25">
      <c r="D58" s="3487"/>
      <c r="E58" s="3487"/>
      <c r="F58" s="3487"/>
      <c r="G58" s="3487"/>
      <c r="H58" s="3487"/>
      <c r="I58" s="3487"/>
    </row>
    <row r="59" spans="2:9" ht="15.75" x14ac:dyDescent="0.25">
      <c r="D59" s="3487"/>
      <c r="E59" s="3487"/>
      <c r="F59" s="3487"/>
      <c r="G59" s="3487"/>
      <c r="H59" s="3487"/>
      <c r="I59" s="3487"/>
    </row>
    <row r="60" spans="2:9" x14ac:dyDescent="0.2">
      <c r="D60" s="755"/>
      <c r="E60" s="755"/>
      <c r="F60" s="755"/>
      <c r="G60" s="755"/>
      <c r="H60" s="755"/>
      <c r="I60" s="755"/>
    </row>
    <row r="61" spans="2:9" ht="15.75" x14ac:dyDescent="0.25">
      <c r="B61" s="3487" t="s">
        <v>824</v>
      </c>
      <c r="C61" s="3487"/>
      <c r="D61" s="3487"/>
      <c r="E61" s="3487"/>
      <c r="F61" s="3487"/>
      <c r="G61" s="3487"/>
    </row>
    <row r="62" spans="2:9" ht="15.75" x14ac:dyDescent="0.25">
      <c r="B62" s="3487" t="s">
        <v>2014</v>
      </c>
      <c r="C62" s="3487"/>
      <c r="D62" s="3487"/>
      <c r="E62" s="3487"/>
      <c r="F62" s="3487"/>
      <c r="G62" s="3487"/>
    </row>
    <row r="63" spans="2:9" ht="15.75" x14ac:dyDescent="0.25">
      <c r="B63" s="800"/>
      <c r="C63" s="800"/>
      <c r="D63" s="800"/>
      <c r="E63" s="800"/>
      <c r="F63" s="755"/>
      <c r="G63" s="755"/>
    </row>
    <row r="64" spans="2:9" ht="13.5" thickBot="1" x14ac:dyDescent="0.25">
      <c r="B64" s="755"/>
      <c r="C64" s="755"/>
      <c r="D64" s="755"/>
      <c r="E64" s="801"/>
      <c r="F64" s="755"/>
      <c r="G64" s="2092" t="s">
        <v>1556</v>
      </c>
    </row>
    <row r="65" spans="2:7" ht="16.5" x14ac:dyDescent="0.25">
      <c r="B65" s="3488" t="s">
        <v>116</v>
      </c>
      <c r="C65" s="3491" t="s">
        <v>109</v>
      </c>
      <c r="D65" s="3492"/>
      <c r="E65" s="3493"/>
      <c r="F65" s="3494" t="s">
        <v>110</v>
      </c>
      <c r="G65" s="3495"/>
    </row>
    <row r="66" spans="2:7" ht="17.25" thickBot="1" x14ac:dyDescent="0.3">
      <c r="B66" s="3489"/>
      <c r="C66" s="3496" t="s">
        <v>1572</v>
      </c>
      <c r="D66" s="3497"/>
      <c r="E66" s="3498"/>
      <c r="F66" s="3499" t="s">
        <v>111</v>
      </c>
      <c r="G66" s="3500"/>
    </row>
    <row r="67" spans="2:7" ht="16.5" x14ac:dyDescent="0.25">
      <c r="B67" s="3489"/>
      <c r="C67" s="991">
        <v>2020</v>
      </c>
      <c r="D67" s="991">
        <v>2021</v>
      </c>
      <c r="E67" s="991" t="s">
        <v>87</v>
      </c>
      <c r="F67" s="802">
        <v>2020</v>
      </c>
      <c r="G67" s="802">
        <v>2021</v>
      </c>
    </row>
    <row r="68" spans="2:7" ht="17.25" thickBot="1" x14ac:dyDescent="0.3">
      <c r="B68" s="3490"/>
      <c r="C68" s="992"/>
      <c r="D68" s="992"/>
      <c r="E68" s="992"/>
      <c r="F68" s="804" t="s">
        <v>1219</v>
      </c>
      <c r="G68" s="804" t="s">
        <v>1219</v>
      </c>
    </row>
    <row r="69" spans="2:7" ht="18" x14ac:dyDescent="0.2">
      <c r="B69" s="861" t="s">
        <v>143</v>
      </c>
      <c r="C69" s="862">
        <v>165788.12065624999</v>
      </c>
      <c r="D69" s="862">
        <v>170962.09574999998</v>
      </c>
      <c r="E69" s="862">
        <v>3.1208358435269759</v>
      </c>
      <c r="F69" s="1421">
        <v>50.960080093799206</v>
      </c>
      <c r="G69" s="1425">
        <v>50.538305577272297</v>
      </c>
    </row>
    <row r="70" spans="2:7" ht="18" x14ac:dyDescent="0.2">
      <c r="B70" s="805" t="s">
        <v>144</v>
      </c>
      <c r="C70" s="807">
        <v>19541.712</v>
      </c>
      <c r="D70" s="807">
        <v>21968.739999999998</v>
      </c>
      <c r="E70" s="807">
        <v>12.419730676616254</v>
      </c>
      <c r="F70" s="1422">
        <v>6.006746471025969</v>
      </c>
      <c r="G70" s="809">
        <v>6.4942049896907923</v>
      </c>
    </row>
    <row r="71" spans="2:7" ht="18" x14ac:dyDescent="0.2">
      <c r="B71" s="805" t="s">
        <v>145</v>
      </c>
      <c r="C71" s="807">
        <v>137984.79762</v>
      </c>
      <c r="D71" s="807">
        <v>143320.44177</v>
      </c>
      <c r="E71" s="807">
        <v>3.8668347832737169</v>
      </c>
      <c r="F71" s="1422">
        <v>42.413873265513658</v>
      </c>
      <c r="G71" s="809">
        <v>42.36712383447675</v>
      </c>
    </row>
    <row r="72" spans="2:7" ht="18" x14ac:dyDescent="0.2">
      <c r="B72" s="805" t="s">
        <v>146</v>
      </c>
      <c r="C72" s="807">
        <v>2014.7655000000002</v>
      </c>
      <c r="D72" s="807">
        <v>2030.93</v>
      </c>
      <c r="E72" s="807">
        <v>0.80230180633924419</v>
      </c>
      <c r="F72" s="1423">
        <v>0.61930016966117774</v>
      </c>
      <c r="G72" s="1426">
        <v>0.60036559856016869</v>
      </c>
    </row>
    <row r="73" spans="2:7" ht="18.75" thickBot="1" x14ac:dyDescent="0.25">
      <c r="B73" s="863" t="s">
        <v>126</v>
      </c>
      <c r="C73" s="864">
        <v>269993.96621099999</v>
      </c>
      <c r="D73" s="864">
        <v>301787.95395099994</v>
      </c>
      <c r="E73" s="864">
        <v>11.775814173251931</v>
      </c>
      <c r="F73" s="1424">
        <v>100</v>
      </c>
      <c r="G73" s="1427">
        <v>100</v>
      </c>
    </row>
    <row r="74" spans="2:7" ht="21" thickBot="1" x14ac:dyDescent="0.25">
      <c r="B74" s="865" t="s">
        <v>136</v>
      </c>
      <c r="C74" s="1420">
        <v>325329.39577624993</v>
      </c>
      <c r="D74" s="866">
        <v>338282.20752</v>
      </c>
      <c r="E74" s="867">
        <v>3.9814452403983012</v>
      </c>
      <c r="F74" s="868">
        <v>100.00000000000001</v>
      </c>
      <c r="G74" s="868">
        <v>100.00000000000001</v>
      </c>
    </row>
    <row r="75" spans="2:7" ht="21" thickBot="1" x14ac:dyDescent="0.25">
      <c r="B75" s="865" t="s">
        <v>128</v>
      </c>
      <c r="C75" s="1420">
        <v>269993.96621099999</v>
      </c>
      <c r="D75" s="866">
        <v>301787.95395099994</v>
      </c>
      <c r="E75" s="867">
        <v>11.775814173251931</v>
      </c>
      <c r="F75" s="868">
        <v>100</v>
      </c>
      <c r="G75" s="868">
        <v>100</v>
      </c>
    </row>
    <row r="76" spans="2:7" ht="21" thickBot="1" x14ac:dyDescent="0.25">
      <c r="B76" s="865" t="s">
        <v>147</v>
      </c>
      <c r="C76" s="867">
        <v>595323.36198724993</v>
      </c>
      <c r="D76" s="869">
        <v>640070.16147099994</v>
      </c>
      <c r="E76" s="867">
        <v>7.5163856050232312</v>
      </c>
      <c r="F76" s="868"/>
      <c r="G76" s="868"/>
    </row>
    <row r="77" spans="2:7" ht="15" x14ac:dyDescent="0.2">
      <c r="B77" s="7" t="s">
        <v>1904</v>
      </c>
      <c r="C77" s="603"/>
      <c r="D77" s="816"/>
      <c r="E77" s="816"/>
      <c r="F77" s="755"/>
      <c r="G77" s="755"/>
    </row>
    <row r="78" spans="2:7" x14ac:dyDescent="0.2">
      <c r="B78" s="607" t="s">
        <v>133</v>
      </c>
      <c r="C78" s="277"/>
      <c r="D78" s="277"/>
      <c r="E78" s="277"/>
      <c r="F78" s="755"/>
      <c r="G78" s="755"/>
    </row>
    <row r="79" spans="2:7" x14ac:dyDescent="0.2">
      <c r="B79" s="817"/>
      <c r="C79" s="755"/>
      <c r="D79" s="755"/>
      <c r="E79" s="755"/>
      <c r="F79" s="755"/>
      <c r="G79" s="755"/>
    </row>
    <row r="80" spans="2:7" ht="14.25" x14ac:dyDescent="0.2">
      <c r="B80" s="651" t="s">
        <v>1557</v>
      </c>
      <c r="C80" s="755"/>
      <c r="D80" s="755"/>
      <c r="E80" s="755"/>
      <c r="F80" s="755"/>
      <c r="G80" s="755"/>
    </row>
    <row r="81" spans="4:9" x14ac:dyDescent="0.2">
      <c r="D81" s="755"/>
      <c r="E81" s="755"/>
      <c r="F81" s="755"/>
      <c r="G81" s="755"/>
      <c r="H81" s="755"/>
      <c r="I81" s="755"/>
    </row>
  </sheetData>
  <mergeCells count="21">
    <mergeCell ref="B61:G61"/>
    <mergeCell ref="D59:I59"/>
    <mergeCell ref="B62:G62"/>
    <mergeCell ref="F65:G65"/>
    <mergeCell ref="F66:G66"/>
    <mergeCell ref="C65:E65"/>
    <mergeCell ref="C66:E66"/>
    <mergeCell ref="B65:B68"/>
    <mergeCell ref="G8:G9"/>
    <mergeCell ref="H8:H9"/>
    <mergeCell ref="D58:I58"/>
    <mergeCell ref="F8:F9"/>
    <mergeCell ref="B1:H1"/>
    <mergeCell ref="B2:H2"/>
    <mergeCell ref="B5:H5"/>
    <mergeCell ref="B6:B9"/>
    <mergeCell ref="D6:E7"/>
    <mergeCell ref="F6:H6"/>
    <mergeCell ref="F7:H7"/>
    <mergeCell ref="D8:D9"/>
    <mergeCell ref="E8:E9"/>
  </mergeCells>
  <phoneticPr fontId="13" type="noConversion"/>
  <pageMargins left="0.59055118110236227" right="0.39370078740157483" top="0.39370078740157483" bottom="0.39370078740157483" header="0" footer="0"/>
  <pageSetup scale="70" orientation="landscape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75" workbookViewId="0"/>
  </sheetViews>
  <sheetFormatPr baseColWidth="10" defaultColWidth="11.42578125" defaultRowHeight="12.75" x14ac:dyDescent="0.2"/>
  <cols>
    <col min="1" max="1" width="32.85546875" customWidth="1"/>
    <col min="2" max="2" width="17.85546875" customWidth="1"/>
    <col min="3" max="3" width="17.7109375" customWidth="1"/>
    <col min="4" max="4" width="15.5703125" customWidth="1"/>
    <col min="5" max="5" width="18" customWidth="1"/>
    <col min="6" max="6" width="18.5703125" customWidth="1"/>
  </cols>
  <sheetData>
    <row r="1" spans="1:6" x14ac:dyDescent="0.2">
      <c r="A1" s="755"/>
      <c r="B1" s="755"/>
      <c r="C1" s="755"/>
      <c r="D1" s="755"/>
      <c r="E1" s="755"/>
      <c r="F1" s="755"/>
    </row>
    <row r="2" spans="1:6" ht="15.75" x14ac:dyDescent="0.25">
      <c r="A2" s="3529"/>
      <c r="B2" s="3529"/>
      <c r="C2" s="3529"/>
      <c r="D2" s="3529"/>
      <c r="E2" s="3529"/>
      <c r="F2" s="3529"/>
    </row>
    <row r="3" spans="1:6" ht="15.75" x14ac:dyDescent="0.25">
      <c r="A3" s="3529"/>
      <c r="B3" s="3529"/>
      <c r="C3" s="3529"/>
      <c r="D3" s="3529"/>
      <c r="E3" s="3529"/>
      <c r="F3" s="3529"/>
    </row>
    <row r="4" spans="1:6" x14ac:dyDescent="0.2">
      <c r="A4" s="755"/>
      <c r="B4" s="755"/>
      <c r="C4" s="755"/>
      <c r="D4" s="755"/>
      <c r="E4" s="755"/>
      <c r="F4" s="755"/>
    </row>
    <row r="5" spans="1:6" ht="15.75" x14ac:dyDescent="0.25">
      <c r="A5" s="3487" t="s">
        <v>151</v>
      </c>
      <c r="B5" s="3487"/>
      <c r="C5" s="3487"/>
      <c r="D5" s="3487"/>
      <c r="E5" s="3487"/>
      <c r="F5" s="3487"/>
    </row>
    <row r="6" spans="1:6" ht="15.75" x14ac:dyDescent="0.25">
      <c r="A6" s="3529" t="s">
        <v>2015</v>
      </c>
      <c r="B6" s="3529"/>
      <c r="C6" s="3529"/>
      <c r="D6" s="3529"/>
      <c r="E6" s="3529"/>
      <c r="F6" s="3529"/>
    </row>
    <row r="7" spans="1:6" ht="13.5" thickBot="1" x14ac:dyDescent="0.25">
      <c r="A7" s="755"/>
      <c r="B7" s="755"/>
      <c r="C7" s="755"/>
      <c r="D7" s="801"/>
      <c r="E7" s="755"/>
      <c r="F7" s="2093" t="s">
        <v>1556</v>
      </c>
    </row>
    <row r="8" spans="1:6" ht="16.5" x14ac:dyDescent="0.25">
      <c r="A8" s="3488" t="s">
        <v>197</v>
      </c>
      <c r="B8" s="3491" t="s">
        <v>109</v>
      </c>
      <c r="C8" s="3492"/>
      <c r="D8" s="3493"/>
      <c r="E8" s="3494" t="s">
        <v>110</v>
      </c>
      <c r="F8" s="3495"/>
    </row>
    <row r="9" spans="1:6" ht="17.25" thickBot="1" x14ac:dyDescent="0.3">
      <c r="A9" s="3489"/>
      <c r="B9" s="3496" t="s">
        <v>1574</v>
      </c>
      <c r="C9" s="3497"/>
      <c r="D9" s="3498"/>
      <c r="E9" s="3499" t="s">
        <v>111</v>
      </c>
      <c r="F9" s="3500"/>
    </row>
    <row r="10" spans="1:6" ht="16.5" x14ac:dyDescent="0.25">
      <c r="A10" s="3489"/>
      <c r="B10" s="3488">
        <v>2020</v>
      </c>
      <c r="C10" s="3488">
        <v>2021</v>
      </c>
      <c r="D10" s="3488" t="s">
        <v>87</v>
      </c>
      <c r="E10" s="802">
        <v>2020</v>
      </c>
      <c r="F10" s="802">
        <v>2021</v>
      </c>
    </row>
    <row r="11" spans="1:6" ht="17.25" thickBot="1" x14ac:dyDescent="0.3">
      <c r="A11" s="3490"/>
      <c r="B11" s="3490"/>
      <c r="C11" s="3490"/>
      <c r="D11" s="3490"/>
      <c r="E11" s="804" t="s">
        <v>1219</v>
      </c>
      <c r="F11" s="804" t="s">
        <v>1219</v>
      </c>
    </row>
    <row r="12" spans="1:6" ht="30" customHeight="1" x14ac:dyDescent="0.2">
      <c r="A12" s="870" t="s">
        <v>200</v>
      </c>
      <c r="B12" s="806">
        <v>1080843.8032133037</v>
      </c>
      <c r="C12" s="806">
        <v>1040544.6669589381</v>
      </c>
      <c r="D12" s="807">
        <v>-3.7284884397318052</v>
      </c>
      <c r="E12" s="871">
        <v>64.48305548832181</v>
      </c>
      <c r="F12" s="871">
        <v>61.914523741947136</v>
      </c>
    </row>
    <row r="13" spans="1:6" ht="30" customHeight="1" x14ac:dyDescent="0.2">
      <c r="A13" s="872" t="s">
        <v>136</v>
      </c>
      <c r="B13" s="810">
        <v>325329.39577624993</v>
      </c>
      <c r="C13" s="810">
        <v>338282.20752</v>
      </c>
      <c r="D13" s="807">
        <v>3.9814452403983012</v>
      </c>
      <c r="E13" s="809">
        <v>19.409125923148853</v>
      </c>
      <c r="F13" s="809">
        <v>20.128479280170911</v>
      </c>
    </row>
    <row r="14" spans="1:6" ht="30" customHeight="1" thickBot="1" x14ac:dyDescent="0.25">
      <c r="A14" s="872" t="s">
        <v>128</v>
      </c>
      <c r="B14" s="810">
        <v>269993.96621099999</v>
      </c>
      <c r="C14" s="810">
        <v>301787.95395099994</v>
      </c>
      <c r="D14" s="807">
        <v>11.775814173251931</v>
      </c>
      <c r="E14" s="808">
        <v>16.107818588529337</v>
      </c>
      <c r="F14" s="808">
        <v>17.956996977881953</v>
      </c>
    </row>
    <row r="15" spans="1:6" ht="33.75" thickBot="1" x14ac:dyDescent="0.25">
      <c r="A15" s="996" t="s">
        <v>330</v>
      </c>
      <c r="B15" s="815">
        <v>1676167.1652005536</v>
      </c>
      <c r="C15" s="815">
        <v>1680614.8284299381</v>
      </c>
      <c r="D15" s="873">
        <v>0.26534723515194969</v>
      </c>
      <c r="E15" s="874">
        <v>100</v>
      </c>
      <c r="F15" s="874">
        <v>100</v>
      </c>
    </row>
    <row r="16" spans="1:6" ht="15" x14ac:dyDescent="0.2">
      <c r="A16" s="7" t="s">
        <v>1904</v>
      </c>
      <c r="B16" s="603"/>
      <c r="C16" s="816"/>
      <c r="D16" s="816"/>
      <c r="E16" s="755"/>
      <c r="F16" s="755"/>
    </row>
    <row r="17" spans="1:6" x14ac:dyDescent="0.2">
      <c r="A17" s="277"/>
      <c r="B17" s="277"/>
      <c r="C17" s="277"/>
      <c r="D17" s="277"/>
      <c r="E17" s="755"/>
      <c r="F17" s="755"/>
    </row>
    <row r="18" spans="1:6" ht="14.25" x14ac:dyDescent="0.2">
      <c r="A18" s="651" t="s">
        <v>1557</v>
      </c>
      <c r="B18" s="755"/>
      <c r="C18" s="755"/>
      <c r="D18" s="755"/>
      <c r="E18" s="755"/>
      <c r="F18" s="755"/>
    </row>
    <row r="19" spans="1:6" x14ac:dyDescent="0.2">
      <c r="A19" s="755"/>
      <c r="B19" s="755"/>
      <c r="C19" s="755"/>
      <c r="D19" s="755"/>
      <c r="E19" s="755"/>
      <c r="F19" s="755"/>
    </row>
    <row r="20" spans="1:6" x14ac:dyDescent="0.2">
      <c r="A20" s="755"/>
      <c r="B20" s="755"/>
      <c r="C20" s="755"/>
      <c r="D20" s="755"/>
      <c r="E20" s="755"/>
      <c r="F20" s="755"/>
    </row>
    <row r="21" spans="1:6" x14ac:dyDescent="0.2">
      <c r="A21" s="755"/>
      <c r="B21" s="755"/>
      <c r="C21" s="755"/>
      <c r="D21" s="755"/>
      <c r="E21" s="755"/>
      <c r="F21" s="755"/>
    </row>
    <row r="22" spans="1:6" ht="15.75" x14ac:dyDescent="0.25">
      <c r="A22" s="3529"/>
      <c r="B22" s="3529"/>
      <c r="C22" s="3529"/>
      <c r="D22" s="3529"/>
      <c r="E22" s="3529"/>
      <c r="F22" s="3529"/>
    </row>
    <row r="23" spans="1:6" ht="15.75" x14ac:dyDescent="0.25">
      <c r="A23" s="3529"/>
      <c r="B23" s="3529"/>
      <c r="C23" s="3529"/>
      <c r="D23" s="3529"/>
      <c r="E23" s="3529"/>
      <c r="F23" s="3529"/>
    </row>
    <row r="24" spans="1:6" x14ac:dyDescent="0.2">
      <c r="A24" s="755"/>
      <c r="B24" s="755"/>
      <c r="C24" s="755"/>
      <c r="D24" s="755"/>
      <c r="E24" s="755"/>
      <c r="F24" s="755"/>
    </row>
    <row r="25" spans="1:6" ht="15.75" x14ac:dyDescent="0.25">
      <c r="A25" s="3487" t="s">
        <v>1147</v>
      </c>
      <c r="B25" s="3487"/>
      <c r="C25" s="3487"/>
      <c r="D25" s="3487"/>
      <c r="E25" s="3487"/>
      <c r="F25" s="3487"/>
    </row>
    <row r="26" spans="1:6" ht="15.75" x14ac:dyDescent="0.25">
      <c r="A26" s="3529" t="s">
        <v>2016</v>
      </c>
      <c r="B26" s="3529"/>
      <c r="C26" s="3529"/>
      <c r="D26" s="3529"/>
      <c r="E26" s="3529"/>
      <c r="F26" s="3529"/>
    </row>
    <row r="27" spans="1:6" ht="13.5" thickBot="1" x14ac:dyDescent="0.25">
      <c r="A27" s="755"/>
      <c r="B27" s="755"/>
      <c r="C27" s="755"/>
      <c r="E27" s="755"/>
      <c r="F27" s="2093" t="s">
        <v>1556</v>
      </c>
    </row>
    <row r="28" spans="1:6" ht="16.5" x14ac:dyDescent="0.25">
      <c r="A28" s="3488" t="s">
        <v>414</v>
      </c>
      <c r="B28" s="3491" t="s">
        <v>109</v>
      </c>
      <c r="C28" s="3492"/>
      <c r="D28" s="3493"/>
      <c r="E28" s="3494" t="s">
        <v>110</v>
      </c>
      <c r="F28" s="3495"/>
    </row>
    <row r="29" spans="1:6" ht="17.25" thickBot="1" x14ac:dyDescent="0.3">
      <c r="A29" s="3489"/>
      <c r="B29" s="3496" t="s">
        <v>1574</v>
      </c>
      <c r="C29" s="3497"/>
      <c r="D29" s="3498"/>
      <c r="E29" s="3499" t="s">
        <v>111</v>
      </c>
      <c r="F29" s="3500"/>
    </row>
    <row r="30" spans="1:6" ht="16.5" x14ac:dyDescent="0.25">
      <c r="A30" s="3489"/>
      <c r="B30" s="3488">
        <v>2020</v>
      </c>
      <c r="C30" s="3488">
        <v>2021</v>
      </c>
      <c r="D30" s="3488" t="s">
        <v>87</v>
      </c>
      <c r="E30" s="802">
        <v>2020</v>
      </c>
      <c r="F30" s="802">
        <v>2021</v>
      </c>
    </row>
    <row r="31" spans="1:6" ht="17.25" thickBot="1" x14ac:dyDescent="0.3">
      <c r="A31" s="3490"/>
      <c r="B31" s="3490"/>
      <c r="C31" s="3490"/>
      <c r="D31" s="3490"/>
      <c r="E31" s="804" t="s">
        <v>1219</v>
      </c>
      <c r="F31" s="804" t="s">
        <v>1219</v>
      </c>
    </row>
    <row r="32" spans="1:6" ht="30" customHeight="1" x14ac:dyDescent="0.2">
      <c r="A32" s="870" t="s">
        <v>200</v>
      </c>
      <c r="B32" s="806">
        <v>535539.50155572686</v>
      </c>
      <c r="C32" s="806">
        <v>505581.47532364196</v>
      </c>
      <c r="D32" s="807">
        <v>-5.5939900128856408</v>
      </c>
      <c r="E32" s="871">
        <v>47.356714843202951</v>
      </c>
      <c r="F32" s="871">
        <v>44.130472046300362</v>
      </c>
    </row>
    <row r="33" spans="1:6" ht="30" customHeight="1" x14ac:dyDescent="0.2">
      <c r="A33" s="872" t="s">
        <v>136</v>
      </c>
      <c r="B33" s="810">
        <v>325329.39577624993</v>
      </c>
      <c r="C33" s="810">
        <v>338282.20752</v>
      </c>
      <c r="D33" s="807">
        <v>3.9814452403983012</v>
      </c>
      <c r="E33" s="809">
        <v>28.768244697416065</v>
      </c>
      <c r="F33" s="809">
        <v>29.527493057703115</v>
      </c>
    </row>
    <row r="34" spans="1:6" ht="30" customHeight="1" thickBot="1" x14ac:dyDescent="0.25">
      <c r="A34" s="872" t="s">
        <v>128</v>
      </c>
      <c r="B34" s="810">
        <v>269993.96621099999</v>
      </c>
      <c r="C34" s="810">
        <v>301787.95395099994</v>
      </c>
      <c r="D34" s="807">
        <v>11.775814173251931</v>
      </c>
      <c r="E34" s="808">
        <v>23.87504045938098</v>
      </c>
      <c r="F34" s="808">
        <v>26.342034895996527</v>
      </c>
    </row>
    <row r="35" spans="1:6" ht="33.75" thickBot="1" x14ac:dyDescent="0.25">
      <c r="A35" s="996" t="s">
        <v>330</v>
      </c>
      <c r="B35" s="815">
        <v>1130862.8635429768</v>
      </c>
      <c r="C35" s="815">
        <v>1145651.6367946418</v>
      </c>
      <c r="D35" s="873">
        <v>1.3077424087773153</v>
      </c>
      <c r="E35" s="874">
        <v>100</v>
      </c>
      <c r="F35" s="874">
        <v>100</v>
      </c>
    </row>
    <row r="36" spans="1:6" ht="15" x14ac:dyDescent="0.2">
      <c r="A36" s="7" t="s">
        <v>1904</v>
      </c>
      <c r="B36" s="603"/>
      <c r="C36" s="816"/>
      <c r="D36" s="816"/>
      <c r="E36" s="755"/>
      <c r="F36" s="755"/>
    </row>
    <row r="37" spans="1:6" x14ac:dyDescent="0.2">
      <c r="A37" s="277"/>
      <c r="B37" s="277"/>
      <c r="C37" s="277"/>
      <c r="D37" s="277"/>
      <c r="E37" s="755"/>
      <c r="F37" s="755"/>
    </row>
    <row r="38" spans="1:6" ht="14.25" x14ac:dyDescent="0.2">
      <c r="A38" s="651" t="s">
        <v>1557</v>
      </c>
      <c r="B38" s="755"/>
      <c r="C38" s="755"/>
      <c r="D38" s="755"/>
      <c r="E38" s="755"/>
      <c r="F38" s="755"/>
    </row>
    <row r="39" spans="1:6" x14ac:dyDescent="0.2">
      <c r="A39" s="755"/>
      <c r="B39" s="755"/>
      <c r="C39" s="755"/>
      <c r="D39" s="755"/>
      <c r="E39" s="755"/>
      <c r="F39" s="755"/>
    </row>
    <row r="40" spans="1:6" x14ac:dyDescent="0.2">
      <c r="A40" s="755"/>
      <c r="B40" s="755"/>
      <c r="C40" s="755"/>
      <c r="D40" s="755"/>
      <c r="E40" s="755"/>
      <c r="F40" s="755"/>
    </row>
  </sheetData>
  <mergeCells count="24">
    <mergeCell ref="A28:A31"/>
    <mergeCell ref="B28:D28"/>
    <mergeCell ref="E28:F28"/>
    <mergeCell ref="B29:D29"/>
    <mergeCell ref="E29:F29"/>
    <mergeCell ref="B30:B31"/>
    <mergeCell ref="C30:C31"/>
    <mergeCell ref="D30:D31"/>
    <mergeCell ref="A22:F22"/>
    <mergeCell ref="A25:F25"/>
    <mergeCell ref="A26:F26"/>
    <mergeCell ref="A2:F2"/>
    <mergeCell ref="A3:F3"/>
    <mergeCell ref="A5:F5"/>
    <mergeCell ref="A6:F6"/>
    <mergeCell ref="A23:F23"/>
    <mergeCell ref="A8:A11"/>
    <mergeCell ref="B8:D8"/>
    <mergeCell ref="E8:F8"/>
    <mergeCell ref="B9:D9"/>
    <mergeCell ref="E9:F9"/>
    <mergeCell ref="B10:B11"/>
    <mergeCell ref="C10:C11"/>
    <mergeCell ref="D10:D11"/>
  </mergeCells>
  <phoneticPr fontId="13" type="noConversion"/>
  <pageMargins left="0.98425196850393704" right="0.98425196850393704" top="1.1811023622047245" bottom="0.59055118110236227" header="0.59055118110236227" footer="0"/>
  <pageSetup scale="70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E1" sqref="E1"/>
    </sheetView>
  </sheetViews>
  <sheetFormatPr baseColWidth="10" defaultColWidth="11.42578125" defaultRowHeight="12.75" x14ac:dyDescent="0.2"/>
  <cols>
    <col min="1" max="1" width="2.5703125" customWidth="1"/>
    <col min="2" max="2" width="27.28515625" customWidth="1"/>
    <col min="3" max="3" width="19.42578125" bestFit="1" customWidth="1"/>
    <col min="4" max="4" width="25.5703125" bestFit="1" customWidth="1"/>
    <col min="5" max="5" width="19.42578125" bestFit="1" customWidth="1"/>
  </cols>
  <sheetData>
    <row r="1" spans="1:8" x14ac:dyDescent="0.2">
      <c r="A1" s="755"/>
      <c r="B1" s="755"/>
      <c r="C1" s="755"/>
      <c r="D1" s="755"/>
      <c r="E1" s="755"/>
      <c r="F1" s="755"/>
    </row>
    <row r="2" spans="1:8" x14ac:dyDescent="0.2">
      <c r="A2" s="755"/>
      <c r="B2" s="3530" t="s">
        <v>201</v>
      </c>
      <c r="C2" s="3530"/>
      <c r="D2" s="3530"/>
      <c r="E2" s="3530"/>
      <c r="F2" s="755"/>
    </row>
    <row r="3" spans="1:8" x14ac:dyDescent="0.2">
      <c r="A3" s="755"/>
      <c r="B3" s="3531" t="s">
        <v>1550</v>
      </c>
      <c r="C3" s="3530"/>
      <c r="D3" s="3530"/>
      <c r="E3" s="3530"/>
      <c r="F3" s="755"/>
    </row>
    <row r="4" spans="1:8" x14ac:dyDescent="0.2">
      <c r="A4" s="755"/>
      <c r="B4" s="755"/>
      <c r="C4" s="755"/>
      <c r="D4" s="755"/>
      <c r="E4" s="755"/>
      <c r="F4" s="755"/>
    </row>
    <row r="5" spans="1:8" ht="13.5" thickBot="1" x14ac:dyDescent="0.25">
      <c r="A5" s="755"/>
      <c r="B5" s="755"/>
      <c r="C5" s="755"/>
      <c r="D5" s="755"/>
      <c r="E5" s="801" t="s">
        <v>1537</v>
      </c>
      <c r="F5" s="755"/>
    </row>
    <row r="6" spans="1:8" ht="18.75" thickBot="1" x14ac:dyDescent="0.3">
      <c r="A6" s="755"/>
      <c r="B6" s="875" t="s">
        <v>203</v>
      </c>
      <c r="C6" s="875" t="s">
        <v>204</v>
      </c>
      <c r="D6" s="875" t="s">
        <v>203</v>
      </c>
      <c r="E6" s="875" t="s">
        <v>204</v>
      </c>
      <c r="F6" s="755"/>
    </row>
    <row r="7" spans="1:8" ht="18" x14ac:dyDescent="0.25">
      <c r="A7" s="755"/>
      <c r="B7" s="876" t="s">
        <v>911</v>
      </c>
      <c r="C7" s="877">
        <v>2244245</v>
      </c>
      <c r="D7" s="2094" t="s">
        <v>430</v>
      </c>
      <c r="E7" s="2095">
        <v>529416</v>
      </c>
      <c r="F7" s="755"/>
    </row>
    <row r="8" spans="1:8" ht="18.75" thickBot="1" x14ac:dyDescent="0.3">
      <c r="A8" s="755"/>
      <c r="B8" s="876" t="s">
        <v>958</v>
      </c>
      <c r="C8" s="877">
        <v>529657</v>
      </c>
      <c r="D8" s="876" t="s">
        <v>971</v>
      </c>
      <c r="E8" s="877">
        <v>596860</v>
      </c>
      <c r="F8" s="755"/>
    </row>
    <row r="9" spans="1:8" ht="18.75" thickBot="1" x14ac:dyDescent="0.3">
      <c r="A9" s="755"/>
      <c r="B9" s="876" t="s">
        <v>419</v>
      </c>
      <c r="C9" s="877">
        <v>269569</v>
      </c>
      <c r="D9" s="876" t="s">
        <v>287</v>
      </c>
      <c r="E9" s="877">
        <v>226875</v>
      </c>
      <c r="F9" s="755"/>
      <c r="G9" s="2747" t="s">
        <v>1148</v>
      </c>
      <c r="H9" s="2748"/>
    </row>
    <row r="10" spans="1:8" ht="18" x14ac:dyDescent="0.25">
      <c r="A10" s="755"/>
      <c r="B10" s="876" t="s">
        <v>416</v>
      </c>
      <c r="C10" s="877">
        <v>1680780</v>
      </c>
      <c r="D10" s="876" t="s">
        <v>433</v>
      </c>
      <c r="E10" s="877">
        <v>702692</v>
      </c>
      <c r="F10" s="755"/>
    </row>
    <row r="11" spans="1:8" ht="18" x14ac:dyDescent="0.25">
      <c r="A11" s="755"/>
      <c r="B11" s="876" t="s">
        <v>912</v>
      </c>
      <c r="C11" s="877">
        <v>548918</v>
      </c>
      <c r="D11" s="876" t="s">
        <v>972</v>
      </c>
      <c r="E11" s="877">
        <v>749113</v>
      </c>
      <c r="F11" s="755"/>
    </row>
    <row r="12" spans="1:8" ht="18" x14ac:dyDescent="0.25">
      <c r="A12" s="755"/>
      <c r="B12" s="876" t="s">
        <v>417</v>
      </c>
      <c r="C12" s="877">
        <v>565848</v>
      </c>
      <c r="D12" s="876" t="s">
        <v>973</v>
      </c>
      <c r="E12" s="877">
        <v>1533571</v>
      </c>
      <c r="F12" s="755"/>
    </row>
    <row r="13" spans="1:8" ht="18" x14ac:dyDescent="0.25">
      <c r="A13" s="755"/>
      <c r="B13" s="876" t="s">
        <v>418</v>
      </c>
      <c r="C13" s="877">
        <v>1497959</v>
      </c>
      <c r="D13" s="876" t="s">
        <v>219</v>
      </c>
      <c r="E13" s="877">
        <v>500153</v>
      </c>
      <c r="F13" s="755"/>
    </row>
    <row r="14" spans="1:8" ht="18" x14ac:dyDescent="0.25">
      <c r="A14" s="755"/>
      <c r="B14" s="876" t="s">
        <v>959</v>
      </c>
      <c r="C14" s="877">
        <v>493505</v>
      </c>
      <c r="D14" s="876" t="s">
        <v>434</v>
      </c>
      <c r="E14" s="877">
        <v>365031</v>
      </c>
      <c r="F14" s="755"/>
    </row>
    <row r="15" spans="1:8" ht="18" x14ac:dyDescent="0.25">
      <c r="A15" s="755"/>
      <c r="B15" s="876" t="s">
        <v>960</v>
      </c>
      <c r="C15" s="877">
        <v>296201</v>
      </c>
      <c r="D15" s="876" t="s">
        <v>435</v>
      </c>
      <c r="E15" s="877">
        <v>445559</v>
      </c>
      <c r="F15" s="755"/>
    </row>
    <row r="16" spans="1:8" ht="18" x14ac:dyDescent="0.25">
      <c r="A16" s="755"/>
      <c r="B16" s="876" t="s">
        <v>952</v>
      </c>
      <c r="C16" s="877">
        <v>3300000</v>
      </c>
      <c r="D16" s="876" t="s">
        <v>436</v>
      </c>
      <c r="E16" s="877">
        <v>829088</v>
      </c>
      <c r="F16" s="755"/>
    </row>
    <row r="17" spans="1:6" ht="18" x14ac:dyDescent="0.25">
      <c r="A17" s="755"/>
      <c r="B17" s="876" t="s">
        <v>290</v>
      </c>
      <c r="C17" s="877">
        <v>3545104</v>
      </c>
      <c r="D17" s="876" t="s">
        <v>437</v>
      </c>
      <c r="E17" s="877">
        <v>4200000</v>
      </c>
      <c r="F17" s="755"/>
    </row>
    <row r="18" spans="1:6" ht="18" x14ac:dyDescent="0.25">
      <c r="A18" s="755"/>
      <c r="B18" s="876" t="s">
        <v>1539</v>
      </c>
      <c r="C18" s="877">
        <v>3960000</v>
      </c>
      <c r="D18" s="876" t="s">
        <v>293</v>
      </c>
      <c r="E18" s="877">
        <v>709221</v>
      </c>
      <c r="F18" s="755"/>
    </row>
    <row r="19" spans="1:6" ht="18" x14ac:dyDescent="0.25">
      <c r="A19" s="755"/>
      <c r="B19" s="876" t="s">
        <v>633</v>
      </c>
      <c r="C19" s="877">
        <v>590020</v>
      </c>
      <c r="D19" s="876" t="s">
        <v>99</v>
      </c>
      <c r="E19" s="877">
        <v>655297</v>
      </c>
      <c r="F19" s="755"/>
    </row>
    <row r="20" spans="1:6" ht="18" x14ac:dyDescent="0.25">
      <c r="A20" s="755"/>
      <c r="B20" s="876" t="s">
        <v>97</v>
      </c>
      <c r="C20" s="877">
        <v>724820</v>
      </c>
      <c r="D20" s="876" t="s">
        <v>975</v>
      </c>
      <c r="E20" s="877">
        <v>1372952</v>
      </c>
      <c r="F20" s="755"/>
    </row>
    <row r="21" spans="1:6" ht="18" x14ac:dyDescent="0.25">
      <c r="A21" s="755"/>
      <c r="B21" s="876" t="s">
        <v>913</v>
      </c>
      <c r="C21" s="877">
        <v>637616</v>
      </c>
      <c r="D21" s="876" t="s">
        <v>914</v>
      </c>
      <c r="E21" s="877">
        <v>317670</v>
      </c>
      <c r="F21" s="755"/>
    </row>
    <row r="22" spans="1:6" ht="18" x14ac:dyDescent="0.25">
      <c r="A22" s="755"/>
      <c r="B22" s="876" t="s">
        <v>963</v>
      </c>
      <c r="C22" s="877">
        <v>701044</v>
      </c>
      <c r="D22" s="876" t="s">
        <v>1540</v>
      </c>
      <c r="E22" s="877">
        <v>2850000</v>
      </c>
      <c r="F22" s="755"/>
    </row>
    <row r="23" spans="1:6" ht="18" x14ac:dyDescent="0.25">
      <c r="A23" s="755"/>
      <c r="B23" s="876" t="s">
        <v>962</v>
      </c>
      <c r="C23" s="877">
        <v>485446</v>
      </c>
      <c r="D23" s="876" t="s">
        <v>1541</v>
      </c>
      <c r="E23" s="877">
        <v>535000</v>
      </c>
      <c r="F23" s="755"/>
    </row>
    <row r="24" spans="1:6" ht="18" x14ac:dyDescent="0.25">
      <c r="A24" s="755"/>
      <c r="B24" s="876" t="s">
        <v>961</v>
      </c>
      <c r="C24" s="877">
        <v>768641</v>
      </c>
      <c r="D24" s="876" t="s">
        <v>1542</v>
      </c>
      <c r="E24" s="877">
        <v>4000000</v>
      </c>
      <c r="F24" s="755"/>
    </row>
    <row r="25" spans="1:6" ht="18" x14ac:dyDescent="0.25">
      <c r="A25" s="755"/>
      <c r="B25" s="876" t="s">
        <v>206</v>
      </c>
      <c r="C25" s="877">
        <v>1170013</v>
      </c>
      <c r="D25" s="876" t="s">
        <v>1543</v>
      </c>
      <c r="E25" s="877">
        <v>4050000</v>
      </c>
      <c r="F25" s="755"/>
    </row>
    <row r="26" spans="1:6" ht="18" x14ac:dyDescent="0.25">
      <c r="A26" s="755"/>
      <c r="B26" s="876" t="s">
        <v>966</v>
      </c>
      <c r="C26" s="877">
        <v>1120647</v>
      </c>
      <c r="D26" s="876" t="s">
        <v>1544</v>
      </c>
      <c r="E26" s="877">
        <v>2592000</v>
      </c>
      <c r="F26" s="755"/>
    </row>
    <row r="27" spans="1:6" ht="18" x14ac:dyDescent="0.25">
      <c r="A27" s="755"/>
      <c r="B27" s="876" t="s">
        <v>965</v>
      </c>
      <c r="C27" s="877">
        <v>948513</v>
      </c>
      <c r="D27" s="876" t="s">
        <v>1335</v>
      </c>
      <c r="E27" s="877">
        <v>5500000</v>
      </c>
      <c r="F27" s="755"/>
    </row>
    <row r="28" spans="1:6" ht="18" x14ac:dyDescent="0.25">
      <c r="A28" s="755"/>
      <c r="B28" s="876" t="s">
        <v>964</v>
      </c>
      <c r="C28" s="877">
        <v>424248</v>
      </c>
      <c r="D28" s="876" t="s">
        <v>1545</v>
      </c>
      <c r="E28" s="877">
        <v>4150000</v>
      </c>
      <c r="F28" s="755"/>
    </row>
    <row r="29" spans="1:6" ht="18" x14ac:dyDescent="0.25">
      <c r="A29" s="755"/>
      <c r="B29" s="876" t="s">
        <v>423</v>
      </c>
      <c r="C29" s="877">
        <v>667937</v>
      </c>
      <c r="D29" s="876" t="s">
        <v>215</v>
      </c>
      <c r="E29" s="877">
        <v>3800000</v>
      </c>
      <c r="F29" s="755"/>
    </row>
    <row r="30" spans="1:6" ht="18" x14ac:dyDescent="0.25">
      <c r="A30" s="755"/>
      <c r="B30" s="876" t="s">
        <v>1549</v>
      </c>
      <c r="C30" s="877">
        <v>697473</v>
      </c>
      <c r="D30" s="876" t="s">
        <v>214</v>
      </c>
      <c r="E30" s="877">
        <v>3800000</v>
      </c>
      <c r="F30" s="755"/>
    </row>
    <row r="31" spans="1:6" ht="18" x14ac:dyDescent="0.25">
      <c r="A31" s="755"/>
      <c r="B31" s="876" t="s">
        <v>967</v>
      </c>
      <c r="C31" s="877">
        <v>1452453</v>
      </c>
      <c r="D31" s="876" t="s">
        <v>216</v>
      </c>
      <c r="E31" s="877">
        <v>4500000</v>
      </c>
      <c r="F31" s="755"/>
    </row>
    <row r="32" spans="1:6" ht="18" x14ac:dyDescent="0.25">
      <c r="A32" s="755"/>
      <c r="B32" s="876" t="s">
        <v>207</v>
      </c>
      <c r="C32" s="877">
        <v>510086</v>
      </c>
      <c r="D32" s="876" t="s">
        <v>1546</v>
      </c>
      <c r="E32" s="877">
        <v>3100000</v>
      </c>
      <c r="F32" s="755"/>
    </row>
    <row r="33" spans="1:6" ht="18" x14ac:dyDescent="0.25">
      <c r="A33" s="755"/>
      <c r="B33" s="876" t="s">
        <v>217</v>
      </c>
      <c r="C33" s="877">
        <v>506221</v>
      </c>
      <c r="D33" s="876" t="s">
        <v>1547</v>
      </c>
      <c r="E33" s="877">
        <v>3850000</v>
      </c>
      <c r="F33" s="755"/>
    </row>
    <row r="34" spans="1:6" ht="18" x14ac:dyDescent="0.25">
      <c r="A34" s="755"/>
      <c r="B34" s="876" t="s">
        <v>968</v>
      </c>
      <c r="C34" s="877">
        <v>593328</v>
      </c>
      <c r="D34" s="876" t="s">
        <v>1548</v>
      </c>
      <c r="E34" s="877">
        <v>3850000</v>
      </c>
      <c r="F34" s="755"/>
    </row>
    <row r="35" spans="1:6" ht="18" x14ac:dyDescent="0.25">
      <c r="A35" s="755"/>
      <c r="B35" s="876" t="s">
        <v>969</v>
      </c>
      <c r="C35" s="877">
        <v>603258</v>
      </c>
      <c r="D35" s="876"/>
      <c r="E35" s="877"/>
      <c r="F35" s="755"/>
    </row>
    <row r="36" spans="1:6" ht="18" x14ac:dyDescent="0.25">
      <c r="A36" s="755"/>
      <c r="B36" s="876" t="s">
        <v>429</v>
      </c>
      <c r="C36" s="877">
        <v>402500</v>
      </c>
      <c r="D36" s="876"/>
      <c r="E36" s="877"/>
      <c r="F36" s="755"/>
    </row>
    <row r="37" spans="1:6" ht="18.75" thickBot="1" x14ac:dyDescent="0.3">
      <c r="A37" s="755"/>
      <c r="B37" s="878" t="s">
        <v>970</v>
      </c>
      <c r="C37" s="879">
        <v>1095532</v>
      </c>
      <c r="D37" s="878"/>
      <c r="E37" s="879"/>
      <c r="F37" s="755"/>
    </row>
    <row r="38" spans="1:6" ht="15" x14ac:dyDescent="0.2">
      <c r="A38" s="755"/>
      <c r="B38" s="2089" t="s">
        <v>1535</v>
      </c>
      <c r="C38" s="880"/>
      <c r="D38" s="880"/>
      <c r="E38" s="880"/>
      <c r="F38" s="755"/>
    </row>
    <row r="39" spans="1:6" ht="15" x14ac:dyDescent="0.2">
      <c r="A39" s="755"/>
      <c r="B39" s="2089" t="s">
        <v>1536</v>
      </c>
      <c r="C39" s="755"/>
      <c r="D39" s="755"/>
      <c r="E39" s="755"/>
      <c r="F39" s="755"/>
    </row>
    <row r="40" spans="1:6" x14ac:dyDescent="0.2">
      <c r="B40" s="755" t="s">
        <v>1538</v>
      </c>
    </row>
  </sheetData>
  <mergeCells count="3">
    <mergeCell ref="G9:H9"/>
    <mergeCell ref="B2:E2"/>
    <mergeCell ref="B3:E3"/>
  </mergeCells>
  <phoneticPr fontId="13" type="noConversion"/>
  <hyperlinks>
    <hyperlink ref="G9:H9" r:id="rId1" location="ÍNDICE!A1" display="VOLVER AL ÍNDICE"/>
  </hyperlinks>
  <pageMargins left="0.78740157480314965" right="0.78740157480314965" top="0.98425196850393704" bottom="0.98425196850393704" header="0" footer="0"/>
  <pageSetup scale="90" orientation="portrait" horizontalDpi="4294967293" r:id="rId2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5"/>
  <sheetViews>
    <sheetView workbookViewId="0">
      <selection activeCell="E10" sqref="E10"/>
    </sheetView>
  </sheetViews>
  <sheetFormatPr baseColWidth="10" defaultColWidth="11.42578125" defaultRowHeight="12.75" x14ac:dyDescent="0.2"/>
  <cols>
    <col min="5" max="5" width="10.85546875" customWidth="1"/>
  </cols>
  <sheetData>
    <row r="5" spans="1:7" ht="78.75" customHeight="1" x14ac:dyDescent="0.5">
      <c r="A5" s="3581" t="s">
        <v>2043</v>
      </c>
      <c r="B5" s="3581"/>
      <c r="C5" s="3581"/>
      <c r="D5" s="3581"/>
      <c r="E5" s="3581"/>
      <c r="F5" s="3581"/>
      <c r="G5" s="3581"/>
    </row>
  </sheetData>
  <mergeCells count="1">
    <mergeCell ref="A5:G5"/>
  </mergeCells>
  <phoneticPr fontId="13" type="noConversion"/>
  <pageMargins left="0.75" right="0.75" top="1" bottom="1" header="0" footer="0"/>
  <pageSetup orientation="portrait" horizontalDpi="360" verticalDpi="36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zoomScale="80" zoomScaleNormal="80" workbookViewId="0"/>
  </sheetViews>
  <sheetFormatPr baseColWidth="10" defaultColWidth="11.42578125" defaultRowHeight="12.75" x14ac:dyDescent="0.2"/>
  <cols>
    <col min="1" max="1" width="24.85546875" customWidth="1"/>
    <col min="2" max="3" width="11.28515625" customWidth="1"/>
    <col min="5" max="5" width="9.140625" customWidth="1"/>
    <col min="6" max="6" width="13" customWidth="1"/>
    <col min="7" max="7" width="14.5703125" customWidth="1"/>
    <col min="8" max="8" width="3" bestFit="1" customWidth="1"/>
    <col min="9" max="9" width="3.42578125" bestFit="1" customWidth="1"/>
    <col min="10" max="10" width="3" bestFit="1" customWidth="1"/>
    <col min="11" max="12" width="11.28515625" customWidth="1"/>
    <col min="13" max="13" width="13.140625" customWidth="1"/>
    <col min="14" max="14" width="9.140625" bestFit="1" customWidth="1"/>
    <col min="15" max="15" width="14.5703125" customWidth="1"/>
    <col min="16" max="16" width="13.7109375" customWidth="1"/>
    <col min="17" max="18" width="12.85546875" customWidth="1"/>
    <col min="19" max="19" width="11.85546875" customWidth="1"/>
    <col min="20" max="20" width="9.42578125" bestFit="1" customWidth="1"/>
    <col min="21" max="21" width="11.28515625" customWidth="1"/>
    <col min="22" max="22" width="12.42578125" customWidth="1"/>
    <col min="23" max="23" width="14.7109375" customWidth="1"/>
  </cols>
  <sheetData>
    <row r="2" spans="1:23" ht="14.25" x14ac:dyDescent="0.2">
      <c r="A2" s="29"/>
      <c r="B2" s="30"/>
      <c r="C2" s="30"/>
      <c r="D2" s="29"/>
      <c r="E2" s="30"/>
      <c r="F2" s="30"/>
      <c r="G2" s="30"/>
      <c r="H2" s="30"/>
      <c r="I2" s="30"/>
      <c r="J2" s="30"/>
      <c r="K2" s="30"/>
      <c r="L2" s="30"/>
      <c r="M2" s="29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24.75" x14ac:dyDescent="0.5">
      <c r="A3" s="2730" t="s">
        <v>331</v>
      </c>
      <c r="B3" s="2730"/>
      <c r="C3" s="2730"/>
      <c r="D3" s="2730"/>
      <c r="E3" s="2730"/>
      <c r="F3" s="2730"/>
      <c r="G3" s="2730"/>
      <c r="H3" s="2730"/>
      <c r="I3" s="2730"/>
      <c r="J3" s="2730"/>
      <c r="K3" s="2730"/>
      <c r="L3" s="2730"/>
      <c r="M3" s="2730"/>
      <c r="N3" s="2730"/>
      <c r="O3" s="2730"/>
      <c r="P3" s="2730"/>
      <c r="Q3" s="2730"/>
      <c r="R3" s="2730"/>
      <c r="S3" s="2730"/>
      <c r="T3" s="2730"/>
      <c r="U3" s="2730"/>
      <c r="V3" s="2730"/>
      <c r="W3" s="2730"/>
    </row>
    <row r="4" spans="1:23" ht="18" x14ac:dyDescent="0.25">
      <c r="A4" s="2731" t="s">
        <v>413</v>
      </c>
      <c r="B4" s="2731"/>
      <c r="C4" s="2731"/>
      <c r="D4" s="2731"/>
      <c r="E4" s="2731"/>
      <c r="F4" s="2731"/>
      <c r="G4" s="2731"/>
      <c r="H4" s="2731"/>
      <c r="I4" s="2731"/>
      <c r="J4" s="2731"/>
      <c r="K4" s="2731"/>
      <c r="L4" s="2731"/>
      <c r="M4" s="2731"/>
      <c r="N4" s="2731"/>
      <c r="O4" s="2731"/>
      <c r="P4" s="2731"/>
      <c r="Q4" s="2731"/>
      <c r="R4" s="2731"/>
      <c r="S4" s="2731"/>
      <c r="T4" s="2731"/>
      <c r="U4" s="2731"/>
      <c r="V4" s="2731"/>
      <c r="W4" s="2731"/>
    </row>
    <row r="5" spans="1:23" ht="15" x14ac:dyDescent="0.25">
      <c r="A5" s="2732" t="s">
        <v>1905</v>
      </c>
      <c r="B5" s="2732"/>
      <c r="C5" s="2732"/>
      <c r="D5" s="2732"/>
      <c r="E5" s="2732"/>
      <c r="F5" s="2732"/>
      <c r="G5" s="2732"/>
      <c r="H5" s="2732"/>
      <c r="I5" s="2732"/>
      <c r="J5" s="2732"/>
      <c r="K5" s="2732"/>
      <c r="L5" s="2732"/>
      <c r="M5" s="2732"/>
      <c r="N5" s="2732"/>
      <c r="O5" s="2732"/>
      <c r="P5" s="2732"/>
      <c r="Q5" s="2732"/>
      <c r="R5" s="2732"/>
      <c r="S5" s="2732"/>
      <c r="T5" s="2732"/>
      <c r="U5" s="2732"/>
      <c r="V5" s="2732"/>
      <c r="W5" s="2732"/>
    </row>
    <row r="6" spans="1:23" ht="15.75" thickBot="1" x14ac:dyDescent="0.3">
      <c r="A6" s="31"/>
      <c r="B6" s="31"/>
      <c r="C6" s="31"/>
      <c r="D6" s="31"/>
      <c r="E6" s="31"/>
      <c r="F6" s="31"/>
      <c r="G6" s="31"/>
      <c r="H6" s="31"/>
      <c r="I6" s="31"/>
      <c r="J6" s="31"/>
      <c r="K6" s="2042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3" ht="12.95" customHeight="1" thickBot="1" x14ac:dyDescent="0.25">
      <c r="A7" s="2733" t="s">
        <v>414</v>
      </c>
      <c r="B7" s="2736" t="s">
        <v>1906</v>
      </c>
      <c r="C7" s="2737"/>
      <c r="D7" s="2737"/>
      <c r="E7" s="2737"/>
      <c r="F7" s="2737"/>
      <c r="G7" s="2737"/>
      <c r="H7" s="2737"/>
      <c r="I7" s="2737"/>
      <c r="J7" s="2737"/>
      <c r="K7" s="2738" t="s">
        <v>1903</v>
      </c>
      <c r="L7" s="2739"/>
      <c r="M7" s="2739"/>
      <c r="N7" s="2739"/>
      <c r="O7" s="2739"/>
      <c r="P7" s="2739"/>
      <c r="Q7" s="2740" t="s">
        <v>1907</v>
      </c>
      <c r="R7" s="2741"/>
      <c r="S7" s="2741"/>
      <c r="T7" s="2741"/>
      <c r="U7" s="2741"/>
      <c r="V7" s="2741"/>
      <c r="W7" s="2742"/>
    </row>
    <row r="8" spans="1:23" ht="12.75" customHeight="1" x14ac:dyDescent="0.2">
      <c r="A8" s="2734"/>
      <c r="B8" s="2743" t="s">
        <v>335</v>
      </c>
      <c r="C8" s="2744"/>
      <c r="D8" s="1147"/>
      <c r="E8" s="1148"/>
      <c r="F8" s="1147"/>
      <c r="G8" s="1147"/>
      <c r="H8" s="2745" t="s">
        <v>337</v>
      </c>
      <c r="I8" s="2746"/>
      <c r="J8" s="2746"/>
      <c r="K8" s="2751" t="s">
        <v>335</v>
      </c>
      <c r="L8" s="2752"/>
      <c r="M8" s="1153" t="s">
        <v>338</v>
      </c>
      <c r="N8" s="1154" t="s">
        <v>339</v>
      </c>
      <c r="O8" s="1155"/>
      <c r="P8" s="1156"/>
      <c r="Q8" s="2753" t="s">
        <v>335</v>
      </c>
      <c r="R8" s="2754"/>
      <c r="S8" s="1165" t="s">
        <v>338</v>
      </c>
      <c r="T8" s="1165"/>
      <c r="U8" s="1165" t="s">
        <v>336</v>
      </c>
      <c r="V8" s="1166"/>
      <c r="W8" s="2193"/>
    </row>
    <row r="9" spans="1:23" ht="17.25" customHeight="1" x14ac:dyDescent="0.2">
      <c r="A9" s="2734"/>
      <c r="B9" s="1147" t="s">
        <v>340</v>
      </c>
      <c r="C9" s="1147" t="s">
        <v>341</v>
      </c>
      <c r="D9" s="1147" t="s">
        <v>338</v>
      </c>
      <c r="E9" s="1148" t="s">
        <v>339</v>
      </c>
      <c r="F9" s="1147" t="s">
        <v>343</v>
      </c>
      <c r="G9" s="1147" t="s">
        <v>344</v>
      </c>
      <c r="H9" s="2755" t="s">
        <v>339</v>
      </c>
      <c r="I9" s="2756"/>
      <c r="J9" s="2756"/>
      <c r="K9" s="1157" t="s">
        <v>340</v>
      </c>
      <c r="L9" s="1153" t="s">
        <v>341</v>
      </c>
      <c r="M9" s="1153" t="s">
        <v>345</v>
      </c>
      <c r="N9" s="1153"/>
      <c r="O9" s="1158" t="s">
        <v>343</v>
      </c>
      <c r="P9" s="1159" t="s">
        <v>344</v>
      </c>
      <c r="Q9" s="1167" t="s">
        <v>340</v>
      </c>
      <c r="R9" s="1165" t="s">
        <v>341</v>
      </c>
      <c r="S9" s="1165" t="s">
        <v>345</v>
      </c>
      <c r="T9" s="1165" t="s">
        <v>339</v>
      </c>
      <c r="U9" s="1165" t="s">
        <v>346</v>
      </c>
      <c r="V9" s="1165" t="s">
        <v>343</v>
      </c>
      <c r="W9" s="2194" t="s">
        <v>344</v>
      </c>
    </row>
    <row r="10" spans="1:23" ht="12.95" customHeight="1" x14ac:dyDescent="0.2">
      <c r="A10" s="2734"/>
      <c r="B10" s="1147"/>
      <c r="C10" s="1147"/>
      <c r="D10" s="1147"/>
      <c r="E10" s="1148"/>
      <c r="F10" s="1147" t="s">
        <v>348</v>
      </c>
      <c r="G10" s="1147" t="s">
        <v>347</v>
      </c>
      <c r="H10" s="2749" t="s">
        <v>349</v>
      </c>
      <c r="I10" s="2750"/>
      <c r="J10" s="2750"/>
      <c r="K10" s="1157"/>
      <c r="L10" s="1153"/>
      <c r="M10" s="1153"/>
      <c r="N10" s="1153" t="s">
        <v>415</v>
      </c>
      <c r="O10" s="1158" t="s">
        <v>348</v>
      </c>
      <c r="P10" s="1159" t="s">
        <v>347</v>
      </c>
      <c r="Q10" s="1167"/>
      <c r="R10" s="1165"/>
      <c r="S10" s="1165"/>
      <c r="T10" s="1165"/>
      <c r="U10" s="1165" t="s">
        <v>347</v>
      </c>
      <c r="V10" s="1165" t="s">
        <v>348</v>
      </c>
      <c r="W10" s="2194" t="s">
        <v>347</v>
      </c>
    </row>
    <row r="11" spans="1:23" ht="12.95" customHeight="1" thickBot="1" x14ac:dyDescent="0.25">
      <c r="A11" s="2735"/>
      <c r="B11" s="1149" t="s">
        <v>351</v>
      </c>
      <c r="C11" s="1149" t="s">
        <v>351</v>
      </c>
      <c r="D11" s="1149" t="s">
        <v>352</v>
      </c>
      <c r="E11" s="1150" t="s">
        <v>415</v>
      </c>
      <c r="F11" s="1149" t="s">
        <v>353</v>
      </c>
      <c r="G11" s="1149" t="s">
        <v>354</v>
      </c>
      <c r="H11" s="1151" t="s">
        <v>355</v>
      </c>
      <c r="I11" s="1151" t="s">
        <v>356</v>
      </c>
      <c r="J11" s="1152" t="s">
        <v>357</v>
      </c>
      <c r="K11" s="1160" t="s">
        <v>351</v>
      </c>
      <c r="L11" s="1161" t="s">
        <v>351</v>
      </c>
      <c r="M11" s="1161" t="s">
        <v>352</v>
      </c>
      <c r="N11" s="1162"/>
      <c r="O11" s="1163" t="s">
        <v>353</v>
      </c>
      <c r="P11" s="1164" t="s">
        <v>354</v>
      </c>
      <c r="Q11" s="1168" t="s">
        <v>351</v>
      </c>
      <c r="R11" s="1169" t="s">
        <v>351</v>
      </c>
      <c r="S11" s="1169" t="s">
        <v>352</v>
      </c>
      <c r="T11" s="1165" t="s">
        <v>415</v>
      </c>
      <c r="U11" s="1170"/>
      <c r="V11" s="1171" t="s">
        <v>353</v>
      </c>
      <c r="W11" s="2195" t="s">
        <v>354</v>
      </c>
    </row>
    <row r="12" spans="1:23" ht="35.1" customHeight="1" x14ac:dyDescent="0.2">
      <c r="A12" s="1992" t="s">
        <v>416</v>
      </c>
      <c r="B12" s="1993">
        <v>597</v>
      </c>
      <c r="C12" s="1993">
        <v>597</v>
      </c>
      <c r="D12" s="1993">
        <v>1298.1400000000001</v>
      </c>
      <c r="E12" s="1994">
        <v>2.1744388609715246</v>
      </c>
      <c r="F12" s="1995">
        <v>3800000</v>
      </c>
      <c r="G12" s="1995">
        <v>9782886.3351930957</v>
      </c>
      <c r="H12" s="1993"/>
      <c r="I12" s="1993"/>
      <c r="J12" s="1996"/>
      <c r="K12" s="1997">
        <v>0</v>
      </c>
      <c r="L12" s="1993">
        <v>0</v>
      </c>
      <c r="M12" s="1993">
        <v>0</v>
      </c>
      <c r="N12" s="1994" t="e">
        <v>#DIV/0!</v>
      </c>
      <c r="O12" s="1670" t="e">
        <v>#DIV/0!</v>
      </c>
      <c r="P12" s="1670" t="e">
        <v>#DIV/0!</v>
      </c>
      <c r="Q12" s="1078">
        <v>597</v>
      </c>
      <c r="R12" s="1079">
        <v>597</v>
      </c>
      <c r="S12" s="1079">
        <v>1298.1400000000001</v>
      </c>
      <c r="T12" s="1770">
        <v>2.1744388609715246</v>
      </c>
      <c r="U12" s="1077" t="s">
        <v>979</v>
      </c>
      <c r="V12" s="33">
        <v>3800000</v>
      </c>
      <c r="W12" s="2196">
        <v>9782886.3351930957</v>
      </c>
    </row>
    <row r="13" spans="1:23" ht="35.1" customHeight="1" x14ac:dyDescent="0.2">
      <c r="A13" s="1086" t="s">
        <v>417</v>
      </c>
      <c r="B13" s="1087">
        <v>15820.02</v>
      </c>
      <c r="C13" s="1087">
        <v>15795.02</v>
      </c>
      <c r="D13" s="1087">
        <v>128169.07</v>
      </c>
      <c r="E13" s="1563">
        <v>8.1145240715111466</v>
      </c>
      <c r="F13" s="1671">
        <v>1023500</v>
      </c>
      <c r="G13" s="1671">
        <v>9659019.4404332936</v>
      </c>
      <c r="H13" s="1088"/>
      <c r="I13" s="1088"/>
      <c r="J13" s="1089"/>
      <c r="K13" s="1095">
        <v>17545</v>
      </c>
      <c r="L13" s="1087">
        <v>16984</v>
      </c>
      <c r="M13" s="1087">
        <v>135796.43</v>
      </c>
      <c r="N13" s="1563">
        <v>7.9955505181347144</v>
      </c>
      <c r="O13" s="1671">
        <v>989300.00000000012</v>
      </c>
      <c r="P13" s="1671">
        <v>9659019.4404332973</v>
      </c>
      <c r="Q13" s="1090">
        <v>33365.020000000004</v>
      </c>
      <c r="R13" s="1091">
        <v>32779.020000000004</v>
      </c>
      <c r="S13" s="1091">
        <v>263965.5</v>
      </c>
      <c r="T13" s="1771">
        <v>8.0528795552765136</v>
      </c>
      <c r="U13" s="1087" t="s">
        <v>981</v>
      </c>
      <c r="V13" s="1092">
        <v>1006400</v>
      </c>
      <c r="W13" s="2197">
        <v>9659019.4404332954</v>
      </c>
    </row>
    <row r="14" spans="1:23" ht="35.1" customHeight="1" x14ac:dyDescent="0.2">
      <c r="A14" s="1086" t="s">
        <v>418</v>
      </c>
      <c r="B14" s="1087">
        <v>538.29999999999995</v>
      </c>
      <c r="C14" s="1087">
        <v>509.1</v>
      </c>
      <c r="D14" s="1087">
        <v>1665.0230000000001</v>
      </c>
      <c r="E14" s="1563">
        <v>3.2705224906698094</v>
      </c>
      <c r="F14" s="1671">
        <v>4075000</v>
      </c>
      <c r="G14" s="1671">
        <v>12418761.170400003</v>
      </c>
      <c r="H14" s="1088"/>
      <c r="I14" s="1088"/>
      <c r="J14" s="1089"/>
      <c r="K14" s="1095">
        <v>531.9</v>
      </c>
      <c r="L14" s="1087">
        <v>509.96000000000004</v>
      </c>
      <c r="M14" s="1087">
        <v>1597.70364</v>
      </c>
      <c r="N14" s="1563">
        <v>3.1329979606243623</v>
      </c>
      <c r="O14" s="1671">
        <v>3692000</v>
      </c>
      <c r="P14" s="1671">
        <v>12418761.170400003</v>
      </c>
      <c r="Q14" s="1090">
        <v>1070.1999999999998</v>
      </c>
      <c r="R14" s="1091">
        <v>1019.0600000000001</v>
      </c>
      <c r="S14" s="1091">
        <v>3262.7266399999999</v>
      </c>
      <c r="T14" s="1771">
        <v>3.2017021961415417</v>
      </c>
      <c r="U14" s="1087" t="s">
        <v>982</v>
      </c>
      <c r="V14" s="1092">
        <v>3883500</v>
      </c>
      <c r="W14" s="2197">
        <v>12418761.170400003</v>
      </c>
    </row>
    <row r="15" spans="1:23" ht="35.1" customHeight="1" x14ac:dyDescent="0.2">
      <c r="A15" s="1086" t="s">
        <v>419</v>
      </c>
      <c r="B15" s="1087">
        <v>301.89999999999998</v>
      </c>
      <c r="C15" s="1087">
        <v>284.89999999999998</v>
      </c>
      <c r="D15" s="1087">
        <v>3827.1400000000003</v>
      </c>
      <c r="E15" s="1563">
        <v>13.433274833274835</v>
      </c>
      <c r="F15" s="1671">
        <v>953000</v>
      </c>
      <c r="G15" s="1671">
        <v>5493093.5025984328</v>
      </c>
      <c r="H15" s="1088"/>
      <c r="I15" s="1088"/>
      <c r="J15" s="1089"/>
      <c r="K15" s="1095">
        <v>232.22</v>
      </c>
      <c r="L15" s="1087">
        <v>220.22</v>
      </c>
      <c r="M15" s="1087">
        <v>2961.92</v>
      </c>
      <c r="N15" s="1563">
        <v>13.449822904368359</v>
      </c>
      <c r="O15" s="1671">
        <v>1067999.9999999998</v>
      </c>
      <c r="P15" s="1671">
        <v>5493093.5025984291</v>
      </c>
      <c r="Q15" s="1090">
        <v>534.12</v>
      </c>
      <c r="R15" s="1091">
        <v>505.12</v>
      </c>
      <c r="S15" s="1091">
        <v>6789.06</v>
      </c>
      <c r="T15" s="1771">
        <v>13.44048938866012</v>
      </c>
      <c r="U15" s="1087" t="s">
        <v>985</v>
      </c>
      <c r="V15" s="1092">
        <v>1010499.9999999999</v>
      </c>
      <c r="W15" s="2197">
        <v>5493093.502598431</v>
      </c>
    </row>
    <row r="16" spans="1:23" ht="35.1" customHeight="1" x14ac:dyDescent="0.2">
      <c r="A16" s="1086" t="s">
        <v>420</v>
      </c>
      <c r="B16" s="1087">
        <v>30</v>
      </c>
      <c r="C16" s="1087">
        <v>28.7</v>
      </c>
      <c r="D16" s="1087">
        <v>266.7</v>
      </c>
      <c r="E16" s="1563">
        <v>9.2926829268292686</v>
      </c>
      <c r="F16" s="1671">
        <v>1313000</v>
      </c>
      <c r="G16" s="1671">
        <v>7615000</v>
      </c>
      <c r="H16" s="1088"/>
      <c r="I16" s="1088"/>
      <c r="J16" s="1089"/>
      <c r="K16" s="1095">
        <v>59.7</v>
      </c>
      <c r="L16" s="1087">
        <v>57.4</v>
      </c>
      <c r="M16" s="1087">
        <v>294.8</v>
      </c>
      <c r="N16" s="1563">
        <v>5.1358885017421603</v>
      </c>
      <c r="O16" s="1671">
        <v>684000.00000000012</v>
      </c>
      <c r="P16" s="1671">
        <v>7614999.9999999991</v>
      </c>
      <c r="Q16" s="1090">
        <v>89.7</v>
      </c>
      <c r="R16" s="1091">
        <v>86.1</v>
      </c>
      <c r="S16" s="1091">
        <v>561.5</v>
      </c>
      <c r="T16" s="1771">
        <v>6.5214866434378633</v>
      </c>
      <c r="U16" s="1087" t="s">
        <v>983</v>
      </c>
      <c r="V16" s="1092">
        <v>998500</v>
      </c>
      <c r="W16" s="2197">
        <v>7615000</v>
      </c>
    </row>
    <row r="17" spans="1:23" ht="35.1" customHeight="1" x14ac:dyDescent="0.2">
      <c r="A17" s="1086" t="s">
        <v>421</v>
      </c>
      <c r="B17" s="1087">
        <v>7995.54</v>
      </c>
      <c r="C17" s="1087">
        <v>7793.4400000000005</v>
      </c>
      <c r="D17" s="1087">
        <v>11318.268</v>
      </c>
      <c r="E17" s="1563">
        <v>1.4522814059003468</v>
      </c>
      <c r="F17" s="1671">
        <v>4530366</v>
      </c>
      <c r="G17" s="1671">
        <v>9521441.3625611551</v>
      </c>
      <c r="H17" s="1088"/>
      <c r="I17" s="1088"/>
      <c r="J17" s="1089"/>
      <c r="K17" s="1095">
        <v>6417.71</v>
      </c>
      <c r="L17" s="1087">
        <v>6218.71</v>
      </c>
      <c r="M17" s="1087">
        <v>9236.652</v>
      </c>
      <c r="N17" s="1563">
        <v>1.4853003275598959</v>
      </c>
      <c r="O17" s="1671">
        <v>5736638.0000000009</v>
      </c>
      <c r="P17" s="1671">
        <v>9521441.3625611532</v>
      </c>
      <c r="Q17" s="1090">
        <v>14413.25</v>
      </c>
      <c r="R17" s="1091">
        <v>14012.150000000001</v>
      </c>
      <c r="S17" s="1091">
        <v>20554.919999999998</v>
      </c>
      <c r="T17" s="1771">
        <v>1.4669354809932806</v>
      </c>
      <c r="U17" s="1087" t="s">
        <v>984</v>
      </c>
      <c r="V17" s="1092">
        <v>5133502</v>
      </c>
      <c r="W17" s="2197">
        <v>9521441.3625611551</v>
      </c>
    </row>
    <row r="18" spans="1:23" ht="35.1" customHeight="1" x14ac:dyDescent="0.2">
      <c r="A18" s="1086" t="s">
        <v>422</v>
      </c>
      <c r="B18" s="1087">
        <v>2181.9</v>
      </c>
      <c r="C18" s="1087">
        <v>2078</v>
      </c>
      <c r="D18" s="1087">
        <v>2116.83</v>
      </c>
      <c r="E18" s="1563">
        <v>1.0186862367661211</v>
      </c>
      <c r="F18" s="1671">
        <v>4530366</v>
      </c>
      <c r="G18" s="1671">
        <v>2708225.5829999987</v>
      </c>
      <c r="H18" s="1088"/>
      <c r="I18" s="1088"/>
      <c r="J18" s="1089"/>
      <c r="K18" s="1095">
        <v>1730.43</v>
      </c>
      <c r="L18" s="1087">
        <v>1663.43</v>
      </c>
      <c r="M18" s="1087">
        <v>1640.21</v>
      </c>
      <c r="N18" s="1563">
        <v>0.98604089141112039</v>
      </c>
      <c r="O18" s="1671">
        <v>5736637.9999999991</v>
      </c>
      <c r="P18" s="1671">
        <v>2708225.5829999992</v>
      </c>
      <c r="Q18" s="1090">
        <v>3912.33</v>
      </c>
      <c r="R18" s="1091">
        <v>3741.4300000000003</v>
      </c>
      <c r="S18" s="1091">
        <v>3757.04</v>
      </c>
      <c r="T18" s="1771">
        <v>1.0041722015379146</v>
      </c>
      <c r="U18" s="1087" t="s">
        <v>984</v>
      </c>
      <c r="V18" s="1092">
        <v>5133502</v>
      </c>
      <c r="W18" s="2197">
        <v>2708225.5829999987</v>
      </c>
    </row>
    <row r="19" spans="1:23" ht="35.1" customHeight="1" x14ac:dyDescent="0.2">
      <c r="A19" s="1086" t="s">
        <v>423</v>
      </c>
      <c r="B19" s="1087">
        <v>309.8</v>
      </c>
      <c r="C19" s="1087">
        <v>282.8</v>
      </c>
      <c r="D19" s="1087">
        <v>1400.3100000000002</v>
      </c>
      <c r="E19" s="1563">
        <v>4.9515912305516272</v>
      </c>
      <c r="F19" s="1671">
        <v>1967999.9999999995</v>
      </c>
      <c r="G19" s="1671">
        <v>11873459.987039229</v>
      </c>
      <c r="H19" s="1088"/>
      <c r="I19" s="1088"/>
      <c r="J19" s="1089"/>
      <c r="K19" s="1095">
        <v>277.8</v>
      </c>
      <c r="L19" s="1087">
        <v>257.3</v>
      </c>
      <c r="M19" s="1087">
        <v>1295.1199999999999</v>
      </c>
      <c r="N19" s="1563">
        <v>5.0335017489312079</v>
      </c>
      <c r="O19" s="1671">
        <v>1827000</v>
      </c>
      <c r="P19" s="1671">
        <v>11873459.987039229</v>
      </c>
      <c r="Q19" s="1090">
        <v>587.6</v>
      </c>
      <c r="R19" s="1091">
        <v>540.1</v>
      </c>
      <c r="S19" s="1091">
        <v>2695.4300000000003</v>
      </c>
      <c r="T19" s="1771">
        <v>4.9906128494723205</v>
      </c>
      <c r="U19" s="1087" t="s">
        <v>982</v>
      </c>
      <c r="V19" s="1092">
        <v>1897499.9999999998</v>
      </c>
      <c r="W19" s="2197">
        <v>11873459.987039229</v>
      </c>
    </row>
    <row r="20" spans="1:23" ht="35.1" customHeight="1" x14ac:dyDescent="0.2">
      <c r="A20" s="1086" t="s">
        <v>424</v>
      </c>
      <c r="B20" s="1087">
        <v>1056</v>
      </c>
      <c r="C20" s="1087">
        <v>1016.3000000000001</v>
      </c>
      <c r="D20" s="1087">
        <v>5538.7049999999999</v>
      </c>
      <c r="E20" s="1563">
        <v>5.4498720850142668</v>
      </c>
      <c r="F20" s="1671">
        <v>1507000.0000000005</v>
      </c>
      <c r="G20" s="1671">
        <v>4013000.0000000009</v>
      </c>
      <c r="H20" s="1088"/>
      <c r="I20" s="1088"/>
      <c r="J20" s="1089"/>
      <c r="K20" s="1095">
        <v>481.78999999999996</v>
      </c>
      <c r="L20" s="1087">
        <v>457.78999999999996</v>
      </c>
      <c r="M20" s="1087">
        <v>2649.2545</v>
      </c>
      <c r="N20" s="1563">
        <v>5.7870519233709787</v>
      </c>
      <c r="O20" s="1671">
        <v>1533279.9999999998</v>
      </c>
      <c r="P20" s="1671">
        <v>4013000</v>
      </c>
      <c r="Q20" s="1090">
        <v>1537.79</v>
      </c>
      <c r="R20" s="1091">
        <v>1474.0900000000001</v>
      </c>
      <c r="S20" s="1091">
        <v>8187.9594999999999</v>
      </c>
      <c r="T20" s="1771">
        <v>5.5545858801022998</v>
      </c>
      <c r="U20" s="1087" t="s">
        <v>982</v>
      </c>
      <c r="V20" s="1092">
        <v>1520140</v>
      </c>
      <c r="W20" s="2197">
        <v>4013000.0000000005</v>
      </c>
    </row>
    <row r="21" spans="1:23" ht="35.1" customHeight="1" x14ac:dyDescent="0.2">
      <c r="A21" s="1086" t="s">
        <v>425</v>
      </c>
      <c r="B21" s="1087">
        <v>2001.5</v>
      </c>
      <c r="C21" s="1087">
        <v>1950.35</v>
      </c>
      <c r="D21" s="1087">
        <v>8598.0849999999991</v>
      </c>
      <c r="E21" s="1563">
        <v>4.4084830927782193</v>
      </c>
      <c r="F21" s="1671">
        <v>1152767.0000000002</v>
      </c>
      <c r="G21" s="1671">
        <v>5107102.5793937966</v>
      </c>
      <c r="H21" s="1088"/>
      <c r="I21" s="1088"/>
      <c r="J21" s="1089"/>
      <c r="K21" s="1095">
        <v>1840.8</v>
      </c>
      <c r="L21" s="1087">
        <v>1804.1</v>
      </c>
      <c r="M21" s="1087">
        <v>8010.8099999999995</v>
      </c>
      <c r="N21" s="1563">
        <v>4.440335901557563</v>
      </c>
      <c r="O21" s="1671">
        <v>1535500.0000000002</v>
      </c>
      <c r="P21" s="1671">
        <v>5107102.5793937966</v>
      </c>
      <c r="Q21" s="1090">
        <v>3842.3</v>
      </c>
      <c r="R21" s="1091">
        <v>3754.45</v>
      </c>
      <c r="S21" s="1091">
        <v>16608.894999999997</v>
      </c>
      <c r="T21" s="1771">
        <v>4.4237891035970645</v>
      </c>
      <c r="U21" s="1087" t="s">
        <v>984</v>
      </c>
      <c r="V21" s="1092">
        <v>1344133.5000000002</v>
      </c>
      <c r="W21" s="2197">
        <v>5107102.5793937966</v>
      </c>
    </row>
    <row r="22" spans="1:23" ht="35.1" customHeight="1" x14ac:dyDescent="0.2">
      <c r="A22" s="1086" t="s">
        <v>426</v>
      </c>
      <c r="B22" s="1087">
        <v>4016.3</v>
      </c>
      <c r="C22" s="1087">
        <v>3965</v>
      </c>
      <c r="D22" s="1087">
        <v>17769.800000000003</v>
      </c>
      <c r="E22" s="1563">
        <v>4.4816645649432543</v>
      </c>
      <c r="F22" s="1671">
        <v>1368666.9999999995</v>
      </c>
      <c r="G22" s="1671">
        <v>5107102.5793937966</v>
      </c>
      <c r="H22" s="1088"/>
      <c r="I22" s="1088"/>
      <c r="J22" s="1089"/>
      <c r="K22" s="1095">
        <v>3307.4</v>
      </c>
      <c r="L22" s="1087">
        <v>3184.5</v>
      </c>
      <c r="M22" s="1087">
        <v>14190.99</v>
      </c>
      <c r="N22" s="1563">
        <v>4.4562694300518135</v>
      </c>
      <c r="O22" s="1671">
        <v>1414116.9999999998</v>
      </c>
      <c r="P22" s="1671">
        <v>5107102.5793937957</v>
      </c>
      <c r="Q22" s="1090">
        <v>7323.7000000000007</v>
      </c>
      <c r="R22" s="1091">
        <v>7149.5</v>
      </c>
      <c r="S22" s="1091">
        <v>31960.79</v>
      </c>
      <c r="T22" s="1771">
        <v>4.4703531715504585</v>
      </c>
      <c r="U22" s="1087" t="s">
        <v>984</v>
      </c>
      <c r="V22" s="1092">
        <v>1391391.9999999995</v>
      </c>
      <c r="W22" s="2197">
        <v>5107102.5793937966</v>
      </c>
    </row>
    <row r="23" spans="1:23" ht="35.1" customHeight="1" x14ac:dyDescent="0.2">
      <c r="A23" s="1086" t="s">
        <v>427</v>
      </c>
      <c r="B23" s="1087">
        <v>2061.6</v>
      </c>
      <c r="C23" s="1087">
        <v>1995.6</v>
      </c>
      <c r="D23" s="1087">
        <v>3326.46</v>
      </c>
      <c r="E23" s="1563">
        <v>1.6668971737823213</v>
      </c>
      <c r="F23" s="1671">
        <v>1152766.9999999998</v>
      </c>
      <c r="G23" s="1671">
        <v>2342359.3244435536</v>
      </c>
      <c r="H23" s="1088"/>
      <c r="I23" s="1088"/>
      <c r="J23" s="1089"/>
      <c r="K23" s="1095">
        <v>1626.3</v>
      </c>
      <c r="L23" s="1087">
        <v>1560.8</v>
      </c>
      <c r="M23" s="1087">
        <v>2601.4300000000003</v>
      </c>
      <c r="N23" s="1563">
        <v>1.666728600717581</v>
      </c>
      <c r="O23" s="1671">
        <v>1535499.9999999998</v>
      </c>
      <c r="P23" s="1671">
        <v>2342359.3244435522</v>
      </c>
      <c r="Q23" s="1090">
        <v>3687.8999999999996</v>
      </c>
      <c r="R23" s="1091">
        <v>3556.3999999999996</v>
      </c>
      <c r="S23" s="1093">
        <v>5927.89</v>
      </c>
      <c r="T23" s="1771">
        <v>1.6668231919919021</v>
      </c>
      <c r="U23" s="1087" t="s">
        <v>984</v>
      </c>
      <c r="V23" s="1092">
        <v>1344133.4999999998</v>
      </c>
      <c r="W23" s="2197">
        <v>2342359.3244435526</v>
      </c>
    </row>
    <row r="24" spans="1:23" ht="35.1" customHeight="1" x14ac:dyDescent="0.2">
      <c r="A24" s="1086" t="s">
        <v>428</v>
      </c>
      <c r="B24" s="1087">
        <v>4455.6900000000005</v>
      </c>
      <c r="C24" s="1087">
        <v>4246.8</v>
      </c>
      <c r="D24" s="1087">
        <v>7201.9299999999994</v>
      </c>
      <c r="E24" s="1563">
        <v>1.6958486389752281</v>
      </c>
      <c r="F24" s="1671">
        <v>1368667</v>
      </c>
      <c r="G24" s="1671">
        <v>2342359.3244435522</v>
      </c>
      <c r="H24" s="1088"/>
      <c r="I24" s="1088"/>
      <c r="J24" s="1089"/>
      <c r="K24" s="1095">
        <v>3215.16</v>
      </c>
      <c r="L24" s="1087">
        <v>3125.12</v>
      </c>
      <c r="M24" s="1087">
        <v>5162.6900000000005</v>
      </c>
      <c r="N24" s="1563">
        <v>1.6519973633012495</v>
      </c>
      <c r="O24" s="1671">
        <v>1414116.9999999998</v>
      </c>
      <c r="P24" s="1671">
        <v>2342359.3244435522</v>
      </c>
      <c r="Q24" s="1090">
        <v>7670.85</v>
      </c>
      <c r="R24" s="1091">
        <v>7371.92</v>
      </c>
      <c r="S24" s="1091">
        <v>12364.619999999999</v>
      </c>
      <c r="T24" s="1771">
        <v>1.6772591129583607</v>
      </c>
      <c r="U24" s="1087" t="s">
        <v>984</v>
      </c>
      <c r="V24" s="1092">
        <v>1391392</v>
      </c>
      <c r="W24" s="2197">
        <v>2342359.3244435522</v>
      </c>
    </row>
    <row r="25" spans="1:23" ht="35.1" customHeight="1" x14ac:dyDescent="0.2">
      <c r="A25" s="1086" t="s">
        <v>429</v>
      </c>
      <c r="B25" s="1087">
        <v>506.6</v>
      </c>
      <c r="C25" s="1087">
        <v>494</v>
      </c>
      <c r="D25" s="1087">
        <v>9682.2199999999993</v>
      </c>
      <c r="E25" s="1563">
        <v>19.599635627530365</v>
      </c>
      <c r="F25" s="1671">
        <v>1546000.0000000002</v>
      </c>
      <c r="G25" s="1671">
        <v>21480446.843999997</v>
      </c>
      <c r="H25" s="1088"/>
      <c r="I25" s="1088"/>
      <c r="J25" s="1089"/>
      <c r="K25" s="1095">
        <v>400.5</v>
      </c>
      <c r="L25" s="1087">
        <v>386.5</v>
      </c>
      <c r="M25" s="1087">
        <v>7930.1900000000005</v>
      </c>
      <c r="N25" s="1563">
        <v>20.517956015523936</v>
      </c>
      <c r="O25" s="1671">
        <v>1644999.9999999995</v>
      </c>
      <c r="P25" s="1671">
        <v>21480446.844000001</v>
      </c>
      <c r="Q25" s="1090">
        <v>907.1</v>
      </c>
      <c r="R25" s="1091">
        <v>880.5</v>
      </c>
      <c r="S25" s="1091">
        <v>17612.41</v>
      </c>
      <c r="T25" s="1771">
        <v>20.002737081203861</v>
      </c>
      <c r="U25" s="1087" t="s">
        <v>985</v>
      </c>
      <c r="V25" s="1092">
        <v>1595500</v>
      </c>
      <c r="W25" s="2197">
        <v>21480446.843999997</v>
      </c>
    </row>
    <row r="26" spans="1:23" ht="35.1" customHeight="1" x14ac:dyDescent="0.2">
      <c r="A26" s="1086" t="s">
        <v>430</v>
      </c>
      <c r="B26" s="1087">
        <v>24</v>
      </c>
      <c r="C26" s="1087">
        <v>23</v>
      </c>
      <c r="D26" s="1087">
        <v>110</v>
      </c>
      <c r="E26" s="1563">
        <v>4.7826086956521738</v>
      </c>
      <c r="F26" s="1671">
        <v>942000</v>
      </c>
      <c r="G26" s="1671">
        <v>4809999.9999999991</v>
      </c>
      <c r="H26" s="1088"/>
      <c r="I26" s="1088"/>
      <c r="J26" s="1089"/>
      <c r="K26" s="1095">
        <v>19</v>
      </c>
      <c r="L26" s="1087">
        <v>18</v>
      </c>
      <c r="M26" s="1087">
        <v>86.6</v>
      </c>
      <c r="N26" s="1563">
        <v>4.8111111111111109</v>
      </c>
      <c r="O26" s="1671">
        <v>956000</v>
      </c>
      <c r="P26" s="1671">
        <v>4810000</v>
      </c>
      <c r="Q26" s="1090">
        <v>43</v>
      </c>
      <c r="R26" s="1091">
        <v>41</v>
      </c>
      <c r="S26" s="1091">
        <v>196.6</v>
      </c>
      <c r="T26" s="1771">
        <v>4.795121951219512</v>
      </c>
      <c r="U26" s="1087" t="s">
        <v>1528</v>
      </c>
      <c r="V26" s="1092">
        <v>949000</v>
      </c>
      <c r="W26" s="2197">
        <v>4810000</v>
      </c>
    </row>
    <row r="27" spans="1:23" ht="35.1" customHeight="1" x14ac:dyDescent="0.2">
      <c r="A27" s="1086" t="s">
        <v>431</v>
      </c>
      <c r="B27" s="1087">
        <v>92</v>
      </c>
      <c r="C27" s="1087">
        <v>86.3</v>
      </c>
      <c r="D27" s="1087">
        <v>1392</v>
      </c>
      <c r="E27" s="1563">
        <v>16.129779837775203</v>
      </c>
      <c r="F27" s="1671">
        <v>1171000.0000000002</v>
      </c>
      <c r="G27" s="1671">
        <v>7249999.9999999991</v>
      </c>
      <c r="H27" s="1088"/>
      <c r="I27" s="1088"/>
      <c r="J27" s="1089"/>
      <c r="K27" s="1095">
        <v>145.6</v>
      </c>
      <c r="L27" s="1087">
        <v>142.4</v>
      </c>
      <c r="M27" s="1087">
        <v>1583.6</v>
      </c>
      <c r="N27" s="1563">
        <v>11.120786516853931</v>
      </c>
      <c r="O27" s="1671">
        <v>1402000.0000000002</v>
      </c>
      <c r="P27" s="1671">
        <v>7250000</v>
      </c>
      <c r="Q27" s="1090">
        <v>237.6</v>
      </c>
      <c r="R27" s="1091">
        <v>228.7</v>
      </c>
      <c r="S27" s="1091">
        <v>2975.6</v>
      </c>
      <c r="T27" s="1771">
        <v>13.010931351114998</v>
      </c>
      <c r="U27" s="1087" t="s">
        <v>985</v>
      </c>
      <c r="V27" s="1092">
        <v>1286500.0000000002</v>
      </c>
      <c r="W27" s="2197">
        <v>14500000</v>
      </c>
    </row>
    <row r="28" spans="1:23" ht="35.1" customHeight="1" x14ac:dyDescent="0.2">
      <c r="A28" s="1086" t="s">
        <v>432</v>
      </c>
      <c r="B28" s="1087">
        <v>0</v>
      </c>
      <c r="C28" s="1087">
        <v>0</v>
      </c>
      <c r="D28" s="1087">
        <v>0</v>
      </c>
      <c r="E28" s="1563" t="e">
        <v>#DIV/0!</v>
      </c>
      <c r="F28" s="1671" t="e">
        <v>#DIV/0!</v>
      </c>
      <c r="G28" s="1671" t="e">
        <v>#DIV/0!</v>
      </c>
      <c r="H28" s="1088"/>
      <c r="I28" s="1088"/>
      <c r="J28" s="1089"/>
      <c r="K28" s="1095">
        <v>0</v>
      </c>
      <c r="L28" s="1087">
        <v>0</v>
      </c>
      <c r="M28" s="1087">
        <v>0</v>
      </c>
      <c r="N28" s="1563" t="e">
        <v>#DIV/0!</v>
      </c>
      <c r="O28" s="1671" t="e">
        <v>#DIV/0!</v>
      </c>
      <c r="P28" s="1671" t="e">
        <v>#DIV/0!</v>
      </c>
      <c r="Q28" s="1090">
        <v>0</v>
      </c>
      <c r="R28" s="1091">
        <v>0</v>
      </c>
      <c r="S28" s="1091">
        <v>0</v>
      </c>
      <c r="T28" s="1771" t="e">
        <v>#DIV/0!</v>
      </c>
      <c r="U28" s="1087">
        <v>0</v>
      </c>
      <c r="V28" s="1092" t="e">
        <v>#DIV/0!</v>
      </c>
      <c r="W28" s="2198" t="e">
        <v>#DIV/0!</v>
      </c>
    </row>
    <row r="29" spans="1:23" ht="35.1" customHeight="1" x14ac:dyDescent="0.2">
      <c r="A29" s="1086" t="s">
        <v>433</v>
      </c>
      <c r="B29" s="1087">
        <v>121.8</v>
      </c>
      <c r="C29" s="1087">
        <v>116.5</v>
      </c>
      <c r="D29" s="1087">
        <v>1124.2</v>
      </c>
      <c r="E29" s="1563">
        <v>9.6497854077253216</v>
      </c>
      <c r="F29" s="1671">
        <v>1399000</v>
      </c>
      <c r="G29" s="1671">
        <v>8875000.0000000019</v>
      </c>
      <c r="H29" s="1088"/>
      <c r="I29" s="1088"/>
      <c r="J29" s="1089"/>
      <c r="K29" s="1095">
        <v>104.5</v>
      </c>
      <c r="L29" s="1087">
        <v>100.8</v>
      </c>
      <c r="M29" s="1087">
        <v>828.2</v>
      </c>
      <c r="N29" s="1563">
        <v>8.2162698412698418</v>
      </c>
      <c r="O29" s="1671">
        <v>1681000</v>
      </c>
      <c r="P29" s="1671">
        <v>8875000</v>
      </c>
      <c r="Q29" s="1090">
        <v>226.3</v>
      </c>
      <c r="R29" s="1091">
        <v>217.3</v>
      </c>
      <c r="S29" s="1091">
        <v>1952.4</v>
      </c>
      <c r="T29" s="1771">
        <v>8.9848136217211234</v>
      </c>
      <c r="U29" s="1087" t="s">
        <v>985</v>
      </c>
      <c r="V29" s="1092">
        <v>1540000</v>
      </c>
      <c r="W29" s="2197">
        <v>8875000</v>
      </c>
    </row>
    <row r="30" spans="1:23" ht="35.1" customHeight="1" x14ac:dyDescent="0.2">
      <c r="A30" s="1086" t="s">
        <v>434</v>
      </c>
      <c r="B30" s="1087">
        <v>109.5</v>
      </c>
      <c r="C30" s="1087">
        <v>105.8</v>
      </c>
      <c r="D30" s="1087">
        <v>1934.7599999999998</v>
      </c>
      <c r="E30" s="1563">
        <v>18.286956521739128</v>
      </c>
      <c r="F30" s="1671">
        <v>692000</v>
      </c>
      <c r="G30" s="1671">
        <v>8505626.1481406651</v>
      </c>
      <c r="H30" s="1088"/>
      <c r="I30" s="1088"/>
      <c r="J30" s="1089"/>
      <c r="K30" s="1095">
        <v>97</v>
      </c>
      <c r="L30" s="1087">
        <v>87</v>
      </c>
      <c r="M30" s="1087">
        <v>1786.5</v>
      </c>
      <c r="N30" s="1563">
        <v>20.53448275862069</v>
      </c>
      <c r="O30" s="1671">
        <v>1119000</v>
      </c>
      <c r="P30" s="1671">
        <v>8505626.1481406651</v>
      </c>
      <c r="Q30" s="1090">
        <v>206.5</v>
      </c>
      <c r="R30" s="1091">
        <v>192.8</v>
      </c>
      <c r="S30" s="1091">
        <v>3721.2599999999998</v>
      </c>
      <c r="T30" s="1771">
        <v>19.301141078838171</v>
      </c>
      <c r="U30" s="1087" t="s">
        <v>985</v>
      </c>
      <c r="V30" s="1092">
        <v>905500</v>
      </c>
      <c r="W30" s="2197">
        <v>8505626.1481406651</v>
      </c>
    </row>
    <row r="31" spans="1:23" ht="35.1" customHeight="1" x14ac:dyDescent="0.2">
      <c r="A31" s="1086" t="s">
        <v>435</v>
      </c>
      <c r="B31" s="1087">
        <v>107</v>
      </c>
      <c r="C31" s="1087">
        <v>107</v>
      </c>
      <c r="D31" s="1087">
        <v>606.75</v>
      </c>
      <c r="E31" s="1563">
        <v>5.6705607476635516</v>
      </c>
      <c r="F31" s="1671">
        <v>896875</v>
      </c>
      <c r="G31" s="1671">
        <v>4004727.5196927874</v>
      </c>
      <c r="H31" s="1088"/>
      <c r="I31" s="1088"/>
      <c r="J31" s="1089"/>
      <c r="K31" s="1095">
        <v>136</v>
      </c>
      <c r="L31" s="1087">
        <v>135</v>
      </c>
      <c r="M31" s="1087">
        <v>683.2</v>
      </c>
      <c r="N31" s="1563">
        <v>5.0607407407407408</v>
      </c>
      <c r="O31" s="1671">
        <v>1162500</v>
      </c>
      <c r="P31" s="1671">
        <v>4004727.5196927879</v>
      </c>
      <c r="Q31" s="1090">
        <v>243</v>
      </c>
      <c r="R31" s="1091">
        <v>242</v>
      </c>
      <c r="S31" s="1091">
        <v>1289.95</v>
      </c>
      <c r="T31" s="1771">
        <v>5.3303719008264467</v>
      </c>
      <c r="U31" s="1087" t="s">
        <v>984</v>
      </c>
      <c r="V31" s="1092">
        <v>1029687.5</v>
      </c>
      <c r="W31" s="2197">
        <v>4004727.5196927879</v>
      </c>
    </row>
    <row r="32" spans="1:23" ht="35.1" customHeight="1" x14ac:dyDescent="0.2">
      <c r="A32" s="1086" t="s">
        <v>436</v>
      </c>
      <c r="B32" s="1087">
        <v>0</v>
      </c>
      <c r="C32" s="1087">
        <v>0</v>
      </c>
      <c r="D32" s="1087">
        <v>0</v>
      </c>
      <c r="E32" s="1563" t="e">
        <v>#DIV/0!</v>
      </c>
      <c r="F32" s="1671">
        <v>0</v>
      </c>
      <c r="G32" s="1671" t="e">
        <v>#DIV/0!</v>
      </c>
      <c r="H32" s="1088"/>
      <c r="I32" s="1088"/>
      <c r="J32" s="1089"/>
      <c r="K32" s="1095">
        <v>0</v>
      </c>
      <c r="L32" s="1087">
        <v>0</v>
      </c>
      <c r="M32" s="1087">
        <v>0</v>
      </c>
      <c r="N32" s="1563" t="e">
        <v>#DIV/0!</v>
      </c>
      <c r="O32" s="1671">
        <v>0</v>
      </c>
      <c r="P32" s="1671" t="e">
        <v>#DIV/0!</v>
      </c>
      <c r="Q32" s="1090">
        <v>0</v>
      </c>
      <c r="R32" s="1091">
        <v>0</v>
      </c>
      <c r="S32" s="1091">
        <v>0</v>
      </c>
      <c r="T32" s="1771" t="e">
        <v>#DIV/0!</v>
      </c>
      <c r="U32" s="1087" t="s">
        <v>1560</v>
      </c>
      <c r="V32" s="1092">
        <v>0</v>
      </c>
      <c r="W32" s="2197" t="e">
        <v>#DIV/0!</v>
      </c>
    </row>
    <row r="33" spans="1:23" ht="35.1" customHeight="1" x14ac:dyDescent="0.2">
      <c r="A33" s="1094" t="s">
        <v>437</v>
      </c>
      <c r="B33" s="1087">
        <v>85</v>
      </c>
      <c r="C33" s="1087">
        <v>65</v>
      </c>
      <c r="D33" s="1087">
        <v>133</v>
      </c>
      <c r="E33" s="1563">
        <v>2.046153846153846</v>
      </c>
      <c r="F33" s="1671">
        <v>7750000</v>
      </c>
      <c r="G33" s="1671">
        <v>21370599.33904478</v>
      </c>
      <c r="H33" s="1088"/>
      <c r="I33" s="1088"/>
      <c r="J33" s="1089"/>
      <c r="K33" s="1095">
        <v>205</v>
      </c>
      <c r="L33" s="1087">
        <v>203</v>
      </c>
      <c r="M33" s="1087">
        <v>545.18000000000006</v>
      </c>
      <c r="N33" s="1563">
        <v>2.6856157635467985</v>
      </c>
      <c r="O33" s="1671">
        <v>7749999.9999999991</v>
      </c>
      <c r="P33" s="1671">
        <v>21370599.33904478</v>
      </c>
      <c r="Q33" s="1090">
        <v>290</v>
      </c>
      <c r="R33" s="1091">
        <v>268</v>
      </c>
      <c r="S33" s="1091">
        <v>678.18000000000006</v>
      </c>
      <c r="T33" s="1771">
        <v>2.5305223880597016</v>
      </c>
      <c r="U33" s="1087" t="s">
        <v>986</v>
      </c>
      <c r="V33" s="1092">
        <v>7750000</v>
      </c>
      <c r="W33" s="2197">
        <v>21370599.33904478</v>
      </c>
    </row>
    <row r="34" spans="1:23" ht="35.1" customHeight="1" x14ac:dyDescent="0.2">
      <c r="A34" s="1094" t="s">
        <v>1290</v>
      </c>
      <c r="B34" s="1087">
        <v>0</v>
      </c>
      <c r="C34" s="1087">
        <v>0</v>
      </c>
      <c r="D34" s="1087">
        <v>0</v>
      </c>
      <c r="E34" s="1087" t="e">
        <v>#DIV/0!</v>
      </c>
      <c r="F34" s="1087" t="s">
        <v>986</v>
      </c>
      <c r="G34" s="1087" t="e">
        <v>#DIV/0!</v>
      </c>
      <c r="H34" s="1088"/>
      <c r="I34" s="1088"/>
      <c r="J34" s="1089"/>
      <c r="K34" s="1927">
        <v>0</v>
      </c>
      <c r="L34" s="1087">
        <v>0</v>
      </c>
      <c r="M34" s="1087">
        <v>0</v>
      </c>
      <c r="N34" s="1087" t="e">
        <v>#DIV/0!</v>
      </c>
      <c r="O34" s="1087" t="e">
        <v>#DIV/0!</v>
      </c>
      <c r="P34" s="1928" t="e">
        <v>#DIV/0!</v>
      </c>
      <c r="Q34" s="1090">
        <v>0</v>
      </c>
      <c r="R34" s="1091">
        <v>0</v>
      </c>
      <c r="S34" s="1091">
        <v>0</v>
      </c>
      <c r="T34" s="1771" t="e">
        <v>#DIV/0!</v>
      </c>
      <c r="U34" s="1087" t="s">
        <v>986</v>
      </c>
      <c r="V34" s="1092" t="e">
        <v>#DIV/0!</v>
      </c>
      <c r="W34" s="2197" t="e">
        <v>#DIV/0!</v>
      </c>
    </row>
    <row r="35" spans="1:23" ht="35.1" customHeight="1" thickBot="1" x14ac:dyDescent="0.25">
      <c r="A35" s="1080" t="s">
        <v>438</v>
      </c>
      <c r="B35" s="1988">
        <v>738.9</v>
      </c>
      <c r="C35" s="1988">
        <v>665.3</v>
      </c>
      <c r="D35" s="1988">
        <v>10983.097000000002</v>
      </c>
      <c r="E35" s="1989">
        <v>16.508487900195405</v>
      </c>
      <c r="F35" s="1990">
        <v>1846999.9999999998</v>
      </c>
      <c r="G35" s="1990">
        <v>25913572.664481107</v>
      </c>
      <c r="H35" s="1081"/>
      <c r="I35" s="1081"/>
      <c r="J35" s="1082"/>
      <c r="K35" s="1991">
        <v>671.8</v>
      </c>
      <c r="L35" s="1988">
        <v>628.29999999999995</v>
      </c>
      <c r="M35" s="1988">
        <v>10685.86</v>
      </c>
      <c r="N35" s="1989">
        <v>17.007575998726725</v>
      </c>
      <c r="O35" s="1774">
        <v>1530000</v>
      </c>
      <c r="P35" s="1774">
        <v>25913572.664481115</v>
      </c>
      <c r="Q35" s="1775">
        <v>1410.6999999999998</v>
      </c>
      <c r="R35" s="1083">
        <v>1293.5999999999999</v>
      </c>
      <c r="S35" s="1084">
        <v>21668.957000000002</v>
      </c>
      <c r="T35" s="1772">
        <v>16.750894403215835</v>
      </c>
      <c r="U35" s="1096" t="s">
        <v>982</v>
      </c>
      <c r="V35" s="1085">
        <v>1688500</v>
      </c>
      <c r="W35" s="2199">
        <v>25913572.664481111</v>
      </c>
    </row>
    <row r="36" spans="1:23" ht="35.1" customHeight="1" thickBot="1" x14ac:dyDescent="0.25">
      <c r="A36" s="34" t="s">
        <v>439</v>
      </c>
      <c r="B36" s="35">
        <v>43150.350000000006</v>
      </c>
      <c r="C36" s="35">
        <v>42205.910000000011</v>
      </c>
      <c r="D36" s="36">
        <v>218462.48800000001</v>
      </c>
      <c r="E36" s="37"/>
      <c r="F36" s="37"/>
      <c r="G36" s="37"/>
      <c r="H36" s="37"/>
      <c r="I36" s="37"/>
      <c r="J36" s="37"/>
      <c r="K36" s="38">
        <v>39045.610000000008</v>
      </c>
      <c r="L36" s="39">
        <v>37744.330000000009</v>
      </c>
      <c r="M36" s="40">
        <v>209567.34013999999</v>
      </c>
      <c r="N36" s="41"/>
      <c r="O36" s="41"/>
      <c r="P36" s="41"/>
      <c r="Q36" s="1773">
        <v>82195.960000000021</v>
      </c>
      <c r="R36" s="39">
        <v>79950.240000000005</v>
      </c>
      <c r="S36" s="39">
        <v>428029.82813999994</v>
      </c>
      <c r="T36" s="41"/>
      <c r="U36" s="41"/>
      <c r="V36" s="41"/>
      <c r="W36" s="41"/>
    </row>
    <row r="37" spans="1:23" ht="14.25" x14ac:dyDescent="0.2">
      <c r="A37" s="7" t="s">
        <v>1904</v>
      </c>
      <c r="B37" s="8"/>
      <c r="C37" s="8"/>
      <c r="D37" s="8"/>
      <c r="E37" s="9"/>
      <c r="F37" s="10"/>
      <c r="G37" s="11"/>
      <c r="H37" s="8"/>
      <c r="I37" s="30"/>
      <c r="J37" s="30"/>
      <c r="K37" s="30"/>
      <c r="L37" s="30"/>
      <c r="M37" s="29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14.25" x14ac:dyDescent="0.2">
      <c r="A38" s="42" t="s">
        <v>1898</v>
      </c>
      <c r="B38" s="30"/>
      <c r="C38" s="30"/>
      <c r="D38" s="29"/>
      <c r="E38" s="30"/>
      <c r="F38" s="30"/>
      <c r="G38" s="30"/>
      <c r="H38" s="30"/>
      <c r="I38" s="30"/>
      <c r="J38" s="30"/>
      <c r="K38" s="30"/>
      <c r="L38" s="30"/>
      <c r="M38" s="29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ht="14.25" x14ac:dyDescent="0.2">
      <c r="A39" s="43"/>
      <c r="B39" s="30"/>
      <c r="C39" s="30"/>
      <c r="D39" s="29"/>
      <c r="E39" s="30"/>
      <c r="F39" s="30"/>
      <c r="G39" s="30"/>
      <c r="H39" s="30"/>
      <c r="I39" s="30"/>
      <c r="J39" s="30"/>
      <c r="K39" s="1917"/>
      <c r="L39" s="30"/>
      <c r="M39" s="29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ht="14.25" x14ac:dyDescent="0.2">
      <c r="A40" s="1769"/>
      <c r="B40" s="1917"/>
      <c r="C40" s="1917"/>
      <c r="D40" s="2493"/>
      <c r="E40" s="1917"/>
      <c r="F40" s="1917"/>
      <c r="G40" s="1917"/>
      <c r="H40" s="1917"/>
      <c r="I40" s="1917"/>
      <c r="J40" s="1917"/>
      <c r="K40" s="1917"/>
      <c r="L40" s="1917"/>
      <c r="M40" s="2493"/>
      <c r="N40" s="1917"/>
      <c r="O40" s="1917"/>
      <c r="P40" s="1917"/>
      <c r="Q40" s="1917"/>
      <c r="R40" s="1917"/>
      <c r="S40" s="1917"/>
      <c r="T40" s="30"/>
      <c r="U40" s="30"/>
      <c r="V40" s="30"/>
      <c r="W40" s="30"/>
    </row>
    <row r="41" spans="1:23" ht="14.25" x14ac:dyDescent="0.2">
      <c r="A41" s="1769"/>
      <c r="B41" s="45"/>
      <c r="C41" s="45"/>
      <c r="D41" s="44"/>
      <c r="E41" s="45"/>
      <c r="F41" s="45"/>
      <c r="G41" s="45"/>
      <c r="H41" s="45"/>
      <c r="I41" s="45"/>
      <c r="J41" s="45"/>
      <c r="K41" s="45"/>
      <c r="L41" s="45"/>
      <c r="M41" s="44"/>
      <c r="N41" s="45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4.25" x14ac:dyDescent="0.2">
      <c r="A42" s="44"/>
      <c r="B42" s="45"/>
      <c r="C42" s="45"/>
      <c r="D42" s="44"/>
      <c r="E42" s="45"/>
      <c r="F42" s="45"/>
      <c r="G42" s="45"/>
      <c r="H42" s="45"/>
      <c r="I42" s="45"/>
      <c r="J42" s="45"/>
      <c r="K42" s="45"/>
      <c r="L42" s="45"/>
      <c r="M42" s="44"/>
      <c r="N42" s="45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4.25" x14ac:dyDescent="0.2">
      <c r="A43" s="47"/>
      <c r="B43" s="15"/>
      <c r="C43" s="15"/>
      <c r="D43" s="15"/>
      <c r="K43" s="15"/>
      <c r="L43" s="15"/>
      <c r="M43" s="15"/>
      <c r="O43" s="15"/>
      <c r="P43" s="15"/>
      <c r="Q43" s="15"/>
    </row>
    <row r="44" spans="1:23" ht="14.25" x14ac:dyDescent="0.2">
      <c r="A44" s="47"/>
      <c r="D44" s="47"/>
      <c r="M44" s="47"/>
    </row>
    <row r="45" spans="1:23" ht="14.25" x14ac:dyDescent="0.2">
      <c r="A45" s="47"/>
      <c r="D45" s="47"/>
      <c r="M45" s="47"/>
    </row>
    <row r="47" spans="1:23" x14ac:dyDescent="0.2">
      <c r="B47" s="15"/>
      <c r="C47" s="15"/>
      <c r="D47" s="15"/>
      <c r="K47" s="15"/>
      <c r="L47" s="15"/>
      <c r="M47" s="15"/>
      <c r="O47" s="15"/>
      <c r="P47" s="15"/>
      <c r="Q47" s="15"/>
    </row>
  </sheetData>
  <sheetProtection insertHyperlinks="0"/>
  <mergeCells count="13">
    <mergeCell ref="H10:J10"/>
    <mergeCell ref="K8:L8"/>
    <mergeCell ref="Q8:R8"/>
    <mergeCell ref="H9:J9"/>
    <mergeCell ref="A3:W3"/>
    <mergeCell ref="A4:W4"/>
    <mergeCell ref="A5:W5"/>
    <mergeCell ref="A7:A11"/>
    <mergeCell ref="B7:J7"/>
    <mergeCell ref="K7:P7"/>
    <mergeCell ref="Q7:W7"/>
    <mergeCell ref="B8:C8"/>
    <mergeCell ref="H8:J8"/>
  </mergeCells>
  <phoneticPr fontId="13" type="noConversion"/>
  <pageMargins left="0.39370078740157483" right="0.19685039370078741" top="0.59055118110236227" bottom="0.39370078740157483" header="0" footer="0"/>
  <pageSetup scale="50" orientation="landscape" horizontalDpi="4294967295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sqref="A1:H1"/>
    </sheetView>
  </sheetViews>
  <sheetFormatPr baseColWidth="10" defaultColWidth="11.42578125" defaultRowHeight="12.75" x14ac:dyDescent="0.2"/>
  <cols>
    <col min="1" max="1" width="22.42578125" customWidth="1"/>
    <col min="2" max="2" width="9.85546875" customWidth="1"/>
    <col min="3" max="3" width="9.5703125" customWidth="1"/>
    <col min="5" max="5" width="17.42578125" bestFit="1" customWidth="1"/>
    <col min="6" max="6" width="12.7109375" customWidth="1"/>
    <col min="7" max="8" width="11.7109375" bestFit="1" customWidth="1"/>
  </cols>
  <sheetData>
    <row r="1" spans="1:8" ht="18" x14ac:dyDescent="0.25">
      <c r="A1" s="3080" t="s">
        <v>220</v>
      </c>
      <c r="B1" s="3080"/>
      <c r="C1" s="3080"/>
      <c r="D1" s="3080"/>
      <c r="E1" s="3080"/>
      <c r="F1" s="3080"/>
      <c r="G1" s="3080"/>
      <c r="H1" s="3080"/>
    </row>
    <row r="2" spans="1:8" ht="18.75" thickBot="1" x14ac:dyDescent="0.3">
      <c r="A2" s="3080" t="s">
        <v>2017</v>
      </c>
      <c r="B2" s="3080"/>
      <c r="C2" s="3080"/>
      <c r="D2" s="3080"/>
      <c r="E2" s="3080"/>
      <c r="F2" s="3080"/>
      <c r="G2" s="3080"/>
      <c r="H2" s="3080"/>
    </row>
    <row r="3" spans="1:8" ht="14.25" thickTop="1" thickBot="1" x14ac:dyDescent="0.25">
      <c r="A3" s="882"/>
      <c r="B3" s="3089" t="s">
        <v>221</v>
      </c>
      <c r="C3" s="3089"/>
      <c r="D3" s="3087" t="s">
        <v>222</v>
      </c>
      <c r="E3" s="3088"/>
      <c r="F3" s="3532" t="s">
        <v>223</v>
      </c>
      <c r="G3" s="3533"/>
      <c r="H3" s="1496" t="s">
        <v>439</v>
      </c>
    </row>
    <row r="4" spans="1:8" x14ac:dyDescent="0.2">
      <c r="A4" s="884"/>
      <c r="B4" s="885" t="s">
        <v>224</v>
      </c>
      <c r="C4" s="886" t="s">
        <v>225</v>
      </c>
      <c r="D4" s="887" t="s">
        <v>1200</v>
      </c>
      <c r="E4" s="888" t="s">
        <v>1200</v>
      </c>
      <c r="F4" s="889"/>
      <c r="G4" s="889"/>
      <c r="H4" s="1497" t="s">
        <v>242</v>
      </c>
    </row>
    <row r="5" spans="1:8" ht="15.75" thickBot="1" x14ac:dyDescent="0.3">
      <c r="A5" s="890" t="s">
        <v>414</v>
      </c>
      <c r="B5" s="891" t="s">
        <v>227</v>
      </c>
      <c r="C5" s="892" t="s">
        <v>848</v>
      </c>
      <c r="D5" s="893" t="s">
        <v>228</v>
      </c>
      <c r="E5" s="894" t="s">
        <v>241</v>
      </c>
      <c r="F5" s="895" t="s">
        <v>228</v>
      </c>
      <c r="G5" s="896" t="s">
        <v>229</v>
      </c>
      <c r="H5" s="1500" t="s">
        <v>243</v>
      </c>
    </row>
    <row r="6" spans="1:8" x14ac:dyDescent="0.2">
      <c r="A6" s="897"/>
      <c r="B6" s="898"/>
      <c r="C6" s="464"/>
      <c r="D6" s="463"/>
      <c r="E6" s="427"/>
      <c r="F6" s="384"/>
      <c r="G6" s="384"/>
      <c r="H6" s="1498"/>
    </row>
    <row r="7" spans="1:8" x14ac:dyDescent="0.2">
      <c r="A7" s="928" t="s">
        <v>230</v>
      </c>
      <c r="B7" s="1501"/>
      <c r="C7" s="1502"/>
      <c r="D7" s="1503"/>
      <c r="E7" s="1504"/>
      <c r="F7" s="929">
        <v>0</v>
      </c>
      <c r="G7" s="929">
        <v>194130.85000000003</v>
      </c>
      <c r="H7" s="1506">
        <v>194130.85000000003</v>
      </c>
    </row>
    <row r="8" spans="1:8" x14ac:dyDescent="0.2">
      <c r="A8" s="923" t="s">
        <v>231</v>
      </c>
      <c r="B8" s="388">
        <v>64</v>
      </c>
      <c r="C8" s="1507"/>
      <c r="D8" s="1508"/>
      <c r="E8" s="1509">
        <v>75.8</v>
      </c>
      <c r="F8" s="924"/>
      <c r="G8" s="924">
        <v>4851.2</v>
      </c>
      <c r="H8" s="1511">
        <v>4851.2</v>
      </c>
    </row>
    <row r="9" spans="1:8" x14ac:dyDescent="0.2">
      <c r="A9" s="923" t="s">
        <v>1402</v>
      </c>
      <c r="B9" s="388">
        <v>132</v>
      </c>
      <c r="C9" s="1507"/>
      <c r="D9" s="1508"/>
      <c r="E9" s="1509">
        <v>258.5</v>
      </c>
      <c r="F9" s="924"/>
      <c r="G9" s="924">
        <v>34122</v>
      </c>
      <c r="H9" s="1511">
        <v>34122</v>
      </c>
    </row>
    <row r="10" spans="1:8" x14ac:dyDescent="0.2">
      <c r="A10" s="923" t="s">
        <v>14</v>
      </c>
      <c r="B10" s="388">
        <v>45</v>
      </c>
      <c r="C10" s="1507"/>
      <c r="D10" s="1508"/>
      <c r="E10" s="1509">
        <v>418.45000000000005</v>
      </c>
      <c r="F10" s="924"/>
      <c r="G10" s="924">
        <v>18830.250000000004</v>
      </c>
      <c r="H10" s="1511">
        <v>18830.250000000004</v>
      </c>
    </row>
    <row r="11" spans="1:8" x14ac:dyDescent="0.2">
      <c r="A11" s="923" t="s">
        <v>15</v>
      </c>
      <c r="B11" s="388">
        <v>44</v>
      </c>
      <c r="C11" s="1507"/>
      <c r="D11" s="1508"/>
      <c r="E11" s="1509">
        <v>3098.3500000000004</v>
      </c>
      <c r="F11" s="924"/>
      <c r="G11" s="924">
        <v>136327.40000000002</v>
      </c>
      <c r="H11" s="1511">
        <v>136327.40000000002</v>
      </c>
    </row>
    <row r="12" spans="1:8" x14ac:dyDescent="0.2">
      <c r="A12" s="928" t="s">
        <v>202</v>
      </c>
      <c r="B12" s="1501"/>
      <c r="C12" s="1502"/>
      <c r="D12" s="1503"/>
      <c r="E12" s="1512"/>
      <c r="F12" s="929">
        <v>0</v>
      </c>
      <c r="G12" s="929">
        <v>3617299.62</v>
      </c>
      <c r="H12" s="1506">
        <v>3617299.62</v>
      </c>
    </row>
    <row r="13" spans="1:8" x14ac:dyDescent="0.2">
      <c r="A13" s="923" t="s">
        <v>1384</v>
      </c>
      <c r="B13" s="388">
        <v>38</v>
      </c>
      <c r="C13" s="1507"/>
      <c r="D13" s="1508"/>
      <c r="E13" s="1513">
        <v>534.12</v>
      </c>
      <c r="F13" s="1514"/>
      <c r="G13" s="924">
        <v>20296.560000000001</v>
      </c>
      <c r="H13" s="1511">
        <v>20296.560000000001</v>
      </c>
    </row>
    <row r="14" spans="1:8" x14ac:dyDescent="0.2">
      <c r="A14" s="923" t="s">
        <v>1366</v>
      </c>
      <c r="B14" s="388">
        <v>75</v>
      </c>
      <c r="C14" s="1507"/>
      <c r="D14" s="1508"/>
      <c r="E14" s="1513">
        <v>597</v>
      </c>
      <c r="F14" s="1514"/>
      <c r="G14" s="924">
        <v>44775</v>
      </c>
      <c r="H14" s="1511">
        <v>44775</v>
      </c>
    </row>
    <row r="15" spans="1:8" x14ac:dyDescent="0.2">
      <c r="A15" s="923" t="s">
        <v>1371</v>
      </c>
      <c r="B15" s="388">
        <v>39</v>
      </c>
      <c r="C15" s="1507"/>
      <c r="D15" s="1508"/>
      <c r="E15" s="1513">
        <v>33365.020000000004</v>
      </c>
      <c r="F15" s="1514"/>
      <c r="G15" s="924">
        <v>1301235.7800000003</v>
      </c>
      <c r="H15" s="1511">
        <v>1301235.7800000003</v>
      </c>
    </row>
    <row r="16" spans="1:8" x14ac:dyDescent="0.2">
      <c r="A16" s="923" t="s">
        <v>1385</v>
      </c>
      <c r="B16" s="388">
        <v>90</v>
      </c>
      <c r="C16" s="1507"/>
      <c r="D16" s="1508"/>
      <c r="E16" s="1513">
        <v>1070.1999999999998</v>
      </c>
      <c r="F16" s="1514"/>
      <c r="G16" s="924">
        <v>96317.999999999985</v>
      </c>
      <c r="H16" s="1511">
        <v>96317.999999999985</v>
      </c>
    </row>
    <row r="17" spans="1:8" x14ac:dyDescent="0.2">
      <c r="A17" s="923" t="s">
        <v>1388</v>
      </c>
      <c r="B17" s="1515">
        <v>100</v>
      </c>
      <c r="C17" s="1507"/>
      <c r="D17" s="1508"/>
      <c r="E17" s="1513">
        <v>89.7</v>
      </c>
      <c r="F17" s="1514"/>
      <c r="G17" s="924">
        <v>8970</v>
      </c>
      <c r="H17" s="1511">
        <v>8970</v>
      </c>
    </row>
    <row r="18" spans="1:8" x14ac:dyDescent="0.2">
      <c r="A18" s="923" t="s">
        <v>232</v>
      </c>
      <c r="B18" s="388">
        <v>67</v>
      </c>
      <c r="C18" s="1507"/>
      <c r="D18" s="1508"/>
      <c r="E18" s="1513">
        <v>14413.25</v>
      </c>
      <c r="F18" s="1514"/>
      <c r="G18" s="924">
        <v>965687.75</v>
      </c>
      <c r="H18" s="1511">
        <v>965687.75</v>
      </c>
    </row>
    <row r="19" spans="1:8" x14ac:dyDescent="0.2">
      <c r="A19" s="923" t="s">
        <v>1374</v>
      </c>
      <c r="B19" s="388">
        <v>41</v>
      </c>
      <c r="C19" s="1507"/>
      <c r="D19" s="1508"/>
      <c r="E19" s="1513">
        <v>3912.33</v>
      </c>
      <c r="F19" s="1514"/>
      <c r="G19" s="924">
        <v>160405.53</v>
      </c>
      <c r="H19" s="1511">
        <v>160405.53</v>
      </c>
    </row>
    <row r="20" spans="1:8" x14ac:dyDescent="0.2">
      <c r="A20" s="923" t="s">
        <v>1386</v>
      </c>
      <c r="B20" s="388">
        <v>72</v>
      </c>
      <c r="C20" s="1507"/>
      <c r="D20" s="1508"/>
      <c r="E20" s="1513">
        <v>587.6</v>
      </c>
      <c r="F20" s="1514"/>
      <c r="G20" s="924">
        <v>42307.200000000004</v>
      </c>
      <c r="H20" s="1511">
        <v>42307.200000000004</v>
      </c>
    </row>
    <row r="21" spans="1:8" x14ac:dyDescent="0.2">
      <c r="A21" s="923" t="s">
        <v>233</v>
      </c>
      <c r="B21" s="388">
        <v>20</v>
      </c>
      <c r="C21" s="1507"/>
      <c r="D21" s="1508"/>
      <c r="E21" s="1513">
        <v>11166</v>
      </c>
      <c r="F21" s="1514"/>
      <c r="G21" s="924">
        <v>223320</v>
      </c>
      <c r="H21" s="1511">
        <v>223320</v>
      </c>
    </row>
    <row r="22" spans="1:8" x14ac:dyDescent="0.2">
      <c r="A22" s="923" t="s">
        <v>234</v>
      </c>
      <c r="B22" s="388">
        <v>25</v>
      </c>
      <c r="C22" s="1507"/>
      <c r="D22" s="1508"/>
      <c r="E22" s="1513">
        <v>11358.75</v>
      </c>
      <c r="F22" s="1514"/>
      <c r="G22" s="924">
        <v>283968.75</v>
      </c>
      <c r="H22" s="1511">
        <v>283968.75</v>
      </c>
    </row>
    <row r="23" spans="1:8" x14ac:dyDescent="0.2">
      <c r="A23" s="2159" t="s">
        <v>1659</v>
      </c>
      <c r="B23" s="388">
        <v>110.5</v>
      </c>
      <c r="C23" s="1507"/>
      <c r="D23" s="1508"/>
      <c r="E23" s="1513">
        <v>907.1</v>
      </c>
      <c r="F23" s="1514"/>
      <c r="G23" s="924">
        <v>100234.55</v>
      </c>
      <c r="H23" s="1511">
        <v>100234.55</v>
      </c>
    </row>
    <row r="24" spans="1:8" x14ac:dyDescent="0.2">
      <c r="A24" s="923" t="s">
        <v>1394</v>
      </c>
      <c r="B24" s="388">
        <v>57</v>
      </c>
      <c r="C24" s="1507"/>
      <c r="D24" s="1508"/>
      <c r="E24" s="1513">
        <v>206.5</v>
      </c>
      <c r="F24" s="1514"/>
      <c r="G24" s="924">
        <v>11770.5</v>
      </c>
      <c r="H24" s="1511">
        <v>11770.5</v>
      </c>
    </row>
    <row r="25" spans="1:8" x14ac:dyDescent="0.2">
      <c r="A25" s="923" t="s">
        <v>1375</v>
      </c>
      <c r="B25" s="388">
        <v>10.5</v>
      </c>
      <c r="C25" s="1507"/>
      <c r="D25" s="1508"/>
      <c r="E25" s="1513">
        <v>243</v>
      </c>
      <c r="F25" s="1514"/>
      <c r="G25" s="924">
        <v>2551.5</v>
      </c>
      <c r="H25" s="1511">
        <v>2551.5</v>
      </c>
    </row>
    <row r="26" spans="1:8" x14ac:dyDescent="0.2">
      <c r="A26" s="923" t="s">
        <v>1376</v>
      </c>
      <c r="B26" s="1515">
        <v>12</v>
      </c>
      <c r="C26" s="1507"/>
      <c r="D26" s="1508"/>
      <c r="E26" s="1513">
        <v>0</v>
      </c>
      <c r="F26" s="1514"/>
      <c r="G26" s="924">
        <v>0</v>
      </c>
      <c r="H26" s="1511">
        <v>0</v>
      </c>
    </row>
    <row r="27" spans="1:8" x14ac:dyDescent="0.2">
      <c r="A27" s="923" t="s">
        <v>11</v>
      </c>
      <c r="B27" s="388">
        <v>228.5</v>
      </c>
      <c r="C27" s="1507"/>
      <c r="D27" s="1508"/>
      <c r="E27" s="1513">
        <v>290</v>
      </c>
      <c r="F27" s="1514"/>
      <c r="G27" s="924">
        <v>66265</v>
      </c>
      <c r="H27" s="1511">
        <v>66265</v>
      </c>
    </row>
    <row r="28" spans="1:8" x14ac:dyDescent="0.2">
      <c r="A28" s="923" t="s">
        <v>1395</v>
      </c>
      <c r="B28" s="388">
        <v>205</v>
      </c>
      <c r="C28" s="1507"/>
      <c r="D28" s="1508"/>
      <c r="E28" s="1513">
        <v>1410.6999999999998</v>
      </c>
      <c r="F28" s="1514"/>
      <c r="G28" s="924">
        <v>289193.49999999994</v>
      </c>
      <c r="H28" s="1511">
        <v>289193.49999999994</v>
      </c>
    </row>
    <row r="29" spans="1:8" x14ac:dyDescent="0.2">
      <c r="A29" s="928" t="s">
        <v>235</v>
      </c>
      <c r="B29" s="1501"/>
      <c r="C29" s="1502"/>
      <c r="D29" s="1503"/>
      <c r="E29" s="1512"/>
      <c r="F29" s="929">
        <v>7947398.6500000004</v>
      </c>
      <c r="G29" s="929">
        <v>24861650.710999999</v>
      </c>
      <c r="H29" s="1506">
        <v>32809049.360999994</v>
      </c>
    </row>
    <row r="30" spans="1:8" x14ac:dyDescent="0.2">
      <c r="A30" s="923" t="s">
        <v>16</v>
      </c>
      <c r="B30" s="388">
        <v>193</v>
      </c>
      <c r="C30" s="450">
        <v>100</v>
      </c>
      <c r="D30" s="1954">
        <v>505.02499999999998</v>
      </c>
      <c r="E30" s="1513">
        <v>6784.8360000000002</v>
      </c>
      <c r="F30" s="1514">
        <v>97469.824999999997</v>
      </c>
      <c r="G30" s="1514">
        <v>678483.6</v>
      </c>
      <c r="H30" s="1511">
        <v>775953.42499999993</v>
      </c>
    </row>
    <row r="31" spans="1:8" x14ac:dyDescent="0.2">
      <c r="A31" s="923" t="s">
        <v>70</v>
      </c>
      <c r="B31" s="1515">
        <v>150</v>
      </c>
      <c r="C31" s="1507">
        <v>200</v>
      </c>
      <c r="D31" s="1954">
        <v>42466.439999999995</v>
      </c>
      <c r="E31" s="1513">
        <v>101650.32</v>
      </c>
      <c r="F31" s="1514">
        <v>6369965.9999999991</v>
      </c>
      <c r="G31" s="1514">
        <v>20330064</v>
      </c>
      <c r="H31" s="1511">
        <v>26700030</v>
      </c>
    </row>
    <row r="32" spans="1:8" x14ac:dyDescent="0.2">
      <c r="A32" s="923" t="s">
        <v>19</v>
      </c>
      <c r="B32" s="388">
        <v>115</v>
      </c>
      <c r="C32" s="450">
        <v>247</v>
      </c>
      <c r="D32" s="1954">
        <v>8063.4000000000005</v>
      </c>
      <c r="E32" s="1513">
        <v>6027.4070000000002</v>
      </c>
      <c r="F32" s="1514">
        <v>927291.00000000012</v>
      </c>
      <c r="G32" s="1514">
        <v>1488769.5290000001</v>
      </c>
      <c r="H32" s="1511">
        <v>2416060.5290000001</v>
      </c>
    </row>
    <row r="33" spans="1:8" x14ac:dyDescent="0.2">
      <c r="A33" s="923" t="s">
        <v>236</v>
      </c>
      <c r="B33" s="388">
        <v>29</v>
      </c>
      <c r="C33" s="450">
        <v>25</v>
      </c>
      <c r="D33" s="1954">
        <v>2443.6</v>
      </c>
      <c r="E33" s="1513">
        <v>24144.837</v>
      </c>
      <c r="F33" s="1514">
        <v>70864.399999999994</v>
      </c>
      <c r="G33" s="1514">
        <v>603620.92500000005</v>
      </c>
      <c r="H33" s="1511">
        <v>674485.32500000007</v>
      </c>
    </row>
    <row r="34" spans="1:8" x14ac:dyDescent="0.2">
      <c r="A34" s="923" t="s">
        <v>237</v>
      </c>
      <c r="B34" s="388">
        <v>82</v>
      </c>
      <c r="C34" s="450">
        <v>24</v>
      </c>
      <c r="D34" s="1954">
        <v>763</v>
      </c>
      <c r="E34" s="1513">
        <v>2896.45</v>
      </c>
      <c r="F34" s="1514">
        <v>62566</v>
      </c>
      <c r="G34" s="1514">
        <v>69514.799999999988</v>
      </c>
      <c r="H34" s="1511">
        <v>132080.79999999999</v>
      </c>
    </row>
    <row r="35" spans="1:8" x14ac:dyDescent="0.2">
      <c r="A35" s="923" t="s">
        <v>1446</v>
      </c>
      <c r="B35" s="388">
        <v>99</v>
      </c>
      <c r="C35" s="450">
        <v>76</v>
      </c>
      <c r="D35" s="1954">
        <v>1308.68</v>
      </c>
      <c r="E35" s="1513">
        <v>6379.2670000000016</v>
      </c>
      <c r="F35" s="1514">
        <v>129559.32</v>
      </c>
      <c r="G35" s="1514">
        <v>484824.29200000013</v>
      </c>
      <c r="H35" s="1511">
        <v>614383.6120000002</v>
      </c>
    </row>
    <row r="36" spans="1:8" x14ac:dyDescent="0.2">
      <c r="A36" s="923" t="s">
        <v>1447</v>
      </c>
      <c r="B36" s="1515">
        <v>100</v>
      </c>
      <c r="C36" s="1507">
        <v>100</v>
      </c>
      <c r="D36" s="1954">
        <v>35</v>
      </c>
      <c r="E36" s="1513">
        <v>91.050000000000011</v>
      </c>
      <c r="F36" s="1514">
        <v>3500</v>
      </c>
      <c r="G36" s="1514">
        <v>9105.0000000000018</v>
      </c>
      <c r="H36" s="1511">
        <v>12605.000000000002</v>
      </c>
    </row>
    <row r="37" spans="1:8" x14ac:dyDescent="0.2">
      <c r="A37" s="923" t="s">
        <v>1450</v>
      </c>
      <c r="B37" s="388">
        <v>103</v>
      </c>
      <c r="C37" s="450">
        <v>76</v>
      </c>
      <c r="D37" s="1954">
        <v>485.66999999999996</v>
      </c>
      <c r="E37" s="1513">
        <v>2098.5300000000002</v>
      </c>
      <c r="F37" s="1514">
        <v>50024.009999999995</v>
      </c>
      <c r="G37" s="1514">
        <v>159488.28000000003</v>
      </c>
      <c r="H37" s="1511">
        <v>209512.29000000004</v>
      </c>
    </row>
    <row r="38" spans="1:8" x14ac:dyDescent="0.2">
      <c r="A38" s="923" t="s">
        <v>238</v>
      </c>
      <c r="B38" s="388">
        <v>170</v>
      </c>
      <c r="C38" s="450">
        <v>141</v>
      </c>
      <c r="D38" s="1954">
        <v>73.625</v>
      </c>
      <c r="E38" s="1513">
        <v>240.39999999999998</v>
      </c>
      <c r="F38" s="1514">
        <v>12516.25</v>
      </c>
      <c r="G38" s="1514">
        <v>33896.399999999994</v>
      </c>
      <c r="H38" s="1511">
        <v>46412.649999999994</v>
      </c>
    </row>
    <row r="39" spans="1:8" x14ac:dyDescent="0.2">
      <c r="A39" s="923" t="s">
        <v>1449</v>
      </c>
      <c r="B39" s="1515">
        <v>100</v>
      </c>
      <c r="C39" s="1507">
        <v>100</v>
      </c>
      <c r="D39" s="1954">
        <v>27</v>
      </c>
      <c r="E39" s="1513">
        <v>81.5</v>
      </c>
      <c r="F39" s="1514">
        <v>2700</v>
      </c>
      <c r="G39" s="1514">
        <v>8150</v>
      </c>
      <c r="H39" s="1511">
        <v>10850</v>
      </c>
    </row>
    <row r="40" spans="1:8" x14ac:dyDescent="0.2">
      <c r="A40" s="923" t="s">
        <v>1453</v>
      </c>
      <c r="B40" s="388">
        <v>101</v>
      </c>
      <c r="C40" s="450">
        <v>130</v>
      </c>
      <c r="D40" s="1954">
        <v>196.5</v>
      </c>
      <c r="E40" s="1513">
        <v>880.78</v>
      </c>
      <c r="F40" s="1514">
        <v>19846.5</v>
      </c>
      <c r="G40" s="1514">
        <v>114501.4</v>
      </c>
      <c r="H40" s="1511">
        <v>134347.9</v>
      </c>
    </row>
    <row r="41" spans="1:8" x14ac:dyDescent="0.2">
      <c r="A41" s="923" t="s">
        <v>1454</v>
      </c>
      <c r="B41" s="388">
        <v>104.5</v>
      </c>
      <c r="C41" s="450">
        <v>119</v>
      </c>
      <c r="D41" s="1954">
        <v>396.5</v>
      </c>
      <c r="E41" s="1513">
        <v>2136.5</v>
      </c>
      <c r="F41" s="1514">
        <v>41434.25</v>
      </c>
      <c r="G41" s="1514">
        <v>254243.5</v>
      </c>
      <c r="H41" s="1511">
        <v>295677.75</v>
      </c>
    </row>
    <row r="42" spans="1:8" x14ac:dyDescent="0.2">
      <c r="A42" s="923" t="s">
        <v>1456</v>
      </c>
      <c r="B42" s="388">
        <v>56</v>
      </c>
      <c r="C42" s="450">
        <v>81</v>
      </c>
      <c r="D42" s="1954">
        <v>128</v>
      </c>
      <c r="E42" s="1513">
        <v>324.2</v>
      </c>
      <c r="F42" s="1514">
        <v>7168</v>
      </c>
      <c r="G42" s="1514">
        <v>26260.2</v>
      </c>
      <c r="H42" s="1511">
        <v>33428.199999999997</v>
      </c>
    </row>
    <row r="43" spans="1:8" x14ac:dyDescent="0.2">
      <c r="A43" s="923" t="s">
        <v>1457</v>
      </c>
      <c r="B43" s="388">
        <v>123</v>
      </c>
      <c r="C43" s="450">
        <v>114</v>
      </c>
      <c r="D43" s="1954">
        <v>172.64999999999998</v>
      </c>
      <c r="E43" s="1513">
        <v>1100.0300000000002</v>
      </c>
      <c r="F43" s="1514">
        <v>21235.949999999997</v>
      </c>
      <c r="G43" s="1514">
        <v>125403.42000000003</v>
      </c>
      <c r="H43" s="1511">
        <v>146639.37000000002</v>
      </c>
    </row>
    <row r="44" spans="1:8" x14ac:dyDescent="0.2">
      <c r="A44" s="923" t="s">
        <v>1458</v>
      </c>
      <c r="B44" s="388">
        <v>115</v>
      </c>
      <c r="C44" s="450">
        <v>103</v>
      </c>
      <c r="D44" s="1954">
        <v>258.57499999999999</v>
      </c>
      <c r="E44" s="1513">
        <v>1252.4749999999999</v>
      </c>
      <c r="F44" s="1514">
        <v>29736.125</v>
      </c>
      <c r="G44" s="1514">
        <v>129004.92499999999</v>
      </c>
      <c r="H44" s="1511">
        <v>158741.04999999999</v>
      </c>
    </row>
    <row r="45" spans="1:8" x14ac:dyDescent="0.2">
      <c r="A45" s="923" t="s">
        <v>1459</v>
      </c>
      <c r="B45" s="1515">
        <v>90</v>
      </c>
      <c r="C45" s="1507">
        <v>90</v>
      </c>
      <c r="D45" s="1954">
        <v>117.5</v>
      </c>
      <c r="E45" s="1513">
        <v>358.03</v>
      </c>
      <c r="F45" s="1514">
        <v>10575</v>
      </c>
      <c r="G45" s="1514">
        <v>32222.699999999997</v>
      </c>
      <c r="H45" s="1511">
        <v>42797.7</v>
      </c>
    </row>
    <row r="46" spans="1:8" x14ac:dyDescent="0.2">
      <c r="A46" s="923" t="s">
        <v>1460</v>
      </c>
      <c r="B46" s="388">
        <v>93</v>
      </c>
      <c r="C46" s="450">
        <v>63</v>
      </c>
      <c r="D46" s="1954">
        <v>91</v>
      </c>
      <c r="E46" s="1513">
        <v>621.57000000000016</v>
      </c>
      <c r="F46" s="1514">
        <v>8463</v>
      </c>
      <c r="G46" s="1514">
        <v>39158.910000000011</v>
      </c>
      <c r="H46" s="1511">
        <v>47621.910000000011</v>
      </c>
    </row>
    <row r="47" spans="1:8" x14ac:dyDescent="0.2">
      <c r="A47" s="923" t="s">
        <v>1461</v>
      </c>
      <c r="B47" s="388">
        <v>132</v>
      </c>
      <c r="C47" s="1507">
        <v>100</v>
      </c>
      <c r="D47" s="1954">
        <v>225.95</v>
      </c>
      <c r="E47" s="1513">
        <v>880.11999999999989</v>
      </c>
      <c r="F47" s="1514">
        <v>29825.399999999998</v>
      </c>
      <c r="G47" s="1514">
        <v>88011.999999999985</v>
      </c>
      <c r="H47" s="1511">
        <v>117837.39999999998</v>
      </c>
    </row>
    <row r="48" spans="1:8" x14ac:dyDescent="0.2">
      <c r="A48" s="923" t="s">
        <v>239</v>
      </c>
      <c r="B48" s="388">
        <v>118</v>
      </c>
      <c r="C48" s="450">
        <v>83</v>
      </c>
      <c r="D48" s="1954">
        <v>159.69</v>
      </c>
      <c r="E48" s="1513">
        <v>602.01</v>
      </c>
      <c r="F48" s="1514">
        <v>18843.419999999998</v>
      </c>
      <c r="G48" s="1514">
        <v>49966.83</v>
      </c>
      <c r="H48" s="1511">
        <v>68810.25</v>
      </c>
    </row>
    <row r="49" spans="1:8" ht="13.5" thickBot="1" x14ac:dyDescent="0.25">
      <c r="A49" s="897" t="s">
        <v>1463</v>
      </c>
      <c r="B49" s="385">
        <v>194</v>
      </c>
      <c r="C49" s="1492">
        <v>160</v>
      </c>
      <c r="D49" s="1955">
        <v>174.3</v>
      </c>
      <c r="E49" s="904">
        <v>856</v>
      </c>
      <c r="F49" s="905">
        <v>33814.200000000004</v>
      </c>
      <c r="G49" s="905">
        <v>136960</v>
      </c>
      <c r="H49" s="1499">
        <v>170774.2</v>
      </c>
    </row>
    <row r="50" spans="1:8" x14ac:dyDescent="0.2">
      <c r="A50" s="906" t="s">
        <v>240</v>
      </c>
      <c r="B50" s="373"/>
      <c r="C50" s="907"/>
      <c r="D50" s="908"/>
      <c r="E50" s="909"/>
      <c r="F50" s="1493"/>
      <c r="G50" s="1493"/>
      <c r="H50" s="1767"/>
    </row>
    <row r="51" spans="1:8" ht="13.5" thickBot="1" x14ac:dyDescent="0.25">
      <c r="A51" s="911" t="s">
        <v>226</v>
      </c>
      <c r="B51" s="912"/>
      <c r="C51" s="913"/>
      <c r="D51" s="914"/>
      <c r="E51" s="915"/>
      <c r="F51" s="1494">
        <v>7947398.6500000004</v>
      </c>
      <c r="G51" s="1494">
        <v>28673081.180999998</v>
      </c>
      <c r="H51" s="1495">
        <v>36620479.830999993</v>
      </c>
    </row>
    <row r="52" spans="1:8" ht="15" thickTop="1" x14ac:dyDescent="0.2">
      <c r="A52" s="7" t="s">
        <v>1904</v>
      </c>
      <c r="B52" s="916"/>
      <c r="C52" s="916"/>
      <c r="D52" s="916"/>
      <c r="E52" s="916"/>
      <c r="F52" s="916"/>
    </row>
    <row r="53" spans="1:8" x14ac:dyDescent="0.2">
      <c r="A53" s="375" t="s">
        <v>2018</v>
      </c>
    </row>
    <row r="54" spans="1:8" x14ac:dyDescent="0.2">
      <c r="A54" s="375" t="s">
        <v>270</v>
      </c>
    </row>
    <row r="55" spans="1:8" x14ac:dyDescent="0.2">
      <c r="A55" s="375" t="s">
        <v>271</v>
      </c>
    </row>
    <row r="56" spans="1:8" ht="13.5" thickBot="1" x14ac:dyDescent="0.25"/>
    <row r="57" spans="1:8" ht="14.25" thickTop="1" thickBot="1" x14ac:dyDescent="0.25">
      <c r="A57" s="3536" t="s">
        <v>272</v>
      </c>
      <c r="B57" s="3537"/>
      <c r="C57" s="3537"/>
      <c r="D57" s="3537"/>
      <c r="E57" s="3537"/>
      <c r="F57" s="3088"/>
      <c r="G57" s="3087" t="s">
        <v>827</v>
      </c>
      <c r="H57" s="3538"/>
    </row>
    <row r="58" spans="1:8" x14ac:dyDescent="0.2">
      <c r="A58" s="917" t="s">
        <v>273</v>
      </c>
      <c r="B58" s="17"/>
      <c r="C58" s="17"/>
      <c r="D58" s="17"/>
      <c r="E58" s="17"/>
      <c r="F58" s="424"/>
      <c r="G58" s="3539">
        <v>194130.85000000003</v>
      </c>
      <c r="H58" s="3540"/>
    </row>
    <row r="59" spans="1:8" x14ac:dyDescent="0.2">
      <c r="A59" s="415" t="s">
        <v>274</v>
      </c>
      <c r="B59" s="21"/>
      <c r="C59" s="21"/>
      <c r="D59" s="21"/>
      <c r="E59" s="21"/>
      <c r="F59" s="427"/>
      <c r="G59" s="3541">
        <v>3617299.62</v>
      </c>
      <c r="H59" s="3542"/>
    </row>
    <row r="60" spans="1:8" x14ac:dyDescent="0.2">
      <c r="A60" s="415" t="s">
        <v>275</v>
      </c>
      <c r="B60" s="21"/>
      <c r="C60" s="21"/>
      <c r="D60" s="21"/>
      <c r="E60" s="21"/>
      <c r="F60" s="427"/>
      <c r="G60" s="3541">
        <v>32809049.360999994</v>
      </c>
      <c r="H60" s="3542"/>
    </row>
    <row r="61" spans="1:8" x14ac:dyDescent="0.2">
      <c r="A61" s="415" t="s">
        <v>276</v>
      </c>
      <c r="B61" s="21"/>
      <c r="C61" s="21"/>
      <c r="D61" s="21"/>
      <c r="E61" s="21"/>
      <c r="F61" s="427"/>
      <c r="G61" s="3543">
        <v>7947398.6500000004</v>
      </c>
      <c r="H61" s="3544"/>
    </row>
    <row r="62" spans="1:8" ht="13.5" thickBot="1" x14ac:dyDescent="0.25">
      <c r="A62" s="415" t="s">
        <v>277</v>
      </c>
      <c r="B62" s="21"/>
      <c r="C62" s="21"/>
      <c r="D62" s="21"/>
      <c r="E62" s="21"/>
      <c r="F62" s="427"/>
      <c r="G62" s="3545">
        <v>24861650.710999999</v>
      </c>
      <c r="H62" s="3546"/>
    </row>
    <row r="63" spans="1:8" ht="13.5" thickBot="1" x14ac:dyDescent="0.25">
      <c r="A63" s="2043" t="s">
        <v>2019</v>
      </c>
      <c r="B63" s="1516"/>
      <c r="C63" s="1516"/>
      <c r="D63" s="1516"/>
      <c r="E63" s="1516"/>
      <c r="F63" s="1517"/>
      <c r="G63" s="3534">
        <v>36620479.830999993</v>
      </c>
      <c r="H63" s="3535"/>
    </row>
    <row r="64" spans="1:8" ht="13.5" thickTop="1" x14ac:dyDescent="0.2">
      <c r="A64" s="1623"/>
    </row>
  </sheetData>
  <mergeCells count="13">
    <mergeCell ref="G60:H60"/>
    <mergeCell ref="G61:H61"/>
    <mergeCell ref="G62:H62"/>
    <mergeCell ref="G63:H63"/>
    <mergeCell ref="A57:F57"/>
    <mergeCell ref="G57:H57"/>
    <mergeCell ref="G58:H58"/>
    <mergeCell ref="G59:H59"/>
    <mergeCell ref="A1:H1"/>
    <mergeCell ref="A2:H2"/>
    <mergeCell ref="B3:C3"/>
    <mergeCell ref="D3:E3"/>
    <mergeCell ref="F3:G3"/>
  </mergeCells>
  <phoneticPr fontId="13" type="noConversion"/>
  <pageMargins left="0.78740157480314965" right="0.59055118110236227" top="0.98425196850393704" bottom="0.98425196850393704" header="0" footer="0"/>
  <pageSetup scale="80" orientation="portrait" horizontalDpi="4294967293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workbookViewId="0">
      <selection sqref="A1:E1"/>
    </sheetView>
  </sheetViews>
  <sheetFormatPr baseColWidth="10" defaultColWidth="11.42578125" defaultRowHeight="12.75" x14ac:dyDescent="0.2"/>
  <cols>
    <col min="1" max="1" width="35.7109375" customWidth="1"/>
    <col min="2" max="2" width="17.5703125" customWidth="1"/>
    <col min="3" max="3" width="15.28515625" customWidth="1"/>
    <col min="4" max="4" width="22.7109375" customWidth="1"/>
    <col min="5" max="5" width="20.140625" customWidth="1"/>
  </cols>
  <sheetData>
    <row r="1" spans="1:5" ht="16.5" customHeight="1" x14ac:dyDescent="0.2">
      <c r="A1" s="3547" t="s">
        <v>1292</v>
      </c>
      <c r="B1" s="3547"/>
      <c r="C1" s="3547"/>
      <c r="D1" s="3547"/>
      <c r="E1" s="3547"/>
    </row>
    <row r="2" spans="1:5" ht="16.5" customHeight="1" x14ac:dyDescent="0.2">
      <c r="A2" s="3547" t="s">
        <v>2017</v>
      </c>
      <c r="B2" s="3547"/>
      <c r="C2" s="3547"/>
      <c r="D2" s="3547"/>
      <c r="E2" s="3547"/>
    </row>
    <row r="3" spans="1:5" ht="14.25" customHeight="1" thickBot="1" x14ac:dyDescent="0.3">
      <c r="A3" s="881"/>
      <c r="B3" s="881"/>
      <c r="C3" s="881"/>
      <c r="D3" s="881"/>
      <c r="E3" s="1986" t="s">
        <v>2020</v>
      </c>
    </row>
    <row r="4" spans="1:5" ht="12.6" customHeight="1" thickTop="1" x14ac:dyDescent="0.2">
      <c r="A4" s="882"/>
      <c r="B4" s="883" t="s">
        <v>278</v>
      </c>
      <c r="C4" s="883" t="s">
        <v>279</v>
      </c>
      <c r="D4" s="883" t="s">
        <v>280</v>
      </c>
      <c r="E4" s="919" t="s">
        <v>281</v>
      </c>
    </row>
    <row r="5" spans="1:5" ht="12.6" customHeight="1" thickBot="1" x14ac:dyDescent="0.25">
      <c r="A5" s="890" t="s">
        <v>414</v>
      </c>
      <c r="B5" s="920" t="s">
        <v>352</v>
      </c>
      <c r="C5" s="920" t="s">
        <v>282</v>
      </c>
      <c r="D5" s="920" t="s">
        <v>283</v>
      </c>
      <c r="E5" s="921" t="s">
        <v>283</v>
      </c>
    </row>
    <row r="6" spans="1:5" ht="8.25" customHeight="1" x14ac:dyDescent="0.2">
      <c r="A6" s="897"/>
      <c r="B6" s="384"/>
      <c r="C6" s="384"/>
      <c r="D6" s="384"/>
      <c r="E6" s="899"/>
    </row>
    <row r="7" spans="1:5" ht="12.6" customHeight="1" x14ac:dyDescent="0.2">
      <c r="A7" s="922" t="s">
        <v>284</v>
      </c>
      <c r="B7" s="384"/>
      <c r="C7" s="384"/>
      <c r="D7" s="384"/>
      <c r="E7" s="899"/>
    </row>
    <row r="8" spans="1:5" ht="12.6" customHeight="1" x14ac:dyDescent="0.2">
      <c r="A8" s="923" t="s">
        <v>416</v>
      </c>
      <c r="B8" s="924">
        <v>1298.1400000000001</v>
      </c>
      <c r="C8" s="924">
        <v>3800000</v>
      </c>
      <c r="D8" s="924">
        <v>4932.9319999999998</v>
      </c>
      <c r="E8" s="899"/>
    </row>
    <row r="9" spans="1:5" ht="12.6" customHeight="1" x14ac:dyDescent="0.2">
      <c r="A9" s="923" t="s">
        <v>417</v>
      </c>
      <c r="B9" s="924">
        <v>263965.5</v>
      </c>
      <c r="C9" s="924">
        <v>1006400</v>
      </c>
      <c r="D9" s="924">
        <v>265654.87920000002</v>
      </c>
      <c r="E9" s="899"/>
    </row>
    <row r="10" spans="1:5" ht="12.6" customHeight="1" x14ac:dyDescent="0.2">
      <c r="A10" s="923" t="s">
        <v>285</v>
      </c>
      <c r="B10" s="924">
        <v>66862.194999999992</v>
      </c>
      <c r="C10" s="924">
        <v>1367762.75</v>
      </c>
      <c r="D10" s="924">
        <v>91451.619704236233</v>
      </c>
      <c r="E10" s="899"/>
    </row>
    <row r="11" spans="1:5" ht="12.6" customHeight="1" x14ac:dyDescent="0.2">
      <c r="A11" s="923" t="s">
        <v>206</v>
      </c>
      <c r="B11" s="924">
        <v>24311.96</v>
      </c>
      <c r="C11" s="924">
        <v>5133502</v>
      </c>
      <c r="D11" s="924">
        <v>124805.49528392</v>
      </c>
      <c r="E11" s="899"/>
    </row>
    <row r="12" spans="1:5" ht="12.6" customHeight="1" x14ac:dyDescent="0.2">
      <c r="A12" s="923" t="s">
        <v>435</v>
      </c>
      <c r="B12" s="924">
        <v>1289.95</v>
      </c>
      <c r="C12" s="924">
        <v>1029687.5</v>
      </c>
      <c r="D12" s="924">
        <v>1328.245390625</v>
      </c>
      <c r="E12" s="899"/>
    </row>
    <row r="13" spans="1:5" ht="12.6" customHeight="1" x14ac:dyDescent="0.2">
      <c r="A13" s="925" t="s">
        <v>437</v>
      </c>
      <c r="B13" s="924">
        <v>678.18000000000006</v>
      </c>
      <c r="C13" s="924">
        <v>7750000</v>
      </c>
      <c r="D13" s="926">
        <v>5255.8950000000013</v>
      </c>
      <c r="E13" s="899"/>
    </row>
    <row r="14" spans="1:5" ht="12.6" customHeight="1" x14ac:dyDescent="0.2">
      <c r="A14" s="2097" t="s">
        <v>436</v>
      </c>
      <c r="B14" s="924">
        <v>0</v>
      </c>
      <c r="C14" s="924">
        <v>0</v>
      </c>
      <c r="D14" s="926">
        <v>0</v>
      </c>
      <c r="E14" s="899"/>
    </row>
    <row r="15" spans="1:5" ht="12.6" customHeight="1" x14ac:dyDescent="0.2">
      <c r="A15" s="928" t="s">
        <v>286</v>
      </c>
      <c r="B15" s="929">
        <v>358405.92500000005</v>
      </c>
      <c r="C15" s="462"/>
      <c r="D15" s="929">
        <v>493429.06657878123</v>
      </c>
      <c r="E15" s="930"/>
    </row>
    <row r="16" spans="1:5" ht="12.6" customHeight="1" x14ac:dyDescent="0.2">
      <c r="A16" s="2098" t="s">
        <v>244</v>
      </c>
      <c r="B16" s="1519"/>
      <c r="C16" s="1520"/>
      <c r="D16" s="1519"/>
      <c r="E16" s="1518"/>
    </row>
    <row r="17" spans="1:5" ht="12.6" customHeight="1" x14ac:dyDescent="0.2">
      <c r="A17" s="931" t="s">
        <v>418</v>
      </c>
      <c r="B17" s="924">
        <v>3262.7266399999999</v>
      </c>
      <c r="C17" s="924">
        <v>3883500</v>
      </c>
      <c r="D17" s="932">
        <v>12670.798906439999</v>
      </c>
      <c r="E17" s="899"/>
    </row>
    <row r="18" spans="1:5" ht="12.6" customHeight="1" x14ac:dyDescent="0.2">
      <c r="A18" s="931" t="s">
        <v>419</v>
      </c>
      <c r="B18" s="924">
        <v>6789.06</v>
      </c>
      <c r="C18" s="924">
        <v>1010499.9999999999</v>
      </c>
      <c r="D18" s="932">
        <v>6860.3451299999997</v>
      </c>
      <c r="E18" s="899"/>
    </row>
    <row r="19" spans="1:5" ht="12.6" customHeight="1" x14ac:dyDescent="0.2">
      <c r="A19" s="923" t="s">
        <v>97</v>
      </c>
      <c r="B19" s="924">
        <v>561.5</v>
      </c>
      <c r="C19" s="924">
        <v>998500</v>
      </c>
      <c r="D19" s="924">
        <v>560.65774999999996</v>
      </c>
      <c r="E19" s="899"/>
    </row>
    <row r="20" spans="1:5" ht="12.6" customHeight="1" x14ac:dyDescent="0.2">
      <c r="A20" s="923" t="s">
        <v>423</v>
      </c>
      <c r="B20" s="924">
        <v>2695.4300000000003</v>
      </c>
      <c r="C20" s="924">
        <v>1897499.9999999998</v>
      </c>
      <c r="D20" s="924">
        <v>5114.5784249999997</v>
      </c>
      <c r="E20" s="899"/>
    </row>
    <row r="21" spans="1:5" ht="12.6" customHeight="1" x14ac:dyDescent="0.2">
      <c r="A21" s="923" t="s">
        <v>424</v>
      </c>
      <c r="B21" s="924">
        <v>8187.9594999999999</v>
      </c>
      <c r="C21" s="924">
        <v>1520140</v>
      </c>
      <c r="D21" s="924">
        <v>12446.844754330001</v>
      </c>
      <c r="E21" s="899"/>
    </row>
    <row r="22" spans="1:5" ht="12.6" customHeight="1" x14ac:dyDescent="0.2">
      <c r="A22" s="923" t="s">
        <v>429</v>
      </c>
      <c r="B22" s="924">
        <v>17612.41</v>
      </c>
      <c r="C22" s="924">
        <v>1595500</v>
      </c>
      <c r="D22" s="924">
        <v>28100.600155</v>
      </c>
      <c r="E22" s="899"/>
    </row>
    <row r="23" spans="1:5" ht="12.6" customHeight="1" x14ac:dyDescent="0.2">
      <c r="A23" s="923" t="s">
        <v>430</v>
      </c>
      <c r="B23" s="924">
        <v>196.6</v>
      </c>
      <c r="C23" s="924">
        <v>949000</v>
      </c>
      <c r="D23" s="924">
        <v>186.57339999999999</v>
      </c>
      <c r="E23" s="899"/>
    </row>
    <row r="24" spans="1:5" ht="12.6" customHeight="1" x14ac:dyDescent="0.2">
      <c r="A24" s="923" t="s">
        <v>287</v>
      </c>
      <c r="B24" s="924">
        <v>2975.6</v>
      </c>
      <c r="C24" s="924">
        <v>1286500.0000000002</v>
      </c>
      <c r="D24" s="924">
        <v>3828.1094000000003</v>
      </c>
      <c r="E24" s="899"/>
    </row>
    <row r="25" spans="1:5" ht="12.6" customHeight="1" x14ac:dyDescent="0.2">
      <c r="A25" s="923" t="s">
        <v>433</v>
      </c>
      <c r="B25" s="924">
        <v>1952.4</v>
      </c>
      <c r="C25" s="924">
        <v>1540000</v>
      </c>
      <c r="D25" s="924">
        <v>3006.6959999999999</v>
      </c>
      <c r="E25" s="899"/>
    </row>
    <row r="26" spans="1:5" ht="12.6" customHeight="1" x14ac:dyDescent="0.2">
      <c r="A26" s="923" t="s">
        <v>434</v>
      </c>
      <c r="B26" s="924">
        <v>3721.2599999999998</v>
      </c>
      <c r="C26" s="924">
        <v>905500</v>
      </c>
      <c r="D26" s="924">
        <v>3369.6009300000001</v>
      </c>
      <c r="E26" s="899"/>
    </row>
    <row r="27" spans="1:5" ht="12.6" customHeight="1" thickBot="1" x14ac:dyDescent="0.25">
      <c r="A27" s="897" t="s">
        <v>99</v>
      </c>
      <c r="B27" s="924">
        <v>21668.957000000002</v>
      </c>
      <c r="C27" s="924">
        <v>1688500</v>
      </c>
      <c r="D27" s="902">
        <v>36588.033894499997</v>
      </c>
      <c r="E27" s="899"/>
    </row>
    <row r="28" spans="1:5" ht="12.6" customHeight="1" thickBot="1" x14ac:dyDescent="0.25">
      <c r="A28" s="933" t="s">
        <v>288</v>
      </c>
      <c r="B28" s="934">
        <v>69623.903140000009</v>
      </c>
      <c r="C28" s="935"/>
      <c r="D28" s="934">
        <v>112732.83874526998</v>
      </c>
      <c r="E28" s="936"/>
    </row>
    <row r="29" spans="1:5" ht="12.6" customHeight="1" thickBot="1" x14ac:dyDescent="0.25">
      <c r="A29" s="933" t="s">
        <v>113</v>
      </c>
      <c r="B29" s="934">
        <v>428029.82814000006</v>
      </c>
      <c r="C29" s="937"/>
      <c r="D29" s="937"/>
      <c r="E29" s="938">
        <v>606161.90532405116</v>
      </c>
    </row>
    <row r="30" spans="1:5" ht="12.6" customHeight="1" x14ac:dyDescent="0.2">
      <c r="A30" s="2099" t="s">
        <v>230</v>
      </c>
      <c r="B30" s="384"/>
      <c r="C30" s="384"/>
      <c r="D30" s="384"/>
      <c r="E30" s="899"/>
    </row>
    <row r="31" spans="1:5" ht="12.6" customHeight="1" x14ac:dyDescent="0.2">
      <c r="A31" s="923" t="s">
        <v>911</v>
      </c>
      <c r="B31" s="924">
        <v>270.10000000000002</v>
      </c>
      <c r="C31" s="924">
        <v>4620000.0000000009</v>
      </c>
      <c r="D31" s="924">
        <v>1247.8620000000003</v>
      </c>
      <c r="E31" s="899"/>
    </row>
    <row r="32" spans="1:5" ht="12.6" customHeight="1" x14ac:dyDescent="0.2">
      <c r="A32" s="923" t="s">
        <v>912</v>
      </c>
      <c r="B32" s="924">
        <v>4011.7450000000003</v>
      </c>
      <c r="C32" s="924">
        <v>918000</v>
      </c>
      <c r="D32" s="924">
        <v>3682.7819100000006</v>
      </c>
      <c r="E32" s="899"/>
    </row>
    <row r="33" spans="1:5" ht="12.6" customHeight="1" x14ac:dyDescent="0.2">
      <c r="A33" s="923" t="s">
        <v>913</v>
      </c>
      <c r="B33" s="924">
        <v>2948.15</v>
      </c>
      <c r="C33" s="924">
        <v>1310000.0000000002</v>
      </c>
      <c r="D33" s="924">
        <v>3862.076500000001</v>
      </c>
      <c r="E33" s="899"/>
    </row>
    <row r="34" spans="1:5" ht="12.6" customHeight="1" thickBot="1" x14ac:dyDescent="0.25">
      <c r="A34" s="897" t="s">
        <v>914</v>
      </c>
      <c r="B34" s="924">
        <v>26633.96</v>
      </c>
      <c r="C34" s="924">
        <v>1335000</v>
      </c>
      <c r="D34" s="902">
        <v>35556.336600000002</v>
      </c>
      <c r="E34" s="899"/>
    </row>
    <row r="35" spans="1:5" ht="12.6" customHeight="1" thickBot="1" x14ac:dyDescent="0.25">
      <c r="A35" s="933" t="s">
        <v>289</v>
      </c>
      <c r="B35" s="934">
        <v>33863.955000000002</v>
      </c>
      <c r="C35" s="939"/>
      <c r="D35" s="934">
        <v>44349.057010000004</v>
      </c>
      <c r="E35" s="938">
        <v>44349.057010000004</v>
      </c>
    </row>
    <row r="36" spans="1:5" ht="12.6" customHeight="1" x14ac:dyDescent="0.2">
      <c r="A36" s="2099" t="s">
        <v>245</v>
      </c>
      <c r="B36" s="384"/>
      <c r="C36" s="384"/>
      <c r="D36" s="384"/>
      <c r="E36" s="899"/>
    </row>
    <row r="37" spans="1:5" ht="12.6" customHeight="1" x14ac:dyDescent="0.2">
      <c r="A37" s="923" t="s">
        <v>952</v>
      </c>
      <c r="B37" s="924">
        <v>4771.1161999999995</v>
      </c>
      <c r="C37" s="924">
        <v>8061000.0000000028</v>
      </c>
      <c r="D37" s="924">
        <v>38459.967688200013</v>
      </c>
      <c r="E37" s="899"/>
    </row>
    <row r="38" spans="1:5" ht="12.6" customHeight="1" x14ac:dyDescent="0.2">
      <c r="A38" s="923" t="s">
        <v>290</v>
      </c>
      <c r="B38" s="924">
        <v>75582.974000000017</v>
      </c>
      <c r="C38" s="924">
        <v>12158464</v>
      </c>
      <c r="D38" s="924">
        <v>918972.86839193618</v>
      </c>
      <c r="E38" s="899"/>
    </row>
    <row r="39" spans="1:5" ht="12.6" customHeight="1" x14ac:dyDescent="0.2">
      <c r="A39" s="923" t="s">
        <v>75</v>
      </c>
      <c r="B39" s="924">
        <v>75319</v>
      </c>
      <c r="C39" s="924">
        <v>13258464</v>
      </c>
      <c r="D39" s="924">
        <v>998614.25001600001</v>
      </c>
      <c r="E39" s="899"/>
    </row>
    <row r="40" spans="1:5" ht="12.6" customHeight="1" x14ac:dyDescent="0.2">
      <c r="A40" s="2159" t="s">
        <v>1713</v>
      </c>
      <c r="B40" s="924"/>
      <c r="C40" s="924"/>
      <c r="D40" s="924">
        <v>0</v>
      </c>
      <c r="E40" s="899"/>
    </row>
    <row r="41" spans="1:5" ht="12.6" customHeight="1" x14ac:dyDescent="0.2">
      <c r="A41" s="923" t="s">
        <v>205</v>
      </c>
      <c r="B41" s="924">
        <v>54235.894355421697</v>
      </c>
      <c r="C41" s="924">
        <v>3219999.9999999995</v>
      </c>
      <c r="D41" s="924">
        <v>174639.57982445782</v>
      </c>
      <c r="E41" s="899"/>
    </row>
    <row r="42" spans="1:5" ht="12.6" customHeight="1" x14ac:dyDescent="0.2">
      <c r="A42" s="923" t="s">
        <v>93</v>
      </c>
      <c r="B42" s="924">
        <v>78356.290999999997</v>
      </c>
      <c r="C42" s="924">
        <v>120000</v>
      </c>
      <c r="D42" s="924">
        <v>9402.7549199999994</v>
      </c>
      <c r="E42" s="899"/>
    </row>
    <row r="43" spans="1:5" ht="12.6" customHeight="1" x14ac:dyDescent="0.2">
      <c r="A43" s="897" t="s">
        <v>219</v>
      </c>
      <c r="B43" s="924">
        <v>103298.15800000001</v>
      </c>
      <c r="C43" s="924">
        <v>934000</v>
      </c>
      <c r="D43" s="902">
        <v>96480.479572000011</v>
      </c>
      <c r="E43" s="899"/>
    </row>
    <row r="44" spans="1:5" ht="12.6" customHeight="1" x14ac:dyDescent="0.2">
      <c r="A44" s="928" t="s">
        <v>292</v>
      </c>
      <c r="B44" s="929">
        <v>391563.43355542171</v>
      </c>
      <c r="C44" s="940"/>
      <c r="D44" s="929">
        <v>2236569.9004125944</v>
      </c>
      <c r="E44" s="930"/>
    </row>
    <row r="45" spans="1:5" ht="12.6" customHeight="1" x14ac:dyDescent="0.2">
      <c r="A45" s="2100" t="s">
        <v>957</v>
      </c>
      <c r="B45" s="901"/>
      <c r="C45" s="901"/>
      <c r="D45" s="902"/>
      <c r="E45" s="899"/>
    </row>
    <row r="46" spans="1:5" ht="12.6" customHeight="1" x14ac:dyDescent="0.2">
      <c r="A46" s="923" t="s">
        <v>958</v>
      </c>
      <c r="B46" s="924">
        <v>43434.748230880541</v>
      </c>
      <c r="C46" s="924">
        <v>2560000.0000000005</v>
      </c>
      <c r="D46" s="924">
        <v>111192.9554710542</v>
      </c>
      <c r="E46" s="899"/>
    </row>
    <row r="47" spans="1:5" ht="12.6" customHeight="1" x14ac:dyDescent="0.2">
      <c r="A47" s="923" t="s">
        <v>959</v>
      </c>
      <c r="B47" s="924">
        <v>1298.1200000000001</v>
      </c>
      <c r="C47" s="924">
        <v>1687000</v>
      </c>
      <c r="D47" s="924">
        <v>2189.9284400000001</v>
      </c>
      <c r="E47" s="899"/>
    </row>
    <row r="48" spans="1:5" ht="12.6" customHeight="1" x14ac:dyDescent="0.2">
      <c r="A48" s="923" t="s">
        <v>960</v>
      </c>
      <c r="B48" s="924">
        <v>20137.722556521738</v>
      </c>
      <c r="C48" s="924">
        <v>1100000</v>
      </c>
      <c r="D48" s="924">
        <v>22151.494812173911</v>
      </c>
      <c r="E48" s="899"/>
    </row>
    <row r="49" spans="1:5" ht="12.6" customHeight="1" x14ac:dyDescent="0.2">
      <c r="A49" s="923" t="s">
        <v>962</v>
      </c>
      <c r="B49" s="924">
        <v>16250.435000000001</v>
      </c>
      <c r="C49" s="924">
        <v>1265000.0000000002</v>
      </c>
      <c r="D49" s="924">
        <v>20556.800275000005</v>
      </c>
      <c r="E49" s="899"/>
    </row>
    <row r="50" spans="1:5" ht="12.6" customHeight="1" x14ac:dyDescent="0.2">
      <c r="A50" s="923" t="s">
        <v>963</v>
      </c>
      <c r="B50" s="924">
        <v>1930.02</v>
      </c>
      <c r="C50" s="924">
        <v>1750000</v>
      </c>
      <c r="D50" s="924">
        <v>3377.5349999999999</v>
      </c>
      <c r="E50" s="899"/>
    </row>
    <row r="51" spans="1:5" ht="12.6" customHeight="1" x14ac:dyDescent="0.2">
      <c r="A51" s="2159" t="s">
        <v>1497</v>
      </c>
      <c r="B51" s="924">
        <v>907.5</v>
      </c>
      <c r="C51" s="924">
        <v>5000000</v>
      </c>
      <c r="D51" s="924">
        <v>4537.5</v>
      </c>
      <c r="E51" s="899"/>
    </row>
    <row r="52" spans="1:5" ht="12.6" customHeight="1" x14ac:dyDescent="0.2">
      <c r="A52" s="923" t="s">
        <v>821</v>
      </c>
      <c r="B52" s="924">
        <v>462.20000000000005</v>
      </c>
      <c r="C52" s="924">
        <v>1749999.9999999998</v>
      </c>
      <c r="D52" s="924">
        <v>808.85</v>
      </c>
      <c r="E52" s="899"/>
    </row>
    <row r="53" spans="1:5" ht="12.6" customHeight="1" x14ac:dyDescent="0.2">
      <c r="A53" s="923" t="s">
        <v>961</v>
      </c>
      <c r="B53" s="924">
        <v>493.97</v>
      </c>
      <c r="C53" s="924">
        <v>1321000</v>
      </c>
      <c r="D53" s="924">
        <v>652.53436999999997</v>
      </c>
      <c r="E53" s="899"/>
    </row>
    <row r="54" spans="1:5" ht="12.6" customHeight="1" x14ac:dyDescent="0.2">
      <c r="A54" s="923" t="s">
        <v>966</v>
      </c>
      <c r="B54" s="924">
        <v>8733.76</v>
      </c>
      <c r="C54" s="924">
        <v>2879999.9999999995</v>
      </c>
      <c r="D54" s="924">
        <v>25153.228799999997</v>
      </c>
      <c r="E54" s="899"/>
    </row>
    <row r="55" spans="1:5" ht="12.6" customHeight="1" x14ac:dyDescent="0.2">
      <c r="A55" s="923" t="s">
        <v>965</v>
      </c>
      <c r="B55" s="924">
        <v>4828.3999999999996</v>
      </c>
      <c r="C55" s="924">
        <v>1976000.0000000002</v>
      </c>
      <c r="D55" s="924">
        <v>9540.9184000000005</v>
      </c>
      <c r="E55" s="899"/>
    </row>
    <row r="56" spans="1:5" ht="12.6" customHeight="1" x14ac:dyDescent="0.2">
      <c r="A56" s="923" t="s">
        <v>1010</v>
      </c>
      <c r="B56" s="924">
        <v>1152.8</v>
      </c>
      <c r="C56" s="924">
        <v>1299999.9999999998</v>
      </c>
      <c r="D56" s="924">
        <v>1498.6399999999999</v>
      </c>
      <c r="E56" s="899"/>
    </row>
    <row r="57" spans="1:5" ht="12.6" customHeight="1" x14ac:dyDescent="0.2">
      <c r="A57" s="923" t="s">
        <v>1011</v>
      </c>
      <c r="B57" s="924">
        <v>1332.1899999999998</v>
      </c>
      <c r="C57" s="924">
        <v>1674000</v>
      </c>
      <c r="D57" s="924">
        <v>2230.0860599999996</v>
      </c>
      <c r="E57" s="899"/>
    </row>
    <row r="58" spans="1:5" ht="12.6" customHeight="1" x14ac:dyDescent="0.2">
      <c r="A58" s="923" t="s">
        <v>967</v>
      </c>
      <c r="B58" s="924">
        <v>14219.1</v>
      </c>
      <c r="C58" s="924">
        <v>2320999.9999999995</v>
      </c>
      <c r="D58" s="924">
        <v>33002.531099999993</v>
      </c>
      <c r="E58" s="899"/>
    </row>
    <row r="59" spans="1:5" ht="12.6" customHeight="1" x14ac:dyDescent="0.2">
      <c r="A59" s="923" t="s">
        <v>968</v>
      </c>
      <c r="B59" s="924">
        <v>3591.08</v>
      </c>
      <c r="C59" s="924">
        <v>1335000.0000000002</v>
      </c>
      <c r="D59" s="924">
        <v>4794.0918000000011</v>
      </c>
      <c r="E59" s="899"/>
    </row>
    <row r="60" spans="1:5" ht="12.6" customHeight="1" x14ac:dyDescent="0.2">
      <c r="A60" s="923" t="s">
        <v>969</v>
      </c>
      <c r="B60" s="924">
        <v>15902.880000000001</v>
      </c>
      <c r="C60" s="924">
        <v>1774999.9999999998</v>
      </c>
      <c r="D60" s="924">
        <v>28227.612000000001</v>
      </c>
      <c r="E60" s="899"/>
    </row>
    <row r="61" spans="1:5" ht="12.6" customHeight="1" x14ac:dyDescent="0.2">
      <c r="A61" s="923" t="s">
        <v>970</v>
      </c>
      <c r="B61" s="924">
        <v>7507.0950000000003</v>
      </c>
      <c r="C61" s="924">
        <v>1821999.9999999995</v>
      </c>
      <c r="D61" s="924">
        <v>13677.927089999996</v>
      </c>
      <c r="E61" s="899"/>
    </row>
    <row r="62" spans="1:5" ht="12.6" customHeight="1" x14ac:dyDescent="0.2">
      <c r="A62" s="923" t="s">
        <v>971</v>
      </c>
      <c r="B62" s="924">
        <v>4002.12</v>
      </c>
      <c r="C62" s="924">
        <v>1470000</v>
      </c>
      <c r="D62" s="924">
        <v>5883.1163999999999</v>
      </c>
      <c r="E62" s="899"/>
    </row>
    <row r="63" spans="1:5" ht="12.6" customHeight="1" x14ac:dyDescent="0.2">
      <c r="A63" s="923" t="s">
        <v>972</v>
      </c>
      <c r="B63" s="924">
        <v>10905.55</v>
      </c>
      <c r="C63" s="924">
        <v>1270000</v>
      </c>
      <c r="D63" s="924">
        <v>13850.048500000001</v>
      </c>
      <c r="E63" s="899"/>
    </row>
    <row r="64" spans="1:5" ht="12.6" customHeight="1" x14ac:dyDescent="0.2">
      <c r="A64" s="923" t="s">
        <v>973</v>
      </c>
      <c r="B64" s="924">
        <v>8293.0950000000012</v>
      </c>
      <c r="C64" s="924">
        <v>7096999.9999999981</v>
      </c>
      <c r="D64" s="924">
        <v>58856.095214999994</v>
      </c>
      <c r="E64" s="899"/>
    </row>
    <row r="65" spans="1:5" ht="12.6" customHeight="1" x14ac:dyDescent="0.2">
      <c r="A65" s="923" t="s">
        <v>293</v>
      </c>
      <c r="B65" s="924">
        <v>3489.9840000000004</v>
      </c>
      <c r="C65" s="924">
        <v>1855999.9999999998</v>
      </c>
      <c r="D65" s="924">
        <v>6477.410304</v>
      </c>
      <c r="E65" s="899"/>
    </row>
    <row r="66" spans="1:5" ht="12.6" customHeight="1" x14ac:dyDescent="0.2">
      <c r="A66" s="897" t="s">
        <v>975</v>
      </c>
      <c r="B66" s="926">
        <v>8938.8499999999985</v>
      </c>
      <c r="C66" s="926">
        <v>1652000.0000000005</v>
      </c>
      <c r="D66" s="902">
        <v>14766.980200000002</v>
      </c>
      <c r="E66" s="899"/>
    </row>
    <row r="67" spans="1:5" ht="12.6" customHeight="1" x14ac:dyDescent="0.2">
      <c r="A67" s="923" t="s">
        <v>1161</v>
      </c>
      <c r="B67" s="926">
        <v>0</v>
      </c>
      <c r="C67" s="926">
        <v>0</v>
      </c>
      <c r="D67" s="902">
        <v>0</v>
      </c>
      <c r="E67" s="899"/>
    </row>
    <row r="68" spans="1:5" ht="12.6" customHeight="1" thickBot="1" x14ac:dyDescent="0.25">
      <c r="A68" s="941" t="s">
        <v>294</v>
      </c>
      <c r="B68" s="942">
        <v>177811.61978740228</v>
      </c>
      <c r="C68" s="943"/>
      <c r="D68" s="942">
        <v>383426.28423722816</v>
      </c>
      <c r="E68" s="936"/>
    </row>
    <row r="69" spans="1:5" ht="12.6" customHeight="1" thickBot="1" x14ac:dyDescent="0.25">
      <c r="A69" s="933" t="s">
        <v>295</v>
      </c>
      <c r="B69" s="934">
        <v>569375.05334282399</v>
      </c>
      <c r="C69" s="935"/>
      <c r="D69" s="935"/>
      <c r="E69" s="938">
        <v>2619996.1846498228</v>
      </c>
    </row>
    <row r="70" spans="1:5" ht="5.25" customHeight="1" thickBot="1" x14ac:dyDescent="0.25">
      <c r="A70" s="897"/>
      <c r="B70" s="384"/>
      <c r="C70" s="384"/>
      <c r="D70" s="384"/>
      <c r="E70" s="903"/>
    </row>
    <row r="71" spans="1:5" ht="20.100000000000001" customHeight="1" thickBot="1" x14ac:dyDescent="0.25">
      <c r="A71" s="468" t="s">
        <v>200</v>
      </c>
      <c r="B71" s="944">
        <v>1031268.8364828241</v>
      </c>
      <c r="C71" s="945"/>
      <c r="D71" s="945"/>
      <c r="E71" s="946">
        <v>3270507.146983874</v>
      </c>
    </row>
    <row r="72" spans="1:5" ht="12" customHeight="1" thickTop="1" x14ac:dyDescent="0.2">
      <c r="A72" s="7" t="s">
        <v>1904</v>
      </c>
      <c r="B72" s="916"/>
      <c r="C72" s="916"/>
      <c r="D72" s="916"/>
      <c r="E72" s="916"/>
    </row>
    <row r="73" spans="1:5" ht="12" customHeight="1" x14ac:dyDescent="0.2">
      <c r="A73" s="375" t="s">
        <v>296</v>
      </c>
    </row>
    <row r="74" spans="1:5" ht="12" customHeight="1" x14ac:dyDescent="0.2">
      <c r="A74" s="375" t="s">
        <v>2021</v>
      </c>
    </row>
    <row r="75" spans="1:5" ht="12" customHeight="1" x14ac:dyDescent="0.2">
      <c r="A75" s="375" t="s">
        <v>1850</v>
      </c>
      <c r="B75" s="2548" t="s">
        <v>1852</v>
      </c>
      <c r="C75" s="2549">
        <v>0.50087465389949115</v>
      </c>
      <c r="D75" s="2548" t="s">
        <v>1851</v>
      </c>
      <c r="E75" s="2549">
        <v>0.49912534610050885</v>
      </c>
    </row>
    <row r="76" spans="1:5" ht="18" x14ac:dyDescent="0.25">
      <c r="A76" s="3080" t="s">
        <v>1291</v>
      </c>
      <c r="B76" s="3080"/>
      <c r="C76" s="3080"/>
      <c r="D76" s="3080"/>
      <c r="E76" s="3080"/>
    </row>
    <row r="77" spans="1:5" ht="18" x14ac:dyDescent="0.25">
      <c r="A77" s="3080" t="s">
        <v>2017</v>
      </c>
      <c r="B77" s="3080"/>
      <c r="C77" s="3080"/>
      <c r="D77" s="3080"/>
      <c r="E77" s="3080"/>
    </row>
    <row r="78" spans="1:5" ht="18.75" thickBot="1" x14ac:dyDescent="0.3">
      <c r="A78" s="881"/>
      <c r="B78" s="881"/>
      <c r="C78" s="881"/>
      <c r="D78" s="881"/>
      <c r="E78" s="1986" t="s">
        <v>2020</v>
      </c>
    </row>
    <row r="79" spans="1:5" ht="13.5" thickTop="1" x14ac:dyDescent="0.2">
      <c r="A79" s="882"/>
      <c r="B79" s="883" t="s">
        <v>278</v>
      </c>
      <c r="C79" s="883" t="s">
        <v>279</v>
      </c>
      <c r="D79" s="883" t="s">
        <v>280</v>
      </c>
      <c r="E79" s="919" t="s">
        <v>281</v>
      </c>
    </row>
    <row r="80" spans="1:5" ht="13.5" thickBot="1" x14ac:dyDescent="0.25">
      <c r="A80" s="890" t="s">
        <v>414</v>
      </c>
      <c r="B80" s="920" t="s">
        <v>352</v>
      </c>
      <c r="C80" s="920" t="s">
        <v>282</v>
      </c>
      <c r="D80" s="920" t="s">
        <v>283</v>
      </c>
      <c r="E80" s="921" t="s">
        <v>283</v>
      </c>
    </row>
    <row r="81" spans="1:5" x14ac:dyDescent="0.2">
      <c r="A81" s="897"/>
      <c r="B81" s="384"/>
      <c r="C81" s="384"/>
      <c r="D81" s="384"/>
      <c r="E81" s="899"/>
    </row>
    <row r="82" spans="1:5" x14ac:dyDescent="0.2">
      <c r="A82" s="922" t="s">
        <v>284</v>
      </c>
      <c r="B82" s="384"/>
      <c r="C82" s="384"/>
      <c r="D82" s="384"/>
      <c r="E82" s="899"/>
    </row>
    <row r="83" spans="1:5" x14ac:dyDescent="0.2">
      <c r="A83" s="923" t="s">
        <v>416</v>
      </c>
      <c r="B83" s="924">
        <v>1298.1400000000001</v>
      </c>
      <c r="C83" s="924">
        <v>3800000</v>
      </c>
      <c r="D83" s="924">
        <v>4932.9319999999998</v>
      </c>
      <c r="E83" s="899"/>
    </row>
    <row r="84" spans="1:5" x14ac:dyDescent="0.2">
      <c r="A84" s="923" t="s">
        <v>417</v>
      </c>
      <c r="B84" s="924">
        <v>263965.5</v>
      </c>
      <c r="C84" s="924">
        <v>1006400</v>
      </c>
      <c r="D84" s="924">
        <v>265654.87920000002</v>
      </c>
      <c r="E84" s="899"/>
    </row>
    <row r="85" spans="1:5" x14ac:dyDescent="0.2">
      <c r="A85" s="923" t="s">
        <v>285</v>
      </c>
      <c r="B85" s="924">
        <v>66862.194999999992</v>
      </c>
      <c r="C85" s="924">
        <v>1367762.75</v>
      </c>
      <c r="D85" s="924">
        <v>91451.619704236233</v>
      </c>
      <c r="E85" s="899"/>
    </row>
    <row r="86" spans="1:5" x14ac:dyDescent="0.2">
      <c r="A86" s="923" t="s">
        <v>206</v>
      </c>
      <c r="B86" s="924">
        <v>24311.96</v>
      </c>
      <c r="C86" s="924">
        <v>5133502</v>
      </c>
      <c r="D86" s="924">
        <v>124805.49528392</v>
      </c>
      <c r="E86" s="899"/>
    </row>
    <row r="87" spans="1:5" x14ac:dyDescent="0.2">
      <c r="A87" s="923" t="s">
        <v>435</v>
      </c>
      <c r="B87" s="924">
        <v>1289.95</v>
      </c>
      <c r="C87" s="924">
        <v>1029687.5</v>
      </c>
      <c r="D87" s="924">
        <v>1328.245390625</v>
      </c>
      <c r="E87" s="899"/>
    </row>
    <row r="88" spans="1:5" x14ac:dyDescent="0.2">
      <c r="A88" s="925" t="s">
        <v>437</v>
      </c>
      <c r="B88" s="924">
        <v>678.18000000000006</v>
      </c>
      <c r="C88" s="924">
        <v>7750000</v>
      </c>
      <c r="D88" s="926">
        <v>5255.8950000000013</v>
      </c>
      <c r="E88" s="899"/>
    </row>
    <row r="89" spans="1:5" x14ac:dyDescent="0.2">
      <c r="A89" s="2097" t="s">
        <v>436</v>
      </c>
      <c r="B89" s="924">
        <v>0</v>
      </c>
      <c r="C89" s="924">
        <v>0</v>
      </c>
      <c r="D89" s="926">
        <v>0</v>
      </c>
      <c r="E89" s="899"/>
    </row>
    <row r="90" spans="1:5" x14ac:dyDescent="0.2">
      <c r="A90" s="928" t="s">
        <v>286</v>
      </c>
      <c r="B90" s="929">
        <v>358405.92500000005</v>
      </c>
      <c r="C90" s="462"/>
      <c r="D90" s="929">
        <v>493429.06657878123</v>
      </c>
      <c r="E90" s="930"/>
    </row>
    <row r="91" spans="1:5" x14ac:dyDescent="0.2">
      <c r="A91" s="2098" t="s">
        <v>244</v>
      </c>
      <c r="B91" s="1519"/>
      <c r="C91" s="1520"/>
      <c r="D91" s="1519"/>
      <c r="E91" s="1518"/>
    </row>
    <row r="92" spans="1:5" x14ac:dyDescent="0.2">
      <c r="A92" s="931" t="s">
        <v>418</v>
      </c>
      <c r="B92" s="924">
        <v>3262.7266399999999</v>
      </c>
      <c r="C92" s="924">
        <v>3883500</v>
      </c>
      <c r="D92" s="932">
        <v>12670.798906439999</v>
      </c>
      <c r="E92" s="899"/>
    </row>
    <row r="93" spans="1:5" x14ac:dyDescent="0.2">
      <c r="A93" s="931" t="s">
        <v>419</v>
      </c>
      <c r="B93" s="924">
        <v>6789.06</v>
      </c>
      <c r="C93" s="924">
        <v>1010499.9999999999</v>
      </c>
      <c r="D93" s="932">
        <v>6860.3451299999997</v>
      </c>
      <c r="E93" s="899"/>
    </row>
    <row r="94" spans="1:5" x14ac:dyDescent="0.2">
      <c r="A94" s="923" t="s">
        <v>97</v>
      </c>
      <c r="B94" s="924">
        <v>561.5</v>
      </c>
      <c r="C94" s="924">
        <v>998500</v>
      </c>
      <c r="D94" s="924">
        <v>560.65774999999996</v>
      </c>
      <c r="E94" s="899"/>
    </row>
    <row r="95" spans="1:5" x14ac:dyDescent="0.2">
      <c r="A95" s="923" t="s">
        <v>423</v>
      </c>
      <c r="B95" s="924">
        <v>2695.4300000000003</v>
      </c>
      <c r="C95" s="924">
        <v>1897499.9999999998</v>
      </c>
      <c r="D95" s="924">
        <v>5114.5784249999997</v>
      </c>
      <c r="E95" s="899"/>
    </row>
    <row r="96" spans="1:5" x14ac:dyDescent="0.2">
      <c r="A96" s="923" t="s">
        <v>424</v>
      </c>
      <c r="B96" s="924">
        <v>8187.9594999999999</v>
      </c>
      <c r="C96" s="924">
        <v>1520140</v>
      </c>
      <c r="D96" s="924">
        <v>12446.844754330001</v>
      </c>
      <c r="E96" s="899"/>
    </row>
    <row r="97" spans="1:5" x14ac:dyDescent="0.2">
      <c r="A97" s="923" t="s">
        <v>429</v>
      </c>
      <c r="B97" s="924">
        <v>17612.41</v>
      </c>
      <c r="C97" s="924">
        <v>1595500</v>
      </c>
      <c r="D97" s="924">
        <v>28100.600155</v>
      </c>
      <c r="E97" s="899"/>
    </row>
    <row r="98" spans="1:5" x14ac:dyDescent="0.2">
      <c r="A98" s="923" t="s">
        <v>430</v>
      </c>
      <c r="B98" s="924">
        <v>196.6</v>
      </c>
      <c r="C98" s="924">
        <v>949000</v>
      </c>
      <c r="D98" s="924">
        <v>186.57339999999999</v>
      </c>
      <c r="E98" s="899"/>
    </row>
    <row r="99" spans="1:5" x14ac:dyDescent="0.2">
      <c r="A99" s="923" t="s">
        <v>287</v>
      </c>
      <c r="B99" s="924">
        <v>2975.6</v>
      </c>
      <c r="C99" s="924">
        <v>1286500.0000000002</v>
      </c>
      <c r="D99" s="924">
        <v>3828.1094000000003</v>
      </c>
      <c r="E99" s="899"/>
    </row>
    <row r="100" spans="1:5" x14ac:dyDescent="0.2">
      <c r="A100" s="923" t="s">
        <v>433</v>
      </c>
      <c r="B100" s="924">
        <v>1952.4</v>
      </c>
      <c r="C100" s="924">
        <v>1540000</v>
      </c>
      <c r="D100" s="924">
        <v>3006.6959999999999</v>
      </c>
      <c r="E100" s="899"/>
    </row>
    <row r="101" spans="1:5" x14ac:dyDescent="0.2">
      <c r="A101" s="923" t="s">
        <v>434</v>
      </c>
      <c r="B101" s="924">
        <v>3721.2599999999998</v>
      </c>
      <c r="C101" s="924">
        <v>905500</v>
      </c>
      <c r="D101" s="924">
        <v>3369.6009300000001</v>
      </c>
      <c r="E101" s="899"/>
    </row>
    <row r="102" spans="1:5" ht="13.5" thickBot="1" x14ac:dyDescent="0.25">
      <c r="A102" s="897" t="s">
        <v>99</v>
      </c>
      <c r="B102" s="924">
        <v>21668.957000000002</v>
      </c>
      <c r="C102" s="924">
        <v>1688500</v>
      </c>
      <c r="D102" s="902">
        <v>36588.033894499997</v>
      </c>
      <c r="E102" s="899"/>
    </row>
    <row r="103" spans="1:5" ht="13.5" thickBot="1" x14ac:dyDescent="0.25">
      <c r="A103" s="933" t="s">
        <v>288</v>
      </c>
      <c r="B103" s="934">
        <v>69623.903140000009</v>
      </c>
      <c r="C103" s="935"/>
      <c r="D103" s="934">
        <v>112732.83874526998</v>
      </c>
      <c r="E103" s="936"/>
    </row>
    <row r="104" spans="1:5" ht="13.5" thickBot="1" x14ac:dyDescent="0.25">
      <c r="A104" s="933" t="s">
        <v>113</v>
      </c>
      <c r="B104" s="934">
        <v>428029.82814000006</v>
      </c>
      <c r="C104" s="937"/>
      <c r="D104" s="937"/>
      <c r="E104" s="938">
        <v>606161.90532405116</v>
      </c>
    </row>
    <row r="105" spans="1:5" x14ac:dyDescent="0.2">
      <c r="A105" s="2099" t="s">
        <v>230</v>
      </c>
      <c r="B105" s="384"/>
      <c r="C105" s="384"/>
      <c r="D105" s="384"/>
      <c r="E105" s="899"/>
    </row>
    <row r="106" spans="1:5" x14ac:dyDescent="0.2">
      <c r="A106" s="923" t="s">
        <v>911</v>
      </c>
      <c r="B106" s="924">
        <v>270.10000000000002</v>
      </c>
      <c r="C106" s="924">
        <v>4620000.0000000009</v>
      </c>
      <c r="D106" s="924">
        <v>1247.8620000000003</v>
      </c>
      <c r="E106" s="899"/>
    </row>
    <row r="107" spans="1:5" x14ac:dyDescent="0.2">
      <c r="A107" s="923" t="s">
        <v>912</v>
      </c>
      <c r="B107" s="924">
        <v>4011.7450000000003</v>
      </c>
      <c r="C107" s="924">
        <v>918000</v>
      </c>
      <c r="D107" s="924">
        <v>3682.7819100000006</v>
      </c>
      <c r="E107" s="899"/>
    </row>
    <row r="108" spans="1:5" x14ac:dyDescent="0.2">
      <c r="A108" s="923" t="s">
        <v>913</v>
      </c>
      <c r="B108" s="924">
        <v>2948.15</v>
      </c>
      <c r="C108" s="924">
        <v>1310000.0000000002</v>
      </c>
      <c r="D108" s="924">
        <v>3862.076500000001</v>
      </c>
      <c r="E108" s="899"/>
    </row>
    <row r="109" spans="1:5" ht="13.5" thickBot="1" x14ac:dyDescent="0.25">
      <c r="A109" s="897" t="s">
        <v>914</v>
      </c>
      <c r="B109" s="924">
        <v>26633.96</v>
      </c>
      <c r="C109" s="924">
        <v>1335000</v>
      </c>
      <c r="D109" s="902">
        <v>35556.336600000002</v>
      </c>
      <c r="E109" s="899"/>
    </row>
    <row r="110" spans="1:5" ht="13.5" thickBot="1" x14ac:dyDescent="0.25">
      <c r="A110" s="933" t="s">
        <v>289</v>
      </c>
      <c r="B110" s="934">
        <v>33863.955000000002</v>
      </c>
      <c r="C110" s="939"/>
      <c r="D110" s="934">
        <v>44349.057010000004</v>
      </c>
      <c r="E110" s="938">
        <v>44349.057010000004</v>
      </c>
    </row>
    <row r="111" spans="1:5" x14ac:dyDescent="0.2">
      <c r="A111" s="2099" t="s">
        <v>245</v>
      </c>
      <c r="B111" s="384"/>
      <c r="C111" s="384"/>
      <c r="D111" s="384"/>
      <c r="E111" s="899"/>
    </row>
    <row r="112" spans="1:5" x14ac:dyDescent="0.2">
      <c r="A112" s="923" t="s">
        <v>952</v>
      </c>
      <c r="B112" s="924">
        <v>4771.1161999999995</v>
      </c>
      <c r="C112" s="924">
        <v>8061000.0000000028</v>
      </c>
      <c r="D112" s="924">
        <v>38459.967688200013</v>
      </c>
      <c r="E112" s="899"/>
    </row>
    <row r="113" spans="1:5" x14ac:dyDescent="0.2">
      <c r="A113" s="923" t="s">
        <v>291</v>
      </c>
      <c r="B113" s="924">
        <v>54235.894355421697</v>
      </c>
      <c r="C113" s="924">
        <v>3219999.9999999995</v>
      </c>
      <c r="D113" s="924">
        <v>174639.57982445782</v>
      </c>
      <c r="E113" s="899"/>
    </row>
    <row r="114" spans="1:5" x14ac:dyDescent="0.2">
      <c r="A114" s="923" t="s">
        <v>93</v>
      </c>
      <c r="B114" s="924">
        <v>78356.290999999997</v>
      </c>
      <c r="C114" s="924">
        <v>120000</v>
      </c>
      <c r="D114" s="924">
        <v>9402.7549199999994</v>
      </c>
      <c r="E114" s="899"/>
    </row>
    <row r="115" spans="1:5" x14ac:dyDescent="0.2">
      <c r="A115" s="897" t="s">
        <v>219</v>
      </c>
      <c r="B115" s="924">
        <v>103298.15800000001</v>
      </c>
      <c r="C115" s="924">
        <v>934000</v>
      </c>
      <c r="D115" s="902">
        <v>96480.479572000011</v>
      </c>
      <c r="E115" s="899"/>
    </row>
    <row r="116" spans="1:5" x14ac:dyDescent="0.2">
      <c r="A116" s="928" t="s">
        <v>292</v>
      </c>
      <c r="B116" s="929">
        <v>240661.45955542172</v>
      </c>
      <c r="C116" s="940"/>
      <c r="D116" s="929">
        <v>318982.78200465784</v>
      </c>
      <c r="E116" s="930"/>
    </row>
    <row r="117" spans="1:5" x14ac:dyDescent="0.2">
      <c r="A117" s="2100" t="s">
        <v>957</v>
      </c>
      <c r="B117" s="901"/>
      <c r="C117" s="901"/>
      <c r="D117" s="902"/>
      <c r="E117" s="899"/>
    </row>
    <row r="118" spans="1:5" x14ac:dyDescent="0.2">
      <c r="A118" s="923" t="s">
        <v>958</v>
      </c>
      <c r="B118" s="924">
        <v>43434.748230880541</v>
      </c>
      <c r="C118" s="924">
        <v>2560000.0000000005</v>
      </c>
      <c r="D118" s="924">
        <v>111192.9554710542</v>
      </c>
      <c r="E118" s="899"/>
    </row>
    <row r="119" spans="1:5" x14ac:dyDescent="0.2">
      <c r="A119" s="923" t="s">
        <v>959</v>
      </c>
      <c r="B119" s="924">
        <v>1298.1200000000001</v>
      </c>
      <c r="C119" s="924">
        <v>1687000</v>
      </c>
      <c r="D119" s="924">
        <v>2189.9284400000001</v>
      </c>
      <c r="E119" s="899"/>
    </row>
    <row r="120" spans="1:5" x14ac:dyDescent="0.2">
      <c r="A120" s="923" t="s">
        <v>960</v>
      </c>
      <c r="B120" s="924">
        <v>20137.722556521738</v>
      </c>
      <c r="C120" s="924">
        <v>1100000</v>
      </c>
      <c r="D120" s="924">
        <v>22151.494812173911</v>
      </c>
      <c r="E120" s="899"/>
    </row>
    <row r="121" spans="1:5" x14ac:dyDescent="0.2">
      <c r="A121" s="923" t="s">
        <v>962</v>
      </c>
      <c r="B121" s="924">
        <v>16250.435000000001</v>
      </c>
      <c r="C121" s="924">
        <v>1265000.0000000002</v>
      </c>
      <c r="D121" s="924">
        <v>20556.800275000005</v>
      </c>
      <c r="E121" s="899"/>
    </row>
    <row r="122" spans="1:5" x14ac:dyDescent="0.2">
      <c r="A122" s="923" t="s">
        <v>963</v>
      </c>
      <c r="B122" s="924">
        <v>1930.02</v>
      </c>
      <c r="C122" s="924">
        <v>1750000</v>
      </c>
      <c r="D122" s="924">
        <v>3377.5349999999999</v>
      </c>
      <c r="E122" s="899"/>
    </row>
    <row r="123" spans="1:5" x14ac:dyDescent="0.2">
      <c r="A123" s="2159" t="s">
        <v>1497</v>
      </c>
      <c r="B123" s="924">
        <v>907.5</v>
      </c>
      <c r="C123" s="924">
        <v>5000000</v>
      </c>
      <c r="D123" s="924">
        <v>4537.5</v>
      </c>
      <c r="E123" s="899"/>
    </row>
    <row r="124" spans="1:5" x14ac:dyDescent="0.2">
      <c r="A124" s="923" t="s">
        <v>821</v>
      </c>
      <c r="B124" s="924">
        <v>462.20000000000005</v>
      </c>
      <c r="C124" s="924">
        <v>1749999.9999999998</v>
      </c>
      <c r="D124" s="924">
        <v>808.85</v>
      </c>
      <c r="E124" s="899"/>
    </row>
    <row r="125" spans="1:5" x14ac:dyDescent="0.2">
      <c r="A125" s="923" t="s">
        <v>961</v>
      </c>
      <c r="B125" s="924">
        <v>493.97</v>
      </c>
      <c r="C125" s="924">
        <v>1321000</v>
      </c>
      <c r="D125" s="924">
        <v>652.53436999999997</v>
      </c>
      <c r="E125" s="899"/>
    </row>
    <row r="126" spans="1:5" x14ac:dyDescent="0.2">
      <c r="A126" s="923" t="s">
        <v>966</v>
      </c>
      <c r="B126" s="924">
        <v>8733.76</v>
      </c>
      <c r="C126" s="924">
        <v>2879999.9999999995</v>
      </c>
      <c r="D126" s="924">
        <v>25153.228799999997</v>
      </c>
      <c r="E126" s="899"/>
    </row>
    <row r="127" spans="1:5" x14ac:dyDescent="0.2">
      <c r="A127" s="923" t="s">
        <v>965</v>
      </c>
      <c r="B127" s="924">
        <v>4828.3999999999996</v>
      </c>
      <c r="C127" s="924">
        <v>1976000.0000000002</v>
      </c>
      <c r="D127" s="924">
        <v>9540.9184000000005</v>
      </c>
      <c r="E127" s="899"/>
    </row>
    <row r="128" spans="1:5" x14ac:dyDescent="0.2">
      <c r="A128" s="923" t="s">
        <v>1010</v>
      </c>
      <c r="B128" s="924">
        <v>1152.8</v>
      </c>
      <c r="C128" s="924">
        <v>1299999.9999999998</v>
      </c>
      <c r="D128" s="924">
        <v>1498.6399999999999</v>
      </c>
      <c r="E128" s="899"/>
    </row>
    <row r="129" spans="1:5" x14ac:dyDescent="0.2">
      <c r="A129" s="923" t="s">
        <v>1011</v>
      </c>
      <c r="B129" s="924">
        <v>1332.1899999999998</v>
      </c>
      <c r="C129" s="924">
        <v>1674000</v>
      </c>
      <c r="D129" s="924">
        <v>2230.0860599999996</v>
      </c>
      <c r="E129" s="899"/>
    </row>
    <row r="130" spans="1:5" x14ac:dyDescent="0.2">
      <c r="A130" s="923" t="s">
        <v>967</v>
      </c>
      <c r="B130" s="924">
        <v>14219.1</v>
      </c>
      <c r="C130" s="924">
        <v>2320999.9999999995</v>
      </c>
      <c r="D130" s="924">
        <v>33002.531099999993</v>
      </c>
      <c r="E130" s="899"/>
    </row>
    <row r="131" spans="1:5" x14ac:dyDescent="0.2">
      <c r="A131" s="923" t="s">
        <v>968</v>
      </c>
      <c r="B131" s="924">
        <v>3591.08</v>
      </c>
      <c r="C131" s="924">
        <v>1335000.0000000002</v>
      </c>
      <c r="D131" s="924">
        <v>4794.0918000000011</v>
      </c>
      <c r="E131" s="899"/>
    </row>
    <row r="132" spans="1:5" x14ac:dyDescent="0.2">
      <c r="A132" s="923" t="s">
        <v>969</v>
      </c>
      <c r="B132" s="924">
        <v>15902.880000000001</v>
      </c>
      <c r="C132" s="924">
        <v>1774999.9999999998</v>
      </c>
      <c r="D132" s="924">
        <v>28227.612000000001</v>
      </c>
      <c r="E132" s="899"/>
    </row>
    <row r="133" spans="1:5" x14ac:dyDescent="0.2">
      <c r="A133" s="923" t="s">
        <v>970</v>
      </c>
      <c r="B133" s="924">
        <v>7507.0950000000003</v>
      </c>
      <c r="C133" s="924">
        <v>1821999.9999999995</v>
      </c>
      <c r="D133" s="924">
        <v>13677.927089999996</v>
      </c>
      <c r="E133" s="899"/>
    </row>
    <row r="134" spans="1:5" x14ac:dyDescent="0.2">
      <c r="A134" s="923" t="s">
        <v>971</v>
      </c>
      <c r="B134" s="924">
        <v>4002.12</v>
      </c>
      <c r="C134" s="924">
        <v>1470000</v>
      </c>
      <c r="D134" s="924">
        <v>5883.1163999999999</v>
      </c>
      <c r="E134" s="899"/>
    </row>
    <row r="135" spans="1:5" x14ac:dyDescent="0.2">
      <c r="A135" s="923" t="s">
        <v>972</v>
      </c>
      <c r="B135" s="924">
        <v>10905.55</v>
      </c>
      <c r="C135" s="924">
        <v>1270000</v>
      </c>
      <c r="D135" s="924">
        <v>13850.048500000001</v>
      </c>
      <c r="E135" s="899"/>
    </row>
    <row r="136" spans="1:5" x14ac:dyDescent="0.2">
      <c r="A136" s="923" t="s">
        <v>973</v>
      </c>
      <c r="B136" s="924">
        <v>8293.0950000000012</v>
      </c>
      <c r="C136" s="924">
        <v>7096999.9999999981</v>
      </c>
      <c r="D136" s="924">
        <v>58856.095214999994</v>
      </c>
      <c r="E136" s="899"/>
    </row>
    <row r="137" spans="1:5" x14ac:dyDescent="0.2">
      <c r="A137" s="923" t="s">
        <v>293</v>
      </c>
      <c r="B137" s="924">
        <v>3489.9840000000004</v>
      </c>
      <c r="C137" s="924">
        <v>1855999.9999999998</v>
      </c>
      <c r="D137" s="924">
        <v>6477.410304</v>
      </c>
      <c r="E137" s="899"/>
    </row>
    <row r="138" spans="1:5" x14ac:dyDescent="0.2">
      <c r="A138" s="923" t="s">
        <v>975</v>
      </c>
      <c r="B138" s="924">
        <v>8938.8499999999985</v>
      </c>
      <c r="C138" s="924">
        <v>1652000.0000000005</v>
      </c>
      <c r="D138" s="902">
        <v>14766.980200000002</v>
      </c>
      <c r="E138" s="899"/>
    </row>
    <row r="139" spans="1:5" x14ac:dyDescent="0.2">
      <c r="A139" s="897" t="s">
        <v>1160</v>
      </c>
      <c r="B139" s="924">
        <v>0</v>
      </c>
      <c r="C139" s="924">
        <v>0</v>
      </c>
      <c r="D139" s="1207">
        <v>0</v>
      </c>
      <c r="E139" s="899"/>
    </row>
    <row r="140" spans="1:5" ht="13.5" thickBot="1" x14ac:dyDescent="0.25">
      <c r="A140" s="941" t="s">
        <v>294</v>
      </c>
      <c r="B140" s="942">
        <v>177811.61978740228</v>
      </c>
      <c r="C140" s="943"/>
      <c r="D140" s="942">
        <v>383426.28423722816</v>
      </c>
      <c r="E140" s="936"/>
    </row>
    <row r="141" spans="1:5" ht="13.5" thickBot="1" x14ac:dyDescent="0.25">
      <c r="A141" s="933" t="s">
        <v>295</v>
      </c>
      <c r="B141" s="934">
        <v>418473.079342824</v>
      </c>
      <c r="C141" s="935"/>
      <c r="D141" s="935"/>
      <c r="E141" s="938">
        <v>702409.066241886</v>
      </c>
    </row>
    <row r="142" spans="1:5" ht="13.5" thickBot="1" x14ac:dyDescent="0.25">
      <c r="A142" s="897"/>
      <c r="B142" s="384"/>
      <c r="C142" s="384"/>
      <c r="D142" s="384"/>
      <c r="E142" s="903"/>
    </row>
    <row r="143" spans="1:5" ht="13.5" thickBot="1" x14ac:dyDescent="0.25">
      <c r="A143" s="468" t="s">
        <v>200</v>
      </c>
      <c r="B143" s="944">
        <v>880366.86248282413</v>
      </c>
      <c r="C143" s="945"/>
      <c r="D143" s="945"/>
      <c r="E143" s="946">
        <v>1352920.0285759373</v>
      </c>
    </row>
    <row r="144" spans="1:5" ht="15" thickTop="1" x14ac:dyDescent="0.2">
      <c r="A144" s="7" t="s">
        <v>1904</v>
      </c>
      <c r="B144" s="916"/>
      <c r="C144" s="916"/>
      <c r="D144" s="916"/>
      <c r="E144" s="916"/>
    </row>
    <row r="145" spans="1:1" x14ac:dyDescent="0.2">
      <c r="A145" s="375" t="s">
        <v>296</v>
      </c>
    </row>
  </sheetData>
  <mergeCells count="4">
    <mergeCell ref="A76:E76"/>
    <mergeCell ref="A77:E77"/>
    <mergeCell ref="A1:E1"/>
    <mergeCell ref="A2:E2"/>
  </mergeCells>
  <phoneticPr fontId="13" type="noConversion"/>
  <pageMargins left="0.98425196850393704" right="0.78740157480314965" top="0.78740157480314965" bottom="0.59055118110236227" header="0.59055118110236227" footer="0"/>
  <pageSetup scale="75"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22" workbookViewId="0">
      <selection activeCell="K24" sqref="K24"/>
    </sheetView>
  </sheetViews>
  <sheetFormatPr baseColWidth="10" defaultColWidth="11.42578125" defaultRowHeight="12.75" x14ac:dyDescent="0.2"/>
  <cols>
    <col min="1" max="1" width="13.7109375" customWidth="1"/>
    <col min="2" max="2" width="23.28515625" customWidth="1"/>
    <col min="3" max="3" width="11.7109375" customWidth="1"/>
    <col min="4" max="4" width="2" customWidth="1"/>
    <col min="5" max="5" width="11" customWidth="1"/>
    <col min="6" max="6" width="10" customWidth="1"/>
    <col min="7" max="7" width="9.85546875" customWidth="1"/>
    <col min="8" max="8" width="9.28515625" customWidth="1"/>
    <col min="9" max="9" width="9.140625" customWidth="1"/>
    <col min="10" max="10" width="5.7109375" customWidth="1"/>
  </cols>
  <sheetData>
    <row r="1" spans="1:12" ht="18" x14ac:dyDescent="0.25">
      <c r="A1" s="3080" t="s">
        <v>1295</v>
      </c>
      <c r="B1" s="3080"/>
      <c r="C1" s="3080"/>
      <c r="D1" s="3080"/>
      <c r="E1" s="3080"/>
      <c r="F1" s="3080"/>
      <c r="G1" s="3080"/>
      <c r="H1" s="3080"/>
      <c r="I1" s="3080"/>
    </row>
    <row r="2" spans="1:12" ht="18.75" thickBot="1" x14ac:dyDescent="0.3">
      <c r="A2" s="3550" t="s">
        <v>2017</v>
      </c>
      <c r="B2" s="3550"/>
      <c r="C2" s="3550"/>
      <c r="D2" s="3550"/>
      <c r="E2" s="3550"/>
      <c r="F2" s="3550"/>
      <c r="G2" s="3550"/>
      <c r="H2" s="3550"/>
      <c r="I2" s="3550"/>
    </row>
    <row r="3" spans="1:12" ht="18.75" thickBot="1" x14ac:dyDescent="0.3">
      <c r="A3" s="947"/>
      <c r="B3" s="947"/>
      <c r="C3" s="947"/>
      <c r="D3" s="947"/>
      <c r="E3" s="947"/>
      <c r="F3" s="947"/>
      <c r="G3" s="947"/>
      <c r="I3" s="1986" t="s">
        <v>2022</v>
      </c>
      <c r="K3" s="2747" t="s">
        <v>1148</v>
      </c>
      <c r="L3" s="2748"/>
    </row>
    <row r="4" spans="1:12" ht="13.5" thickBot="1" x14ac:dyDescent="0.25">
      <c r="A4" s="3548" t="s">
        <v>414</v>
      </c>
      <c r="B4" s="3382"/>
      <c r="C4" s="948" t="s">
        <v>278</v>
      </c>
      <c r="D4" s="3548" t="s">
        <v>297</v>
      </c>
      <c r="E4" s="3382"/>
      <c r="F4" s="3551" t="s">
        <v>298</v>
      </c>
      <c r="G4" s="3552"/>
      <c r="H4" s="3552"/>
      <c r="I4" s="3553"/>
    </row>
    <row r="5" spans="1:12" ht="13.5" thickBot="1" x14ac:dyDescent="0.25">
      <c r="A5" s="374"/>
      <c r="B5" s="405"/>
      <c r="C5" s="476"/>
      <c r="D5" s="374"/>
      <c r="E5" s="405"/>
      <c r="F5" s="3548" t="s">
        <v>301</v>
      </c>
      <c r="G5" s="3382"/>
      <c r="H5" s="3548" t="s">
        <v>300</v>
      </c>
      <c r="I5" s="3382"/>
    </row>
    <row r="6" spans="1:12" ht="13.5" thickBot="1" x14ac:dyDescent="0.25">
      <c r="A6" s="491"/>
      <c r="B6" s="431"/>
      <c r="C6" s="410" t="s">
        <v>352</v>
      </c>
      <c r="D6" s="3549" t="s">
        <v>299</v>
      </c>
      <c r="E6" s="3301"/>
      <c r="F6" s="949" t="s">
        <v>307</v>
      </c>
      <c r="G6" s="950" t="s">
        <v>439</v>
      </c>
      <c r="H6" s="949" t="s">
        <v>307</v>
      </c>
      <c r="I6" s="950" t="s">
        <v>439</v>
      </c>
    </row>
    <row r="7" spans="1:12" x14ac:dyDescent="0.2">
      <c r="A7" s="423"/>
      <c r="B7" s="424"/>
      <c r="C7" s="17"/>
      <c r="D7" s="423"/>
      <c r="E7" s="424"/>
      <c r="F7" s="425"/>
      <c r="G7" s="424"/>
      <c r="H7" s="425"/>
      <c r="I7" s="424"/>
    </row>
    <row r="8" spans="1:12" x14ac:dyDescent="0.2">
      <c r="A8" s="898" t="s">
        <v>302</v>
      </c>
      <c r="B8" s="427"/>
      <c r="C8" s="951">
        <v>358405.92500000005</v>
      </c>
      <c r="D8" s="952"/>
      <c r="E8" s="951">
        <v>493429.06657878123</v>
      </c>
      <c r="F8" s="953">
        <v>83.73386652922062</v>
      </c>
      <c r="G8" s="386">
        <v>34.753879136147965</v>
      </c>
      <c r="H8" s="953">
        <v>81.402190115361421</v>
      </c>
      <c r="I8" s="386">
        <v>15.087234009986226</v>
      </c>
    </row>
    <row r="9" spans="1:12" x14ac:dyDescent="0.2">
      <c r="A9" s="898" t="s">
        <v>303</v>
      </c>
      <c r="B9" s="427"/>
      <c r="C9" s="951">
        <v>69623.903140000009</v>
      </c>
      <c r="D9" s="952"/>
      <c r="E9" s="951">
        <v>112732.83874526998</v>
      </c>
      <c r="F9" s="953">
        <v>16.26613347077938</v>
      </c>
      <c r="G9" s="953">
        <v>6.7512854725111833</v>
      </c>
      <c r="H9" s="953">
        <v>18.597809884638586</v>
      </c>
      <c r="I9" s="953">
        <v>3.4469528326588255</v>
      </c>
    </row>
    <row r="10" spans="1:12" x14ac:dyDescent="0.2">
      <c r="A10" s="954" t="s">
        <v>113</v>
      </c>
      <c r="B10" s="955"/>
      <c r="C10" s="956">
        <v>428029.82814000006</v>
      </c>
      <c r="D10" s="954"/>
      <c r="E10" s="956">
        <v>606161.90532405116</v>
      </c>
      <c r="F10" s="957">
        <v>100</v>
      </c>
      <c r="G10" s="957">
        <v>41.505164608659143</v>
      </c>
      <c r="H10" s="957">
        <v>100</v>
      </c>
      <c r="I10" s="957">
        <v>18.534186842645049</v>
      </c>
    </row>
    <row r="11" spans="1:12" x14ac:dyDescent="0.2">
      <c r="A11" s="954" t="s">
        <v>289</v>
      </c>
      <c r="B11" s="955"/>
      <c r="C11" s="1505">
        <v>33863.955000000002</v>
      </c>
      <c r="D11" s="1505"/>
      <c r="E11" s="1521">
        <v>44349.057010000004</v>
      </c>
      <c r="F11" s="957">
        <v>100</v>
      </c>
      <c r="G11" s="957">
        <v>3.2837174752118101</v>
      </c>
      <c r="H11" s="957">
        <v>100</v>
      </c>
      <c r="I11" s="957">
        <v>1.3560299677345018</v>
      </c>
    </row>
    <row r="12" spans="1:12" x14ac:dyDescent="0.2">
      <c r="A12" s="898" t="s">
        <v>304</v>
      </c>
      <c r="B12" s="427"/>
      <c r="C12" s="951">
        <v>391563.43355542171</v>
      </c>
      <c r="D12" s="952"/>
      <c r="E12" s="951">
        <v>2236569.9004125944</v>
      </c>
      <c r="F12" s="953">
        <v>68.770739296802148</v>
      </c>
      <c r="G12" s="953">
        <v>37.969093964951128</v>
      </c>
      <c r="H12" s="953">
        <v>85.365387687063546</v>
      </c>
      <c r="I12" s="953">
        <v>68.386026995085558</v>
      </c>
    </row>
    <row r="13" spans="1:12" x14ac:dyDescent="0.2">
      <c r="A13" s="898" t="s">
        <v>305</v>
      </c>
      <c r="B13" s="427"/>
      <c r="C13" s="951">
        <v>177811.61978740228</v>
      </c>
      <c r="D13" s="952"/>
      <c r="E13" s="951">
        <v>383426.28423722816</v>
      </c>
      <c r="F13" s="953">
        <v>31.229260703197838</v>
      </c>
      <c r="G13" s="953">
        <v>17.242023951177909</v>
      </c>
      <c r="H13" s="953">
        <v>14.634612312936451</v>
      </c>
      <c r="I13" s="953">
        <v>11.723756194534889</v>
      </c>
    </row>
    <row r="14" spans="1:12" x14ac:dyDescent="0.2">
      <c r="A14" s="954" t="s">
        <v>306</v>
      </c>
      <c r="B14" s="955"/>
      <c r="C14" s="956">
        <v>569375.05334282399</v>
      </c>
      <c r="D14" s="954"/>
      <c r="E14" s="956">
        <v>2619996.1846498228</v>
      </c>
      <c r="F14" s="957">
        <v>99.999999999999986</v>
      </c>
      <c r="G14" s="957">
        <v>55.211117916129041</v>
      </c>
      <c r="H14" s="957">
        <v>100</v>
      </c>
      <c r="I14" s="957">
        <v>80.109783189620444</v>
      </c>
    </row>
    <row r="15" spans="1:12" ht="13.5" thickBot="1" x14ac:dyDescent="0.25">
      <c r="A15" s="898"/>
      <c r="B15" s="427"/>
      <c r="C15" s="951"/>
      <c r="D15" s="898"/>
      <c r="E15" s="900"/>
      <c r="F15" s="384"/>
      <c r="G15" s="427"/>
      <c r="H15" s="384"/>
      <c r="I15" s="427"/>
    </row>
    <row r="16" spans="1:12" ht="13.5" thickBot="1" x14ac:dyDescent="0.25">
      <c r="A16" s="958" t="s">
        <v>439</v>
      </c>
      <c r="B16" s="959"/>
      <c r="C16" s="960">
        <v>1031268.8364828241</v>
      </c>
      <c r="D16" s="961"/>
      <c r="E16" s="960">
        <v>3270507.146983874</v>
      </c>
      <c r="F16" s="962"/>
      <c r="G16" s="962">
        <v>100</v>
      </c>
      <c r="H16" s="962"/>
      <c r="I16" s="962">
        <v>100</v>
      </c>
    </row>
    <row r="17" spans="1:7" x14ac:dyDescent="0.2">
      <c r="A17" s="375" t="s">
        <v>1904</v>
      </c>
      <c r="B17" s="21"/>
      <c r="C17" s="21"/>
      <c r="D17" s="21"/>
      <c r="E17" s="21"/>
      <c r="F17" s="21"/>
      <c r="G17" s="21"/>
    </row>
    <row r="24" spans="1:7" x14ac:dyDescent="0.2">
      <c r="E24" t="s">
        <v>308</v>
      </c>
      <c r="F24" s="422">
        <f>G8</f>
        <v>34.753879136147965</v>
      </c>
    </row>
    <row r="25" spans="1:7" x14ac:dyDescent="0.2">
      <c r="E25" t="s">
        <v>309</v>
      </c>
      <c r="F25" s="422">
        <f>G9</f>
        <v>6.7512854725111833</v>
      </c>
    </row>
    <row r="26" spans="1:7" x14ac:dyDescent="0.2">
      <c r="E26" t="s">
        <v>311</v>
      </c>
      <c r="F26" s="422">
        <f>G12</f>
        <v>37.969093964951128</v>
      </c>
    </row>
    <row r="27" spans="1:7" x14ac:dyDescent="0.2">
      <c r="E27" t="s">
        <v>312</v>
      </c>
      <c r="F27" s="422">
        <f>G13</f>
        <v>17.242023951177909</v>
      </c>
    </row>
    <row r="28" spans="1:7" x14ac:dyDescent="0.2">
      <c r="E28" t="s">
        <v>313</v>
      </c>
      <c r="F28" s="422">
        <f>G11</f>
        <v>3.2837174752118101</v>
      </c>
    </row>
    <row r="29" spans="1:7" x14ac:dyDescent="0.2">
      <c r="F29" s="422"/>
    </row>
    <row r="30" spans="1:7" x14ac:dyDescent="0.2">
      <c r="E30" t="s">
        <v>308</v>
      </c>
      <c r="F30" s="422">
        <f>I8</f>
        <v>15.087234009986226</v>
      </c>
    </row>
    <row r="31" spans="1:7" x14ac:dyDescent="0.2">
      <c r="E31" t="s">
        <v>309</v>
      </c>
      <c r="F31" s="422">
        <f>I9</f>
        <v>3.4469528326588255</v>
      </c>
    </row>
    <row r="32" spans="1:7" x14ac:dyDescent="0.2">
      <c r="E32" t="s">
        <v>311</v>
      </c>
      <c r="F32" s="422">
        <f>I12</f>
        <v>68.386026995085558</v>
      </c>
    </row>
    <row r="33" spans="5:6" x14ac:dyDescent="0.2">
      <c r="E33" t="s">
        <v>312</v>
      </c>
      <c r="F33" s="422">
        <f>I13</f>
        <v>11.723756194534889</v>
      </c>
    </row>
    <row r="34" spans="5:6" x14ac:dyDescent="0.2">
      <c r="E34" t="s">
        <v>313</v>
      </c>
      <c r="F34" s="422">
        <f>I11</f>
        <v>1.3560299677345018</v>
      </c>
    </row>
  </sheetData>
  <mergeCells count="9">
    <mergeCell ref="K3:L3"/>
    <mergeCell ref="F5:G5"/>
    <mergeCell ref="H5:I5"/>
    <mergeCell ref="D6:E6"/>
    <mergeCell ref="A1:I1"/>
    <mergeCell ref="A2:I2"/>
    <mergeCell ref="A4:B4"/>
    <mergeCell ref="D4:E4"/>
    <mergeCell ref="F4:I4"/>
  </mergeCells>
  <phoneticPr fontId="13" type="noConversion"/>
  <hyperlinks>
    <hyperlink ref="K3:L3" r:id="rId1" location="ÍNDICE!A1" display="VOLVER AL ÍNDICE"/>
  </hyperlinks>
  <pageMargins left="0.78740157480314965" right="0.78740157480314965" top="1.1811023622047245" bottom="0.59055118110236227" header="0.59055118110236227" footer="0"/>
  <pageSetup scale="90" orientation="portrait" horizontalDpi="4294967293" r:id="rId2"/>
  <headerFooter alignWithMargins="0">
    <oddHeader>&amp;C&amp;"Arial,Negrita"&amp;12GOBERNACIÓN DEL HUILA&amp;"Arial,Normal"&amp;10
&amp;"Arial,Negrita"&amp;12Secretaría de Agricultura y Minería</oddHeader>
  </headerFooter>
  <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22" workbookViewId="0">
      <selection activeCell="F33" sqref="F33"/>
    </sheetView>
  </sheetViews>
  <sheetFormatPr baseColWidth="10" defaultColWidth="11.42578125" defaultRowHeight="12.75" x14ac:dyDescent="0.2"/>
  <cols>
    <col min="1" max="1" width="25.140625" customWidth="1"/>
    <col min="2" max="3" width="15.85546875" customWidth="1"/>
    <col min="4" max="4" width="15" customWidth="1"/>
    <col min="5" max="5" width="17.140625" customWidth="1"/>
    <col min="7" max="7" width="11.7109375" bestFit="1" customWidth="1"/>
    <col min="9" max="9" width="15.28515625" bestFit="1" customWidth="1"/>
  </cols>
  <sheetData>
    <row r="1" spans="1:12" ht="18.75" thickBot="1" x14ac:dyDescent="0.3">
      <c r="A1" s="3080" t="s">
        <v>1296</v>
      </c>
      <c r="B1" s="3080"/>
      <c r="C1" s="3080"/>
      <c r="D1" s="3080"/>
      <c r="E1" s="3080"/>
      <c r="F1" s="881"/>
      <c r="G1" s="881"/>
      <c r="H1" s="881"/>
      <c r="I1" s="881"/>
      <c r="J1" s="881"/>
    </row>
    <row r="2" spans="1:12" ht="18.75" thickBot="1" x14ac:dyDescent="0.3">
      <c r="A2" s="3080" t="s">
        <v>2017</v>
      </c>
      <c r="B2" s="3080"/>
      <c r="C2" s="3080"/>
      <c r="D2" s="3080"/>
      <c r="E2" s="3080"/>
      <c r="F2" s="881"/>
      <c r="G2" s="2747" t="s">
        <v>1148</v>
      </c>
      <c r="H2" s="2748"/>
      <c r="I2" s="881"/>
      <c r="J2" s="881"/>
    </row>
    <row r="3" spans="1:12" ht="13.5" thickBot="1" x14ac:dyDescent="0.25">
      <c r="E3" s="1986" t="s">
        <v>2023</v>
      </c>
      <c r="F3" s="918"/>
      <c r="G3" s="918"/>
      <c r="H3" s="918"/>
      <c r="I3" s="918"/>
      <c r="J3" s="918"/>
    </row>
    <row r="4" spans="1:12" ht="13.5" thickTop="1" x14ac:dyDescent="0.2">
      <c r="A4" s="882" t="s">
        <v>319</v>
      </c>
      <c r="B4" s="883"/>
      <c r="C4" s="883" t="s">
        <v>279</v>
      </c>
      <c r="D4" s="883" t="s">
        <v>280</v>
      </c>
      <c r="E4" s="919" t="s">
        <v>281</v>
      </c>
      <c r="F4" s="963"/>
      <c r="G4" s="963"/>
      <c r="H4" s="963"/>
      <c r="I4" s="963"/>
      <c r="J4" s="963"/>
    </row>
    <row r="5" spans="1:12" ht="13.5" thickBot="1" x14ac:dyDescent="0.25">
      <c r="A5" s="890" t="s">
        <v>320</v>
      </c>
      <c r="B5" s="920" t="s">
        <v>449</v>
      </c>
      <c r="C5" s="920" t="s">
        <v>1122</v>
      </c>
      <c r="D5" s="920" t="s">
        <v>323</v>
      </c>
      <c r="E5" s="921" t="s">
        <v>323</v>
      </c>
      <c r="F5" s="963"/>
      <c r="G5" s="963"/>
      <c r="H5" s="963"/>
      <c r="I5" s="963"/>
      <c r="J5" s="963"/>
    </row>
    <row r="6" spans="1:12" x14ac:dyDescent="0.2">
      <c r="A6" s="964"/>
      <c r="B6" s="965"/>
      <c r="C6" s="965"/>
      <c r="D6" s="965"/>
      <c r="E6" s="966"/>
      <c r="F6" s="963"/>
      <c r="G6" s="963"/>
      <c r="H6" s="963"/>
      <c r="I6" s="963"/>
      <c r="J6" s="963"/>
    </row>
    <row r="7" spans="1:12" x14ac:dyDescent="0.2">
      <c r="A7" s="1522" t="s">
        <v>118</v>
      </c>
      <c r="B7" s="387"/>
      <c r="C7" s="387"/>
      <c r="D7" s="387"/>
      <c r="E7" s="1523"/>
      <c r="F7" s="316"/>
      <c r="G7" s="316"/>
      <c r="H7" s="316"/>
      <c r="I7" s="316"/>
      <c r="J7" s="316"/>
    </row>
    <row r="8" spans="1:12" x14ac:dyDescent="0.2">
      <c r="A8" s="923" t="s">
        <v>247</v>
      </c>
      <c r="B8" s="924">
        <v>34541.339999999997</v>
      </c>
      <c r="C8" s="451">
        <v>6074131.1697809063</v>
      </c>
      <c r="D8" s="924">
        <v>209808.62994000001</v>
      </c>
      <c r="E8" s="1523"/>
      <c r="F8" s="316"/>
      <c r="G8" s="316"/>
      <c r="H8" s="316"/>
      <c r="I8" s="316"/>
      <c r="J8" s="316"/>
    </row>
    <row r="9" spans="1:12" x14ac:dyDescent="0.2">
      <c r="A9" s="923" t="s">
        <v>257</v>
      </c>
      <c r="B9" s="924">
        <v>135550.04999999999</v>
      </c>
      <c r="C9" s="451">
        <v>1319748.8219296124</v>
      </c>
      <c r="D9" s="924">
        <v>178892.01880000005</v>
      </c>
      <c r="E9" s="1523"/>
      <c r="F9" s="316"/>
      <c r="G9" s="316"/>
      <c r="H9" s="316"/>
      <c r="I9" s="316"/>
      <c r="J9" s="316"/>
      <c r="L9" s="967"/>
    </row>
    <row r="10" spans="1:12" x14ac:dyDescent="0.2">
      <c r="A10" s="928" t="s">
        <v>316</v>
      </c>
      <c r="B10" s="929">
        <v>170091.38999999998</v>
      </c>
      <c r="C10" s="462"/>
      <c r="D10" s="929"/>
      <c r="E10" s="1524">
        <v>388700.64874000009</v>
      </c>
      <c r="F10" s="968"/>
      <c r="G10" s="968"/>
      <c r="H10" s="968"/>
      <c r="I10" s="968"/>
      <c r="J10" s="968"/>
    </row>
    <row r="11" spans="1:12" x14ac:dyDescent="0.2">
      <c r="A11" s="923"/>
      <c r="B11" s="924"/>
      <c r="C11" s="451"/>
      <c r="D11" s="924"/>
      <c r="E11" s="1523"/>
      <c r="F11" s="316"/>
      <c r="G11" s="316"/>
      <c r="H11" s="316"/>
      <c r="I11" s="316"/>
      <c r="J11" s="316"/>
    </row>
    <row r="12" spans="1:12" x14ac:dyDescent="0.2">
      <c r="A12" s="1522" t="s">
        <v>1298</v>
      </c>
      <c r="B12" s="924"/>
      <c r="C12" s="451"/>
      <c r="D12" s="924"/>
      <c r="E12" s="971"/>
      <c r="F12" s="969"/>
      <c r="G12" s="3555" t="s">
        <v>246</v>
      </c>
      <c r="H12" s="3555"/>
      <c r="I12" s="3555"/>
      <c r="J12" s="969"/>
    </row>
    <row r="13" spans="1:12" x14ac:dyDescent="0.2">
      <c r="A13" s="923" t="s">
        <v>247</v>
      </c>
      <c r="B13" s="924">
        <v>5492.1849999999995</v>
      </c>
      <c r="C13" s="451">
        <v>7593939.7198018646</v>
      </c>
      <c r="D13" s="924">
        <v>41707.321819999997</v>
      </c>
      <c r="E13" s="971"/>
      <c r="F13" s="969"/>
      <c r="G13" s="969"/>
      <c r="H13" s="969"/>
      <c r="I13" s="969"/>
      <c r="J13" s="969"/>
    </row>
    <row r="14" spans="1:12" x14ac:dyDescent="0.2">
      <c r="A14" s="928" t="s">
        <v>322</v>
      </c>
      <c r="B14" s="929">
        <v>5492.1849999999995</v>
      </c>
      <c r="C14" s="462"/>
      <c r="D14" s="929"/>
      <c r="E14" s="1524">
        <v>41707.321819999997</v>
      </c>
      <c r="F14" s="968"/>
      <c r="G14" s="968"/>
      <c r="H14" s="968"/>
      <c r="I14" s="968"/>
      <c r="J14" s="968"/>
    </row>
    <row r="15" spans="1:12" x14ac:dyDescent="0.2">
      <c r="A15" s="923"/>
      <c r="B15" s="924"/>
      <c r="C15" s="451"/>
      <c r="D15" s="924"/>
      <c r="E15" s="971"/>
      <c r="F15" s="969"/>
      <c r="G15" s="969"/>
      <c r="H15" s="969"/>
      <c r="I15" s="969"/>
      <c r="J15" s="969"/>
    </row>
    <row r="16" spans="1:12" x14ac:dyDescent="0.2">
      <c r="A16" s="1522" t="s">
        <v>314</v>
      </c>
      <c r="B16" s="924"/>
      <c r="C16" s="451"/>
      <c r="D16" s="924"/>
      <c r="E16" s="971"/>
      <c r="F16" s="969"/>
      <c r="G16" s="969"/>
      <c r="H16" s="969"/>
      <c r="I16" s="969"/>
      <c r="J16" s="969"/>
    </row>
    <row r="17" spans="1:18" x14ac:dyDescent="0.2">
      <c r="A17" s="923" t="s">
        <v>248</v>
      </c>
      <c r="B17" s="924">
        <v>10569.563400000001</v>
      </c>
      <c r="C17" s="451">
        <v>8640000</v>
      </c>
      <c r="D17" s="924">
        <v>91321.027776000017</v>
      </c>
      <c r="E17" s="971"/>
      <c r="F17" s="969"/>
      <c r="G17" s="969"/>
      <c r="H17" s="969"/>
      <c r="I17" s="969"/>
      <c r="J17" s="969"/>
      <c r="M17" s="2151"/>
    </row>
    <row r="18" spans="1:18" x14ac:dyDescent="0.2">
      <c r="A18" s="923" t="s">
        <v>256</v>
      </c>
      <c r="B18" s="924">
        <v>38778.4375</v>
      </c>
      <c r="C18" s="451">
        <v>4816000</v>
      </c>
      <c r="D18" s="924">
        <v>186756.95499999999</v>
      </c>
      <c r="E18" s="971"/>
      <c r="F18" s="969"/>
      <c r="G18" s="969"/>
      <c r="H18" s="969"/>
      <c r="I18" s="969"/>
      <c r="J18" s="969"/>
    </row>
    <row r="19" spans="1:18" x14ac:dyDescent="0.2">
      <c r="A19" s="928" t="s">
        <v>317</v>
      </c>
      <c r="B19" s="929">
        <v>49348.000899999999</v>
      </c>
      <c r="C19" s="462"/>
      <c r="D19" s="929"/>
      <c r="E19" s="1524">
        <v>278077.98277599999</v>
      </c>
      <c r="F19" s="968"/>
      <c r="G19" s="968"/>
      <c r="H19" s="968"/>
      <c r="I19" s="968"/>
      <c r="J19" s="968"/>
    </row>
    <row r="20" spans="1:18" x14ac:dyDescent="0.2">
      <c r="A20" s="923"/>
      <c r="B20" s="924"/>
      <c r="C20" s="451"/>
      <c r="D20" s="924"/>
      <c r="E20" s="971"/>
      <c r="F20" s="969"/>
      <c r="G20" s="969"/>
      <c r="H20" s="969"/>
      <c r="I20" s="969"/>
      <c r="J20" s="969"/>
    </row>
    <row r="21" spans="1:18" x14ac:dyDescent="0.2">
      <c r="A21" s="1522" t="s">
        <v>315</v>
      </c>
      <c r="B21" s="924"/>
      <c r="C21" s="451"/>
      <c r="D21" s="924"/>
      <c r="E21" s="971"/>
      <c r="F21" s="969"/>
      <c r="G21" s="969"/>
      <c r="H21" s="969"/>
      <c r="I21" s="969"/>
      <c r="J21" s="969"/>
    </row>
    <row r="22" spans="1:18" x14ac:dyDescent="0.2">
      <c r="A22" s="923" t="s">
        <v>249</v>
      </c>
      <c r="B22" s="924">
        <v>369.26</v>
      </c>
      <c r="C22" s="451">
        <v>30220717.109895468</v>
      </c>
      <c r="D22" s="924">
        <v>11159.302</v>
      </c>
      <c r="E22" s="971"/>
      <c r="F22" s="969"/>
      <c r="G22" s="969"/>
      <c r="H22" s="969"/>
      <c r="I22" s="969"/>
      <c r="J22" s="969"/>
    </row>
    <row r="23" spans="1:18" x14ac:dyDescent="0.2">
      <c r="A23" s="928" t="s">
        <v>318</v>
      </c>
      <c r="B23" s="929">
        <v>369.26</v>
      </c>
      <c r="C23" s="462"/>
      <c r="D23" s="929"/>
      <c r="E23" s="1524">
        <v>11159.302</v>
      </c>
      <c r="F23" s="968"/>
      <c r="G23" s="968"/>
      <c r="H23" s="968"/>
      <c r="I23" s="968"/>
      <c r="J23" s="968"/>
    </row>
    <row r="24" spans="1:18" ht="13.5" thickBot="1" x14ac:dyDescent="0.25">
      <c r="A24" s="897"/>
      <c r="B24" s="902"/>
      <c r="C24" s="901"/>
      <c r="D24" s="901"/>
      <c r="E24" s="903"/>
      <c r="F24" s="969"/>
      <c r="G24" s="969"/>
      <c r="H24" s="969"/>
      <c r="I24" s="969"/>
      <c r="J24" s="969"/>
    </row>
    <row r="25" spans="1:18" ht="13.5" thickBot="1" x14ac:dyDescent="0.25">
      <c r="A25" s="468" t="s">
        <v>136</v>
      </c>
      <c r="B25" s="944">
        <v>225300.83590000001</v>
      </c>
      <c r="C25" s="945"/>
      <c r="D25" s="945"/>
      <c r="E25" s="946">
        <v>719645.25533600012</v>
      </c>
      <c r="F25" s="968"/>
      <c r="G25" s="968"/>
      <c r="H25" s="968"/>
      <c r="I25" s="968"/>
      <c r="J25" s="968"/>
    </row>
    <row r="26" spans="1:18" ht="13.5" thickTop="1" x14ac:dyDescent="0.2">
      <c r="A26" s="375" t="s">
        <v>1904</v>
      </c>
    </row>
    <row r="27" spans="1:18" x14ac:dyDescent="0.2">
      <c r="A27" s="375" t="s">
        <v>324</v>
      </c>
    </row>
    <row r="28" spans="1:18" x14ac:dyDescent="0.2">
      <c r="A28" s="375" t="s">
        <v>6</v>
      </c>
      <c r="D28" s="200"/>
      <c r="E28" s="970"/>
      <c r="F28" s="3554"/>
      <c r="G28" s="3554"/>
      <c r="R28" s="2151"/>
    </row>
    <row r="29" spans="1:18" x14ac:dyDescent="0.2">
      <c r="A29" s="471" t="s">
        <v>2024</v>
      </c>
      <c r="G29" s="195"/>
      <c r="R29" s="2151"/>
    </row>
    <row r="33" spans="2:16" x14ac:dyDescent="0.2">
      <c r="C33" t="s">
        <v>279</v>
      </c>
      <c r="G33" s="967"/>
      <c r="H33" s="967"/>
    </row>
    <row r="34" spans="2:16" x14ac:dyDescent="0.2">
      <c r="B34" t="s">
        <v>118</v>
      </c>
      <c r="C34" s="15">
        <f>E10</f>
        <v>388700.64874000009</v>
      </c>
      <c r="P34" s="372"/>
    </row>
    <row r="35" spans="2:16" x14ac:dyDescent="0.2">
      <c r="B35" t="s">
        <v>1298</v>
      </c>
      <c r="C35" s="15">
        <f>E14</f>
        <v>41707.321819999997</v>
      </c>
    </row>
    <row r="36" spans="2:16" x14ac:dyDescent="0.2">
      <c r="B36" t="s">
        <v>314</v>
      </c>
      <c r="C36" s="15">
        <f>E19</f>
        <v>278077.98277599999</v>
      </c>
    </row>
    <row r="37" spans="2:16" x14ac:dyDescent="0.2">
      <c r="B37" t="s">
        <v>321</v>
      </c>
      <c r="C37" s="15">
        <f>E23</f>
        <v>11159.302</v>
      </c>
    </row>
    <row r="41" spans="2:16" x14ac:dyDescent="0.2">
      <c r="C41" t="s">
        <v>278</v>
      </c>
    </row>
    <row r="42" spans="2:16" x14ac:dyDescent="0.2">
      <c r="B42" t="s">
        <v>118</v>
      </c>
      <c r="C42" s="15">
        <f>B10</f>
        <v>170091.38999999998</v>
      </c>
    </row>
    <row r="43" spans="2:16" x14ac:dyDescent="0.2">
      <c r="B43" t="s">
        <v>1298</v>
      </c>
      <c r="C43" s="15">
        <f>B14</f>
        <v>5492.1849999999995</v>
      </c>
    </row>
    <row r="44" spans="2:16" x14ac:dyDescent="0.2">
      <c r="B44" t="s">
        <v>314</v>
      </c>
      <c r="C44" s="15">
        <f>B19</f>
        <v>49348.000899999999</v>
      </c>
    </row>
    <row r="45" spans="2:16" x14ac:dyDescent="0.2">
      <c r="B45" t="s">
        <v>321</v>
      </c>
      <c r="C45" s="15">
        <f>B23</f>
        <v>369.26</v>
      </c>
    </row>
  </sheetData>
  <mergeCells count="5">
    <mergeCell ref="A1:E1"/>
    <mergeCell ref="A2:E2"/>
    <mergeCell ref="F28:G28"/>
    <mergeCell ref="G2:H2"/>
    <mergeCell ref="G12:I12"/>
  </mergeCells>
  <phoneticPr fontId="13" type="noConversion"/>
  <hyperlinks>
    <hyperlink ref="G2:H2" r:id="rId1" location="ÍNDICE!A1" display="VOLVER AL ÍNDICE"/>
    <hyperlink ref="G12:I12" r:id="rId2" location="'CRECIMIENTO PECUARIO'!A1" display="IR A CRECIMIENTO PECUARIO"/>
  </hyperlinks>
  <pageMargins left="0.78740157480314965" right="0.78740157480314965" top="1.1811023622047245" bottom="0.59055118110236227" header="0.59055118110236227" footer="0"/>
  <pageSetup orientation="portrait" horizontalDpi="4294967293" r:id="rId3"/>
  <headerFooter alignWithMargins="0">
    <oddHeader>&amp;C&amp;"Arial,Negrita"&amp;12GOBERNACIÓN DEL HUILA&amp;"Arial,Normal"&amp;10
&amp;"Arial,Negrita"&amp;12Secretaría de Agricualtura y Minería</oddHeader>
  </headerFooter>
  <drawing r:id="rId4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workbookViewId="0"/>
  </sheetViews>
  <sheetFormatPr baseColWidth="10" defaultColWidth="11.42578125" defaultRowHeight="12.75" x14ac:dyDescent="0.2"/>
  <cols>
    <col min="1" max="1" width="33" customWidth="1"/>
    <col min="2" max="2" width="17.7109375" customWidth="1"/>
    <col min="3" max="3" width="20" customWidth="1"/>
    <col min="4" max="4" width="18" customWidth="1"/>
    <col min="8" max="8" width="13.28515625" customWidth="1"/>
  </cols>
  <sheetData>
    <row r="2" spans="1:4" ht="18" x14ac:dyDescent="0.25">
      <c r="A2" s="3080" t="s">
        <v>1297</v>
      </c>
      <c r="B2" s="3080"/>
      <c r="C2" s="3080"/>
      <c r="D2" s="3080"/>
    </row>
    <row r="3" spans="1:4" ht="18" x14ac:dyDescent="0.25">
      <c r="A3" s="3080" t="s">
        <v>2017</v>
      </c>
      <c r="B3" s="3080"/>
      <c r="C3" s="3080"/>
      <c r="D3" s="3080"/>
    </row>
    <row r="4" spans="1:4" ht="13.5" thickBot="1" x14ac:dyDescent="0.25">
      <c r="D4" s="1986" t="s">
        <v>2025</v>
      </c>
    </row>
    <row r="5" spans="1:4" ht="13.5" thickTop="1" x14ac:dyDescent="0.2">
      <c r="A5" s="882"/>
      <c r="B5" s="883" t="s">
        <v>1198</v>
      </c>
      <c r="C5" s="883" t="s">
        <v>327</v>
      </c>
      <c r="D5" s="919" t="s">
        <v>444</v>
      </c>
    </row>
    <row r="6" spans="1:4" ht="13.5" thickBot="1" x14ac:dyDescent="0.25">
      <c r="A6" s="890" t="s">
        <v>326</v>
      </c>
      <c r="B6" s="2038" t="s">
        <v>352</v>
      </c>
      <c r="C6" s="920" t="s">
        <v>1480</v>
      </c>
      <c r="D6" s="921" t="s">
        <v>325</v>
      </c>
    </row>
    <row r="7" spans="1:4" x14ac:dyDescent="0.2">
      <c r="A7" s="897"/>
      <c r="B7" s="384"/>
      <c r="C7" s="384"/>
      <c r="D7" s="899"/>
    </row>
    <row r="8" spans="1:4" x14ac:dyDescent="0.2">
      <c r="A8" s="2159" t="s">
        <v>1134</v>
      </c>
      <c r="B8" s="1961">
        <v>67675.654999999999</v>
      </c>
      <c r="C8" s="451">
        <v>8600000</v>
      </c>
      <c r="D8" s="971">
        <v>582010.63300000003</v>
      </c>
    </row>
    <row r="9" spans="1:4" x14ac:dyDescent="0.2">
      <c r="A9" s="923" t="s">
        <v>1347</v>
      </c>
      <c r="B9" s="1961">
        <v>3063.915</v>
      </c>
      <c r="C9" s="451">
        <v>6300000</v>
      </c>
      <c r="D9" s="971">
        <v>19302.664499999999</v>
      </c>
    </row>
    <row r="10" spans="1:4" x14ac:dyDescent="0.2">
      <c r="A10" s="923" t="s">
        <v>1348</v>
      </c>
      <c r="B10" s="1961">
        <v>534.29092000000003</v>
      </c>
      <c r="C10" s="451">
        <v>6000000</v>
      </c>
      <c r="D10" s="971">
        <v>3205.7455199999999</v>
      </c>
    </row>
    <row r="11" spans="1:4" x14ac:dyDescent="0.2">
      <c r="A11" s="923" t="s">
        <v>1349</v>
      </c>
      <c r="B11" s="1961">
        <v>909.35450000000003</v>
      </c>
      <c r="C11" s="451">
        <v>15600000</v>
      </c>
      <c r="D11" s="971">
        <v>14185.930200000001</v>
      </c>
    </row>
    <row r="12" spans="1:4" x14ac:dyDescent="0.2">
      <c r="A12" s="2159" t="s">
        <v>1784</v>
      </c>
      <c r="B12" s="1961">
        <v>405.81065000000001</v>
      </c>
      <c r="C12" s="451">
        <v>8000000</v>
      </c>
      <c r="D12" s="971">
        <v>3246.4852000000001</v>
      </c>
    </row>
    <row r="13" spans="1:4" x14ac:dyDescent="0.2">
      <c r="A13" s="2159" t="s">
        <v>1781</v>
      </c>
      <c r="B13" s="1961">
        <v>496.28440000000001</v>
      </c>
      <c r="C13" s="451">
        <v>6000000</v>
      </c>
      <c r="D13" s="971">
        <v>2977.7064</v>
      </c>
    </row>
    <row r="14" spans="1:4" ht="13.5" thickBot="1" x14ac:dyDescent="0.25">
      <c r="A14" s="897"/>
      <c r="B14" s="951"/>
      <c r="C14" s="972"/>
      <c r="D14" s="903"/>
    </row>
    <row r="15" spans="1:4" x14ac:dyDescent="0.2">
      <c r="A15" s="973"/>
      <c r="B15" s="1493"/>
      <c r="C15" s="909"/>
      <c r="D15" s="974"/>
    </row>
    <row r="16" spans="1:4" ht="13.5" thickBot="1" x14ac:dyDescent="0.25">
      <c r="A16" s="975" t="s">
        <v>439</v>
      </c>
      <c r="B16" s="1494">
        <v>73085.310469999997</v>
      </c>
      <c r="C16" s="976"/>
      <c r="D16" s="977">
        <v>624929.16481999995</v>
      </c>
    </row>
    <row r="17" spans="1:3" ht="13.5" thickTop="1" x14ac:dyDescent="0.2">
      <c r="A17" s="375" t="s">
        <v>1904</v>
      </c>
    </row>
    <row r="18" spans="1:3" x14ac:dyDescent="0.2">
      <c r="A18" s="471" t="s">
        <v>328</v>
      </c>
      <c r="B18" s="997"/>
    </row>
    <row r="25" spans="1:3" x14ac:dyDescent="0.2">
      <c r="B25" s="2159" t="s">
        <v>1134</v>
      </c>
      <c r="C25" s="15">
        <f>D8</f>
        <v>582010.63300000003</v>
      </c>
    </row>
    <row r="26" spans="1:3" x14ac:dyDescent="0.2">
      <c r="B26" s="923" t="s">
        <v>1347</v>
      </c>
      <c r="C26" s="15">
        <f>D9</f>
        <v>19302.664499999999</v>
      </c>
    </row>
    <row r="27" spans="1:3" x14ac:dyDescent="0.2">
      <c r="B27" s="923" t="s">
        <v>1348</v>
      </c>
      <c r="C27" s="15">
        <f>D10</f>
        <v>3205.7455199999999</v>
      </c>
    </row>
    <row r="28" spans="1:3" x14ac:dyDescent="0.2">
      <c r="B28" s="923" t="s">
        <v>1349</v>
      </c>
      <c r="C28" s="15">
        <f>D11</f>
        <v>14185.930200000001</v>
      </c>
    </row>
    <row r="29" spans="1:3" x14ac:dyDescent="0.2">
      <c r="B29" s="923" t="s">
        <v>1784</v>
      </c>
      <c r="C29" s="15">
        <f>D12</f>
        <v>3246.4852000000001</v>
      </c>
    </row>
    <row r="30" spans="1:3" x14ac:dyDescent="0.2">
      <c r="B30" s="923" t="s">
        <v>1781</v>
      </c>
      <c r="C30" s="15">
        <f>D13</f>
        <v>2977.7064</v>
      </c>
    </row>
  </sheetData>
  <mergeCells count="2">
    <mergeCell ref="A2:D2"/>
    <mergeCell ref="A3:D3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>
      <selection sqref="A1:K1"/>
    </sheetView>
  </sheetViews>
  <sheetFormatPr baseColWidth="10" defaultColWidth="11.42578125" defaultRowHeight="12.75" x14ac:dyDescent="0.2"/>
  <cols>
    <col min="1" max="1" width="14.42578125" customWidth="1"/>
    <col min="2" max="2" width="22.42578125" customWidth="1"/>
    <col min="3" max="3" width="12.85546875" customWidth="1"/>
    <col min="4" max="4" width="2.42578125" customWidth="1"/>
    <col min="5" max="5" width="12.5703125" customWidth="1"/>
    <col min="6" max="6" width="10.7109375" customWidth="1"/>
    <col min="7" max="8" width="11.5703125" bestFit="1" customWidth="1"/>
    <col min="9" max="9" width="10.42578125" customWidth="1"/>
    <col min="10" max="11" width="11.5703125" bestFit="1" customWidth="1"/>
  </cols>
  <sheetData>
    <row r="1" spans="1:11" ht="18" x14ac:dyDescent="0.25">
      <c r="A1" s="3080" t="s">
        <v>252</v>
      </c>
      <c r="B1" s="3080"/>
      <c r="C1" s="3080"/>
      <c r="D1" s="3080"/>
      <c r="E1" s="3080"/>
      <c r="F1" s="3080"/>
      <c r="G1" s="3080"/>
      <c r="H1" s="3080"/>
      <c r="I1" s="3080"/>
      <c r="J1" s="3080"/>
      <c r="K1" s="3080"/>
    </row>
    <row r="2" spans="1:11" ht="18" x14ac:dyDescent="0.25">
      <c r="A2" s="3550" t="s">
        <v>2017</v>
      </c>
      <c r="B2" s="3550"/>
      <c r="C2" s="3550"/>
      <c r="D2" s="3550"/>
      <c r="E2" s="3550"/>
      <c r="F2" s="3550"/>
      <c r="G2" s="3550"/>
      <c r="H2" s="3550"/>
      <c r="I2" s="3550"/>
      <c r="J2" s="3550"/>
      <c r="K2" s="3550"/>
    </row>
    <row r="3" spans="1:11" ht="18.75" thickBot="1" x14ac:dyDescent="0.3">
      <c r="A3" s="947"/>
      <c r="B3" s="947"/>
      <c r="C3" s="947"/>
      <c r="D3" s="947"/>
      <c r="E3" s="947"/>
      <c r="F3" s="947"/>
      <c r="G3" s="947"/>
      <c r="H3" s="947"/>
      <c r="K3" s="1986" t="s">
        <v>2022</v>
      </c>
    </row>
    <row r="4" spans="1:11" ht="13.5" thickBot="1" x14ac:dyDescent="0.25">
      <c r="A4" s="3548"/>
      <c r="B4" s="3382"/>
      <c r="C4" s="948" t="s">
        <v>278</v>
      </c>
      <c r="D4" s="3548" t="s">
        <v>297</v>
      </c>
      <c r="E4" s="3382"/>
      <c r="F4" s="3551" t="s">
        <v>1123</v>
      </c>
      <c r="G4" s="3552"/>
      <c r="H4" s="3552"/>
      <c r="I4" s="3552"/>
      <c r="J4" s="3552"/>
      <c r="K4" s="3553"/>
    </row>
    <row r="5" spans="1:11" ht="13.5" thickBot="1" x14ac:dyDescent="0.25">
      <c r="A5" s="3081" t="s">
        <v>197</v>
      </c>
      <c r="B5" s="3082"/>
      <c r="C5" s="476"/>
      <c r="D5" s="374"/>
      <c r="E5" s="405"/>
      <c r="F5" s="3548" t="s">
        <v>301</v>
      </c>
      <c r="G5" s="3381"/>
      <c r="H5" s="3382"/>
      <c r="I5" s="3548" t="s">
        <v>300</v>
      </c>
      <c r="J5" s="3381"/>
      <c r="K5" s="3382"/>
    </row>
    <row r="6" spans="1:11" ht="13.5" thickBot="1" x14ac:dyDescent="0.25">
      <c r="A6" s="491"/>
      <c r="B6" s="431"/>
      <c r="C6" s="410" t="s">
        <v>352</v>
      </c>
      <c r="D6" s="3549" t="s">
        <v>299</v>
      </c>
      <c r="E6" s="3301"/>
      <c r="F6" s="949" t="s">
        <v>307</v>
      </c>
      <c r="G6" s="950" t="s">
        <v>253</v>
      </c>
      <c r="H6" s="950" t="s">
        <v>8</v>
      </c>
      <c r="I6" s="949" t="s">
        <v>307</v>
      </c>
      <c r="J6" s="950" t="s">
        <v>253</v>
      </c>
      <c r="K6" s="950" t="s">
        <v>8</v>
      </c>
    </row>
    <row r="7" spans="1:11" x14ac:dyDescent="0.2">
      <c r="A7" s="3559" t="s">
        <v>255</v>
      </c>
      <c r="B7" s="3560"/>
      <c r="C7" s="17"/>
      <c r="D7" s="423"/>
      <c r="E7" s="424"/>
      <c r="F7" s="425"/>
      <c r="G7" s="424"/>
      <c r="H7" s="424"/>
      <c r="I7" s="425"/>
      <c r="J7" s="424"/>
      <c r="K7" s="424"/>
    </row>
    <row r="8" spans="1:11" x14ac:dyDescent="0.2">
      <c r="A8" s="1515" t="s">
        <v>302</v>
      </c>
      <c r="B8" s="428"/>
      <c r="C8" s="1510">
        <v>358405.92500000005</v>
      </c>
      <c r="D8" s="1525"/>
      <c r="E8" s="1510">
        <v>493429.06657878123</v>
      </c>
      <c r="F8" s="1526">
        <v>83.73386652922062</v>
      </c>
      <c r="G8" s="389">
        <v>34.753879136147965</v>
      </c>
      <c r="H8" s="389">
        <v>26.954806293511336</v>
      </c>
      <c r="I8" s="1526">
        <v>81.402190115361421</v>
      </c>
      <c r="J8" s="389">
        <v>15.087234009986226</v>
      </c>
      <c r="K8" s="389">
        <v>10.691665128782898</v>
      </c>
    </row>
    <row r="9" spans="1:11" x14ac:dyDescent="0.2">
      <c r="A9" s="1515" t="s">
        <v>303</v>
      </c>
      <c r="B9" s="428"/>
      <c r="C9" s="1510">
        <v>69623.903140000009</v>
      </c>
      <c r="D9" s="1525"/>
      <c r="E9" s="1510">
        <v>112732.83874526998</v>
      </c>
      <c r="F9" s="1526">
        <v>16.26613347077938</v>
      </c>
      <c r="G9" s="1526">
        <v>6.7512854725111833</v>
      </c>
      <c r="H9" s="389">
        <v>5.2362382751816821</v>
      </c>
      <c r="I9" s="1526">
        <v>18.597809884638586</v>
      </c>
      <c r="J9" s="1526">
        <v>3.4469528326588255</v>
      </c>
      <c r="K9" s="389">
        <v>2.4427052286127724</v>
      </c>
    </row>
    <row r="10" spans="1:11" x14ac:dyDescent="0.2">
      <c r="A10" s="954" t="s">
        <v>113</v>
      </c>
      <c r="B10" s="955"/>
      <c r="C10" s="956">
        <v>428029.82814000006</v>
      </c>
      <c r="D10" s="1505"/>
      <c r="E10" s="956">
        <v>606161.90532405116</v>
      </c>
      <c r="F10" s="957">
        <v>100</v>
      </c>
      <c r="G10" s="957">
        <v>41.505164608659143</v>
      </c>
      <c r="H10" s="957">
        <v>32.191044568693016</v>
      </c>
      <c r="I10" s="957">
        <v>100</v>
      </c>
      <c r="J10" s="957">
        <v>18.534186842645049</v>
      </c>
      <c r="K10" s="1533">
        <v>13.134370357395669</v>
      </c>
    </row>
    <row r="11" spans="1:11" x14ac:dyDescent="0.2">
      <c r="A11" s="954" t="s">
        <v>289</v>
      </c>
      <c r="B11" s="955"/>
      <c r="C11" s="1505">
        <v>33863.955000000002</v>
      </c>
      <c r="D11" s="1505"/>
      <c r="E11" s="1521">
        <v>44349.057010000004</v>
      </c>
      <c r="F11" s="957">
        <v>100</v>
      </c>
      <c r="G11" s="957">
        <v>3.2837174752118101</v>
      </c>
      <c r="H11" s="957">
        <v>2.546822704890229</v>
      </c>
      <c r="I11" s="957">
        <v>100</v>
      </c>
      <c r="J11" s="957">
        <v>1.3560299677345018</v>
      </c>
      <c r="K11" s="1533">
        <v>0.96095933224176255</v>
      </c>
    </row>
    <row r="12" spans="1:11" x14ac:dyDescent="0.2">
      <c r="A12" s="1515" t="s">
        <v>304</v>
      </c>
      <c r="B12" s="428"/>
      <c r="C12" s="1510">
        <v>391563.43355542171</v>
      </c>
      <c r="D12" s="1525"/>
      <c r="E12" s="1510">
        <v>2236569.9004125944</v>
      </c>
      <c r="F12" s="1526">
        <v>68.770739296802148</v>
      </c>
      <c r="G12" s="1526">
        <v>37.969093964951135</v>
      </c>
      <c r="H12" s="1526">
        <v>29.448498941831353</v>
      </c>
      <c r="I12" s="1526">
        <v>85.365387687063546</v>
      </c>
      <c r="J12" s="1526">
        <v>68.386026995085558</v>
      </c>
      <c r="K12" s="389">
        <v>48.462196558720287</v>
      </c>
    </row>
    <row r="13" spans="1:11" x14ac:dyDescent="0.2">
      <c r="A13" s="1515" t="s">
        <v>305</v>
      </c>
      <c r="B13" s="428"/>
      <c r="C13" s="1510">
        <v>177811.61978740228</v>
      </c>
      <c r="D13" s="1525"/>
      <c r="E13" s="1510">
        <v>383426.28423722816</v>
      </c>
      <c r="F13" s="1526">
        <v>31.229260703197838</v>
      </c>
      <c r="G13" s="1526">
        <v>17.242023951177909</v>
      </c>
      <c r="H13" s="1526">
        <v>13.37276376807921</v>
      </c>
      <c r="I13" s="1526">
        <v>14.634612312936451</v>
      </c>
      <c r="J13" s="1526">
        <v>11.723756194534888</v>
      </c>
      <c r="K13" s="389">
        <v>8.3081150064017333</v>
      </c>
    </row>
    <row r="14" spans="1:11" x14ac:dyDescent="0.2">
      <c r="A14" s="954" t="s">
        <v>306</v>
      </c>
      <c r="B14" s="955"/>
      <c r="C14" s="956">
        <v>569375.05334282399</v>
      </c>
      <c r="D14" s="1505"/>
      <c r="E14" s="956">
        <v>2619996.1846498228</v>
      </c>
      <c r="F14" s="957">
        <v>99.999999999999986</v>
      </c>
      <c r="G14" s="957">
        <v>55.211117916129041</v>
      </c>
      <c r="H14" s="957">
        <v>42.821262709910563</v>
      </c>
      <c r="I14" s="957">
        <v>100</v>
      </c>
      <c r="J14" s="957">
        <v>80.109783189620444</v>
      </c>
      <c r="K14" s="1533">
        <v>56.770311565122022</v>
      </c>
    </row>
    <row r="15" spans="1:11" ht="13.5" thickBot="1" x14ac:dyDescent="0.25">
      <c r="A15" s="898"/>
      <c r="B15" s="427"/>
      <c r="C15" s="951"/>
      <c r="D15" s="952"/>
      <c r="E15" s="900"/>
      <c r="F15" s="384"/>
      <c r="G15" s="427"/>
      <c r="H15" s="427"/>
      <c r="I15" s="384"/>
      <c r="J15" s="427"/>
      <c r="K15" s="2084"/>
    </row>
    <row r="16" spans="1:11" ht="20.100000000000001" customHeight="1" thickBot="1" x14ac:dyDescent="0.25">
      <c r="A16" s="2325" t="s">
        <v>254</v>
      </c>
      <c r="B16" s="2326"/>
      <c r="C16" s="2327">
        <v>1031268.8364828241</v>
      </c>
      <c r="D16" s="2328"/>
      <c r="E16" s="2327">
        <v>3270507.146983874</v>
      </c>
      <c r="F16" s="2329"/>
      <c r="G16" s="2329">
        <v>100</v>
      </c>
      <c r="H16" s="2329">
        <v>77.559129983493804</v>
      </c>
      <c r="I16" s="2329"/>
      <c r="J16" s="2329">
        <v>100</v>
      </c>
      <c r="K16" s="2329">
        <v>70.865641254759453</v>
      </c>
    </row>
    <row r="17" spans="1:11" x14ac:dyDescent="0.2">
      <c r="A17" s="3561" t="s">
        <v>117</v>
      </c>
      <c r="B17" s="3562"/>
      <c r="C17" s="1777"/>
      <c r="D17" s="1768"/>
      <c r="E17" s="1768"/>
      <c r="F17" s="425"/>
      <c r="G17" s="425"/>
      <c r="H17" s="425"/>
      <c r="I17" s="425"/>
      <c r="J17" s="425"/>
      <c r="K17" s="424"/>
    </row>
    <row r="18" spans="1:11" x14ac:dyDescent="0.2">
      <c r="A18" s="1515" t="s">
        <v>258</v>
      </c>
      <c r="B18" s="1527"/>
      <c r="C18" s="924">
        <v>34541.339999999997</v>
      </c>
      <c r="D18" s="1510"/>
      <c r="E18" s="1509">
        <v>209808.62994000001</v>
      </c>
      <c r="F18" s="1526">
        <v>20.307518211239266</v>
      </c>
      <c r="G18" s="1526">
        <v>15.331208098726808</v>
      </c>
      <c r="H18" s="1526">
        <v>2.5977671234601227</v>
      </c>
      <c r="I18" s="1526">
        <v>53.97691787243194</v>
      </c>
      <c r="J18" s="1526">
        <v>29.154451917013059</v>
      </c>
      <c r="K18" s="389">
        <v>4.5461521511097729</v>
      </c>
    </row>
    <row r="19" spans="1:11" x14ac:dyDescent="0.2">
      <c r="A19" s="1515" t="s">
        <v>259</v>
      </c>
      <c r="B19" s="1527"/>
      <c r="C19" s="924">
        <v>135550.04999999999</v>
      </c>
      <c r="D19" s="1510"/>
      <c r="E19" s="1509">
        <v>178892.01880000005</v>
      </c>
      <c r="F19" s="1526">
        <v>79.692481788760745</v>
      </c>
      <c r="G19" s="1526">
        <v>60.164024451362451</v>
      </c>
      <c r="H19" s="1526">
        <v>10.194377620363767</v>
      </c>
      <c r="I19" s="1526">
        <v>46.023082127568046</v>
      </c>
      <c r="J19" s="1526">
        <v>24.85836145983842</v>
      </c>
      <c r="K19" s="389">
        <v>3.8762482568832608</v>
      </c>
    </row>
    <row r="20" spans="1:11" x14ac:dyDescent="0.2">
      <c r="A20" s="954" t="s">
        <v>260</v>
      </c>
      <c r="B20" s="1528"/>
      <c r="C20" s="929">
        <v>170091.38999999998</v>
      </c>
      <c r="D20" s="956"/>
      <c r="E20" s="956">
        <v>388700.64874000009</v>
      </c>
      <c r="F20" s="957">
        <v>100.00000000000001</v>
      </c>
      <c r="G20" s="957">
        <v>75.495232550089256</v>
      </c>
      <c r="H20" s="957">
        <v>12.792144743823892</v>
      </c>
      <c r="I20" s="957">
        <v>99.999999999999986</v>
      </c>
      <c r="J20" s="957">
        <v>54.01281337685149</v>
      </c>
      <c r="K20" s="1533">
        <v>8.4224004079930346</v>
      </c>
    </row>
    <row r="21" spans="1:11" x14ac:dyDescent="0.2">
      <c r="A21" s="954" t="s">
        <v>261</v>
      </c>
      <c r="B21" s="1528"/>
      <c r="C21" s="929">
        <v>5492.1849999999995</v>
      </c>
      <c r="D21" s="956"/>
      <c r="E21" s="1521">
        <v>41707.321819999997</v>
      </c>
      <c r="F21" s="957">
        <v>100</v>
      </c>
      <c r="G21" s="957">
        <v>2.4377117723778494</v>
      </c>
      <c r="H21" s="957">
        <v>0.41305339135542612</v>
      </c>
      <c r="I21" s="957">
        <v>100</v>
      </c>
      <c r="J21" s="957">
        <v>5.795539053547567</v>
      </c>
      <c r="K21" s="1533">
        <v>0.90371797796517539</v>
      </c>
    </row>
    <row r="22" spans="1:11" x14ac:dyDescent="0.2">
      <c r="A22" s="1515" t="s">
        <v>262</v>
      </c>
      <c r="B22" s="1527"/>
      <c r="C22" s="924">
        <v>10569.563400000001</v>
      </c>
      <c r="D22" s="1510"/>
      <c r="E22" s="1509">
        <v>91321.027776000017</v>
      </c>
      <c r="F22" s="1526">
        <v>21.418422645769226</v>
      </c>
      <c r="G22" s="1526">
        <v>4.6913112229602696</v>
      </c>
      <c r="H22" s="1526">
        <v>0.7949102238027651</v>
      </c>
      <c r="I22" s="1526">
        <v>32.840078478835125</v>
      </c>
      <c r="J22" s="1526">
        <v>12.689728320846431</v>
      </c>
      <c r="K22" s="389">
        <v>1.9787521942455033</v>
      </c>
    </row>
    <row r="23" spans="1:11" x14ac:dyDescent="0.2">
      <c r="A23" s="1515" t="s">
        <v>263</v>
      </c>
      <c r="B23" s="1527"/>
      <c r="C23" s="924">
        <v>38778.4375</v>
      </c>
      <c r="D23" s="1510"/>
      <c r="E23" s="1509">
        <v>186756.95499999999</v>
      </c>
      <c r="F23" s="1526">
        <v>78.581577354230774</v>
      </c>
      <c r="G23" s="1526">
        <v>17.211848036467934</v>
      </c>
      <c r="H23" s="1526">
        <v>2.9164285472611415</v>
      </c>
      <c r="I23" s="1526">
        <v>67.159921521164875</v>
      </c>
      <c r="J23" s="1526">
        <v>25.951252178103189</v>
      </c>
      <c r="K23" s="389">
        <v>4.0466663976155832</v>
      </c>
    </row>
    <row r="24" spans="1:11" x14ac:dyDescent="0.2">
      <c r="A24" s="954" t="s">
        <v>264</v>
      </c>
      <c r="B24" s="1528"/>
      <c r="C24" s="929">
        <v>49348.000899999999</v>
      </c>
      <c r="D24" s="956"/>
      <c r="E24" s="956">
        <v>278077.98277599999</v>
      </c>
      <c r="F24" s="957">
        <v>100</v>
      </c>
      <c r="G24" s="957">
        <v>21.903159259428207</v>
      </c>
      <c r="H24" s="957">
        <v>3.7113387710639065</v>
      </c>
      <c r="I24" s="957">
        <v>100</v>
      </c>
      <c r="J24" s="957">
        <v>38.640980498949617</v>
      </c>
      <c r="K24" s="1533">
        <v>6.0254185918610865</v>
      </c>
    </row>
    <row r="25" spans="1:11" x14ac:dyDescent="0.2">
      <c r="A25" s="954" t="s">
        <v>265</v>
      </c>
      <c r="B25" s="1528"/>
      <c r="C25" s="929">
        <v>369.26</v>
      </c>
      <c r="D25" s="956"/>
      <c r="E25" s="1521">
        <v>11159.302</v>
      </c>
      <c r="F25" s="957">
        <v>100</v>
      </c>
      <c r="G25" s="957">
        <v>0.16389641810467867</v>
      </c>
      <c r="H25" s="957">
        <v>2.7771113917667501E-2</v>
      </c>
      <c r="I25" s="957">
        <v>100</v>
      </c>
      <c r="J25" s="957">
        <v>1.5506670706513248</v>
      </c>
      <c r="K25" s="1533">
        <v>0.24180075341367815</v>
      </c>
    </row>
    <row r="26" spans="1:11" ht="8.25" customHeight="1" thickBot="1" x14ac:dyDescent="0.25">
      <c r="A26" s="898"/>
      <c r="B26" s="21"/>
      <c r="C26" s="902"/>
      <c r="D26" s="951"/>
      <c r="E26" s="951"/>
      <c r="F26" s="384"/>
      <c r="G26" s="384"/>
      <c r="H26" s="384"/>
      <c r="I26" s="384"/>
      <c r="J26" s="384"/>
      <c r="K26" s="427"/>
    </row>
    <row r="27" spans="1:11" ht="20.100000000000001" customHeight="1" thickBot="1" x14ac:dyDescent="0.25">
      <c r="A27" s="2325" t="s">
        <v>266</v>
      </c>
      <c r="B27" s="2330"/>
      <c r="C27" s="2331">
        <v>225300.83590000001</v>
      </c>
      <c r="D27" s="2327"/>
      <c r="E27" s="2327">
        <v>719645.25533600012</v>
      </c>
      <c r="F27" s="2332"/>
      <c r="G27" s="2332">
        <v>100</v>
      </c>
      <c r="H27" s="2329">
        <v>16.944308020160893</v>
      </c>
      <c r="I27" s="2332"/>
      <c r="J27" s="2332">
        <v>100</v>
      </c>
      <c r="K27" s="2329">
        <v>15.593337731232976</v>
      </c>
    </row>
    <row r="28" spans="1:11" x14ac:dyDescent="0.2">
      <c r="A28" s="3556" t="s">
        <v>126</v>
      </c>
      <c r="B28" s="3557"/>
      <c r="C28" s="1777"/>
      <c r="D28" s="1768"/>
      <c r="E28" s="1768"/>
      <c r="F28" s="425"/>
      <c r="G28" s="425"/>
      <c r="H28" s="425"/>
      <c r="I28" s="425"/>
      <c r="J28" s="384"/>
      <c r="K28" s="2424"/>
    </row>
    <row r="29" spans="1:11" x14ac:dyDescent="0.2">
      <c r="A29" s="1515" t="s">
        <v>7</v>
      </c>
      <c r="B29" s="428"/>
      <c r="C29" s="924">
        <v>67675.654999999999</v>
      </c>
      <c r="D29" s="1510"/>
      <c r="E29" s="1509">
        <v>582010.63300000003</v>
      </c>
      <c r="F29" s="387"/>
      <c r="G29" s="1526">
        <v>92.598163112106434</v>
      </c>
      <c r="H29" s="1526">
        <v>5.0897154429338789</v>
      </c>
      <c r="I29" s="1526"/>
      <c r="J29" s="1526">
        <v>93.132256544249799</v>
      </c>
      <c r="K29" s="389">
        <v>12.6110584294763</v>
      </c>
    </row>
    <row r="30" spans="1:11" x14ac:dyDescent="0.2">
      <c r="A30" s="1515" t="s">
        <v>1347</v>
      </c>
      <c r="B30" s="428"/>
      <c r="C30" s="924">
        <v>3063.915</v>
      </c>
      <c r="D30" s="1510"/>
      <c r="E30" s="1509">
        <v>19302.664499999999</v>
      </c>
      <c r="F30" s="387"/>
      <c r="G30" s="1526">
        <v>4.1922446252146299</v>
      </c>
      <c r="H30" s="1526">
        <v>0.23042932486337597</v>
      </c>
      <c r="I30" s="1526"/>
      <c r="J30" s="1526">
        <v>3.0887763904505561</v>
      </c>
      <c r="K30" s="389">
        <v>0.41825186010661408</v>
      </c>
    </row>
    <row r="31" spans="1:11" x14ac:dyDescent="0.2">
      <c r="A31" s="1515" t="s">
        <v>1348</v>
      </c>
      <c r="B31" s="428"/>
      <c r="C31" s="924">
        <v>534.29092000000003</v>
      </c>
      <c r="D31" s="1510"/>
      <c r="E31" s="1509">
        <v>3205.7455199999999</v>
      </c>
      <c r="F31" s="387"/>
      <c r="G31" s="1526">
        <v>0.73105103688287043</v>
      </c>
      <c r="H31" s="1526">
        <v>4.0182673467192148E-2</v>
      </c>
      <c r="I31" s="1526"/>
      <c r="J31" s="1526">
        <v>0.51297742215685505</v>
      </c>
      <c r="K31" s="389">
        <v>6.9462380531374046E-2</v>
      </c>
    </row>
    <row r="32" spans="1:11" x14ac:dyDescent="0.2">
      <c r="A32" s="1515" t="s">
        <v>1349</v>
      </c>
      <c r="B32" s="428"/>
      <c r="C32" s="924">
        <v>909.35450000000003</v>
      </c>
      <c r="D32" s="1510"/>
      <c r="E32" s="1509">
        <v>14185.930200000001</v>
      </c>
      <c r="F32" s="387"/>
      <c r="G32" s="1526">
        <v>1.2442370349829344</v>
      </c>
      <c r="H32" s="1526">
        <v>6.839026000932559E-2</v>
      </c>
      <c r="I32" s="1526"/>
      <c r="J32" s="1526">
        <v>2.2700061060657992</v>
      </c>
      <c r="K32" s="389">
        <v>0.30738200384162467</v>
      </c>
    </row>
    <row r="33" spans="1:12" x14ac:dyDescent="0.2">
      <c r="A33" s="1515" t="s">
        <v>1784</v>
      </c>
      <c r="B33" s="428"/>
      <c r="C33" s="924">
        <v>405.81065000000001</v>
      </c>
      <c r="D33" s="1510"/>
      <c r="E33" s="1509">
        <v>3246.4852000000001</v>
      </c>
      <c r="F33" s="387"/>
      <c r="G33" s="1526">
        <v>0.55525610740420517</v>
      </c>
      <c r="H33" s="1526">
        <v>3.0519996181965808E-2</v>
      </c>
      <c r="I33" s="1526"/>
      <c r="J33" s="1526">
        <v>0.51949650980605044</v>
      </c>
      <c r="K33" s="389">
        <v>7.0345131559873153E-2</v>
      </c>
    </row>
    <row r="34" spans="1:12" ht="13.5" thickBot="1" x14ac:dyDescent="0.25">
      <c r="A34" s="2083" t="s">
        <v>1350</v>
      </c>
      <c r="B34" s="429"/>
      <c r="C34" s="924">
        <v>496.28440000000001</v>
      </c>
      <c r="D34" s="1510"/>
      <c r="E34" s="1509">
        <v>2977.7064</v>
      </c>
      <c r="F34" s="387"/>
      <c r="G34" s="1526">
        <v>0.67904808340892864</v>
      </c>
      <c r="H34" s="1526">
        <v>3.7324298889566329E-2</v>
      </c>
      <c r="I34" s="1526"/>
      <c r="J34" s="1526">
        <v>0.4764870272709511</v>
      </c>
      <c r="K34" s="2084">
        <v>6.4521208491779447E-2</v>
      </c>
    </row>
    <row r="35" spans="1:12" ht="20.100000000000001" customHeight="1" thickBot="1" x14ac:dyDescent="0.25">
      <c r="A35" s="2325" t="s">
        <v>267</v>
      </c>
      <c r="B35" s="2333"/>
      <c r="C35" s="2331">
        <v>73085.310469999997</v>
      </c>
      <c r="D35" s="2327"/>
      <c r="E35" s="2327">
        <v>624929.16481999995</v>
      </c>
      <c r="F35" s="2332"/>
      <c r="G35" s="2329">
        <v>100</v>
      </c>
      <c r="H35" s="2329">
        <v>5.4965619963453038</v>
      </c>
      <c r="I35" s="2329"/>
      <c r="J35" s="2329">
        <v>100</v>
      </c>
      <c r="K35" s="2329">
        <v>13.541021014007566</v>
      </c>
    </row>
    <row r="36" spans="1:12" ht="7.5" customHeight="1" thickBot="1" x14ac:dyDescent="0.25">
      <c r="A36" s="1529"/>
      <c r="B36" s="1530"/>
      <c r="C36" s="1778"/>
      <c r="D36" s="1778"/>
      <c r="E36" s="1778"/>
      <c r="F36" s="1530"/>
      <c r="G36" s="1530"/>
      <c r="H36" s="1530"/>
      <c r="I36" s="1530"/>
      <c r="J36" s="1530"/>
      <c r="K36" s="1531"/>
    </row>
    <row r="37" spans="1:12" ht="28.5" customHeight="1" thickBot="1" x14ac:dyDescent="0.25">
      <c r="A37" s="3558" t="s">
        <v>268</v>
      </c>
      <c r="B37" s="3558"/>
      <c r="C37" s="934">
        <v>1329654.982852824</v>
      </c>
      <c r="D37" s="1776"/>
      <c r="E37" s="1532">
        <v>4615081.5671398742</v>
      </c>
      <c r="F37" s="935"/>
      <c r="G37" s="935"/>
      <c r="H37" s="962">
        <v>100</v>
      </c>
      <c r="I37" s="935"/>
      <c r="J37" s="935"/>
      <c r="K37" s="962">
        <v>100</v>
      </c>
    </row>
    <row r="38" spans="1:12" ht="14.25" x14ac:dyDescent="0.2">
      <c r="A38" s="375" t="s">
        <v>1904</v>
      </c>
      <c r="B38" s="916"/>
      <c r="C38" s="916"/>
    </row>
    <row r="39" spans="1:12" x14ac:dyDescent="0.2">
      <c r="L39" s="372"/>
    </row>
    <row r="40" spans="1:12" x14ac:dyDescent="0.2">
      <c r="C40" s="15"/>
      <c r="L40" s="372"/>
    </row>
    <row r="41" spans="1:12" x14ac:dyDescent="0.2">
      <c r="L41" s="372"/>
    </row>
    <row r="42" spans="1:12" x14ac:dyDescent="0.2">
      <c r="L42" s="372"/>
    </row>
  </sheetData>
  <mergeCells count="13">
    <mergeCell ref="A1:K1"/>
    <mergeCell ref="A2:K2"/>
    <mergeCell ref="A4:B4"/>
    <mergeCell ref="D4:E4"/>
    <mergeCell ref="F4:K4"/>
    <mergeCell ref="A28:B28"/>
    <mergeCell ref="A37:B37"/>
    <mergeCell ref="F5:H5"/>
    <mergeCell ref="I5:K5"/>
    <mergeCell ref="D6:E6"/>
    <mergeCell ref="A7:B7"/>
    <mergeCell ref="A5:B5"/>
    <mergeCell ref="A17:B17"/>
  </mergeCells>
  <phoneticPr fontId="13" type="noConversion"/>
  <pageMargins left="0.78740157480314965" right="0.59055118110236227" top="0.98425196850393704" bottom="0.78740157480314965" header="0" footer="0"/>
  <pageSetup scale="70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0"/>
  <sheetViews>
    <sheetView workbookViewId="0"/>
  </sheetViews>
  <sheetFormatPr baseColWidth="10" defaultColWidth="11.42578125" defaultRowHeight="12.75" x14ac:dyDescent="0.2"/>
  <cols>
    <col min="1" max="1" width="3" customWidth="1"/>
    <col min="2" max="2" width="37" customWidth="1"/>
    <col min="3" max="3" width="23" customWidth="1"/>
    <col min="4" max="4" width="23.28515625" customWidth="1"/>
  </cols>
  <sheetData>
    <row r="1" spans="2:4" ht="18" x14ac:dyDescent="0.25">
      <c r="B1" s="3080" t="s">
        <v>1287</v>
      </c>
      <c r="C1" s="3080"/>
      <c r="D1" s="3080"/>
    </row>
    <row r="2" spans="2:4" ht="18.75" thickBot="1" x14ac:dyDescent="0.3">
      <c r="B2" s="3080" t="s">
        <v>2026</v>
      </c>
      <c r="C2" s="3080"/>
      <c r="D2" s="3080"/>
    </row>
    <row r="3" spans="2:4" ht="13.5" thickTop="1" x14ac:dyDescent="0.2">
      <c r="B3" s="882"/>
      <c r="C3" s="883" t="s">
        <v>444</v>
      </c>
      <c r="D3" s="883" t="s">
        <v>329</v>
      </c>
    </row>
    <row r="4" spans="2:4" ht="13.5" thickBot="1" x14ac:dyDescent="0.25">
      <c r="B4" s="890" t="s">
        <v>414</v>
      </c>
      <c r="C4" s="920" t="s">
        <v>1170</v>
      </c>
      <c r="D4" s="920" t="s">
        <v>1219</v>
      </c>
    </row>
    <row r="5" spans="2:4" x14ac:dyDescent="0.2">
      <c r="B5" s="897"/>
      <c r="C5" s="384"/>
      <c r="D5" s="384"/>
    </row>
    <row r="6" spans="2:4" x14ac:dyDescent="0.2">
      <c r="B6" s="922"/>
      <c r="C6" s="384"/>
      <c r="D6" s="384"/>
    </row>
    <row r="7" spans="2:4" ht="18" x14ac:dyDescent="0.25">
      <c r="B7" s="978" t="s">
        <v>200</v>
      </c>
      <c r="C7" s="979">
        <v>3270507.146983874</v>
      </c>
      <c r="D7" s="980">
        <v>70.865641254759453</v>
      </c>
    </row>
    <row r="8" spans="2:4" ht="15" x14ac:dyDescent="0.2">
      <c r="B8" s="925"/>
      <c r="C8" s="981"/>
      <c r="D8" s="982"/>
    </row>
    <row r="9" spans="2:4" ht="18" x14ac:dyDescent="0.25">
      <c r="B9" s="983" t="s">
        <v>136</v>
      </c>
      <c r="C9" s="979">
        <v>719645.25533600012</v>
      </c>
      <c r="D9" s="980">
        <v>15.593337731232976</v>
      </c>
    </row>
    <row r="10" spans="2:4" ht="15" x14ac:dyDescent="0.2">
      <c r="B10" s="925"/>
      <c r="C10" s="981"/>
      <c r="D10" s="982"/>
    </row>
    <row r="11" spans="2:4" ht="18" x14ac:dyDescent="0.25">
      <c r="B11" s="978" t="s">
        <v>128</v>
      </c>
      <c r="C11" s="979">
        <v>624929.16481999995</v>
      </c>
      <c r="D11" s="980">
        <v>13.541021014007564</v>
      </c>
    </row>
    <row r="12" spans="2:4" ht="15" x14ac:dyDescent="0.2">
      <c r="B12" s="925"/>
      <c r="C12" s="981"/>
      <c r="D12" s="982"/>
    </row>
    <row r="13" spans="2:4" ht="15.75" thickBot="1" x14ac:dyDescent="0.25">
      <c r="B13" s="984"/>
      <c r="C13" s="985"/>
      <c r="D13" s="985"/>
    </row>
    <row r="14" spans="2:4" ht="36.75" thickBot="1" x14ac:dyDescent="0.3">
      <c r="B14" s="998" t="s">
        <v>330</v>
      </c>
      <c r="C14" s="986">
        <v>4615081.5671398742</v>
      </c>
      <c r="D14" s="987">
        <v>100</v>
      </c>
    </row>
    <row r="15" spans="2:4" ht="15" thickTop="1" x14ac:dyDescent="0.2">
      <c r="B15" s="1971" t="s">
        <v>1904</v>
      </c>
      <c r="C15" s="916"/>
      <c r="D15" s="916"/>
    </row>
    <row r="16" spans="2:4" x14ac:dyDescent="0.2">
      <c r="B16" s="1794" t="s">
        <v>2027</v>
      </c>
    </row>
    <row r="17" spans="2:4" x14ac:dyDescent="0.2">
      <c r="C17" s="15"/>
      <c r="D17" s="15"/>
    </row>
    <row r="21" spans="2:4" ht="18" x14ac:dyDescent="0.25">
      <c r="B21" s="3080" t="s">
        <v>1288</v>
      </c>
      <c r="C21" s="3080"/>
      <c r="D21" s="3080"/>
    </row>
    <row r="22" spans="2:4" ht="18.75" thickBot="1" x14ac:dyDescent="0.3">
      <c r="B22" s="3080" t="s">
        <v>2028</v>
      </c>
      <c r="C22" s="3080"/>
      <c r="D22" s="3080"/>
    </row>
    <row r="23" spans="2:4" ht="13.5" thickTop="1" x14ac:dyDescent="0.2">
      <c r="B23" s="882"/>
      <c r="C23" s="883" t="s">
        <v>280</v>
      </c>
      <c r="D23" s="883" t="s">
        <v>444</v>
      </c>
    </row>
    <row r="24" spans="2:4" ht="13.5" thickBot="1" x14ac:dyDescent="0.25">
      <c r="B24" s="890" t="s">
        <v>197</v>
      </c>
      <c r="C24" s="920" t="s">
        <v>1170</v>
      </c>
      <c r="D24" s="920" t="s">
        <v>283</v>
      </c>
    </row>
    <row r="25" spans="2:4" x14ac:dyDescent="0.2">
      <c r="B25" s="897"/>
      <c r="C25" s="384"/>
      <c r="D25" s="384"/>
    </row>
    <row r="26" spans="2:4" x14ac:dyDescent="0.2">
      <c r="B26" s="922"/>
      <c r="C26" s="384"/>
      <c r="D26" s="384"/>
    </row>
    <row r="27" spans="2:4" ht="18" x14ac:dyDescent="0.25">
      <c r="B27" s="978" t="s">
        <v>200</v>
      </c>
      <c r="C27" s="979">
        <v>1352920.0285759373</v>
      </c>
      <c r="D27" s="980">
        <v>50.154691855322632</v>
      </c>
    </row>
    <row r="28" spans="2:4" ht="15" x14ac:dyDescent="0.2">
      <c r="B28" s="925"/>
      <c r="C28" s="981"/>
      <c r="D28" s="982"/>
    </row>
    <row r="29" spans="2:4" ht="18" x14ac:dyDescent="0.25">
      <c r="B29" s="983" t="s">
        <v>136</v>
      </c>
      <c r="C29" s="979">
        <v>719645.25533600012</v>
      </c>
      <c r="D29" s="980">
        <v>26.678284942321106</v>
      </c>
    </row>
    <row r="30" spans="2:4" ht="15" x14ac:dyDescent="0.2">
      <c r="B30" s="925"/>
      <c r="C30" s="981"/>
      <c r="D30" s="982"/>
    </row>
    <row r="31" spans="2:4" ht="18" x14ac:dyDescent="0.25">
      <c r="B31" s="978" t="s">
        <v>128</v>
      </c>
      <c r="C31" s="979">
        <v>624929.16481999995</v>
      </c>
      <c r="D31" s="980">
        <v>23.167023202356255</v>
      </c>
    </row>
    <row r="32" spans="2:4" x14ac:dyDescent="0.2">
      <c r="B32" s="925"/>
      <c r="C32" s="926"/>
      <c r="D32" s="927"/>
    </row>
    <row r="33" spans="2:4" ht="13.5" thickBot="1" x14ac:dyDescent="0.25">
      <c r="B33" s="984"/>
      <c r="C33" s="988"/>
      <c r="D33" s="988"/>
    </row>
    <row r="34" spans="2:4" ht="36.75" thickBot="1" x14ac:dyDescent="0.3">
      <c r="B34" s="998" t="s">
        <v>330</v>
      </c>
      <c r="C34" s="989">
        <v>2697494.4487319374</v>
      </c>
      <c r="D34" s="990">
        <v>100</v>
      </c>
    </row>
    <row r="35" spans="2:4" ht="15" thickTop="1" x14ac:dyDescent="0.2">
      <c r="B35" s="1971" t="s">
        <v>1904</v>
      </c>
      <c r="C35" s="916"/>
      <c r="D35" s="916"/>
    </row>
    <row r="36" spans="2:4" x14ac:dyDescent="0.2">
      <c r="B36" s="1794" t="s">
        <v>2029</v>
      </c>
    </row>
    <row r="40" spans="2:4" x14ac:dyDescent="0.2">
      <c r="C40" s="15"/>
    </row>
  </sheetData>
  <mergeCells count="4">
    <mergeCell ref="B22:D22"/>
    <mergeCell ref="B1:D1"/>
    <mergeCell ref="B2:D2"/>
    <mergeCell ref="B21:D21"/>
  </mergeCells>
  <phoneticPr fontId="13" type="noConversion"/>
  <pageMargins left="0.78740157480314965" right="0.78740157480314965" top="1.1811023622047245" bottom="0.78740157480314965" header="0.59055118110236227" footer="0"/>
  <pageSetup orientation="portrait" horizontalDpi="4294967295" r:id="rId1"/>
  <headerFooter alignWithMargins="0">
    <oddHeader>&amp;C&amp;"Arial,Negrita"&amp;12GOBERNACIÓN DEL HUILA&amp;"Arial,Normal"&amp;10
&amp;"Arial,Negrita"&amp;12Secretaría de Agricultura y Minería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/>
  </sheetViews>
  <sheetFormatPr baseColWidth="10" defaultColWidth="11.42578125" defaultRowHeight="12.75" x14ac:dyDescent="0.2"/>
  <cols>
    <col min="1" max="1" width="6.28515625" customWidth="1"/>
    <col min="2" max="2" width="29.7109375" customWidth="1"/>
    <col min="3" max="3" width="19" customWidth="1"/>
    <col min="4" max="4" width="17.7109375" customWidth="1"/>
    <col min="5" max="6" width="15.85546875" customWidth="1"/>
  </cols>
  <sheetData>
    <row r="1" spans="1:6" x14ac:dyDescent="0.2">
      <c r="A1" s="247" t="s">
        <v>103</v>
      </c>
      <c r="B1" s="247"/>
      <c r="C1" s="247"/>
      <c r="D1" s="247"/>
      <c r="E1" s="247"/>
      <c r="F1" s="247"/>
    </row>
    <row r="2" spans="1:6" ht="13.5" thickBot="1" x14ac:dyDescent="0.25">
      <c r="A2" s="3564" t="s">
        <v>2030</v>
      </c>
      <c r="B2" s="3565"/>
      <c r="C2" s="3565"/>
      <c r="D2" s="3565"/>
      <c r="E2" s="3565"/>
      <c r="F2" s="3565"/>
    </row>
    <row r="3" spans="1:6" ht="13.5" thickBot="1" x14ac:dyDescent="0.25">
      <c r="A3" s="1968"/>
      <c r="B3" s="1968"/>
      <c r="C3" s="2224" t="s">
        <v>278</v>
      </c>
      <c r="D3" s="2224" t="s">
        <v>279</v>
      </c>
      <c r="E3" s="3566" t="s">
        <v>635</v>
      </c>
      <c r="F3" s="3567"/>
    </row>
    <row r="4" spans="1:6" ht="13.5" thickBot="1" x14ac:dyDescent="0.25">
      <c r="A4" s="920" t="s">
        <v>684</v>
      </c>
      <c r="B4" s="2038" t="s">
        <v>414</v>
      </c>
      <c r="C4" s="920" t="s">
        <v>352</v>
      </c>
      <c r="D4" s="920" t="s">
        <v>325</v>
      </c>
      <c r="E4" s="1603" t="s">
        <v>301</v>
      </c>
      <c r="F4" s="1603" t="s">
        <v>636</v>
      </c>
    </row>
    <row r="5" spans="1:6" ht="13.5" customHeight="1" x14ac:dyDescent="0.2">
      <c r="A5" s="1976">
        <v>1</v>
      </c>
      <c r="B5" s="2427" t="s">
        <v>1785</v>
      </c>
      <c r="C5" s="1966">
        <v>150901.97400000002</v>
      </c>
      <c r="D5" s="1966">
        <v>1917587.1184079363</v>
      </c>
      <c r="E5" s="1966">
        <v>11.348957131438278</v>
      </c>
      <c r="F5" s="2077">
        <v>41.550449120151349</v>
      </c>
    </row>
    <row r="6" spans="1:6" ht="13.5" customHeight="1" x14ac:dyDescent="0.2">
      <c r="A6" s="387">
        <v>2</v>
      </c>
      <c r="B6" s="387" t="s">
        <v>213</v>
      </c>
      <c r="C6" s="1207">
        <v>67675.654999999999</v>
      </c>
      <c r="D6" s="1207">
        <v>582010.63300000003</v>
      </c>
      <c r="E6" s="1207">
        <v>5.0897154429338762</v>
      </c>
      <c r="F6" s="2078">
        <v>12.611058429476305</v>
      </c>
    </row>
    <row r="7" spans="1:6" ht="13.5" customHeight="1" x14ac:dyDescent="0.2">
      <c r="A7" s="387">
        <v>3</v>
      </c>
      <c r="B7" s="387" t="s">
        <v>417</v>
      </c>
      <c r="C7" s="1207">
        <v>263965.5</v>
      </c>
      <c r="D7" s="1207">
        <v>265654.87920000002</v>
      </c>
      <c r="E7" s="1207">
        <v>19.852179956762328</v>
      </c>
      <c r="F7" s="2078">
        <v>5.7562336729106969</v>
      </c>
    </row>
    <row r="8" spans="1:6" ht="13.5" customHeight="1" x14ac:dyDescent="0.2">
      <c r="A8" s="387">
        <v>4</v>
      </c>
      <c r="B8" s="387" t="s">
        <v>208</v>
      </c>
      <c r="C8" s="1207">
        <v>34541.339999999997</v>
      </c>
      <c r="D8" s="1207">
        <v>209808.62994000001</v>
      </c>
      <c r="E8" s="1207">
        <v>2.5977671234601218</v>
      </c>
      <c r="F8" s="2078">
        <v>4.5461521511097747</v>
      </c>
    </row>
    <row r="9" spans="1:6" ht="13.5" customHeight="1" x14ac:dyDescent="0.2">
      <c r="A9" s="387">
        <v>5</v>
      </c>
      <c r="B9" s="387" t="s">
        <v>212</v>
      </c>
      <c r="C9" s="1207">
        <v>38778.4375</v>
      </c>
      <c r="D9" s="1207">
        <v>186756.95499999999</v>
      </c>
      <c r="E9" s="1207">
        <v>2.9164285472611406</v>
      </c>
      <c r="F9" s="2078">
        <v>4.0466663976155859</v>
      </c>
    </row>
    <row r="10" spans="1:6" ht="13.5" customHeight="1" x14ac:dyDescent="0.2">
      <c r="A10" s="387">
        <v>6</v>
      </c>
      <c r="B10" s="387" t="s">
        <v>209</v>
      </c>
      <c r="C10" s="1207">
        <v>135550.04999999999</v>
      </c>
      <c r="D10" s="1207">
        <v>178892.01880000005</v>
      </c>
      <c r="E10" s="1207">
        <v>10.194377620363765</v>
      </c>
      <c r="F10" s="2078">
        <v>3.8762482568832621</v>
      </c>
    </row>
    <row r="11" spans="1:6" ht="13.5" customHeight="1" x14ac:dyDescent="0.2">
      <c r="A11" s="387">
        <v>7</v>
      </c>
      <c r="B11" s="387" t="s">
        <v>633</v>
      </c>
      <c r="C11" s="1207">
        <v>54235.894355421697</v>
      </c>
      <c r="D11" s="1207">
        <v>174639.57982445782</v>
      </c>
      <c r="E11" s="1207">
        <v>4.0789449184070712</v>
      </c>
      <c r="F11" s="2078">
        <v>3.7841060289794206</v>
      </c>
    </row>
    <row r="12" spans="1:6" ht="13.5" customHeight="1" x14ac:dyDescent="0.2">
      <c r="A12" s="387">
        <v>8</v>
      </c>
      <c r="B12" s="387" t="s">
        <v>1571</v>
      </c>
      <c r="C12" s="1207">
        <v>24311.96</v>
      </c>
      <c r="D12" s="1207">
        <v>124805.49528392</v>
      </c>
      <c r="E12" s="1207">
        <v>1.8284412357736428</v>
      </c>
      <c r="F12" s="2078">
        <v>2.7042966298267688</v>
      </c>
    </row>
    <row r="13" spans="1:6" ht="13.5" customHeight="1" x14ac:dyDescent="0.2">
      <c r="A13" s="387">
        <v>9</v>
      </c>
      <c r="B13" s="387" t="s">
        <v>958</v>
      </c>
      <c r="C13" s="1207">
        <v>43434.748230880541</v>
      </c>
      <c r="D13" s="1207">
        <v>111192.9554710542</v>
      </c>
      <c r="E13" s="1207">
        <v>3.2666179415723064</v>
      </c>
      <c r="F13" s="2078">
        <v>2.4093389001565222</v>
      </c>
    </row>
    <row r="14" spans="1:6" ht="13.5" customHeight="1" x14ac:dyDescent="0.2">
      <c r="A14" s="387">
        <v>10</v>
      </c>
      <c r="B14" s="387" t="s">
        <v>219</v>
      </c>
      <c r="C14" s="1207">
        <v>103298.15800000001</v>
      </c>
      <c r="D14" s="1207">
        <v>96480.479572000011</v>
      </c>
      <c r="E14" s="1207">
        <v>7.7687941106624487</v>
      </c>
      <c r="F14" s="2078">
        <v>2.0905476570329036</v>
      </c>
    </row>
    <row r="15" spans="1:6" ht="13.5" customHeight="1" x14ac:dyDescent="0.2">
      <c r="A15" s="387">
        <v>11</v>
      </c>
      <c r="B15" s="387" t="s">
        <v>285</v>
      </c>
      <c r="C15" s="1207">
        <v>66862.194999999992</v>
      </c>
      <c r="D15" s="1207">
        <v>91451.619704236233</v>
      </c>
      <c r="E15" s="1207">
        <v>5.028537166577201</v>
      </c>
      <c r="F15" s="2078">
        <v>1.9815818718218672</v>
      </c>
    </row>
    <row r="16" spans="1:6" ht="13.5" customHeight="1" x14ac:dyDescent="0.2">
      <c r="A16" s="387">
        <v>12</v>
      </c>
      <c r="B16" s="387" t="s">
        <v>211</v>
      </c>
      <c r="C16" s="1207">
        <v>10569.563400000001</v>
      </c>
      <c r="D16" s="1207">
        <v>91321.027776000017</v>
      </c>
      <c r="E16" s="1207">
        <v>0.79491022380276477</v>
      </c>
      <c r="F16" s="2078">
        <v>1.978752194245504</v>
      </c>
    </row>
    <row r="17" spans="1:6" ht="13.5" customHeight="1" x14ac:dyDescent="0.2">
      <c r="A17" s="387">
        <v>13</v>
      </c>
      <c r="B17" s="387" t="s">
        <v>973</v>
      </c>
      <c r="C17" s="1207">
        <v>8293.0950000000012</v>
      </c>
      <c r="D17" s="1207">
        <v>58856.095214999994</v>
      </c>
      <c r="E17" s="1207">
        <v>0.62370277304619692</v>
      </c>
      <c r="F17" s="2078">
        <v>1.2752991330438213</v>
      </c>
    </row>
    <row r="18" spans="1:6" ht="13.5" customHeight="1" x14ac:dyDescent="0.2">
      <c r="A18" s="387">
        <v>14</v>
      </c>
      <c r="B18" s="387" t="s">
        <v>210</v>
      </c>
      <c r="C18" s="1207">
        <v>5492.1849999999995</v>
      </c>
      <c r="D18" s="1207">
        <v>41707.321819999997</v>
      </c>
      <c r="E18" s="1207">
        <v>0.41305339135542596</v>
      </c>
      <c r="F18" s="2078">
        <v>0.90371797796517572</v>
      </c>
    </row>
    <row r="19" spans="1:6" ht="13.5" customHeight="1" x14ac:dyDescent="0.2">
      <c r="A19" s="387">
        <v>15</v>
      </c>
      <c r="B19" s="387" t="s">
        <v>952</v>
      </c>
      <c r="C19" s="1207">
        <v>4771.1161999999995</v>
      </c>
      <c r="D19" s="1207">
        <v>38459.967688200013</v>
      </c>
      <c r="E19" s="1207">
        <v>0.35882362428811354</v>
      </c>
      <c r="F19" s="2078">
        <v>0.83335401831337519</v>
      </c>
    </row>
    <row r="20" spans="1:6" ht="13.5" customHeight="1" x14ac:dyDescent="0.2">
      <c r="A20" s="387">
        <v>16</v>
      </c>
      <c r="B20" s="387" t="s">
        <v>99</v>
      </c>
      <c r="C20" s="1207">
        <v>21668.957000000002</v>
      </c>
      <c r="D20" s="1207">
        <v>36588.033894499997</v>
      </c>
      <c r="E20" s="1207">
        <v>1.6296676415643134</v>
      </c>
      <c r="F20" s="2078">
        <v>0.7927927895145499</v>
      </c>
    </row>
    <row r="21" spans="1:6" ht="13.5" customHeight="1" x14ac:dyDescent="0.2">
      <c r="A21" s="387">
        <v>17</v>
      </c>
      <c r="B21" s="387" t="s">
        <v>914</v>
      </c>
      <c r="C21" s="1207">
        <v>26633.96</v>
      </c>
      <c r="D21" s="1207">
        <v>35556.336600000002</v>
      </c>
      <c r="E21" s="1207">
        <v>2.0030730034084359</v>
      </c>
      <c r="F21" s="2078">
        <v>0.77043788030025029</v>
      </c>
    </row>
    <row r="22" spans="1:6" ht="13.5" customHeight="1" x14ac:dyDescent="0.2">
      <c r="A22" s="387">
        <v>18</v>
      </c>
      <c r="B22" s="387" t="s">
        <v>967</v>
      </c>
      <c r="C22" s="1207">
        <v>14219.1</v>
      </c>
      <c r="D22" s="1207">
        <v>33002.531099999993</v>
      </c>
      <c r="E22" s="1207">
        <v>1.0693826732023664</v>
      </c>
      <c r="F22" s="2078">
        <v>0.71510179440778154</v>
      </c>
    </row>
    <row r="23" spans="1:6" ht="13.5" customHeight="1" x14ac:dyDescent="0.2">
      <c r="A23" s="387">
        <v>19</v>
      </c>
      <c r="B23" s="387" t="s">
        <v>969</v>
      </c>
      <c r="C23" s="1207">
        <v>15902.880000000001</v>
      </c>
      <c r="D23" s="1207">
        <v>28227.612000000001</v>
      </c>
      <c r="E23" s="1207">
        <v>1.1960155232058602</v>
      </c>
      <c r="F23" s="2078">
        <v>0.61163842045577632</v>
      </c>
    </row>
    <row r="24" spans="1:6" ht="13.5" customHeight="1" x14ac:dyDescent="0.2">
      <c r="A24" s="387">
        <v>20</v>
      </c>
      <c r="B24" s="387" t="s">
        <v>429</v>
      </c>
      <c r="C24" s="1207">
        <v>17612.41</v>
      </c>
      <c r="D24" s="1207">
        <v>28100.600155</v>
      </c>
      <c r="E24" s="1207">
        <v>1.324584965809094</v>
      </c>
      <c r="F24" s="2078">
        <v>0.60888631644304669</v>
      </c>
    </row>
    <row r="25" spans="1:6" ht="13.5" customHeight="1" x14ac:dyDescent="0.2">
      <c r="A25" s="387">
        <v>21</v>
      </c>
      <c r="B25" s="387" t="s">
        <v>966</v>
      </c>
      <c r="C25" s="1207">
        <v>8733.76</v>
      </c>
      <c r="D25" s="1207">
        <v>25153.228799999997</v>
      </c>
      <c r="E25" s="1207">
        <v>0.65684407704481285</v>
      </c>
      <c r="F25" s="2078">
        <v>0.54502241041837818</v>
      </c>
    </row>
    <row r="26" spans="1:6" ht="13.5" customHeight="1" x14ac:dyDescent="0.2">
      <c r="A26" s="387">
        <v>22</v>
      </c>
      <c r="B26" s="387" t="s">
        <v>960</v>
      </c>
      <c r="C26" s="1207">
        <v>20137.722556521738</v>
      </c>
      <c r="D26" s="1207">
        <v>22151.494812173911</v>
      </c>
      <c r="E26" s="1207">
        <v>1.5145073583912347</v>
      </c>
      <c r="F26" s="2078">
        <v>0.47998057000543909</v>
      </c>
    </row>
    <row r="27" spans="1:6" ht="13.5" customHeight="1" x14ac:dyDescent="0.2">
      <c r="A27" s="387">
        <v>23</v>
      </c>
      <c r="B27" s="387" t="s">
        <v>962</v>
      </c>
      <c r="C27" s="1207">
        <v>16250.435000000001</v>
      </c>
      <c r="D27" s="1207">
        <v>20556.800275000005</v>
      </c>
      <c r="E27" s="1207">
        <v>1.2221542587787764</v>
      </c>
      <c r="F27" s="2078">
        <v>0.44542658620310749</v>
      </c>
    </row>
    <row r="28" spans="1:6" ht="13.5" customHeight="1" x14ac:dyDescent="0.2">
      <c r="A28" s="387">
        <v>24</v>
      </c>
      <c r="B28" s="387" t="s">
        <v>214</v>
      </c>
      <c r="C28" s="1207">
        <v>3063.915</v>
      </c>
      <c r="D28" s="1207">
        <v>19302.664499999999</v>
      </c>
      <c r="E28" s="1207">
        <v>0.23042932486337589</v>
      </c>
      <c r="F28" s="2078">
        <v>0.41825186010661425</v>
      </c>
    </row>
    <row r="29" spans="1:6" ht="13.5" customHeight="1" x14ac:dyDescent="0.2">
      <c r="A29" s="387">
        <v>25</v>
      </c>
      <c r="B29" s="387" t="s">
        <v>975</v>
      </c>
      <c r="C29" s="1207">
        <v>8938.8499999999985</v>
      </c>
      <c r="D29" s="1207">
        <v>14766.980200000002</v>
      </c>
      <c r="E29" s="1207">
        <v>0.67226837903629422</v>
      </c>
      <c r="F29" s="2078">
        <v>0.31997224718937345</v>
      </c>
    </row>
    <row r="30" spans="1:6" ht="13.5" customHeight="1" x14ac:dyDescent="0.2">
      <c r="A30" s="387">
        <v>26</v>
      </c>
      <c r="B30" s="387" t="s">
        <v>216</v>
      </c>
      <c r="C30" s="1207">
        <v>909.35450000000003</v>
      </c>
      <c r="D30" s="1207">
        <v>14185.930200000001</v>
      </c>
      <c r="E30" s="1207">
        <v>6.8390260009325576E-2</v>
      </c>
      <c r="F30" s="2078">
        <v>0.30738200384162484</v>
      </c>
    </row>
    <row r="31" spans="1:6" ht="13.5" customHeight="1" x14ac:dyDescent="0.2">
      <c r="A31" s="387">
        <v>27</v>
      </c>
      <c r="B31" s="387" t="s">
        <v>972</v>
      </c>
      <c r="C31" s="1207">
        <v>10905.55</v>
      </c>
      <c r="D31" s="1207">
        <v>13850.048500000001</v>
      </c>
      <c r="E31" s="1207">
        <v>0.82017892916865809</v>
      </c>
      <c r="F31" s="2078">
        <v>0.30010408913711489</v>
      </c>
    </row>
    <row r="32" spans="1:6" ht="13.5" customHeight="1" x14ac:dyDescent="0.2">
      <c r="A32" s="387">
        <v>28</v>
      </c>
      <c r="B32" s="387" t="s">
        <v>970</v>
      </c>
      <c r="C32" s="1207">
        <v>7507.0950000000003</v>
      </c>
      <c r="D32" s="1207">
        <v>13677.927089999996</v>
      </c>
      <c r="E32" s="1207">
        <v>0.56458969407938042</v>
      </c>
      <c r="F32" s="2078">
        <v>0.29637454703702421</v>
      </c>
    </row>
    <row r="33" spans="1:8" ht="13.5" customHeight="1" x14ac:dyDescent="0.2">
      <c r="A33" s="387">
        <v>29</v>
      </c>
      <c r="B33" s="387" t="s">
        <v>418</v>
      </c>
      <c r="C33" s="1207">
        <v>3262.7266399999999</v>
      </c>
      <c r="D33" s="1207">
        <v>12670.798906439999</v>
      </c>
      <c r="E33" s="1207">
        <v>0.24538144722322611</v>
      </c>
      <c r="F33" s="2078">
        <v>0.27455200351513043</v>
      </c>
    </row>
    <row r="34" spans="1:8" ht="13.5" customHeight="1" x14ac:dyDescent="0.2">
      <c r="A34" s="387">
        <v>30</v>
      </c>
      <c r="B34" s="2022" t="s">
        <v>1514</v>
      </c>
      <c r="C34" s="1207">
        <v>8187.9594999999999</v>
      </c>
      <c r="D34" s="1207">
        <v>12446.844754330001</v>
      </c>
      <c r="E34" s="1207">
        <v>0.61579579707454835</v>
      </c>
      <c r="F34" s="2078">
        <v>0.26969934492498571</v>
      </c>
    </row>
    <row r="35" spans="1:8" ht="13.5" customHeight="1" x14ac:dyDescent="0.2">
      <c r="A35" s="387">
        <v>31</v>
      </c>
      <c r="B35" s="387" t="s">
        <v>1335</v>
      </c>
      <c r="C35" s="1207">
        <v>369.26</v>
      </c>
      <c r="D35" s="1207">
        <v>11159.302</v>
      </c>
      <c r="E35" s="1207">
        <v>2.7771113917667491E-2</v>
      </c>
      <c r="F35" s="2078">
        <v>0.24180075341367824</v>
      </c>
    </row>
    <row r="36" spans="1:8" ht="13.5" customHeight="1" x14ac:dyDescent="0.2">
      <c r="A36" s="387">
        <v>32</v>
      </c>
      <c r="B36" s="387" t="s">
        <v>965</v>
      </c>
      <c r="C36" s="1207">
        <v>4828.3999999999996</v>
      </c>
      <c r="D36" s="1207">
        <v>9540.9184000000005</v>
      </c>
      <c r="E36" s="1207">
        <v>0.36313179450811267</v>
      </c>
      <c r="F36" s="2078">
        <v>0.20673347288015198</v>
      </c>
    </row>
    <row r="37" spans="1:8" ht="13.5" customHeight="1" x14ac:dyDescent="0.2">
      <c r="A37" s="387">
        <v>33</v>
      </c>
      <c r="B37" s="387" t="s">
        <v>634</v>
      </c>
      <c r="C37" s="1207">
        <v>78356.290999999997</v>
      </c>
      <c r="D37" s="1207">
        <v>9402.7549199999994</v>
      </c>
      <c r="E37" s="1207">
        <v>5.8929791570354322</v>
      </c>
      <c r="F37" s="2078">
        <v>0.20373973424325015</v>
      </c>
    </row>
    <row r="38" spans="1:8" ht="13.5" customHeight="1" x14ac:dyDescent="0.2">
      <c r="A38" s="387">
        <v>34</v>
      </c>
      <c r="B38" s="387" t="s">
        <v>419</v>
      </c>
      <c r="C38" s="1207">
        <v>6789.06</v>
      </c>
      <c r="D38" s="1207">
        <v>6860.3451299999997</v>
      </c>
      <c r="E38" s="1207">
        <v>0.51058809146368311</v>
      </c>
      <c r="F38" s="2078">
        <v>0.14865057161387499</v>
      </c>
    </row>
    <row r="39" spans="1:8" ht="13.5" customHeight="1" x14ac:dyDescent="0.2">
      <c r="A39" s="387">
        <v>35</v>
      </c>
      <c r="B39" s="387" t="s">
        <v>293</v>
      </c>
      <c r="C39" s="1207">
        <v>3489.9840000000004</v>
      </c>
      <c r="D39" s="1207">
        <v>6477.410304</v>
      </c>
      <c r="E39" s="1207">
        <v>0.26247290048972771</v>
      </c>
      <c r="F39" s="2078">
        <v>0.14035310556849548</v>
      </c>
    </row>
    <row r="40" spans="1:8" ht="13.5" customHeight="1" x14ac:dyDescent="0.2">
      <c r="A40" s="387">
        <v>36</v>
      </c>
      <c r="B40" s="387" t="s">
        <v>971</v>
      </c>
      <c r="C40" s="1207">
        <v>4002.12</v>
      </c>
      <c r="D40" s="1207">
        <v>5883.1163999999999</v>
      </c>
      <c r="E40" s="1207">
        <v>0.30098935826294593</v>
      </c>
      <c r="F40" s="2078">
        <v>0.12747589212482702</v>
      </c>
      <c r="G40" s="422"/>
      <c r="H40" s="422"/>
    </row>
    <row r="41" spans="1:8" ht="13.5" customHeight="1" x14ac:dyDescent="0.2">
      <c r="A41" s="387">
        <v>37</v>
      </c>
      <c r="B41" s="387" t="s">
        <v>437</v>
      </c>
      <c r="C41" s="1207">
        <v>678.18000000000006</v>
      </c>
      <c r="D41" s="1207">
        <v>5255.8950000000013</v>
      </c>
      <c r="E41" s="1207">
        <v>5.1004208516177603E-2</v>
      </c>
      <c r="F41" s="2078">
        <v>0.113885202754006</v>
      </c>
    </row>
    <row r="42" spans="1:8" ht="13.5" customHeight="1" x14ac:dyDescent="0.2">
      <c r="A42" s="387">
        <v>38</v>
      </c>
      <c r="B42" s="387" t="s">
        <v>423</v>
      </c>
      <c r="C42" s="1207">
        <v>2695.4300000000003</v>
      </c>
      <c r="D42" s="1207">
        <v>5114.5784249999997</v>
      </c>
      <c r="E42" s="1207">
        <v>0.20271649674239961</v>
      </c>
      <c r="F42" s="2078">
        <v>0.11082314257274727</v>
      </c>
    </row>
    <row r="43" spans="1:8" ht="13.5" customHeight="1" x14ac:dyDescent="0.2">
      <c r="A43" s="387">
        <v>39</v>
      </c>
      <c r="B43" s="387" t="s">
        <v>416</v>
      </c>
      <c r="C43" s="1207">
        <v>1298.1400000000001</v>
      </c>
      <c r="D43" s="1207">
        <v>4932.9319999999998</v>
      </c>
      <c r="E43" s="1207">
        <v>9.7629837569953082E-2</v>
      </c>
      <c r="F43" s="2078">
        <v>0.10688721159606959</v>
      </c>
    </row>
    <row r="44" spans="1:8" ht="13.5" customHeight="1" x14ac:dyDescent="0.2">
      <c r="A44" s="387">
        <v>40</v>
      </c>
      <c r="B44" s="387" t="s">
        <v>968</v>
      </c>
      <c r="C44" s="1207">
        <v>3591.08</v>
      </c>
      <c r="D44" s="1207">
        <v>4794.0918000000011</v>
      </c>
      <c r="E44" s="1207">
        <v>0.27007607584752574</v>
      </c>
      <c r="F44" s="2078">
        <v>0.10387880972970685</v>
      </c>
    </row>
    <row r="45" spans="1:8" ht="13.5" customHeight="1" x14ac:dyDescent="0.2">
      <c r="A45" s="387">
        <v>41</v>
      </c>
      <c r="B45" s="2160" t="s">
        <v>1497</v>
      </c>
      <c r="C45" s="1207">
        <v>907.5</v>
      </c>
      <c r="D45" s="1207">
        <v>4537.5</v>
      </c>
      <c r="E45" s="1207">
        <v>6.8250787738404498E-2</v>
      </c>
      <c r="F45" s="2078">
        <v>9.8318955667170305E-2</v>
      </c>
    </row>
    <row r="46" spans="1:8" ht="13.5" customHeight="1" x14ac:dyDescent="0.2">
      <c r="A46" s="387">
        <v>42</v>
      </c>
      <c r="B46" s="387" t="s">
        <v>913</v>
      </c>
      <c r="C46" s="1207">
        <v>2948.15</v>
      </c>
      <c r="D46" s="1207">
        <v>3862.076500000001</v>
      </c>
      <c r="E46" s="1207">
        <v>0.22172293098730272</v>
      </c>
      <c r="F46" s="2078">
        <v>8.368381888412571E-2</v>
      </c>
    </row>
    <row r="47" spans="1:8" ht="13.5" customHeight="1" x14ac:dyDescent="0.2">
      <c r="A47" s="387">
        <v>43</v>
      </c>
      <c r="B47" s="387" t="s">
        <v>287</v>
      </c>
      <c r="C47" s="1207">
        <v>2975.6</v>
      </c>
      <c r="D47" s="1207">
        <v>3828.1094000000003</v>
      </c>
      <c r="E47" s="1207">
        <v>0.2237873763023652</v>
      </c>
      <c r="F47" s="2078">
        <v>8.294781672455713E-2</v>
      </c>
    </row>
    <row r="48" spans="1:8" ht="13.5" customHeight="1" x14ac:dyDescent="0.2">
      <c r="A48" s="387">
        <v>44</v>
      </c>
      <c r="B48" s="387" t="s">
        <v>912</v>
      </c>
      <c r="C48" s="1207">
        <v>4011.7450000000003</v>
      </c>
      <c r="D48" s="1207">
        <v>3682.7819100000006</v>
      </c>
      <c r="E48" s="1207">
        <v>0.30171323025411084</v>
      </c>
      <c r="F48" s="2078">
        <v>7.9798847678489659E-2</v>
      </c>
    </row>
    <row r="49" spans="1:6" ht="13.5" customHeight="1" x14ac:dyDescent="0.2">
      <c r="A49" s="387">
        <v>45</v>
      </c>
      <c r="B49" s="387" t="s">
        <v>963</v>
      </c>
      <c r="C49" s="1207">
        <v>1930.02</v>
      </c>
      <c r="D49" s="1207">
        <v>3377.5349999999999</v>
      </c>
      <c r="E49" s="1207">
        <v>0.145151939780579</v>
      </c>
      <c r="F49" s="2078">
        <v>7.3184730342548993E-2</v>
      </c>
    </row>
    <row r="50" spans="1:6" ht="13.5" customHeight="1" x14ac:dyDescent="0.2">
      <c r="A50" s="387">
        <v>46</v>
      </c>
      <c r="B50" s="387" t="s">
        <v>434</v>
      </c>
      <c r="C50" s="1207">
        <v>3721.2599999999998</v>
      </c>
      <c r="D50" s="1207">
        <v>3369.6009300000001</v>
      </c>
      <c r="E50" s="1207">
        <v>0.27986658554205524</v>
      </c>
      <c r="F50" s="2078">
        <v>7.3012814204457488E-2</v>
      </c>
    </row>
    <row r="51" spans="1:6" ht="13.5" customHeight="1" x14ac:dyDescent="0.2">
      <c r="A51" s="387">
        <v>47</v>
      </c>
      <c r="B51" s="387" t="s">
        <v>1786</v>
      </c>
      <c r="C51" s="1207">
        <v>405.81065000000001</v>
      </c>
      <c r="D51" s="1207">
        <v>3246.4852000000001</v>
      </c>
      <c r="E51" s="1207">
        <v>3.0519996181965797E-2</v>
      </c>
      <c r="F51" s="2078">
        <v>7.0345131559873181E-2</v>
      </c>
    </row>
    <row r="52" spans="1:6" ht="13.5" customHeight="1" x14ac:dyDescent="0.2">
      <c r="A52" s="387">
        <v>48</v>
      </c>
      <c r="B52" s="387" t="s">
        <v>215</v>
      </c>
      <c r="C52" s="1207">
        <v>534.29092000000003</v>
      </c>
      <c r="D52" s="1207">
        <v>3205.7455199999999</v>
      </c>
      <c r="E52" s="1207">
        <v>4.0182673467192134E-2</v>
      </c>
      <c r="F52" s="2078">
        <v>6.9462380531374074E-2</v>
      </c>
    </row>
    <row r="53" spans="1:6" ht="13.5" customHeight="1" x14ac:dyDescent="0.2">
      <c r="A53" s="387">
        <v>49</v>
      </c>
      <c r="B53" s="387" t="s">
        <v>433</v>
      </c>
      <c r="C53" s="1207">
        <v>1952.4</v>
      </c>
      <c r="D53" s="1207">
        <v>3006.6959999999999</v>
      </c>
      <c r="E53" s="1207">
        <v>0.14683508317406166</v>
      </c>
      <c r="F53" s="2078">
        <v>6.5149357736343422E-2</v>
      </c>
    </row>
    <row r="54" spans="1:6" ht="13.5" customHeight="1" x14ac:dyDescent="0.2">
      <c r="A54" s="387">
        <v>50</v>
      </c>
      <c r="B54" s="387" t="s">
        <v>1548</v>
      </c>
      <c r="C54" s="1207">
        <v>496.28440000000001</v>
      </c>
      <c r="D54" s="1207">
        <v>2977.7064</v>
      </c>
      <c r="E54" s="1207">
        <v>3.7324298889566322E-2</v>
      </c>
      <c r="F54" s="2078">
        <v>6.4521208491779461E-2</v>
      </c>
    </row>
    <row r="55" spans="1:6" ht="13.5" customHeight="1" x14ac:dyDescent="0.2">
      <c r="A55" s="387">
        <v>51</v>
      </c>
      <c r="B55" s="2022" t="s">
        <v>1513</v>
      </c>
      <c r="C55" s="1207">
        <v>1332.1899999999998</v>
      </c>
      <c r="D55" s="1207">
        <v>2230.0860599999996</v>
      </c>
      <c r="E55" s="1207">
        <v>0.10019065225038576</v>
      </c>
      <c r="F55" s="2078">
        <v>4.8321704124983905E-2</v>
      </c>
    </row>
    <row r="56" spans="1:6" ht="13.5" customHeight="1" x14ac:dyDescent="0.2">
      <c r="A56" s="387">
        <v>52</v>
      </c>
      <c r="B56" s="387" t="s">
        <v>959</v>
      </c>
      <c r="C56" s="1207">
        <v>1298.1200000000001</v>
      </c>
      <c r="D56" s="1207">
        <v>2189.9284400000001</v>
      </c>
      <c r="E56" s="1207">
        <v>9.7628333420361049E-2</v>
      </c>
      <c r="F56" s="2078">
        <v>4.7451565224602858E-2</v>
      </c>
    </row>
    <row r="57" spans="1:6" ht="13.5" customHeight="1" x14ac:dyDescent="0.2">
      <c r="A57" s="387">
        <v>53</v>
      </c>
      <c r="B57" s="387" t="s">
        <v>1010</v>
      </c>
      <c r="C57" s="1207">
        <v>1152.8</v>
      </c>
      <c r="D57" s="1207">
        <v>1498.6399999999999</v>
      </c>
      <c r="E57" s="1207">
        <v>8.6699182484664142E-2</v>
      </c>
      <c r="F57" s="2078">
        <v>3.2472665503261292E-2</v>
      </c>
    </row>
    <row r="58" spans="1:6" ht="13.5" customHeight="1" x14ac:dyDescent="0.2">
      <c r="A58" s="387">
        <v>54</v>
      </c>
      <c r="B58" s="387" t="s">
        <v>435</v>
      </c>
      <c r="C58" s="1207">
        <v>1289.95</v>
      </c>
      <c r="D58" s="1207">
        <v>1328.245390625</v>
      </c>
      <c r="E58" s="1207">
        <v>9.7013888312016405E-2</v>
      </c>
      <c r="F58" s="2078">
        <v>2.8780539873494809E-2</v>
      </c>
    </row>
    <row r="59" spans="1:6" ht="13.5" customHeight="1" x14ac:dyDescent="0.2">
      <c r="A59" s="387">
        <v>54</v>
      </c>
      <c r="B59" s="387" t="s">
        <v>911</v>
      </c>
      <c r="C59" s="1207">
        <v>270.10000000000002</v>
      </c>
      <c r="D59" s="1207">
        <v>1247.8620000000003</v>
      </c>
      <c r="E59" s="1207">
        <v>2.0313540240378024E-2</v>
      </c>
      <c r="F59" s="2078">
        <v>2.7038785378897302E-2</v>
      </c>
    </row>
    <row r="60" spans="1:6" ht="13.5" customHeight="1" x14ac:dyDescent="0.2">
      <c r="A60" s="387">
        <v>55</v>
      </c>
      <c r="B60" s="387" t="s">
        <v>821</v>
      </c>
      <c r="C60" s="1207">
        <v>462.20000000000005</v>
      </c>
      <c r="D60" s="1207">
        <v>808.85</v>
      </c>
      <c r="E60" s="1207">
        <v>3.4760897071835328E-2</v>
      </c>
      <c r="F60" s="2078">
        <v>1.7526234113805116E-2</v>
      </c>
    </row>
    <row r="61" spans="1:6" ht="13.5" customHeight="1" x14ac:dyDescent="0.2">
      <c r="A61" s="387">
        <v>56</v>
      </c>
      <c r="B61" s="387" t="s">
        <v>961</v>
      </c>
      <c r="C61" s="1207">
        <v>493.97</v>
      </c>
      <c r="D61" s="1207">
        <v>652.53436999999997</v>
      </c>
      <c r="E61" s="1970">
        <v>3.7150238698776497E-2</v>
      </c>
      <c r="F61" s="2078">
        <v>1.4139173067842403E-2</v>
      </c>
    </row>
    <row r="62" spans="1:6" ht="13.5" customHeight="1" x14ac:dyDescent="0.2">
      <c r="A62" s="387">
        <v>58</v>
      </c>
      <c r="B62" s="387" t="s">
        <v>97</v>
      </c>
      <c r="C62" s="1207">
        <v>561.5</v>
      </c>
      <c r="D62" s="1207">
        <v>560.65774999999996</v>
      </c>
      <c r="E62" s="1970">
        <v>4.2228999796269012E-2</v>
      </c>
      <c r="F62" s="2078">
        <v>1.2148382251615528E-2</v>
      </c>
    </row>
    <row r="63" spans="1:6" ht="13.5" customHeight="1" x14ac:dyDescent="0.2">
      <c r="A63" s="387">
        <v>59</v>
      </c>
      <c r="B63" s="387" t="s">
        <v>430</v>
      </c>
      <c r="C63" s="1207">
        <v>196.6</v>
      </c>
      <c r="D63" s="1207">
        <v>186.57339999999999</v>
      </c>
      <c r="E63" s="1970">
        <v>1.4785790489664269E-2</v>
      </c>
      <c r="F63" s="2079">
        <v>4.0426891114651751E-3</v>
      </c>
    </row>
    <row r="64" spans="1:6" ht="13.5" customHeight="1" x14ac:dyDescent="0.2">
      <c r="A64" s="387">
        <v>57</v>
      </c>
      <c r="B64" s="387" t="s">
        <v>1161</v>
      </c>
      <c r="C64" s="1207">
        <v>0</v>
      </c>
      <c r="D64" s="1207">
        <v>0</v>
      </c>
      <c r="E64" s="1970">
        <v>0</v>
      </c>
      <c r="F64" s="2079">
        <v>0</v>
      </c>
    </row>
    <row r="65" spans="1:6" ht="13.5" customHeight="1" thickBot="1" x14ac:dyDescent="0.25">
      <c r="A65" s="387">
        <v>60</v>
      </c>
      <c r="B65" s="2318" t="s">
        <v>436</v>
      </c>
      <c r="C65" s="1967">
        <v>0</v>
      </c>
      <c r="D65" s="1967">
        <v>0</v>
      </c>
      <c r="E65" s="2021">
        <v>0</v>
      </c>
      <c r="F65" s="2080">
        <v>0</v>
      </c>
    </row>
    <row r="66" spans="1:6" ht="19.5" customHeight="1" thickBot="1" x14ac:dyDescent="0.25">
      <c r="A66" s="3563" t="s">
        <v>1286</v>
      </c>
      <c r="B66" s="3563"/>
      <c r="C66" s="1792">
        <v>1329654.9828528245</v>
      </c>
      <c r="D66" s="1792">
        <v>4615081.5671398723</v>
      </c>
      <c r="E66" s="1792">
        <v>99.999999999999929</v>
      </c>
      <c r="F66" s="1969">
        <v>100.00000000000003</v>
      </c>
    </row>
    <row r="67" spans="1:6" x14ac:dyDescent="0.2">
      <c r="A67" s="1971" t="s">
        <v>1904</v>
      </c>
    </row>
    <row r="73" spans="1:6" x14ac:dyDescent="0.2">
      <c r="C73" s="422"/>
      <c r="D73" s="422"/>
    </row>
    <row r="74" spans="1:6" x14ac:dyDescent="0.2">
      <c r="C74" s="422"/>
      <c r="D74" s="422"/>
    </row>
    <row r="76" spans="1:6" x14ac:dyDescent="0.2">
      <c r="C76" s="422"/>
    </row>
  </sheetData>
  <sortState ref="B5:D65">
    <sortCondition descending="1" ref="D5:D65"/>
  </sortState>
  <mergeCells count="3">
    <mergeCell ref="A66:B66"/>
    <mergeCell ref="A2:F2"/>
    <mergeCell ref="E3:F3"/>
  </mergeCells>
  <phoneticPr fontId="13" type="noConversion"/>
  <pageMargins left="0.98425196850393704" right="0.59055118110236227" top="0.59055118110236227" bottom="0.39370078740157483" header="0" footer="0"/>
  <pageSetup scale="8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49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5" sqref="B5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5" max="25" width="12.5703125" bestFit="1" customWidth="1"/>
    <col min="26" max="26" width="16.5703125" bestFit="1" customWidth="1"/>
    <col min="28" max="28" width="16.5703125" bestFit="1" customWidth="1"/>
    <col min="32" max="32" width="15.7109375" bestFit="1" customWidth="1"/>
    <col min="33" max="33" width="17.28515625" bestFit="1" customWidth="1"/>
    <col min="34" max="34" width="19.7109375" customWidth="1"/>
    <col min="46" max="46" width="12.7109375" bestFit="1" customWidth="1"/>
    <col min="47" max="47" width="13" bestFit="1" customWidth="1"/>
    <col min="55" max="55" width="15.7109375" bestFit="1" customWidth="1"/>
    <col min="58" max="58" width="21.85546875" bestFit="1" customWidth="1"/>
    <col min="59" max="59" width="17.5703125" customWidth="1"/>
    <col min="61" max="61" width="23.5703125" bestFit="1" customWidth="1"/>
    <col min="63" max="63" width="29" bestFit="1" customWidth="1"/>
  </cols>
  <sheetData>
    <row r="1" spans="1:63" ht="15.75" customHeight="1" x14ac:dyDescent="0.25">
      <c r="A1" s="2710" t="s">
        <v>2031</v>
      </c>
      <c r="B1" s="2710"/>
      <c r="C1" s="2710"/>
      <c r="D1" s="2710"/>
      <c r="E1" s="2710"/>
      <c r="F1" s="2710"/>
      <c r="G1" s="2710"/>
      <c r="H1" s="2710"/>
      <c r="I1" s="2710"/>
      <c r="J1" s="2710"/>
      <c r="K1" s="2710"/>
      <c r="L1" s="2710"/>
      <c r="M1" s="2710"/>
      <c r="N1" s="2710"/>
      <c r="O1" s="2710"/>
      <c r="P1" s="2710"/>
    </row>
    <row r="2" spans="1:63" ht="15" customHeight="1" x14ac:dyDescent="0.25">
      <c r="A2" s="2334"/>
    </row>
    <row r="3" spans="1:63" ht="24" customHeight="1" x14ac:dyDescent="0.2">
      <c r="A3" s="2346" t="s">
        <v>334</v>
      </c>
      <c r="B3" s="2345" t="s">
        <v>1366</v>
      </c>
      <c r="C3" s="2345" t="s">
        <v>1715</v>
      </c>
      <c r="D3" s="2345" t="s">
        <v>1385</v>
      </c>
      <c r="E3" s="2345" t="s">
        <v>1384</v>
      </c>
      <c r="F3" s="2345" t="s">
        <v>1716</v>
      </c>
      <c r="G3" s="2345" t="s">
        <v>1717</v>
      </c>
      <c r="H3" s="2345" t="s">
        <v>1718</v>
      </c>
      <c r="I3" s="2345" t="s">
        <v>1386</v>
      </c>
      <c r="J3" s="2345" t="s">
        <v>1719</v>
      </c>
      <c r="K3" s="2345" t="s">
        <v>1720</v>
      </c>
      <c r="L3" s="2345" t="s">
        <v>1721</v>
      </c>
      <c r="M3" s="2345" t="s">
        <v>1722</v>
      </c>
      <c r="N3" s="2345" t="s">
        <v>1723</v>
      </c>
      <c r="O3" s="2345" t="s">
        <v>1659</v>
      </c>
      <c r="P3" s="2345" t="s">
        <v>1391</v>
      </c>
      <c r="Q3" s="2345" t="s">
        <v>1392</v>
      </c>
      <c r="R3" s="2345" t="s">
        <v>1724</v>
      </c>
      <c r="S3" s="2345" t="s">
        <v>1725</v>
      </c>
      <c r="T3" s="2345" t="s">
        <v>1375</v>
      </c>
      <c r="U3" s="2345" t="s">
        <v>1735</v>
      </c>
      <c r="V3" s="2345" t="s">
        <v>1736</v>
      </c>
      <c r="W3" s="2466" t="s">
        <v>113</v>
      </c>
      <c r="X3" s="2345" t="s">
        <v>13</v>
      </c>
      <c r="Y3" s="2345" t="s">
        <v>14</v>
      </c>
      <c r="Z3" s="2345" t="s">
        <v>1402</v>
      </c>
      <c r="AA3" s="2345" t="s">
        <v>15</v>
      </c>
      <c r="AB3" s="2466" t="s">
        <v>289</v>
      </c>
      <c r="AC3" s="2345" t="s">
        <v>16</v>
      </c>
      <c r="AD3" s="2345" t="s">
        <v>70</v>
      </c>
      <c r="AE3" s="2345" t="s">
        <v>91</v>
      </c>
      <c r="AF3" s="2345" t="s">
        <v>69</v>
      </c>
      <c r="AG3" s="2345" t="s">
        <v>1726</v>
      </c>
      <c r="AH3" s="2667" t="s">
        <v>2037</v>
      </c>
      <c r="AI3" s="2667" t="s">
        <v>2038</v>
      </c>
      <c r="AJ3" s="2667" t="s">
        <v>2039</v>
      </c>
      <c r="AK3" s="2345" t="s">
        <v>1447</v>
      </c>
      <c r="AL3" s="2345" t="s">
        <v>1448</v>
      </c>
      <c r="AM3" s="2345" t="s">
        <v>1449</v>
      </c>
      <c r="AN3" s="2345" t="s">
        <v>1727</v>
      </c>
      <c r="AO3" s="2345" t="s">
        <v>1451</v>
      </c>
      <c r="AP3" s="2345" t="s">
        <v>1498</v>
      </c>
      <c r="AQ3" s="2345" t="s">
        <v>1728</v>
      </c>
      <c r="AR3" s="2345" t="s">
        <v>1729</v>
      </c>
      <c r="AS3" s="2345" t="s">
        <v>1730</v>
      </c>
      <c r="AT3" s="2345" t="s">
        <v>1731</v>
      </c>
      <c r="AU3" s="2345" t="s">
        <v>1453</v>
      </c>
      <c r="AV3" s="2345" t="s">
        <v>1454</v>
      </c>
      <c r="AW3" s="2345" t="s">
        <v>1456</v>
      </c>
      <c r="AX3" s="2345" t="s">
        <v>1732</v>
      </c>
      <c r="AY3" s="2345" t="s">
        <v>1458</v>
      </c>
      <c r="AZ3" s="2345" t="s">
        <v>1459</v>
      </c>
      <c r="BA3" s="2345" t="s">
        <v>1460</v>
      </c>
      <c r="BB3" s="2345" t="s">
        <v>1461</v>
      </c>
      <c r="BC3" s="2345" t="s">
        <v>1733</v>
      </c>
      <c r="BD3" s="2345" t="s">
        <v>1463</v>
      </c>
      <c r="BE3" s="2345" t="s">
        <v>1734</v>
      </c>
      <c r="BF3" s="2466" t="s">
        <v>114</v>
      </c>
      <c r="BG3" s="2465" t="s">
        <v>200</v>
      </c>
      <c r="BI3" s="2466" t="s">
        <v>1789</v>
      </c>
      <c r="BJ3" s="2479" t="s">
        <v>126</v>
      </c>
      <c r="BK3" s="2482" t="s">
        <v>1788</v>
      </c>
    </row>
    <row r="4" spans="1:63" ht="14.45" customHeight="1" x14ac:dyDescent="0.2">
      <c r="A4" s="2335" t="s">
        <v>358</v>
      </c>
      <c r="B4" s="2336">
        <v>597</v>
      </c>
      <c r="C4" s="2336">
        <v>31320.02</v>
      </c>
      <c r="D4" s="2336">
        <v>305.5</v>
      </c>
      <c r="E4" s="2336">
        <v>76</v>
      </c>
      <c r="F4" s="2336">
        <v>38</v>
      </c>
      <c r="G4" s="2336">
        <v>6023</v>
      </c>
      <c r="H4" s="2336">
        <v>1641</v>
      </c>
      <c r="I4" s="2336">
        <v>217.5</v>
      </c>
      <c r="J4" s="2336">
        <v>806.35</v>
      </c>
      <c r="K4" s="2336">
        <v>1392.6</v>
      </c>
      <c r="L4" s="2336">
        <v>2449.7000000000003</v>
      </c>
      <c r="M4" s="2336">
        <v>867</v>
      </c>
      <c r="N4" s="2336">
        <v>2047</v>
      </c>
      <c r="O4" s="2336">
        <v>651</v>
      </c>
      <c r="P4" s="2336">
        <v>23</v>
      </c>
      <c r="Q4" s="2336">
        <v>34</v>
      </c>
      <c r="R4" s="2336">
        <v>46</v>
      </c>
      <c r="S4" s="2336">
        <v>177</v>
      </c>
      <c r="T4" s="2336">
        <v>198</v>
      </c>
      <c r="U4" s="2336">
        <v>165</v>
      </c>
      <c r="V4" s="2336">
        <v>433</v>
      </c>
      <c r="W4" s="2468">
        <v>49507.67</v>
      </c>
      <c r="X4" s="2336">
        <v>35</v>
      </c>
      <c r="Y4" s="2336">
        <v>72</v>
      </c>
      <c r="Z4" s="2336">
        <v>48</v>
      </c>
      <c r="AA4" s="2336">
        <v>661</v>
      </c>
      <c r="AB4" s="2468">
        <v>816</v>
      </c>
      <c r="AC4" s="2336">
        <v>4101.3499999999995</v>
      </c>
      <c r="AD4" s="2336">
        <v>32001</v>
      </c>
      <c r="AE4" s="2336">
        <v>2780.5</v>
      </c>
      <c r="AF4" s="2336">
        <v>2286.25</v>
      </c>
      <c r="AG4" s="2336">
        <v>8684.9</v>
      </c>
      <c r="AH4" s="2336">
        <v>797.98000000000013</v>
      </c>
      <c r="AI4" s="2336">
        <v>284.83</v>
      </c>
      <c r="AJ4" s="2336">
        <v>131.29</v>
      </c>
      <c r="AK4" s="2336">
        <v>43.35</v>
      </c>
      <c r="AL4" s="2336">
        <v>2290.5</v>
      </c>
      <c r="AM4" s="2336">
        <v>46</v>
      </c>
      <c r="AN4" s="2336">
        <v>1078.0500000000002</v>
      </c>
      <c r="AO4" s="2336">
        <v>267.52499999999998</v>
      </c>
      <c r="AP4" s="2336">
        <v>21</v>
      </c>
      <c r="AQ4" s="2336">
        <v>64.5</v>
      </c>
      <c r="AR4" s="2336">
        <v>5</v>
      </c>
      <c r="AS4" s="2336">
        <v>176.2</v>
      </c>
      <c r="AT4" s="2336">
        <v>258.95000000000005</v>
      </c>
      <c r="AU4" s="2336">
        <v>603.9</v>
      </c>
      <c r="AV4" s="2336">
        <v>617.5</v>
      </c>
      <c r="AW4" s="2336">
        <v>268.7</v>
      </c>
      <c r="AX4" s="2336">
        <v>481</v>
      </c>
      <c r="AY4" s="2336">
        <v>299.8</v>
      </c>
      <c r="AZ4" s="2336">
        <v>215.5</v>
      </c>
      <c r="BA4" s="2336">
        <v>268.60000000000002</v>
      </c>
      <c r="BB4" s="2336">
        <v>89.95</v>
      </c>
      <c r="BC4" s="2336">
        <v>317.7</v>
      </c>
      <c r="BD4" s="2336">
        <v>188.1</v>
      </c>
      <c r="BE4" s="2336">
        <v>0</v>
      </c>
      <c r="BF4" s="2468">
        <v>58669.924999999996</v>
      </c>
      <c r="BG4" s="2471">
        <v>108993.595</v>
      </c>
      <c r="BI4" s="2468">
        <v>362623</v>
      </c>
      <c r="BJ4" s="2481">
        <v>899.29920000000004</v>
      </c>
      <c r="BK4" s="2484">
        <v>472515.89419999992</v>
      </c>
    </row>
    <row r="5" spans="1:63" ht="14.45" customHeight="1" x14ac:dyDescent="0.2">
      <c r="A5" s="453" t="s">
        <v>359</v>
      </c>
      <c r="B5" s="2337">
        <v>89</v>
      </c>
      <c r="C5" s="2337">
        <v>21.02</v>
      </c>
      <c r="D5" s="2670">
        <v>120</v>
      </c>
      <c r="E5" s="2337">
        <v>11</v>
      </c>
      <c r="F5" s="2337">
        <v>31</v>
      </c>
      <c r="G5" s="2337">
        <v>1397</v>
      </c>
      <c r="H5" s="2337">
        <v>546</v>
      </c>
      <c r="I5" s="2337">
        <v>28</v>
      </c>
      <c r="J5" s="2337">
        <v>263</v>
      </c>
      <c r="K5" s="2337">
        <v>123</v>
      </c>
      <c r="L5" s="2337">
        <v>236</v>
      </c>
      <c r="M5" s="2337">
        <v>182</v>
      </c>
      <c r="N5" s="2337">
        <v>379</v>
      </c>
      <c r="O5" s="2337">
        <v>52</v>
      </c>
      <c r="P5" s="2337">
        <v>0</v>
      </c>
      <c r="Q5" s="2337">
        <v>0</v>
      </c>
      <c r="R5" s="2337">
        <v>7</v>
      </c>
      <c r="S5" s="2337">
        <v>15</v>
      </c>
      <c r="T5" s="2337">
        <v>0</v>
      </c>
      <c r="U5" s="2337">
        <v>10</v>
      </c>
      <c r="V5" s="2337">
        <v>20</v>
      </c>
      <c r="W5" s="2467">
        <v>3530.02</v>
      </c>
      <c r="X5" s="2337">
        <v>0</v>
      </c>
      <c r="Y5" s="2337">
        <v>0</v>
      </c>
      <c r="Z5" s="2337">
        <v>5</v>
      </c>
      <c r="AA5" s="2337">
        <v>118</v>
      </c>
      <c r="AB5" s="2467">
        <v>123</v>
      </c>
      <c r="AC5" s="2337">
        <v>504</v>
      </c>
      <c r="AD5" s="2337">
        <v>4381.3999999999996</v>
      </c>
      <c r="AE5" s="2337">
        <v>857.1</v>
      </c>
      <c r="AF5" s="2337">
        <v>726</v>
      </c>
      <c r="AG5" s="2337">
        <v>878</v>
      </c>
      <c r="AH5" s="2337">
        <v>160</v>
      </c>
      <c r="AI5" s="2337">
        <v>0</v>
      </c>
      <c r="AJ5" s="2337">
        <v>0</v>
      </c>
      <c r="AK5" s="2337">
        <v>25</v>
      </c>
      <c r="AL5" s="2337">
        <v>319</v>
      </c>
      <c r="AM5" s="2337">
        <v>19</v>
      </c>
      <c r="AN5" s="2337">
        <v>167</v>
      </c>
      <c r="AO5" s="2337">
        <v>29.5</v>
      </c>
      <c r="AP5" s="2337">
        <v>0</v>
      </c>
      <c r="AQ5" s="2337">
        <v>17</v>
      </c>
      <c r="AR5" s="2337">
        <v>0</v>
      </c>
      <c r="AS5" s="2337">
        <v>0</v>
      </c>
      <c r="AT5" s="2337">
        <v>44.5</v>
      </c>
      <c r="AU5" s="2337">
        <v>28.5</v>
      </c>
      <c r="AV5" s="2337">
        <v>74</v>
      </c>
      <c r="AW5" s="2337">
        <v>30</v>
      </c>
      <c r="AX5" s="2337">
        <v>48</v>
      </c>
      <c r="AY5" s="2337">
        <v>32.5</v>
      </c>
      <c r="AZ5" s="2337">
        <v>33</v>
      </c>
      <c r="BA5" s="2337">
        <v>81.5</v>
      </c>
      <c r="BB5" s="2337">
        <v>0</v>
      </c>
      <c r="BC5" s="2337">
        <v>41</v>
      </c>
      <c r="BD5" s="2337">
        <v>14</v>
      </c>
      <c r="BE5" s="2337">
        <v>0</v>
      </c>
      <c r="BF5" s="2467">
        <v>8510</v>
      </c>
      <c r="BG5" s="2470">
        <v>12163.02</v>
      </c>
      <c r="BI5" s="2478">
        <v>41214</v>
      </c>
      <c r="BJ5" s="2480">
        <v>160</v>
      </c>
      <c r="BK5" s="2483">
        <v>53537.020000000004</v>
      </c>
    </row>
    <row r="6" spans="1:63" ht="14.45" customHeight="1" x14ac:dyDescent="0.2">
      <c r="A6" s="453" t="s">
        <v>360</v>
      </c>
      <c r="B6" s="2337">
        <v>77</v>
      </c>
      <c r="C6" s="2337">
        <v>1687</v>
      </c>
      <c r="D6" s="2670">
        <v>4</v>
      </c>
      <c r="E6" s="2337">
        <v>0</v>
      </c>
      <c r="F6" s="2337">
        <v>0</v>
      </c>
      <c r="G6" s="2337">
        <v>0</v>
      </c>
      <c r="H6" s="2337">
        <v>71</v>
      </c>
      <c r="I6" s="2337">
        <v>0</v>
      </c>
      <c r="J6" s="2337">
        <v>16</v>
      </c>
      <c r="K6" s="2337">
        <v>101</v>
      </c>
      <c r="L6" s="2337">
        <v>175</v>
      </c>
      <c r="M6" s="2337">
        <v>110</v>
      </c>
      <c r="N6" s="2337">
        <v>230</v>
      </c>
      <c r="O6" s="2337">
        <v>118</v>
      </c>
      <c r="P6" s="2337">
        <v>0</v>
      </c>
      <c r="Q6" s="2337">
        <v>0</v>
      </c>
      <c r="R6" s="2337">
        <v>0</v>
      </c>
      <c r="S6" s="2337">
        <v>22</v>
      </c>
      <c r="T6" s="2337">
        <v>0</v>
      </c>
      <c r="U6" s="2337">
        <v>0</v>
      </c>
      <c r="V6" s="2337">
        <v>8</v>
      </c>
      <c r="W6" s="2467">
        <v>2619</v>
      </c>
      <c r="X6" s="2337">
        <v>16</v>
      </c>
      <c r="Y6" s="2337">
        <v>2</v>
      </c>
      <c r="Z6" s="2337">
        <v>6</v>
      </c>
      <c r="AA6" s="2337">
        <v>68</v>
      </c>
      <c r="AB6" s="2467">
        <v>92</v>
      </c>
      <c r="AC6" s="2337">
        <v>57</v>
      </c>
      <c r="AD6" s="2337">
        <v>1145.1600000000001</v>
      </c>
      <c r="AE6" s="2337">
        <v>123</v>
      </c>
      <c r="AF6" s="2337">
        <v>314</v>
      </c>
      <c r="AG6" s="2337">
        <v>262.5</v>
      </c>
      <c r="AH6" s="2337">
        <v>29</v>
      </c>
      <c r="AI6" s="2337">
        <v>0</v>
      </c>
      <c r="AJ6" s="2337">
        <v>0</v>
      </c>
      <c r="AK6" s="2337">
        <v>0</v>
      </c>
      <c r="AL6" s="2337">
        <v>3.5</v>
      </c>
      <c r="AM6" s="2337">
        <v>0</v>
      </c>
      <c r="AN6" s="2337">
        <v>135</v>
      </c>
      <c r="AO6" s="2337">
        <v>0</v>
      </c>
      <c r="AP6" s="2337">
        <v>0</v>
      </c>
      <c r="AQ6" s="2337">
        <v>0</v>
      </c>
      <c r="AR6" s="2337">
        <v>0</v>
      </c>
      <c r="AS6" s="2337">
        <v>2.5</v>
      </c>
      <c r="AT6" s="2337">
        <v>5</v>
      </c>
      <c r="AU6" s="2337">
        <v>16</v>
      </c>
      <c r="AV6" s="2337">
        <v>13</v>
      </c>
      <c r="AW6" s="2337">
        <v>33.700000000000003</v>
      </c>
      <c r="AX6" s="2337">
        <v>4.5</v>
      </c>
      <c r="AY6" s="2337">
        <v>0</v>
      </c>
      <c r="AZ6" s="2337">
        <v>20</v>
      </c>
      <c r="BA6" s="2337">
        <v>7.5</v>
      </c>
      <c r="BB6" s="2337">
        <v>8</v>
      </c>
      <c r="BC6" s="2337">
        <v>0</v>
      </c>
      <c r="BD6" s="2337">
        <v>2.5</v>
      </c>
      <c r="BE6" s="2337">
        <v>0</v>
      </c>
      <c r="BF6" s="2467">
        <v>2181.8599999999997</v>
      </c>
      <c r="BG6" s="2470">
        <v>4892.8599999999997</v>
      </c>
      <c r="BI6" s="2478">
        <v>63780</v>
      </c>
      <c r="BJ6" s="2480">
        <v>197.75</v>
      </c>
      <c r="BK6" s="2483">
        <v>68870.61</v>
      </c>
    </row>
    <row r="7" spans="1:63" ht="14.45" customHeight="1" x14ac:dyDescent="0.2">
      <c r="A7" s="453" t="s">
        <v>361</v>
      </c>
      <c r="B7" s="2337">
        <v>0</v>
      </c>
      <c r="C7" s="2337">
        <v>0</v>
      </c>
      <c r="D7" s="2670">
        <v>14</v>
      </c>
      <c r="E7" s="2337">
        <v>4</v>
      </c>
      <c r="F7" s="2337">
        <v>0</v>
      </c>
      <c r="G7" s="2337">
        <v>18</v>
      </c>
      <c r="H7" s="2337">
        <v>24</v>
      </c>
      <c r="I7" s="2337">
        <v>110</v>
      </c>
      <c r="J7" s="2337">
        <v>17</v>
      </c>
      <c r="K7" s="2337">
        <v>50</v>
      </c>
      <c r="L7" s="2337">
        <v>170</v>
      </c>
      <c r="M7" s="2337">
        <v>30</v>
      </c>
      <c r="N7" s="2337">
        <v>130</v>
      </c>
      <c r="O7" s="2337">
        <v>0</v>
      </c>
      <c r="P7" s="2337">
        <v>0</v>
      </c>
      <c r="Q7" s="2337">
        <v>16</v>
      </c>
      <c r="R7" s="2337">
        <v>35</v>
      </c>
      <c r="S7" s="2337">
        <v>0</v>
      </c>
      <c r="T7" s="2337">
        <v>0</v>
      </c>
      <c r="U7" s="2337">
        <v>0</v>
      </c>
      <c r="V7" s="2337">
        <v>220</v>
      </c>
      <c r="W7" s="2467">
        <v>838</v>
      </c>
      <c r="X7" s="2337">
        <v>0</v>
      </c>
      <c r="Y7" s="2337">
        <v>10</v>
      </c>
      <c r="Z7" s="2337">
        <v>10</v>
      </c>
      <c r="AA7" s="2337">
        <v>25</v>
      </c>
      <c r="AB7" s="2467">
        <v>45</v>
      </c>
      <c r="AC7" s="2337">
        <v>149.5</v>
      </c>
      <c r="AD7" s="2337">
        <v>5885.59</v>
      </c>
      <c r="AE7" s="2337">
        <v>68</v>
      </c>
      <c r="AF7" s="2337">
        <v>71</v>
      </c>
      <c r="AG7" s="2337">
        <v>1279.5</v>
      </c>
      <c r="AH7" s="2337">
        <v>41.930000000000007</v>
      </c>
      <c r="AI7" s="2337">
        <v>46.09</v>
      </c>
      <c r="AJ7" s="2337">
        <v>11.98</v>
      </c>
      <c r="AK7" s="2337">
        <v>0</v>
      </c>
      <c r="AL7" s="2337">
        <v>116</v>
      </c>
      <c r="AM7" s="2337">
        <v>13</v>
      </c>
      <c r="AN7" s="2337">
        <v>56</v>
      </c>
      <c r="AO7" s="2337">
        <v>17</v>
      </c>
      <c r="AP7" s="2337">
        <v>21</v>
      </c>
      <c r="AQ7" s="2337">
        <v>14</v>
      </c>
      <c r="AR7" s="2337">
        <v>0</v>
      </c>
      <c r="AS7" s="2337">
        <v>9</v>
      </c>
      <c r="AT7" s="2337">
        <v>13.5</v>
      </c>
      <c r="AU7" s="2337">
        <v>211</v>
      </c>
      <c r="AV7" s="2337">
        <v>157.5</v>
      </c>
      <c r="AW7" s="2337">
        <v>8.5</v>
      </c>
      <c r="AX7" s="2337">
        <v>133.5</v>
      </c>
      <c r="AY7" s="2337">
        <v>115.5</v>
      </c>
      <c r="AZ7" s="2337">
        <v>4</v>
      </c>
      <c r="BA7" s="2337">
        <v>7</v>
      </c>
      <c r="BB7" s="2337">
        <v>17</v>
      </c>
      <c r="BC7" s="2337">
        <v>55</v>
      </c>
      <c r="BD7" s="2337">
        <v>4.5</v>
      </c>
      <c r="BE7" s="2337">
        <v>0</v>
      </c>
      <c r="BF7" s="2467">
        <v>8526.59</v>
      </c>
      <c r="BG7" s="2470">
        <v>9409.59</v>
      </c>
      <c r="BI7" s="2478">
        <v>17663</v>
      </c>
      <c r="BJ7" s="2480">
        <v>18.277999999999999</v>
      </c>
      <c r="BK7" s="2483">
        <v>27090.867999999999</v>
      </c>
    </row>
    <row r="8" spans="1:63" ht="14.45" customHeight="1" x14ac:dyDescent="0.2">
      <c r="A8" s="453" t="s">
        <v>362</v>
      </c>
      <c r="B8" s="2337">
        <v>0</v>
      </c>
      <c r="C8" s="2337">
        <v>185</v>
      </c>
      <c r="D8" s="2670">
        <v>5</v>
      </c>
      <c r="E8" s="2337">
        <v>2</v>
      </c>
      <c r="F8" s="2337">
        <v>0</v>
      </c>
      <c r="G8" s="2337">
        <v>0</v>
      </c>
      <c r="H8" s="2337">
        <v>63</v>
      </c>
      <c r="I8" s="2337">
        <v>0</v>
      </c>
      <c r="J8" s="2337">
        <v>15</v>
      </c>
      <c r="K8" s="2337">
        <v>0</v>
      </c>
      <c r="L8" s="2337">
        <v>0</v>
      </c>
      <c r="M8" s="2337">
        <v>14</v>
      </c>
      <c r="N8" s="2337">
        <v>26</v>
      </c>
      <c r="O8" s="2337">
        <v>39</v>
      </c>
      <c r="P8" s="2337">
        <v>0</v>
      </c>
      <c r="Q8" s="2337">
        <v>0</v>
      </c>
      <c r="R8" s="2337">
        <v>0</v>
      </c>
      <c r="S8" s="2337">
        <v>4</v>
      </c>
      <c r="T8" s="2337">
        <v>0</v>
      </c>
      <c r="U8" s="2337">
        <v>0</v>
      </c>
      <c r="V8" s="2337">
        <v>8</v>
      </c>
      <c r="W8" s="2467">
        <v>361</v>
      </c>
      <c r="X8" s="2337">
        <v>0</v>
      </c>
      <c r="Y8" s="2337">
        <v>6</v>
      </c>
      <c r="Z8" s="2337">
        <v>3</v>
      </c>
      <c r="AA8" s="2337">
        <v>5</v>
      </c>
      <c r="AB8" s="2467">
        <v>14</v>
      </c>
      <c r="AC8" s="2337">
        <v>312</v>
      </c>
      <c r="AD8" s="2337">
        <v>825.45</v>
      </c>
      <c r="AE8" s="2337">
        <v>116.6</v>
      </c>
      <c r="AF8" s="2337">
        <v>38</v>
      </c>
      <c r="AG8" s="2337">
        <v>132</v>
      </c>
      <c r="AH8" s="2337">
        <v>14</v>
      </c>
      <c r="AI8" s="2337">
        <v>0</v>
      </c>
      <c r="AJ8" s="2337">
        <v>0</v>
      </c>
      <c r="AK8" s="2337">
        <v>2.5</v>
      </c>
      <c r="AL8" s="2337">
        <v>118</v>
      </c>
      <c r="AM8" s="2337">
        <v>5</v>
      </c>
      <c r="AN8" s="2337">
        <v>24</v>
      </c>
      <c r="AO8" s="2337">
        <v>8.5</v>
      </c>
      <c r="AP8" s="2337">
        <v>0</v>
      </c>
      <c r="AQ8" s="2337">
        <v>0</v>
      </c>
      <c r="AR8" s="2337">
        <v>0</v>
      </c>
      <c r="AS8" s="2337">
        <v>0</v>
      </c>
      <c r="AT8" s="2337">
        <v>0</v>
      </c>
      <c r="AU8" s="2337">
        <v>65</v>
      </c>
      <c r="AV8" s="2337">
        <v>79</v>
      </c>
      <c r="AW8" s="2337">
        <v>0</v>
      </c>
      <c r="AX8" s="2337">
        <v>32</v>
      </c>
      <c r="AY8" s="2337">
        <v>5</v>
      </c>
      <c r="AZ8" s="2337">
        <v>16</v>
      </c>
      <c r="BA8" s="2337">
        <v>4</v>
      </c>
      <c r="BB8" s="2337">
        <v>0</v>
      </c>
      <c r="BC8" s="2337">
        <v>36</v>
      </c>
      <c r="BD8" s="2337">
        <v>2</v>
      </c>
      <c r="BE8" s="2337">
        <v>0</v>
      </c>
      <c r="BF8" s="2467">
        <v>1835.05</v>
      </c>
      <c r="BG8" s="2470">
        <v>2210.0500000000002</v>
      </c>
      <c r="BI8" s="2478">
        <v>20217</v>
      </c>
      <c r="BJ8" s="2480">
        <v>31.5</v>
      </c>
      <c r="BK8" s="2483">
        <v>22458.55</v>
      </c>
    </row>
    <row r="9" spans="1:63" ht="14.45" customHeight="1" x14ac:dyDescent="0.2">
      <c r="A9" s="453" t="s">
        <v>363</v>
      </c>
      <c r="B9" s="2337">
        <v>283</v>
      </c>
      <c r="C9" s="2337">
        <v>13895</v>
      </c>
      <c r="D9" s="2670">
        <v>34</v>
      </c>
      <c r="E9" s="2337">
        <v>35</v>
      </c>
      <c r="F9" s="2337">
        <v>4</v>
      </c>
      <c r="G9" s="2337">
        <v>532</v>
      </c>
      <c r="H9" s="2337">
        <v>220</v>
      </c>
      <c r="I9" s="2337">
        <v>50</v>
      </c>
      <c r="J9" s="2337">
        <v>296</v>
      </c>
      <c r="K9" s="2337">
        <v>762</v>
      </c>
      <c r="L9" s="2337">
        <v>900</v>
      </c>
      <c r="M9" s="2337">
        <v>184</v>
      </c>
      <c r="N9" s="2337">
        <v>555</v>
      </c>
      <c r="O9" s="2337">
        <v>118</v>
      </c>
      <c r="P9" s="2337">
        <v>5</v>
      </c>
      <c r="Q9" s="2337">
        <v>6</v>
      </c>
      <c r="R9" s="2337">
        <v>0</v>
      </c>
      <c r="S9" s="2337">
        <v>30</v>
      </c>
      <c r="T9" s="2337">
        <v>123</v>
      </c>
      <c r="U9" s="2337">
        <v>0</v>
      </c>
      <c r="V9" s="2337">
        <v>34</v>
      </c>
      <c r="W9" s="2467">
        <v>18066</v>
      </c>
      <c r="X9" s="2337">
        <v>10</v>
      </c>
      <c r="Y9" s="2337">
        <v>20</v>
      </c>
      <c r="Z9" s="2337">
        <v>12</v>
      </c>
      <c r="AA9" s="2337">
        <v>115</v>
      </c>
      <c r="AB9" s="2467">
        <v>157</v>
      </c>
      <c r="AC9" s="2337">
        <v>484.03000000000003</v>
      </c>
      <c r="AD9" s="2337">
        <v>1888.32</v>
      </c>
      <c r="AE9" s="2337">
        <v>215</v>
      </c>
      <c r="AF9" s="2337">
        <v>106</v>
      </c>
      <c r="AG9" s="2337">
        <v>740.5</v>
      </c>
      <c r="AH9" s="2337">
        <v>150.14000000000001</v>
      </c>
      <c r="AI9" s="2337">
        <v>20</v>
      </c>
      <c r="AJ9" s="2337">
        <v>9.81</v>
      </c>
      <c r="AK9" s="2337">
        <v>7</v>
      </c>
      <c r="AL9" s="2337">
        <v>91.5</v>
      </c>
      <c r="AM9" s="2337">
        <v>0</v>
      </c>
      <c r="AN9" s="2337">
        <v>101</v>
      </c>
      <c r="AO9" s="2337">
        <v>54</v>
      </c>
      <c r="AP9" s="2337">
        <v>0</v>
      </c>
      <c r="AQ9" s="2337">
        <v>11</v>
      </c>
      <c r="AR9" s="2337">
        <v>5</v>
      </c>
      <c r="AS9" s="2337">
        <v>12</v>
      </c>
      <c r="AT9" s="2337">
        <v>88</v>
      </c>
      <c r="AU9" s="2337">
        <v>18</v>
      </c>
      <c r="AV9" s="2337">
        <v>36</v>
      </c>
      <c r="AW9" s="2337">
        <v>109</v>
      </c>
      <c r="AX9" s="2337">
        <v>72</v>
      </c>
      <c r="AY9" s="2337">
        <v>40</v>
      </c>
      <c r="AZ9" s="2337">
        <v>55</v>
      </c>
      <c r="BA9" s="2337">
        <v>105</v>
      </c>
      <c r="BB9" s="2337">
        <v>8</v>
      </c>
      <c r="BC9" s="2337">
        <v>17</v>
      </c>
      <c r="BD9" s="2337">
        <v>29.5</v>
      </c>
      <c r="BE9" s="2337">
        <v>0</v>
      </c>
      <c r="BF9" s="2467">
        <v>4472.7999999999993</v>
      </c>
      <c r="BG9" s="2470">
        <v>22695.8</v>
      </c>
      <c r="BI9" s="2478">
        <v>17057</v>
      </c>
      <c r="BJ9" s="2480">
        <v>96.14</v>
      </c>
      <c r="BK9" s="2483">
        <v>39848.94</v>
      </c>
    </row>
    <row r="10" spans="1:63" ht="14.45" customHeight="1" x14ac:dyDescent="0.2">
      <c r="A10" s="453" t="s">
        <v>364</v>
      </c>
      <c r="B10" s="2337">
        <v>0</v>
      </c>
      <c r="C10" s="2337">
        <v>0</v>
      </c>
      <c r="D10" s="2670">
        <v>70</v>
      </c>
      <c r="E10" s="2337">
        <v>10</v>
      </c>
      <c r="F10" s="2337">
        <v>3</v>
      </c>
      <c r="G10" s="2337">
        <v>1750</v>
      </c>
      <c r="H10" s="2337">
        <v>350</v>
      </c>
      <c r="I10" s="2337">
        <v>8</v>
      </c>
      <c r="J10" s="2337">
        <v>55</v>
      </c>
      <c r="K10" s="2337">
        <v>32</v>
      </c>
      <c r="L10" s="2337">
        <v>69</v>
      </c>
      <c r="M10" s="2337">
        <v>145</v>
      </c>
      <c r="N10" s="2337">
        <v>345</v>
      </c>
      <c r="O10" s="2337">
        <v>0</v>
      </c>
      <c r="P10" s="2337">
        <v>18</v>
      </c>
      <c r="Q10" s="2337">
        <v>4</v>
      </c>
      <c r="R10" s="2337">
        <v>0</v>
      </c>
      <c r="S10" s="2337">
        <v>8</v>
      </c>
      <c r="T10" s="2337">
        <v>0</v>
      </c>
      <c r="U10" s="2337">
        <v>0</v>
      </c>
      <c r="V10" s="2337">
        <v>37</v>
      </c>
      <c r="W10" s="2467">
        <v>2904</v>
      </c>
      <c r="X10" s="2337">
        <v>1</v>
      </c>
      <c r="Y10" s="2337">
        <v>12</v>
      </c>
      <c r="Z10" s="2337">
        <v>3</v>
      </c>
      <c r="AA10" s="2337">
        <v>110</v>
      </c>
      <c r="AB10" s="2467">
        <v>126</v>
      </c>
      <c r="AC10" s="2337">
        <v>288.5</v>
      </c>
      <c r="AD10" s="2337">
        <v>1905.01</v>
      </c>
      <c r="AE10" s="2337">
        <v>414.4</v>
      </c>
      <c r="AF10" s="2337">
        <v>71</v>
      </c>
      <c r="AG10" s="2337">
        <v>301</v>
      </c>
      <c r="AH10" s="2337">
        <v>15</v>
      </c>
      <c r="AI10" s="2337">
        <v>25</v>
      </c>
      <c r="AJ10" s="2337">
        <v>10</v>
      </c>
      <c r="AK10" s="2337">
        <v>0</v>
      </c>
      <c r="AL10" s="2337">
        <v>18</v>
      </c>
      <c r="AM10" s="2337">
        <v>5</v>
      </c>
      <c r="AN10" s="2337">
        <v>35.5</v>
      </c>
      <c r="AO10" s="2337">
        <v>6</v>
      </c>
      <c r="AP10" s="2337">
        <v>0</v>
      </c>
      <c r="AQ10" s="2337">
        <v>8</v>
      </c>
      <c r="AR10" s="2337">
        <v>0</v>
      </c>
      <c r="AS10" s="2337">
        <v>0</v>
      </c>
      <c r="AT10" s="2337">
        <v>7.5</v>
      </c>
      <c r="AU10" s="2337">
        <v>76.5</v>
      </c>
      <c r="AV10" s="2337">
        <v>130.6</v>
      </c>
      <c r="AW10" s="2337">
        <v>5</v>
      </c>
      <c r="AX10" s="2337">
        <v>72</v>
      </c>
      <c r="AY10" s="2337">
        <v>7</v>
      </c>
      <c r="AZ10" s="2337">
        <v>35</v>
      </c>
      <c r="BA10" s="2337">
        <v>8</v>
      </c>
      <c r="BB10" s="2337">
        <v>35</v>
      </c>
      <c r="BC10" s="2337">
        <v>59</v>
      </c>
      <c r="BD10" s="2337">
        <v>7</v>
      </c>
      <c r="BE10" s="2337">
        <v>0</v>
      </c>
      <c r="BF10" s="2467">
        <v>3545.01</v>
      </c>
      <c r="BG10" s="2470">
        <v>6575.01</v>
      </c>
      <c r="BI10" s="2478">
        <v>38300</v>
      </c>
      <c r="BJ10" s="2480">
        <v>2.2400000000000002</v>
      </c>
      <c r="BK10" s="2483">
        <v>44877.25</v>
      </c>
    </row>
    <row r="11" spans="1:63" ht="14.45" customHeight="1" x14ac:dyDescent="0.2">
      <c r="A11" s="453" t="s">
        <v>365</v>
      </c>
      <c r="B11" s="2337">
        <v>0</v>
      </c>
      <c r="C11" s="2337">
        <v>315</v>
      </c>
      <c r="D11" s="2670">
        <v>0</v>
      </c>
      <c r="E11" s="2337">
        <v>10</v>
      </c>
      <c r="F11" s="2337">
        <v>0</v>
      </c>
      <c r="G11" s="2337">
        <v>65</v>
      </c>
      <c r="H11" s="2337">
        <v>5</v>
      </c>
      <c r="I11" s="2337">
        <v>0</v>
      </c>
      <c r="J11" s="2337">
        <v>16</v>
      </c>
      <c r="K11" s="2337">
        <v>0</v>
      </c>
      <c r="L11" s="2337">
        <v>46</v>
      </c>
      <c r="M11" s="2337">
        <v>0</v>
      </c>
      <c r="N11" s="2337">
        <v>0</v>
      </c>
      <c r="O11" s="2337">
        <v>80</v>
      </c>
      <c r="P11" s="2337">
        <v>0</v>
      </c>
      <c r="Q11" s="2337">
        <v>0</v>
      </c>
      <c r="R11" s="2337">
        <v>0</v>
      </c>
      <c r="S11" s="2337">
        <v>9</v>
      </c>
      <c r="T11" s="2337">
        <v>0</v>
      </c>
      <c r="U11" s="2337">
        <v>0</v>
      </c>
      <c r="V11" s="2337">
        <v>10</v>
      </c>
      <c r="W11" s="2467">
        <v>556</v>
      </c>
      <c r="X11" s="2337">
        <v>0</v>
      </c>
      <c r="Y11" s="2337">
        <v>3</v>
      </c>
      <c r="Z11" s="2337">
        <v>1</v>
      </c>
      <c r="AA11" s="2337">
        <v>50</v>
      </c>
      <c r="AB11" s="2467">
        <v>54</v>
      </c>
      <c r="AC11" s="2337">
        <v>104.54999999999998</v>
      </c>
      <c r="AD11" s="2337">
        <v>968.11</v>
      </c>
      <c r="AE11" s="2337">
        <v>20</v>
      </c>
      <c r="AF11" s="2337">
        <v>30.5</v>
      </c>
      <c r="AG11" s="2337">
        <v>135.9</v>
      </c>
      <c r="AH11" s="2337">
        <v>20</v>
      </c>
      <c r="AI11" s="2337">
        <v>0</v>
      </c>
      <c r="AJ11" s="2337">
        <v>0</v>
      </c>
      <c r="AK11" s="2337">
        <v>0</v>
      </c>
      <c r="AL11" s="2337">
        <v>18</v>
      </c>
      <c r="AM11" s="2337">
        <v>0</v>
      </c>
      <c r="AN11" s="2337">
        <v>15.5</v>
      </c>
      <c r="AO11" s="2337">
        <v>0</v>
      </c>
      <c r="AP11" s="2337">
        <v>0</v>
      </c>
      <c r="AQ11" s="2337">
        <v>0</v>
      </c>
      <c r="AR11" s="2337">
        <v>0</v>
      </c>
      <c r="AS11" s="2337">
        <v>1.5</v>
      </c>
      <c r="AT11" s="2337">
        <v>2.5</v>
      </c>
      <c r="AU11" s="2337">
        <v>8</v>
      </c>
      <c r="AV11" s="2337">
        <v>4.5</v>
      </c>
      <c r="AW11" s="2337">
        <v>6</v>
      </c>
      <c r="AX11" s="2337">
        <v>1.5</v>
      </c>
      <c r="AY11" s="2337">
        <v>50.5</v>
      </c>
      <c r="AZ11" s="2337">
        <v>0</v>
      </c>
      <c r="BA11" s="2337">
        <v>33</v>
      </c>
      <c r="BB11" s="2337">
        <v>0</v>
      </c>
      <c r="BC11" s="2337">
        <v>11</v>
      </c>
      <c r="BD11" s="2337">
        <v>2</v>
      </c>
      <c r="BE11" s="2337">
        <v>0</v>
      </c>
      <c r="BF11" s="2467">
        <v>1433.0600000000002</v>
      </c>
      <c r="BG11" s="2470">
        <v>2043.0600000000002</v>
      </c>
      <c r="BI11" s="2478">
        <v>6907</v>
      </c>
      <c r="BJ11" s="2480">
        <v>47.332500000000003</v>
      </c>
      <c r="BK11" s="2483">
        <v>8997.3924999999999</v>
      </c>
    </row>
    <row r="12" spans="1:63" ht="14.45" customHeight="1" x14ac:dyDescent="0.2">
      <c r="A12" s="453" t="s">
        <v>366</v>
      </c>
      <c r="B12" s="2337">
        <v>0</v>
      </c>
      <c r="C12" s="2337">
        <v>74</v>
      </c>
      <c r="D12" s="2670">
        <v>18.5</v>
      </c>
      <c r="E12" s="2337">
        <v>0</v>
      </c>
      <c r="F12" s="2337">
        <v>0</v>
      </c>
      <c r="G12" s="2337">
        <v>97</v>
      </c>
      <c r="H12" s="2337">
        <v>7</v>
      </c>
      <c r="I12" s="2337">
        <v>4.5</v>
      </c>
      <c r="J12" s="2337">
        <v>30</v>
      </c>
      <c r="K12" s="2337">
        <v>0</v>
      </c>
      <c r="L12" s="2337">
        <v>0</v>
      </c>
      <c r="M12" s="2337">
        <v>24</v>
      </c>
      <c r="N12" s="2337">
        <v>53</v>
      </c>
      <c r="O12" s="2337">
        <v>0</v>
      </c>
      <c r="P12" s="2337">
        <v>0</v>
      </c>
      <c r="Q12" s="2337">
        <v>0</v>
      </c>
      <c r="R12" s="2337">
        <v>0</v>
      </c>
      <c r="S12" s="2337">
        <v>0</v>
      </c>
      <c r="T12" s="2337">
        <v>0</v>
      </c>
      <c r="U12" s="2337">
        <v>0</v>
      </c>
      <c r="V12" s="2337">
        <v>35</v>
      </c>
      <c r="W12" s="2467">
        <v>343</v>
      </c>
      <c r="X12" s="2337">
        <v>4</v>
      </c>
      <c r="Y12" s="2337">
        <v>5</v>
      </c>
      <c r="Z12" s="2337">
        <v>0.5</v>
      </c>
      <c r="AA12" s="2337">
        <v>14</v>
      </c>
      <c r="AB12" s="2467">
        <v>23.5</v>
      </c>
      <c r="AC12" s="2337">
        <v>192.2</v>
      </c>
      <c r="AD12" s="2337">
        <v>2578.8200000000002</v>
      </c>
      <c r="AE12" s="2337">
        <v>170.39999999999998</v>
      </c>
      <c r="AF12" s="2337">
        <v>57</v>
      </c>
      <c r="AG12" s="2337">
        <v>870.09999999999991</v>
      </c>
      <c r="AH12" s="2337">
        <v>60.55</v>
      </c>
      <c r="AI12" s="2337">
        <v>39</v>
      </c>
      <c r="AJ12" s="2337">
        <v>0</v>
      </c>
      <c r="AK12" s="2337">
        <v>2.8499999999999996</v>
      </c>
      <c r="AL12" s="2337">
        <v>0</v>
      </c>
      <c r="AM12" s="2337">
        <v>0</v>
      </c>
      <c r="AN12" s="2337">
        <v>0</v>
      </c>
      <c r="AO12" s="2337">
        <v>4.8999999999999995</v>
      </c>
      <c r="AP12" s="2337">
        <v>0</v>
      </c>
      <c r="AQ12" s="2337">
        <v>7</v>
      </c>
      <c r="AR12" s="2337">
        <v>0</v>
      </c>
      <c r="AS12" s="2337">
        <v>0</v>
      </c>
      <c r="AT12" s="2337">
        <v>24.400000000000002</v>
      </c>
      <c r="AU12" s="2337">
        <v>59.900000000000006</v>
      </c>
      <c r="AV12" s="2337">
        <v>18.399999999999999</v>
      </c>
      <c r="AW12" s="2337">
        <v>0</v>
      </c>
      <c r="AX12" s="2337">
        <v>5</v>
      </c>
      <c r="AY12" s="2337">
        <v>17.8</v>
      </c>
      <c r="AZ12" s="2337">
        <v>0</v>
      </c>
      <c r="BA12" s="2337">
        <v>10.1</v>
      </c>
      <c r="BB12" s="2337">
        <v>1.2000000000000002</v>
      </c>
      <c r="BC12" s="2337">
        <v>13.7</v>
      </c>
      <c r="BD12" s="2337">
        <v>0</v>
      </c>
      <c r="BE12" s="2337">
        <v>0</v>
      </c>
      <c r="BF12" s="2467">
        <v>4133.3200000000006</v>
      </c>
      <c r="BG12" s="2470">
        <v>4499.8200000000006</v>
      </c>
      <c r="BI12" s="2478">
        <v>24835</v>
      </c>
      <c r="BJ12" s="2480">
        <v>1.98</v>
      </c>
      <c r="BK12" s="2483">
        <v>29336.799999999999</v>
      </c>
    </row>
    <row r="13" spans="1:63" ht="14.45" customHeight="1" x14ac:dyDescent="0.2">
      <c r="A13" s="453" t="s">
        <v>367</v>
      </c>
      <c r="B13" s="2337">
        <v>85</v>
      </c>
      <c r="C13" s="2337">
        <v>6481</v>
      </c>
      <c r="D13" s="2670">
        <v>0</v>
      </c>
      <c r="E13" s="2337">
        <v>3</v>
      </c>
      <c r="F13" s="2337">
        <v>0</v>
      </c>
      <c r="G13" s="2337">
        <v>232</v>
      </c>
      <c r="H13" s="2337">
        <v>240</v>
      </c>
      <c r="I13" s="2337">
        <v>7</v>
      </c>
      <c r="J13" s="2337">
        <v>50</v>
      </c>
      <c r="K13" s="2337">
        <v>200</v>
      </c>
      <c r="L13" s="2337">
        <v>143</v>
      </c>
      <c r="M13" s="2337">
        <v>161</v>
      </c>
      <c r="N13" s="2337">
        <v>128</v>
      </c>
      <c r="O13" s="2337">
        <v>23</v>
      </c>
      <c r="P13" s="2337">
        <v>0</v>
      </c>
      <c r="Q13" s="2337">
        <v>0</v>
      </c>
      <c r="R13" s="2337">
        <v>0</v>
      </c>
      <c r="S13" s="2337">
        <v>10</v>
      </c>
      <c r="T13" s="2337">
        <v>12</v>
      </c>
      <c r="U13" s="2337">
        <v>155</v>
      </c>
      <c r="V13" s="2337">
        <v>0</v>
      </c>
      <c r="W13" s="2467">
        <v>7930</v>
      </c>
      <c r="X13" s="2337">
        <v>4</v>
      </c>
      <c r="Y13" s="2337">
        <v>3</v>
      </c>
      <c r="Z13" s="2337">
        <v>0.5</v>
      </c>
      <c r="AA13" s="2337">
        <v>11</v>
      </c>
      <c r="AB13" s="2467">
        <v>18.5</v>
      </c>
      <c r="AC13" s="2337">
        <v>269.27</v>
      </c>
      <c r="AD13" s="2337">
        <v>2532.3200000000002</v>
      </c>
      <c r="AE13" s="2337">
        <v>204</v>
      </c>
      <c r="AF13" s="2337">
        <v>132.25</v>
      </c>
      <c r="AG13" s="2337">
        <v>473.5</v>
      </c>
      <c r="AH13" s="2337">
        <v>47</v>
      </c>
      <c r="AI13" s="2337">
        <v>19</v>
      </c>
      <c r="AJ13" s="2337">
        <v>41</v>
      </c>
      <c r="AK13" s="2337">
        <v>0</v>
      </c>
      <c r="AL13" s="2337">
        <v>117.5</v>
      </c>
      <c r="AM13" s="2337">
        <v>0</v>
      </c>
      <c r="AN13" s="2337">
        <v>27.630000000000003</v>
      </c>
      <c r="AO13" s="2337">
        <v>21</v>
      </c>
      <c r="AP13" s="2337">
        <v>0</v>
      </c>
      <c r="AQ13" s="2337">
        <v>4</v>
      </c>
      <c r="AR13" s="2337">
        <v>0</v>
      </c>
      <c r="AS13" s="2337">
        <v>0</v>
      </c>
      <c r="AT13" s="2337">
        <v>11</v>
      </c>
      <c r="AU13" s="2337">
        <v>2.5</v>
      </c>
      <c r="AV13" s="2337">
        <v>26</v>
      </c>
      <c r="AW13" s="2337">
        <v>4</v>
      </c>
      <c r="AX13" s="2337">
        <v>31</v>
      </c>
      <c r="AY13" s="2337">
        <v>17</v>
      </c>
      <c r="AZ13" s="2337">
        <v>8</v>
      </c>
      <c r="BA13" s="2337">
        <v>11</v>
      </c>
      <c r="BB13" s="2337">
        <v>12</v>
      </c>
      <c r="BC13" s="2337">
        <v>33</v>
      </c>
      <c r="BD13" s="2337">
        <v>20</v>
      </c>
      <c r="BE13" s="2337">
        <v>0</v>
      </c>
      <c r="BF13" s="2467">
        <v>4063.9700000000003</v>
      </c>
      <c r="BG13" s="2470">
        <v>12012.470000000001</v>
      </c>
      <c r="BI13" s="2478">
        <v>31300</v>
      </c>
      <c r="BJ13" s="2480">
        <v>68.503699999999995</v>
      </c>
      <c r="BK13" s="2483">
        <v>43380.973700000002</v>
      </c>
    </row>
    <row r="14" spans="1:63" ht="14.45" customHeight="1" x14ac:dyDescent="0.2">
      <c r="A14" s="453" t="s">
        <v>368</v>
      </c>
      <c r="B14" s="2337">
        <v>0</v>
      </c>
      <c r="C14" s="2337">
        <v>616</v>
      </c>
      <c r="D14" s="2670">
        <v>11</v>
      </c>
      <c r="E14" s="2337">
        <v>0</v>
      </c>
      <c r="F14" s="2337">
        <v>0</v>
      </c>
      <c r="G14" s="2337">
        <v>200</v>
      </c>
      <c r="H14" s="2337">
        <v>0</v>
      </c>
      <c r="I14" s="2337">
        <v>10</v>
      </c>
      <c r="J14" s="2337">
        <v>9</v>
      </c>
      <c r="K14" s="2337">
        <v>0</v>
      </c>
      <c r="L14" s="2337">
        <v>370</v>
      </c>
      <c r="M14" s="2337">
        <v>0</v>
      </c>
      <c r="N14" s="2337">
        <v>0</v>
      </c>
      <c r="O14" s="2337">
        <v>65</v>
      </c>
      <c r="P14" s="2337">
        <v>0</v>
      </c>
      <c r="Q14" s="2337">
        <v>8</v>
      </c>
      <c r="R14" s="2337">
        <v>4</v>
      </c>
      <c r="S14" s="2337">
        <v>15</v>
      </c>
      <c r="T14" s="2337">
        <v>0</v>
      </c>
      <c r="U14" s="2337">
        <v>0</v>
      </c>
      <c r="V14" s="2337">
        <v>8</v>
      </c>
      <c r="W14" s="2467">
        <v>1316</v>
      </c>
      <c r="X14" s="2337">
        <v>0</v>
      </c>
      <c r="Y14" s="2337">
        <v>4</v>
      </c>
      <c r="Z14" s="2337">
        <v>0</v>
      </c>
      <c r="AA14" s="2337">
        <v>45</v>
      </c>
      <c r="AB14" s="2467">
        <v>49</v>
      </c>
      <c r="AC14" s="2337">
        <v>904.14</v>
      </c>
      <c r="AD14" s="2337">
        <v>736.19</v>
      </c>
      <c r="AE14" s="2337">
        <v>76</v>
      </c>
      <c r="AF14" s="2337">
        <v>73</v>
      </c>
      <c r="AG14" s="2337">
        <v>376</v>
      </c>
      <c r="AH14" s="2337">
        <v>3</v>
      </c>
      <c r="AI14" s="2337">
        <v>44.6</v>
      </c>
      <c r="AJ14" s="2337">
        <v>4</v>
      </c>
      <c r="AK14" s="2337">
        <v>6.0000000000000009</v>
      </c>
      <c r="AL14" s="2337">
        <v>215</v>
      </c>
      <c r="AM14" s="2337">
        <v>0</v>
      </c>
      <c r="AN14" s="2337">
        <v>74.5</v>
      </c>
      <c r="AO14" s="2337">
        <v>116</v>
      </c>
      <c r="AP14" s="2337">
        <v>0</v>
      </c>
      <c r="AQ14" s="2337">
        <v>2.5</v>
      </c>
      <c r="AR14" s="2337">
        <v>0</v>
      </c>
      <c r="AS14" s="2337">
        <v>138.19999999999999</v>
      </c>
      <c r="AT14" s="2337">
        <v>35.5</v>
      </c>
      <c r="AU14" s="2337">
        <v>4.9999999999999964</v>
      </c>
      <c r="AV14" s="2337">
        <v>3.4999999999999964</v>
      </c>
      <c r="AW14" s="2337">
        <v>6</v>
      </c>
      <c r="AX14" s="2337">
        <v>16</v>
      </c>
      <c r="AY14" s="2337">
        <v>8</v>
      </c>
      <c r="AZ14" s="2337">
        <v>29</v>
      </c>
      <c r="BA14" s="2337">
        <v>0</v>
      </c>
      <c r="BB14" s="2337">
        <v>0</v>
      </c>
      <c r="BC14" s="2337">
        <v>4.5</v>
      </c>
      <c r="BD14" s="2337">
        <v>100.6</v>
      </c>
      <c r="BE14" s="2337">
        <v>0</v>
      </c>
      <c r="BF14" s="2467">
        <v>2977.2299999999996</v>
      </c>
      <c r="BG14" s="2470">
        <v>4342.2299999999996</v>
      </c>
      <c r="BI14" s="2478">
        <v>20700</v>
      </c>
      <c r="BJ14" s="2480">
        <v>66.75</v>
      </c>
      <c r="BK14" s="2483">
        <v>25108.98</v>
      </c>
    </row>
    <row r="15" spans="1:63" ht="14.45" customHeight="1" x14ac:dyDescent="0.2">
      <c r="A15" s="453" t="s">
        <v>369</v>
      </c>
      <c r="B15" s="2337">
        <v>0</v>
      </c>
      <c r="C15" s="2337">
        <v>0</v>
      </c>
      <c r="D15" s="2670">
        <v>17</v>
      </c>
      <c r="E15" s="2337">
        <v>0</v>
      </c>
      <c r="F15" s="2337">
        <v>0</v>
      </c>
      <c r="G15" s="2337">
        <v>1580</v>
      </c>
      <c r="H15" s="2337">
        <v>0</v>
      </c>
      <c r="I15" s="2337">
        <v>0</v>
      </c>
      <c r="J15" s="2337">
        <v>8</v>
      </c>
      <c r="K15" s="2337">
        <v>15</v>
      </c>
      <c r="L15" s="2337">
        <v>33.4</v>
      </c>
      <c r="M15" s="2337">
        <v>10</v>
      </c>
      <c r="N15" s="2337">
        <v>27</v>
      </c>
      <c r="O15" s="2337">
        <v>0</v>
      </c>
      <c r="P15" s="2337">
        <v>0</v>
      </c>
      <c r="Q15" s="2337">
        <v>0</v>
      </c>
      <c r="R15" s="2337">
        <v>0</v>
      </c>
      <c r="S15" s="2337">
        <v>0</v>
      </c>
      <c r="T15" s="2337">
        <v>0</v>
      </c>
      <c r="U15" s="2337">
        <v>0</v>
      </c>
      <c r="V15" s="2337">
        <v>25</v>
      </c>
      <c r="W15" s="2467">
        <v>1715.4</v>
      </c>
      <c r="X15" s="2337">
        <v>0</v>
      </c>
      <c r="Y15" s="2337">
        <v>1</v>
      </c>
      <c r="Z15" s="2337">
        <v>5</v>
      </c>
      <c r="AA15" s="2337">
        <v>55</v>
      </c>
      <c r="AB15" s="2467">
        <v>61</v>
      </c>
      <c r="AC15" s="2337">
        <v>58</v>
      </c>
      <c r="AD15" s="2337">
        <v>3163.07</v>
      </c>
      <c r="AE15" s="2337">
        <v>300</v>
      </c>
      <c r="AF15" s="2337">
        <v>51</v>
      </c>
      <c r="AG15" s="2337">
        <v>1161.5</v>
      </c>
      <c r="AH15" s="2337">
        <v>199</v>
      </c>
      <c r="AI15" s="2337">
        <v>60</v>
      </c>
      <c r="AJ15" s="2337">
        <v>10</v>
      </c>
      <c r="AK15" s="2337">
        <v>0</v>
      </c>
      <c r="AL15" s="2337">
        <v>10</v>
      </c>
      <c r="AM15" s="2337">
        <v>0</v>
      </c>
      <c r="AN15" s="2337">
        <v>19</v>
      </c>
      <c r="AO15" s="2337">
        <v>5</v>
      </c>
      <c r="AP15" s="2337">
        <v>0</v>
      </c>
      <c r="AQ15" s="2337">
        <v>1</v>
      </c>
      <c r="AR15" s="2337">
        <v>0</v>
      </c>
      <c r="AS15" s="2337">
        <v>0</v>
      </c>
      <c r="AT15" s="2337">
        <v>0</v>
      </c>
      <c r="AU15" s="2337">
        <v>62</v>
      </c>
      <c r="AV15" s="2337">
        <v>14</v>
      </c>
      <c r="AW15" s="2337">
        <v>1</v>
      </c>
      <c r="AX15" s="2337">
        <v>10</v>
      </c>
      <c r="AY15" s="2337">
        <v>1</v>
      </c>
      <c r="AZ15" s="2337">
        <v>0</v>
      </c>
      <c r="BA15" s="2337">
        <v>0</v>
      </c>
      <c r="BB15" s="2337">
        <v>6</v>
      </c>
      <c r="BC15" s="2337">
        <v>28</v>
      </c>
      <c r="BD15" s="2337">
        <v>0</v>
      </c>
      <c r="BE15" s="2337">
        <v>0</v>
      </c>
      <c r="BF15" s="2467">
        <v>5159.57</v>
      </c>
      <c r="BG15" s="2470">
        <v>6935.9699999999993</v>
      </c>
      <c r="BI15" s="2478">
        <v>10995</v>
      </c>
      <c r="BJ15" s="2480">
        <v>1.2</v>
      </c>
      <c r="BK15" s="2483">
        <v>17932.169999999998</v>
      </c>
    </row>
    <row r="16" spans="1:63" ht="14.45" customHeight="1" x14ac:dyDescent="0.2">
      <c r="A16" s="453" t="s">
        <v>370</v>
      </c>
      <c r="B16" s="2337">
        <v>0</v>
      </c>
      <c r="C16" s="2337">
        <v>2500</v>
      </c>
      <c r="D16" s="2670">
        <v>12</v>
      </c>
      <c r="E16" s="2337">
        <v>1</v>
      </c>
      <c r="F16" s="2337">
        <v>0</v>
      </c>
      <c r="G16" s="2337">
        <v>135</v>
      </c>
      <c r="H16" s="2337">
        <v>85</v>
      </c>
      <c r="I16" s="2337">
        <v>0</v>
      </c>
      <c r="J16" s="2337">
        <v>30</v>
      </c>
      <c r="K16" s="2337">
        <v>91</v>
      </c>
      <c r="L16" s="2337">
        <v>171</v>
      </c>
      <c r="M16" s="2337">
        <v>0</v>
      </c>
      <c r="N16" s="2337">
        <v>158</v>
      </c>
      <c r="O16" s="2337">
        <v>110</v>
      </c>
      <c r="P16" s="2337">
        <v>0</v>
      </c>
      <c r="Q16" s="2337">
        <v>0</v>
      </c>
      <c r="R16" s="2337">
        <v>0</v>
      </c>
      <c r="S16" s="2337">
        <v>30</v>
      </c>
      <c r="T16" s="2337">
        <v>15</v>
      </c>
      <c r="U16" s="2337">
        <v>0</v>
      </c>
      <c r="V16" s="2337">
        <v>26</v>
      </c>
      <c r="W16" s="2467">
        <v>3364</v>
      </c>
      <c r="X16" s="2337">
        <v>0</v>
      </c>
      <c r="Y16" s="2337">
        <v>2.5</v>
      </c>
      <c r="Z16" s="2337">
        <v>1</v>
      </c>
      <c r="AA16" s="2337">
        <v>20</v>
      </c>
      <c r="AB16" s="2467">
        <v>23.5</v>
      </c>
      <c r="AC16" s="2337">
        <v>579.16000000000008</v>
      </c>
      <c r="AD16" s="2337">
        <v>3240.04</v>
      </c>
      <c r="AE16" s="2337">
        <v>172</v>
      </c>
      <c r="AF16" s="2337">
        <v>304</v>
      </c>
      <c r="AG16" s="2337">
        <v>1718</v>
      </c>
      <c r="AH16" s="2337">
        <v>51.86</v>
      </c>
      <c r="AI16" s="2337">
        <v>11.14</v>
      </c>
      <c r="AJ16" s="2337">
        <v>9</v>
      </c>
      <c r="AK16" s="2337">
        <v>0</v>
      </c>
      <c r="AL16" s="2337">
        <v>1226</v>
      </c>
      <c r="AM16" s="2337">
        <v>4</v>
      </c>
      <c r="AN16" s="2337">
        <v>123</v>
      </c>
      <c r="AO16" s="2337">
        <v>4</v>
      </c>
      <c r="AP16" s="2337">
        <v>0</v>
      </c>
      <c r="AQ16" s="2337">
        <v>0</v>
      </c>
      <c r="AR16" s="2337">
        <v>0</v>
      </c>
      <c r="AS16" s="2337">
        <v>10</v>
      </c>
      <c r="AT16" s="2337">
        <v>7</v>
      </c>
      <c r="AU16" s="2337">
        <v>50</v>
      </c>
      <c r="AV16" s="2337">
        <v>59</v>
      </c>
      <c r="AW16" s="2337">
        <v>38</v>
      </c>
      <c r="AX16" s="2337">
        <v>55</v>
      </c>
      <c r="AY16" s="2337">
        <v>4</v>
      </c>
      <c r="AZ16" s="2337">
        <v>3</v>
      </c>
      <c r="BA16" s="2337">
        <v>0</v>
      </c>
      <c r="BB16" s="2337">
        <v>2</v>
      </c>
      <c r="BC16" s="2337">
        <v>17</v>
      </c>
      <c r="BD16" s="2337">
        <v>4</v>
      </c>
      <c r="BE16" s="2337">
        <v>0</v>
      </c>
      <c r="BF16" s="2467">
        <v>7691.2</v>
      </c>
      <c r="BG16" s="2470">
        <v>11078.7</v>
      </c>
      <c r="BI16" s="2478">
        <v>21330</v>
      </c>
      <c r="BJ16" s="2480">
        <v>3.4</v>
      </c>
      <c r="BK16" s="2483">
        <v>32412.100000000002</v>
      </c>
    </row>
    <row r="17" spans="1:63" ht="14.45" customHeight="1" x14ac:dyDescent="0.2">
      <c r="A17" s="453" t="s">
        <v>371</v>
      </c>
      <c r="B17" s="2337">
        <v>0</v>
      </c>
      <c r="C17" s="2337">
        <v>293</v>
      </c>
      <c r="D17" s="2670">
        <v>0</v>
      </c>
      <c r="E17" s="2337">
        <v>0</v>
      </c>
      <c r="F17" s="2337">
        <v>0</v>
      </c>
      <c r="G17" s="2337">
        <v>17</v>
      </c>
      <c r="H17" s="2337">
        <v>30</v>
      </c>
      <c r="I17" s="2337">
        <v>0</v>
      </c>
      <c r="J17" s="2337">
        <v>0.4</v>
      </c>
      <c r="K17" s="2337">
        <v>0</v>
      </c>
      <c r="L17" s="2337">
        <v>59</v>
      </c>
      <c r="M17" s="2337">
        <v>7</v>
      </c>
      <c r="N17" s="2337">
        <v>16</v>
      </c>
      <c r="O17" s="2337">
        <v>0</v>
      </c>
      <c r="P17" s="2337">
        <v>0</v>
      </c>
      <c r="Q17" s="2337">
        <v>0</v>
      </c>
      <c r="R17" s="2337">
        <v>0</v>
      </c>
      <c r="S17" s="2337">
        <v>0</v>
      </c>
      <c r="T17" s="2337">
        <v>0</v>
      </c>
      <c r="U17" s="2337">
        <v>0</v>
      </c>
      <c r="V17" s="2337">
        <v>1</v>
      </c>
      <c r="W17" s="2467">
        <v>423.4</v>
      </c>
      <c r="X17" s="2337">
        <v>0</v>
      </c>
      <c r="Y17" s="2337">
        <v>3.5</v>
      </c>
      <c r="Z17" s="2337">
        <v>1</v>
      </c>
      <c r="AA17" s="2337">
        <v>25</v>
      </c>
      <c r="AB17" s="2467">
        <v>29.5</v>
      </c>
      <c r="AC17" s="2337">
        <v>74</v>
      </c>
      <c r="AD17" s="2337">
        <v>2751.52</v>
      </c>
      <c r="AE17" s="2337">
        <v>32.5</v>
      </c>
      <c r="AF17" s="2337">
        <v>8</v>
      </c>
      <c r="AG17" s="2337">
        <v>340.4</v>
      </c>
      <c r="AH17" s="2337">
        <v>6</v>
      </c>
      <c r="AI17" s="2337">
        <v>20</v>
      </c>
      <c r="AJ17" s="2337">
        <v>35.5</v>
      </c>
      <c r="AK17" s="2337">
        <v>0</v>
      </c>
      <c r="AL17" s="2337">
        <v>38</v>
      </c>
      <c r="AM17" s="2337">
        <v>0</v>
      </c>
      <c r="AN17" s="2337">
        <v>4.7</v>
      </c>
      <c r="AO17" s="2337">
        <v>0.5</v>
      </c>
      <c r="AP17" s="2337">
        <v>0</v>
      </c>
      <c r="AQ17" s="2337">
        <v>0</v>
      </c>
      <c r="AR17" s="2337">
        <v>0</v>
      </c>
      <c r="AS17" s="2337">
        <v>0</v>
      </c>
      <c r="AT17" s="2337">
        <v>0</v>
      </c>
      <c r="AU17" s="2337">
        <v>1.5</v>
      </c>
      <c r="AV17" s="2337">
        <v>2</v>
      </c>
      <c r="AW17" s="2337">
        <v>0</v>
      </c>
      <c r="AX17" s="2337">
        <v>0</v>
      </c>
      <c r="AY17" s="2337">
        <v>1.5</v>
      </c>
      <c r="AZ17" s="2337">
        <v>0</v>
      </c>
      <c r="BA17" s="2337">
        <v>0</v>
      </c>
      <c r="BB17" s="2337">
        <v>0.75</v>
      </c>
      <c r="BC17" s="2337">
        <v>2.5</v>
      </c>
      <c r="BD17" s="2337">
        <v>0</v>
      </c>
      <c r="BE17" s="2337">
        <v>0</v>
      </c>
      <c r="BF17" s="2467">
        <v>3319.37</v>
      </c>
      <c r="BG17" s="2470">
        <v>3772.27</v>
      </c>
      <c r="BI17" s="2478">
        <v>14710</v>
      </c>
      <c r="BJ17" s="2480">
        <v>1</v>
      </c>
      <c r="BK17" s="2483">
        <v>18483.27</v>
      </c>
    </row>
    <row r="18" spans="1:63" ht="14.45" customHeight="1" x14ac:dyDescent="0.2">
      <c r="A18" s="453" t="s">
        <v>372</v>
      </c>
      <c r="B18" s="2337">
        <v>63</v>
      </c>
      <c r="C18" s="2337">
        <v>2179</v>
      </c>
      <c r="D18" s="2670">
        <v>0</v>
      </c>
      <c r="E18" s="2337">
        <v>0</v>
      </c>
      <c r="F18" s="2337">
        <v>0</v>
      </c>
      <c r="G18" s="2337">
        <v>0</v>
      </c>
      <c r="H18" s="2337">
        <v>0</v>
      </c>
      <c r="I18" s="2337">
        <v>0</v>
      </c>
      <c r="J18" s="2337">
        <v>0.7</v>
      </c>
      <c r="K18" s="2337">
        <v>18.600000000000001</v>
      </c>
      <c r="L18" s="2337">
        <v>62.3</v>
      </c>
      <c r="M18" s="2337">
        <v>0</v>
      </c>
      <c r="N18" s="2337">
        <v>0</v>
      </c>
      <c r="O18" s="2337">
        <v>30</v>
      </c>
      <c r="P18" s="2337">
        <v>0</v>
      </c>
      <c r="Q18" s="2337">
        <v>0</v>
      </c>
      <c r="R18" s="2337">
        <v>0</v>
      </c>
      <c r="S18" s="2337">
        <v>34</v>
      </c>
      <c r="T18" s="2337">
        <v>48</v>
      </c>
      <c r="U18" s="2337">
        <v>0</v>
      </c>
      <c r="V18" s="2337">
        <v>1</v>
      </c>
      <c r="W18" s="2467">
        <v>2436.6</v>
      </c>
      <c r="X18" s="2337">
        <v>0</v>
      </c>
      <c r="Y18" s="2337">
        <v>0</v>
      </c>
      <c r="Z18" s="2337">
        <v>0</v>
      </c>
      <c r="AA18" s="2337">
        <v>0</v>
      </c>
      <c r="AB18" s="2467">
        <v>0</v>
      </c>
      <c r="AC18" s="2337">
        <v>57</v>
      </c>
      <c r="AD18" s="2337">
        <v>0</v>
      </c>
      <c r="AE18" s="2337">
        <v>9</v>
      </c>
      <c r="AF18" s="2337">
        <v>275.5</v>
      </c>
      <c r="AG18" s="2337">
        <v>0</v>
      </c>
      <c r="AH18" s="2337">
        <v>0</v>
      </c>
      <c r="AI18" s="2337">
        <v>0</v>
      </c>
      <c r="AJ18" s="2337">
        <v>0</v>
      </c>
      <c r="AK18" s="2337">
        <v>0</v>
      </c>
      <c r="AL18" s="2337">
        <v>0</v>
      </c>
      <c r="AM18" s="2337">
        <v>0</v>
      </c>
      <c r="AN18" s="2337">
        <v>224.22</v>
      </c>
      <c r="AO18" s="2337">
        <v>0</v>
      </c>
      <c r="AP18" s="2337">
        <v>0</v>
      </c>
      <c r="AQ18" s="2337">
        <v>0</v>
      </c>
      <c r="AR18" s="2337">
        <v>0</v>
      </c>
      <c r="AS18" s="2337">
        <v>3</v>
      </c>
      <c r="AT18" s="2337">
        <v>3.55</v>
      </c>
      <c r="AU18" s="2337">
        <v>0</v>
      </c>
      <c r="AV18" s="2337">
        <v>0</v>
      </c>
      <c r="AW18" s="2337">
        <v>27.5</v>
      </c>
      <c r="AX18" s="2337">
        <v>0</v>
      </c>
      <c r="AY18" s="2337">
        <v>0</v>
      </c>
      <c r="AZ18" s="2337">
        <v>6</v>
      </c>
      <c r="BA18" s="2337">
        <v>1.5</v>
      </c>
      <c r="BB18" s="2337">
        <v>0</v>
      </c>
      <c r="BC18" s="2337">
        <v>0</v>
      </c>
      <c r="BD18" s="2337">
        <v>0</v>
      </c>
      <c r="BE18" s="2337">
        <v>0</v>
      </c>
      <c r="BF18" s="2467">
        <v>607.27</v>
      </c>
      <c r="BG18" s="2470">
        <v>3043.87</v>
      </c>
      <c r="BI18" s="2478">
        <v>20417</v>
      </c>
      <c r="BJ18" s="2480">
        <v>161</v>
      </c>
      <c r="BK18" s="2483">
        <v>23621.87</v>
      </c>
    </row>
    <row r="19" spans="1:63" ht="14.45" customHeight="1" x14ac:dyDescent="0.2">
      <c r="A19" s="453" t="s">
        <v>373</v>
      </c>
      <c r="B19" s="2337">
        <v>0</v>
      </c>
      <c r="C19" s="2337">
        <v>3074</v>
      </c>
      <c r="D19" s="2670">
        <v>0</v>
      </c>
      <c r="E19" s="2337">
        <v>0</v>
      </c>
      <c r="F19" s="2337">
        <v>0</v>
      </c>
      <c r="G19" s="2337">
        <v>0</v>
      </c>
      <c r="H19" s="2337">
        <v>0</v>
      </c>
      <c r="I19" s="2337">
        <v>0</v>
      </c>
      <c r="J19" s="2337">
        <v>0.25</v>
      </c>
      <c r="K19" s="2337">
        <v>0</v>
      </c>
      <c r="L19" s="2337">
        <v>15</v>
      </c>
      <c r="M19" s="2337">
        <v>0</v>
      </c>
      <c r="N19" s="2337">
        <v>0</v>
      </c>
      <c r="O19" s="2337">
        <v>16</v>
      </c>
      <c r="P19" s="2337">
        <v>0</v>
      </c>
      <c r="Q19" s="2337">
        <v>0</v>
      </c>
      <c r="R19" s="2337">
        <v>0</v>
      </c>
      <c r="S19" s="2337">
        <v>0</v>
      </c>
      <c r="T19" s="2337">
        <v>0</v>
      </c>
      <c r="U19" s="2337">
        <v>0</v>
      </c>
      <c r="V19" s="2337">
        <v>0</v>
      </c>
      <c r="W19" s="2467">
        <v>3105.25</v>
      </c>
      <c r="X19" s="2337">
        <v>0</v>
      </c>
      <c r="Y19" s="2337">
        <v>0</v>
      </c>
      <c r="Z19" s="2337">
        <v>0</v>
      </c>
      <c r="AA19" s="2337">
        <v>0</v>
      </c>
      <c r="AB19" s="2467">
        <v>0</v>
      </c>
      <c r="AC19" s="2337">
        <v>68</v>
      </c>
      <c r="AD19" s="2337">
        <v>0</v>
      </c>
      <c r="AE19" s="2337">
        <v>2.5</v>
      </c>
      <c r="AF19" s="2337">
        <v>29</v>
      </c>
      <c r="AG19" s="2337">
        <v>16</v>
      </c>
      <c r="AH19" s="2337">
        <v>0.5</v>
      </c>
      <c r="AI19" s="2337">
        <v>0</v>
      </c>
      <c r="AJ19" s="2337">
        <v>0</v>
      </c>
      <c r="AK19" s="2337">
        <v>0</v>
      </c>
      <c r="AL19" s="2337">
        <v>0</v>
      </c>
      <c r="AM19" s="2337">
        <v>0</v>
      </c>
      <c r="AN19" s="2337">
        <v>71</v>
      </c>
      <c r="AO19" s="2337">
        <v>1.125</v>
      </c>
      <c r="AP19" s="2337">
        <v>0</v>
      </c>
      <c r="AQ19" s="2337">
        <v>0</v>
      </c>
      <c r="AR19" s="2337">
        <v>0</v>
      </c>
      <c r="AS19" s="2337">
        <v>0</v>
      </c>
      <c r="AT19" s="2337">
        <v>16.5</v>
      </c>
      <c r="AU19" s="2337">
        <v>0</v>
      </c>
      <c r="AV19" s="2337">
        <v>0</v>
      </c>
      <c r="AW19" s="2337">
        <v>0</v>
      </c>
      <c r="AX19" s="2337">
        <v>0.5</v>
      </c>
      <c r="AY19" s="2337">
        <v>0</v>
      </c>
      <c r="AZ19" s="2337">
        <v>6.5</v>
      </c>
      <c r="BA19" s="2337">
        <v>0</v>
      </c>
      <c r="BB19" s="2337">
        <v>0</v>
      </c>
      <c r="BC19" s="2337">
        <v>0</v>
      </c>
      <c r="BD19" s="2337">
        <v>2</v>
      </c>
      <c r="BE19" s="2337">
        <v>0</v>
      </c>
      <c r="BF19" s="2467">
        <v>213.625</v>
      </c>
      <c r="BG19" s="2470">
        <v>3318.875</v>
      </c>
      <c r="BI19" s="2478">
        <v>13198</v>
      </c>
      <c r="BJ19" s="2480">
        <v>42.225000000000001</v>
      </c>
      <c r="BK19" s="2483">
        <v>16559.099999999999</v>
      </c>
    </row>
    <row r="20" spans="1:63" ht="14.45" customHeight="1" x14ac:dyDescent="0.2">
      <c r="A20" s="2335" t="s">
        <v>374</v>
      </c>
      <c r="B20" s="2336">
        <v>0</v>
      </c>
      <c r="C20" s="2336">
        <v>1820</v>
      </c>
      <c r="D20" s="2671">
        <v>212.5</v>
      </c>
      <c r="E20" s="2336">
        <v>137</v>
      </c>
      <c r="F20" s="2336">
        <v>24</v>
      </c>
      <c r="G20" s="2336">
        <v>3803</v>
      </c>
      <c r="H20" s="2336">
        <v>261</v>
      </c>
      <c r="I20" s="2336">
        <v>109</v>
      </c>
      <c r="J20" s="2336">
        <v>183</v>
      </c>
      <c r="K20" s="2336">
        <v>488.5</v>
      </c>
      <c r="L20" s="2336">
        <v>998</v>
      </c>
      <c r="M20" s="2336">
        <v>578</v>
      </c>
      <c r="N20" s="2336">
        <v>1226</v>
      </c>
      <c r="O20" s="2336">
        <v>12</v>
      </c>
      <c r="P20" s="2336">
        <v>11</v>
      </c>
      <c r="Q20" s="2336">
        <v>98</v>
      </c>
      <c r="R20" s="2336">
        <v>22</v>
      </c>
      <c r="S20" s="2336">
        <v>0</v>
      </c>
      <c r="T20" s="2336">
        <v>0</v>
      </c>
      <c r="U20" s="2336">
        <v>0</v>
      </c>
      <c r="V20" s="2336">
        <v>95</v>
      </c>
      <c r="W20" s="2468">
        <v>10078</v>
      </c>
      <c r="X20" s="2336">
        <v>10</v>
      </c>
      <c r="Y20" s="2336">
        <v>47</v>
      </c>
      <c r="Z20" s="2336">
        <v>39</v>
      </c>
      <c r="AA20" s="2336">
        <v>501</v>
      </c>
      <c r="AB20" s="2468">
        <v>597</v>
      </c>
      <c r="AC20" s="2336">
        <v>1170.76</v>
      </c>
      <c r="AD20" s="2336">
        <v>17846.810000000001</v>
      </c>
      <c r="AE20" s="2336">
        <v>960.75</v>
      </c>
      <c r="AF20" s="2336">
        <v>198.2</v>
      </c>
      <c r="AG20" s="2336">
        <v>1833</v>
      </c>
      <c r="AH20" s="2336">
        <v>368.99</v>
      </c>
      <c r="AI20" s="2336">
        <v>244.04</v>
      </c>
      <c r="AJ20" s="2336">
        <v>21</v>
      </c>
      <c r="AK20" s="2336">
        <v>15.5</v>
      </c>
      <c r="AL20" s="2336">
        <v>128.56</v>
      </c>
      <c r="AM20" s="2336">
        <v>12</v>
      </c>
      <c r="AN20" s="2336">
        <v>216.75</v>
      </c>
      <c r="AO20" s="2336">
        <v>8</v>
      </c>
      <c r="AP20" s="2336">
        <v>37.5</v>
      </c>
      <c r="AQ20" s="2336">
        <v>19.05</v>
      </c>
      <c r="AR20" s="2336">
        <v>116.5</v>
      </c>
      <c r="AS20" s="2336">
        <v>8</v>
      </c>
      <c r="AT20" s="2336">
        <v>49.5</v>
      </c>
      <c r="AU20" s="2336">
        <v>120</v>
      </c>
      <c r="AV20" s="2336">
        <v>337.5</v>
      </c>
      <c r="AW20" s="2336">
        <v>26.5</v>
      </c>
      <c r="AX20" s="2336">
        <v>132</v>
      </c>
      <c r="AY20" s="2336">
        <v>402</v>
      </c>
      <c r="AZ20" s="2336">
        <v>49.75</v>
      </c>
      <c r="BA20" s="2336">
        <v>154.80000000000001</v>
      </c>
      <c r="BB20" s="2336">
        <v>74.75</v>
      </c>
      <c r="BC20" s="2336">
        <v>106.5</v>
      </c>
      <c r="BD20" s="2336">
        <v>17.7</v>
      </c>
      <c r="BE20" s="2336">
        <v>0</v>
      </c>
      <c r="BF20" s="2468">
        <v>24676.410000000003</v>
      </c>
      <c r="BG20" s="2471">
        <v>35351.410000000003</v>
      </c>
      <c r="BI20" s="2468">
        <v>75357</v>
      </c>
      <c r="BJ20" s="2481">
        <v>21.9999</v>
      </c>
      <c r="BK20" s="2484">
        <v>110730.4099</v>
      </c>
    </row>
    <row r="21" spans="1:63" ht="14.45" customHeight="1" x14ac:dyDescent="0.2">
      <c r="A21" s="453" t="s">
        <v>375</v>
      </c>
      <c r="B21" s="2337">
        <v>0</v>
      </c>
      <c r="C21" s="2337">
        <v>0</v>
      </c>
      <c r="D21" s="2670">
        <v>176</v>
      </c>
      <c r="E21" s="2337">
        <v>135</v>
      </c>
      <c r="F21" s="2337">
        <v>24</v>
      </c>
      <c r="G21" s="2337">
        <v>3753</v>
      </c>
      <c r="H21" s="2337">
        <v>0</v>
      </c>
      <c r="I21" s="2337">
        <v>105</v>
      </c>
      <c r="J21" s="2337">
        <v>109</v>
      </c>
      <c r="K21" s="2337">
        <v>372</v>
      </c>
      <c r="L21" s="2337">
        <v>740</v>
      </c>
      <c r="M21" s="2337">
        <v>525</v>
      </c>
      <c r="N21" s="2337">
        <v>1076</v>
      </c>
      <c r="O21" s="2337">
        <v>0</v>
      </c>
      <c r="P21" s="2337">
        <v>11</v>
      </c>
      <c r="Q21" s="2337">
        <v>97</v>
      </c>
      <c r="R21" s="2337">
        <v>22</v>
      </c>
      <c r="S21" s="2337">
        <v>0</v>
      </c>
      <c r="T21" s="2337">
        <v>0</v>
      </c>
      <c r="U21" s="2337">
        <v>0</v>
      </c>
      <c r="V21" s="2337">
        <v>53</v>
      </c>
      <c r="W21" s="2467">
        <v>7198</v>
      </c>
      <c r="X21" s="2337">
        <v>10</v>
      </c>
      <c r="Y21" s="2337">
        <v>35</v>
      </c>
      <c r="Z21" s="2337">
        <v>34</v>
      </c>
      <c r="AA21" s="2337">
        <v>452</v>
      </c>
      <c r="AB21" s="2467">
        <v>531</v>
      </c>
      <c r="AC21" s="2337">
        <v>454.8</v>
      </c>
      <c r="AD21" s="2337">
        <v>11098.32</v>
      </c>
      <c r="AE21" s="2337">
        <v>477.5</v>
      </c>
      <c r="AF21" s="2337">
        <v>112</v>
      </c>
      <c r="AG21" s="2337">
        <v>1256.5999999999999</v>
      </c>
      <c r="AH21" s="2337">
        <v>208.7</v>
      </c>
      <c r="AI21" s="2337">
        <v>150</v>
      </c>
      <c r="AJ21" s="2337">
        <v>15</v>
      </c>
      <c r="AK21" s="2337">
        <v>11.5</v>
      </c>
      <c r="AL21" s="2337">
        <v>105.4</v>
      </c>
      <c r="AM21" s="2337">
        <v>12</v>
      </c>
      <c r="AN21" s="2337">
        <v>83.25</v>
      </c>
      <c r="AO21" s="2337">
        <v>8</v>
      </c>
      <c r="AP21" s="2337">
        <v>22.5</v>
      </c>
      <c r="AQ21" s="2337">
        <v>8.8500000000000014</v>
      </c>
      <c r="AR21" s="2337">
        <v>24.5</v>
      </c>
      <c r="AS21" s="2337">
        <v>8</v>
      </c>
      <c r="AT21" s="2337">
        <v>37.5</v>
      </c>
      <c r="AU21" s="2337">
        <v>57.5</v>
      </c>
      <c r="AV21" s="2337">
        <v>217.75</v>
      </c>
      <c r="AW21" s="2337">
        <v>21.5</v>
      </c>
      <c r="AX21" s="2337">
        <v>120.5</v>
      </c>
      <c r="AY21" s="2337">
        <v>373.5</v>
      </c>
      <c r="AZ21" s="2337">
        <v>28.75</v>
      </c>
      <c r="BA21" s="2337">
        <v>24</v>
      </c>
      <c r="BB21" s="2337">
        <v>21</v>
      </c>
      <c r="BC21" s="2337">
        <v>64.5</v>
      </c>
      <c r="BD21" s="2337">
        <v>10.7</v>
      </c>
      <c r="BE21" s="2337">
        <v>0</v>
      </c>
      <c r="BF21" s="2467">
        <v>15034.12</v>
      </c>
      <c r="BG21" s="2470">
        <v>22763.120000000003</v>
      </c>
      <c r="BI21" s="2478">
        <v>29625</v>
      </c>
      <c r="BJ21" s="2480">
        <v>10.0054</v>
      </c>
      <c r="BK21" s="2483">
        <v>52398.125400000004</v>
      </c>
    </row>
    <row r="22" spans="1:63" ht="14.45" customHeight="1" x14ac:dyDescent="0.2">
      <c r="A22" s="453" t="s">
        <v>376</v>
      </c>
      <c r="B22" s="2337">
        <v>0</v>
      </c>
      <c r="C22" s="2337">
        <v>0</v>
      </c>
      <c r="D22" s="2670">
        <v>30</v>
      </c>
      <c r="E22" s="2337">
        <v>0</v>
      </c>
      <c r="F22" s="2337">
        <v>0</v>
      </c>
      <c r="G22" s="2337">
        <v>0</v>
      </c>
      <c r="H22" s="2337">
        <v>178</v>
      </c>
      <c r="I22" s="2337">
        <v>0</v>
      </c>
      <c r="J22" s="2337">
        <v>47</v>
      </c>
      <c r="K22" s="2337">
        <v>40</v>
      </c>
      <c r="L22" s="2337">
        <v>78</v>
      </c>
      <c r="M22" s="2337">
        <v>33</v>
      </c>
      <c r="N22" s="2337">
        <v>85</v>
      </c>
      <c r="O22" s="2337">
        <v>0</v>
      </c>
      <c r="P22" s="2337">
        <v>0</v>
      </c>
      <c r="Q22" s="2337">
        <v>0</v>
      </c>
      <c r="R22" s="2337">
        <v>0</v>
      </c>
      <c r="S22" s="2337">
        <v>0</v>
      </c>
      <c r="T22" s="2337">
        <v>0</v>
      </c>
      <c r="U22" s="2337">
        <v>0</v>
      </c>
      <c r="V22" s="2337">
        <v>22</v>
      </c>
      <c r="W22" s="2467">
        <v>513</v>
      </c>
      <c r="X22" s="2337">
        <v>0</v>
      </c>
      <c r="Y22" s="2337">
        <v>8</v>
      </c>
      <c r="Z22" s="2337">
        <v>0</v>
      </c>
      <c r="AA22" s="2337">
        <v>16</v>
      </c>
      <c r="AB22" s="2467">
        <v>24</v>
      </c>
      <c r="AC22" s="2337">
        <v>0</v>
      </c>
      <c r="AD22" s="2337">
        <v>2623.75</v>
      </c>
      <c r="AE22" s="2337">
        <v>218.5</v>
      </c>
      <c r="AF22" s="2337">
        <v>21.5</v>
      </c>
      <c r="AG22" s="2337">
        <v>162</v>
      </c>
      <c r="AH22" s="2337">
        <v>115.96</v>
      </c>
      <c r="AI22" s="2337">
        <v>68.039999999999992</v>
      </c>
      <c r="AJ22" s="2337">
        <v>0</v>
      </c>
      <c r="AK22" s="2337">
        <v>0</v>
      </c>
      <c r="AL22" s="2337">
        <v>0</v>
      </c>
      <c r="AM22" s="2337">
        <v>0</v>
      </c>
      <c r="AN22" s="2337">
        <v>24</v>
      </c>
      <c r="AO22" s="2337">
        <v>0</v>
      </c>
      <c r="AP22" s="2337">
        <v>15</v>
      </c>
      <c r="AQ22" s="2337">
        <v>2</v>
      </c>
      <c r="AR22" s="2337">
        <v>89</v>
      </c>
      <c r="AS22" s="2337">
        <v>0</v>
      </c>
      <c r="AT22" s="2337">
        <v>0</v>
      </c>
      <c r="AU22" s="2337">
        <v>29.5</v>
      </c>
      <c r="AV22" s="2337">
        <v>89</v>
      </c>
      <c r="AW22" s="2337">
        <v>0</v>
      </c>
      <c r="AX22" s="2337">
        <v>0</v>
      </c>
      <c r="AY22" s="2337">
        <v>26</v>
      </c>
      <c r="AZ22" s="2337">
        <v>0</v>
      </c>
      <c r="BA22" s="2337">
        <v>2</v>
      </c>
      <c r="BB22" s="2337">
        <v>41</v>
      </c>
      <c r="BC22" s="2337">
        <v>30</v>
      </c>
      <c r="BD22" s="2337">
        <v>0</v>
      </c>
      <c r="BE22" s="2337">
        <v>0</v>
      </c>
      <c r="BF22" s="2467">
        <v>3557.25</v>
      </c>
      <c r="BG22" s="2470">
        <v>4094.25</v>
      </c>
      <c r="BI22" s="2478">
        <v>1390</v>
      </c>
      <c r="BJ22" s="2480">
        <v>1.0874999999999999</v>
      </c>
      <c r="BK22" s="2483">
        <v>5485.3374999999996</v>
      </c>
    </row>
    <row r="23" spans="1:63" ht="14.45" customHeight="1" x14ac:dyDescent="0.2">
      <c r="A23" s="453" t="s">
        <v>377</v>
      </c>
      <c r="B23" s="2337">
        <v>0</v>
      </c>
      <c r="C23" s="2337">
        <v>0</v>
      </c>
      <c r="D23" s="2670">
        <v>6.5</v>
      </c>
      <c r="E23" s="2337">
        <v>0</v>
      </c>
      <c r="F23" s="2337">
        <v>0</v>
      </c>
      <c r="G23" s="2337">
        <v>50</v>
      </c>
      <c r="H23" s="2337">
        <v>39</v>
      </c>
      <c r="I23" s="2337">
        <v>0</v>
      </c>
      <c r="J23" s="2337">
        <v>16</v>
      </c>
      <c r="K23" s="2337">
        <v>6</v>
      </c>
      <c r="L23" s="2337">
        <v>10</v>
      </c>
      <c r="M23" s="2337">
        <v>11</v>
      </c>
      <c r="N23" s="2337">
        <v>23</v>
      </c>
      <c r="O23" s="2337">
        <v>0</v>
      </c>
      <c r="P23" s="2337">
        <v>0</v>
      </c>
      <c r="Q23" s="2337">
        <v>0</v>
      </c>
      <c r="R23" s="2337">
        <v>0</v>
      </c>
      <c r="S23" s="2337">
        <v>0</v>
      </c>
      <c r="T23" s="2337">
        <v>0</v>
      </c>
      <c r="U23" s="2337">
        <v>0</v>
      </c>
      <c r="V23" s="2337">
        <v>14</v>
      </c>
      <c r="W23" s="2467">
        <v>175.5</v>
      </c>
      <c r="X23" s="2337">
        <v>0</v>
      </c>
      <c r="Y23" s="2337">
        <v>3</v>
      </c>
      <c r="Z23" s="2337">
        <v>5</v>
      </c>
      <c r="AA23" s="2337">
        <v>8</v>
      </c>
      <c r="AB23" s="2467">
        <v>16</v>
      </c>
      <c r="AC23" s="2337">
        <v>156.30000000000001</v>
      </c>
      <c r="AD23" s="2337">
        <v>1781.68</v>
      </c>
      <c r="AE23" s="2337">
        <v>73</v>
      </c>
      <c r="AF23" s="2337">
        <v>11</v>
      </c>
      <c r="AG23" s="2337">
        <v>284.2</v>
      </c>
      <c r="AH23" s="2337">
        <v>30.75</v>
      </c>
      <c r="AI23" s="2337">
        <v>0</v>
      </c>
      <c r="AJ23" s="2337">
        <v>0</v>
      </c>
      <c r="AK23" s="2337">
        <v>1</v>
      </c>
      <c r="AL23" s="2337">
        <v>3.16</v>
      </c>
      <c r="AM23" s="2337">
        <v>0</v>
      </c>
      <c r="AN23" s="2337">
        <v>23</v>
      </c>
      <c r="AO23" s="2337">
        <v>0</v>
      </c>
      <c r="AP23" s="2337">
        <v>0</v>
      </c>
      <c r="AQ23" s="2337">
        <v>8.1999999999999993</v>
      </c>
      <c r="AR23" s="2337">
        <v>3</v>
      </c>
      <c r="AS23" s="2337">
        <v>0</v>
      </c>
      <c r="AT23" s="2337">
        <v>6</v>
      </c>
      <c r="AU23" s="2337">
        <v>29</v>
      </c>
      <c r="AV23" s="2337">
        <v>16.75</v>
      </c>
      <c r="AW23" s="2337">
        <v>5</v>
      </c>
      <c r="AX23" s="2337">
        <v>0</v>
      </c>
      <c r="AY23" s="2337">
        <v>2.5</v>
      </c>
      <c r="AZ23" s="2337">
        <v>0</v>
      </c>
      <c r="BA23" s="2337">
        <v>113.8</v>
      </c>
      <c r="BB23" s="2337">
        <v>10.75</v>
      </c>
      <c r="BC23" s="2337">
        <v>10</v>
      </c>
      <c r="BD23" s="2337">
        <v>3</v>
      </c>
      <c r="BE23" s="2337">
        <v>0</v>
      </c>
      <c r="BF23" s="2467">
        <v>2572.0899999999997</v>
      </c>
      <c r="BG23" s="2470">
        <v>2763.5899999999997</v>
      </c>
      <c r="BI23" s="2478">
        <v>3425</v>
      </c>
      <c r="BJ23" s="2480">
        <v>1.2</v>
      </c>
      <c r="BK23" s="2483">
        <v>6189.7899999999991</v>
      </c>
    </row>
    <row r="24" spans="1:63" ht="14.45" customHeight="1" x14ac:dyDescent="0.2">
      <c r="A24" s="453" t="s">
        <v>378</v>
      </c>
      <c r="B24" s="2337">
        <v>0</v>
      </c>
      <c r="C24" s="2337">
        <v>530</v>
      </c>
      <c r="D24" s="2670">
        <v>0</v>
      </c>
      <c r="E24" s="2337">
        <v>2</v>
      </c>
      <c r="F24" s="2337">
        <v>0</v>
      </c>
      <c r="G24" s="2337">
        <v>0</v>
      </c>
      <c r="H24" s="2337">
        <v>22</v>
      </c>
      <c r="I24" s="2337">
        <v>4</v>
      </c>
      <c r="J24" s="2337">
        <v>7</v>
      </c>
      <c r="K24" s="2337">
        <v>16.5</v>
      </c>
      <c r="L24" s="2337">
        <v>35</v>
      </c>
      <c r="M24" s="2337">
        <v>9</v>
      </c>
      <c r="N24" s="2337">
        <v>26</v>
      </c>
      <c r="O24" s="2337">
        <v>0</v>
      </c>
      <c r="P24" s="2337">
        <v>0</v>
      </c>
      <c r="Q24" s="2337">
        <v>1</v>
      </c>
      <c r="R24" s="2337">
        <v>0</v>
      </c>
      <c r="S24" s="2337">
        <v>0</v>
      </c>
      <c r="T24" s="2337">
        <v>0</v>
      </c>
      <c r="U24" s="2337">
        <v>0</v>
      </c>
      <c r="V24" s="2337">
        <v>6</v>
      </c>
      <c r="W24" s="2467">
        <v>658.5</v>
      </c>
      <c r="X24" s="2337">
        <v>0</v>
      </c>
      <c r="Y24" s="2337">
        <v>1</v>
      </c>
      <c r="Z24" s="2337">
        <v>0</v>
      </c>
      <c r="AA24" s="2337">
        <v>23</v>
      </c>
      <c r="AB24" s="2467">
        <v>24</v>
      </c>
      <c r="AC24" s="2337">
        <v>302.89999999999998</v>
      </c>
      <c r="AD24" s="2337">
        <v>1679.79</v>
      </c>
      <c r="AE24" s="2337">
        <v>119.25</v>
      </c>
      <c r="AF24" s="2337">
        <v>28.2</v>
      </c>
      <c r="AG24" s="2337">
        <v>68</v>
      </c>
      <c r="AH24" s="2337">
        <v>6.98</v>
      </c>
      <c r="AI24" s="2337">
        <v>26</v>
      </c>
      <c r="AJ24" s="2337">
        <v>6</v>
      </c>
      <c r="AK24" s="2337">
        <v>2</v>
      </c>
      <c r="AL24" s="2337">
        <v>3</v>
      </c>
      <c r="AM24" s="2337">
        <v>0</v>
      </c>
      <c r="AN24" s="2337">
        <v>81</v>
      </c>
      <c r="AO24" s="2337">
        <v>0</v>
      </c>
      <c r="AP24" s="2337">
        <v>0</v>
      </c>
      <c r="AQ24" s="2337">
        <v>0</v>
      </c>
      <c r="AR24" s="2337">
        <v>0</v>
      </c>
      <c r="AS24" s="2337">
        <v>0</v>
      </c>
      <c r="AT24" s="2337">
        <v>0</v>
      </c>
      <c r="AU24" s="2337">
        <v>0</v>
      </c>
      <c r="AV24" s="2337">
        <v>8</v>
      </c>
      <c r="AW24" s="2337">
        <v>0</v>
      </c>
      <c r="AX24" s="2337">
        <v>1.5</v>
      </c>
      <c r="AY24" s="2337">
        <v>0</v>
      </c>
      <c r="AZ24" s="2337">
        <v>5</v>
      </c>
      <c r="BA24" s="2337">
        <v>2</v>
      </c>
      <c r="BB24" s="2337">
        <v>2</v>
      </c>
      <c r="BC24" s="2337">
        <v>0</v>
      </c>
      <c r="BD24" s="2337">
        <v>2</v>
      </c>
      <c r="BE24" s="2337">
        <v>0</v>
      </c>
      <c r="BF24" s="2467">
        <v>2343.62</v>
      </c>
      <c r="BG24" s="2470">
        <v>3026.12</v>
      </c>
      <c r="BI24" s="2478">
        <v>20201</v>
      </c>
      <c r="BJ24" s="2480">
        <v>4.907</v>
      </c>
      <c r="BK24" s="2483">
        <v>23232.026999999998</v>
      </c>
    </row>
    <row r="25" spans="1:63" ht="14.45" customHeight="1" x14ac:dyDescent="0.2">
      <c r="A25" s="453" t="s">
        <v>379</v>
      </c>
      <c r="B25" s="2337">
        <v>0</v>
      </c>
      <c r="C25" s="2337">
        <v>1290</v>
      </c>
      <c r="D25" s="2670">
        <v>0</v>
      </c>
      <c r="E25" s="2337">
        <v>0</v>
      </c>
      <c r="F25" s="2337">
        <v>0</v>
      </c>
      <c r="G25" s="2337">
        <v>0</v>
      </c>
      <c r="H25" s="2337">
        <v>22</v>
      </c>
      <c r="I25" s="2337">
        <v>0</v>
      </c>
      <c r="J25" s="2337">
        <v>4</v>
      </c>
      <c r="K25" s="2337">
        <v>54</v>
      </c>
      <c r="L25" s="2337">
        <v>135</v>
      </c>
      <c r="M25" s="2337">
        <v>0</v>
      </c>
      <c r="N25" s="2337">
        <v>16</v>
      </c>
      <c r="O25" s="2337">
        <v>12</v>
      </c>
      <c r="P25" s="2337">
        <v>0</v>
      </c>
      <c r="Q25" s="2337">
        <v>0</v>
      </c>
      <c r="R25" s="2337">
        <v>0</v>
      </c>
      <c r="S25" s="2337">
        <v>0</v>
      </c>
      <c r="T25" s="2337">
        <v>0</v>
      </c>
      <c r="U25" s="2337">
        <v>0</v>
      </c>
      <c r="V25" s="2337">
        <v>0</v>
      </c>
      <c r="W25" s="2467">
        <v>1533</v>
      </c>
      <c r="X25" s="2337">
        <v>0</v>
      </c>
      <c r="Y25" s="2337">
        <v>0</v>
      </c>
      <c r="Z25" s="2337">
        <v>0</v>
      </c>
      <c r="AA25" s="2337">
        <v>2</v>
      </c>
      <c r="AB25" s="2467">
        <v>2</v>
      </c>
      <c r="AC25" s="2337">
        <v>256.76</v>
      </c>
      <c r="AD25" s="2337">
        <v>663.27</v>
      </c>
      <c r="AE25" s="2337">
        <v>72.5</v>
      </c>
      <c r="AF25" s="2337">
        <v>25.5</v>
      </c>
      <c r="AG25" s="2337">
        <v>62.2</v>
      </c>
      <c r="AH25" s="2337">
        <v>6.6</v>
      </c>
      <c r="AI25" s="2337">
        <v>0</v>
      </c>
      <c r="AJ25" s="2337">
        <v>0</v>
      </c>
      <c r="AK25" s="2337">
        <v>1</v>
      </c>
      <c r="AL25" s="2337">
        <v>17</v>
      </c>
      <c r="AM25" s="2337">
        <v>0</v>
      </c>
      <c r="AN25" s="2337">
        <v>5.5</v>
      </c>
      <c r="AO25" s="2337">
        <v>0</v>
      </c>
      <c r="AP25" s="2337">
        <v>0</v>
      </c>
      <c r="AQ25" s="2337">
        <v>0</v>
      </c>
      <c r="AR25" s="2337">
        <v>0</v>
      </c>
      <c r="AS25" s="2337">
        <v>0</v>
      </c>
      <c r="AT25" s="2337">
        <v>6</v>
      </c>
      <c r="AU25" s="2337">
        <v>4</v>
      </c>
      <c r="AV25" s="2337">
        <v>6</v>
      </c>
      <c r="AW25" s="2337">
        <v>0</v>
      </c>
      <c r="AX25" s="2337">
        <v>10</v>
      </c>
      <c r="AY25" s="2337">
        <v>0</v>
      </c>
      <c r="AZ25" s="2337">
        <v>16</v>
      </c>
      <c r="BA25" s="2337">
        <v>13</v>
      </c>
      <c r="BB25" s="2337">
        <v>0</v>
      </c>
      <c r="BC25" s="2337">
        <v>2</v>
      </c>
      <c r="BD25" s="2337">
        <v>2</v>
      </c>
      <c r="BE25" s="2337">
        <v>0</v>
      </c>
      <c r="BF25" s="2467">
        <v>1169.33</v>
      </c>
      <c r="BG25" s="2470">
        <v>2704.33</v>
      </c>
      <c r="BI25" s="2478">
        <v>20716</v>
      </c>
      <c r="BJ25" s="2480">
        <v>4.8</v>
      </c>
      <c r="BK25" s="2483">
        <v>23425.129999999997</v>
      </c>
    </row>
    <row r="26" spans="1:63" ht="14.45" customHeight="1" x14ac:dyDescent="0.2">
      <c r="A26" s="2335" t="s">
        <v>380</v>
      </c>
      <c r="B26" s="2336">
        <v>0</v>
      </c>
      <c r="C26" s="2336">
        <v>225</v>
      </c>
      <c r="D26" s="2671">
        <v>216.7</v>
      </c>
      <c r="E26" s="2336">
        <v>224.89999999999998</v>
      </c>
      <c r="F26" s="2336">
        <v>16.7</v>
      </c>
      <c r="G26" s="2336">
        <v>1698.25</v>
      </c>
      <c r="H26" s="2336">
        <v>647.32999999999993</v>
      </c>
      <c r="I26" s="2336">
        <v>124.5</v>
      </c>
      <c r="J26" s="2336">
        <v>197.24</v>
      </c>
      <c r="K26" s="2336">
        <v>584.04999999999995</v>
      </c>
      <c r="L26" s="2336">
        <v>1368</v>
      </c>
      <c r="M26" s="2336">
        <v>1108.9000000000001</v>
      </c>
      <c r="N26" s="2336">
        <v>1920.51</v>
      </c>
      <c r="O26" s="2336">
        <v>244.1</v>
      </c>
      <c r="P26" s="2336">
        <v>0</v>
      </c>
      <c r="Q26" s="2336">
        <v>19.600000000000001</v>
      </c>
      <c r="R26" s="2336">
        <v>80.3</v>
      </c>
      <c r="S26" s="2336">
        <v>29.5</v>
      </c>
      <c r="T26" s="2336">
        <v>45</v>
      </c>
      <c r="U26" s="2336">
        <v>125</v>
      </c>
      <c r="V26" s="2336">
        <v>205.9</v>
      </c>
      <c r="W26" s="2468">
        <v>9081.48</v>
      </c>
      <c r="X26" s="2336">
        <v>25</v>
      </c>
      <c r="Y26" s="2336">
        <v>85.65</v>
      </c>
      <c r="Z26" s="2336">
        <v>76.930000000000007</v>
      </c>
      <c r="AA26" s="2336">
        <v>421.65</v>
      </c>
      <c r="AB26" s="2468">
        <v>609.23</v>
      </c>
      <c r="AC26" s="2336">
        <v>1568.0509999999999</v>
      </c>
      <c r="AD26" s="2336">
        <v>35393</v>
      </c>
      <c r="AE26" s="2336">
        <v>821.35699999999997</v>
      </c>
      <c r="AF26" s="2336">
        <v>974.5</v>
      </c>
      <c r="AG26" s="2336">
        <v>7171.5370000000003</v>
      </c>
      <c r="AH26" s="2336">
        <v>970.077</v>
      </c>
      <c r="AI26" s="2336">
        <v>160.5</v>
      </c>
      <c r="AJ26" s="2336">
        <v>144.98000000000002</v>
      </c>
      <c r="AK26" s="2336">
        <v>67.2</v>
      </c>
      <c r="AL26" s="2336">
        <v>175.5</v>
      </c>
      <c r="AM26" s="2336">
        <v>25.5</v>
      </c>
      <c r="AN26" s="2336">
        <v>981.4</v>
      </c>
      <c r="AO26" s="2336">
        <v>33.5</v>
      </c>
      <c r="AP26" s="2336">
        <v>74</v>
      </c>
      <c r="AQ26" s="2336">
        <v>21.5</v>
      </c>
      <c r="AR26" s="2336">
        <v>8</v>
      </c>
      <c r="AS26" s="2336">
        <v>8.1999999999999993</v>
      </c>
      <c r="AT26" s="2336">
        <v>232.75</v>
      </c>
      <c r="AU26" s="2336">
        <v>221.07999999999998</v>
      </c>
      <c r="AV26" s="2336">
        <v>609.20000000000005</v>
      </c>
      <c r="AW26" s="2336">
        <v>124</v>
      </c>
      <c r="AX26" s="2336">
        <v>624.98</v>
      </c>
      <c r="AY26" s="2336">
        <v>241.12</v>
      </c>
      <c r="AZ26" s="2336">
        <v>175.28</v>
      </c>
      <c r="BA26" s="2336">
        <v>263.47000000000003</v>
      </c>
      <c r="BB26" s="2336">
        <v>157.37</v>
      </c>
      <c r="BC26" s="2336">
        <v>115</v>
      </c>
      <c r="BD26" s="2336">
        <v>777</v>
      </c>
      <c r="BE26" s="2336">
        <v>0</v>
      </c>
      <c r="BF26" s="2468">
        <v>52140.051999999996</v>
      </c>
      <c r="BG26" s="2471">
        <v>61830.761999999995</v>
      </c>
      <c r="BI26" s="2468">
        <v>104962</v>
      </c>
      <c r="BJ26" s="2481">
        <v>242.453</v>
      </c>
      <c r="BK26" s="2484">
        <v>167035.215</v>
      </c>
    </row>
    <row r="27" spans="1:63" ht="14.45" customHeight="1" x14ac:dyDescent="0.2">
      <c r="A27" s="453" t="s">
        <v>381</v>
      </c>
      <c r="B27" s="2337">
        <v>0</v>
      </c>
      <c r="C27" s="2337">
        <v>83</v>
      </c>
      <c r="D27" s="2670">
        <v>42</v>
      </c>
      <c r="E27" s="2337">
        <v>43</v>
      </c>
      <c r="F27" s="2337">
        <v>12</v>
      </c>
      <c r="G27" s="2337">
        <v>620</v>
      </c>
      <c r="H27" s="2337">
        <v>297</v>
      </c>
      <c r="I27" s="2337">
        <v>40</v>
      </c>
      <c r="J27" s="2337">
        <v>55</v>
      </c>
      <c r="K27" s="2337">
        <v>400</v>
      </c>
      <c r="L27" s="2337">
        <v>700</v>
      </c>
      <c r="M27" s="2337">
        <v>752</v>
      </c>
      <c r="N27" s="2337">
        <v>1120</v>
      </c>
      <c r="O27" s="2337">
        <v>73</v>
      </c>
      <c r="P27" s="2337">
        <v>0</v>
      </c>
      <c r="Q27" s="2337">
        <v>8.3000000000000007</v>
      </c>
      <c r="R27" s="2337">
        <v>15</v>
      </c>
      <c r="S27" s="2337">
        <v>9.5</v>
      </c>
      <c r="T27" s="2337">
        <v>0</v>
      </c>
      <c r="U27" s="2337">
        <v>105</v>
      </c>
      <c r="V27" s="2337">
        <v>63</v>
      </c>
      <c r="W27" s="2467">
        <v>4437.8</v>
      </c>
      <c r="X27" s="2337">
        <v>4</v>
      </c>
      <c r="Y27" s="2337">
        <v>4.7</v>
      </c>
      <c r="Z27" s="2337">
        <v>39</v>
      </c>
      <c r="AA27" s="2337">
        <v>47</v>
      </c>
      <c r="AB27" s="2467">
        <v>94.7</v>
      </c>
      <c r="AC27" s="2337">
        <v>212</v>
      </c>
      <c r="AD27" s="2337">
        <v>9206.3799999999992</v>
      </c>
      <c r="AE27" s="2337">
        <v>106</v>
      </c>
      <c r="AF27" s="2337">
        <v>233</v>
      </c>
      <c r="AG27" s="2337">
        <v>2578</v>
      </c>
      <c r="AH27" s="2337">
        <v>244.18</v>
      </c>
      <c r="AI27" s="2337">
        <v>31.82</v>
      </c>
      <c r="AJ27" s="2337">
        <v>0</v>
      </c>
      <c r="AK27" s="2337">
        <v>14.5</v>
      </c>
      <c r="AL27" s="2337">
        <v>15</v>
      </c>
      <c r="AM27" s="2337">
        <v>12</v>
      </c>
      <c r="AN27" s="2337">
        <v>172</v>
      </c>
      <c r="AO27" s="2337">
        <v>0</v>
      </c>
      <c r="AP27" s="2337">
        <v>22</v>
      </c>
      <c r="AQ27" s="2337">
        <v>0</v>
      </c>
      <c r="AR27" s="2337">
        <v>3</v>
      </c>
      <c r="AS27" s="2337">
        <v>3</v>
      </c>
      <c r="AT27" s="2337">
        <v>30.5</v>
      </c>
      <c r="AU27" s="2337">
        <v>67</v>
      </c>
      <c r="AV27" s="2337">
        <v>287</v>
      </c>
      <c r="AW27" s="2337">
        <v>12</v>
      </c>
      <c r="AX27" s="2337">
        <v>30</v>
      </c>
      <c r="AY27" s="2337">
        <v>118</v>
      </c>
      <c r="AZ27" s="2337">
        <v>40</v>
      </c>
      <c r="BA27" s="2337">
        <v>162</v>
      </c>
      <c r="BB27" s="2337">
        <v>51.5</v>
      </c>
      <c r="BC27" s="2337">
        <v>40</v>
      </c>
      <c r="BD27" s="2337">
        <v>48.5</v>
      </c>
      <c r="BE27" s="2337">
        <v>0</v>
      </c>
      <c r="BF27" s="2467">
        <v>13739.38</v>
      </c>
      <c r="BG27" s="2470">
        <v>18271.879999999997</v>
      </c>
      <c r="BI27" s="2478">
        <v>33130</v>
      </c>
      <c r="BJ27" s="2480">
        <v>103.6</v>
      </c>
      <c r="BK27" s="2483">
        <v>51505.479999999996</v>
      </c>
    </row>
    <row r="28" spans="1:63" ht="14.45" customHeight="1" x14ac:dyDescent="0.2">
      <c r="A28" s="453" t="s">
        <v>382</v>
      </c>
      <c r="B28" s="2337">
        <v>0</v>
      </c>
      <c r="C28" s="2337">
        <v>0</v>
      </c>
      <c r="D28" s="2670">
        <v>89.7</v>
      </c>
      <c r="E28" s="2337">
        <v>33.6</v>
      </c>
      <c r="F28" s="2337">
        <v>4.7</v>
      </c>
      <c r="G28" s="2337">
        <v>63.2</v>
      </c>
      <c r="H28" s="2337">
        <v>25.43</v>
      </c>
      <c r="I28" s="2337">
        <v>10</v>
      </c>
      <c r="J28" s="2337">
        <v>20.2</v>
      </c>
      <c r="K28" s="2337">
        <v>0</v>
      </c>
      <c r="L28" s="2337">
        <v>80</v>
      </c>
      <c r="M28" s="2337">
        <v>33.299999999999997</v>
      </c>
      <c r="N28" s="2337">
        <v>32</v>
      </c>
      <c r="O28" s="2337">
        <v>44.1</v>
      </c>
      <c r="P28" s="2337">
        <v>0</v>
      </c>
      <c r="Q28" s="2337">
        <v>3.3</v>
      </c>
      <c r="R28" s="2337">
        <v>17.3</v>
      </c>
      <c r="S28" s="2337">
        <v>0</v>
      </c>
      <c r="T28" s="2337">
        <v>0</v>
      </c>
      <c r="U28" s="2337">
        <v>0</v>
      </c>
      <c r="V28" s="2337">
        <v>10.199999999999999</v>
      </c>
      <c r="W28" s="2467">
        <v>467.03000000000003</v>
      </c>
      <c r="X28" s="2337">
        <v>0</v>
      </c>
      <c r="Y28" s="2337">
        <v>2.1</v>
      </c>
      <c r="Z28" s="2337">
        <v>0.53</v>
      </c>
      <c r="AA28" s="2337">
        <v>25</v>
      </c>
      <c r="AB28" s="2467">
        <v>27.63</v>
      </c>
      <c r="AC28" s="2337">
        <v>189.57100000000003</v>
      </c>
      <c r="AD28" s="2337">
        <v>1287.53</v>
      </c>
      <c r="AE28" s="2337">
        <v>25.356999999999999</v>
      </c>
      <c r="AF28" s="2337">
        <v>280</v>
      </c>
      <c r="AG28" s="2337">
        <v>222.03700000000001</v>
      </c>
      <c r="AH28" s="2337">
        <v>25.957000000000001</v>
      </c>
      <c r="AI28" s="2337">
        <v>0</v>
      </c>
      <c r="AJ28" s="2337">
        <v>0</v>
      </c>
      <c r="AK28" s="2337">
        <v>12.3</v>
      </c>
      <c r="AL28" s="2337">
        <v>0</v>
      </c>
      <c r="AM28" s="2337">
        <v>0</v>
      </c>
      <c r="AN28" s="2337">
        <v>61.9</v>
      </c>
      <c r="AO28" s="2337">
        <v>0</v>
      </c>
      <c r="AP28" s="2337">
        <v>0</v>
      </c>
      <c r="AQ28" s="2337">
        <v>0</v>
      </c>
      <c r="AR28" s="2337">
        <v>0</v>
      </c>
      <c r="AS28" s="2337">
        <v>2.7</v>
      </c>
      <c r="AT28" s="2337">
        <v>8.15</v>
      </c>
      <c r="AU28" s="2337">
        <v>6.48</v>
      </c>
      <c r="AV28" s="2337">
        <v>19.2</v>
      </c>
      <c r="AW28" s="2337">
        <v>0</v>
      </c>
      <c r="AX28" s="2337">
        <v>29.58</v>
      </c>
      <c r="AY28" s="2337">
        <v>4.12</v>
      </c>
      <c r="AZ28" s="2337">
        <v>7.28</v>
      </c>
      <c r="BA28" s="2337">
        <v>40.47</v>
      </c>
      <c r="BB28" s="2337">
        <v>5.87</v>
      </c>
      <c r="BC28" s="2337">
        <v>6</v>
      </c>
      <c r="BD28" s="2337">
        <v>3.8</v>
      </c>
      <c r="BE28" s="2337">
        <v>0</v>
      </c>
      <c r="BF28" s="2467">
        <v>2238.3019999999997</v>
      </c>
      <c r="BG28" s="2470">
        <v>2732.9619999999995</v>
      </c>
      <c r="BI28" s="2478">
        <v>4655</v>
      </c>
      <c r="BJ28" s="2480">
        <v>2.7</v>
      </c>
      <c r="BK28" s="2483">
        <v>7390.6619999999994</v>
      </c>
    </row>
    <row r="29" spans="1:63" ht="14.45" customHeight="1" x14ac:dyDescent="0.2">
      <c r="A29" s="453" t="s">
        <v>383</v>
      </c>
      <c r="B29" s="2337">
        <v>0</v>
      </c>
      <c r="C29" s="2337">
        <v>125</v>
      </c>
      <c r="D29" s="2670">
        <v>0</v>
      </c>
      <c r="E29" s="2337">
        <v>12</v>
      </c>
      <c r="F29" s="2337">
        <v>0</v>
      </c>
      <c r="G29" s="2337">
        <v>0</v>
      </c>
      <c r="H29" s="2337">
        <v>0</v>
      </c>
      <c r="I29" s="2337">
        <v>0</v>
      </c>
      <c r="J29" s="2337">
        <v>3.5</v>
      </c>
      <c r="K29" s="2337">
        <v>0</v>
      </c>
      <c r="L29" s="2337">
        <v>49</v>
      </c>
      <c r="M29" s="2337">
        <v>19</v>
      </c>
      <c r="N29" s="2337">
        <v>0</v>
      </c>
      <c r="O29" s="2337">
        <v>31</v>
      </c>
      <c r="P29" s="2337">
        <v>0</v>
      </c>
      <c r="Q29" s="2337">
        <v>0</v>
      </c>
      <c r="R29" s="2337">
        <v>25</v>
      </c>
      <c r="S29" s="2337">
        <v>14</v>
      </c>
      <c r="T29" s="2337">
        <v>45</v>
      </c>
      <c r="U29" s="2337">
        <v>20</v>
      </c>
      <c r="V29" s="2337">
        <v>38</v>
      </c>
      <c r="W29" s="2467">
        <v>381.5</v>
      </c>
      <c r="X29" s="2337">
        <v>0</v>
      </c>
      <c r="Y29" s="2337">
        <v>0</v>
      </c>
      <c r="Z29" s="2337">
        <v>0</v>
      </c>
      <c r="AA29" s="2337">
        <v>5</v>
      </c>
      <c r="AB29" s="2467">
        <v>5</v>
      </c>
      <c r="AC29" s="2337">
        <v>9</v>
      </c>
      <c r="AD29" s="2337">
        <v>87.7</v>
      </c>
      <c r="AE29" s="2337">
        <v>50.5</v>
      </c>
      <c r="AF29" s="2337">
        <v>100</v>
      </c>
      <c r="AG29" s="2337">
        <v>100</v>
      </c>
      <c r="AH29" s="2337">
        <v>26</v>
      </c>
      <c r="AI29" s="2337">
        <v>35</v>
      </c>
      <c r="AJ29" s="2337">
        <v>0</v>
      </c>
      <c r="AK29" s="2337">
        <v>9</v>
      </c>
      <c r="AL29" s="2337">
        <v>0</v>
      </c>
      <c r="AM29" s="2337">
        <v>0</v>
      </c>
      <c r="AN29" s="2337">
        <v>190.5</v>
      </c>
      <c r="AO29" s="2337">
        <v>5</v>
      </c>
      <c r="AP29" s="2337">
        <v>0</v>
      </c>
      <c r="AQ29" s="2337">
        <v>0</v>
      </c>
      <c r="AR29" s="2337">
        <v>0</v>
      </c>
      <c r="AS29" s="2337">
        <v>0</v>
      </c>
      <c r="AT29" s="2337">
        <v>82.9</v>
      </c>
      <c r="AU29" s="2337">
        <v>3</v>
      </c>
      <c r="AV29" s="2337">
        <v>10</v>
      </c>
      <c r="AW29" s="2337">
        <v>30</v>
      </c>
      <c r="AX29" s="2337">
        <v>80</v>
      </c>
      <c r="AY29" s="2337">
        <v>2.5</v>
      </c>
      <c r="AZ29" s="2337">
        <v>15</v>
      </c>
      <c r="BA29" s="2337">
        <v>31</v>
      </c>
      <c r="BB29" s="2337">
        <v>0</v>
      </c>
      <c r="BC29" s="2337">
        <v>0</v>
      </c>
      <c r="BD29" s="2337">
        <v>290</v>
      </c>
      <c r="BE29" s="2337">
        <v>0</v>
      </c>
      <c r="BF29" s="2467">
        <v>1157.0999999999999</v>
      </c>
      <c r="BG29" s="2470">
        <v>1543.6</v>
      </c>
      <c r="BI29" s="2478">
        <v>6725</v>
      </c>
      <c r="BJ29" s="2480">
        <v>5.5030000000000001</v>
      </c>
      <c r="BK29" s="2483">
        <v>8274.1029999999992</v>
      </c>
    </row>
    <row r="30" spans="1:63" ht="14.45" customHeight="1" x14ac:dyDescent="0.2">
      <c r="A30" s="453" t="s">
        <v>384</v>
      </c>
      <c r="B30" s="2337">
        <v>0</v>
      </c>
      <c r="C30" s="2337">
        <v>17</v>
      </c>
      <c r="D30" s="2670">
        <v>46</v>
      </c>
      <c r="E30" s="2337">
        <v>10</v>
      </c>
      <c r="F30" s="2337">
        <v>0</v>
      </c>
      <c r="G30" s="2337">
        <v>470</v>
      </c>
      <c r="H30" s="2337">
        <v>132</v>
      </c>
      <c r="I30" s="2337">
        <v>46</v>
      </c>
      <c r="J30" s="2337">
        <v>48</v>
      </c>
      <c r="K30" s="2337">
        <v>40</v>
      </c>
      <c r="L30" s="2337">
        <v>106</v>
      </c>
      <c r="M30" s="2337">
        <v>66.599999999999994</v>
      </c>
      <c r="N30" s="2337">
        <v>187.8</v>
      </c>
      <c r="O30" s="2337">
        <v>20</v>
      </c>
      <c r="P30" s="2337">
        <v>0</v>
      </c>
      <c r="Q30" s="2337">
        <v>6</v>
      </c>
      <c r="R30" s="2337">
        <v>11</v>
      </c>
      <c r="S30" s="2337">
        <v>6</v>
      </c>
      <c r="T30" s="2337">
        <v>0</v>
      </c>
      <c r="U30" s="2337">
        <v>0</v>
      </c>
      <c r="V30" s="2337">
        <v>31</v>
      </c>
      <c r="W30" s="2467">
        <v>1243.4000000000001</v>
      </c>
      <c r="X30" s="2337">
        <v>16</v>
      </c>
      <c r="Y30" s="2337">
        <v>11</v>
      </c>
      <c r="Z30" s="2337">
        <v>6</v>
      </c>
      <c r="AA30" s="2337">
        <v>180</v>
      </c>
      <c r="AB30" s="2467">
        <v>213</v>
      </c>
      <c r="AC30" s="2337">
        <v>492.44999999999993</v>
      </c>
      <c r="AD30" s="2337">
        <v>5180.8100000000004</v>
      </c>
      <c r="AE30" s="2337">
        <v>179.5</v>
      </c>
      <c r="AF30" s="2337">
        <v>102</v>
      </c>
      <c r="AG30" s="2337">
        <v>2027</v>
      </c>
      <c r="AH30" s="2337">
        <v>145.36000000000001</v>
      </c>
      <c r="AI30" s="2337">
        <v>43.26</v>
      </c>
      <c r="AJ30" s="2337">
        <v>53.68</v>
      </c>
      <c r="AK30" s="2337">
        <v>9</v>
      </c>
      <c r="AL30" s="2337">
        <v>100</v>
      </c>
      <c r="AM30" s="2337">
        <v>0</v>
      </c>
      <c r="AN30" s="2337">
        <v>185</v>
      </c>
      <c r="AO30" s="2337">
        <v>13.5</v>
      </c>
      <c r="AP30" s="2337">
        <v>0</v>
      </c>
      <c r="AQ30" s="2337">
        <v>6</v>
      </c>
      <c r="AR30" s="2337">
        <v>0</v>
      </c>
      <c r="AS30" s="2337">
        <v>0</v>
      </c>
      <c r="AT30" s="2337">
        <v>31</v>
      </c>
      <c r="AU30" s="2337">
        <v>40.9</v>
      </c>
      <c r="AV30" s="2337">
        <v>124</v>
      </c>
      <c r="AW30" s="2337">
        <v>43</v>
      </c>
      <c r="AX30" s="2337">
        <v>55.7</v>
      </c>
      <c r="AY30" s="2337">
        <v>17.5</v>
      </c>
      <c r="AZ30" s="2337">
        <v>15</v>
      </c>
      <c r="BA30" s="2337">
        <v>5</v>
      </c>
      <c r="BB30" s="2337">
        <v>13.5</v>
      </c>
      <c r="BC30" s="2337">
        <v>24</v>
      </c>
      <c r="BD30" s="2337">
        <v>60</v>
      </c>
      <c r="BE30" s="2337">
        <v>0</v>
      </c>
      <c r="BF30" s="2467">
        <v>8967.16</v>
      </c>
      <c r="BG30" s="2470">
        <v>10423.56</v>
      </c>
      <c r="BI30" s="2478">
        <v>14333</v>
      </c>
      <c r="BJ30" s="2480">
        <v>98</v>
      </c>
      <c r="BK30" s="2483">
        <v>24854.559999999998</v>
      </c>
    </row>
    <row r="31" spans="1:63" ht="14.45" customHeight="1" x14ac:dyDescent="0.2">
      <c r="A31" s="453" t="s">
        <v>385</v>
      </c>
      <c r="B31" s="2337">
        <v>0</v>
      </c>
      <c r="C31" s="2337">
        <v>0</v>
      </c>
      <c r="D31" s="2670">
        <v>10</v>
      </c>
      <c r="E31" s="2337">
        <v>32.299999999999997</v>
      </c>
      <c r="F31" s="2337">
        <v>0</v>
      </c>
      <c r="G31" s="2337">
        <v>91.95</v>
      </c>
      <c r="H31" s="2337">
        <v>60</v>
      </c>
      <c r="I31" s="2337">
        <v>4.5</v>
      </c>
      <c r="J31" s="2337">
        <v>11.54</v>
      </c>
      <c r="K31" s="2337">
        <v>69.05</v>
      </c>
      <c r="L31" s="2337">
        <v>193</v>
      </c>
      <c r="M31" s="2337">
        <v>74</v>
      </c>
      <c r="N31" s="2337">
        <v>261.32</v>
      </c>
      <c r="O31" s="2337">
        <v>0</v>
      </c>
      <c r="P31" s="2337">
        <v>0</v>
      </c>
      <c r="Q31" s="2337">
        <v>0</v>
      </c>
      <c r="R31" s="2337">
        <v>0</v>
      </c>
      <c r="S31" s="2337">
        <v>0</v>
      </c>
      <c r="T31" s="2337">
        <v>0</v>
      </c>
      <c r="U31" s="2337">
        <v>0</v>
      </c>
      <c r="V31" s="2337">
        <v>7.7</v>
      </c>
      <c r="W31" s="2467">
        <v>815.3599999999999</v>
      </c>
      <c r="X31" s="2337">
        <v>0</v>
      </c>
      <c r="Y31" s="2337">
        <v>17.350000000000001</v>
      </c>
      <c r="Z31" s="2337">
        <v>21.4</v>
      </c>
      <c r="AA31" s="2337">
        <v>50.65</v>
      </c>
      <c r="AB31" s="2467">
        <v>89.4</v>
      </c>
      <c r="AC31" s="2337">
        <v>109.3</v>
      </c>
      <c r="AD31" s="2337">
        <v>4502.32</v>
      </c>
      <c r="AE31" s="2337">
        <v>57</v>
      </c>
      <c r="AF31" s="2337">
        <v>125</v>
      </c>
      <c r="AG31" s="2337">
        <v>687</v>
      </c>
      <c r="AH31" s="2337">
        <v>90.3</v>
      </c>
      <c r="AI31" s="2337">
        <v>0</v>
      </c>
      <c r="AJ31" s="2337">
        <v>6.2</v>
      </c>
      <c r="AK31" s="2337">
        <v>5</v>
      </c>
      <c r="AL31" s="2337">
        <v>23</v>
      </c>
      <c r="AM31" s="2337">
        <v>8.5</v>
      </c>
      <c r="AN31" s="2337">
        <v>71</v>
      </c>
      <c r="AO31" s="2337">
        <v>0</v>
      </c>
      <c r="AP31" s="2337">
        <v>6</v>
      </c>
      <c r="AQ31" s="2337">
        <v>7</v>
      </c>
      <c r="AR31" s="2337">
        <v>0</v>
      </c>
      <c r="AS31" s="2337">
        <v>0</v>
      </c>
      <c r="AT31" s="2337">
        <v>5.2</v>
      </c>
      <c r="AU31" s="2337">
        <v>21.2</v>
      </c>
      <c r="AV31" s="2337">
        <v>22.5</v>
      </c>
      <c r="AW31" s="2337">
        <v>7</v>
      </c>
      <c r="AX31" s="2337">
        <v>80.5</v>
      </c>
      <c r="AY31" s="2337">
        <v>12</v>
      </c>
      <c r="AZ31" s="2337">
        <v>15.5</v>
      </c>
      <c r="BA31" s="2337">
        <v>8</v>
      </c>
      <c r="BB31" s="2337">
        <v>12.5</v>
      </c>
      <c r="BC31" s="2337">
        <v>10</v>
      </c>
      <c r="BD31" s="2337">
        <v>35</v>
      </c>
      <c r="BE31" s="2337">
        <v>0</v>
      </c>
      <c r="BF31" s="2467">
        <v>5927.0199999999995</v>
      </c>
      <c r="BG31" s="2470">
        <v>6831.78</v>
      </c>
      <c r="BI31" s="2478">
        <v>4014</v>
      </c>
      <c r="BJ31" s="2480">
        <v>20.8</v>
      </c>
      <c r="BK31" s="2483">
        <v>10866.58</v>
      </c>
    </row>
    <row r="32" spans="1:63" ht="14.45" customHeight="1" x14ac:dyDescent="0.2">
      <c r="A32" s="453" t="s">
        <v>386</v>
      </c>
      <c r="B32" s="2337">
        <v>0</v>
      </c>
      <c r="C32" s="2337">
        <v>0</v>
      </c>
      <c r="D32" s="2670">
        <v>5</v>
      </c>
      <c r="E32" s="2337">
        <v>8</v>
      </c>
      <c r="F32" s="2337">
        <v>0</v>
      </c>
      <c r="G32" s="2337">
        <v>330</v>
      </c>
      <c r="H32" s="2337">
        <v>55</v>
      </c>
      <c r="I32" s="2337">
        <v>4</v>
      </c>
      <c r="J32" s="2337">
        <v>26</v>
      </c>
      <c r="K32" s="2337">
        <v>43</v>
      </c>
      <c r="L32" s="2337">
        <v>125</v>
      </c>
      <c r="M32" s="2337">
        <v>45</v>
      </c>
      <c r="N32" s="2337">
        <v>60</v>
      </c>
      <c r="O32" s="2337">
        <v>16</v>
      </c>
      <c r="P32" s="2337">
        <v>0</v>
      </c>
      <c r="Q32" s="2337">
        <v>2</v>
      </c>
      <c r="R32" s="2337">
        <v>12</v>
      </c>
      <c r="S32" s="2337">
        <v>0</v>
      </c>
      <c r="T32" s="2337">
        <v>0</v>
      </c>
      <c r="U32" s="2337">
        <v>0</v>
      </c>
      <c r="V32" s="2337">
        <v>18</v>
      </c>
      <c r="W32" s="2467">
        <v>749</v>
      </c>
      <c r="X32" s="2337">
        <v>5</v>
      </c>
      <c r="Y32" s="2337">
        <v>7</v>
      </c>
      <c r="Z32" s="2337">
        <v>10</v>
      </c>
      <c r="AA32" s="2337">
        <v>45</v>
      </c>
      <c r="AB32" s="2467">
        <v>67</v>
      </c>
      <c r="AC32" s="2337">
        <v>159.87</v>
      </c>
      <c r="AD32" s="2337">
        <v>4759.67</v>
      </c>
      <c r="AE32" s="2337">
        <v>123</v>
      </c>
      <c r="AF32" s="2337">
        <v>42.5</v>
      </c>
      <c r="AG32" s="2337">
        <v>963.5</v>
      </c>
      <c r="AH32" s="2337">
        <v>84.95</v>
      </c>
      <c r="AI32" s="2337">
        <v>38.119999999999997</v>
      </c>
      <c r="AJ32" s="2337">
        <v>4.63</v>
      </c>
      <c r="AK32" s="2337">
        <v>5.5</v>
      </c>
      <c r="AL32" s="2337">
        <v>5</v>
      </c>
      <c r="AM32" s="2337">
        <v>5</v>
      </c>
      <c r="AN32" s="2337">
        <v>127</v>
      </c>
      <c r="AO32" s="2337">
        <v>6</v>
      </c>
      <c r="AP32" s="2337">
        <v>24</v>
      </c>
      <c r="AQ32" s="2337">
        <v>0</v>
      </c>
      <c r="AR32" s="2337">
        <v>5</v>
      </c>
      <c r="AS32" s="2337">
        <v>2.5</v>
      </c>
      <c r="AT32" s="2337">
        <v>18</v>
      </c>
      <c r="AU32" s="2337">
        <v>19</v>
      </c>
      <c r="AV32" s="2337">
        <v>27</v>
      </c>
      <c r="AW32" s="2337">
        <v>0</v>
      </c>
      <c r="AX32" s="2337">
        <v>10.5</v>
      </c>
      <c r="AY32" s="2337">
        <v>17</v>
      </c>
      <c r="AZ32" s="2337">
        <v>8.5</v>
      </c>
      <c r="BA32" s="2337">
        <v>11</v>
      </c>
      <c r="BB32" s="2337">
        <v>3</v>
      </c>
      <c r="BC32" s="2337">
        <v>12.5</v>
      </c>
      <c r="BD32" s="2337">
        <v>16.5</v>
      </c>
      <c r="BE32" s="2337">
        <v>0</v>
      </c>
      <c r="BF32" s="2467">
        <v>6499.24</v>
      </c>
      <c r="BG32" s="2470">
        <v>7315.24</v>
      </c>
      <c r="BI32" s="2478">
        <v>12922</v>
      </c>
      <c r="BJ32" s="2480">
        <v>2.625</v>
      </c>
      <c r="BK32" s="2483">
        <v>20239.864999999998</v>
      </c>
    </row>
    <row r="33" spans="1:63" ht="14.45" customHeight="1" x14ac:dyDescent="0.2">
      <c r="A33" s="453" t="s">
        <v>387</v>
      </c>
      <c r="B33" s="2337">
        <v>0</v>
      </c>
      <c r="C33" s="2337">
        <v>0</v>
      </c>
      <c r="D33" s="2670">
        <v>3</v>
      </c>
      <c r="E33" s="2337">
        <v>75</v>
      </c>
      <c r="F33" s="2337">
        <v>0</v>
      </c>
      <c r="G33" s="2337">
        <v>48</v>
      </c>
      <c r="H33" s="2337">
        <v>30</v>
      </c>
      <c r="I33" s="2337">
        <v>8</v>
      </c>
      <c r="J33" s="2337">
        <v>11</v>
      </c>
      <c r="K33" s="2337">
        <v>9</v>
      </c>
      <c r="L33" s="2337">
        <v>81</v>
      </c>
      <c r="M33" s="2337">
        <v>23</v>
      </c>
      <c r="N33" s="2337">
        <v>99</v>
      </c>
      <c r="O33" s="2337">
        <v>0</v>
      </c>
      <c r="P33" s="2337">
        <v>0</v>
      </c>
      <c r="Q33" s="2337">
        <v>0</v>
      </c>
      <c r="R33" s="2337">
        <v>0</v>
      </c>
      <c r="S33" s="2337">
        <v>0</v>
      </c>
      <c r="T33" s="2337">
        <v>0</v>
      </c>
      <c r="U33" s="2337">
        <v>0</v>
      </c>
      <c r="V33" s="2337">
        <v>17</v>
      </c>
      <c r="W33" s="2467">
        <v>404</v>
      </c>
      <c r="X33" s="2337">
        <v>0</v>
      </c>
      <c r="Y33" s="2337">
        <v>11</v>
      </c>
      <c r="Z33" s="2337">
        <v>0</v>
      </c>
      <c r="AA33" s="2337">
        <v>28</v>
      </c>
      <c r="AB33" s="2467">
        <v>39</v>
      </c>
      <c r="AC33" s="2337">
        <v>92</v>
      </c>
      <c r="AD33" s="2337">
        <v>7062.42</v>
      </c>
      <c r="AE33" s="2337">
        <v>83</v>
      </c>
      <c r="AF33" s="2337">
        <v>61.5</v>
      </c>
      <c r="AG33" s="2337">
        <v>265.5</v>
      </c>
      <c r="AH33" s="2337">
        <v>181.53</v>
      </c>
      <c r="AI33" s="2337">
        <v>0</v>
      </c>
      <c r="AJ33" s="2337">
        <v>80.47</v>
      </c>
      <c r="AK33" s="2337">
        <v>0</v>
      </c>
      <c r="AL33" s="2337">
        <v>27</v>
      </c>
      <c r="AM33" s="2337">
        <v>0</v>
      </c>
      <c r="AN33" s="2337">
        <v>96</v>
      </c>
      <c r="AO33" s="2337">
        <v>9</v>
      </c>
      <c r="AP33" s="2337">
        <v>0</v>
      </c>
      <c r="AQ33" s="2337">
        <v>8.5</v>
      </c>
      <c r="AR33" s="2337">
        <v>0</v>
      </c>
      <c r="AS33" s="2337">
        <v>0</v>
      </c>
      <c r="AT33" s="2337">
        <v>36</v>
      </c>
      <c r="AU33" s="2337">
        <v>31</v>
      </c>
      <c r="AV33" s="2337">
        <v>103</v>
      </c>
      <c r="AW33" s="2337">
        <v>0</v>
      </c>
      <c r="AX33" s="2337">
        <v>220</v>
      </c>
      <c r="AY33" s="2337">
        <v>64</v>
      </c>
      <c r="AZ33" s="2337">
        <v>55</v>
      </c>
      <c r="BA33" s="2337">
        <v>6</v>
      </c>
      <c r="BB33" s="2337">
        <v>29</v>
      </c>
      <c r="BC33" s="2337">
        <v>13</v>
      </c>
      <c r="BD33" s="2337">
        <v>7.5</v>
      </c>
      <c r="BE33" s="2337">
        <v>0</v>
      </c>
      <c r="BF33" s="2467">
        <v>8531.42</v>
      </c>
      <c r="BG33" s="2470">
        <v>8974.42</v>
      </c>
      <c r="BI33" s="2478">
        <v>12420</v>
      </c>
      <c r="BJ33" s="2480">
        <v>2.0249999999999999</v>
      </c>
      <c r="BK33" s="2483">
        <v>21396.445</v>
      </c>
    </row>
    <row r="34" spans="1:63" ht="14.45" customHeight="1" x14ac:dyDescent="0.2">
      <c r="A34" s="453" t="s">
        <v>388</v>
      </c>
      <c r="B34" s="2337">
        <v>0</v>
      </c>
      <c r="C34" s="2337">
        <v>0</v>
      </c>
      <c r="D34" s="2670">
        <v>21</v>
      </c>
      <c r="E34" s="2337">
        <v>11</v>
      </c>
      <c r="F34" s="2337">
        <v>0</v>
      </c>
      <c r="G34" s="2337">
        <v>75.099999999999994</v>
      </c>
      <c r="H34" s="2337">
        <v>47.9</v>
      </c>
      <c r="I34" s="2337">
        <v>12</v>
      </c>
      <c r="J34" s="2337">
        <v>22</v>
      </c>
      <c r="K34" s="2337">
        <v>23</v>
      </c>
      <c r="L34" s="2337">
        <v>34</v>
      </c>
      <c r="M34" s="2337">
        <v>96</v>
      </c>
      <c r="N34" s="2337">
        <v>160.38999999999999</v>
      </c>
      <c r="O34" s="2337">
        <v>60</v>
      </c>
      <c r="P34" s="2337">
        <v>0</v>
      </c>
      <c r="Q34" s="2337">
        <v>0</v>
      </c>
      <c r="R34" s="2337">
        <v>0</v>
      </c>
      <c r="S34" s="2337">
        <v>0</v>
      </c>
      <c r="T34" s="2337">
        <v>0</v>
      </c>
      <c r="U34" s="2337">
        <v>0</v>
      </c>
      <c r="V34" s="2337">
        <v>21</v>
      </c>
      <c r="W34" s="2467">
        <v>583.39</v>
      </c>
      <c r="X34" s="2337">
        <v>0</v>
      </c>
      <c r="Y34" s="2337">
        <v>32.5</v>
      </c>
      <c r="Z34" s="2337">
        <v>0</v>
      </c>
      <c r="AA34" s="2337">
        <v>41</v>
      </c>
      <c r="AB34" s="2467">
        <v>73.5</v>
      </c>
      <c r="AC34" s="2337">
        <v>303.86</v>
      </c>
      <c r="AD34" s="2337">
        <v>3306.17</v>
      </c>
      <c r="AE34" s="2337">
        <v>197</v>
      </c>
      <c r="AF34" s="2337">
        <v>30.5</v>
      </c>
      <c r="AG34" s="2337">
        <v>328.5</v>
      </c>
      <c r="AH34" s="2337">
        <v>171.8</v>
      </c>
      <c r="AI34" s="2337">
        <v>12.299999999999999</v>
      </c>
      <c r="AJ34" s="2337">
        <v>0</v>
      </c>
      <c r="AK34" s="2337">
        <v>11.9</v>
      </c>
      <c r="AL34" s="2337">
        <v>5.5</v>
      </c>
      <c r="AM34" s="2337">
        <v>0</v>
      </c>
      <c r="AN34" s="2337">
        <v>78</v>
      </c>
      <c r="AO34" s="2337">
        <v>0</v>
      </c>
      <c r="AP34" s="2337">
        <v>22</v>
      </c>
      <c r="AQ34" s="2337">
        <v>0</v>
      </c>
      <c r="AR34" s="2337">
        <v>0</v>
      </c>
      <c r="AS34" s="2337">
        <v>0</v>
      </c>
      <c r="AT34" s="2337">
        <v>21</v>
      </c>
      <c r="AU34" s="2337">
        <v>32.5</v>
      </c>
      <c r="AV34" s="2337">
        <v>16.5</v>
      </c>
      <c r="AW34" s="2337">
        <v>32</v>
      </c>
      <c r="AX34" s="2337">
        <v>118.7</v>
      </c>
      <c r="AY34" s="2337">
        <v>6</v>
      </c>
      <c r="AZ34" s="2337">
        <v>19</v>
      </c>
      <c r="BA34" s="2337">
        <v>0</v>
      </c>
      <c r="BB34" s="2337">
        <v>42</v>
      </c>
      <c r="BC34" s="2337">
        <v>9.5</v>
      </c>
      <c r="BD34" s="2337">
        <v>315.7</v>
      </c>
      <c r="BE34" s="2337">
        <v>0</v>
      </c>
      <c r="BF34" s="2467">
        <v>5080.43</v>
      </c>
      <c r="BG34" s="2470">
        <v>5737.3200000000006</v>
      </c>
      <c r="BI34" s="2478">
        <v>16763</v>
      </c>
      <c r="BJ34" s="2480">
        <v>7.2</v>
      </c>
      <c r="BK34" s="2483">
        <v>22507.52</v>
      </c>
    </row>
    <row r="35" spans="1:63" ht="14.45" customHeight="1" x14ac:dyDescent="0.2">
      <c r="A35" s="2335" t="s">
        <v>389</v>
      </c>
      <c r="B35" s="2336">
        <v>0</v>
      </c>
      <c r="C35" s="2336">
        <v>0</v>
      </c>
      <c r="D35" s="2671">
        <v>335.5</v>
      </c>
      <c r="E35" s="2336">
        <v>96.22</v>
      </c>
      <c r="F35" s="2336">
        <v>11</v>
      </c>
      <c r="G35" s="2336">
        <v>2889</v>
      </c>
      <c r="H35" s="2336">
        <v>1363</v>
      </c>
      <c r="I35" s="2336">
        <v>136.6</v>
      </c>
      <c r="J35" s="2336">
        <v>351.2</v>
      </c>
      <c r="K35" s="2336">
        <v>1377.15</v>
      </c>
      <c r="L35" s="2336">
        <v>2508</v>
      </c>
      <c r="M35" s="2336">
        <v>1134</v>
      </c>
      <c r="N35" s="2336">
        <v>2477.34</v>
      </c>
      <c r="O35" s="2336">
        <v>0</v>
      </c>
      <c r="P35" s="2336">
        <v>9</v>
      </c>
      <c r="Q35" s="2336">
        <v>86</v>
      </c>
      <c r="R35" s="2336">
        <v>78</v>
      </c>
      <c r="S35" s="2336">
        <v>0</v>
      </c>
      <c r="T35" s="2336">
        <v>0</v>
      </c>
      <c r="U35" s="2336">
        <v>0</v>
      </c>
      <c r="V35" s="2336">
        <v>676.8</v>
      </c>
      <c r="W35" s="2468">
        <v>13528.81</v>
      </c>
      <c r="X35" s="2336">
        <v>10</v>
      </c>
      <c r="Y35" s="2336">
        <v>258.8</v>
      </c>
      <c r="Z35" s="2336">
        <v>115</v>
      </c>
      <c r="AA35" s="2336">
        <v>1689.2</v>
      </c>
      <c r="AB35" s="2468">
        <v>2073</v>
      </c>
      <c r="AC35" s="2336">
        <v>449.7</v>
      </c>
      <c r="AD35" s="2336">
        <v>58875.950000000004</v>
      </c>
      <c r="AE35" s="2336">
        <v>9528.2000000000007</v>
      </c>
      <c r="AF35" s="2336">
        <v>200.5</v>
      </c>
      <c r="AG35" s="2336">
        <v>8899</v>
      </c>
      <c r="AH35" s="2336">
        <v>1246.623</v>
      </c>
      <c r="AI35" s="2336">
        <v>2011.777</v>
      </c>
      <c r="AJ35" s="2336">
        <v>40.83</v>
      </c>
      <c r="AK35" s="2336">
        <v>0</v>
      </c>
      <c r="AL35" s="2336">
        <v>735.72</v>
      </c>
      <c r="AM35" s="2336">
        <v>25</v>
      </c>
      <c r="AN35" s="2336">
        <v>308</v>
      </c>
      <c r="AO35" s="2336">
        <v>5</v>
      </c>
      <c r="AP35" s="2336">
        <v>14.5</v>
      </c>
      <c r="AQ35" s="2336">
        <v>17</v>
      </c>
      <c r="AR35" s="2336">
        <v>91.6</v>
      </c>
      <c r="AS35" s="2336">
        <v>1</v>
      </c>
      <c r="AT35" s="2336">
        <v>92.9</v>
      </c>
      <c r="AU35" s="2336">
        <v>132.30000000000001</v>
      </c>
      <c r="AV35" s="2336">
        <v>968.8</v>
      </c>
      <c r="AW35" s="2336">
        <v>33</v>
      </c>
      <c r="AX35" s="2336">
        <v>34.700000000000003</v>
      </c>
      <c r="AY35" s="2336">
        <v>568.13</v>
      </c>
      <c r="AZ35" s="2336">
        <v>35</v>
      </c>
      <c r="BA35" s="2336">
        <v>25.7</v>
      </c>
      <c r="BB35" s="2336">
        <v>784</v>
      </c>
      <c r="BC35" s="2336">
        <v>222.5</v>
      </c>
      <c r="BD35" s="2336">
        <v>47.5</v>
      </c>
      <c r="BE35" s="2336">
        <v>0</v>
      </c>
      <c r="BF35" s="2468">
        <v>85394.930000000022</v>
      </c>
      <c r="BG35" s="2471">
        <v>100996.74000000002</v>
      </c>
      <c r="BI35" s="2468">
        <v>110070</v>
      </c>
      <c r="BJ35" s="2481">
        <v>32.131</v>
      </c>
      <c r="BK35" s="2484">
        <v>211098.87099999998</v>
      </c>
    </row>
    <row r="36" spans="1:63" ht="14.45" customHeight="1" x14ac:dyDescent="0.2">
      <c r="A36" s="453" t="s">
        <v>390</v>
      </c>
      <c r="B36" s="2337">
        <v>0</v>
      </c>
      <c r="C36" s="2337">
        <v>0</v>
      </c>
      <c r="D36" s="2670">
        <v>175</v>
      </c>
      <c r="E36" s="2337">
        <v>56</v>
      </c>
      <c r="F36" s="2337">
        <v>7</v>
      </c>
      <c r="G36" s="2337">
        <v>1400</v>
      </c>
      <c r="H36" s="2337">
        <v>680</v>
      </c>
      <c r="I36" s="2337">
        <v>69</v>
      </c>
      <c r="J36" s="2337">
        <v>149</v>
      </c>
      <c r="K36" s="2337">
        <v>752</v>
      </c>
      <c r="L36" s="2337">
        <v>1307</v>
      </c>
      <c r="M36" s="2337">
        <v>691</v>
      </c>
      <c r="N36" s="2337">
        <v>1531.3400000000001</v>
      </c>
      <c r="O36" s="2337">
        <v>0</v>
      </c>
      <c r="P36" s="2337">
        <v>0</v>
      </c>
      <c r="Q36" s="2337">
        <v>50</v>
      </c>
      <c r="R36" s="2337">
        <v>56</v>
      </c>
      <c r="S36" s="2337">
        <v>0</v>
      </c>
      <c r="T36" s="2337">
        <v>0</v>
      </c>
      <c r="U36" s="2337">
        <v>0</v>
      </c>
      <c r="V36" s="2337">
        <v>440</v>
      </c>
      <c r="W36" s="2467">
        <v>7363.34</v>
      </c>
      <c r="X36" s="2337">
        <v>0</v>
      </c>
      <c r="Y36" s="2337">
        <v>45</v>
      </c>
      <c r="Z36" s="2337">
        <v>15</v>
      </c>
      <c r="AA36" s="2337">
        <v>470</v>
      </c>
      <c r="AB36" s="2467">
        <v>530</v>
      </c>
      <c r="AC36" s="2337">
        <v>64.2</v>
      </c>
      <c r="AD36" s="2337">
        <v>17512.62</v>
      </c>
      <c r="AE36" s="2337">
        <v>337.6</v>
      </c>
      <c r="AF36" s="2337">
        <v>78.5</v>
      </c>
      <c r="AG36" s="2337">
        <v>2541</v>
      </c>
      <c r="AH36" s="2337">
        <v>130</v>
      </c>
      <c r="AI36" s="2337">
        <v>354.5</v>
      </c>
      <c r="AJ36" s="2337">
        <v>18.829999999999998</v>
      </c>
      <c r="AK36" s="2337">
        <v>0</v>
      </c>
      <c r="AL36" s="2337">
        <v>120.47</v>
      </c>
      <c r="AM36" s="2337">
        <v>8</v>
      </c>
      <c r="AN36" s="2337">
        <v>89</v>
      </c>
      <c r="AO36" s="2337">
        <v>0</v>
      </c>
      <c r="AP36" s="2337">
        <v>0</v>
      </c>
      <c r="AQ36" s="2337">
        <v>0</v>
      </c>
      <c r="AR36" s="2337">
        <v>57.599999999999994</v>
      </c>
      <c r="AS36" s="2337">
        <v>0</v>
      </c>
      <c r="AT36" s="2337">
        <v>28.9</v>
      </c>
      <c r="AU36" s="2337">
        <v>4.8000000000000007</v>
      </c>
      <c r="AV36" s="2337">
        <v>270.3</v>
      </c>
      <c r="AW36" s="2337">
        <v>0</v>
      </c>
      <c r="AX36" s="2337">
        <v>4</v>
      </c>
      <c r="AY36" s="2337">
        <v>94.13</v>
      </c>
      <c r="AZ36" s="2337">
        <v>14</v>
      </c>
      <c r="BA36" s="2337">
        <v>0</v>
      </c>
      <c r="BB36" s="2337">
        <v>42.5</v>
      </c>
      <c r="BC36" s="2337">
        <v>59</v>
      </c>
      <c r="BD36" s="2337">
        <v>9</v>
      </c>
      <c r="BE36" s="2337">
        <v>0</v>
      </c>
      <c r="BF36" s="2467">
        <v>21838.95</v>
      </c>
      <c r="BG36" s="2470">
        <v>29732.29</v>
      </c>
      <c r="BI36" s="2478">
        <v>34659</v>
      </c>
      <c r="BJ36" s="2480">
        <v>13.54</v>
      </c>
      <c r="BK36" s="2483">
        <v>64404.83</v>
      </c>
    </row>
    <row r="37" spans="1:63" ht="14.45" customHeight="1" x14ac:dyDescent="0.2">
      <c r="A37" s="453" t="s">
        <v>391</v>
      </c>
      <c r="B37" s="2337">
        <v>0</v>
      </c>
      <c r="C37" s="2337">
        <v>0</v>
      </c>
      <c r="D37" s="2670">
        <v>21</v>
      </c>
      <c r="E37" s="2337">
        <v>7</v>
      </c>
      <c r="F37" s="2337">
        <v>2</v>
      </c>
      <c r="G37" s="2337">
        <v>280</v>
      </c>
      <c r="H37" s="2337">
        <v>110</v>
      </c>
      <c r="I37" s="2337">
        <v>6</v>
      </c>
      <c r="J37" s="2337">
        <v>50</v>
      </c>
      <c r="K37" s="2337">
        <v>100</v>
      </c>
      <c r="L37" s="2337">
        <v>250</v>
      </c>
      <c r="M37" s="2337">
        <v>109</v>
      </c>
      <c r="N37" s="2337">
        <v>270</v>
      </c>
      <c r="O37" s="2337">
        <v>0</v>
      </c>
      <c r="P37" s="2337">
        <v>0</v>
      </c>
      <c r="Q37" s="2337">
        <v>2</v>
      </c>
      <c r="R37" s="2337">
        <v>10</v>
      </c>
      <c r="S37" s="2337">
        <v>0</v>
      </c>
      <c r="T37" s="2337">
        <v>0</v>
      </c>
      <c r="U37" s="2337">
        <v>0</v>
      </c>
      <c r="V37" s="2337">
        <v>23</v>
      </c>
      <c r="W37" s="2467">
        <v>1240</v>
      </c>
      <c r="X37" s="2337">
        <v>0</v>
      </c>
      <c r="Y37" s="2337">
        <v>100</v>
      </c>
      <c r="Z37" s="2337">
        <v>30</v>
      </c>
      <c r="AA37" s="2337">
        <v>500</v>
      </c>
      <c r="AB37" s="2467">
        <v>630</v>
      </c>
      <c r="AC37" s="2337">
        <v>12</v>
      </c>
      <c r="AD37" s="2337">
        <v>13672.35</v>
      </c>
      <c r="AE37" s="2337">
        <v>331.8</v>
      </c>
      <c r="AF37" s="2337">
        <v>20</v>
      </c>
      <c r="AG37" s="2337">
        <v>2726</v>
      </c>
      <c r="AH37" s="2337">
        <v>52</v>
      </c>
      <c r="AI37" s="2337">
        <v>140</v>
      </c>
      <c r="AJ37" s="2337">
        <v>5</v>
      </c>
      <c r="AK37" s="2337">
        <v>0</v>
      </c>
      <c r="AL37" s="2337">
        <v>25</v>
      </c>
      <c r="AM37" s="2337">
        <v>0</v>
      </c>
      <c r="AN37" s="2337">
        <v>33</v>
      </c>
      <c r="AO37" s="2337">
        <v>0</v>
      </c>
      <c r="AP37" s="2337">
        <v>4.5</v>
      </c>
      <c r="AQ37" s="2337">
        <v>0</v>
      </c>
      <c r="AR37" s="2337">
        <v>12</v>
      </c>
      <c r="AS37" s="2337">
        <v>0</v>
      </c>
      <c r="AT37" s="2337">
        <v>29</v>
      </c>
      <c r="AU37" s="2337">
        <v>30</v>
      </c>
      <c r="AV37" s="2337">
        <v>320.5</v>
      </c>
      <c r="AW37" s="2337">
        <v>0</v>
      </c>
      <c r="AX37" s="2337">
        <v>0</v>
      </c>
      <c r="AY37" s="2337">
        <v>33</v>
      </c>
      <c r="AZ37" s="2337">
        <v>5</v>
      </c>
      <c r="BA37" s="2337">
        <v>5.5</v>
      </c>
      <c r="BB37" s="2337">
        <v>159</v>
      </c>
      <c r="BC37" s="2337">
        <v>14</v>
      </c>
      <c r="BD37" s="2337">
        <v>5</v>
      </c>
      <c r="BE37" s="2337">
        <v>0</v>
      </c>
      <c r="BF37" s="2467">
        <v>17634.650000000001</v>
      </c>
      <c r="BG37" s="2470">
        <v>19504.650000000001</v>
      </c>
      <c r="BI37" s="2478">
        <v>5766</v>
      </c>
      <c r="BJ37" s="2480">
        <v>2.5</v>
      </c>
      <c r="BK37" s="2483">
        <v>25273.15</v>
      </c>
    </row>
    <row r="38" spans="1:63" ht="14.45" customHeight="1" x14ac:dyDescent="0.2">
      <c r="A38" s="453" t="s">
        <v>392</v>
      </c>
      <c r="B38" s="2337">
        <v>0</v>
      </c>
      <c r="C38" s="2337">
        <v>0</v>
      </c>
      <c r="D38" s="2670">
        <v>9</v>
      </c>
      <c r="E38" s="2337">
        <v>10</v>
      </c>
      <c r="F38" s="2337">
        <v>0</v>
      </c>
      <c r="G38" s="2337">
        <v>48</v>
      </c>
      <c r="H38" s="2337">
        <v>20</v>
      </c>
      <c r="I38" s="2337">
        <v>6.6</v>
      </c>
      <c r="J38" s="2337">
        <v>9</v>
      </c>
      <c r="K38" s="2337">
        <v>25</v>
      </c>
      <c r="L38" s="2337">
        <v>56</v>
      </c>
      <c r="M38" s="2337">
        <v>18</v>
      </c>
      <c r="N38" s="2337">
        <v>23</v>
      </c>
      <c r="O38" s="2337">
        <v>0</v>
      </c>
      <c r="P38" s="2337">
        <v>0</v>
      </c>
      <c r="Q38" s="2337">
        <v>0</v>
      </c>
      <c r="R38" s="2337">
        <v>0</v>
      </c>
      <c r="S38" s="2337">
        <v>0</v>
      </c>
      <c r="T38" s="2337">
        <v>0</v>
      </c>
      <c r="U38" s="2337">
        <v>0</v>
      </c>
      <c r="V38" s="2337">
        <v>7</v>
      </c>
      <c r="W38" s="2467">
        <v>231.6</v>
      </c>
      <c r="X38" s="2337">
        <v>0</v>
      </c>
      <c r="Y38" s="2337">
        <v>14.3</v>
      </c>
      <c r="Z38" s="2337">
        <v>4</v>
      </c>
      <c r="AA38" s="2337">
        <v>24.2</v>
      </c>
      <c r="AB38" s="2467">
        <v>42.5</v>
      </c>
      <c r="AC38" s="2337">
        <v>140.5</v>
      </c>
      <c r="AD38" s="2337">
        <v>1125.5999999999999</v>
      </c>
      <c r="AE38" s="2337">
        <v>30</v>
      </c>
      <c r="AF38" s="2337">
        <v>18.5</v>
      </c>
      <c r="AG38" s="2337">
        <v>158.5</v>
      </c>
      <c r="AH38" s="2337">
        <v>46</v>
      </c>
      <c r="AI38" s="2337">
        <v>8.9</v>
      </c>
      <c r="AJ38" s="2337">
        <v>4</v>
      </c>
      <c r="AK38" s="2337">
        <v>0</v>
      </c>
      <c r="AL38" s="2337">
        <v>5</v>
      </c>
      <c r="AM38" s="2337">
        <v>0</v>
      </c>
      <c r="AN38" s="2337">
        <v>14</v>
      </c>
      <c r="AO38" s="2337">
        <v>0</v>
      </c>
      <c r="AP38" s="2337">
        <v>0</v>
      </c>
      <c r="AQ38" s="2337">
        <v>0</v>
      </c>
      <c r="AR38" s="2337">
        <v>1</v>
      </c>
      <c r="AS38" s="2337">
        <v>0</v>
      </c>
      <c r="AT38" s="2337">
        <v>6</v>
      </c>
      <c r="AU38" s="2337">
        <v>2.5</v>
      </c>
      <c r="AV38" s="2337">
        <v>4</v>
      </c>
      <c r="AW38" s="2337">
        <v>25</v>
      </c>
      <c r="AX38" s="2337">
        <v>18.2</v>
      </c>
      <c r="AY38" s="2337">
        <v>1</v>
      </c>
      <c r="AZ38" s="2337">
        <v>6</v>
      </c>
      <c r="BA38" s="2337">
        <v>7.2</v>
      </c>
      <c r="BB38" s="2337">
        <v>0</v>
      </c>
      <c r="BC38" s="2337">
        <v>7.5</v>
      </c>
      <c r="BD38" s="2337">
        <v>12</v>
      </c>
      <c r="BE38" s="2337">
        <v>0</v>
      </c>
      <c r="BF38" s="2467">
        <v>1641.4</v>
      </c>
      <c r="BG38" s="2470">
        <v>1915.5</v>
      </c>
      <c r="BI38" s="2478">
        <v>3215</v>
      </c>
      <c r="BJ38" s="2480">
        <v>0.42</v>
      </c>
      <c r="BK38" s="2483">
        <v>5130.92</v>
      </c>
    </row>
    <row r="39" spans="1:63" ht="14.45" customHeight="1" x14ac:dyDescent="0.2">
      <c r="A39" s="453" t="s">
        <v>393</v>
      </c>
      <c r="B39" s="2337">
        <v>0</v>
      </c>
      <c r="C39" s="2337">
        <v>0</v>
      </c>
      <c r="D39" s="2670">
        <v>30</v>
      </c>
      <c r="E39" s="2337">
        <v>13</v>
      </c>
      <c r="F39" s="2337">
        <v>2</v>
      </c>
      <c r="G39" s="2337">
        <v>40</v>
      </c>
      <c r="H39" s="2337">
        <v>90</v>
      </c>
      <c r="I39" s="2337">
        <v>19</v>
      </c>
      <c r="J39" s="2337">
        <v>41</v>
      </c>
      <c r="K39" s="2337">
        <v>73</v>
      </c>
      <c r="L39" s="2337">
        <v>165</v>
      </c>
      <c r="M39" s="2337">
        <v>19</v>
      </c>
      <c r="N39" s="2337">
        <v>43</v>
      </c>
      <c r="O39" s="2337">
        <v>0</v>
      </c>
      <c r="P39" s="2337">
        <v>4</v>
      </c>
      <c r="Q39" s="2337">
        <v>9</v>
      </c>
      <c r="R39" s="2337">
        <v>10</v>
      </c>
      <c r="S39" s="2337">
        <v>0</v>
      </c>
      <c r="T39" s="2337">
        <v>0</v>
      </c>
      <c r="U39" s="2337">
        <v>0</v>
      </c>
      <c r="V39" s="2337">
        <v>69</v>
      </c>
      <c r="W39" s="2467">
        <v>627</v>
      </c>
      <c r="X39" s="2337">
        <v>10</v>
      </c>
      <c r="Y39" s="2337">
        <v>10</v>
      </c>
      <c r="Z39" s="2337">
        <v>19</v>
      </c>
      <c r="AA39" s="2337">
        <v>200</v>
      </c>
      <c r="AB39" s="2467">
        <v>239</v>
      </c>
      <c r="AC39" s="2337">
        <v>23.5</v>
      </c>
      <c r="AD39" s="2337">
        <v>4662.1499999999996</v>
      </c>
      <c r="AE39" s="2337">
        <v>4845.8</v>
      </c>
      <c r="AF39" s="2337">
        <v>18</v>
      </c>
      <c r="AG39" s="2337">
        <v>414.5</v>
      </c>
      <c r="AH39" s="2337">
        <v>339.29</v>
      </c>
      <c r="AI39" s="2337">
        <v>955.21</v>
      </c>
      <c r="AJ39" s="2337">
        <v>5</v>
      </c>
      <c r="AK39" s="2337">
        <v>0</v>
      </c>
      <c r="AL39" s="2337">
        <v>25</v>
      </c>
      <c r="AM39" s="2337">
        <v>0</v>
      </c>
      <c r="AN39" s="2337">
        <v>45</v>
      </c>
      <c r="AO39" s="2337">
        <v>5</v>
      </c>
      <c r="AP39" s="2337">
        <v>0</v>
      </c>
      <c r="AQ39" s="2337">
        <v>17</v>
      </c>
      <c r="AR39" s="2337">
        <v>4</v>
      </c>
      <c r="AS39" s="2337">
        <v>0</v>
      </c>
      <c r="AT39" s="2337">
        <v>2</v>
      </c>
      <c r="AU39" s="2337">
        <v>12</v>
      </c>
      <c r="AV39" s="2337">
        <v>80</v>
      </c>
      <c r="AW39" s="2337">
        <v>2</v>
      </c>
      <c r="AX39" s="2337">
        <v>0</v>
      </c>
      <c r="AY39" s="2337">
        <v>160</v>
      </c>
      <c r="AZ39" s="2337">
        <v>3</v>
      </c>
      <c r="BA39" s="2337">
        <v>5</v>
      </c>
      <c r="BB39" s="2337">
        <v>8</v>
      </c>
      <c r="BC39" s="2337">
        <v>25</v>
      </c>
      <c r="BD39" s="2337">
        <v>0</v>
      </c>
      <c r="BE39" s="2337">
        <v>0</v>
      </c>
      <c r="BF39" s="2467">
        <v>11656.45</v>
      </c>
      <c r="BG39" s="2470">
        <v>12522.45</v>
      </c>
      <c r="BI39" s="2478">
        <v>29555</v>
      </c>
      <c r="BJ39" s="2480">
        <v>1.8560000000000001</v>
      </c>
      <c r="BK39" s="2483">
        <v>42079.305999999997</v>
      </c>
    </row>
    <row r="40" spans="1:63" ht="14.45" customHeight="1" x14ac:dyDescent="0.2">
      <c r="A40" s="453" t="s">
        <v>394</v>
      </c>
      <c r="B40" s="2337">
        <v>0</v>
      </c>
      <c r="C40" s="2337">
        <v>0</v>
      </c>
      <c r="D40" s="2670">
        <v>4</v>
      </c>
      <c r="E40" s="2337">
        <v>2</v>
      </c>
      <c r="F40" s="2337">
        <v>0</v>
      </c>
      <c r="G40" s="2337">
        <v>0</v>
      </c>
      <c r="H40" s="2337">
        <v>72</v>
      </c>
      <c r="I40" s="2337">
        <v>0</v>
      </c>
      <c r="J40" s="2337">
        <v>16</v>
      </c>
      <c r="K40" s="2337">
        <v>37.15</v>
      </c>
      <c r="L40" s="2337">
        <v>79</v>
      </c>
      <c r="M40" s="2337">
        <v>21</v>
      </c>
      <c r="N40" s="2337">
        <v>56</v>
      </c>
      <c r="O40" s="2337">
        <v>0</v>
      </c>
      <c r="P40" s="2337">
        <v>0</v>
      </c>
      <c r="Q40" s="2337">
        <v>0</v>
      </c>
      <c r="R40" s="2337">
        <v>0</v>
      </c>
      <c r="S40" s="2337">
        <v>0</v>
      </c>
      <c r="T40" s="2337">
        <v>0</v>
      </c>
      <c r="U40" s="2337">
        <v>0</v>
      </c>
      <c r="V40" s="2337">
        <v>7</v>
      </c>
      <c r="W40" s="2467">
        <v>294.14999999999998</v>
      </c>
      <c r="X40" s="2337">
        <v>0</v>
      </c>
      <c r="Y40" s="2337">
        <v>14</v>
      </c>
      <c r="Z40" s="2337">
        <v>2</v>
      </c>
      <c r="AA40" s="2337">
        <v>44</v>
      </c>
      <c r="AB40" s="2467">
        <v>60</v>
      </c>
      <c r="AC40" s="2337">
        <v>70</v>
      </c>
      <c r="AD40" s="2337">
        <v>3037.4</v>
      </c>
      <c r="AE40" s="2337">
        <v>74</v>
      </c>
      <c r="AF40" s="2337">
        <v>17.5</v>
      </c>
      <c r="AG40" s="2337">
        <v>555.5</v>
      </c>
      <c r="AH40" s="2337">
        <v>83.82</v>
      </c>
      <c r="AI40" s="2337">
        <v>41.18</v>
      </c>
      <c r="AJ40" s="2337">
        <v>5</v>
      </c>
      <c r="AK40" s="2337">
        <v>0</v>
      </c>
      <c r="AL40" s="2337">
        <v>17</v>
      </c>
      <c r="AM40" s="2337">
        <v>0</v>
      </c>
      <c r="AN40" s="2337">
        <v>17</v>
      </c>
      <c r="AO40" s="2337">
        <v>0</v>
      </c>
      <c r="AP40" s="2337">
        <v>0</v>
      </c>
      <c r="AQ40" s="2337">
        <v>0</v>
      </c>
      <c r="AR40" s="2337">
        <v>0</v>
      </c>
      <c r="AS40" s="2337">
        <v>0</v>
      </c>
      <c r="AT40" s="2337">
        <v>0</v>
      </c>
      <c r="AU40" s="2337">
        <v>7</v>
      </c>
      <c r="AV40" s="2337">
        <v>54</v>
      </c>
      <c r="AW40" s="2337">
        <v>0</v>
      </c>
      <c r="AX40" s="2337">
        <v>0</v>
      </c>
      <c r="AY40" s="2337">
        <v>8.5</v>
      </c>
      <c r="AZ40" s="2337">
        <v>0</v>
      </c>
      <c r="BA40" s="2337">
        <v>2</v>
      </c>
      <c r="BB40" s="2337">
        <v>13.5</v>
      </c>
      <c r="BC40" s="2337">
        <v>0</v>
      </c>
      <c r="BD40" s="2337">
        <v>3</v>
      </c>
      <c r="BE40" s="2337">
        <v>0</v>
      </c>
      <c r="BF40" s="2467">
        <v>4006.4</v>
      </c>
      <c r="BG40" s="2470">
        <v>4360.55</v>
      </c>
      <c r="BI40" s="2478">
        <v>2545</v>
      </c>
      <c r="BJ40" s="2480">
        <v>0.625</v>
      </c>
      <c r="BK40" s="2483">
        <v>6906.1750000000002</v>
      </c>
    </row>
    <row r="41" spans="1:63" ht="14.45" customHeight="1" x14ac:dyDescent="0.2">
      <c r="A41" s="453" t="s">
        <v>395</v>
      </c>
      <c r="B41" s="2337">
        <v>0</v>
      </c>
      <c r="C41" s="2337">
        <v>0</v>
      </c>
      <c r="D41" s="2670">
        <v>18</v>
      </c>
      <c r="E41" s="2337">
        <v>0</v>
      </c>
      <c r="F41" s="2337">
        <v>0</v>
      </c>
      <c r="G41" s="2337">
        <v>0</v>
      </c>
      <c r="H41" s="2337">
        <v>80</v>
      </c>
      <c r="I41" s="2337">
        <v>0</v>
      </c>
      <c r="J41" s="2337">
        <v>22</v>
      </c>
      <c r="K41" s="2337">
        <v>5</v>
      </c>
      <c r="L41" s="2337">
        <v>10</v>
      </c>
      <c r="M41" s="2337">
        <v>57</v>
      </c>
      <c r="N41" s="2337">
        <v>112</v>
      </c>
      <c r="O41" s="2337">
        <v>0</v>
      </c>
      <c r="P41" s="2337">
        <v>0</v>
      </c>
      <c r="Q41" s="2337">
        <v>0</v>
      </c>
      <c r="R41" s="2337">
        <v>0</v>
      </c>
      <c r="S41" s="2337">
        <v>0</v>
      </c>
      <c r="T41" s="2337">
        <v>0</v>
      </c>
      <c r="U41" s="2337">
        <v>0</v>
      </c>
      <c r="V41" s="2337">
        <v>43</v>
      </c>
      <c r="W41" s="2467">
        <v>347</v>
      </c>
      <c r="X41" s="2337">
        <v>0</v>
      </c>
      <c r="Y41" s="2337">
        <v>33</v>
      </c>
      <c r="Z41" s="2337">
        <v>27</v>
      </c>
      <c r="AA41" s="2337">
        <v>234</v>
      </c>
      <c r="AB41" s="2467">
        <v>294</v>
      </c>
      <c r="AC41" s="2337">
        <v>0</v>
      </c>
      <c r="AD41" s="2337">
        <v>4541.83</v>
      </c>
      <c r="AE41" s="2337">
        <v>53</v>
      </c>
      <c r="AF41" s="2337">
        <v>15.5</v>
      </c>
      <c r="AG41" s="2337">
        <v>826.5</v>
      </c>
      <c r="AH41" s="2337">
        <v>30.699999999999989</v>
      </c>
      <c r="AI41" s="2337">
        <v>135.30000000000001</v>
      </c>
      <c r="AJ41" s="2337">
        <v>0</v>
      </c>
      <c r="AK41" s="2337">
        <v>0</v>
      </c>
      <c r="AL41" s="2337">
        <v>34</v>
      </c>
      <c r="AM41" s="2337">
        <v>0</v>
      </c>
      <c r="AN41" s="2337">
        <v>2.5</v>
      </c>
      <c r="AO41" s="2337">
        <v>0</v>
      </c>
      <c r="AP41" s="2337">
        <v>0</v>
      </c>
      <c r="AQ41" s="2337">
        <v>0</v>
      </c>
      <c r="AR41" s="2337">
        <v>4</v>
      </c>
      <c r="AS41" s="2337">
        <v>0</v>
      </c>
      <c r="AT41" s="2337">
        <v>0</v>
      </c>
      <c r="AU41" s="2337">
        <v>11</v>
      </c>
      <c r="AV41" s="2337">
        <v>58</v>
      </c>
      <c r="AW41" s="2337">
        <v>0</v>
      </c>
      <c r="AX41" s="2337">
        <v>0</v>
      </c>
      <c r="AY41" s="2337">
        <v>65</v>
      </c>
      <c r="AZ41" s="2337">
        <v>0</v>
      </c>
      <c r="BA41" s="2337">
        <v>0</v>
      </c>
      <c r="BB41" s="2337">
        <v>538</v>
      </c>
      <c r="BC41" s="2337">
        <v>23</v>
      </c>
      <c r="BD41" s="2337">
        <v>0</v>
      </c>
      <c r="BE41" s="2337">
        <v>0</v>
      </c>
      <c r="BF41" s="2467">
        <v>6338.33</v>
      </c>
      <c r="BG41" s="2470">
        <v>6979.33</v>
      </c>
      <c r="BI41" s="2478">
        <v>2052</v>
      </c>
      <c r="BJ41" s="2480">
        <v>1.19</v>
      </c>
      <c r="BK41" s="2483">
        <v>9032.52</v>
      </c>
    </row>
    <row r="42" spans="1:63" ht="14.45" customHeight="1" x14ac:dyDescent="0.2">
      <c r="A42" s="453" t="s">
        <v>396</v>
      </c>
      <c r="B42" s="2337">
        <v>0</v>
      </c>
      <c r="C42" s="2337">
        <v>0</v>
      </c>
      <c r="D42" s="2670">
        <v>3.5</v>
      </c>
      <c r="E42" s="2337">
        <v>2.2199999999999998</v>
      </c>
      <c r="F42" s="2337">
        <v>0</v>
      </c>
      <c r="G42" s="2337">
        <v>19</v>
      </c>
      <c r="H42" s="2337">
        <v>27</v>
      </c>
      <c r="I42" s="2337">
        <v>0</v>
      </c>
      <c r="J42" s="2337">
        <v>5.2</v>
      </c>
      <c r="K42" s="2337">
        <v>0</v>
      </c>
      <c r="L42" s="2337">
        <v>36</v>
      </c>
      <c r="M42" s="2337">
        <v>4</v>
      </c>
      <c r="N42" s="2337">
        <v>40</v>
      </c>
      <c r="O42" s="2337">
        <v>0</v>
      </c>
      <c r="P42" s="2337">
        <v>0</v>
      </c>
      <c r="Q42" s="2337">
        <v>0</v>
      </c>
      <c r="R42" s="2337">
        <v>0</v>
      </c>
      <c r="S42" s="2337">
        <v>0</v>
      </c>
      <c r="T42" s="2337">
        <v>0</v>
      </c>
      <c r="U42" s="2337">
        <v>0</v>
      </c>
      <c r="V42" s="2337">
        <v>7.8</v>
      </c>
      <c r="W42" s="2467">
        <v>144.72000000000003</v>
      </c>
      <c r="X42" s="2337">
        <v>0</v>
      </c>
      <c r="Y42" s="2337">
        <v>2.5</v>
      </c>
      <c r="Z42" s="2337">
        <v>0</v>
      </c>
      <c r="AA42" s="2337">
        <v>50</v>
      </c>
      <c r="AB42" s="2467">
        <v>52.5</v>
      </c>
      <c r="AC42" s="2337">
        <v>91.5</v>
      </c>
      <c r="AD42" s="2337">
        <v>3604.46</v>
      </c>
      <c r="AE42" s="2337">
        <v>152</v>
      </c>
      <c r="AF42" s="2337">
        <v>19.5</v>
      </c>
      <c r="AG42" s="2337">
        <v>396</v>
      </c>
      <c r="AH42" s="2337">
        <v>145.5</v>
      </c>
      <c r="AI42" s="2337">
        <v>18.2</v>
      </c>
      <c r="AJ42" s="2337">
        <v>0</v>
      </c>
      <c r="AK42" s="2337">
        <v>0</v>
      </c>
      <c r="AL42" s="2337">
        <v>7.25</v>
      </c>
      <c r="AM42" s="2337">
        <v>0</v>
      </c>
      <c r="AN42" s="2337">
        <v>68</v>
      </c>
      <c r="AO42" s="2337">
        <v>0</v>
      </c>
      <c r="AP42" s="2337">
        <v>0</v>
      </c>
      <c r="AQ42" s="2337">
        <v>0</v>
      </c>
      <c r="AR42" s="2337">
        <v>0</v>
      </c>
      <c r="AS42" s="2337">
        <v>0</v>
      </c>
      <c r="AT42" s="2337">
        <v>9</v>
      </c>
      <c r="AU42" s="2337">
        <v>4</v>
      </c>
      <c r="AV42" s="2337">
        <v>43</v>
      </c>
      <c r="AW42" s="2337">
        <v>6</v>
      </c>
      <c r="AX42" s="2337">
        <v>0</v>
      </c>
      <c r="AY42" s="2337">
        <v>8</v>
      </c>
      <c r="AZ42" s="2337">
        <v>0</v>
      </c>
      <c r="BA42" s="2337">
        <v>0</v>
      </c>
      <c r="BB42" s="2337">
        <v>6</v>
      </c>
      <c r="BC42" s="2337">
        <v>0</v>
      </c>
      <c r="BD42" s="2337">
        <v>6.5</v>
      </c>
      <c r="BE42" s="2337">
        <v>0</v>
      </c>
      <c r="BF42" s="2467">
        <v>4584.91</v>
      </c>
      <c r="BG42" s="2470">
        <v>4782.13</v>
      </c>
      <c r="BI42" s="2478">
        <v>3373</v>
      </c>
      <c r="BJ42" s="2480">
        <v>1.8</v>
      </c>
      <c r="BK42" s="2483">
        <v>8156.93</v>
      </c>
    </row>
    <row r="43" spans="1:63" ht="14.45" customHeight="1" x14ac:dyDescent="0.2">
      <c r="A43" s="453" t="s">
        <v>397</v>
      </c>
      <c r="B43" s="2337">
        <v>0</v>
      </c>
      <c r="C43" s="2337">
        <v>0</v>
      </c>
      <c r="D43" s="2670">
        <v>70</v>
      </c>
      <c r="E43" s="2337">
        <v>0</v>
      </c>
      <c r="F43" s="2337">
        <v>0</v>
      </c>
      <c r="G43" s="2337">
        <v>1027</v>
      </c>
      <c r="H43" s="2337">
        <v>279</v>
      </c>
      <c r="I43" s="2337">
        <v>25</v>
      </c>
      <c r="J43" s="2337">
        <v>46</v>
      </c>
      <c r="K43" s="2337">
        <v>375</v>
      </c>
      <c r="L43" s="2337">
        <v>555</v>
      </c>
      <c r="M43" s="2337">
        <v>215</v>
      </c>
      <c r="N43" s="2337">
        <v>262</v>
      </c>
      <c r="O43" s="2337">
        <v>0</v>
      </c>
      <c r="P43" s="2337">
        <v>5</v>
      </c>
      <c r="Q43" s="2337">
        <v>20</v>
      </c>
      <c r="R43" s="2337">
        <v>0</v>
      </c>
      <c r="S43" s="2337">
        <v>0</v>
      </c>
      <c r="T43" s="2337">
        <v>0</v>
      </c>
      <c r="U43" s="2337">
        <v>0</v>
      </c>
      <c r="V43" s="2337">
        <v>64</v>
      </c>
      <c r="W43" s="2467">
        <v>2943</v>
      </c>
      <c r="X43" s="2337">
        <v>0</v>
      </c>
      <c r="Y43" s="2337">
        <v>34</v>
      </c>
      <c r="Z43" s="2337">
        <v>0</v>
      </c>
      <c r="AA43" s="2337">
        <v>142</v>
      </c>
      <c r="AB43" s="2467">
        <v>176</v>
      </c>
      <c r="AC43" s="2337">
        <v>3</v>
      </c>
      <c r="AD43" s="2337">
        <v>5773.3</v>
      </c>
      <c r="AE43" s="2337">
        <v>3669</v>
      </c>
      <c r="AF43" s="2337">
        <v>0</v>
      </c>
      <c r="AG43" s="2337">
        <v>636</v>
      </c>
      <c r="AH43" s="2337">
        <v>368.31299999999999</v>
      </c>
      <c r="AI43" s="2337">
        <v>313.48699999999997</v>
      </c>
      <c r="AJ43" s="2337">
        <v>0</v>
      </c>
      <c r="AK43" s="2337">
        <v>0</v>
      </c>
      <c r="AL43" s="2337">
        <v>22</v>
      </c>
      <c r="AM43" s="2337">
        <v>17</v>
      </c>
      <c r="AN43" s="2337">
        <v>11.5</v>
      </c>
      <c r="AO43" s="2337">
        <v>0</v>
      </c>
      <c r="AP43" s="2337">
        <v>10</v>
      </c>
      <c r="AQ43" s="2337">
        <v>0</v>
      </c>
      <c r="AR43" s="2337">
        <v>9</v>
      </c>
      <c r="AS43" s="2337">
        <v>0</v>
      </c>
      <c r="AT43" s="2337">
        <v>0</v>
      </c>
      <c r="AU43" s="2337">
        <v>60</v>
      </c>
      <c r="AV43" s="2337">
        <v>124</v>
      </c>
      <c r="AW43" s="2337">
        <v>0</v>
      </c>
      <c r="AX43" s="2337">
        <v>0</v>
      </c>
      <c r="AY43" s="2337">
        <v>194.5</v>
      </c>
      <c r="AZ43" s="2337">
        <v>5</v>
      </c>
      <c r="BA43" s="2337">
        <v>5</v>
      </c>
      <c r="BB43" s="2337">
        <v>16</v>
      </c>
      <c r="BC43" s="2337">
        <v>91</v>
      </c>
      <c r="BD43" s="2337">
        <v>0</v>
      </c>
      <c r="BE43" s="2337">
        <v>0</v>
      </c>
      <c r="BF43" s="2467">
        <v>11328.099999999999</v>
      </c>
      <c r="BG43" s="2470">
        <v>14447.099999999999</v>
      </c>
      <c r="BI43" s="2478">
        <v>22335</v>
      </c>
      <c r="BJ43" s="2480">
        <v>5.4</v>
      </c>
      <c r="BK43" s="2483">
        <v>36787.5</v>
      </c>
    </row>
    <row r="44" spans="1:63" ht="14.45" customHeight="1" x14ac:dyDescent="0.2">
      <c r="A44" s="453" t="s">
        <v>398</v>
      </c>
      <c r="B44" s="2337">
        <v>0</v>
      </c>
      <c r="C44" s="2337">
        <v>0</v>
      </c>
      <c r="D44" s="2670">
        <v>5</v>
      </c>
      <c r="E44" s="2337">
        <v>6</v>
      </c>
      <c r="F44" s="2337">
        <v>0</v>
      </c>
      <c r="G44" s="2337">
        <v>75</v>
      </c>
      <c r="H44" s="2337">
        <v>5</v>
      </c>
      <c r="I44" s="2337">
        <v>11</v>
      </c>
      <c r="J44" s="2337">
        <v>13</v>
      </c>
      <c r="K44" s="2337">
        <v>10</v>
      </c>
      <c r="L44" s="2337">
        <v>50</v>
      </c>
      <c r="M44" s="2337">
        <v>0</v>
      </c>
      <c r="N44" s="2337">
        <v>140</v>
      </c>
      <c r="O44" s="2337">
        <v>0</v>
      </c>
      <c r="P44" s="2337">
        <v>0</v>
      </c>
      <c r="Q44" s="2337">
        <v>5</v>
      </c>
      <c r="R44" s="2337">
        <v>2</v>
      </c>
      <c r="S44" s="2337">
        <v>0</v>
      </c>
      <c r="T44" s="2337">
        <v>0</v>
      </c>
      <c r="U44" s="2337">
        <v>0</v>
      </c>
      <c r="V44" s="2337">
        <v>16</v>
      </c>
      <c r="W44" s="2467">
        <v>338</v>
      </c>
      <c r="X44" s="2337">
        <v>0</v>
      </c>
      <c r="Y44" s="2337">
        <v>6</v>
      </c>
      <c r="Z44" s="2337">
        <v>18</v>
      </c>
      <c r="AA44" s="2337">
        <v>25</v>
      </c>
      <c r="AB44" s="2467">
        <v>49</v>
      </c>
      <c r="AC44" s="2337">
        <v>45</v>
      </c>
      <c r="AD44" s="2337">
        <v>4946.24</v>
      </c>
      <c r="AE44" s="2337">
        <v>35</v>
      </c>
      <c r="AF44" s="2337">
        <v>13</v>
      </c>
      <c r="AG44" s="2337">
        <v>645</v>
      </c>
      <c r="AH44" s="2337">
        <v>51</v>
      </c>
      <c r="AI44" s="2337">
        <v>45</v>
      </c>
      <c r="AJ44" s="2337">
        <v>3</v>
      </c>
      <c r="AK44" s="2337">
        <v>0</v>
      </c>
      <c r="AL44" s="2337">
        <v>480</v>
      </c>
      <c r="AM44" s="2337">
        <v>0</v>
      </c>
      <c r="AN44" s="2337">
        <v>28</v>
      </c>
      <c r="AO44" s="2337">
        <v>0</v>
      </c>
      <c r="AP44" s="2337">
        <v>0</v>
      </c>
      <c r="AQ44" s="2337">
        <v>0</v>
      </c>
      <c r="AR44" s="2337">
        <v>4</v>
      </c>
      <c r="AS44" s="2337">
        <v>1</v>
      </c>
      <c r="AT44" s="2337">
        <v>18</v>
      </c>
      <c r="AU44" s="2337">
        <v>1</v>
      </c>
      <c r="AV44" s="2337">
        <v>15</v>
      </c>
      <c r="AW44" s="2337">
        <v>0</v>
      </c>
      <c r="AX44" s="2337">
        <v>12.5</v>
      </c>
      <c r="AY44" s="2337">
        <v>4</v>
      </c>
      <c r="AZ44" s="2337">
        <v>2</v>
      </c>
      <c r="BA44" s="2337">
        <v>1</v>
      </c>
      <c r="BB44" s="2337">
        <v>1</v>
      </c>
      <c r="BC44" s="2337">
        <v>3</v>
      </c>
      <c r="BD44" s="2337">
        <v>12</v>
      </c>
      <c r="BE44" s="2337">
        <v>0</v>
      </c>
      <c r="BF44" s="2467">
        <v>6365.74</v>
      </c>
      <c r="BG44" s="2470">
        <v>6752.74</v>
      </c>
      <c r="BI44" s="2478">
        <v>6570</v>
      </c>
      <c r="BJ44" s="2480">
        <v>4.8</v>
      </c>
      <c r="BK44" s="2483">
        <v>13327.54</v>
      </c>
    </row>
    <row r="45" spans="1:63" ht="14.45" customHeight="1" x14ac:dyDescent="0.2">
      <c r="A45" s="2343" t="s">
        <v>399</v>
      </c>
      <c r="B45" s="2344">
        <v>597</v>
      </c>
      <c r="C45" s="2344">
        <v>33365.020000000004</v>
      </c>
      <c r="D45" s="2344">
        <v>1070.2</v>
      </c>
      <c r="E45" s="2344">
        <v>534.12</v>
      </c>
      <c r="F45" s="2344">
        <v>89.7</v>
      </c>
      <c r="G45" s="2344">
        <v>14413.25</v>
      </c>
      <c r="H45" s="2344">
        <v>3912.33</v>
      </c>
      <c r="I45" s="2344">
        <v>587.6</v>
      </c>
      <c r="J45" s="2344">
        <v>1537.7900000000002</v>
      </c>
      <c r="K45" s="2344">
        <v>3842.2999999999997</v>
      </c>
      <c r="L45" s="2344">
        <v>7323.7000000000007</v>
      </c>
      <c r="M45" s="2344">
        <v>3687.9</v>
      </c>
      <c r="N45" s="2344">
        <v>7670.85</v>
      </c>
      <c r="O45" s="2344">
        <v>907.1</v>
      </c>
      <c r="P45" s="2344">
        <v>43</v>
      </c>
      <c r="Q45" s="2344">
        <v>237.6</v>
      </c>
      <c r="R45" s="2344">
        <v>226.3</v>
      </c>
      <c r="S45" s="2344">
        <v>206.5</v>
      </c>
      <c r="T45" s="2344">
        <v>243</v>
      </c>
      <c r="U45" s="2344">
        <v>290</v>
      </c>
      <c r="V45" s="2344">
        <v>1410.6999999999998</v>
      </c>
      <c r="W45" s="2468">
        <v>82195.960000000021</v>
      </c>
      <c r="X45" s="2344">
        <v>80</v>
      </c>
      <c r="Y45" s="2344">
        <v>463.45000000000005</v>
      </c>
      <c r="Z45" s="2344">
        <v>278.93</v>
      </c>
      <c r="AA45" s="2344">
        <v>3272.8500000000004</v>
      </c>
      <c r="AB45" s="2468">
        <v>4095.2300000000005</v>
      </c>
      <c r="AC45" s="2344">
        <v>7289.8609999999999</v>
      </c>
      <c r="AD45" s="2344">
        <v>144116.76</v>
      </c>
      <c r="AE45" s="2344">
        <v>14090.807000000001</v>
      </c>
      <c r="AF45" s="2344">
        <v>3659.45</v>
      </c>
      <c r="AG45" s="2344">
        <v>26588.436999999998</v>
      </c>
      <c r="AH45" s="2344">
        <v>3383.6700000000005</v>
      </c>
      <c r="AI45" s="2344">
        <v>2701.1469999999999</v>
      </c>
      <c r="AJ45" s="2344">
        <v>338.09999999999997</v>
      </c>
      <c r="AK45" s="2344">
        <v>126.05000000000001</v>
      </c>
      <c r="AL45" s="2344">
        <v>3330.2799999999997</v>
      </c>
      <c r="AM45" s="2344">
        <v>108.5</v>
      </c>
      <c r="AN45" s="2344">
        <v>2584.2000000000003</v>
      </c>
      <c r="AO45" s="2344">
        <v>314.02499999999998</v>
      </c>
      <c r="AP45" s="2344">
        <v>147</v>
      </c>
      <c r="AQ45" s="2344">
        <v>122.05</v>
      </c>
      <c r="AR45" s="2344">
        <v>221.1</v>
      </c>
      <c r="AS45" s="2344">
        <v>193.39999999999998</v>
      </c>
      <c r="AT45" s="2344">
        <v>634.1</v>
      </c>
      <c r="AU45" s="2344">
        <v>1077.28</v>
      </c>
      <c r="AV45" s="2344">
        <v>2533</v>
      </c>
      <c r="AW45" s="2344">
        <v>452.2</v>
      </c>
      <c r="AX45" s="2344">
        <v>1272.68</v>
      </c>
      <c r="AY45" s="2344">
        <v>1511.05</v>
      </c>
      <c r="AZ45" s="2344">
        <v>475.53</v>
      </c>
      <c r="BA45" s="2344">
        <v>712.57000000000016</v>
      </c>
      <c r="BB45" s="2344">
        <v>1106.07</v>
      </c>
      <c r="BC45" s="2344">
        <v>761.7</v>
      </c>
      <c r="BD45" s="2344">
        <v>1030.3</v>
      </c>
      <c r="BE45" s="2344">
        <v>0</v>
      </c>
      <c r="BF45" s="2468">
        <v>220881.31700000004</v>
      </c>
      <c r="BG45" s="2471">
        <v>307172.50700000004</v>
      </c>
      <c r="BI45" s="2468">
        <v>653012</v>
      </c>
      <c r="BJ45" s="2481">
        <v>1195.8831</v>
      </c>
      <c r="BK45" s="2484">
        <v>961380.39009999996</v>
      </c>
    </row>
    <row r="46" spans="1:63" x14ac:dyDescent="0.2">
      <c r="A46" s="11" t="s">
        <v>1904</v>
      </c>
    </row>
    <row r="47" spans="1:63" x14ac:dyDescent="0.2">
      <c r="C47" s="15"/>
      <c r="AA47" s="1702"/>
    </row>
    <row r="48" spans="1:63" x14ac:dyDescent="0.2">
      <c r="C48" s="1702"/>
      <c r="G48" s="15"/>
      <c r="K48" s="15"/>
      <c r="AB48" s="1702"/>
      <c r="AG48" s="15"/>
    </row>
    <row r="49" spans="23:23" x14ac:dyDescent="0.2">
      <c r="W49" s="15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0"/>
  <sheetViews>
    <sheetView zoomScale="90" zoomScaleNormal="90" workbookViewId="0">
      <pane ySplit="3" topLeftCell="A4" activePane="bottomLeft" state="frozen"/>
      <selection pane="bottomLeft" activeCell="A3" sqref="A3:BX46"/>
    </sheetView>
  </sheetViews>
  <sheetFormatPr baseColWidth="10" defaultColWidth="11.42578125" defaultRowHeight="12.75" x14ac:dyDescent="0.2"/>
  <cols>
    <col min="1" max="1" width="19.28515625" customWidth="1"/>
    <col min="23" max="23" width="22" bestFit="1" customWidth="1"/>
    <col min="28" max="28" width="16.7109375" bestFit="1" customWidth="1"/>
    <col min="35" max="35" width="19.85546875" customWidth="1"/>
    <col min="59" max="59" width="21.85546875" bestFit="1" customWidth="1"/>
    <col min="60" max="60" width="17.5703125" bestFit="1" customWidth="1"/>
    <col min="62" max="66" width="16.42578125" customWidth="1"/>
    <col min="68" max="68" width="17.42578125" bestFit="1" customWidth="1"/>
    <col min="75" max="75" width="19.85546875" customWidth="1"/>
    <col min="76" max="76" width="29" bestFit="1" customWidth="1"/>
  </cols>
  <sheetData>
    <row r="1" spans="1:76" ht="15.75" x14ac:dyDescent="0.25">
      <c r="A1" s="2710" t="s">
        <v>2032</v>
      </c>
      <c r="B1" s="2710"/>
      <c r="C1" s="2710"/>
      <c r="D1" s="2710"/>
      <c r="E1" s="2710"/>
      <c r="F1" s="2710"/>
      <c r="G1" s="2710"/>
      <c r="H1" s="2710"/>
      <c r="I1" s="2710"/>
      <c r="J1" s="2710"/>
      <c r="K1" s="2710"/>
      <c r="L1" s="2710"/>
      <c r="M1" s="2710"/>
      <c r="N1" s="2710"/>
      <c r="O1" s="2710"/>
      <c r="P1" s="2710"/>
    </row>
    <row r="2" spans="1:76" x14ac:dyDescent="0.2">
      <c r="A2" s="3"/>
    </row>
    <row r="3" spans="1:76" ht="28.5" customHeight="1" x14ac:dyDescent="0.2">
      <c r="A3" s="2346" t="s">
        <v>334</v>
      </c>
      <c r="B3" s="2341" t="s">
        <v>1366</v>
      </c>
      <c r="C3" s="2341" t="s">
        <v>1715</v>
      </c>
      <c r="D3" s="2341" t="s">
        <v>1385</v>
      </c>
      <c r="E3" s="2341" t="s">
        <v>1384</v>
      </c>
      <c r="F3" s="2341" t="s">
        <v>1716</v>
      </c>
      <c r="G3" s="2341" t="s">
        <v>1717</v>
      </c>
      <c r="H3" s="2341" t="s">
        <v>1718</v>
      </c>
      <c r="I3" s="2341" t="s">
        <v>1386</v>
      </c>
      <c r="J3" s="2341" t="s">
        <v>1719</v>
      </c>
      <c r="K3" s="2341" t="s">
        <v>1720</v>
      </c>
      <c r="L3" s="2341" t="s">
        <v>1721</v>
      </c>
      <c r="M3" s="2341" t="s">
        <v>1722</v>
      </c>
      <c r="N3" s="2341" t="s">
        <v>1723</v>
      </c>
      <c r="O3" s="2341" t="s">
        <v>1659</v>
      </c>
      <c r="P3" s="2341" t="s">
        <v>1391</v>
      </c>
      <c r="Q3" s="2341" t="s">
        <v>1392</v>
      </c>
      <c r="R3" s="2341" t="s">
        <v>1724</v>
      </c>
      <c r="S3" s="2341" t="s">
        <v>1725</v>
      </c>
      <c r="T3" s="2341" t="s">
        <v>1375</v>
      </c>
      <c r="U3" s="2341" t="s">
        <v>1735</v>
      </c>
      <c r="V3" s="2341" t="s">
        <v>1736</v>
      </c>
      <c r="W3" s="2465" t="s">
        <v>113</v>
      </c>
      <c r="X3" s="2341" t="s">
        <v>13</v>
      </c>
      <c r="Y3" s="2341" t="s">
        <v>14</v>
      </c>
      <c r="Z3" s="2341" t="s">
        <v>1402</v>
      </c>
      <c r="AA3" s="2341" t="s">
        <v>15</v>
      </c>
      <c r="AB3" s="2465" t="s">
        <v>289</v>
      </c>
      <c r="AC3" s="2341" t="s">
        <v>16</v>
      </c>
      <c r="AD3" s="2341" t="s">
        <v>70</v>
      </c>
      <c r="AE3" s="2341" t="s">
        <v>1125</v>
      </c>
      <c r="AF3" s="2341" t="s">
        <v>1737</v>
      </c>
      <c r="AG3" s="2341" t="s">
        <v>69</v>
      </c>
      <c r="AH3" s="2341" t="s">
        <v>1726</v>
      </c>
      <c r="AI3" s="2668" t="s">
        <v>2037</v>
      </c>
      <c r="AJ3" s="2668" t="s">
        <v>2038</v>
      </c>
      <c r="AK3" s="2669" t="s">
        <v>2039</v>
      </c>
      <c r="AL3" s="2341" t="s">
        <v>1447</v>
      </c>
      <c r="AM3" s="2341" t="s">
        <v>1448</v>
      </c>
      <c r="AN3" s="2341" t="s">
        <v>1449</v>
      </c>
      <c r="AO3" s="2341" t="s">
        <v>1727</v>
      </c>
      <c r="AP3" s="2341" t="s">
        <v>1451</v>
      </c>
      <c r="AQ3" s="2341" t="s">
        <v>1498</v>
      </c>
      <c r="AR3" s="2341" t="s">
        <v>1728</v>
      </c>
      <c r="AS3" s="2341" t="s">
        <v>1729</v>
      </c>
      <c r="AT3" s="2341" t="s">
        <v>1730</v>
      </c>
      <c r="AU3" s="2341" t="s">
        <v>1731</v>
      </c>
      <c r="AV3" s="2341" t="s">
        <v>1453</v>
      </c>
      <c r="AW3" s="2341" t="s">
        <v>1454</v>
      </c>
      <c r="AX3" s="2341" t="s">
        <v>1456</v>
      </c>
      <c r="AY3" s="2341" t="s">
        <v>1732</v>
      </c>
      <c r="AZ3" s="2341" t="s">
        <v>1458</v>
      </c>
      <c r="BA3" s="2341" t="s">
        <v>1459</v>
      </c>
      <c r="BB3" s="2341" t="s">
        <v>1460</v>
      </c>
      <c r="BC3" s="2341" t="s">
        <v>1461</v>
      </c>
      <c r="BD3" s="2341" t="s">
        <v>1733</v>
      </c>
      <c r="BE3" s="2341" t="s">
        <v>1463</v>
      </c>
      <c r="BF3" s="2341" t="s">
        <v>1734</v>
      </c>
      <c r="BG3" s="2465" t="s">
        <v>114</v>
      </c>
      <c r="BH3" s="2466" t="s">
        <v>200</v>
      </c>
      <c r="BJ3" s="2464" t="s">
        <v>1790</v>
      </c>
      <c r="BK3" s="2464" t="s">
        <v>1791</v>
      </c>
      <c r="BL3" s="2464" t="s">
        <v>1792</v>
      </c>
      <c r="BM3" s="2464" t="s">
        <v>1793</v>
      </c>
      <c r="BN3" s="2464" t="s">
        <v>1794</v>
      </c>
      <c r="BO3" s="2464" t="s">
        <v>1795</v>
      </c>
      <c r="BP3" s="2465" t="s">
        <v>136</v>
      </c>
      <c r="BQ3" s="2464" t="s">
        <v>1134</v>
      </c>
      <c r="BR3" s="2464" t="s">
        <v>1347</v>
      </c>
      <c r="BS3" s="2464" t="s">
        <v>1348</v>
      </c>
      <c r="BT3" s="2464" t="s">
        <v>1349</v>
      </c>
      <c r="BU3" s="2464" t="s">
        <v>651</v>
      </c>
      <c r="BV3" s="2464" t="s">
        <v>1350</v>
      </c>
      <c r="BW3" s="2465" t="s">
        <v>128</v>
      </c>
      <c r="BX3" s="2469" t="s">
        <v>1796</v>
      </c>
    </row>
    <row r="4" spans="1:76" ht="14.45" customHeight="1" x14ac:dyDescent="0.2">
      <c r="A4" s="2335" t="s">
        <v>358</v>
      </c>
      <c r="B4" s="2336">
        <v>1298.1400000000001</v>
      </c>
      <c r="C4" s="2336">
        <v>250907.3</v>
      </c>
      <c r="D4" s="2336">
        <v>879.22</v>
      </c>
      <c r="E4" s="2336">
        <v>537</v>
      </c>
      <c r="F4" s="2336">
        <v>116</v>
      </c>
      <c r="G4" s="2336">
        <v>7853.6999999999989</v>
      </c>
      <c r="H4" s="2336">
        <v>1329.42</v>
      </c>
      <c r="I4" s="2336">
        <v>844.21</v>
      </c>
      <c r="J4" s="2336">
        <v>3833.8924999999999</v>
      </c>
      <c r="K4" s="2336">
        <v>6097.6399999999994</v>
      </c>
      <c r="L4" s="2336">
        <v>11973.85</v>
      </c>
      <c r="M4" s="2336">
        <v>1606.51</v>
      </c>
      <c r="N4" s="2336">
        <v>3472.31</v>
      </c>
      <c r="O4" s="2336">
        <v>13066.41</v>
      </c>
      <c r="P4" s="2336">
        <v>83.6</v>
      </c>
      <c r="Q4" s="2336">
        <v>262.2</v>
      </c>
      <c r="R4" s="2336">
        <v>255</v>
      </c>
      <c r="S4" s="2336">
        <v>3268.46</v>
      </c>
      <c r="T4" s="2336">
        <v>898.95</v>
      </c>
      <c r="U4" s="2336">
        <v>435.5</v>
      </c>
      <c r="V4" s="2336">
        <v>5402.72</v>
      </c>
      <c r="W4" s="2471">
        <v>314422.03250000003</v>
      </c>
      <c r="X4" s="2336">
        <v>140.30000000000001</v>
      </c>
      <c r="Y4" s="2336">
        <v>852.05000000000007</v>
      </c>
      <c r="Z4" s="2336">
        <v>398.55</v>
      </c>
      <c r="AA4" s="2336">
        <v>6867.56</v>
      </c>
      <c r="AB4" s="2471">
        <v>8258.4600000000009</v>
      </c>
      <c r="AC4" s="2336">
        <v>2595.7511999999997</v>
      </c>
      <c r="AD4" s="2336">
        <v>35109.875899999999</v>
      </c>
      <c r="AE4" s="2336">
        <v>8260.3485000000001</v>
      </c>
      <c r="AF4" s="2336">
        <v>17085.25</v>
      </c>
      <c r="AG4" s="2336">
        <v>12525.75</v>
      </c>
      <c r="AH4" s="2336">
        <v>24916.75</v>
      </c>
      <c r="AI4" s="2336">
        <v>5411.6900000000005</v>
      </c>
      <c r="AJ4" s="2336">
        <v>887.13000000000011</v>
      </c>
      <c r="AK4" s="2336">
        <v>405.56</v>
      </c>
      <c r="AL4" s="2336">
        <v>488.72</v>
      </c>
      <c r="AM4" s="2336">
        <v>13815.994999999999</v>
      </c>
      <c r="AN4" s="2336">
        <v>116.72</v>
      </c>
      <c r="AO4" s="2336">
        <v>4800.6600000000008</v>
      </c>
      <c r="AP4" s="2336">
        <v>1709.72</v>
      </c>
      <c r="AQ4" s="2336">
        <v>60</v>
      </c>
      <c r="AR4" s="2336">
        <v>165.55</v>
      </c>
      <c r="AS4" s="2336">
        <v>0</v>
      </c>
      <c r="AT4" s="2336">
        <v>1200.6399999999999</v>
      </c>
      <c r="AU4" s="2336">
        <v>1949.7</v>
      </c>
      <c r="AV4" s="2336">
        <v>5329.6</v>
      </c>
      <c r="AW4" s="2336">
        <v>2162.5</v>
      </c>
      <c r="AX4" s="2336">
        <v>1716.08</v>
      </c>
      <c r="AY4" s="2336">
        <v>4789.5</v>
      </c>
      <c r="AZ4" s="2336">
        <v>1303.5150000000001</v>
      </c>
      <c r="BA4" s="2336">
        <v>1811.5</v>
      </c>
      <c r="BB4" s="2336">
        <v>3153.2</v>
      </c>
      <c r="BC4" s="2336">
        <v>228.1</v>
      </c>
      <c r="BD4" s="2336">
        <v>1294.2840000000001</v>
      </c>
      <c r="BE4" s="2336">
        <v>1210.6999999999998</v>
      </c>
      <c r="BF4" s="2336">
        <v>0</v>
      </c>
      <c r="BG4" s="2471">
        <v>154504.78960000008</v>
      </c>
      <c r="BH4" s="2468">
        <v>477185.28210000007</v>
      </c>
      <c r="BJ4" s="2432">
        <v>20249.289999999997</v>
      </c>
      <c r="BK4" s="2432">
        <v>65877.39</v>
      </c>
      <c r="BL4" s="2432">
        <v>4935.96</v>
      </c>
      <c r="BM4" s="2432">
        <v>4749.5415000000012</v>
      </c>
      <c r="BN4" s="2432">
        <v>29217.5</v>
      </c>
      <c r="BO4" s="2432">
        <v>90.135000000000005</v>
      </c>
      <c r="BP4" s="2471">
        <v>125119.81649999999</v>
      </c>
      <c r="BQ4" s="2432">
        <v>56638.5</v>
      </c>
      <c r="BR4" s="2432">
        <v>1898.0675000000001</v>
      </c>
      <c r="BS4" s="2432">
        <v>11.85</v>
      </c>
      <c r="BT4" s="2432">
        <v>190</v>
      </c>
      <c r="BU4" s="2432">
        <v>36.135000000000005</v>
      </c>
      <c r="BV4" s="2432">
        <v>25.589999999999996</v>
      </c>
      <c r="BW4" s="2471">
        <v>58800.142499999994</v>
      </c>
      <c r="BX4" s="2474">
        <v>661105.2411000001</v>
      </c>
    </row>
    <row r="5" spans="1:76" ht="14.45" customHeight="1" x14ac:dyDescent="0.2">
      <c r="A5" s="453" t="s">
        <v>359</v>
      </c>
      <c r="B5" s="2337">
        <v>161.98000000000002</v>
      </c>
      <c r="C5" s="2337">
        <v>160.16</v>
      </c>
      <c r="D5" s="2338">
        <v>360</v>
      </c>
      <c r="E5" s="2337">
        <v>80</v>
      </c>
      <c r="F5" s="2337">
        <v>93</v>
      </c>
      <c r="G5" s="2337">
        <v>1851.7</v>
      </c>
      <c r="H5" s="2337">
        <v>415.3</v>
      </c>
      <c r="I5" s="1558">
        <v>182.95999999999998</v>
      </c>
      <c r="J5" s="1558">
        <v>1289.6599999999999</v>
      </c>
      <c r="K5" s="1558">
        <v>414.14</v>
      </c>
      <c r="L5" s="1558">
        <v>944</v>
      </c>
      <c r="M5" s="1558">
        <v>258.3</v>
      </c>
      <c r="N5" s="1558">
        <v>546.94000000000005</v>
      </c>
      <c r="O5" s="1558">
        <v>820</v>
      </c>
      <c r="P5" s="1558">
        <v>0</v>
      </c>
      <c r="Q5" s="1558">
        <v>0</v>
      </c>
      <c r="R5" s="1558">
        <v>42</v>
      </c>
      <c r="S5" s="1558">
        <v>210</v>
      </c>
      <c r="T5" s="1558">
        <v>0</v>
      </c>
      <c r="U5" s="1558">
        <v>23</v>
      </c>
      <c r="V5" s="1558">
        <v>418.06</v>
      </c>
      <c r="W5" s="2470">
        <v>8271.2000000000007</v>
      </c>
      <c r="X5" s="1558">
        <v>0</v>
      </c>
      <c r="Y5" s="1558">
        <v>0</v>
      </c>
      <c r="Z5" s="1558">
        <v>40</v>
      </c>
      <c r="AA5" s="1558">
        <v>1770</v>
      </c>
      <c r="AB5" s="2465">
        <v>1810</v>
      </c>
      <c r="AC5" s="2339">
        <v>384.8</v>
      </c>
      <c r="AD5" s="2339">
        <v>4422.3321999999998</v>
      </c>
      <c r="AE5" s="2339">
        <v>1088.4000000000001</v>
      </c>
      <c r="AF5" s="1558">
        <v>3537.3</v>
      </c>
      <c r="AG5" s="2339">
        <v>4128</v>
      </c>
      <c r="AH5" s="2339">
        <v>2271</v>
      </c>
      <c r="AI5" s="2339">
        <v>1240</v>
      </c>
      <c r="AJ5" s="2339">
        <v>0</v>
      </c>
      <c r="AK5" s="2339">
        <v>0</v>
      </c>
      <c r="AL5" s="2339">
        <v>380</v>
      </c>
      <c r="AM5" s="2339">
        <v>2157.6</v>
      </c>
      <c r="AN5" s="2339">
        <v>44</v>
      </c>
      <c r="AO5" s="2339">
        <v>1200</v>
      </c>
      <c r="AP5" s="2339">
        <v>63</v>
      </c>
      <c r="AQ5" s="2339">
        <v>0</v>
      </c>
      <c r="AR5" s="2339">
        <v>20.299999999999997</v>
      </c>
      <c r="AS5" s="2339">
        <v>0</v>
      </c>
      <c r="AT5" s="2339">
        <v>0</v>
      </c>
      <c r="AU5" s="2339">
        <v>374.4</v>
      </c>
      <c r="AV5" s="2339">
        <v>220.5</v>
      </c>
      <c r="AW5" s="2339">
        <v>60</v>
      </c>
      <c r="AX5" s="2339">
        <v>193.28</v>
      </c>
      <c r="AY5" s="2339">
        <v>432</v>
      </c>
      <c r="AZ5" s="2339">
        <v>87.575000000000003</v>
      </c>
      <c r="BA5" s="2339">
        <v>163.4</v>
      </c>
      <c r="BB5" s="2339">
        <v>1008</v>
      </c>
      <c r="BC5" s="2339">
        <v>0</v>
      </c>
      <c r="BD5" s="2339">
        <v>33.417999999999999</v>
      </c>
      <c r="BE5" s="2339">
        <v>81</v>
      </c>
      <c r="BF5" s="2339">
        <v>0</v>
      </c>
      <c r="BG5" s="2470">
        <v>23590.305200000003</v>
      </c>
      <c r="BH5" s="2467">
        <v>33671.5052</v>
      </c>
      <c r="BJ5" s="2337">
        <v>0</v>
      </c>
      <c r="BK5" s="2337">
        <v>9170.625</v>
      </c>
      <c r="BL5" s="2337">
        <v>0</v>
      </c>
      <c r="BM5" s="2337">
        <v>2079</v>
      </c>
      <c r="BN5" s="2337">
        <v>8156.25</v>
      </c>
      <c r="BO5" s="2337">
        <v>18</v>
      </c>
      <c r="BP5" s="2472">
        <v>19423.875</v>
      </c>
      <c r="BQ5" s="2337">
        <v>5100</v>
      </c>
      <c r="BR5" s="2337">
        <v>516</v>
      </c>
      <c r="BS5" s="2337">
        <v>4</v>
      </c>
      <c r="BT5" s="2337">
        <v>30</v>
      </c>
      <c r="BU5" s="2337">
        <v>20.25</v>
      </c>
      <c r="BV5" s="2337">
        <v>0</v>
      </c>
      <c r="BW5" s="2472">
        <v>5670.25</v>
      </c>
      <c r="BX5" s="2473">
        <v>58765.6302</v>
      </c>
    </row>
    <row r="6" spans="1:76" ht="14.45" customHeight="1" x14ac:dyDescent="0.2">
      <c r="A6" s="453" t="s">
        <v>360</v>
      </c>
      <c r="B6" s="2337">
        <v>123.2</v>
      </c>
      <c r="C6" s="2337">
        <v>12405.779999999999</v>
      </c>
      <c r="D6" s="2338">
        <v>15.6</v>
      </c>
      <c r="E6" s="2337">
        <v>0</v>
      </c>
      <c r="F6" s="2337">
        <v>0</v>
      </c>
      <c r="G6" s="2337">
        <v>0</v>
      </c>
      <c r="H6" s="2337">
        <v>63</v>
      </c>
      <c r="I6" s="1558">
        <v>0</v>
      </c>
      <c r="J6" s="1558">
        <v>76.8</v>
      </c>
      <c r="K6" s="1558">
        <v>434.15</v>
      </c>
      <c r="L6" s="1558">
        <v>817.25</v>
      </c>
      <c r="M6" s="1558">
        <v>165</v>
      </c>
      <c r="N6" s="1558">
        <v>336</v>
      </c>
      <c r="O6" s="1558">
        <v>2317.52</v>
      </c>
      <c r="P6" s="1558">
        <v>0</v>
      </c>
      <c r="Q6" s="1558">
        <v>0</v>
      </c>
      <c r="R6" s="1558">
        <v>0</v>
      </c>
      <c r="S6" s="1558">
        <v>350.46000000000004</v>
      </c>
      <c r="T6" s="1558">
        <v>0</v>
      </c>
      <c r="U6" s="1558">
        <v>0</v>
      </c>
      <c r="V6" s="1558">
        <v>143.28</v>
      </c>
      <c r="W6" s="2470">
        <v>17248.039999999997</v>
      </c>
      <c r="X6" s="1558">
        <v>70.400000000000006</v>
      </c>
      <c r="Y6" s="1558">
        <v>6</v>
      </c>
      <c r="Z6" s="1558">
        <v>51</v>
      </c>
      <c r="AA6" s="1558">
        <v>748</v>
      </c>
      <c r="AB6" s="2465">
        <v>875.4</v>
      </c>
      <c r="AC6" s="2339">
        <v>28.2</v>
      </c>
      <c r="AD6" s="2339">
        <v>1152.825</v>
      </c>
      <c r="AE6" s="2339">
        <v>648.9</v>
      </c>
      <c r="AF6" s="1558">
        <v>1004.25</v>
      </c>
      <c r="AG6" s="2339">
        <v>1391</v>
      </c>
      <c r="AH6" s="2339">
        <v>918.75</v>
      </c>
      <c r="AI6" s="2339">
        <v>100</v>
      </c>
      <c r="AJ6" s="2339">
        <v>0</v>
      </c>
      <c r="AK6" s="2339">
        <v>0</v>
      </c>
      <c r="AL6" s="2339">
        <v>0</v>
      </c>
      <c r="AM6" s="2339">
        <v>12</v>
      </c>
      <c r="AN6" s="2339">
        <v>0</v>
      </c>
      <c r="AO6" s="2339">
        <v>495</v>
      </c>
      <c r="AP6" s="2339">
        <v>0</v>
      </c>
      <c r="AQ6" s="2339">
        <v>0</v>
      </c>
      <c r="AR6" s="2339">
        <v>0</v>
      </c>
      <c r="AS6" s="2339">
        <v>0</v>
      </c>
      <c r="AT6" s="2339">
        <v>6.74</v>
      </c>
      <c r="AU6" s="2339">
        <v>32.099999999999994</v>
      </c>
      <c r="AV6" s="2339">
        <v>190.4</v>
      </c>
      <c r="AW6" s="2339">
        <v>77</v>
      </c>
      <c r="AX6" s="2339">
        <v>319.95000000000005</v>
      </c>
      <c r="AY6" s="2339">
        <v>49</v>
      </c>
      <c r="AZ6" s="2339">
        <v>0</v>
      </c>
      <c r="BA6" s="2339">
        <v>249.6</v>
      </c>
      <c r="BB6" s="2339">
        <v>83.7</v>
      </c>
      <c r="BC6" s="2339">
        <v>42</v>
      </c>
      <c r="BD6" s="2339">
        <v>0</v>
      </c>
      <c r="BE6" s="2339">
        <v>18</v>
      </c>
      <c r="BF6" s="2339">
        <v>0</v>
      </c>
      <c r="BG6" s="2470">
        <v>6819.415</v>
      </c>
      <c r="BH6" s="2467">
        <v>24942.854999999996</v>
      </c>
      <c r="BJ6" s="2337">
        <v>0</v>
      </c>
      <c r="BK6" s="2337">
        <v>7442.35</v>
      </c>
      <c r="BL6" s="2337">
        <v>0</v>
      </c>
      <c r="BM6" s="2337">
        <v>594</v>
      </c>
      <c r="BN6" s="2337">
        <v>271.875</v>
      </c>
      <c r="BO6" s="2337">
        <v>4.5999999999999996</v>
      </c>
      <c r="BP6" s="2472">
        <v>8312.8250000000007</v>
      </c>
      <c r="BQ6" s="2337">
        <v>7800</v>
      </c>
      <c r="BR6" s="2337">
        <v>700</v>
      </c>
      <c r="BS6" s="2337">
        <v>1.75</v>
      </c>
      <c r="BT6" s="2337">
        <v>0</v>
      </c>
      <c r="BU6" s="2337">
        <v>2.5499999999999998</v>
      </c>
      <c r="BV6" s="2337">
        <v>5.5</v>
      </c>
      <c r="BW6" s="2472">
        <v>8509.7999999999993</v>
      </c>
      <c r="BX6" s="2473">
        <v>41765.479999999996</v>
      </c>
    </row>
    <row r="7" spans="1:76" ht="14.45" customHeight="1" x14ac:dyDescent="0.2">
      <c r="A7" s="453" t="s">
        <v>361</v>
      </c>
      <c r="B7" s="2337">
        <v>0</v>
      </c>
      <c r="C7" s="2337">
        <v>0</v>
      </c>
      <c r="D7" s="2338">
        <v>22</v>
      </c>
      <c r="E7" s="2337">
        <v>36</v>
      </c>
      <c r="F7" s="2337">
        <v>0</v>
      </c>
      <c r="G7" s="2337">
        <v>21.8</v>
      </c>
      <c r="H7" s="2337">
        <v>11.399999999999999</v>
      </c>
      <c r="I7" s="1558">
        <v>240</v>
      </c>
      <c r="J7" s="1558">
        <v>54</v>
      </c>
      <c r="K7" s="1558">
        <v>197</v>
      </c>
      <c r="L7" s="1558">
        <v>645</v>
      </c>
      <c r="M7" s="1558">
        <v>72</v>
      </c>
      <c r="N7" s="1558">
        <v>300</v>
      </c>
      <c r="O7" s="1558">
        <v>0</v>
      </c>
      <c r="P7" s="1558">
        <v>0</v>
      </c>
      <c r="Q7" s="1558">
        <v>94</v>
      </c>
      <c r="R7" s="1558">
        <v>173</v>
      </c>
      <c r="S7" s="1558">
        <v>0</v>
      </c>
      <c r="T7" s="1558">
        <v>0</v>
      </c>
      <c r="U7" s="1558">
        <v>0</v>
      </c>
      <c r="V7" s="1558">
        <v>2050</v>
      </c>
      <c r="W7" s="2470">
        <v>3916.2</v>
      </c>
      <c r="X7" s="1558">
        <v>0</v>
      </c>
      <c r="Y7" s="1558">
        <v>80</v>
      </c>
      <c r="Z7" s="1558">
        <v>56</v>
      </c>
      <c r="AA7" s="1558">
        <v>80</v>
      </c>
      <c r="AB7" s="2465">
        <v>216</v>
      </c>
      <c r="AC7" s="2339">
        <v>127.5</v>
      </c>
      <c r="AD7" s="2339">
        <v>7035.0750000000007</v>
      </c>
      <c r="AE7" s="2339">
        <v>304</v>
      </c>
      <c r="AF7" s="1558">
        <v>494</v>
      </c>
      <c r="AG7" s="2339">
        <v>426</v>
      </c>
      <c r="AH7" s="2339">
        <v>2098.75</v>
      </c>
      <c r="AI7" s="2339">
        <v>293.51000000000005</v>
      </c>
      <c r="AJ7" s="2339">
        <v>270.81000000000006</v>
      </c>
      <c r="AK7" s="2339">
        <v>56.81</v>
      </c>
      <c r="AL7" s="2339">
        <v>0</v>
      </c>
      <c r="AM7" s="2339">
        <v>860</v>
      </c>
      <c r="AN7" s="2339">
        <v>9</v>
      </c>
      <c r="AO7" s="2339">
        <v>195</v>
      </c>
      <c r="AP7" s="2339">
        <v>56</v>
      </c>
      <c r="AQ7" s="2339">
        <v>60</v>
      </c>
      <c r="AR7" s="2339">
        <v>36</v>
      </c>
      <c r="AS7" s="2339">
        <v>0</v>
      </c>
      <c r="AT7" s="2339">
        <v>16</v>
      </c>
      <c r="AU7" s="2339">
        <v>73.5</v>
      </c>
      <c r="AV7" s="2339">
        <v>1395</v>
      </c>
      <c r="AW7" s="2339">
        <v>577.5</v>
      </c>
      <c r="AX7" s="2339">
        <v>45</v>
      </c>
      <c r="AY7" s="2339">
        <v>1527.5</v>
      </c>
      <c r="AZ7" s="2339">
        <v>454</v>
      </c>
      <c r="BA7" s="2339">
        <v>30</v>
      </c>
      <c r="BB7" s="2339">
        <v>12</v>
      </c>
      <c r="BC7" s="2339">
        <v>39</v>
      </c>
      <c r="BD7" s="2339">
        <v>220</v>
      </c>
      <c r="BE7" s="2339">
        <v>24.5</v>
      </c>
      <c r="BF7" s="2339">
        <v>0</v>
      </c>
      <c r="BG7" s="2470">
        <v>16736.455000000002</v>
      </c>
      <c r="BH7" s="2467">
        <v>20868.655000000002</v>
      </c>
      <c r="BJ7" s="2337">
        <v>963.62</v>
      </c>
      <c r="BK7" s="2337">
        <v>4161</v>
      </c>
      <c r="BL7" s="2337">
        <v>26.88</v>
      </c>
      <c r="BM7" s="2337">
        <v>12.144</v>
      </c>
      <c r="BN7" s="2337">
        <v>45.3125</v>
      </c>
      <c r="BO7" s="2337">
        <v>22.8</v>
      </c>
      <c r="BP7" s="2472">
        <v>5231.7565000000004</v>
      </c>
      <c r="BQ7" s="2337">
        <v>450</v>
      </c>
      <c r="BR7" s="2337">
        <v>7.2</v>
      </c>
      <c r="BS7" s="2337">
        <v>0</v>
      </c>
      <c r="BT7" s="2337">
        <v>65</v>
      </c>
      <c r="BU7" s="2337">
        <v>5.25</v>
      </c>
      <c r="BV7" s="2337">
        <v>3.35</v>
      </c>
      <c r="BW7" s="2472">
        <v>530.80000000000007</v>
      </c>
      <c r="BX7" s="2473">
        <v>26631.211500000005</v>
      </c>
    </row>
    <row r="8" spans="1:76" ht="14.45" customHeight="1" x14ac:dyDescent="0.2">
      <c r="A8" s="453" t="s">
        <v>362</v>
      </c>
      <c r="B8" s="2337">
        <v>0</v>
      </c>
      <c r="C8" s="2337">
        <v>1211.75</v>
      </c>
      <c r="D8" s="2338">
        <v>21.720000000000002</v>
      </c>
      <c r="E8" s="2337">
        <v>16</v>
      </c>
      <c r="F8" s="2337">
        <v>0</v>
      </c>
      <c r="G8" s="2337">
        <v>0</v>
      </c>
      <c r="H8" s="2337">
        <v>49.77</v>
      </c>
      <c r="I8" s="1558">
        <v>0</v>
      </c>
      <c r="J8" s="1558">
        <v>69.3</v>
      </c>
      <c r="K8" s="1558">
        <v>0</v>
      </c>
      <c r="L8" s="1558">
        <v>0</v>
      </c>
      <c r="M8" s="1558">
        <v>16.259999999999998</v>
      </c>
      <c r="N8" s="1558">
        <v>30.169999999999995</v>
      </c>
      <c r="O8" s="1558">
        <v>493.38</v>
      </c>
      <c r="P8" s="1558">
        <v>0</v>
      </c>
      <c r="Q8" s="1558">
        <v>0</v>
      </c>
      <c r="R8" s="1558">
        <v>0</v>
      </c>
      <c r="S8" s="1558">
        <v>53.8</v>
      </c>
      <c r="T8" s="1558">
        <v>0</v>
      </c>
      <c r="U8" s="1558">
        <v>0</v>
      </c>
      <c r="V8" s="1558">
        <v>48.88</v>
      </c>
      <c r="W8" s="2470">
        <v>2011.03</v>
      </c>
      <c r="X8" s="1558">
        <v>0</v>
      </c>
      <c r="Y8" s="1558">
        <v>36</v>
      </c>
      <c r="Z8" s="1558">
        <v>24</v>
      </c>
      <c r="AA8" s="1558">
        <v>17</v>
      </c>
      <c r="AB8" s="2465">
        <v>77</v>
      </c>
      <c r="AC8" s="2339">
        <v>127.1</v>
      </c>
      <c r="AD8" s="2339">
        <v>947.88990000000001</v>
      </c>
      <c r="AE8" s="2339">
        <v>258.64849999999996</v>
      </c>
      <c r="AF8" s="1558">
        <v>745.55</v>
      </c>
      <c r="AG8" s="2339">
        <v>222</v>
      </c>
      <c r="AH8" s="2339">
        <v>393</v>
      </c>
      <c r="AI8" s="2339">
        <v>63.180000000000007</v>
      </c>
      <c r="AJ8" s="2339">
        <v>0</v>
      </c>
      <c r="AK8" s="2339">
        <v>0</v>
      </c>
      <c r="AL8" s="2339">
        <v>5.97</v>
      </c>
      <c r="AM8" s="2339">
        <v>812</v>
      </c>
      <c r="AN8" s="2339">
        <v>15.72</v>
      </c>
      <c r="AO8" s="2339">
        <v>72.39</v>
      </c>
      <c r="AP8" s="2339">
        <v>60</v>
      </c>
      <c r="AQ8" s="2339">
        <v>0</v>
      </c>
      <c r="AR8" s="2339">
        <v>0</v>
      </c>
      <c r="AS8" s="2339">
        <v>0</v>
      </c>
      <c r="AT8" s="2339">
        <v>0</v>
      </c>
      <c r="AU8" s="2339">
        <v>0</v>
      </c>
      <c r="AV8" s="2339">
        <v>535.5</v>
      </c>
      <c r="AW8" s="2339">
        <v>349.59999999999997</v>
      </c>
      <c r="AX8" s="2339">
        <v>0</v>
      </c>
      <c r="AY8" s="2339">
        <v>294.5</v>
      </c>
      <c r="AZ8" s="2339">
        <v>23</v>
      </c>
      <c r="BA8" s="2339">
        <v>144</v>
      </c>
      <c r="BB8" s="2339">
        <v>46</v>
      </c>
      <c r="BC8" s="2339">
        <v>0</v>
      </c>
      <c r="BD8" s="2339">
        <v>170</v>
      </c>
      <c r="BE8" s="2339">
        <v>9</v>
      </c>
      <c r="BF8" s="2339">
        <v>0</v>
      </c>
      <c r="BG8" s="2470">
        <v>5295.0483999999997</v>
      </c>
      <c r="BH8" s="2467">
        <v>7383.0783999999994</v>
      </c>
      <c r="BJ8" s="2337">
        <v>0</v>
      </c>
      <c r="BK8" s="2337">
        <v>5752.4</v>
      </c>
      <c r="BL8" s="2337">
        <v>0</v>
      </c>
      <c r="BM8" s="2337">
        <v>11.137499999999999</v>
      </c>
      <c r="BN8" s="2337">
        <v>453.125</v>
      </c>
      <c r="BO8" s="2337">
        <v>0</v>
      </c>
      <c r="BP8" s="2472">
        <v>6216.6624999999995</v>
      </c>
      <c r="BQ8" s="2337">
        <v>750</v>
      </c>
      <c r="BR8" s="2337">
        <v>42.4</v>
      </c>
      <c r="BS8" s="2337">
        <v>0</v>
      </c>
      <c r="BT8" s="2337">
        <v>0</v>
      </c>
      <c r="BU8" s="2337">
        <v>0</v>
      </c>
      <c r="BV8" s="2337">
        <v>2.99</v>
      </c>
      <c r="BW8" s="2472">
        <v>795.39</v>
      </c>
      <c r="BX8" s="2473">
        <v>14395.1309</v>
      </c>
    </row>
    <row r="9" spans="1:76" ht="14.45" customHeight="1" x14ac:dyDescent="0.2">
      <c r="A9" s="453" t="s">
        <v>363</v>
      </c>
      <c r="B9" s="2337">
        <v>690.52</v>
      </c>
      <c r="C9" s="2337">
        <v>128105</v>
      </c>
      <c r="D9" s="2338">
        <v>190.4</v>
      </c>
      <c r="E9" s="2337">
        <v>145</v>
      </c>
      <c r="F9" s="2337">
        <v>4</v>
      </c>
      <c r="G9" s="2337">
        <v>802</v>
      </c>
      <c r="H9" s="2337">
        <v>192</v>
      </c>
      <c r="I9" s="1558">
        <v>237.5</v>
      </c>
      <c r="J9" s="1558">
        <v>1496</v>
      </c>
      <c r="K9" s="1558">
        <v>3584.0999999999995</v>
      </c>
      <c r="L9" s="1558">
        <v>3780</v>
      </c>
      <c r="M9" s="1558">
        <v>345.20000000000005</v>
      </c>
      <c r="N9" s="1558">
        <v>1095</v>
      </c>
      <c r="O9" s="1558">
        <v>2832</v>
      </c>
      <c r="P9" s="1558">
        <v>8.6000000000000014</v>
      </c>
      <c r="Q9" s="1558">
        <v>7.1999999999999993</v>
      </c>
      <c r="R9" s="1558">
        <v>0</v>
      </c>
      <c r="S9" s="1558">
        <v>570</v>
      </c>
      <c r="T9" s="1558">
        <v>573.25</v>
      </c>
      <c r="U9" s="1558">
        <v>0</v>
      </c>
      <c r="V9" s="1558">
        <v>612</v>
      </c>
      <c r="W9" s="2470">
        <v>145269.77000000002</v>
      </c>
      <c r="X9" s="1558">
        <v>50</v>
      </c>
      <c r="Y9" s="1558">
        <v>440</v>
      </c>
      <c r="Z9" s="1558">
        <v>120</v>
      </c>
      <c r="AA9" s="1558">
        <v>1500</v>
      </c>
      <c r="AB9" s="2465">
        <v>2110</v>
      </c>
      <c r="AC9" s="2339">
        <v>391.53000000000003</v>
      </c>
      <c r="AD9" s="2339">
        <v>2002.806</v>
      </c>
      <c r="AE9" s="2339">
        <v>550.5</v>
      </c>
      <c r="AF9" s="1558">
        <v>1192.75</v>
      </c>
      <c r="AG9" s="2339">
        <v>329</v>
      </c>
      <c r="AH9" s="2339">
        <v>1848.6000000000001</v>
      </c>
      <c r="AI9" s="2339">
        <v>337.12000000000012</v>
      </c>
      <c r="AJ9" s="2339">
        <v>0</v>
      </c>
      <c r="AK9" s="2339">
        <v>16.290000000000006</v>
      </c>
      <c r="AL9" s="2339">
        <v>0</v>
      </c>
      <c r="AM9" s="2339">
        <v>97.5</v>
      </c>
      <c r="AN9" s="2339">
        <v>0</v>
      </c>
      <c r="AO9" s="2339">
        <v>366</v>
      </c>
      <c r="AP9" s="2339">
        <v>338</v>
      </c>
      <c r="AQ9" s="2339">
        <v>0</v>
      </c>
      <c r="AR9" s="2339">
        <v>15</v>
      </c>
      <c r="AS9" s="2339">
        <v>0</v>
      </c>
      <c r="AT9" s="2339">
        <v>5</v>
      </c>
      <c r="AU9" s="2339">
        <v>648</v>
      </c>
      <c r="AV9" s="2339">
        <v>121</v>
      </c>
      <c r="AW9" s="2339">
        <v>140</v>
      </c>
      <c r="AX9" s="2339">
        <v>504</v>
      </c>
      <c r="AY9" s="2339">
        <v>588</v>
      </c>
      <c r="AZ9" s="2339">
        <v>84</v>
      </c>
      <c r="BA9" s="2339">
        <v>280</v>
      </c>
      <c r="BB9" s="2339">
        <v>1160</v>
      </c>
      <c r="BC9" s="2339">
        <v>0</v>
      </c>
      <c r="BD9" s="2339">
        <v>30</v>
      </c>
      <c r="BE9" s="2339">
        <v>161</v>
      </c>
      <c r="BF9" s="2339">
        <v>0</v>
      </c>
      <c r="BG9" s="2470">
        <v>11206.096000000001</v>
      </c>
      <c r="BH9" s="2467">
        <v>158585.86600000001</v>
      </c>
      <c r="BJ9" s="2337">
        <v>0</v>
      </c>
      <c r="BK9" s="2337">
        <v>2457.91</v>
      </c>
      <c r="BL9" s="2337">
        <v>0</v>
      </c>
      <c r="BM9" s="2337">
        <v>96.525000000000006</v>
      </c>
      <c r="BN9" s="2337">
        <v>453.125</v>
      </c>
      <c r="BO9" s="2337">
        <v>2.4</v>
      </c>
      <c r="BP9" s="2472">
        <v>3009.96</v>
      </c>
      <c r="BQ9" s="2337">
        <v>16050</v>
      </c>
      <c r="BR9" s="2337">
        <v>101.5</v>
      </c>
      <c r="BS9" s="2337">
        <v>3.1</v>
      </c>
      <c r="BT9" s="2337">
        <v>0</v>
      </c>
      <c r="BU9" s="2337">
        <v>4.6349999999999998</v>
      </c>
      <c r="BV9" s="2337">
        <v>0.6</v>
      </c>
      <c r="BW9" s="2472">
        <v>16159.835000000001</v>
      </c>
      <c r="BX9" s="2473">
        <v>177755.66100000002</v>
      </c>
    </row>
    <row r="10" spans="1:76" ht="14.45" customHeight="1" x14ac:dyDescent="0.2">
      <c r="A10" s="453" t="s">
        <v>364</v>
      </c>
      <c r="B10" s="2337">
        <v>0</v>
      </c>
      <c r="C10" s="2337">
        <v>0</v>
      </c>
      <c r="D10" s="2338">
        <v>97.5</v>
      </c>
      <c r="E10" s="2337">
        <v>104</v>
      </c>
      <c r="F10" s="2337">
        <v>19</v>
      </c>
      <c r="G10" s="2337">
        <v>2110</v>
      </c>
      <c r="H10" s="2337">
        <v>306</v>
      </c>
      <c r="I10" s="1558">
        <v>50</v>
      </c>
      <c r="J10" s="1558">
        <v>144</v>
      </c>
      <c r="K10" s="1558">
        <v>95</v>
      </c>
      <c r="L10" s="1558">
        <v>214</v>
      </c>
      <c r="M10" s="1558">
        <v>210</v>
      </c>
      <c r="N10" s="1558">
        <v>472.5</v>
      </c>
      <c r="O10" s="1558">
        <v>0</v>
      </c>
      <c r="P10" s="1558">
        <v>75</v>
      </c>
      <c r="Q10" s="1558">
        <v>17</v>
      </c>
      <c r="R10" s="1558">
        <v>0</v>
      </c>
      <c r="S10" s="1558">
        <v>54</v>
      </c>
      <c r="T10" s="1558">
        <v>0</v>
      </c>
      <c r="U10" s="1558">
        <v>0</v>
      </c>
      <c r="V10" s="1558">
        <v>495</v>
      </c>
      <c r="W10" s="2470">
        <v>4463</v>
      </c>
      <c r="X10" s="1558">
        <v>1.7</v>
      </c>
      <c r="Y10" s="1558">
        <v>132</v>
      </c>
      <c r="Z10" s="1558">
        <v>21</v>
      </c>
      <c r="AA10" s="1558">
        <v>707</v>
      </c>
      <c r="AB10" s="2465">
        <v>861.7</v>
      </c>
      <c r="AC10" s="2339">
        <v>168.9</v>
      </c>
      <c r="AD10" s="2339">
        <v>2083.7779</v>
      </c>
      <c r="AE10" s="2339">
        <v>1390.5499999999997</v>
      </c>
      <c r="AF10" s="1558">
        <v>2582.4499999999998</v>
      </c>
      <c r="AG10" s="2339">
        <v>364</v>
      </c>
      <c r="AH10" s="2339">
        <v>387.20000000000005</v>
      </c>
      <c r="AI10" s="2339">
        <v>98</v>
      </c>
      <c r="AJ10" s="2339">
        <v>0</v>
      </c>
      <c r="AK10" s="2339">
        <v>0</v>
      </c>
      <c r="AL10" s="2339">
        <v>0</v>
      </c>
      <c r="AM10" s="2339">
        <v>42</v>
      </c>
      <c r="AN10" s="2339">
        <v>24</v>
      </c>
      <c r="AO10" s="2339">
        <v>399</v>
      </c>
      <c r="AP10" s="2339">
        <v>56</v>
      </c>
      <c r="AQ10" s="2339">
        <v>0</v>
      </c>
      <c r="AR10" s="2339">
        <v>24</v>
      </c>
      <c r="AS10" s="2339">
        <v>0</v>
      </c>
      <c r="AT10" s="2339">
        <v>0</v>
      </c>
      <c r="AU10" s="2339">
        <v>32.5</v>
      </c>
      <c r="AV10" s="2339">
        <v>772.5</v>
      </c>
      <c r="AW10" s="2339">
        <v>391.59999999999991</v>
      </c>
      <c r="AX10" s="2339">
        <v>0</v>
      </c>
      <c r="AY10" s="2339">
        <v>572</v>
      </c>
      <c r="AZ10" s="2339">
        <v>25</v>
      </c>
      <c r="BA10" s="2339">
        <v>360</v>
      </c>
      <c r="BB10" s="2339">
        <v>85</v>
      </c>
      <c r="BC10" s="2339">
        <v>120</v>
      </c>
      <c r="BD10" s="2339">
        <v>352.8</v>
      </c>
      <c r="BE10" s="2339">
        <v>32</v>
      </c>
      <c r="BF10" s="2339">
        <v>0</v>
      </c>
      <c r="BG10" s="2470">
        <v>10363.277899999999</v>
      </c>
      <c r="BH10" s="2467">
        <v>15687.9779</v>
      </c>
      <c r="BJ10" s="2337">
        <v>0</v>
      </c>
      <c r="BK10" s="2337">
        <v>3905.5</v>
      </c>
      <c r="BL10" s="2337">
        <v>0</v>
      </c>
      <c r="BM10" s="2337">
        <v>5.3460000000000001</v>
      </c>
      <c r="BN10" s="2337">
        <v>9.0625</v>
      </c>
      <c r="BO10" s="2337">
        <v>3</v>
      </c>
      <c r="BP10" s="2472">
        <v>3922.9085</v>
      </c>
      <c r="BQ10" s="2337">
        <v>120</v>
      </c>
      <c r="BR10" s="2337">
        <v>11.6</v>
      </c>
      <c r="BS10" s="2337">
        <v>0</v>
      </c>
      <c r="BT10" s="2337">
        <v>5</v>
      </c>
      <c r="BU10" s="2337">
        <v>0</v>
      </c>
      <c r="BV10" s="2337">
        <v>0</v>
      </c>
      <c r="BW10" s="2472">
        <v>136.6</v>
      </c>
      <c r="BX10" s="2473">
        <v>19747.486400000002</v>
      </c>
    </row>
    <row r="11" spans="1:76" ht="14.45" customHeight="1" x14ac:dyDescent="0.2">
      <c r="A11" s="453" t="s">
        <v>365</v>
      </c>
      <c r="B11" s="2337">
        <v>0</v>
      </c>
      <c r="C11" s="2337">
        <v>2317.5</v>
      </c>
      <c r="D11" s="2338">
        <v>0</v>
      </c>
      <c r="E11" s="2337">
        <v>120</v>
      </c>
      <c r="F11" s="2337">
        <v>0</v>
      </c>
      <c r="G11" s="2337">
        <v>65</v>
      </c>
      <c r="H11" s="2337">
        <v>3</v>
      </c>
      <c r="I11" s="1558">
        <v>0</v>
      </c>
      <c r="J11" s="1558">
        <v>80</v>
      </c>
      <c r="K11" s="1558">
        <v>0</v>
      </c>
      <c r="L11" s="1558">
        <v>584</v>
      </c>
      <c r="M11" s="1558">
        <v>0</v>
      </c>
      <c r="N11" s="1558">
        <v>0</v>
      </c>
      <c r="O11" s="1558">
        <v>1470</v>
      </c>
      <c r="P11" s="1558">
        <v>0</v>
      </c>
      <c r="Q11" s="1558">
        <v>0</v>
      </c>
      <c r="R11" s="1558">
        <v>0</v>
      </c>
      <c r="S11" s="1558">
        <v>144</v>
      </c>
      <c r="T11" s="1558">
        <v>0</v>
      </c>
      <c r="U11" s="1558">
        <v>0</v>
      </c>
      <c r="V11" s="1558">
        <v>160</v>
      </c>
      <c r="W11" s="2470">
        <v>4943.5</v>
      </c>
      <c r="X11" s="1558">
        <v>0</v>
      </c>
      <c r="Y11" s="1558">
        <v>36</v>
      </c>
      <c r="Z11" s="1558">
        <v>8</v>
      </c>
      <c r="AA11" s="1558">
        <v>600</v>
      </c>
      <c r="AB11" s="2465">
        <v>644</v>
      </c>
      <c r="AC11" s="2339">
        <v>62.684999999999981</v>
      </c>
      <c r="AD11" s="2339">
        <v>1108.6131</v>
      </c>
      <c r="AE11" s="2339">
        <v>56</v>
      </c>
      <c r="AF11" s="1558">
        <v>104</v>
      </c>
      <c r="AG11" s="2339">
        <v>199.5</v>
      </c>
      <c r="AH11" s="2339">
        <v>440.65000000000003</v>
      </c>
      <c r="AI11" s="2339">
        <v>150</v>
      </c>
      <c r="AJ11" s="2339">
        <v>0</v>
      </c>
      <c r="AK11" s="2339">
        <v>0</v>
      </c>
      <c r="AL11" s="2339">
        <v>0</v>
      </c>
      <c r="AM11" s="2339">
        <v>112</v>
      </c>
      <c r="AN11" s="2339">
        <v>0</v>
      </c>
      <c r="AO11" s="2339">
        <v>100</v>
      </c>
      <c r="AP11" s="2339">
        <v>0</v>
      </c>
      <c r="AQ11" s="2339">
        <v>0</v>
      </c>
      <c r="AR11" s="2339">
        <v>0</v>
      </c>
      <c r="AS11" s="2339">
        <v>0</v>
      </c>
      <c r="AT11" s="2339">
        <v>12</v>
      </c>
      <c r="AU11" s="2339">
        <v>25</v>
      </c>
      <c r="AV11" s="2339">
        <v>112</v>
      </c>
      <c r="AW11" s="2339">
        <v>22.5</v>
      </c>
      <c r="AX11" s="2339">
        <v>72</v>
      </c>
      <c r="AY11" s="2339">
        <v>22.5</v>
      </c>
      <c r="AZ11" s="2339">
        <v>364</v>
      </c>
      <c r="BA11" s="2339">
        <v>0</v>
      </c>
      <c r="BB11" s="2339">
        <v>620</v>
      </c>
      <c r="BC11" s="2339">
        <v>0</v>
      </c>
      <c r="BD11" s="2339">
        <v>50</v>
      </c>
      <c r="BE11" s="2339">
        <v>14</v>
      </c>
      <c r="BF11" s="2339">
        <v>0</v>
      </c>
      <c r="BG11" s="2470">
        <v>3647.4481000000001</v>
      </c>
      <c r="BH11" s="2467">
        <v>9234.9480999999996</v>
      </c>
      <c r="BJ11" s="2337">
        <v>0</v>
      </c>
      <c r="BK11" s="2337">
        <v>1500.88</v>
      </c>
      <c r="BL11" s="2337">
        <v>0</v>
      </c>
      <c r="BM11" s="2337">
        <v>31.184999999999999</v>
      </c>
      <c r="BN11" s="2337">
        <v>90.625</v>
      </c>
      <c r="BO11" s="2337">
        <v>0</v>
      </c>
      <c r="BP11" s="2472">
        <v>1622.69</v>
      </c>
      <c r="BQ11" s="2337">
        <v>4260</v>
      </c>
      <c r="BR11" s="2337">
        <v>99</v>
      </c>
      <c r="BS11" s="2337">
        <v>0</v>
      </c>
      <c r="BT11" s="2337">
        <v>0</v>
      </c>
      <c r="BU11" s="2337">
        <v>0</v>
      </c>
      <c r="BV11" s="2337">
        <v>0</v>
      </c>
      <c r="BW11" s="2472">
        <v>4359</v>
      </c>
      <c r="BX11" s="2473">
        <v>15216.6381</v>
      </c>
    </row>
    <row r="12" spans="1:76" ht="14.45" customHeight="1" x14ac:dyDescent="0.2">
      <c r="A12" s="453" t="s">
        <v>366</v>
      </c>
      <c r="B12" s="2337">
        <v>0</v>
      </c>
      <c r="C12" s="2337">
        <v>555</v>
      </c>
      <c r="D12" s="2338">
        <v>33.299999999999997</v>
      </c>
      <c r="E12" s="2337">
        <v>0</v>
      </c>
      <c r="F12" s="2337">
        <v>0</v>
      </c>
      <c r="G12" s="2337">
        <v>106.7</v>
      </c>
      <c r="H12" s="2337">
        <v>0</v>
      </c>
      <c r="I12" s="1558">
        <v>24.75</v>
      </c>
      <c r="J12" s="1558">
        <v>144</v>
      </c>
      <c r="K12" s="1558">
        <v>0</v>
      </c>
      <c r="L12" s="1558">
        <v>0</v>
      </c>
      <c r="M12" s="1558">
        <v>40.799999999999997</v>
      </c>
      <c r="N12" s="1558">
        <v>90.1</v>
      </c>
      <c r="O12" s="1558">
        <v>0</v>
      </c>
      <c r="P12" s="1558">
        <v>0</v>
      </c>
      <c r="Q12" s="1558">
        <v>0</v>
      </c>
      <c r="R12" s="1558">
        <v>0</v>
      </c>
      <c r="S12" s="1558">
        <v>0</v>
      </c>
      <c r="T12" s="1558">
        <v>0</v>
      </c>
      <c r="U12" s="1558">
        <v>0</v>
      </c>
      <c r="V12" s="1558">
        <v>247.5</v>
      </c>
      <c r="W12" s="2470">
        <v>1242.1500000000001</v>
      </c>
      <c r="X12" s="1558">
        <v>9.1999999999999993</v>
      </c>
      <c r="Y12" s="1558">
        <v>35</v>
      </c>
      <c r="Z12" s="1558">
        <v>3.5</v>
      </c>
      <c r="AA12" s="1558">
        <v>70.56</v>
      </c>
      <c r="AB12" s="2465">
        <v>118.26</v>
      </c>
      <c r="AC12" s="2339">
        <v>132.79</v>
      </c>
      <c r="AD12" s="2339">
        <v>2571.4557</v>
      </c>
      <c r="AE12" s="2339">
        <v>549.49999999999989</v>
      </c>
      <c r="AF12" s="1558">
        <v>1428.6999999999998</v>
      </c>
      <c r="AG12" s="2339">
        <v>259</v>
      </c>
      <c r="AH12" s="2339">
        <v>2358.2999999999997</v>
      </c>
      <c r="AI12" s="2339">
        <v>555.5</v>
      </c>
      <c r="AJ12" s="2339">
        <v>162</v>
      </c>
      <c r="AK12" s="2339">
        <v>0</v>
      </c>
      <c r="AL12" s="2339">
        <v>42.749999999999993</v>
      </c>
      <c r="AM12" s="2339">
        <v>0</v>
      </c>
      <c r="AN12" s="2339">
        <v>0</v>
      </c>
      <c r="AO12" s="2339">
        <v>0</v>
      </c>
      <c r="AP12" s="2339">
        <v>39.199999999999996</v>
      </c>
      <c r="AQ12" s="2339">
        <v>0</v>
      </c>
      <c r="AR12" s="2339">
        <v>56</v>
      </c>
      <c r="AS12" s="2339">
        <v>0</v>
      </c>
      <c r="AT12" s="2339">
        <v>0</v>
      </c>
      <c r="AU12" s="2339">
        <v>224.70000000000002</v>
      </c>
      <c r="AV12" s="2339">
        <v>658.90000000000009</v>
      </c>
      <c r="AW12" s="2339">
        <v>86.799999999999983</v>
      </c>
      <c r="AX12" s="2339">
        <v>0</v>
      </c>
      <c r="AY12" s="2339">
        <v>26</v>
      </c>
      <c r="AZ12" s="2339">
        <v>107.44</v>
      </c>
      <c r="BA12" s="2339">
        <v>0</v>
      </c>
      <c r="BB12" s="2339">
        <v>129.19999999999999</v>
      </c>
      <c r="BC12" s="2339">
        <v>5.6000000000000014</v>
      </c>
      <c r="BD12" s="2339">
        <v>65.055999999999997</v>
      </c>
      <c r="BE12" s="2339">
        <v>0</v>
      </c>
      <c r="BF12" s="2339">
        <v>0</v>
      </c>
      <c r="BG12" s="2470">
        <v>9458.8917000000001</v>
      </c>
      <c r="BH12" s="2467">
        <v>10819.3017</v>
      </c>
      <c r="BJ12" s="2337">
        <v>0</v>
      </c>
      <c r="BK12" s="2337">
        <v>2098.75</v>
      </c>
      <c r="BL12" s="2337">
        <v>0</v>
      </c>
      <c r="BM12" s="2337">
        <v>30.36</v>
      </c>
      <c r="BN12" s="2337">
        <v>54.375</v>
      </c>
      <c r="BO12" s="2337">
        <v>3.45</v>
      </c>
      <c r="BP12" s="2472">
        <v>2186.9349999999999</v>
      </c>
      <c r="BQ12" s="2337">
        <v>650</v>
      </c>
      <c r="BR12" s="2337">
        <v>5.9</v>
      </c>
      <c r="BS12" s="2337">
        <v>0</v>
      </c>
      <c r="BT12" s="2337">
        <v>35</v>
      </c>
      <c r="BU12" s="2337">
        <v>0</v>
      </c>
      <c r="BV12" s="2337">
        <v>0</v>
      </c>
      <c r="BW12" s="2472">
        <v>690.9</v>
      </c>
      <c r="BX12" s="2473">
        <v>13697.136699999999</v>
      </c>
    </row>
    <row r="13" spans="1:76" ht="14.45" customHeight="1" x14ac:dyDescent="0.2">
      <c r="A13" s="453" t="s">
        <v>367</v>
      </c>
      <c r="B13" s="2337">
        <v>204</v>
      </c>
      <c r="C13" s="2337">
        <v>46262.25</v>
      </c>
      <c r="D13" s="2338">
        <v>0</v>
      </c>
      <c r="E13" s="2337">
        <v>24</v>
      </c>
      <c r="F13" s="2337">
        <v>0</v>
      </c>
      <c r="G13" s="2337">
        <v>314</v>
      </c>
      <c r="H13" s="2337">
        <v>184.95</v>
      </c>
      <c r="I13" s="1558">
        <v>44</v>
      </c>
      <c r="J13" s="1558">
        <v>42</v>
      </c>
      <c r="K13" s="1558">
        <v>774.93</v>
      </c>
      <c r="L13" s="1558">
        <v>497</v>
      </c>
      <c r="M13" s="1558">
        <v>475</v>
      </c>
      <c r="N13" s="1558">
        <v>248.8</v>
      </c>
      <c r="O13" s="1558">
        <v>410.01</v>
      </c>
      <c r="P13" s="1558">
        <v>0</v>
      </c>
      <c r="Q13" s="1558">
        <v>0</v>
      </c>
      <c r="R13" s="1558">
        <v>0</v>
      </c>
      <c r="S13" s="1558">
        <v>250</v>
      </c>
      <c r="T13" s="1558">
        <v>39.5</v>
      </c>
      <c r="U13" s="1558">
        <v>412.5</v>
      </c>
      <c r="V13" s="1558">
        <v>0</v>
      </c>
      <c r="W13" s="2470">
        <v>50182.94</v>
      </c>
      <c r="X13" s="1558">
        <v>9</v>
      </c>
      <c r="Y13" s="1558">
        <v>10</v>
      </c>
      <c r="Z13" s="1558">
        <v>10</v>
      </c>
      <c r="AA13" s="1558">
        <v>40</v>
      </c>
      <c r="AB13" s="2465">
        <v>69</v>
      </c>
      <c r="AC13" s="2339">
        <v>164.51820000000001</v>
      </c>
      <c r="AD13" s="2339">
        <v>2732.4960000000001</v>
      </c>
      <c r="AE13" s="2339">
        <v>1066.5</v>
      </c>
      <c r="AF13" s="1558">
        <v>1540.5</v>
      </c>
      <c r="AG13" s="2339">
        <v>855.75</v>
      </c>
      <c r="AH13" s="2339">
        <v>1246.5</v>
      </c>
      <c r="AI13" s="2339">
        <v>220</v>
      </c>
      <c r="AJ13" s="2339">
        <v>85</v>
      </c>
      <c r="AK13" s="2339">
        <v>174.96</v>
      </c>
      <c r="AL13" s="2339">
        <v>0</v>
      </c>
      <c r="AM13" s="2339">
        <v>482.89500000000004</v>
      </c>
      <c r="AN13" s="2339">
        <v>0</v>
      </c>
      <c r="AO13" s="2339">
        <v>32.670000000000023</v>
      </c>
      <c r="AP13" s="2339">
        <v>87.52</v>
      </c>
      <c r="AQ13" s="2339">
        <v>0</v>
      </c>
      <c r="AR13" s="2339">
        <v>0</v>
      </c>
      <c r="AS13" s="2339">
        <v>0</v>
      </c>
      <c r="AT13" s="2339">
        <v>0</v>
      </c>
      <c r="AU13" s="2339">
        <v>14</v>
      </c>
      <c r="AV13" s="2339">
        <v>16.8</v>
      </c>
      <c r="AW13" s="2339">
        <v>96</v>
      </c>
      <c r="AX13" s="2339">
        <v>0</v>
      </c>
      <c r="AY13" s="2339">
        <v>40</v>
      </c>
      <c r="AZ13" s="2339">
        <v>69.75</v>
      </c>
      <c r="BA13" s="2339">
        <v>10</v>
      </c>
      <c r="BB13" s="2339">
        <v>0</v>
      </c>
      <c r="BC13" s="2339">
        <v>12</v>
      </c>
      <c r="BD13" s="2339">
        <v>99.51</v>
      </c>
      <c r="BE13" s="2339">
        <v>20</v>
      </c>
      <c r="BF13" s="2339">
        <v>0</v>
      </c>
      <c r="BG13" s="2470">
        <v>9067.3691999999992</v>
      </c>
      <c r="BH13" s="2467">
        <v>59319.309200000003</v>
      </c>
      <c r="BJ13" s="2337">
        <v>967.56999999999994</v>
      </c>
      <c r="BK13" s="2337">
        <v>8057.375</v>
      </c>
      <c r="BL13" s="2337">
        <v>0</v>
      </c>
      <c r="BM13" s="2337">
        <v>891</v>
      </c>
      <c r="BN13" s="2337">
        <v>6525</v>
      </c>
      <c r="BO13" s="2337">
        <v>3.125</v>
      </c>
      <c r="BP13" s="2472">
        <v>16444.07</v>
      </c>
      <c r="BQ13" s="2337">
        <v>2960</v>
      </c>
      <c r="BR13" s="2337">
        <v>120</v>
      </c>
      <c r="BS13" s="2337">
        <v>0</v>
      </c>
      <c r="BT13" s="2337">
        <v>0</v>
      </c>
      <c r="BU13" s="2337">
        <v>0</v>
      </c>
      <c r="BV13" s="2337">
        <v>0</v>
      </c>
      <c r="BW13" s="2472">
        <v>3080</v>
      </c>
      <c r="BX13" s="2473">
        <v>78843.379199999996</v>
      </c>
    </row>
    <row r="14" spans="1:76" ht="14.45" customHeight="1" x14ac:dyDescent="0.2">
      <c r="A14" s="453" t="s">
        <v>368</v>
      </c>
      <c r="B14" s="2337">
        <v>0</v>
      </c>
      <c r="C14" s="2337">
        <v>4620</v>
      </c>
      <c r="D14" s="2338">
        <v>66</v>
      </c>
      <c r="E14" s="2337">
        <v>0</v>
      </c>
      <c r="F14" s="2337">
        <v>0</v>
      </c>
      <c r="G14" s="2337">
        <v>297</v>
      </c>
      <c r="H14" s="2337">
        <v>0</v>
      </c>
      <c r="I14" s="1558">
        <v>65</v>
      </c>
      <c r="J14" s="1558">
        <v>64</v>
      </c>
      <c r="K14" s="1558">
        <v>0</v>
      </c>
      <c r="L14" s="1558">
        <v>2775</v>
      </c>
      <c r="M14" s="1558">
        <v>0</v>
      </c>
      <c r="N14" s="1558">
        <v>0</v>
      </c>
      <c r="O14" s="1558">
        <v>1625</v>
      </c>
      <c r="P14" s="1558">
        <v>0</v>
      </c>
      <c r="Q14" s="1558">
        <v>144</v>
      </c>
      <c r="R14" s="1558">
        <v>40</v>
      </c>
      <c r="S14" s="1558">
        <v>255</v>
      </c>
      <c r="T14" s="1558">
        <v>0</v>
      </c>
      <c r="U14" s="1558">
        <v>0</v>
      </c>
      <c r="V14" s="1558">
        <v>120</v>
      </c>
      <c r="W14" s="2470">
        <v>10071</v>
      </c>
      <c r="X14" s="1558">
        <v>0</v>
      </c>
      <c r="Y14" s="1558">
        <v>40</v>
      </c>
      <c r="Z14" s="1558">
        <v>0</v>
      </c>
      <c r="AA14" s="1558">
        <v>360</v>
      </c>
      <c r="AB14" s="2465">
        <v>400</v>
      </c>
      <c r="AC14" s="2339">
        <v>444.57</v>
      </c>
      <c r="AD14" s="2339">
        <v>847.56</v>
      </c>
      <c r="AE14" s="2339">
        <v>201.25</v>
      </c>
      <c r="AF14" s="1558">
        <v>523.25</v>
      </c>
      <c r="AG14" s="2339">
        <v>420</v>
      </c>
      <c r="AH14" s="2339">
        <v>1480</v>
      </c>
      <c r="AI14" s="2339">
        <v>37.5</v>
      </c>
      <c r="AJ14" s="2339">
        <v>84.000000000000028</v>
      </c>
      <c r="AK14" s="2339">
        <v>0</v>
      </c>
      <c r="AL14" s="2339">
        <v>60.000000000000014</v>
      </c>
      <c r="AM14" s="2339">
        <v>1397.5</v>
      </c>
      <c r="AN14" s="2339">
        <v>0</v>
      </c>
      <c r="AO14" s="2339">
        <v>798</v>
      </c>
      <c r="AP14" s="2339">
        <v>954.5</v>
      </c>
      <c r="AQ14" s="2339">
        <v>0</v>
      </c>
      <c r="AR14" s="2339">
        <v>14.25</v>
      </c>
      <c r="AS14" s="2339">
        <v>0</v>
      </c>
      <c r="AT14" s="2339">
        <v>1072.8</v>
      </c>
      <c r="AU14" s="2339">
        <v>330</v>
      </c>
      <c r="AV14" s="2339">
        <v>25.999999999999954</v>
      </c>
      <c r="AW14" s="2339">
        <v>17.499999999999982</v>
      </c>
      <c r="AX14" s="2339">
        <v>78</v>
      </c>
      <c r="AY14" s="2339">
        <v>140</v>
      </c>
      <c r="AZ14" s="2339">
        <v>48</v>
      </c>
      <c r="BA14" s="2339">
        <v>396</v>
      </c>
      <c r="BB14" s="2339">
        <v>0</v>
      </c>
      <c r="BC14" s="2339">
        <v>0</v>
      </c>
      <c r="BD14" s="2339">
        <v>22.5</v>
      </c>
      <c r="BE14" s="2339">
        <v>835.19999999999993</v>
      </c>
      <c r="BF14" s="2339">
        <v>0</v>
      </c>
      <c r="BG14" s="2470">
        <v>10228.380000000001</v>
      </c>
      <c r="BH14" s="2467">
        <v>20699.38</v>
      </c>
      <c r="BJ14" s="2337">
        <v>18318.099999999999</v>
      </c>
      <c r="BK14" s="2337">
        <v>5099.05</v>
      </c>
      <c r="BL14" s="2337">
        <v>4909.08</v>
      </c>
      <c r="BM14" s="2337">
        <v>742.5</v>
      </c>
      <c r="BN14" s="2337">
        <v>12379.375</v>
      </c>
      <c r="BO14" s="2337">
        <v>22.5</v>
      </c>
      <c r="BP14" s="2472">
        <v>41470.604999999996</v>
      </c>
      <c r="BQ14" s="2337">
        <v>1100</v>
      </c>
      <c r="BR14" s="2337">
        <v>200</v>
      </c>
      <c r="BS14" s="2337">
        <v>0</v>
      </c>
      <c r="BT14" s="2337">
        <v>0</v>
      </c>
      <c r="BU14" s="2337">
        <v>0</v>
      </c>
      <c r="BV14" s="2337">
        <v>0</v>
      </c>
      <c r="BW14" s="2472">
        <v>1300</v>
      </c>
      <c r="BX14" s="2473">
        <v>63469.985000000001</v>
      </c>
    </row>
    <row r="15" spans="1:76" ht="14.45" customHeight="1" x14ac:dyDescent="0.2">
      <c r="A15" s="453" t="s">
        <v>369</v>
      </c>
      <c r="B15" s="2337">
        <v>0</v>
      </c>
      <c r="C15" s="2337">
        <v>0</v>
      </c>
      <c r="D15" s="2338">
        <v>50.7</v>
      </c>
      <c r="E15" s="2337">
        <v>0</v>
      </c>
      <c r="F15" s="2337">
        <v>0</v>
      </c>
      <c r="G15" s="2337">
        <v>2079.6</v>
      </c>
      <c r="H15" s="2337">
        <v>0</v>
      </c>
      <c r="I15" s="1558">
        <v>0</v>
      </c>
      <c r="J15" s="1558">
        <v>9</v>
      </c>
      <c r="K15" s="1558">
        <v>44.72</v>
      </c>
      <c r="L15" s="1558">
        <v>126.89999999999999</v>
      </c>
      <c r="M15" s="1558">
        <v>11.5</v>
      </c>
      <c r="N15" s="1558">
        <v>32.350000000000009</v>
      </c>
      <c r="O15" s="1558">
        <v>0</v>
      </c>
      <c r="P15" s="1558">
        <v>0</v>
      </c>
      <c r="Q15" s="1558">
        <v>0</v>
      </c>
      <c r="R15" s="1558">
        <v>0</v>
      </c>
      <c r="S15" s="1558">
        <v>0</v>
      </c>
      <c r="T15" s="1558">
        <v>0</v>
      </c>
      <c r="U15" s="1558">
        <v>0</v>
      </c>
      <c r="V15" s="1558">
        <v>372.5</v>
      </c>
      <c r="W15" s="2470">
        <v>2727.2699999999995</v>
      </c>
      <c r="X15" s="1558">
        <v>0</v>
      </c>
      <c r="Y15" s="1558">
        <v>5.6000000000000005</v>
      </c>
      <c r="Z15" s="1558">
        <v>36.550000000000004</v>
      </c>
      <c r="AA15" s="1558">
        <v>404</v>
      </c>
      <c r="AB15" s="2465">
        <v>446.15</v>
      </c>
      <c r="AC15" s="2339">
        <v>39.900000000000006</v>
      </c>
      <c r="AD15" s="2339">
        <v>3232.3941</v>
      </c>
      <c r="AE15" s="2339">
        <v>1254</v>
      </c>
      <c r="AF15" s="1558">
        <v>2470</v>
      </c>
      <c r="AG15" s="2339">
        <v>331.5</v>
      </c>
      <c r="AH15" s="2339">
        <v>3270</v>
      </c>
      <c r="AI15" s="2339">
        <v>1860</v>
      </c>
      <c r="AJ15" s="2339">
        <v>200</v>
      </c>
      <c r="AK15" s="2339">
        <v>87.5</v>
      </c>
      <c r="AL15" s="2339">
        <v>0</v>
      </c>
      <c r="AM15" s="2339">
        <v>72</v>
      </c>
      <c r="AN15" s="2339">
        <v>0</v>
      </c>
      <c r="AO15" s="2339">
        <v>32.400000000000006</v>
      </c>
      <c r="AP15" s="2339">
        <v>35</v>
      </c>
      <c r="AQ15" s="2339">
        <v>0</v>
      </c>
      <c r="AR15" s="2339">
        <v>0</v>
      </c>
      <c r="AS15" s="2339">
        <v>0</v>
      </c>
      <c r="AT15" s="2339">
        <v>0</v>
      </c>
      <c r="AU15" s="2339">
        <v>0</v>
      </c>
      <c r="AV15" s="2339">
        <v>810</v>
      </c>
      <c r="AW15" s="2339">
        <v>91</v>
      </c>
      <c r="AX15" s="2339">
        <v>0</v>
      </c>
      <c r="AY15" s="2339">
        <v>78</v>
      </c>
      <c r="AZ15" s="2339">
        <v>0</v>
      </c>
      <c r="BA15" s="2339">
        <v>0</v>
      </c>
      <c r="BB15" s="2339">
        <v>0</v>
      </c>
      <c r="BC15" s="2339">
        <v>9.5</v>
      </c>
      <c r="BD15" s="2339">
        <v>115</v>
      </c>
      <c r="BE15" s="2339">
        <v>0</v>
      </c>
      <c r="BF15" s="2339">
        <v>0</v>
      </c>
      <c r="BG15" s="2470">
        <v>13988.194099999999</v>
      </c>
      <c r="BH15" s="2467">
        <v>17161.614099999999</v>
      </c>
      <c r="BJ15" s="2337">
        <v>0</v>
      </c>
      <c r="BK15" s="2337">
        <v>2087.8000000000002</v>
      </c>
      <c r="BL15" s="2337">
        <v>0</v>
      </c>
      <c r="BM15" s="2337">
        <v>151.80000000000001</v>
      </c>
      <c r="BN15" s="2337">
        <v>27.1875</v>
      </c>
      <c r="BO15" s="2337">
        <v>5.94</v>
      </c>
      <c r="BP15" s="2472">
        <v>2272.7275000000004</v>
      </c>
      <c r="BQ15" s="2337">
        <v>0</v>
      </c>
      <c r="BR15" s="2337">
        <v>0</v>
      </c>
      <c r="BS15" s="2337">
        <v>3</v>
      </c>
      <c r="BT15" s="2337">
        <v>30</v>
      </c>
      <c r="BU15" s="2337">
        <v>0</v>
      </c>
      <c r="BV15" s="2337">
        <v>0</v>
      </c>
      <c r="BW15" s="2472">
        <v>33</v>
      </c>
      <c r="BX15" s="2473">
        <v>19467.3416</v>
      </c>
    </row>
    <row r="16" spans="1:76" ht="14.45" customHeight="1" x14ac:dyDescent="0.2">
      <c r="A16" s="453" t="s">
        <v>370</v>
      </c>
      <c r="B16" s="2337">
        <v>0</v>
      </c>
      <c r="C16" s="2337">
        <v>17500</v>
      </c>
      <c r="D16" s="2338">
        <v>22</v>
      </c>
      <c r="E16" s="2337">
        <v>12</v>
      </c>
      <c r="F16" s="2337">
        <v>0</v>
      </c>
      <c r="G16" s="2337">
        <v>195</v>
      </c>
      <c r="H16" s="2337">
        <v>83</v>
      </c>
      <c r="I16" s="1558">
        <v>0</v>
      </c>
      <c r="J16" s="1558">
        <v>360</v>
      </c>
      <c r="K16" s="1558">
        <v>479.2</v>
      </c>
      <c r="L16" s="1558">
        <v>984</v>
      </c>
      <c r="M16" s="1558">
        <v>0</v>
      </c>
      <c r="N16" s="1558">
        <v>292</v>
      </c>
      <c r="O16" s="1558">
        <v>2266</v>
      </c>
      <c r="P16" s="1558">
        <v>0</v>
      </c>
      <c r="Q16" s="1558">
        <v>0</v>
      </c>
      <c r="R16" s="1558">
        <v>0</v>
      </c>
      <c r="S16" s="1558">
        <v>1015</v>
      </c>
      <c r="T16" s="1558">
        <v>75</v>
      </c>
      <c r="U16" s="1558">
        <v>0</v>
      </c>
      <c r="V16" s="1558">
        <v>700</v>
      </c>
      <c r="W16" s="2470">
        <v>23983.200000000001</v>
      </c>
      <c r="X16" s="1558">
        <v>0</v>
      </c>
      <c r="Y16" s="1558">
        <v>22</v>
      </c>
      <c r="Z16" s="1558">
        <v>20</v>
      </c>
      <c r="AA16" s="1558">
        <v>396</v>
      </c>
      <c r="AB16" s="2465">
        <v>438</v>
      </c>
      <c r="AC16" s="2339">
        <v>439.32800000000009</v>
      </c>
      <c r="AD16" s="2339">
        <v>3755.6610000000001</v>
      </c>
      <c r="AE16" s="2339">
        <v>882</v>
      </c>
      <c r="AF16" s="1558">
        <v>1433.25</v>
      </c>
      <c r="AG16" s="2339">
        <v>1904</v>
      </c>
      <c r="AH16" s="2339">
        <v>6824</v>
      </c>
      <c r="AI16" s="2339">
        <v>414.88</v>
      </c>
      <c r="AJ16" s="2339">
        <v>53.820000000000007</v>
      </c>
      <c r="AK16" s="2339">
        <v>0</v>
      </c>
      <c r="AL16" s="2339">
        <v>0</v>
      </c>
      <c r="AM16" s="2339">
        <v>7546.5</v>
      </c>
      <c r="AN16" s="2339">
        <v>24</v>
      </c>
      <c r="AO16" s="2339">
        <v>765</v>
      </c>
      <c r="AP16" s="2339">
        <v>16</v>
      </c>
      <c r="AQ16" s="2339">
        <v>0</v>
      </c>
      <c r="AR16" s="2339">
        <v>0</v>
      </c>
      <c r="AS16" s="2339">
        <v>0</v>
      </c>
      <c r="AT16" s="2339">
        <v>80</v>
      </c>
      <c r="AU16" s="2339">
        <v>14</v>
      </c>
      <c r="AV16" s="2339">
        <v>456</v>
      </c>
      <c r="AW16" s="2339">
        <v>235</v>
      </c>
      <c r="AX16" s="2339">
        <v>444</v>
      </c>
      <c r="AY16" s="2339">
        <v>1020</v>
      </c>
      <c r="AZ16" s="2339">
        <v>28</v>
      </c>
      <c r="BA16" s="2339">
        <v>75</v>
      </c>
      <c r="BB16" s="2339">
        <v>0</v>
      </c>
      <c r="BC16" s="2339">
        <v>0</v>
      </c>
      <c r="BD16" s="2339">
        <v>136</v>
      </c>
      <c r="BE16" s="2339">
        <v>0</v>
      </c>
      <c r="BF16" s="2339">
        <v>0</v>
      </c>
      <c r="BG16" s="2470">
        <v>26546.438999999998</v>
      </c>
      <c r="BH16" s="2467">
        <v>50967.638999999996</v>
      </c>
      <c r="BJ16" s="2337">
        <v>0</v>
      </c>
      <c r="BK16" s="2337">
        <v>4544.25</v>
      </c>
      <c r="BL16" s="2337">
        <v>0</v>
      </c>
      <c r="BM16" s="2337">
        <v>41.58</v>
      </c>
      <c r="BN16" s="2337">
        <v>108.75</v>
      </c>
      <c r="BO16" s="2337">
        <v>1.65</v>
      </c>
      <c r="BP16" s="2472">
        <v>4696.2299999999996</v>
      </c>
      <c r="BQ16" s="2337">
        <v>650</v>
      </c>
      <c r="BR16" s="2337">
        <v>60</v>
      </c>
      <c r="BS16" s="2337">
        <v>0</v>
      </c>
      <c r="BT16" s="2337">
        <v>0</v>
      </c>
      <c r="BU16" s="2337">
        <v>0</v>
      </c>
      <c r="BV16" s="2337">
        <v>1.2</v>
      </c>
      <c r="BW16" s="2472">
        <v>711.2</v>
      </c>
      <c r="BX16" s="2473">
        <v>56375.068999999996</v>
      </c>
    </row>
    <row r="17" spans="1:76" ht="14.45" customHeight="1" x14ac:dyDescent="0.2">
      <c r="A17" s="453" t="s">
        <v>371</v>
      </c>
      <c r="B17" s="2337">
        <v>0</v>
      </c>
      <c r="C17" s="2337">
        <v>2057.4</v>
      </c>
      <c r="D17" s="2338">
        <v>0</v>
      </c>
      <c r="E17" s="2337">
        <v>0</v>
      </c>
      <c r="F17" s="2337">
        <v>0</v>
      </c>
      <c r="G17" s="2337">
        <v>10.9</v>
      </c>
      <c r="H17" s="2337">
        <v>21</v>
      </c>
      <c r="I17" s="1558">
        <v>0</v>
      </c>
      <c r="J17" s="1558">
        <v>1.8</v>
      </c>
      <c r="K17" s="1558">
        <v>0</v>
      </c>
      <c r="L17" s="1558">
        <v>291.2</v>
      </c>
      <c r="M17" s="1558">
        <v>12.45</v>
      </c>
      <c r="N17" s="1558">
        <v>28.45</v>
      </c>
      <c r="O17" s="1558">
        <v>0</v>
      </c>
      <c r="P17" s="1558">
        <v>0</v>
      </c>
      <c r="Q17" s="1558">
        <v>0</v>
      </c>
      <c r="R17" s="1558">
        <v>0</v>
      </c>
      <c r="S17" s="1558">
        <v>0</v>
      </c>
      <c r="T17" s="1558">
        <v>0</v>
      </c>
      <c r="U17" s="1558">
        <v>0</v>
      </c>
      <c r="V17" s="1558">
        <v>18</v>
      </c>
      <c r="W17" s="2470">
        <v>2441.1999999999998</v>
      </c>
      <c r="X17" s="1558">
        <v>0</v>
      </c>
      <c r="Y17" s="1558">
        <v>9.4499999999999993</v>
      </c>
      <c r="Z17" s="1558">
        <v>8.5</v>
      </c>
      <c r="AA17" s="1558">
        <v>175</v>
      </c>
      <c r="AB17" s="2465">
        <v>192.95</v>
      </c>
      <c r="AC17" s="2339">
        <v>32.85</v>
      </c>
      <c r="AD17" s="2339">
        <v>3216.99</v>
      </c>
      <c r="AE17" s="2339">
        <v>0</v>
      </c>
      <c r="AF17" s="1558">
        <v>0</v>
      </c>
      <c r="AG17" s="2339">
        <v>96</v>
      </c>
      <c r="AH17" s="2339">
        <v>1325.6</v>
      </c>
      <c r="AI17" s="2339">
        <v>40</v>
      </c>
      <c r="AJ17" s="2339">
        <v>31.5</v>
      </c>
      <c r="AK17" s="2339">
        <v>70</v>
      </c>
      <c r="AL17" s="2339">
        <v>0</v>
      </c>
      <c r="AM17" s="2339">
        <v>224</v>
      </c>
      <c r="AN17" s="2339">
        <v>0</v>
      </c>
      <c r="AO17" s="2339">
        <v>31.2</v>
      </c>
      <c r="AP17" s="2339">
        <v>2.5</v>
      </c>
      <c r="AQ17" s="2339">
        <v>0</v>
      </c>
      <c r="AR17" s="2339">
        <v>0</v>
      </c>
      <c r="AS17" s="2339">
        <v>0</v>
      </c>
      <c r="AT17" s="2339">
        <v>0</v>
      </c>
      <c r="AU17" s="2339">
        <v>0</v>
      </c>
      <c r="AV17" s="2339">
        <v>15</v>
      </c>
      <c r="AW17" s="2339">
        <v>18</v>
      </c>
      <c r="AX17" s="2339">
        <v>0</v>
      </c>
      <c r="AY17" s="2339">
        <v>0</v>
      </c>
      <c r="AZ17" s="2339">
        <v>12.75</v>
      </c>
      <c r="BA17" s="2339">
        <v>0</v>
      </c>
      <c r="BB17" s="2339">
        <v>0</v>
      </c>
      <c r="BC17" s="2339">
        <v>0</v>
      </c>
      <c r="BD17" s="2339">
        <v>0</v>
      </c>
      <c r="BE17" s="2339">
        <v>0</v>
      </c>
      <c r="BF17" s="2339">
        <v>0</v>
      </c>
      <c r="BG17" s="2470">
        <v>5116.3899999999994</v>
      </c>
      <c r="BH17" s="2467">
        <v>7750.5399999999991</v>
      </c>
      <c r="BJ17" s="2337">
        <v>0</v>
      </c>
      <c r="BK17" s="2337">
        <v>1565.85</v>
      </c>
      <c r="BL17" s="2337">
        <v>0</v>
      </c>
      <c r="BM17" s="2337">
        <v>23.76</v>
      </c>
      <c r="BN17" s="2337">
        <v>63.4375</v>
      </c>
      <c r="BO17" s="2337">
        <v>0.72</v>
      </c>
      <c r="BP17" s="2472">
        <v>1653.7674999999999</v>
      </c>
      <c r="BQ17" s="2337">
        <v>8.5</v>
      </c>
      <c r="BR17" s="2337">
        <v>0.56000000000000005</v>
      </c>
      <c r="BS17" s="2337">
        <v>0</v>
      </c>
      <c r="BT17" s="2337">
        <v>25</v>
      </c>
      <c r="BU17" s="2337">
        <v>0</v>
      </c>
      <c r="BV17" s="2337">
        <v>0</v>
      </c>
      <c r="BW17" s="2472">
        <v>34.06</v>
      </c>
      <c r="BX17" s="2473">
        <v>9438.3674999999985</v>
      </c>
    </row>
    <row r="18" spans="1:76" ht="14.45" customHeight="1" x14ac:dyDescent="0.2">
      <c r="A18" s="453" t="s">
        <v>372</v>
      </c>
      <c r="B18" s="2337">
        <v>118.44</v>
      </c>
      <c r="C18" s="2337">
        <v>17471.599999999999</v>
      </c>
      <c r="D18" s="2338">
        <v>0</v>
      </c>
      <c r="E18" s="2337">
        <v>0</v>
      </c>
      <c r="F18" s="2337">
        <v>0</v>
      </c>
      <c r="G18" s="2337">
        <v>0</v>
      </c>
      <c r="H18" s="2337">
        <v>0</v>
      </c>
      <c r="I18" s="1558">
        <v>0</v>
      </c>
      <c r="J18" s="1558">
        <v>3.2199999999999998</v>
      </c>
      <c r="K18" s="1558">
        <v>74.400000000000006</v>
      </c>
      <c r="L18" s="1558">
        <v>248</v>
      </c>
      <c r="M18" s="1558">
        <v>0</v>
      </c>
      <c r="N18" s="1558">
        <v>0</v>
      </c>
      <c r="O18" s="1558">
        <v>480.5</v>
      </c>
      <c r="P18" s="1558">
        <v>0</v>
      </c>
      <c r="Q18" s="1558">
        <v>0</v>
      </c>
      <c r="R18" s="1558">
        <v>0</v>
      </c>
      <c r="S18" s="1558">
        <v>366.2</v>
      </c>
      <c r="T18" s="1558">
        <v>211.20000000000002</v>
      </c>
      <c r="U18" s="1558">
        <v>0</v>
      </c>
      <c r="V18" s="1558">
        <v>17.5</v>
      </c>
      <c r="W18" s="2470">
        <v>18991.060000000001</v>
      </c>
      <c r="X18" s="1558">
        <v>0</v>
      </c>
      <c r="Y18" s="1558">
        <v>0</v>
      </c>
      <c r="Z18" s="1558">
        <v>0</v>
      </c>
      <c r="AA18" s="1558">
        <v>0</v>
      </c>
      <c r="AB18" s="2465">
        <v>0</v>
      </c>
      <c r="AC18" s="2339">
        <v>20.48</v>
      </c>
      <c r="AD18" s="2339">
        <v>0</v>
      </c>
      <c r="AE18" s="2339">
        <v>2.1</v>
      </c>
      <c r="AF18" s="1558">
        <v>3.25</v>
      </c>
      <c r="AG18" s="2339">
        <v>1397</v>
      </c>
      <c r="AH18" s="2339">
        <v>0</v>
      </c>
      <c r="AI18" s="2339">
        <v>0</v>
      </c>
      <c r="AJ18" s="2339">
        <v>0</v>
      </c>
      <c r="AK18" s="2339">
        <v>0</v>
      </c>
      <c r="AL18" s="2339">
        <v>0</v>
      </c>
      <c r="AM18" s="2339">
        <v>0</v>
      </c>
      <c r="AN18" s="2339">
        <v>0</v>
      </c>
      <c r="AO18" s="2339">
        <v>234</v>
      </c>
      <c r="AP18" s="2339">
        <v>0</v>
      </c>
      <c r="AQ18" s="2339">
        <v>0</v>
      </c>
      <c r="AR18" s="2339">
        <v>0</v>
      </c>
      <c r="AS18" s="2339">
        <v>0</v>
      </c>
      <c r="AT18" s="2339">
        <v>8.1</v>
      </c>
      <c r="AU18" s="2339">
        <v>0</v>
      </c>
      <c r="AV18" s="2339">
        <v>0</v>
      </c>
      <c r="AW18" s="2339">
        <v>0</v>
      </c>
      <c r="AX18" s="2339">
        <v>59.85</v>
      </c>
      <c r="AY18" s="2339">
        <v>0</v>
      </c>
      <c r="AZ18" s="2339">
        <v>0</v>
      </c>
      <c r="BA18" s="2339">
        <v>36</v>
      </c>
      <c r="BB18" s="2339">
        <v>9.3000000000000007</v>
      </c>
      <c r="BC18" s="2339">
        <v>0</v>
      </c>
      <c r="BD18" s="2339">
        <v>0</v>
      </c>
      <c r="BE18" s="2339">
        <v>0</v>
      </c>
      <c r="BF18" s="2339">
        <v>0</v>
      </c>
      <c r="BG18" s="2470">
        <v>1770.0799999999997</v>
      </c>
      <c r="BH18" s="2467">
        <v>20761.14</v>
      </c>
      <c r="BJ18" s="2337">
        <v>0</v>
      </c>
      <c r="BK18" s="2337">
        <v>2219.1999999999998</v>
      </c>
      <c r="BL18" s="2337">
        <v>0</v>
      </c>
      <c r="BM18" s="2337">
        <v>24.948</v>
      </c>
      <c r="BN18" s="2337">
        <v>36.25</v>
      </c>
      <c r="BO18" s="2337">
        <v>1.95</v>
      </c>
      <c r="BP18" s="2472">
        <v>2282.3479999999995</v>
      </c>
      <c r="BQ18" s="2337">
        <v>5490</v>
      </c>
      <c r="BR18" s="2337">
        <v>33.907499999999999</v>
      </c>
      <c r="BS18" s="2337">
        <v>0</v>
      </c>
      <c r="BT18" s="2337">
        <v>0</v>
      </c>
      <c r="BU18" s="2337">
        <v>3.45</v>
      </c>
      <c r="BV18" s="2337">
        <v>11.95</v>
      </c>
      <c r="BW18" s="2472">
        <v>5539.3074999999999</v>
      </c>
      <c r="BX18" s="2473">
        <v>28582.7955</v>
      </c>
    </row>
    <row r="19" spans="1:76" ht="14.45" customHeight="1" x14ac:dyDescent="0.2">
      <c r="A19" s="453" t="s">
        <v>373</v>
      </c>
      <c r="B19" s="2337">
        <v>0</v>
      </c>
      <c r="C19" s="2337">
        <v>18240.86</v>
      </c>
      <c r="D19" s="2338">
        <v>0</v>
      </c>
      <c r="E19" s="2337">
        <v>0</v>
      </c>
      <c r="F19" s="2337">
        <v>0</v>
      </c>
      <c r="G19" s="2337">
        <v>0</v>
      </c>
      <c r="H19" s="2337">
        <v>0</v>
      </c>
      <c r="I19" s="1558">
        <v>0</v>
      </c>
      <c r="J19" s="1558">
        <v>0.1125</v>
      </c>
      <c r="K19" s="1558">
        <v>0</v>
      </c>
      <c r="L19" s="1558">
        <v>67.5</v>
      </c>
      <c r="M19" s="1558">
        <v>0</v>
      </c>
      <c r="N19" s="1558">
        <v>0</v>
      </c>
      <c r="O19" s="1558">
        <v>352</v>
      </c>
      <c r="P19" s="1558">
        <v>0</v>
      </c>
      <c r="Q19" s="1558">
        <v>0</v>
      </c>
      <c r="R19" s="1558">
        <v>0</v>
      </c>
      <c r="S19" s="1558">
        <v>0</v>
      </c>
      <c r="T19" s="1558">
        <v>0</v>
      </c>
      <c r="U19" s="1558">
        <v>0</v>
      </c>
      <c r="V19" s="1558">
        <v>0</v>
      </c>
      <c r="W19" s="2470">
        <v>18660.4725</v>
      </c>
      <c r="X19" s="1558">
        <v>0</v>
      </c>
      <c r="Y19" s="1558">
        <v>0</v>
      </c>
      <c r="Z19" s="1558">
        <v>0</v>
      </c>
      <c r="AA19" s="1558">
        <v>0</v>
      </c>
      <c r="AB19" s="2465">
        <v>0</v>
      </c>
      <c r="AC19" s="2339">
        <v>30.599999999999998</v>
      </c>
      <c r="AD19" s="2339">
        <v>0</v>
      </c>
      <c r="AE19" s="2339">
        <v>8</v>
      </c>
      <c r="AF19" s="1558">
        <v>26</v>
      </c>
      <c r="AG19" s="2339">
        <v>203</v>
      </c>
      <c r="AH19" s="2339">
        <v>54.4</v>
      </c>
      <c r="AI19" s="2339">
        <v>2</v>
      </c>
      <c r="AJ19" s="2339">
        <v>0</v>
      </c>
      <c r="AK19" s="2339">
        <v>0</v>
      </c>
      <c r="AL19" s="2339">
        <v>0</v>
      </c>
      <c r="AM19" s="2339">
        <v>0</v>
      </c>
      <c r="AN19" s="2339">
        <v>0</v>
      </c>
      <c r="AO19" s="2339">
        <v>80</v>
      </c>
      <c r="AP19" s="2339">
        <v>2</v>
      </c>
      <c r="AQ19" s="2339">
        <v>0</v>
      </c>
      <c r="AR19" s="2339">
        <v>0</v>
      </c>
      <c r="AS19" s="2339">
        <v>0</v>
      </c>
      <c r="AT19" s="2339">
        <v>0</v>
      </c>
      <c r="AU19" s="2339">
        <v>181.5</v>
      </c>
      <c r="AV19" s="2339">
        <v>0</v>
      </c>
      <c r="AW19" s="2339">
        <v>0</v>
      </c>
      <c r="AX19" s="2339">
        <v>0</v>
      </c>
      <c r="AY19" s="2339">
        <v>0</v>
      </c>
      <c r="AZ19" s="2339">
        <v>0</v>
      </c>
      <c r="BA19" s="2339">
        <v>67.5</v>
      </c>
      <c r="BB19" s="2339">
        <v>0</v>
      </c>
      <c r="BC19" s="2339">
        <v>0</v>
      </c>
      <c r="BD19" s="2339">
        <v>0</v>
      </c>
      <c r="BE19" s="2339">
        <v>16</v>
      </c>
      <c r="BF19" s="2339">
        <v>0</v>
      </c>
      <c r="BG19" s="2470">
        <v>671</v>
      </c>
      <c r="BH19" s="2467">
        <v>19331.4725</v>
      </c>
      <c r="BJ19" s="2337">
        <v>0</v>
      </c>
      <c r="BK19" s="2337">
        <v>5814.45</v>
      </c>
      <c r="BL19" s="2337">
        <v>0</v>
      </c>
      <c r="BM19" s="2337">
        <v>14.256</v>
      </c>
      <c r="BN19" s="2337">
        <v>543.75</v>
      </c>
      <c r="BO19" s="2337">
        <v>0</v>
      </c>
      <c r="BP19" s="2472">
        <v>6372.4560000000001</v>
      </c>
      <c r="BQ19" s="2337">
        <v>11250</v>
      </c>
      <c r="BR19" s="2337">
        <v>0</v>
      </c>
      <c r="BS19" s="2337">
        <v>0</v>
      </c>
      <c r="BT19" s="2337">
        <v>0</v>
      </c>
      <c r="BU19" s="2337">
        <v>0</v>
      </c>
      <c r="BV19" s="2337">
        <v>0</v>
      </c>
      <c r="BW19" s="2472">
        <v>11250</v>
      </c>
      <c r="BX19" s="2473">
        <v>36953.928499999995</v>
      </c>
    </row>
    <row r="20" spans="1:76" ht="14.45" customHeight="1" x14ac:dyDescent="0.2">
      <c r="A20" s="2335" t="s">
        <v>374</v>
      </c>
      <c r="B20" s="2336">
        <v>0</v>
      </c>
      <c r="C20" s="2336">
        <v>11725.5</v>
      </c>
      <c r="D20" s="2340">
        <v>589</v>
      </c>
      <c r="E20" s="2336">
        <v>2027.6799999999998</v>
      </c>
      <c r="F20" s="2336">
        <v>265</v>
      </c>
      <c r="G20" s="2336">
        <v>6377.6399999999994</v>
      </c>
      <c r="H20" s="2336">
        <v>432.12</v>
      </c>
      <c r="I20" s="2341">
        <v>620</v>
      </c>
      <c r="J20" s="2341">
        <v>1241.6949999999999</v>
      </c>
      <c r="K20" s="2341">
        <v>1993.57</v>
      </c>
      <c r="L20" s="2341">
        <v>4400.5</v>
      </c>
      <c r="M20" s="2341">
        <v>894.3</v>
      </c>
      <c r="N20" s="2341">
        <v>1876.6200000000001</v>
      </c>
      <c r="O20" s="2341">
        <v>240</v>
      </c>
      <c r="P20" s="2341">
        <v>70</v>
      </c>
      <c r="Q20" s="2341">
        <v>1588</v>
      </c>
      <c r="R20" s="2341">
        <v>296</v>
      </c>
      <c r="S20" s="2341">
        <v>0</v>
      </c>
      <c r="T20" s="2341">
        <v>0</v>
      </c>
      <c r="U20" s="2341">
        <v>0</v>
      </c>
      <c r="V20" s="2341">
        <v>1650.9970000000001</v>
      </c>
      <c r="W20" s="2471">
        <v>36288.622000000003</v>
      </c>
      <c r="X20" s="2341">
        <v>24</v>
      </c>
      <c r="Y20" s="2341">
        <v>399.8</v>
      </c>
      <c r="Z20" s="2341">
        <v>573.6</v>
      </c>
      <c r="AA20" s="2341">
        <v>3499.5</v>
      </c>
      <c r="AB20" s="2477">
        <v>4496.8999999999996</v>
      </c>
      <c r="AC20" s="2342">
        <v>770.16100000000006</v>
      </c>
      <c r="AD20" s="2342">
        <v>19689.601399999996</v>
      </c>
      <c r="AE20" s="2342">
        <v>3085.5749999999998</v>
      </c>
      <c r="AF20" s="2341">
        <v>6282.25</v>
      </c>
      <c r="AG20" s="2342">
        <v>725.8</v>
      </c>
      <c r="AH20" s="2342">
        <v>6704.76</v>
      </c>
      <c r="AI20" s="2342">
        <v>1664.8539999999998</v>
      </c>
      <c r="AJ20" s="2342">
        <v>936.38</v>
      </c>
      <c r="AK20" s="2342">
        <v>0</v>
      </c>
      <c r="AL20" s="2342">
        <v>164.5</v>
      </c>
      <c r="AM20" s="2342">
        <v>817.7</v>
      </c>
      <c r="AN20" s="2342">
        <v>80</v>
      </c>
      <c r="AO20" s="2342">
        <v>1790.25</v>
      </c>
      <c r="AP20" s="2342">
        <v>40</v>
      </c>
      <c r="AQ20" s="2342">
        <v>204</v>
      </c>
      <c r="AR20" s="2342">
        <v>89.550000000000011</v>
      </c>
      <c r="AS20" s="2342">
        <v>598.20000000000005</v>
      </c>
      <c r="AT20" s="2342">
        <v>64</v>
      </c>
      <c r="AU20" s="2342">
        <v>437.5</v>
      </c>
      <c r="AV20" s="2342">
        <v>642.5</v>
      </c>
      <c r="AW20" s="2342">
        <v>1711.3</v>
      </c>
      <c r="AX20" s="2342">
        <v>268</v>
      </c>
      <c r="AY20" s="2342">
        <v>1341.75</v>
      </c>
      <c r="AZ20" s="2342">
        <v>2029</v>
      </c>
      <c r="BA20" s="2342">
        <v>368</v>
      </c>
      <c r="BB20" s="2342">
        <v>2782.6</v>
      </c>
      <c r="BC20" s="2342">
        <v>435.3</v>
      </c>
      <c r="BD20" s="2342">
        <v>602.65</v>
      </c>
      <c r="BE20" s="2342">
        <v>111.1</v>
      </c>
      <c r="BF20" s="2342">
        <v>0</v>
      </c>
      <c r="BG20" s="2471">
        <v>54437.281399999993</v>
      </c>
      <c r="BH20" s="2468">
        <v>95222.803400000004</v>
      </c>
      <c r="BJ20" s="2432">
        <v>0</v>
      </c>
      <c r="BK20" s="2432">
        <v>21211.974999999999</v>
      </c>
      <c r="BL20" s="2432">
        <v>0</v>
      </c>
      <c r="BM20" s="2432">
        <v>1372.14</v>
      </c>
      <c r="BN20" s="2432">
        <v>2185.875</v>
      </c>
      <c r="BO20" s="2432">
        <v>13.655000000000001</v>
      </c>
      <c r="BP20" s="2471">
        <v>24783.645</v>
      </c>
      <c r="BQ20" s="2432">
        <v>726.5</v>
      </c>
      <c r="BR20" s="2432">
        <v>52.04</v>
      </c>
      <c r="BS20" s="2432">
        <v>34</v>
      </c>
      <c r="BT20" s="2432">
        <v>23.55</v>
      </c>
      <c r="BU20" s="2432">
        <v>0</v>
      </c>
      <c r="BV20" s="2432">
        <v>1.125</v>
      </c>
      <c r="BW20" s="2471">
        <v>837.21499999999992</v>
      </c>
      <c r="BX20" s="2474">
        <v>120843.66339999999</v>
      </c>
    </row>
    <row r="21" spans="1:76" ht="14.45" customHeight="1" x14ac:dyDescent="0.2">
      <c r="A21" s="453" t="s">
        <v>375</v>
      </c>
      <c r="B21" s="2337">
        <v>0</v>
      </c>
      <c r="C21" s="2337">
        <v>0</v>
      </c>
      <c r="D21" s="2338">
        <v>478</v>
      </c>
      <c r="E21" s="2337">
        <v>2010</v>
      </c>
      <c r="F21" s="2337">
        <v>265</v>
      </c>
      <c r="G21" s="2337">
        <v>6307.5</v>
      </c>
      <c r="H21" s="2337">
        <v>0</v>
      </c>
      <c r="I21" s="1558">
        <v>600</v>
      </c>
      <c r="J21" s="1558">
        <v>776</v>
      </c>
      <c r="K21" s="1558">
        <v>1488</v>
      </c>
      <c r="L21" s="1558">
        <v>2960</v>
      </c>
      <c r="M21" s="1558">
        <v>787.5</v>
      </c>
      <c r="N21" s="1558">
        <v>1554</v>
      </c>
      <c r="O21" s="1558">
        <v>0</v>
      </c>
      <c r="P21" s="1558">
        <v>70</v>
      </c>
      <c r="Q21" s="1558">
        <v>1578</v>
      </c>
      <c r="R21" s="1558">
        <v>296</v>
      </c>
      <c r="S21" s="1558">
        <v>0</v>
      </c>
      <c r="T21" s="1558">
        <v>0</v>
      </c>
      <c r="U21" s="1558">
        <v>0</v>
      </c>
      <c r="V21" s="1558">
        <v>918</v>
      </c>
      <c r="W21" s="2470">
        <v>20088</v>
      </c>
      <c r="X21" s="1558">
        <v>24</v>
      </c>
      <c r="Y21" s="1558">
        <v>330</v>
      </c>
      <c r="Z21" s="1558">
        <v>504</v>
      </c>
      <c r="AA21" s="1558">
        <v>3150</v>
      </c>
      <c r="AB21" s="2465">
        <v>4008</v>
      </c>
      <c r="AC21" s="2339">
        <v>347.84000000000003</v>
      </c>
      <c r="AD21" s="2339">
        <v>12736.345999999998</v>
      </c>
      <c r="AE21" s="2339">
        <v>1319.5</v>
      </c>
      <c r="AF21" s="1558">
        <v>2450.5</v>
      </c>
      <c r="AG21" s="2339">
        <v>360</v>
      </c>
      <c r="AH21" s="2339">
        <v>5048</v>
      </c>
      <c r="AI21" s="2339">
        <v>943.5</v>
      </c>
      <c r="AJ21" s="2339">
        <v>420</v>
      </c>
      <c r="AK21" s="2339">
        <v>0</v>
      </c>
      <c r="AL21" s="2339">
        <v>112.5</v>
      </c>
      <c r="AM21" s="2339">
        <v>694</v>
      </c>
      <c r="AN21" s="2339">
        <v>80</v>
      </c>
      <c r="AO21" s="2339">
        <v>998.75</v>
      </c>
      <c r="AP21" s="2339">
        <v>40</v>
      </c>
      <c r="AQ21" s="2339">
        <v>148</v>
      </c>
      <c r="AR21" s="2339">
        <v>61.95000000000001</v>
      </c>
      <c r="AS21" s="2339">
        <v>92.5</v>
      </c>
      <c r="AT21" s="2339">
        <v>64</v>
      </c>
      <c r="AU21" s="2339">
        <v>357.5</v>
      </c>
      <c r="AV21" s="2339">
        <v>355</v>
      </c>
      <c r="AW21" s="2339">
        <v>1168.5</v>
      </c>
      <c r="AX21" s="2339">
        <v>208</v>
      </c>
      <c r="AY21" s="2339">
        <v>1306.5</v>
      </c>
      <c r="AZ21" s="2339">
        <v>1900</v>
      </c>
      <c r="BA21" s="2339">
        <v>225</v>
      </c>
      <c r="BB21" s="2339">
        <v>450</v>
      </c>
      <c r="BC21" s="2339">
        <v>120</v>
      </c>
      <c r="BD21" s="2339">
        <v>431.65</v>
      </c>
      <c r="BE21" s="2339">
        <v>77</v>
      </c>
      <c r="BF21" s="2339">
        <v>0</v>
      </c>
      <c r="BG21" s="2470">
        <v>32516.536</v>
      </c>
      <c r="BH21" s="2467">
        <v>56612.536</v>
      </c>
      <c r="BJ21" s="2337">
        <v>0</v>
      </c>
      <c r="BK21" s="2337">
        <v>5256</v>
      </c>
      <c r="BL21" s="2337">
        <v>0</v>
      </c>
      <c r="BM21" s="2337">
        <v>1113.75</v>
      </c>
      <c r="BN21" s="2337">
        <v>1105.625</v>
      </c>
      <c r="BO21" s="2337">
        <v>5.8</v>
      </c>
      <c r="BP21" s="2472">
        <v>7481.1750000000002</v>
      </c>
      <c r="BQ21" s="2337">
        <v>350</v>
      </c>
      <c r="BR21" s="2337">
        <v>36</v>
      </c>
      <c r="BS21" s="2337">
        <v>34</v>
      </c>
      <c r="BT21" s="2337">
        <v>10</v>
      </c>
      <c r="BU21" s="2337">
        <v>0</v>
      </c>
      <c r="BV21" s="2337">
        <v>0</v>
      </c>
      <c r="BW21" s="2472">
        <v>430</v>
      </c>
      <c r="BX21" s="2473">
        <v>64523.711000000003</v>
      </c>
    </row>
    <row r="22" spans="1:76" ht="14.45" customHeight="1" x14ac:dyDescent="0.2">
      <c r="A22" s="453" t="s">
        <v>376</v>
      </c>
      <c r="B22" s="2337">
        <v>0</v>
      </c>
      <c r="C22" s="2337">
        <v>0</v>
      </c>
      <c r="D22" s="2338">
        <v>92</v>
      </c>
      <c r="E22" s="2337">
        <v>0</v>
      </c>
      <c r="F22" s="2337">
        <v>0</v>
      </c>
      <c r="G22" s="2337">
        <v>0</v>
      </c>
      <c r="H22" s="2337">
        <v>276.72000000000003</v>
      </c>
      <c r="I22" s="1558">
        <v>0</v>
      </c>
      <c r="J22" s="1558">
        <v>287.8</v>
      </c>
      <c r="K22" s="1558">
        <v>170</v>
      </c>
      <c r="L22" s="1558">
        <v>331</v>
      </c>
      <c r="M22" s="1558">
        <v>61.5</v>
      </c>
      <c r="N22" s="1558">
        <v>156.5</v>
      </c>
      <c r="O22" s="1558">
        <v>0</v>
      </c>
      <c r="P22" s="1558">
        <v>0</v>
      </c>
      <c r="Q22" s="1558">
        <v>0</v>
      </c>
      <c r="R22" s="1558">
        <v>0</v>
      </c>
      <c r="S22" s="1558">
        <v>0</v>
      </c>
      <c r="T22" s="1558">
        <v>0</v>
      </c>
      <c r="U22" s="1558">
        <v>0</v>
      </c>
      <c r="V22" s="1558">
        <v>330</v>
      </c>
      <c r="W22" s="2470">
        <v>1705.52</v>
      </c>
      <c r="X22" s="1558">
        <v>0</v>
      </c>
      <c r="Y22" s="1558">
        <v>44.8</v>
      </c>
      <c r="Z22" s="1558">
        <v>0</v>
      </c>
      <c r="AA22" s="1558">
        <v>120</v>
      </c>
      <c r="AB22" s="2465">
        <v>164.8</v>
      </c>
      <c r="AC22" s="2339">
        <v>0</v>
      </c>
      <c r="AD22" s="2339">
        <v>2825.42</v>
      </c>
      <c r="AE22" s="2339">
        <v>469</v>
      </c>
      <c r="AF22" s="1558">
        <v>1524.25</v>
      </c>
      <c r="AG22" s="2339">
        <v>69</v>
      </c>
      <c r="AH22" s="2339">
        <v>648</v>
      </c>
      <c r="AI22" s="2339">
        <v>566.16399999999999</v>
      </c>
      <c r="AJ22" s="2339">
        <v>406.28</v>
      </c>
      <c r="AK22" s="2339">
        <v>0</v>
      </c>
      <c r="AL22" s="2339">
        <v>0</v>
      </c>
      <c r="AM22" s="2339">
        <v>0</v>
      </c>
      <c r="AN22" s="2339">
        <v>0</v>
      </c>
      <c r="AO22" s="2339">
        <v>132</v>
      </c>
      <c r="AP22" s="2339">
        <v>0</v>
      </c>
      <c r="AQ22" s="2339">
        <v>56</v>
      </c>
      <c r="AR22" s="2339">
        <v>10</v>
      </c>
      <c r="AS22" s="2339">
        <v>497.7</v>
      </c>
      <c r="AT22" s="2339">
        <v>0</v>
      </c>
      <c r="AU22" s="2339">
        <v>0</v>
      </c>
      <c r="AV22" s="2339">
        <v>66.5</v>
      </c>
      <c r="AW22" s="2339">
        <v>385</v>
      </c>
      <c r="AX22" s="2339">
        <v>0</v>
      </c>
      <c r="AY22" s="2339">
        <v>0</v>
      </c>
      <c r="AZ22" s="2339">
        <v>120</v>
      </c>
      <c r="BA22" s="2339">
        <v>0</v>
      </c>
      <c r="BB22" s="2339">
        <v>40</v>
      </c>
      <c r="BC22" s="2339">
        <v>224</v>
      </c>
      <c r="BD22" s="2339">
        <v>156</v>
      </c>
      <c r="BE22" s="2339">
        <v>0</v>
      </c>
      <c r="BF22" s="2339">
        <v>0</v>
      </c>
      <c r="BG22" s="2470">
        <v>8195.3139999999985</v>
      </c>
      <c r="BH22" s="2467">
        <v>10065.633999999998</v>
      </c>
      <c r="BJ22" s="2337">
        <v>0</v>
      </c>
      <c r="BK22" s="2337">
        <v>1912.6</v>
      </c>
      <c r="BL22" s="2337">
        <v>0</v>
      </c>
      <c r="BM22" s="2337">
        <v>35.64</v>
      </c>
      <c r="BN22" s="2337">
        <v>174</v>
      </c>
      <c r="BO22" s="2337">
        <v>0.94</v>
      </c>
      <c r="BP22" s="2472">
        <v>2123.1799999999998</v>
      </c>
      <c r="BQ22" s="2337">
        <v>200</v>
      </c>
      <c r="BR22" s="2337">
        <v>5.33</v>
      </c>
      <c r="BS22" s="2337">
        <v>0</v>
      </c>
      <c r="BT22" s="2337">
        <v>12.8</v>
      </c>
      <c r="BU22" s="2337">
        <v>0</v>
      </c>
      <c r="BV22" s="2337">
        <v>0</v>
      </c>
      <c r="BW22" s="2472">
        <v>218.13000000000002</v>
      </c>
      <c r="BX22" s="2473">
        <v>12406.943999999998</v>
      </c>
    </row>
    <row r="23" spans="1:76" ht="14.45" customHeight="1" x14ac:dyDescent="0.2">
      <c r="A23" s="453" t="s">
        <v>377</v>
      </c>
      <c r="B23" s="2337">
        <v>0</v>
      </c>
      <c r="C23" s="2337">
        <v>0</v>
      </c>
      <c r="D23" s="2338">
        <v>19</v>
      </c>
      <c r="E23" s="2337">
        <v>0</v>
      </c>
      <c r="F23" s="2337">
        <v>0</v>
      </c>
      <c r="G23" s="2337">
        <v>70.14</v>
      </c>
      <c r="H23" s="2337">
        <v>60.7</v>
      </c>
      <c r="I23" s="1558">
        <v>0</v>
      </c>
      <c r="J23" s="1558">
        <v>129.89500000000001</v>
      </c>
      <c r="K23" s="1558">
        <v>22.77</v>
      </c>
      <c r="L23" s="1558">
        <v>32</v>
      </c>
      <c r="M23" s="1558">
        <v>30.57</v>
      </c>
      <c r="N23" s="1558">
        <v>78.099999999999994</v>
      </c>
      <c r="O23" s="1558">
        <v>0</v>
      </c>
      <c r="P23" s="1558">
        <v>0</v>
      </c>
      <c r="Q23" s="1558">
        <v>0</v>
      </c>
      <c r="R23" s="1558">
        <v>0</v>
      </c>
      <c r="S23" s="1558">
        <v>0</v>
      </c>
      <c r="T23" s="1558">
        <v>0</v>
      </c>
      <c r="U23" s="1558">
        <v>0</v>
      </c>
      <c r="V23" s="1558">
        <v>348.99700000000001</v>
      </c>
      <c r="W23" s="2470">
        <v>792.17200000000003</v>
      </c>
      <c r="X23" s="1558">
        <v>0</v>
      </c>
      <c r="Y23" s="1558">
        <v>15</v>
      </c>
      <c r="Z23" s="1558">
        <v>69.599999999999994</v>
      </c>
      <c r="AA23" s="1558">
        <v>40</v>
      </c>
      <c r="AB23" s="2465">
        <v>124.6</v>
      </c>
      <c r="AC23" s="2339">
        <v>67.795000000000016</v>
      </c>
      <c r="AD23" s="2339">
        <v>1874.9010000000001</v>
      </c>
      <c r="AE23" s="2339">
        <v>382</v>
      </c>
      <c r="AF23" s="1558">
        <v>620.75</v>
      </c>
      <c r="AG23" s="2339">
        <v>49</v>
      </c>
      <c r="AH23" s="2339">
        <v>566.16</v>
      </c>
      <c r="AI23" s="2339">
        <v>68.75</v>
      </c>
      <c r="AJ23" s="2339">
        <v>0</v>
      </c>
      <c r="AK23" s="2339">
        <v>0</v>
      </c>
      <c r="AL23" s="2339">
        <v>12</v>
      </c>
      <c r="AM23" s="2339">
        <v>8.7000000000000011</v>
      </c>
      <c r="AN23" s="2339">
        <v>0</v>
      </c>
      <c r="AO23" s="2339">
        <v>85</v>
      </c>
      <c r="AP23" s="2339">
        <v>0</v>
      </c>
      <c r="AQ23" s="2339">
        <v>0</v>
      </c>
      <c r="AR23" s="2339">
        <v>17.599999999999994</v>
      </c>
      <c r="AS23" s="2339">
        <v>8</v>
      </c>
      <c r="AT23" s="2339">
        <v>0</v>
      </c>
      <c r="AU23" s="2339">
        <v>35</v>
      </c>
      <c r="AV23" s="2339">
        <v>189</v>
      </c>
      <c r="AW23" s="2339">
        <v>78</v>
      </c>
      <c r="AX23" s="2339">
        <v>60</v>
      </c>
      <c r="AY23" s="2339">
        <v>0</v>
      </c>
      <c r="AZ23" s="2339">
        <v>9</v>
      </c>
      <c r="BA23" s="2339">
        <v>0</v>
      </c>
      <c r="BB23" s="2339">
        <v>2096</v>
      </c>
      <c r="BC23" s="2339">
        <v>91.300000000000011</v>
      </c>
      <c r="BD23" s="2339">
        <v>5</v>
      </c>
      <c r="BE23" s="2339">
        <v>4</v>
      </c>
      <c r="BF23" s="2339">
        <v>0</v>
      </c>
      <c r="BG23" s="2470">
        <v>6327.9559999999992</v>
      </c>
      <c r="BH23" s="2467">
        <v>7244.7279999999992</v>
      </c>
      <c r="BJ23" s="2337">
        <v>0</v>
      </c>
      <c r="BK23" s="2337">
        <v>834.02499999999998</v>
      </c>
      <c r="BL23" s="2337">
        <v>0</v>
      </c>
      <c r="BM23" s="2337">
        <v>11.88</v>
      </c>
      <c r="BN23" s="2337">
        <v>36.25</v>
      </c>
      <c r="BO23" s="2337">
        <v>0.34</v>
      </c>
      <c r="BP23" s="2472">
        <v>882.495</v>
      </c>
      <c r="BQ23" s="2337">
        <v>6.5</v>
      </c>
      <c r="BR23" s="2337">
        <v>2.31</v>
      </c>
      <c r="BS23" s="2337">
        <v>0</v>
      </c>
      <c r="BT23" s="2337">
        <v>0.75</v>
      </c>
      <c r="BU23" s="2337">
        <v>0</v>
      </c>
      <c r="BV23" s="2337">
        <v>0</v>
      </c>
      <c r="BW23" s="2472">
        <v>9.56</v>
      </c>
      <c r="BX23" s="2473">
        <v>8136.7829999999994</v>
      </c>
    </row>
    <row r="24" spans="1:76" ht="14.45" customHeight="1" x14ac:dyDescent="0.2">
      <c r="A24" s="453" t="s">
        <v>378</v>
      </c>
      <c r="B24" s="2337">
        <v>0</v>
      </c>
      <c r="C24" s="2337">
        <v>3340.5</v>
      </c>
      <c r="D24" s="2338">
        <v>0</v>
      </c>
      <c r="E24" s="2337">
        <v>17.68</v>
      </c>
      <c r="F24" s="2337">
        <v>0</v>
      </c>
      <c r="G24" s="2337">
        <v>0</v>
      </c>
      <c r="H24" s="2337">
        <v>13.2</v>
      </c>
      <c r="I24" s="1558">
        <v>20</v>
      </c>
      <c r="J24" s="1558">
        <v>28</v>
      </c>
      <c r="K24" s="1558">
        <v>69.800000000000011</v>
      </c>
      <c r="L24" s="1558">
        <v>132.5</v>
      </c>
      <c r="M24" s="1558">
        <v>14.73</v>
      </c>
      <c r="N24" s="1558">
        <v>40.019999999999996</v>
      </c>
      <c r="O24" s="1558">
        <v>0</v>
      </c>
      <c r="P24" s="1558">
        <v>0</v>
      </c>
      <c r="Q24" s="1558">
        <v>10</v>
      </c>
      <c r="R24" s="1558">
        <v>0</v>
      </c>
      <c r="S24" s="1558">
        <v>0</v>
      </c>
      <c r="T24" s="1558">
        <v>0</v>
      </c>
      <c r="U24" s="1558">
        <v>0</v>
      </c>
      <c r="V24" s="1558">
        <v>54</v>
      </c>
      <c r="W24" s="2470">
        <v>3740.43</v>
      </c>
      <c r="X24" s="1558">
        <v>0</v>
      </c>
      <c r="Y24" s="1558">
        <v>10</v>
      </c>
      <c r="Z24" s="1558">
        <v>0</v>
      </c>
      <c r="AA24" s="1558">
        <v>149.5</v>
      </c>
      <c r="AB24" s="2465">
        <v>159.5</v>
      </c>
      <c r="AC24" s="2339">
        <v>152.76599999999999</v>
      </c>
      <c r="AD24" s="2339">
        <v>1544.1664000000001</v>
      </c>
      <c r="AE24" s="2339">
        <v>397.5</v>
      </c>
      <c r="AF24" s="1558">
        <v>1033.5</v>
      </c>
      <c r="AG24" s="2339">
        <v>170.29999999999998</v>
      </c>
      <c r="AH24" s="2339">
        <v>256</v>
      </c>
      <c r="AI24" s="2339">
        <v>55.84</v>
      </c>
      <c r="AJ24" s="2339">
        <v>110.1</v>
      </c>
      <c r="AK24" s="2339">
        <v>0</v>
      </c>
      <c r="AL24" s="2339">
        <v>28</v>
      </c>
      <c r="AM24" s="2339">
        <v>13</v>
      </c>
      <c r="AN24" s="2339">
        <v>0</v>
      </c>
      <c r="AO24" s="2339">
        <v>544.5</v>
      </c>
      <c r="AP24" s="2339">
        <v>0</v>
      </c>
      <c r="AQ24" s="2339">
        <v>0</v>
      </c>
      <c r="AR24" s="2339">
        <v>0</v>
      </c>
      <c r="AS24" s="2339">
        <v>0</v>
      </c>
      <c r="AT24" s="2339">
        <v>0</v>
      </c>
      <c r="AU24" s="2339">
        <v>0</v>
      </c>
      <c r="AV24" s="2339">
        <v>0</v>
      </c>
      <c r="AW24" s="2339">
        <v>43.8</v>
      </c>
      <c r="AX24" s="2339">
        <v>0</v>
      </c>
      <c r="AY24" s="2339">
        <v>20.25</v>
      </c>
      <c r="AZ24" s="2339">
        <v>0</v>
      </c>
      <c r="BA24" s="2339">
        <v>0</v>
      </c>
      <c r="BB24" s="2339">
        <v>36.6</v>
      </c>
      <c r="BC24" s="2339">
        <v>0</v>
      </c>
      <c r="BD24" s="2339">
        <v>0</v>
      </c>
      <c r="BE24" s="2339">
        <v>12.1</v>
      </c>
      <c r="BF24" s="2339">
        <v>0</v>
      </c>
      <c r="BG24" s="2470">
        <v>4418.4224000000013</v>
      </c>
      <c r="BH24" s="2467">
        <v>8318.3524000000016</v>
      </c>
      <c r="BJ24" s="2337">
        <v>0</v>
      </c>
      <c r="BK24" s="2337">
        <v>6223.25</v>
      </c>
      <c r="BL24" s="2337">
        <v>0</v>
      </c>
      <c r="BM24" s="2337">
        <v>68.31</v>
      </c>
      <c r="BN24" s="2337">
        <v>507.5</v>
      </c>
      <c r="BO24" s="2337">
        <v>2.375</v>
      </c>
      <c r="BP24" s="2472">
        <v>6801.4350000000004</v>
      </c>
      <c r="BQ24" s="2337">
        <v>130</v>
      </c>
      <c r="BR24" s="2337">
        <v>6</v>
      </c>
      <c r="BS24" s="2337">
        <v>0</v>
      </c>
      <c r="BT24" s="2337">
        <v>0</v>
      </c>
      <c r="BU24" s="2337">
        <v>0</v>
      </c>
      <c r="BV24" s="2337">
        <v>1.125</v>
      </c>
      <c r="BW24" s="2472">
        <v>137.125</v>
      </c>
      <c r="BX24" s="2473">
        <v>15256.912400000001</v>
      </c>
    </row>
    <row r="25" spans="1:76" ht="14.45" customHeight="1" x14ac:dyDescent="0.2">
      <c r="A25" s="453" t="s">
        <v>379</v>
      </c>
      <c r="B25" s="2337">
        <v>0</v>
      </c>
      <c r="C25" s="2337">
        <v>8385</v>
      </c>
      <c r="D25" s="2338">
        <v>0</v>
      </c>
      <c r="E25" s="2337">
        <v>0</v>
      </c>
      <c r="F25" s="2337">
        <v>0</v>
      </c>
      <c r="G25" s="2337">
        <v>0</v>
      </c>
      <c r="H25" s="2337">
        <v>81.5</v>
      </c>
      <c r="I25" s="1558">
        <v>0</v>
      </c>
      <c r="J25" s="1558">
        <v>20</v>
      </c>
      <c r="K25" s="1558">
        <v>243</v>
      </c>
      <c r="L25" s="1558">
        <v>945</v>
      </c>
      <c r="M25" s="1558">
        <v>0</v>
      </c>
      <c r="N25" s="1558">
        <v>48</v>
      </c>
      <c r="O25" s="1558">
        <v>240</v>
      </c>
      <c r="P25" s="1558">
        <v>0</v>
      </c>
      <c r="Q25" s="1558">
        <v>0</v>
      </c>
      <c r="R25" s="1558">
        <v>0</v>
      </c>
      <c r="S25" s="1558">
        <v>0</v>
      </c>
      <c r="T25" s="1558">
        <v>0</v>
      </c>
      <c r="U25" s="1558">
        <v>0</v>
      </c>
      <c r="V25" s="1558">
        <v>0</v>
      </c>
      <c r="W25" s="2470">
        <v>9962.5</v>
      </c>
      <c r="X25" s="1558">
        <v>0</v>
      </c>
      <c r="Y25" s="1558">
        <v>0</v>
      </c>
      <c r="Z25" s="1558">
        <v>0</v>
      </c>
      <c r="AA25" s="1558">
        <v>40</v>
      </c>
      <c r="AB25" s="2465">
        <v>40</v>
      </c>
      <c r="AC25" s="2339">
        <v>201.76</v>
      </c>
      <c r="AD25" s="2339">
        <v>708.76799999999992</v>
      </c>
      <c r="AE25" s="2339">
        <v>517.57500000000005</v>
      </c>
      <c r="AF25" s="1558">
        <v>653.25</v>
      </c>
      <c r="AG25" s="2339">
        <v>77.5</v>
      </c>
      <c r="AH25" s="2339">
        <v>186.60000000000002</v>
      </c>
      <c r="AI25" s="2339">
        <v>30.599999999999998</v>
      </c>
      <c r="AJ25" s="2339">
        <v>0</v>
      </c>
      <c r="AK25" s="2339">
        <v>0</v>
      </c>
      <c r="AL25" s="2339">
        <v>12</v>
      </c>
      <c r="AM25" s="2339">
        <v>102</v>
      </c>
      <c r="AN25" s="2339">
        <v>0</v>
      </c>
      <c r="AO25" s="2339">
        <v>30</v>
      </c>
      <c r="AP25" s="2339">
        <v>0</v>
      </c>
      <c r="AQ25" s="2339">
        <v>0</v>
      </c>
      <c r="AR25" s="2339">
        <v>0</v>
      </c>
      <c r="AS25" s="2339">
        <v>0</v>
      </c>
      <c r="AT25" s="2339">
        <v>0</v>
      </c>
      <c r="AU25" s="2339">
        <v>45</v>
      </c>
      <c r="AV25" s="2339">
        <v>32</v>
      </c>
      <c r="AW25" s="2339">
        <v>36</v>
      </c>
      <c r="AX25" s="2339">
        <v>0</v>
      </c>
      <c r="AY25" s="2339">
        <v>15</v>
      </c>
      <c r="AZ25" s="2339">
        <v>0</v>
      </c>
      <c r="BA25" s="2339">
        <v>143</v>
      </c>
      <c r="BB25" s="2339">
        <v>160</v>
      </c>
      <c r="BC25" s="2339">
        <v>0</v>
      </c>
      <c r="BD25" s="2339">
        <v>10</v>
      </c>
      <c r="BE25" s="2339">
        <v>18</v>
      </c>
      <c r="BF25" s="2339">
        <v>0</v>
      </c>
      <c r="BG25" s="2470">
        <v>2979.0529999999999</v>
      </c>
      <c r="BH25" s="2467">
        <v>12981.553</v>
      </c>
      <c r="BJ25" s="2337">
        <v>0</v>
      </c>
      <c r="BK25" s="2337">
        <v>6986.1</v>
      </c>
      <c r="BL25" s="2337">
        <v>0</v>
      </c>
      <c r="BM25" s="2337">
        <v>142.56</v>
      </c>
      <c r="BN25" s="2337">
        <v>362.5</v>
      </c>
      <c r="BO25" s="2337">
        <v>4.2</v>
      </c>
      <c r="BP25" s="2472">
        <v>7495.3600000000006</v>
      </c>
      <c r="BQ25" s="2337">
        <v>40</v>
      </c>
      <c r="BR25" s="2337">
        <v>2.4</v>
      </c>
      <c r="BS25" s="2337">
        <v>0</v>
      </c>
      <c r="BT25" s="2337">
        <v>0</v>
      </c>
      <c r="BU25" s="2337">
        <v>0</v>
      </c>
      <c r="BV25" s="2337">
        <v>0</v>
      </c>
      <c r="BW25" s="2472">
        <v>42.4</v>
      </c>
      <c r="BX25" s="2473">
        <v>20519.313000000002</v>
      </c>
    </row>
    <row r="26" spans="1:76" ht="14.45" customHeight="1" x14ac:dyDescent="0.2">
      <c r="A26" s="2335" t="s">
        <v>380</v>
      </c>
      <c r="B26" s="2336">
        <v>0</v>
      </c>
      <c r="C26" s="2336">
        <v>1332.7</v>
      </c>
      <c r="D26" s="2340">
        <v>748.80664000000002</v>
      </c>
      <c r="E26" s="2336">
        <v>2939.3</v>
      </c>
      <c r="F26" s="2336">
        <v>106</v>
      </c>
      <c r="G26" s="2336">
        <v>2471.58</v>
      </c>
      <c r="H26" s="2336">
        <v>600.63000000000011</v>
      </c>
      <c r="I26" s="2341">
        <v>481.04999999999995</v>
      </c>
      <c r="J26" s="2341">
        <v>1142.3820000000001</v>
      </c>
      <c r="K26" s="2341">
        <v>2308.0250000000001</v>
      </c>
      <c r="L26" s="2341">
        <v>5415.1</v>
      </c>
      <c r="M26" s="2341">
        <v>1810.23</v>
      </c>
      <c r="N26" s="2341">
        <v>3411.74</v>
      </c>
      <c r="O26" s="2341">
        <v>4306</v>
      </c>
      <c r="P26" s="2341">
        <v>0</v>
      </c>
      <c r="Q26" s="2341">
        <v>178.89999999999998</v>
      </c>
      <c r="R26" s="2341">
        <v>803.40000000000009</v>
      </c>
      <c r="S26" s="2341">
        <v>452.79999999999995</v>
      </c>
      <c r="T26" s="2341">
        <v>391</v>
      </c>
      <c r="U26" s="2341">
        <v>242.68</v>
      </c>
      <c r="V26" s="2341">
        <v>3546.4</v>
      </c>
      <c r="W26" s="2471">
        <v>32688.723640000007</v>
      </c>
      <c r="X26" s="2341">
        <v>87.8</v>
      </c>
      <c r="Y26" s="2341">
        <v>1038.5450000000001</v>
      </c>
      <c r="Z26" s="2341">
        <v>878</v>
      </c>
      <c r="AA26" s="2341">
        <v>5835.8</v>
      </c>
      <c r="AB26" s="2477">
        <v>7840.1450000000004</v>
      </c>
      <c r="AC26" s="2342">
        <v>1127.6089999999999</v>
      </c>
      <c r="AD26" s="2342">
        <v>37469.413200000003</v>
      </c>
      <c r="AE26" s="2342">
        <v>3731.8708554216869</v>
      </c>
      <c r="AF26" s="2341">
        <v>6897.241</v>
      </c>
      <c r="AG26" s="2342">
        <v>5073.5</v>
      </c>
      <c r="AH26" s="2342">
        <v>20589.797999999999</v>
      </c>
      <c r="AI26" s="2342">
        <v>8021.8938190000008</v>
      </c>
      <c r="AJ26" s="2342">
        <v>477.70799999999991</v>
      </c>
      <c r="AK26" s="2342">
        <v>1133.8594118805381</v>
      </c>
      <c r="AL26" s="2342">
        <v>644.90000000000009</v>
      </c>
      <c r="AM26" s="2342">
        <v>972.73695652173899</v>
      </c>
      <c r="AN26" s="2342">
        <v>194.25</v>
      </c>
      <c r="AO26" s="2342">
        <v>7901.0249999999996</v>
      </c>
      <c r="AP26" s="2342">
        <v>180.3</v>
      </c>
      <c r="AQ26" s="2342">
        <v>596</v>
      </c>
      <c r="AR26" s="2342">
        <v>109.1</v>
      </c>
      <c r="AS26" s="2342">
        <v>42</v>
      </c>
      <c r="AT26" s="2342">
        <v>67.550000000000011</v>
      </c>
      <c r="AU26" s="2342">
        <v>1764.3</v>
      </c>
      <c r="AV26" s="2342">
        <v>1868.82</v>
      </c>
      <c r="AW26" s="2342">
        <v>4696.2</v>
      </c>
      <c r="AX26" s="2342">
        <v>1312.5</v>
      </c>
      <c r="AY26" s="2342">
        <v>9475.43</v>
      </c>
      <c r="AZ26" s="2342">
        <v>1578.7349999999999</v>
      </c>
      <c r="BA26" s="2342">
        <v>1536.6200000000001</v>
      </c>
      <c r="BB26" s="2342">
        <v>4723.25</v>
      </c>
      <c r="BC26" s="2342">
        <v>986.44</v>
      </c>
      <c r="BD26" s="2342">
        <v>706.25</v>
      </c>
      <c r="BE26" s="2342">
        <v>7355.0499999999993</v>
      </c>
      <c r="BF26" s="2342">
        <v>0</v>
      </c>
      <c r="BG26" s="2471">
        <v>131234.35024282397</v>
      </c>
      <c r="BH26" s="2468">
        <v>171763.21888282397</v>
      </c>
      <c r="BJ26" s="2432">
        <v>5633.41</v>
      </c>
      <c r="BK26" s="2432">
        <v>27124.609999999997</v>
      </c>
      <c r="BL26" s="2432">
        <v>336.52499999999998</v>
      </c>
      <c r="BM26" s="2432">
        <v>1629.7875000000001</v>
      </c>
      <c r="BN26" s="2432">
        <v>4014.6875</v>
      </c>
      <c r="BO26" s="2432">
        <v>71.12</v>
      </c>
      <c r="BP26" s="2471">
        <v>38810.14</v>
      </c>
      <c r="BQ26" s="2432">
        <v>8847</v>
      </c>
      <c r="BR26" s="2432">
        <v>915.7</v>
      </c>
      <c r="BS26" s="2432">
        <v>481.45000000000005</v>
      </c>
      <c r="BT26" s="2432">
        <v>299.97499999999997</v>
      </c>
      <c r="BU26" s="2432">
        <v>364.20399999999995</v>
      </c>
      <c r="BV26" s="2432">
        <v>466.952</v>
      </c>
      <c r="BW26" s="2471">
        <v>11375.280999999999</v>
      </c>
      <c r="BX26" s="2474">
        <v>221948.63988282398</v>
      </c>
    </row>
    <row r="27" spans="1:76" ht="14.45" customHeight="1" x14ac:dyDescent="0.2">
      <c r="A27" s="453" t="s">
        <v>381</v>
      </c>
      <c r="B27" s="2337">
        <v>0</v>
      </c>
      <c r="C27" s="2337">
        <v>518</v>
      </c>
      <c r="D27" s="2338">
        <v>110.03999999999999</v>
      </c>
      <c r="E27" s="2337">
        <v>607.5</v>
      </c>
      <c r="F27" s="2337">
        <v>68.400000000000006</v>
      </c>
      <c r="G27" s="2337">
        <v>734.4</v>
      </c>
      <c r="H27" s="2337">
        <v>314.60000000000002</v>
      </c>
      <c r="I27" s="1558">
        <v>173.25</v>
      </c>
      <c r="J27" s="1558">
        <v>414.4</v>
      </c>
      <c r="K27" s="1558">
        <v>1378.8000000000002</v>
      </c>
      <c r="L27" s="1558">
        <v>2401</v>
      </c>
      <c r="M27" s="1558">
        <v>1233</v>
      </c>
      <c r="N27" s="1558">
        <v>1853.04</v>
      </c>
      <c r="O27" s="1558">
        <v>1206</v>
      </c>
      <c r="P27" s="1558">
        <v>0</v>
      </c>
      <c r="Q27" s="1558">
        <v>63.2</v>
      </c>
      <c r="R27" s="1558">
        <v>84</v>
      </c>
      <c r="S27" s="1558">
        <v>133.5</v>
      </c>
      <c r="T27" s="1558">
        <v>0</v>
      </c>
      <c r="U27" s="1558">
        <v>162.68</v>
      </c>
      <c r="V27" s="1558">
        <v>1132</v>
      </c>
      <c r="W27" s="2470">
        <v>12587.810000000001</v>
      </c>
      <c r="X27" s="1558">
        <v>4.1999999999999993</v>
      </c>
      <c r="Y27" s="1558">
        <v>66</v>
      </c>
      <c r="Z27" s="1558">
        <v>342</v>
      </c>
      <c r="AA27" s="1558">
        <v>559</v>
      </c>
      <c r="AB27" s="2465">
        <v>971.2</v>
      </c>
      <c r="AC27" s="2339">
        <v>76.649999999999991</v>
      </c>
      <c r="AD27" s="2339">
        <v>10509.085999999999</v>
      </c>
      <c r="AE27" s="2339">
        <v>449.75</v>
      </c>
      <c r="AF27" s="1558">
        <v>835.25</v>
      </c>
      <c r="AG27" s="2339">
        <v>1192</v>
      </c>
      <c r="AH27" s="2339">
        <v>5827.5</v>
      </c>
      <c r="AI27" s="2339">
        <v>1927.6200000000001</v>
      </c>
      <c r="AJ27" s="2339">
        <v>16.380000000000003</v>
      </c>
      <c r="AK27" s="2339">
        <v>0</v>
      </c>
      <c r="AL27" s="2339">
        <v>78</v>
      </c>
      <c r="AM27" s="2339">
        <v>65</v>
      </c>
      <c r="AN27" s="2339">
        <v>110</v>
      </c>
      <c r="AO27" s="2339">
        <v>1313.2</v>
      </c>
      <c r="AP27" s="2339">
        <v>0</v>
      </c>
      <c r="AQ27" s="2339">
        <v>294</v>
      </c>
      <c r="AR27" s="2339">
        <v>0</v>
      </c>
      <c r="AS27" s="2339">
        <v>0</v>
      </c>
      <c r="AT27" s="2339">
        <v>14</v>
      </c>
      <c r="AU27" s="2339">
        <v>265</v>
      </c>
      <c r="AV27" s="2339">
        <v>624</v>
      </c>
      <c r="AW27" s="2339">
        <v>2313</v>
      </c>
      <c r="AX27" s="2339">
        <v>140</v>
      </c>
      <c r="AY27" s="2339">
        <v>625</v>
      </c>
      <c r="AZ27" s="2339">
        <v>944</v>
      </c>
      <c r="BA27" s="2339">
        <v>345</v>
      </c>
      <c r="BB27" s="2339">
        <v>3000</v>
      </c>
      <c r="BC27" s="2339">
        <v>304.5</v>
      </c>
      <c r="BD27" s="2339">
        <v>245</v>
      </c>
      <c r="BE27" s="2339">
        <v>415</v>
      </c>
      <c r="BF27" s="2339">
        <v>0</v>
      </c>
      <c r="BG27" s="2470">
        <v>31928.935999999998</v>
      </c>
      <c r="BH27" s="2467">
        <v>45487.945999999996</v>
      </c>
      <c r="BJ27" s="2337">
        <v>4323.3600000000006</v>
      </c>
      <c r="BK27" s="2337">
        <v>5110</v>
      </c>
      <c r="BL27" s="2337">
        <v>336.52499999999998</v>
      </c>
      <c r="BM27" s="2337">
        <v>920.7</v>
      </c>
      <c r="BN27" s="2337">
        <v>1305</v>
      </c>
      <c r="BO27" s="2337">
        <v>36.799999999999997</v>
      </c>
      <c r="BP27" s="2472">
        <v>12032.385</v>
      </c>
      <c r="BQ27" s="2337">
        <v>4930</v>
      </c>
      <c r="BR27" s="2337">
        <v>530</v>
      </c>
      <c r="BS27" s="2337">
        <v>480</v>
      </c>
      <c r="BT27" s="2337">
        <v>284</v>
      </c>
      <c r="BU27" s="2337">
        <v>275</v>
      </c>
      <c r="BV27" s="2337">
        <v>464</v>
      </c>
      <c r="BW27" s="2472">
        <v>6963</v>
      </c>
      <c r="BX27" s="2473">
        <v>64483.330999999998</v>
      </c>
    </row>
    <row r="28" spans="1:76" ht="14.45" customHeight="1" x14ac:dyDescent="0.2">
      <c r="A28" s="453" t="s">
        <v>382</v>
      </c>
      <c r="B28" s="2337">
        <v>0</v>
      </c>
      <c r="C28" s="2337">
        <v>0</v>
      </c>
      <c r="D28" s="2338">
        <v>358.8</v>
      </c>
      <c r="E28" s="2337">
        <v>571.20000000000005</v>
      </c>
      <c r="F28" s="2337">
        <v>37.6</v>
      </c>
      <c r="G28" s="2337">
        <v>75.84</v>
      </c>
      <c r="H28" s="2337">
        <v>25.43</v>
      </c>
      <c r="I28" s="1558">
        <v>50</v>
      </c>
      <c r="J28" s="1558">
        <v>86.859999999999985</v>
      </c>
      <c r="K28" s="1558">
        <v>0</v>
      </c>
      <c r="L28" s="1558">
        <v>316</v>
      </c>
      <c r="M28" s="1558">
        <v>49.95</v>
      </c>
      <c r="N28" s="1558">
        <v>48</v>
      </c>
      <c r="O28" s="1558">
        <v>880</v>
      </c>
      <c r="P28" s="1558">
        <v>0</v>
      </c>
      <c r="Q28" s="1558">
        <v>49.5</v>
      </c>
      <c r="R28" s="1558">
        <v>207.60000000000002</v>
      </c>
      <c r="S28" s="1558">
        <v>0</v>
      </c>
      <c r="T28" s="1558">
        <v>0</v>
      </c>
      <c r="U28" s="1558">
        <v>0</v>
      </c>
      <c r="V28" s="1558">
        <v>214.2</v>
      </c>
      <c r="W28" s="2470">
        <v>2970.98</v>
      </c>
      <c r="X28" s="1558">
        <v>0</v>
      </c>
      <c r="Y28" s="1558">
        <v>0</v>
      </c>
      <c r="Z28" s="1558">
        <v>0</v>
      </c>
      <c r="AA28" s="1558">
        <v>300</v>
      </c>
      <c r="AB28" s="2465">
        <v>300</v>
      </c>
      <c r="AC28" s="2339">
        <v>185.80850000000001</v>
      </c>
      <c r="AD28" s="2339">
        <v>1256.712</v>
      </c>
      <c r="AE28" s="2339">
        <v>215.12699999999998</v>
      </c>
      <c r="AF28" s="1558">
        <v>254.24099999999999</v>
      </c>
      <c r="AG28" s="2339">
        <v>432</v>
      </c>
      <c r="AH28" s="2339">
        <v>777.74800000000005</v>
      </c>
      <c r="AI28" s="2339">
        <v>297.68400000000003</v>
      </c>
      <c r="AJ28" s="2339">
        <v>0</v>
      </c>
      <c r="AK28" s="2339">
        <v>0</v>
      </c>
      <c r="AL28" s="2339">
        <v>172.20000000000002</v>
      </c>
      <c r="AM28" s="2339">
        <v>0</v>
      </c>
      <c r="AN28" s="2339">
        <v>0</v>
      </c>
      <c r="AO28" s="2339">
        <v>997.42499999999995</v>
      </c>
      <c r="AP28" s="2339">
        <v>0</v>
      </c>
      <c r="AQ28" s="2339">
        <v>0</v>
      </c>
      <c r="AR28" s="2339">
        <v>0</v>
      </c>
      <c r="AS28" s="2339">
        <v>0</v>
      </c>
      <c r="AT28" s="2339">
        <v>37.800000000000004</v>
      </c>
      <c r="AU28" s="2339">
        <v>20.375</v>
      </c>
      <c r="AV28" s="2339">
        <v>64.800000000000011</v>
      </c>
      <c r="AW28" s="2339">
        <v>153.6</v>
      </c>
      <c r="AX28" s="2339">
        <v>0</v>
      </c>
      <c r="AY28" s="2339">
        <v>426.45</v>
      </c>
      <c r="AZ28" s="2339">
        <v>10.635</v>
      </c>
      <c r="BA28" s="2339">
        <v>38.92</v>
      </c>
      <c r="BB28" s="2339">
        <v>954.25</v>
      </c>
      <c r="BC28" s="2339">
        <v>41.09</v>
      </c>
      <c r="BD28" s="2339">
        <v>53.100000000000009</v>
      </c>
      <c r="BE28" s="2339">
        <v>14.999999999999998</v>
      </c>
      <c r="BF28" s="2339">
        <v>0</v>
      </c>
      <c r="BG28" s="2470">
        <v>6404.9655000000012</v>
      </c>
      <c r="BH28" s="2467">
        <v>9675.9455000000016</v>
      </c>
      <c r="BJ28" s="2337">
        <v>0</v>
      </c>
      <c r="BK28" s="2337">
        <v>3394.5</v>
      </c>
      <c r="BL28" s="2337">
        <v>0</v>
      </c>
      <c r="BM28" s="2337">
        <v>106.92</v>
      </c>
      <c r="BN28" s="2337">
        <v>208.4375</v>
      </c>
      <c r="BO28" s="2337">
        <v>2.0249999999999999</v>
      </c>
      <c r="BP28" s="2472">
        <v>3711.8825000000002</v>
      </c>
      <c r="BQ28" s="2337">
        <v>210</v>
      </c>
      <c r="BR28" s="2337">
        <v>1.75</v>
      </c>
      <c r="BS28" s="2337">
        <v>0</v>
      </c>
      <c r="BT28" s="2337">
        <v>0</v>
      </c>
      <c r="BU28" s="2337">
        <v>0</v>
      </c>
      <c r="BV28" s="2337">
        <v>0</v>
      </c>
      <c r="BW28" s="2472">
        <v>211.75</v>
      </c>
      <c r="BX28" s="2473">
        <v>13599.578000000001</v>
      </c>
    </row>
    <row r="29" spans="1:76" ht="14.45" customHeight="1" x14ac:dyDescent="0.2">
      <c r="A29" s="453" t="s">
        <v>383</v>
      </c>
      <c r="B29" s="2337">
        <v>0</v>
      </c>
      <c r="C29" s="2337">
        <v>690</v>
      </c>
      <c r="D29" s="2338">
        <v>0</v>
      </c>
      <c r="E29" s="2337">
        <v>93</v>
      </c>
      <c r="F29" s="2337">
        <v>0</v>
      </c>
      <c r="G29" s="2337">
        <v>0</v>
      </c>
      <c r="H29" s="2337">
        <v>0</v>
      </c>
      <c r="I29" s="1558">
        <v>0</v>
      </c>
      <c r="J29" s="1558">
        <v>10</v>
      </c>
      <c r="K29" s="1558">
        <v>0</v>
      </c>
      <c r="L29" s="1558">
        <v>196</v>
      </c>
      <c r="M29" s="1558">
        <v>28.5</v>
      </c>
      <c r="N29" s="1558">
        <v>0</v>
      </c>
      <c r="O29" s="1558">
        <v>396</v>
      </c>
      <c r="P29" s="1558">
        <v>0</v>
      </c>
      <c r="Q29" s="1558">
        <v>0</v>
      </c>
      <c r="R29" s="1558">
        <v>330</v>
      </c>
      <c r="S29" s="1558">
        <v>227.2</v>
      </c>
      <c r="T29" s="1558">
        <v>391</v>
      </c>
      <c r="U29" s="1558">
        <v>80</v>
      </c>
      <c r="V29" s="1558">
        <v>606</v>
      </c>
      <c r="W29" s="2470">
        <v>3047.7</v>
      </c>
      <c r="X29" s="1558">
        <v>0</v>
      </c>
      <c r="Y29" s="1558">
        <v>0</v>
      </c>
      <c r="Z29" s="1558">
        <v>0</v>
      </c>
      <c r="AA29" s="1558">
        <v>29</v>
      </c>
      <c r="AB29" s="2465">
        <v>29</v>
      </c>
      <c r="AC29" s="2339">
        <v>4.5</v>
      </c>
      <c r="AD29" s="2339">
        <v>80.169199999999989</v>
      </c>
      <c r="AE29" s="2339">
        <v>348</v>
      </c>
      <c r="AF29" s="1558">
        <v>565.5</v>
      </c>
      <c r="AG29" s="2339">
        <v>227.25</v>
      </c>
      <c r="AH29" s="2339">
        <v>409.5</v>
      </c>
      <c r="AI29" s="2339">
        <v>156</v>
      </c>
      <c r="AJ29" s="2339">
        <v>0</v>
      </c>
      <c r="AK29" s="2339">
        <v>0</v>
      </c>
      <c r="AL29" s="2339">
        <v>15.5</v>
      </c>
      <c r="AM29" s="2339">
        <v>0</v>
      </c>
      <c r="AN29" s="2339">
        <v>0</v>
      </c>
      <c r="AO29" s="2339">
        <v>1489.9</v>
      </c>
      <c r="AP29" s="2339">
        <v>32</v>
      </c>
      <c r="AQ29" s="2339">
        <v>0</v>
      </c>
      <c r="AR29" s="2339">
        <v>0</v>
      </c>
      <c r="AS29" s="2339">
        <v>0</v>
      </c>
      <c r="AT29" s="2339">
        <v>0</v>
      </c>
      <c r="AU29" s="2339">
        <v>758.82500000000005</v>
      </c>
      <c r="AV29" s="2339">
        <v>10.9</v>
      </c>
      <c r="AW29" s="2339">
        <v>18</v>
      </c>
      <c r="AX29" s="2339">
        <v>240</v>
      </c>
      <c r="AY29" s="2339">
        <v>882</v>
      </c>
      <c r="AZ29" s="2339">
        <v>6</v>
      </c>
      <c r="BA29" s="2339">
        <v>167</v>
      </c>
      <c r="BB29" s="2339">
        <v>364</v>
      </c>
      <c r="BC29" s="2339">
        <v>0</v>
      </c>
      <c r="BD29" s="2339">
        <v>0</v>
      </c>
      <c r="BE29" s="2339">
        <v>2412</v>
      </c>
      <c r="BF29" s="2339">
        <v>0</v>
      </c>
      <c r="BG29" s="2470">
        <v>8187.0441999999994</v>
      </c>
      <c r="BH29" s="2467">
        <v>11263.744200000001</v>
      </c>
      <c r="BJ29" s="2337">
        <v>0</v>
      </c>
      <c r="BK29" s="2337">
        <v>2437.4699999999998</v>
      </c>
      <c r="BL29" s="2337">
        <v>0</v>
      </c>
      <c r="BM29" s="2337">
        <v>59.4</v>
      </c>
      <c r="BN29" s="2337">
        <v>163.125</v>
      </c>
      <c r="BO29" s="2337">
        <v>0.40500000000000003</v>
      </c>
      <c r="BP29" s="2472">
        <v>2660.4</v>
      </c>
      <c r="BQ29" s="2337">
        <v>60</v>
      </c>
      <c r="BR29" s="2337">
        <v>31.2</v>
      </c>
      <c r="BS29" s="2337">
        <v>0</v>
      </c>
      <c r="BT29" s="2337">
        <v>0</v>
      </c>
      <c r="BU29" s="2337">
        <v>0</v>
      </c>
      <c r="BV29" s="2337">
        <v>0</v>
      </c>
      <c r="BW29" s="2472">
        <v>91.2</v>
      </c>
      <c r="BX29" s="2473">
        <v>14015.344200000001</v>
      </c>
    </row>
    <row r="30" spans="1:76" ht="14.45" customHeight="1" x14ac:dyDescent="0.2">
      <c r="A30" s="453" t="s">
        <v>384</v>
      </c>
      <c r="B30" s="2337">
        <v>0</v>
      </c>
      <c r="C30" s="2337">
        <v>124.69999999999999</v>
      </c>
      <c r="D30" s="2338">
        <v>160.54000000000002</v>
      </c>
      <c r="E30" s="2337">
        <v>130</v>
      </c>
      <c r="F30" s="2337">
        <v>0</v>
      </c>
      <c r="G30" s="2337">
        <v>846</v>
      </c>
      <c r="H30" s="2337">
        <v>110.80000000000001</v>
      </c>
      <c r="I30" s="1558">
        <v>174.79999999999998</v>
      </c>
      <c r="J30" s="1558">
        <v>240</v>
      </c>
      <c r="K30" s="1558">
        <v>184</v>
      </c>
      <c r="L30" s="1558">
        <v>487.6</v>
      </c>
      <c r="M30" s="1558">
        <v>145.88</v>
      </c>
      <c r="N30" s="1558">
        <v>338.03999999999996</v>
      </c>
      <c r="O30" s="1558">
        <v>380</v>
      </c>
      <c r="P30" s="1558">
        <v>0</v>
      </c>
      <c r="Q30" s="1558">
        <v>52.199999999999996</v>
      </c>
      <c r="R30" s="1558">
        <v>85.8</v>
      </c>
      <c r="S30" s="1558">
        <v>92.1</v>
      </c>
      <c r="T30" s="1558">
        <v>0</v>
      </c>
      <c r="U30" s="1558">
        <v>0</v>
      </c>
      <c r="V30" s="1558">
        <v>507.5</v>
      </c>
      <c r="W30" s="2470">
        <v>4059.96</v>
      </c>
      <c r="X30" s="1558">
        <v>73.599999999999994</v>
      </c>
      <c r="Y30" s="1558">
        <v>129.80000000000001</v>
      </c>
      <c r="Z30" s="1558">
        <v>45</v>
      </c>
      <c r="AA30" s="1558">
        <v>2880</v>
      </c>
      <c r="AB30" s="2465">
        <v>3128.4</v>
      </c>
      <c r="AC30" s="2339">
        <v>282.39249999999998</v>
      </c>
      <c r="AD30" s="2339">
        <v>6261.9600000000009</v>
      </c>
      <c r="AE30" s="2339">
        <v>566.28</v>
      </c>
      <c r="AF30" s="1558">
        <v>1394.25</v>
      </c>
      <c r="AG30" s="2339">
        <v>459.00000000000006</v>
      </c>
      <c r="AH30" s="2339">
        <v>5888.8</v>
      </c>
      <c r="AI30" s="2339">
        <v>960.19200000000012</v>
      </c>
      <c r="AJ30" s="2339">
        <v>220.39799999999997</v>
      </c>
      <c r="AK30" s="2339">
        <v>153</v>
      </c>
      <c r="AL30" s="2339">
        <v>82.800000000000011</v>
      </c>
      <c r="AM30" s="2339">
        <v>625.59999999999991</v>
      </c>
      <c r="AN30" s="2339">
        <v>0</v>
      </c>
      <c r="AO30" s="2339">
        <v>1395</v>
      </c>
      <c r="AP30" s="2339">
        <v>64.8</v>
      </c>
      <c r="AQ30" s="2339">
        <v>0</v>
      </c>
      <c r="AR30" s="2339">
        <v>21.6</v>
      </c>
      <c r="AS30" s="2339">
        <v>0</v>
      </c>
      <c r="AT30" s="2339">
        <v>0</v>
      </c>
      <c r="AU30" s="2339">
        <v>252</v>
      </c>
      <c r="AV30" s="2339">
        <v>231.12</v>
      </c>
      <c r="AW30" s="2339">
        <v>809.59999999999991</v>
      </c>
      <c r="AX30" s="2339">
        <v>486</v>
      </c>
      <c r="AY30" s="2339">
        <v>577.20000000000005</v>
      </c>
      <c r="AZ30" s="2339">
        <v>78.099999999999994</v>
      </c>
      <c r="BA30" s="2339">
        <v>75</v>
      </c>
      <c r="BB30" s="2339">
        <v>80</v>
      </c>
      <c r="BC30" s="2339">
        <v>109.25</v>
      </c>
      <c r="BD30" s="2339">
        <v>123.2</v>
      </c>
      <c r="BE30" s="2339">
        <v>342</v>
      </c>
      <c r="BF30" s="2339">
        <v>0</v>
      </c>
      <c r="BG30" s="2470">
        <v>21539.542499999992</v>
      </c>
      <c r="BH30" s="2467">
        <v>28727.902499999993</v>
      </c>
      <c r="BJ30" s="2337">
        <v>0</v>
      </c>
      <c r="BK30" s="2337">
        <v>3772.64</v>
      </c>
      <c r="BL30" s="2337">
        <v>0</v>
      </c>
      <c r="BM30" s="2337">
        <v>148.5</v>
      </c>
      <c r="BN30" s="2337">
        <v>924.375</v>
      </c>
      <c r="BO30" s="2337">
        <v>12.6</v>
      </c>
      <c r="BP30" s="2472">
        <v>4858.1149999999998</v>
      </c>
      <c r="BQ30" s="2337">
        <v>3050</v>
      </c>
      <c r="BR30" s="2337">
        <v>240</v>
      </c>
      <c r="BS30" s="2337">
        <v>0</v>
      </c>
      <c r="BT30" s="2337">
        <v>0</v>
      </c>
      <c r="BU30" s="2337">
        <v>87.4</v>
      </c>
      <c r="BV30" s="2337">
        <v>0</v>
      </c>
      <c r="BW30" s="2472">
        <v>3377.4</v>
      </c>
      <c r="BX30" s="2473">
        <v>36963.417499999996</v>
      </c>
    </row>
    <row r="31" spans="1:76" ht="14.45" customHeight="1" x14ac:dyDescent="0.2">
      <c r="A31" s="453" t="s">
        <v>385</v>
      </c>
      <c r="B31" s="2337">
        <v>0</v>
      </c>
      <c r="C31" s="2337">
        <v>0</v>
      </c>
      <c r="D31" s="2338">
        <v>40</v>
      </c>
      <c r="E31" s="2337">
        <v>549.1</v>
      </c>
      <c r="F31" s="2337">
        <v>0</v>
      </c>
      <c r="G31" s="2337">
        <v>110.34</v>
      </c>
      <c r="H31" s="2337">
        <v>60</v>
      </c>
      <c r="I31" s="1558">
        <v>22.5</v>
      </c>
      <c r="J31" s="1558">
        <v>49.622</v>
      </c>
      <c r="K31" s="1558">
        <v>310.72500000000002</v>
      </c>
      <c r="L31" s="1558">
        <v>772</v>
      </c>
      <c r="M31" s="1558">
        <v>111</v>
      </c>
      <c r="N31" s="1558">
        <v>391.98</v>
      </c>
      <c r="O31" s="1558">
        <v>0</v>
      </c>
      <c r="P31" s="1558">
        <v>0</v>
      </c>
      <c r="Q31" s="1558">
        <v>0</v>
      </c>
      <c r="R31" s="1558">
        <v>0</v>
      </c>
      <c r="S31" s="1558">
        <v>0</v>
      </c>
      <c r="T31" s="1558">
        <v>0</v>
      </c>
      <c r="U31" s="1558">
        <v>0</v>
      </c>
      <c r="V31" s="1558">
        <v>161.69999999999999</v>
      </c>
      <c r="W31" s="2470">
        <v>2578.9669999999996</v>
      </c>
      <c r="X31" s="1558">
        <v>0</v>
      </c>
      <c r="Y31" s="1558">
        <v>220.345</v>
      </c>
      <c r="Z31" s="1558">
        <v>428</v>
      </c>
      <c r="AA31" s="1558">
        <v>607.79999999999995</v>
      </c>
      <c r="AB31" s="2465">
        <v>1256.145</v>
      </c>
      <c r="AC31" s="2339">
        <v>109.3</v>
      </c>
      <c r="AD31" s="2339">
        <v>3839.7810000000004</v>
      </c>
      <c r="AE31" s="2339">
        <v>604.5</v>
      </c>
      <c r="AF31" s="1558">
        <v>604.5</v>
      </c>
      <c r="AG31" s="2339">
        <v>1782</v>
      </c>
      <c r="AH31" s="2339">
        <v>2688</v>
      </c>
      <c r="AI31" s="2339">
        <v>914.19999999999993</v>
      </c>
      <c r="AJ31" s="2339">
        <v>0</v>
      </c>
      <c r="AK31" s="2339">
        <v>32.400000000000006</v>
      </c>
      <c r="AL31" s="2339">
        <v>70</v>
      </c>
      <c r="AM31" s="2339">
        <v>52</v>
      </c>
      <c r="AN31" s="2339">
        <v>68</v>
      </c>
      <c r="AO31" s="2339">
        <v>1384.5</v>
      </c>
      <c r="AP31" s="2339">
        <v>0</v>
      </c>
      <c r="AQ31" s="2339">
        <v>0</v>
      </c>
      <c r="AR31" s="2339">
        <v>28</v>
      </c>
      <c r="AS31" s="2339">
        <v>0</v>
      </c>
      <c r="AT31" s="2339">
        <v>0</v>
      </c>
      <c r="AU31" s="2339">
        <v>13</v>
      </c>
      <c r="AV31" s="2339">
        <v>212</v>
      </c>
      <c r="AW31" s="2339">
        <v>168</v>
      </c>
      <c r="AX31" s="2339">
        <v>210</v>
      </c>
      <c r="AY31" s="2339">
        <v>1146</v>
      </c>
      <c r="AZ31" s="2339">
        <v>33</v>
      </c>
      <c r="BA31" s="2339">
        <v>217</v>
      </c>
      <c r="BB31" s="2339">
        <v>200</v>
      </c>
      <c r="BC31" s="2339">
        <v>87.5</v>
      </c>
      <c r="BD31" s="2339">
        <v>100</v>
      </c>
      <c r="BE31" s="2339">
        <v>350</v>
      </c>
      <c r="BF31" s="2339">
        <v>0</v>
      </c>
      <c r="BG31" s="2470">
        <v>14913.681</v>
      </c>
      <c r="BH31" s="2467">
        <v>18748.793000000001</v>
      </c>
      <c r="BJ31" s="2337">
        <v>0</v>
      </c>
      <c r="BK31" s="2337">
        <v>2113.35</v>
      </c>
      <c r="BL31" s="2337">
        <v>0</v>
      </c>
      <c r="BM31" s="2337">
        <v>163.35</v>
      </c>
      <c r="BN31" s="2337">
        <v>217.5</v>
      </c>
      <c r="BO31" s="2337">
        <v>1.75</v>
      </c>
      <c r="BP31" s="2472">
        <v>2495.9499999999998</v>
      </c>
      <c r="BQ31" s="2337">
        <v>210</v>
      </c>
      <c r="BR31" s="2337">
        <v>101</v>
      </c>
      <c r="BS31" s="2337">
        <v>0.48</v>
      </c>
      <c r="BT31" s="2337">
        <v>5.5</v>
      </c>
      <c r="BU31" s="2337">
        <v>0.30399999999999999</v>
      </c>
      <c r="BV31" s="2337">
        <v>0</v>
      </c>
      <c r="BW31" s="2472">
        <v>317.28399999999999</v>
      </c>
      <c r="BX31" s="2473">
        <v>21562.027000000002</v>
      </c>
    </row>
    <row r="32" spans="1:76" ht="14.45" customHeight="1" x14ac:dyDescent="0.2">
      <c r="A32" s="453" t="s">
        <v>386</v>
      </c>
      <c r="B32" s="2337">
        <v>0</v>
      </c>
      <c r="C32" s="2337">
        <v>0</v>
      </c>
      <c r="D32" s="2338">
        <v>35</v>
      </c>
      <c r="E32" s="2337">
        <v>96</v>
      </c>
      <c r="F32" s="2337">
        <v>0</v>
      </c>
      <c r="G32" s="2337">
        <v>594</v>
      </c>
      <c r="H32" s="2337">
        <v>44</v>
      </c>
      <c r="I32" s="1558">
        <v>24</v>
      </c>
      <c r="J32" s="1558">
        <v>262</v>
      </c>
      <c r="K32" s="1558">
        <v>273</v>
      </c>
      <c r="L32" s="1558">
        <v>800</v>
      </c>
      <c r="M32" s="1558">
        <v>67.5</v>
      </c>
      <c r="N32" s="1558">
        <v>84</v>
      </c>
      <c r="O32" s="1558">
        <v>544</v>
      </c>
      <c r="P32" s="1558">
        <v>0</v>
      </c>
      <c r="Q32" s="1558">
        <v>14</v>
      </c>
      <c r="R32" s="1558">
        <v>96</v>
      </c>
      <c r="S32" s="1558">
        <v>0</v>
      </c>
      <c r="T32" s="1558">
        <v>0</v>
      </c>
      <c r="U32" s="1558">
        <v>0</v>
      </c>
      <c r="V32" s="1558">
        <v>300</v>
      </c>
      <c r="W32" s="2470">
        <v>3233.5</v>
      </c>
      <c r="X32" s="1558">
        <v>10</v>
      </c>
      <c r="Y32" s="1558">
        <v>96</v>
      </c>
      <c r="Z32" s="1558">
        <v>63</v>
      </c>
      <c r="AA32" s="1558">
        <v>600</v>
      </c>
      <c r="AB32" s="2465">
        <v>769</v>
      </c>
      <c r="AC32" s="2339">
        <v>133.87</v>
      </c>
      <c r="AD32" s="2339">
        <v>5084.04</v>
      </c>
      <c r="AE32" s="2339">
        <v>348.25</v>
      </c>
      <c r="AF32" s="1558">
        <v>646.75</v>
      </c>
      <c r="AG32" s="2339">
        <v>159.25</v>
      </c>
      <c r="AH32" s="2339">
        <v>2899.75</v>
      </c>
      <c r="AI32" s="2339">
        <v>1015.875</v>
      </c>
      <c r="AJ32" s="2339">
        <v>199.97999999999996</v>
      </c>
      <c r="AK32" s="2339">
        <v>24.123999999999999</v>
      </c>
      <c r="AL32" s="2339">
        <v>36</v>
      </c>
      <c r="AM32" s="2339">
        <v>15</v>
      </c>
      <c r="AN32" s="2339">
        <v>16.25</v>
      </c>
      <c r="AO32" s="2339">
        <v>473</v>
      </c>
      <c r="AP32" s="2339">
        <v>25</v>
      </c>
      <c r="AQ32" s="2339">
        <v>192</v>
      </c>
      <c r="AR32" s="2339">
        <v>0</v>
      </c>
      <c r="AS32" s="2339">
        <v>42</v>
      </c>
      <c r="AT32" s="2339">
        <v>15.75</v>
      </c>
      <c r="AU32" s="2339">
        <v>110.5</v>
      </c>
      <c r="AV32" s="2339">
        <v>153</v>
      </c>
      <c r="AW32" s="2339">
        <v>216</v>
      </c>
      <c r="AX32" s="2339">
        <v>0</v>
      </c>
      <c r="AY32" s="2339">
        <v>68.75</v>
      </c>
      <c r="AZ32" s="2339">
        <v>84</v>
      </c>
      <c r="BA32" s="2339">
        <v>36.5</v>
      </c>
      <c r="BB32" s="2339">
        <v>62.5</v>
      </c>
      <c r="BC32" s="2339">
        <v>6.6</v>
      </c>
      <c r="BD32" s="2339">
        <v>36</v>
      </c>
      <c r="BE32" s="2339">
        <v>72.25</v>
      </c>
      <c r="BF32" s="2339">
        <v>0</v>
      </c>
      <c r="BG32" s="2470">
        <v>12172.989</v>
      </c>
      <c r="BH32" s="2467">
        <v>16175.489</v>
      </c>
      <c r="BJ32" s="2337">
        <v>22.119999999999997</v>
      </c>
      <c r="BK32" s="2337">
        <v>2562.3000000000002</v>
      </c>
      <c r="BL32" s="2337">
        <v>0</v>
      </c>
      <c r="BM32" s="2337">
        <v>92.8125</v>
      </c>
      <c r="BN32" s="2337">
        <v>652.5</v>
      </c>
      <c r="BO32" s="2337">
        <v>7.2</v>
      </c>
      <c r="BP32" s="2472">
        <v>3336.9324999999999</v>
      </c>
      <c r="BQ32" s="2337">
        <v>140</v>
      </c>
      <c r="BR32" s="2337">
        <v>7.35</v>
      </c>
      <c r="BS32" s="2337">
        <v>0</v>
      </c>
      <c r="BT32" s="2337">
        <v>3.5750000000000002</v>
      </c>
      <c r="BU32" s="2337">
        <v>0</v>
      </c>
      <c r="BV32" s="2337">
        <v>0</v>
      </c>
      <c r="BW32" s="2472">
        <v>150.92499999999998</v>
      </c>
      <c r="BX32" s="2473">
        <v>19663.3465</v>
      </c>
    </row>
    <row r="33" spans="1:76" ht="14.45" customHeight="1" x14ac:dyDescent="0.2">
      <c r="A33" s="453" t="s">
        <v>387</v>
      </c>
      <c r="B33" s="2337">
        <v>0</v>
      </c>
      <c r="C33" s="2337">
        <v>0</v>
      </c>
      <c r="D33" s="2338">
        <v>6</v>
      </c>
      <c r="E33" s="2337">
        <v>744</v>
      </c>
      <c r="F33" s="2337">
        <v>0</v>
      </c>
      <c r="G33" s="2337">
        <v>49</v>
      </c>
      <c r="H33" s="2337">
        <v>21</v>
      </c>
      <c r="I33" s="1558">
        <v>12</v>
      </c>
      <c r="J33" s="1558">
        <v>39</v>
      </c>
      <c r="K33" s="1558">
        <v>46.5</v>
      </c>
      <c r="L33" s="1558">
        <v>389.5</v>
      </c>
      <c r="M33" s="1558">
        <v>40</v>
      </c>
      <c r="N33" s="1558">
        <v>182</v>
      </c>
      <c r="O33" s="1558">
        <v>0</v>
      </c>
      <c r="P33" s="1558">
        <v>0</v>
      </c>
      <c r="Q33" s="1558">
        <v>0</v>
      </c>
      <c r="R33" s="1558">
        <v>0</v>
      </c>
      <c r="S33" s="1558">
        <v>0</v>
      </c>
      <c r="T33" s="1558">
        <v>0</v>
      </c>
      <c r="U33" s="1558">
        <v>0</v>
      </c>
      <c r="V33" s="1558">
        <v>268</v>
      </c>
      <c r="W33" s="2470">
        <v>1797</v>
      </c>
      <c r="X33" s="1558">
        <v>0</v>
      </c>
      <c r="Y33" s="1558">
        <v>120</v>
      </c>
      <c r="Z33" s="1558">
        <v>0</v>
      </c>
      <c r="AA33" s="1558">
        <v>368</v>
      </c>
      <c r="AB33" s="2465">
        <v>488</v>
      </c>
      <c r="AC33" s="2339">
        <v>92</v>
      </c>
      <c r="AD33" s="2339">
        <v>7187.1150000000007</v>
      </c>
      <c r="AE33" s="2339">
        <v>365.96385542168679</v>
      </c>
      <c r="AF33" s="1558">
        <v>789.75</v>
      </c>
      <c r="AG33" s="2339">
        <v>492</v>
      </c>
      <c r="AH33" s="2339">
        <v>796.5</v>
      </c>
      <c r="AI33" s="2339">
        <v>1089.18</v>
      </c>
      <c r="AJ33" s="2339">
        <v>0</v>
      </c>
      <c r="AK33" s="2339">
        <v>924.33541188053823</v>
      </c>
      <c r="AL33" s="2339">
        <v>0</v>
      </c>
      <c r="AM33" s="2339">
        <v>176.08695652173915</v>
      </c>
      <c r="AN33" s="2339">
        <v>0</v>
      </c>
      <c r="AO33" s="2339">
        <v>304</v>
      </c>
      <c r="AP33" s="2339">
        <v>58.5</v>
      </c>
      <c r="AQ33" s="2339">
        <v>0</v>
      </c>
      <c r="AR33" s="2339">
        <v>59.5</v>
      </c>
      <c r="AS33" s="2339">
        <v>0</v>
      </c>
      <c r="AT33" s="2339">
        <v>0</v>
      </c>
      <c r="AU33" s="2339">
        <v>152</v>
      </c>
      <c r="AV33" s="2339">
        <v>248</v>
      </c>
      <c r="AW33" s="2339">
        <v>927</v>
      </c>
      <c r="AX33" s="2339">
        <v>0</v>
      </c>
      <c r="AY33" s="2339">
        <v>4114</v>
      </c>
      <c r="AZ33" s="2339">
        <v>384</v>
      </c>
      <c r="BA33" s="2339">
        <v>490</v>
      </c>
      <c r="BB33" s="2339">
        <v>62.5</v>
      </c>
      <c r="BC33" s="2339">
        <v>150</v>
      </c>
      <c r="BD33" s="2339">
        <v>91</v>
      </c>
      <c r="BE33" s="2339">
        <v>82.5</v>
      </c>
      <c r="BF33" s="2339">
        <v>0</v>
      </c>
      <c r="BG33" s="2470">
        <v>19035.931223823965</v>
      </c>
      <c r="BH33" s="2467">
        <v>21320.931223823965</v>
      </c>
      <c r="BJ33" s="2337">
        <v>1287.9299999999998</v>
      </c>
      <c r="BK33" s="2337">
        <v>2350.6</v>
      </c>
      <c r="BL33" s="2337">
        <v>0</v>
      </c>
      <c r="BM33" s="2337">
        <v>49.005000000000003</v>
      </c>
      <c r="BN33" s="2337">
        <v>435</v>
      </c>
      <c r="BO33" s="2337">
        <v>5.58</v>
      </c>
      <c r="BP33" s="2472">
        <v>4128.1149999999998</v>
      </c>
      <c r="BQ33" s="2337">
        <v>122</v>
      </c>
      <c r="BR33" s="2337">
        <v>0</v>
      </c>
      <c r="BS33" s="2337">
        <v>0.97</v>
      </c>
      <c r="BT33" s="2337">
        <v>6.9</v>
      </c>
      <c r="BU33" s="2337">
        <v>0</v>
      </c>
      <c r="BV33" s="2337">
        <v>2.952</v>
      </c>
      <c r="BW33" s="2472">
        <v>132.822</v>
      </c>
      <c r="BX33" s="2473">
        <v>25581.868223823963</v>
      </c>
    </row>
    <row r="34" spans="1:76" ht="14.45" customHeight="1" x14ac:dyDescent="0.2">
      <c r="A34" s="453" t="s">
        <v>388</v>
      </c>
      <c r="B34" s="2337">
        <v>0</v>
      </c>
      <c r="C34" s="2337">
        <v>0</v>
      </c>
      <c r="D34" s="2338">
        <v>38.426639999999999</v>
      </c>
      <c r="E34" s="2337">
        <v>148.5</v>
      </c>
      <c r="F34" s="2337">
        <v>0</v>
      </c>
      <c r="G34" s="2337">
        <v>62</v>
      </c>
      <c r="H34" s="2337">
        <v>24.8</v>
      </c>
      <c r="I34" s="1558">
        <v>24.5</v>
      </c>
      <c r="J34" s="1558">
        <v>40.5</v>
      </c>
      <c r="K34" s="1558">
        <v>115</v>
      </c>
      <c r="L34" s="1558">
        <v>53</v>
      </c>
      <c r="M34" s="1558">
        <v>134.4</v>
      </c>
      <c r="N34" s="1558">
        <v>514.68000000000006</v>
      </c>
      <c r="O34" s="1558">
        <v>900</v>
      </c>
      <c r="P34" s="1558">
        <v>0</v>
      </c>
      <c r="Q34" s="1558">
        <v>0</v>
      </c>
      <c r="R34" s="1558">
        <v>0</v>
      </c>
      <c r="S34" s="1558">
        <v>0</v>
      </c>
      <c r="T34" s="1558">
        <v>0</v>
      </c>
      <c r="U34" s="1558">
        <v>0</v>
      </c>
      <c r="V34" s="1558">
        <v>357</v>
      </c>
      <c r="W34" s="2470">
        <v>2412.8066399999998</v>
      </c>
      <c r="X34" s="1558">
        <v>0</v>
      </c>
      <c r="Y34" s="1558">
        <v>406.4</v>
      </c>
      <c r="Z34" s="1558">
        <v>0</v>
      </c>
      <c r="AA34" s="1558">
        <v>492</v>
      </c>
      <c r="AB34" s="2465">
        <v>898.4</v>
      </c>
      <c r="AC34" s="2339">
        <v>243.08800000000002</v>
      </c>
      <c r="AD34" s="2339">
        <v>3250.55</v>
      </c>
      <c r="AE34" s="2339">
        <v>834</v>
      </c>
      <c r="AF34" s="1558">
        <v>1807</v>
      </c>
      <c r="AG34" s="2339">
        <v>330</v>
      </c>
      <c r="AH34" s="2339">
        <v>1302</v>
      </c>
      <c r="AI34" s="2339">
        <v>1661.1428190000001</v>
      </c>
      <c r="AJ34" s="2339">
        <v>40.949999999999996</v>
      </c>
      <c r="AK34" s="2339">
        <v>0</v>
      </c>
      <c r="AL34" s="2339">
        <v>190.4</v>
      </c>
      <c r="AM34" s="2339">
        <v>39.049999999999997</v>
      </c>
      <c r="AN34" s="2339">
        <v>0</v>
      </c>
      <c r="AO34" s="2339">
        <v>544</v>
      </c>
      <c r="AP34" s="2339">
        <v>0</v>
      </c>
      <c r="AQ34" s="2339">
        <v>110</v>
      </c>
      <c r="AR34" s="2339">
        <v>0</v>
      </c>
      <c r="AS34" s="2339">
        <v>0</v>
      </c>
      <c r="AT34" s="2339">
        <v>0</v>
      </c>
      <c r="AU34" s="2339">
        <v>192.6</v>
      </c>
      <c r="AV34" s="2339">
        <v>325</v>
      </c>
      <c r="AW34" s="2339">
        <v>91</v>
      </c>
      <c r="AX34" s="2339">
        <v>236.5</v>
      </c>
      <c r="AY34" s="2339">
        <v>1636.03</v>
      </c>
      <c r="AZ34" s="2339">
        <v>39</v>
      </c>
      <c r="BA34" s="2339">
        <v>167.2</v>
      </c>
      <c r="BB34" s="2339">
        <v>0</v>
      </c>
      <c r="BC34" s="2339">
        <v>287.5</v>
      </c>
      <c r="BD34" s="2339">
        <v>57.949999999999996</v>
      </c>
      <c r="BE34" s="2339">
        <v>3666.2999999999997</v>
      </c>
      <c r="BF34" s="2339">
        <v>0</v>
      </c>
      <c r="BG34" s="2470">
        <v>17051.260819000003</v>
      </c>
      <c r="BH34" s="2467">
        <v>20362.467459000003</v>
      </c>
      <c r="BJ34" s="2337">
        <v>0</v>
      </c>
      <c r="BK34" s="2337">
        <v>5383.75</v>
      </c>
      <c r="BL34" s="2337">
        <v>0</v>
      </c>
      <c r="BM34" s="2337">
        <v>89.1</v>
      </c>
      <c r="BN34" s="2337">
        <v>108.75</v>
      </c>
      <c r="BO34" s="2337">
        <v>4.76</v>
      </c>
      <c r="BP34" s="2472">
        <v>5586.3600000000006</v>
      </c>
      <c r="BQ34" s="2337">
        <v>125</v>
      </c>
      <c r="BR34" s="2337">
        <v>4.4000000000000004</v>
      </c>
      <c r="BS34" s="2337">
        <v>0</v>
      </c>
      <c r="BT34" s="2337">
        <v>0</v>
      </c>
      <c r="BU34" s="2337">
        <v>1.5</v>
      </c>
      <c r="BV34" s="2337">
        <v>0</v>
      </c>
      <c r="BW34" s="2472">
        <v>130.9</v>
      </c>
      <c r="BX34" s="2473">
        <v>26079.727459000002</v>
      </c>
    </row>
    <row r="35" spans="1:76" ht="14.45" customHeight="1" x14ac:dyDescent="0.2">
      <c r="A35" s="2335" t="s">
        <v>389</v>
      </c>
      <c r="B35" s="2336">
        <v>0</v>
      </c>
      <c r="C35" s="2336">
        <v>0</v>
      </c>
      <c r="D35" s="2340">
        <v>1045.7</v>
      </c>
      <c r="E35" s="2336">
        <v>1285.08</v>
      </c>
      <c r="F35" s="2336">
        <v>74.5</v>
      </c>
      <c r="G35" s="2336">
        <v>3852</v>
      </c>
      <c r="H35" s="2336">
        <v>1394.87</v>
      </c>
      <c r="I35" s="2341">
        <v>750.17000000000007</v>
      </c>
      <c r="J35" s="2341">
        <v>1969.99</v>
      </c>
      <c r="K35" s="2341">
        <v>6209.66</v>
      </c>
      <c r="L35" s="2341">
        <v>10171.34</v>
      </c>
      <c r="M35" s="2341">
        <v>1616.85</v>
      </c>
      <c r="N35" s="2341">
        <v>3603.95</v>
      </c>
      <c r="O35" s="2341">
        <v>0</v>
      </c>
      <c r="P35" s="2341">
        <v>43</v>
      </c>
      <c r="Q35" s="2341">
        <v>946.5</v>
      </c>
      <c r="R35" s="2341">
        <v>598</v>
      </c>
      <c r="S35" s="2341">
        <v>0</v>
      </c>
      <c r="T35" s="2341">
        <v>0</v>
      </c>
      <c r="U35" s="2341">
        <v>0</v>
      </c>
      <c r="V35" s="2341">
        <v>11068.84</v>
      </c>
      <c r="W35" s="2471">
        <v>44630.45</v>
      </c>
      <c r="X35" s="2341">
        <v>18</v>
      </c>
      <c r="Y35" s="2341">
        <v>1721.35</v>
      </c>
      <c r="Z35" s="2341">
        <v>1098</v>
      </c>
      <c r="AA35" s="2341">
        <v>10431.1</v>
      </c>
      <c r="AB35" s="2477">
        <v>13268.45</v>
      </c>
      <c r="AC35" s="2342">
        <v>277.59500000000003</v>
      </c>
      <c r="AD35" s="2342">
        <v>58633.083500000001</v>
      </c>
      <c r="AE35" s="2342">
        <v>39158.100000000006</v>
      </c>
      <c r="AF35" s="2341">
        <v>48091.55</v>
      </c>
      <c r="AG35" s="2342">
        <v>1513.75</v>
      </c>
      <c r="AH35" s="2342">
        <v>31248.05</v>
      </c>
      <c r="AI35" s="2342">
        <v>10083.59</v>
      </c>
      <c r="AJ35" s="2342">
        <v>14125.223000000002</v>
      </c>
      <c r="AK35" s="2342">
        <v>286.85999999999996</v>
      </c>
      <c r="AL35" s="2342">
        <v>0</v>
      </c>
      <c r="AM35" s="2342">
        <v>4531.2906000000003</v>
      </c>
      <c r="AN35" s="2342">
        <v>103</v>
      </c>
      <c r="AO35" s="2342">
        <v>1758.5</v>
      </c>
      <c r="AP35" s="2342">
        <v>0</v>
      </c>
      <c r="AQ35" s="2342">
        <v>47.5</v>
      </c>
      <c r="AR35" s="2342">
        <v>98</v>
      </c>
      <c r="AS35" s="2342">
        <v>512.59999999999991</v>
      </c>
      <c r="AT35" s="2342">
        <v>0</v>
      </c>
      <c r="AU35" s="2342">
        <v>676.9</v>
      </c>
      <c r="AV35" s="2342">
        <v>892.84</v>
      </c>
      <c r="AW35" s="2342">
        <v>5649.1</v>
      </c>
      <c r="AX35" s="2342">
        <v>294.5</v>
      </c>
      <c r="AY35" s="2342">
        <v>296.20000000000005</v>
      </c>
      <c r="AZ35" s="2342">
        <v>2595.8450000000003</v>
      </c>
      <c r="BA35" s="2342">
        <v>286</v>
      </c>
      <c r="BB35" s="2342">
        <v>246.5</v>
      </c>
      <c r="BC35" s="2342">
        <v>6643.2550000000001</v>
      </c>
      <c r="BD35" s="2342">
        <v>886.8</v>
      </c>
      <c r="BE35" s="2342">
        <v>262</v>
      </c>
      <c r="BF35" s="2342">
        <v>0</v>
      </c>
      <c r="BG35" s="2471">
        <v>229198.63209999999</v>
      </c>
      <c r="BH35" s="2468">
        <v>287097.53210000001</v>
      </c>
      <c r="BJ35" s="2432">
        <v>8658.64</v>
      </c>
      <c r="BK35" s="2432">
        <v>21336.074999999997</v>
      </c>
      <c r="BL35" s="2432">
        <v>219.70000000000002</v>
      </c>
      <c r="BM35" s="2432">
        <v>2818.0943999999995</v>
      </c>
      <c r="BN35" s="2432">
        <v>3360.375</v>
      </c>
      <c r="BO35" s="2432">
        <v>194.35</v>
      </c>
      <c r="BP35" s="2471">
        <v>36587.234400000001</v>
      </c>
      <c r="BQ35" s="2432">
        <v>1463.6550000000002</v>
      </c>
      <c r="BR35" s="2432">
        <v>198.10750000000002</v>
      </c>
      <c r="BS35" s="2432">
        <v>6.99092</v>
      </c>
      <c r="BT35" s="2432">
        <v>395.8295</v>
      </c>
      <c r="BU35" s="2432">
        <v>5.4716500000000003</v>
      </c>
      <c r="BV35" s="2432">
        <v>2.6174000000000004</v>
      </c>
      <c r="BW35" s="2471">
        <v>2072.6719699999999</v>
      </c>
      <c r="BX35" s="2474">
        <v>325757.43846999999</v>
      </c>
    </row>
    <row r="36" spans="1:76" ht="14.45" customHeight="1" x14ac:dyDescent="0.2">
      <c r="A36" s="453" t="s">
        <v>390</v>
      </c>
      <c r="B36" s="2337">
        <v>0</v>
      </c>
      <c r="C36" s="2337">
        <v>0</v>
      </c>
      <c r="D36" s="2338">
        <v>576.34</v>
      </c>
      <c r="E36" s="2337">
        <v>739</v>
      </c>
      <c r="F36" s="2337">
        <v>48.5</v>
      </c>
      <c r="G36" s="2337">
        <v>2088</v>
      </c>
      <c r="H36" s="2337">
        <v>764.4</v>
      </c>
      <c r="I36" s="1558">
        <v>408.6</v>
      </c>
      <c r="J36" s="1558">
        <v>572.4</v>
      </c>
      <c r="K36" s="1558">
        <v>3449.9</v>
      </c>
      <c r="L36" s="1558">
        <v>5734</v>
      </c>
      <c r="M36" s="1558">
        <v>896</v>
      </c>
      <c r="N36" s="1558">
        <v>2023</v>
      </c>
      <c r="O36" s="1558">
        <v>0</v>
      </c>
      <c r="P36" s="1558">
        <v>0</v>
      </c>
      <c r="Q36" s="1558">
        <v>452</v>
      </c>
      <c r="R36" s="1558">
        <v>434</v>
      </c>
      <c r="S36" s="1558">
        <v>0</v>
      </c>
      <c r="T36" s="1558">
        <v>0</v>
      </c>
      <c r="U36" s="1558">
        <v>0</v>
      </c>
      <c r="V36" s="1558">
        <v>7869</v>
      </c>
      <c r="W36" s="2470">
        <v>26055.14</v>
      </c>
      <c r="X36" s="1558">
        <v>0</v>
      </c>
      <c r="Y36" s="1558">
        <v>248</v>
      </c>
      <c r="Z36" s="1558">
        <v>102</v>
      </c>
      <c r="AA36" s="1558">
        <v>2772</v>
      </c>
      <c r="AB36" s="2465">
        <v>3122</v>
      </c>
      <c r="AC36" s="2339">
        <v>38.520000000000003</v>
      </c>
      <c r="AD36" s="2339">
        <v>18666.774000000001</v>
      </c>
      <c r="AE36" s="2339">
        <v>70</v>
      </c>
      <c r="AF36" s="1558">
        <v>91</v>
      </c>
      <c r="AG36" s="2339">
        <v>942</v>
      </c>
      <c r="AH36" s="2339">
        <v>8893.5</v>
      </c>
      <c r="AI36" s="2339">
        <v>1437.5</v>
      </c>
      <c r="AJ36" s="2339">
        <v>3954</v>
      </c>
      <c r="AK36" s="2339">
        <v>225.95999999999998</v>
      </c>
      <c r="AL36" s="2339">
        <v>0</v>
      </c>
      <c r="AM36" s="2339">
        <v>606.79060000000004</v>
      </c>
      <c r="AN36" s="2339">
        <v>48</v>
      </c>
      <c r="AO36" s="2339">
        <v>780</v>
      </c>
      <c r="AP36" s="2339">
        <v>0</v>
      </c>
      <c r="AQ36" s="2339">
        <v>0</v>
      </c>
      <c r="AR36" s="2339">
        <v>0</v>
      </c>
      <c r="AS36" s="2339">
        <v>345.59999999999997</v>
      </c>
      <c r="AT36" s="2339">
        <v>0</v>
      </c>
      <c r="AU36" s="2339">
        <v>273.89999999999998</v>
      </c>
      <c r="AV36" s="2339">
        <v>51.840000000000011</v>
      </c>
      <c r="AW36" s="2339">
        <v>1892.1000000000001</v>
      </c>
      <c r="AX36" s="2339">
        <v>0</v>
      </c>
      <c r="AY36" s="2339">
        <v>0</v>
      </c>
      <c r="AZ36" s="2339">
        <v>611.84500000000003</v>
      </c>
      <c r="BA36" s="2339">
        <v>96</v>
      </c>
      <c r="BB36" s="2339">
        <v>0</v>
      </c>
      <c r="BC36" s="2339">
        <v>396.755</v>
      </c>
      <c r="BD36" s="2339">
        <v>318</v>
      </c>
      <c r="BE36" s="2339">
        <v>81</v>
      </c>
      <c r="BF36" s="2339">
        <v>0</v>
      </c>
      <c r="BG36" s="2470">
        <v>39821.084599999995</v>
      </c>
      <c r="BH36" s="2467">
        <v>68998.224599999987</v>
      </c>
      <c r="BJ36" s="2337">
        <v>6746.12</v>
      </c>
      <c r="BK36" s="2337">
        <v>9490</v>
      </c>
      <c r="BL36" s="2337">
        <v>219.70000000000002</v>
      </c>
      <c r="BM36" s="2337">
        <v>2004.75</v>
      </c>
      <c r="BN36" s="2337">
        <v>1377.5</v>
      </c>
      <c r="BO36" s="2337">
        <v>100</v>
      </c>
      <c r="BP36" s="2472">
        <v>19938.07</v>
      </c>
      <c r="BQ36" s="2337">
        <v>850</v>
      </c>
      <c r="BR36" s="2337">
        <v>49.3</v>
      </c>
      <c r="BS36" s="2337">
        <v>3.55</v>
      </c>
      <c r="BT36" s="2337">
        <v>220</v>
      </c>
      <c r="BU36" s="2337">
        <v>0.25174999999999997</v>
      </c>
      <c r="BV36" s="2337">
        <v>2.4149000000000003</v>
      </c>
      <c r="BW36" s="2472">
        <v>1125.5166499999998</v>
      </c>
      <c r="BX36" s="2473">
        <v>90061.811249999984</v>
      </c>
    </row>
    <row r="37" spans="1:76" ht="14.45" customHeight="1" x14ac:dyDescent="0.2">
      <c r="A37" s="453" t="s">
        <v>391</v>
      </c>
      <c r="B37" s="2337">
        <v>0</v>
      </c>
      <c r="C37" s="2337">
        <v>0</v>
      </c>
      <c r="D37" s="2338">
        <v>47.199999999999996</v>
      </c>
      <c r="E37" s="2337">
        <v>63</v>
      </c>
      <c r="F37" s="2337">
        <v>14</v>
      </c>
      <c r="G37" s="2337">
        <v>230</v>
      </c>
      <c r="H37" s="2337">
        <v>100</v>
      </c>
      <c r="I37" s="1558">
        <v>18</v>
      </c>
      <c r="J37" s="1558">
        <v>650.04999999999995</v>
      </c>
      <c r="K37" s="1558">
        <v>445</v>
      </c>
      <c r="L37" s="1558">
        <v>360</v>
      </c>
      <c r="M37" s="1558">
        <v>222.99999999999997</v>
      </c>
      <c r="N37" s="1558">
        <v>434</v>
      </c>
      <c r="O37" s="1558">
        <v>0</v>
      </c>
      <c r="P37" s="1558">
        <v>0</v>
      </c>
      <c r="Q37" s="1558">
        <v>30</v>
      </c>
      <c r="R37" s="1558">
        <v>72</v>
      </c>
      <c r="S37" s="1558">
        <v>0</v>
      </c>
      <c r="T37" s="1558">
        <v>0</v>
      </c>
      <c r="U37" s="1558">
        <v>0</v>
      </c>
      <c r="V37" s="1558">
        <v>360</v>
      </c>
      <c r="W37" s="2470">
        <v>3046.25</v>
      </c>
      <c r="X37" s="1558">
        <v>0</v>
      </c>
      <c r="Y37" s="1558">
        <v>765</v>
      </c>
      <c r="Z37" s="1558">
        <v>300</v>
      </c>
      <c r="AA37" s="1558">
        <v>2250</v>
      </c>
      <c r="AB37" s="2465">
        <v>3315</v>
      </c>
      <c r="AC37" s="2339">
        <v>7.1999999999999993</v>
      </c>
      <c r="AD37" s="2339">
        <v>14690.9295</v>
      </c>
      <c r="AE37" s="2339">
        <v>780.30000000000007</v>
      </c>
      <c r="AF37" s="1558">
        <v>1690.65</v>
      </c>
      <c r="AG37" s="2339">
        <v>0</v>
      </c>
      <c r="AH37" s="2339">
        <v>10088</v>
      </c>
      <c r="AI37" s="2339">
        <v>160</v>
      </c>
      <c r="AJ37" s="2339">
        <v>150</v>
      </c>
      <c r="AK37" s="2339">
        <v>0</v>
      </c>
      <c r="AL37" s="2339">
        <v>0</v>
      </c>
      <c r="AM37" s="2339">
        <v>150</v>
      </c>
      <c r="AN37" s="2339">
        <v>0</v>
      </c>
      <c r="AO37" s="2339">
        <v>48</v>
      </c>
      <c r="AP37" s="2339">
        <v>0</v>
      </c>
      <c r="AQ37" s="2339">
        <v>13.5</v>
      </c>
      <c r="AR37" s="2339">
        <v>0</v>
      </c>
      <c r="AS37" s="2339">
        <v>48</v>
      </c>
      <c r="AT37" s="2339">
        <v>0</v>
      </c>
      <c r="AU37" s="2339">
        <v>63</v>
      </c>
      <c r="AV37" s="2339">
        <v>200</v>
      </c>
      <c r="AW37" s="2339">
        <v>1803</v>
      </c>
      <c r="AX37" s="2339">
        <v>0</v>
      </c>
      <c r="AY37" s="2339">
        <v>0</v>
      </c>
      <c r="AZ37" s="2339">
        <v>65</v>
      </c>
      <c r="BA37" s="2339">
        <v>0</v>
      </c>
      <c r="BB37" s="2339">
        <v>42</v>
      </c>
      <c r="BC37" s="2339">
        <v>890</v>
      </c>
      <c r="BD37" s="2339">
        <v>42</v>
      </c>
      <c r="BE37" s="2339">
        <v>0</v>
      </c>
      <c r="BF37" s="2339">
        <v>0</v>
      </c>
      <c r="BG37" s="2470">
        <v>30931.5795</v>
      </c>
      <c r="BH37" s="2467">
        <v>37292.8295</v>
      </c>
      <c r="BJ37" s="2337">
        <v>0</v>
      </c>
      <c r="BK37" s="2337">
        <v>803</v>
      </c>
      <c r="BL37" s="2337">
        <v>0</v>
      </c>
      <c r="BM37" s="2337">
        <v>18.216000000000001</v>
      </c>
      <c r="BN37" s="2337">
        <v>543.75</v>
      </c>
      <c r="BO37" s="2337">
        <v>4.5</v>
      </c>
      <c r="BP37" s="2472">
        <v>1369.4659999999999</v>
      </c>
      <c r="BQ37" s="2337">
        <v>111.15</v>
      </c>
      <c r="BR37" s="2337">
        <v>54</v>
      </c>
      <c r="BS37" s="2337">
        <v>1.2</v>
      </c>
      <c r="BT37" s="2337">
        <v>4.5</v>
      </c>
      <c r="BU37" s="2337">
        <v>5</v>
      </c>
      <c r="BV37" s="2337">
        <v>0</v>
      </c>
      <c r="BW37" s="2472">
        <v>175.85</v>
      </c>
      <c r="BX37" s="2473">
        <v>38838.145499999999</v>
      </c>
    </row>
    <row r="38" spans="1:76" ht="14.45" customHeight="1" x14ac:dyDescent="0.2">
      <c r="A38" s="453" t="s">
        <v>392</v>
      </c>
      <c r="B38" s="2337">
        <v>0</v>
      </c>
      <c r="C38" s="2337">
        <v>0</v>
      </c>
      <c r="D38" s="2338">
        <v>24.759999999999998</v>
      </c>
      <c r="E38" s="2337">
        <v>140</v>
      </c>
      <c r="F38" s="2337">
        <v>0</v>
      </c>
      <c r="G38" s="2337">
        <v>43.7</v>
      </c>
      <c r="H38" s="2337">
        <v>17.100000000000001</v>
      </c>
      <c r="I38" s="1558">
        <v>42.569999999999993</v>
      </c>
      <c r="J38" s="1558">
        <v>28.8</v>
      </c>
      <c r="K38" s="1558">
        <v>96</v>
      </c>
      <c r="L38" s="1558">
        <v>212</v>
      </c>
      <c r="M38" s="1558">
        <v>24.65</v>
      </c>
      <c r="N38" s="1558">
        <v>34.849999999999994</v>
      </c>
      <c r="O38" s="1558">
        <v>0</v>
      </c>
      <c r="P38" s="1558">
        <v>0</v>
      </c>
      <c r="Q38" s="1558">
        <v>0</v>
      </c>
      <c r="R38" s="1558">
        <v>0</v>
      </c>
      <c r="S38" s="1558">
        <v>0</v>
      </c>
      <c r="T38" s="1558">
        <v>0</v>
      </c>
      <c r="U38" s="1558">
        <v>0</v>
      </c>
      <c r="V38" s="1558">
        <v>105</v>
      </c>
      <c r="W38" s="2470">
        <v>769.43000000000006</v>
      </c>
      <c r="X38" s="1558">
        <v>0</v>
      </c>
      <c r="Y38" s="1558">
        <v>50.050000000000004</v>
      </c>
      <c r="Z38" s="1558">
        <v>78</v>
      </c>
      <c r="AA38" s="1558">
        <v>174</v>
      </c>
      <c r="AB38" s="2465">
        <v>302.05</v>
      </c>
      <c r="AC38" s="2339">
        <v>91.325000000000003</v>
      </c>
      <c r="AD38" s="2339">
        <v>1112.5073</v>
      </c>
      <c r="AE38" s="2339">
        <v>147</v>
      </c>
      <c r="AF38" s="1558">
        <v>273</v>
      </c>
      <c r="AG38" s="2339">
        <v>148</v>
      </c>
      <c r="AH38" s="2339">
        <v>459.20000000000005</v>
      </c>
      <c r="AI38" s="2339">
        <v>378.48</v>
      </c>
      <c r="AJ38" s="2339">
        <v>46.800000000000004</v>
      </c>
      <c r="AK38" s="2339">
        <v>30.900000000000002</v>
      </c>
      <c r="AL38" s="2339">
        <v>0</v>
      </c>
      <c r="AM38" s="2339">
        <v>15</v>
      </c>
      <c r="AN38" s="2339">
        <v>0</v>
      </c>
      <c r="AO38" s="2339">
        <v>99</v>
      </c>
      <c r="AP38" s="2339">
        <v>0</v>
      </c>
      <c r="AQ38" s="2339">
        <v>0</v>
      </c>
      <c r="AR38" s="2339">
        <v>0</v>
      </c>
      <c r="AS38" s="2339">
        <v>5</v>
      </c>
      <c r="AT38" s="2339">
        <v>0</v>
      </c>
      <c r="AU38" s="2339">
        <v>70</v>
      </c>
      <c r="AV38" s="2339">
        <v>13</v>
      </c>
      <c r="AW38" s="2339">
        <v>15</v>
      </c>
      <c r="AX38" s="2339">
        <v>266</v>
      </c>
      <c r="AY38" s="2339">
        <v>186.20000000000002</v>
      </c>
      <c r="AZ38" s="2339">
        <v>6</v>
      </c>
      <c r="BA38" s="2339">
        <v>60</v>
      </c>
      <c r="BB38" s="2339">
        <v>61.499999999999993</v>
      </c>
      <c r="BC38" s="2339">
        <v>0</v>
      </c>
      <c r="BD38" s="2339">
        <v>34.799999999999997</v>
      </c>
      <c r="BE38" s="2339">
        <v>88</v>
      </c>
      <c r="BF38" s="2339">
        <v>0</v>
      </c>
      <c r="BG38" s="2470">
        <v>3606.7123000000001</v>
      </c>
      <c r="BH38" s="2467">
        <v>4678.1923000000006</v>
      </c>
      <c r="BJ38" s="2337">
        <v>0</v>
      </c>
      <c r="BK38" s="2337">
        <v>1695.425</v>
      </c>
      <c r="BL38" s="2337">
        <v>0</v>
      </c>
      <c r="BM38" s="2337">
        <v>6.0720000000000001</v>
      </c>
      <c r="BN38" s="2337">
        <v>108.75</v>
      </c>
      <c r="BO38" s="2337">
        <v>0</v>
      </c>
      <c r="BP38" s="2472">
        <v>1810.2469999999998</v>
      </c>
      <c r="BQ38" s="2337">
        <v>90</v>
      </c>
      <c r="BR38" s="2337">
        <v>2.4645000000000001</v>
      </c>
      <c r="BS38" s="2337">
        <v>9.8420000000000007E-2</v>
      </c>
      <c r="BT38" s="2337">
        <v>0.83499999999999996</v>
      </c>
      <c r="BU38" s="2337">
        <v>0.1389</v>
      </c>
      <c r="BV38" s="2337">
        <v>0</v>
      </c>
      <c r="BW38" s="2472">
        <v>93.536820000000006</v>
      </c>
      <c r="BX38" s="2473">
        <v>6581.9761200000003</v>
      </c>
    </row>
    <row r="39" spans="1:76" ht="14.45" customHeight="1" x14ac:dyDescent="0.2">
      <c r="A39" s="453" t="s">
        <v>393</v>
      </c>
      <c r="B39" s="2337">
        <v>0</v>
      </c>
      <c r="C39" s="2337">
        <v>0</v>
      </c>
      <c r="D39" s="2338">
        <v>64.399999999999991</v>
      </c>
      <c r="E39" s="2337">
        <v>156</v>
      </c>
      <c r="F39" s="2337">
        <v>12</v>
      </c>
      <c r="G39" s="2337">
        <v>53.199999999999996</v>
      </c>
      <c r="H39" s="2337">
        <v>123.19999999999999</v>
      </c>
      <c r="I39" s="1558">
        <v>108</v>
      </c>
      <c r="J39" s="1558">
        <v>156</v>
      </c>
      <c r="K39" s="1558">
        <v>355</v>
      </c>
      <c r="L39" s="1558">
        <v>805</v>
      </c>
      <c r="M39" s="1558">
        <v>32</v>
      </c>
      <c r="N39" s="1558">
        <v>78</v>
      </c>
      <c r="O39" s="1558">
        <v>0</v>
      </c>
      <c r="P39" s="1558">
        <v>18</v>
      </c>
      <c r="Q39" s="1558">
        <v>144.5</v>
      </c>
      <c r="R39" s="1558">
        <v>72</v>
      </c>
      <c r="S39" s="1558">
        <v>0</v>
      </c>
      <c r="T39" s="1558">
        <v>0</v>
      </c>
      <c r="U39" s="1558">
        <v>0</v>
      </c>
      <c r="V39" s="1558">
        <v>960</v>
      </c>
      <c r="W39" s="2470">
        <v>3137.3</v>
      </c>
      <c r="X39" s="1558">
        <v>18</v>
      </c>
      <c r="Y39" s="1558">
        <v>63</v>
      </c>
      <c r="Z39" s="1558">
        <v>144</v>
      </c>
      <c r="AA39" s="1558">
        <v>1379</v>
      </c>
      <c r="AB39" s="2465">
        <v>1604</v>
      </c>
      <c r="AC39" s="2339">
        <v>10.5</v>
      </c>
      <c r="AD39" s="2339">
        <v>4115.9030000000002</v>
      </c>
      <c r="AE39" s="2339">
        <v>27200.800000000003</v>
      </c>
      <c r="AF39" s="1558">
        <v>32146.400000000001</v>
      </c>
      <c r="AG39" s="2339">
        <v>64</v>
      </c>
      <c r="AH39" s="2339">
        <v>1618</v>
      </c>
      <c r="AI39" s="2339">
        <v>3352.9</v>
      </c>
      <c r="AJ39" s="2339">
        <v>7862.52</v>
      </c>
      <c r="AK39" s="2339">
        <v>0</v>
      </c>
      <c r="AL39" s="2339">
        <v>0</v>
      </c>
      <c r="AM39" s="2339">
        <v>147</v>
      </c>
      <c r="AN39" s="2339">
        <v>0</v>
      </c>
      <c r="AO39" s="2339">
        <v>230</v>
      </c>
      <c r="AP39" s="2339">
        <v>0</v>
      </c>
      <c r="AQ39" s="2339">
        <v>0</v>
      </c>
      <c r="AR39" s="2339">
        <v>98</v>
      </c>
      <c r="AS39" s="2339">
        <v>16</v>
      </c>
      <c r="AT39" s="2339">
        <v>0</v>
      </c>
      <c r="AU39" s="2339">
        <v>0</v>
      </c>
      <c r="AV39" s="2339">
        <v>65</v>
      </c>
      <c r="AW39" s="2339">
        <v>360</v>
      </c>
      <c r="AX39" s="2339">
        <v>24</v>
      </c>
      <c r="AY39" s="2339">
        <v>0</v>
      </c>
      <c r="AZ39" s="2339">
        <v>840</v>
      </c>
      <c r="BA39" s="2339">
        <v>45</v>
      </c>
      <c r="BB39" s="2339">
        <v>48</v>
      </c>
      <c r="BC39" s="2339">
        <v>48</v>
      </c>
      <c r="BD39" s="2339">
        <v>138</v>
      </c>
      <c r="BE39" s="2339">
        <v>0</v>
      </c>
      <c r="BF39" s="2339">
        <v>0</v>
      </c>
      <c r="BG39" s="2470">
        <v>78430.023000000001</v>
      </c>
      <c r="BH39" s="2467">
        <v>83171.323000000004</v>
      </c>
      <c r="BJ39" s="2337">
        <v>1912.52</v>
      </c>
      <c r="BK39" s="2337">
        <v>1679</v>
      </c>
      <c r="BL39" s="2337">
        <v>0</v>
      </c>
      <c r="BM39" s="2337">
        <v>296.01</v>
      </c>
      <c r="BN39" s="2337">
        <v>543.75</v>
      </c>
      <c r="BO39" s="2337">
        <v>2.1</v>
      </c>
      <c r="BP39" s="2472">
        <v>4433.38</v>
      </c>
      <c r="BQ39" s="2337">
        <v>95.89</v>
      </c>
      <c r="BR39" s="2337">
        <v>0.52800000000000002</v>
      </c>
      <c r="BS39" s="2337">
        <v>1.1825000000000001</v>
      </c>
      <c r="BT39" s="2337">
        <v>1.0945</v>
      </c>
      <c r="BU39" s="2337">
        <v>0</v>
      </c>
      <c r="BV39" s="2337">
        <v>0</v>
      </c>
      <c r="BW39" s="2472">
        <v>98.695000000000007</v>
      </c>
      <c r="BX39" s="2473">
        <v>87703.398000000001</v>
      </c>
    </row>
    <row r="40" spans="1:76" ht="14.45" customHeight="1" x14ac:dyDescent="0.2">
      <c r="A40" s="453" t="s">
        <v>394</v>
      </c>
      <c r="B40" s="2337">
        <v>0</v>
      </c>
      <c r="C40" s="2337">
        <v>0</v>
      </c>
      <c r="D40" s="2338">
        <v>11</v>
      </c>
      <c r="E40" s="2337">
        <v>28</v>
      </c>
      <c r="F40" s="2337">
        <v>0</v>
      </c>
      <c r="G40" s="2337">
        <v>0</v>
      </c>
      <c r="H40" s="2337">
        <v>84.87</v>
      </c>
      <c r="I40" s="1558">
        <v>0</v>
      </c>
      <c r="J40" s="1558">
        <v>86.799999999999983</v>
      </c>
      <c r="K40" s="1558">
        <v>121.86000000000001</v>
      </c>
      <c r="L40" s="1558">
        <v>238.74</v>
      </c>
      <c r="M40" s="1558">
        <v>24</v>
      </c>
      <c r="N40" s="1558">
        <v>180.2</v>
      </c>
      <c r="O40" s="1558">
        <v>0</v>
      </c>
      <c r="P40" s="1558">
        <v>0</v>
      </c>
      <c r="Q40" s="1558">
        <v>0</v>
      </c>
      <c r="R40" s="1558">
        <v>0</v>
      </c>
      <c r="S40" s="1558">
        <v>0</v>
      </c>
      <c r="T40" s="1558">
        <v>0</v>
      </c>
      <c r="U40" s="1558">
        <v>0</v>
      </c>
      <c r="V40" s="1558">
        <v>196</v>
      </c>
      <c r="W40" s="2470">
        <v>971.47</v>
      </c>
      <c r="X40" s="1558">
        <v>0</v>
      </c>
      <c r="Y40" s="1558">
        <v>140</v>
      </c>
      <c r="Z40" s="1558">
        <v>14</v>
      </c>
      <c r="AA40" s="1558">
        <v>473</v>
      </c>
      <c r="AB40" s="2465">
        <v>627</v>
      </c>
      <c r="AC40" s="2339">
        <v>54.400000000000006</v>
      </c>
      <c r="AD40" s="2339">
        <v>2468.58</v>
      </c>
      <c r="AE40" s="2339">
        <v>294</v>
      </c>
      <c r="AF40" s="1558">
        <v>318.5</v>
      </c>
      <c r="AG40" s="2339">
        <v>105</v>
      </c>
      <c r="AH40" s="2339">
        <v>2050</v>
      </c>
      <c r="AI40" s="2339">
        <v>754.37999999999988</v>
      </c>
      <c r="AJ40" s="2339">
        <v>190.62</v>
      </c>
      <c r="AK40" s="2339">
        <v>30</v>
      </c>
      <c r="AL40" s="2339">
        <v>0</v>
      </c>
      <c r="AM40" s="2339">
        <v>32.1</v>
      </c>
      <c r="AN40" s="2339">
        <v>0</v>
      </c>
      <c r="AO40" s="2339">
        <v>100</v>
      </c>
      <c r="AP40" s="2339">
        <v>0</v>
      </c>
      <c r="AQ40" s="2339">
        <v>0</v>
      </c>
      <c r="AR40" s="2339">
        <v>0</v>
      </c>
      <c r="AS40" s="2339">
        <v>0</v>
      </c>
      <c r="AT40" s="2339">
        <v>0</v>
      </c>
      <c r="AU40" s="2339">
        <v>0</v>
      </c>
      <c r="AV40" s="2339">
        <v>18</v>
      </c>
      <c r="AW40" s="2339">
        <v>408</v>
      </c>
      <c r="AX40" s="2339">
        <v>0</v>
      </c>
      <c r="AY40" s="2339">
        <v>0</v>
      </c>
      <c r="AZ40" s="2339">
        <v>32</v>
      </c>
      <c r="BA40" s="2339">
        <v>0</v>
      </c>
      <c r="BB40" s="2339">
        <v>0</v>
      </c>
      <c r="BC40" s="2339">
        <v>71.5</v>
      </c>
      <c r="BD40" s="2339">
        <v>0</v>
      </c>
      <c r="BE40" s="2339">
        <v>6</v>
      </c>
      <c r="BF40" s="2339">
        <v>0</v>
      </c>
      <c r="BG40" s="2470">
        <v>6933.08</v>
      </c>
      <c r="BH40" s="2467">
        <v>8531.5499999999993</v>
      </c>
      <c r="BJ40" s="2337">
        <v>0</v>
      </c>
      <c r="BK40" s="2337">
        <v>635.1</v>
      </c>
      <c r="BL40" s="2337">
        <v>0</v>
      </c>
      <c r="BM40" s="2337">
        <v>31.574399999999997</v>
      </c>
      <c r="BN40" s="2337">
        <v>25.375</v>
      </c>
      <c r="BO40" s="2337">
        <v>6.75</v>
      </c>
      <c r="BP40" s="2472">
        <v>698.79939999999999</v>
      </c>
      <c r="BQ40" s="2337">
        <v>45</v>
      </c>
      <c r="BR40" s="2337">
        <v>29.7</v>
      </c>
      <c r="BS40" s="2337">
        <v>0.42</v>
      </c>
      <c r="BT40" s="2337">
        <v>25</v>
      </c>
      <c r="BU40" s="2337">
        <v>0</v>
      </c>
      <c r="BV40" s="2337">
        <v>0</v>
      </c>
      <c r="BW40" s="2472">
        <v>100.12</v>
      </c>
      <c r="BX40" s="2473">
        <v>9330.4694</v>
      </c>
    </row>
    <row r="41" spans="1:76" ht="14.45" customHeight="1" x14ac:dyDescent="0.2">
      <c r="A41" s="453" t="s">
        <v>395</v>
      </c>
      <c r="B41" s="2337">
        <v>0</v>
      </c>
      <c r="C41" s="2337">
        <v>0</v>
      </c>
      <c r="D41" s="2338">
        <v>62</v>
      </c>
      <c r="E41" s="2337">
        <v>0</v>
      </c>
      <c r="F41" s="2337">
        <v>0</v>
      </c>
      <c r="G41" s="2337">
        <v>0</v>
      </c>
      <c r="H41" s="2337">
        <v>90.800000000000011</v>
      </c>
      <c r="I41" s="1558">
        <v>0</v>
      </c>
      <c r="J41" s="1558">
        <v>66</v>
      </c>
      <c r="K41" s="1558">
        <v>22.5</v>
      </c>
      <c r="L41" s="1558">
        <v>45</v>
      </c>
      <c r="M41" s="1558">
        <v>82.5</v>
      </c>
      <c r="N41" s="1558">
        <v>162</v>
      </c>
      <c r="O41" s="1558">
        <v>0</v>
      </c>
      <c r="P41" s="1558">
        <v>0</v>
      </c>
      <c r="Q41" s="1558">
        <v>0</v>
      </c>
      <c r="R41" s="1558">
        <v>0</v>
      </c>
      <c r="S41" s="1558">
        <v>0</v>
      </c>
      <c r="T41" s="1558">
        <v>0</v>
      </c>
      <c r="U41" s="1558">
        <v>0</v>
      </c>
      <c r="V41" s="1558">
        <v>259.20000000000005</v>
      </c>
      <c r="W41" s="2470">
        <v>790</v>
      </c>
      <c r="X41" s="1558">
        <v>0</v>
      </c>
      <c r="Y41" s="1558">
        <v>124.80000000000001</v>
      </c>
      <c r="Z41" s="1558">
        <v>280</v>
      </c>
      <c r="AA41" s="1558">
        <v>1672.1</v>
      </c>
      <c r="AB41" s="2465">
        <v>2076.9</v>
      </c>
      <c r="AC41" s="2339">
        <v>0</v>
      </c>
      <c r="AD41" s="2339">
        <v>4368.8150999999998</v>
      </c>
      <c r="AE41" s="2339">
        <v>440</v>
      </c>
      <c r="AF41" s="1558">
        <v>520</v>
      </c>
      <c r="AG41" s="2339">
        <v>108.5</v>
      </c>
      <c r="AH41" s="2339">
        <v>2892.75</v>
      </c>
      <c r="AI41" s="2339">
        <v>76.199999999999932</v>
      </c>
      <c r="AJ41" s="2339">
        <v>982.30000000000018</v>
      </c>
      <c r="AK41" s="2339">
        <v>0</v>
      </c>
      <c r="AL41" s="2339">
        <v>0</v>
      </c>
      <c r="AM41" s="2339">
        <v>126</v>
      </c>
      <c r="AN41" s="2339">
        <v>0</v>
      </c>
      <c r="AO41" s="2339">
        <v>12</v>
      </c>
      <c r="AP41" s="2339">
        <v>0</v>
      </c>
      <c r="AQ41" s="2339">
        <v>0</v>
      </c>
      <c r="AR41" s="2339">
        <v>0</v>
      </c>
      <c r="AS41" s="2339">
        <v>14</v>
      </c>
      <c r="AT41" s="2339">
        <v>0</v>
      </c>
      <c r="AU41" s="2339">
        <v>0</v>
      </c>
      <c r="AV41" s="2339">
        <v>176</v>
      </c>
      <c r="AW41" s="2339">
        <v>266</v>
      </c>
      <c r="AX41" s="2339">
        <v>0</v>
      </c>
      <c r="AY41" s="2339">
        <v>0</v>
      </c>
      <c r="AZ41" s="2339">
        <v>273</v>
      </c>
      <c r="BA41" s="2339">
        <v>0</v>
      </c>
      <c r="BB41" s="2339">
        <v>0</v>
      </c>
      <c r="BC41" s="2339">
        <v>5120</v>
      </c>
      <c r="BD41" s="2339">
        <v>85.5</v>
      </c>
      <c r="BE41" s="2339">
        <v>0</v>
      </c>
      <c r="BF41" s="2339">
        <v>0</v>
      </c>
      <c r="BG41" s="2470">
        <v>15461.0651</v>
      </c>
      <c r="BH41" s="2467">
        <v>18327.965100000001</v>
      </c>
      <c r="BJ41" s="2337">
        <v>0</v>
      </c>
      <c r="BK41" s="2337">
        <v>350.4</v>
      </c>
      <c r="BL41" s="2337">
        <v>0</v>
      </c>
      <c r="BM41" s="2337">
        <v>36.432000000000002</v>
      </c>
      <c r="BN41" s="2337">
        <v>108.75</v>
      </c>
      <c r="BO41" s="2337">
        <v>5.0999999999999996</v>
      </c>
      <c r="BP41" s="2472">
        <v>500.68200000000002</v>
      </c>
      <c r="BQ41" s="2337">
        <v>0</v>
      </c>
      <c r="BR41" s="2337">
        <v>0</v>
      </c>
      <c r="BS41" s="2337">
        <v>0</v>
      </c>
      <c r="BT41" s="2337">
        <v>125</v>
      </c>
      <c r="BU41" s="2337">
        <v>0</v>
      </c>
      <c r="BV41" s="2337">
        <v>0</v>
      </c>
      <c r="BW41" s="2472">
        <v>125</v>
      </c>
      <c r="BX41" s="2473">
        <v>18953.647100000002</v>
      </c>
    </row>
    <row r="42" spans="1:76" ht="14.45" customHeight="1" x14ac:dyDescent="0.2">
      <c r="A42" s="453" t="s">
        <v>396</v>
      </c>
      <c r="B42" s="2337">
        <v>0</v>
      </c>
      <c r="C42" s="2337">
        <v>0</v>
      </c>
      <c r="D42" s="2338">
        <v>10</v>
      </c>
      <c r="E42" s="2337">
        <v>34.08</v>
      </c>
      <c r="F42" s="2337">
        <v>0</v>
      </c>
      <c r="G42" s="2337">
        <v>18.100000000000001</v>
      </c>
      <c r="H42" s="2337">
        <v>18</v>
      </c>
      <c r="I42" s="1558">
        <v>0</v>
      </c>
      <c r="J42" s="1558">
        <v>51.740000000000009</v>
      </c>
      <c r="K42" s="1558">
        <v>0</v>
      </c>
      <c r="L42" s="1558">
        <v>126</v>
      </c>
      <c r="M42" s="1558">
        <v>5.0999999999999996</v>
      </c>
      <c r="N42" s="1558">
        <v>52.7</v>
      </c>
      <c r="O42" s="1558">
        <v>0</v>
      </c>
      <c r="P42" s="1558">
        <v>0</v>
      </c>
      <c r="Q42" s="1558">
        <v>0</v>
      </c>
      <c r="R42" s="1558">
        <v>0</v>
      </c>
      <c r="S42" s="1558">
        <v>0</v>
      </c>
      <c r="T42" s="1558">
        <v>0</v>
      </c>
      <c r="U42" s="1558">
        <v>0</v>
      </c>
      <c r="V42" s="1558">
        <v>61.64</v>
      </c>
      <c r="W42" s="2470">
        <v>377.36</v>
      </c>
      <c r="X42" s="1558">
        <v>0</v>
      </c>
      <c r="Y42" s="1558">
        <v>16.5</v>
      </c>
      <c r="Z42" s="1558">
        <v>0</v>
      </c>
      <c r="AA42" s="1558">
        <v>520</v>
      </c>
      <c r="AB42" s="2465">
        <v>536.5</v>
      </c>
      <c r="AC42" s="2339">
        <v>42.349999999999994</v>
      </c>
      <c r="AD42" s="2339">
        <v>3541.5875000000001</v>
      </c>
      <c r="AE42" s="2339">
        <v>1320</v>
      </c>
      <c r="AF42" s="1558">
        <v>1430</v>
      </c>
      <c r="AG42" s="2339">
        <v>55.25</v>
      </c>
      <c r="AH42" s="2339">
        <v>1137</v>
      </c>
      <c r="AI42" s="2339">
        <v>585</v>
      </c>
      <c r="AJ42" s="2339">
        <v>25.599999999999994</v>
      </c>
      <c r="AK42" s="2339">
        <v>0</v>
      </c>
      <c r="AL42" s="2339">
        <v>0</v>
      </c>
      <c r="AM42" s="2339">
        <v>10.4</v>
      </c>
      <c r="AN42" s="2339">
        <v>0</v>
      </c>
      <c r="AO42" s="2339">
        <v>210</v>
      </c>
      <c r="AP42" s="2339">
        <v>0</v>
      </c>
      <c r="AQ42" s="2339">
        <v>0</v>
      </c>
      <c r="AR42" s="2339">
        <v>0</v>
      </c>
      <c r="AS42" s="2339">
        <v>0</v>
      </c>
      <c r="AT42" s="2339">
        <v>0</v>
      </c>
      <c r="AU42" s="2339">
        <v>0</v>
      </c>
      <c r="AV42" s="2339">
        <v>0</v>
      </c>
      <c r="AW42" s="2339">
        <v>56</v>
      </c>
      <c r="AX42" s="2339">
        <v>4.5</v>
      </c>
      <c r="AY42" s="2339">
        <v>0</v>
      </c>
      <c r="AZ42" s="2339">
        <v>4</v>
      </c>
      <c r="BA42" s="2339">
        <v>0</v>
      </c>
      <c r="BB42" s="2339">
        <v>0</v>
      </c>
      <c r="BC42" s="2339">
        <v>14</v>
      </c>
      <c r="BD42" s="2339">
        <v>0</v>
      </c>
      <c r="BE42" s="2339">
        <v>21</v>
      </c>
      <c r="BF42" s="2339">
        <v>0</v>
      </c>
      <c r="BG42" s="2470">
        <v>8456.6875</v>
      </c>
      <c r="BH42" s="2467">
        <v>9370.5475000000006</v>
      </c>
      <c r="BJ42" s="2337">
        <v>0</v>
      </c>
      <c r="BK42" s="2337">
        <v>1372.4</v>
      </c>
      <c r="BL42" s="2337">
        <v>0</v>
      </c>
      <c r="BM42" s="2337">
        <v>121.44</v>
      </c>
      <c r="BN42" s="2337">
        <v>362.5</v>
      </c>
      <c r="BO42" s="2337">
        <v>2</v>
      </c>
      <c r="BP42" s="2472">
        <v>1858.3400000000001</v>
      </c>
      <c r="BQ42" s="2337">
        <v>89.5</v>
      </c>
      <c r="BR42" s="2337">
        <v>0</v>
      </c>
      <c r="BS42" s="2337">
        <v>0</v>
      </c>
      <c r="BT42" s="2337">
        <v>14</v>
      </c>
      <c r="BU42" s="2337">
        <v>0</v>
      </c>
      <c r="BV42" s="2337">
        <v>0</v>
      </c>
      <c r="BW42" s="2472">
        <v>103.5</v>
      </c>
      <c r="BX42" s="2473">
        <v>11332.387500000001</v>
      </c>
    </row>
    <row r="43" spans="1:76" ht="14.45" customHeight="1" x14ac:dyDescent="0.2">
      <c r="A43" s="453" t="s">
        <v>397</v>
      </c>
      <c r="B43" s="2337">
        <v>0</v>
      </c>
      <c r="C43" s="2337">
        <v>0</v>
      </c>
      <c r="D43" s="2338">
        <v>240</v>
      </c>
      <c r="E43" s="2337">
        <v>0</v>
      </c>
      <c r="F43" s="2337">
        <v>0</v>
      </c>
      <c r="G43" s="2337">
        <v>1293</v>
      </c>
      <c r="H43" s="2337">
        <v>192.5</v>
      </c>
      <c r="I43" s="1558">
        <v>92</v>
      </c>
      <c r="J43" s="1558">
        <v>178.2</v>
      </c>
      <c r="K43" s="1558">
        <v>1659.4</v>
      </c>
      <c r="L43" s="1558">
        <v>2485.6</v>
      </c>
      <c r="M43" s="1558">
        <v>329.6</v>
      </c>
      <c r="N43" s="1558">
        <v>419.20000000000005</v>
      </c>
      <c r="O43" s="1558">
        <v>0</v>
      </c>
      <c r="P43" s="1558">
        <v>25</v>
      </c>
      <c r="Q43" s="1558">
        <v>220</v>
      </c>
      <c r="R43" s="1558">
        <v>0</v>
      </c>
      <c r="S43" s="1558">
        <v>0</v>
      </c>
      <c r="T43" s="1558">
        <v>0</v>
      </c>
      <c r="U43" s="1558">
        <v>0</v>
      </c>
      <c r="V43" s="1558">
        <v>868</v>
      </c>
      <c r="W43" s="2470">
        <v>8002.5000000000009</v>
      </c>
      <c r="X43" s="1558">
        <v>0</v>
      </c>
      <c r="Y43" s="1558">
        <v>224</v>
      </c>
      <c r="Z43" s="1558">
        <v>0</v>
      </c>
      <c r="AA43" s="1558">
        <v>846</v>
      </c>
      <c r="AB43" s="2465">
        <v>1070</v>
      </c>
      <c r="AC43" s="2339">
        <v>1.7999999999999998</v>
      </c>
      <c r="AD43" s="2339">
        <v>5064.5870000000004</v>
      </c>
      <c r="AE43" s="2339">
        <v>8600</v>
      </c>
      <c r="AF43" s="1558">
        <v>11180</v>
      </c>
      <c r="AG43" s="2339">
        <v>0</v>
      </c>
      <c r="AH43" s="2339">
        <v>1529.6000000000001</v>
      </c>
      <c r="AI43" s="2339">
        <v>3033.13</v>
      </c>
      <c r="AJ43" s="2339">
        <v>913.3829999999997</v>
      </c>
      <c r="AK43" s="2339">
        <v>0</v>
      </c>
      <c r="AL43" s="2339">
        <v>0</v>
      </c>
      <c r="AM43" s="2339">
        <v>84</v>
      </c>
      <c r="AN43" s="2339">
        <v>55</v>
      </c>
      <c r="AO43" s="2339">
        <v>59.5</v>
      </c>
      <c r="AP43" s="2339">
        <v>0</v>
      </c>
      <c r="AQ43" s="2339">
        <v>34</v>
      </c>
      <c r="AR43" s="2339">
        <v>0</v>
      </c>
      <c r="AS43" s="2339">
        <v>54</v>
      </c>
      <c r="AT43" s="2339">
        <v>0</v>
      </c>
      <c r="AU43" s="2339">
        <v>0</v>
      </c>
      <c r="AV43" s="2339">
        <v>363</v>
      </c>
      <c r="AW43" s="2339">
        <v>714</v>
      </c>
      <c r="AX43" s="2339">
        <v>0</v>
      </c>
      <c r="AY43" s="2339">
        <v>0</v>
      </c>
      <c r="AZ43" s="2339">
        <v>759</v>
      </c>
      <c r="BA43" s="2339">
        <v>70</v>
      </c>
      <c r="BB43" s="2339">
        <v>85</v>
      </c>
      <c r="BC43" s="2339">
        <v>98</v>
      </c>
      <c r="BD43" s="2339">
        <v>238.5</v>
      </c>
      <c r="BE43" s="2339">
        <v>0</v>
      </c>
      <c r="BF43" s="2339">
        <v>0</v>
      </c>
      <c r="BG43" s="2470">
        <v>32936.5</v>
      </c>
      <c r="BH43" s="2467">
        <v>42009</v>
      </c>
      <c r="BJ43" s="2337">
        <v>0</v>
      </c>
      <c r="BK43" s="2337">
        <v>2482</v>
      </c>
      <c r="BL43" s="2337">
        <v>0</v>
      </c>
      <c r="BM43" s="2337">
        <v>227.7</v>
      </c>
      <c r="BN43" s="2337">
        <v>145</v>
      </c>
      <c r="BO43" s="2337">
        <v>45.9</v>
      </c>
      <c r="BP43" s="2472">
        <v>2900.6</v>
      </c>
      <c r="BQ43" s="2337">
        <v>100</v>
      </c>
      <c r="BR43" s="2337">
        <v>60</v>
      </c>
      <c r="BS43" s="2337">
        <v>0</v>
      </c>
      <c r="BT43" s="2337">
        <v>5.4</v>
      </c>
      <c r="BU43" s="2337">
        <v>0</v>
      </c>
      <c r="BV43" s="2337">
        <v>0</v>
      </c>
      <c r="BW43" s="2472">
        <v>165.4</v>
      </c>
      <c r="BX43" s="2473">
        <v>45075</v>
      </c>
    </row>
    <row r="44" spans="1:76" ht="14.45" customHeight="1" x14ac:dyDescent="0.2">
      <c r="A44" s="453" t="s">
        <v>398</v>
      </c>
      <c r="B44" s="2337">
        <v>0</v>
      </c>
      <c r="C44" s="2337">
        <v>0</v>
      </c>
      <c r="D44" s="2338">
        <v>10</v>
      </c>
      <c r="E44" s="2337">
        <v>125</v>
      </c>
      <c r="F44" s="2337">
        <v>0</v>
      </c>
      <c r="G44" s="2337">
        <v>126</v>
      </c>
      <c r="H44" s="2337">
        <v>4</v>
      </c>
      <c r="I44" s="1558">
        <v>81</v>
      </c>
      <c r="J44" s="1558">
        <v>180</v>
      </c>
      <c r="K44" s="1558">
        <v>60</v>
      </c>
      <c r="L44" s="1558">
        <v>165</v>
      </c>
      <c r="M44" s="1558">
        <v>0</v>
      </c>
      <c r="N44" s="1558">
        <v>220</v>
      </c>
      <c r="O44" s="1558">
        <v>0</v>
      </c>
      <c r="P44" s="1558">
        <v>0</v>
      </c>
      <c r="Q44" s="1558">
        <v>100</v>
      </c>
      <c r="R44" s="1558">
        <v>20</v>
      </c>
      <c r="S44" s="1558">
        <v>0</v>
      </c>
      <c r="T44" s="1558">
        <v>0</v>
      </c>
      <c r="U44" s="1558">
        <v>0</v>
      </c>
      <c r="V44" s="1558">
        <v>390</v>
      </c>
      <c r="W44" s="2470">
        <v>1481</v>
      </c>
      <c r="X44" s="1558">
        <v>0</v>
      </c>
      <c r="Y44" s="1558">
        <v>90</v>
      </c>
      <c r="Z44" s="1558">
        <v>180</v>
      </c>
      <c r="AA44" s="1558">
        <v>345</v>
      </c>
      <c r="AB44" s="2465">
        <v>615</v>
      </c>
      <c r="AC44" s="2339">
        <v>31.499999999999996</v>
      </c>
      <c r="AD44" s="2339">
        <v>4603.4000999999998</v>
      </c>
      <c r="AE44" s="2339">
        <v>306</v>
      </c>
      <c r="AF44" s="1558">
        <v>442</v>
      </c>
      <c r="AG44" s="2339">
        <v>91</v>
      </c>
      <c r="AH44" s="2339">
        <v>2580</v>
      </c>
      <c r="AI44" s="2339">
        <v>306</v>
      </c>
      <c r="AJ44" s="2339">
        <v>0</v>
      </c>
      <c r="AK44" s="2339">
        <v>0</v>
      </c>
      <c r="AL44" s="2339">
        <v>0</v>
      </c>
      <c r="AM44" s="2339">
        <v>3360</v>
      </c>
      <c r="AN44" s="2339">
        <v>0</v>
      </c>
      <c r="AO44" s="2339">
        <v>220</v>
      </c>
      <c r="AP44" s="2339">
        <v>0</v>
      </c>
      <c r="AQ44" s="2339">
        <v>0</v>
      </c>
      <c r="AR44" s="2339">
        <v>0</v>
      </c>
      <c r="AS44" s="2339">
        <v>30</v>
      </c>
      <c r="AT44" s="2339">
        <v>0</v>
      </c>
      <c r="AU44" s="2339">
        <v>270</v>
      </c>
      <c r="AV44" s="2339">
        <v>6</v>
      </c>
      <c r="AW44" s="2339">
        <v>135</v>
      </c>
      <c r="AX44" s="2339">
        <v>0</v>
      </c>
      <c r="AY44" s="2339">
        <v>110</v>
      </c>
      <c r="AZ44" s="2339">
        <v>5</v>
      </c>
      <c r="BA44" s="2339">
        <v>15</v>
      </c>
      <c r="BB44" s="2339">
        <v>10</v>
      </c>
      <c r="BC44" s="2339">
        <v>5</v>
      </c>
      <c r="BD44" s="2339">
        <v>30</v>
      </c>
      <c r="BE44" s="2339">
        <v>66</v>
      </c>
      <c r="BF44" s="2339">
        <v>0</v>
      </c>
      <c r="BG44" s="2470">
        <v>12621.900099999999</v>
      </c>
      <c r="BH44" s="2467">
        <v>14717.900099999999</v>
      </c>
      <c r="BJ44" s="2337">
        <v>0</v>
      </c>
      <c r="BK44" s="2337">
        <v>2828.75</v>
      </c>
      <c r="BL44" s="2337">
        <v>0</v>
      </c>
      <c r="BM44" s="2337">
        <v>75.900000000000006</v>
      </c>
      <c r="BN44" s="2337">
        <v>145</v>
      </c>
      <c r="BO44" s="2337">
        <v>28</v>
      </c>
      <c r="BP44" s="2472">
        <v>3077.65</v>
      </c>
      <c r="BQ44" s="2337">
        <v>82.114999999999995</v>
      </c>
      <c r="BR44" s="2337">
        <v>2.1150000000000002</v>
      </c>
      <c r="BS44" s="2337">
        <v>0.54</v>
      </c>
      <c r="BT44" s="2337">
        <v>0</v>
      </c>
      <c r="BU44" s="2337">
        <v>8.1000000000000003E-2</v>
      </c>
      <c r="BV44" s="2337">
        <v>0.20250000000000001</v>
      </c>
      <c r="BW44" s="2472">
        <v>85.0535</v>
      </c>
      <c r="BX44" s="2473">
        <v>17880.603599999999</v>
      </c>
    </row>
    <row r="45" spans="1:76" ht="14.45" customHeight="1" x14ac:dyDescent="0.2">
      <c r="A45" s="2343" t="s">
        <v>399</v>
      </c>
      <c r="B45" s="2344">
        <v>1298.1400000000001</v>
      </c>
      <c r="C45" s="2344">
        <v>263965.5</v>
      </c>
      <c r="D45" s="2344">
        <v>3262.7266399999999</v>
      </c>
      <c r="E45" s="2344">
        <v>6789.0599999999995</v>
      </c>
      <c r="F45" s="2344">
        <v>561.5</v>
      </c>
      <c r="G45" s="2344">
        <v>20554.919999999998</v>
      </c>
      <c r="H45" s="2344">
        <v>3757.04</v>
      </c>
      <c r="I45" s="2344">
        <v>2695.4300000000003</v>
      </c>
      <c r="J45" s="2344">
        <v>8187.959499999999</v>
      </c>
      <c r="K45" s="2344">
        <v>16608.894999999997</v>
      </c>
      <c r="L45" s="2344">
        <v>31960.79</v>
      </c>
      <c r="M45" s="2344">
        <v>5927.8899999999994</v>
      </c>
      <c r="N45" s="2344">
        <v>12364.619999999999</v>
      </c>
      <c r="O45" s="2344">
        <v>17612.41</v>
      </c>
      <c r="P45" s="2344">
        <v>196.6</v>
      </c>
      <c r="Q45" s="2344">
        <v>2975.6</v>
      </c>
      <c r="R45" s="2344">
        <v>1952.4</v>
      </c>
      <c r="S45" s="2344">
        <v>3721.26</v>
      </c>
      <c r="T45" s="2344">
        <v>1289.95</v>
      </c>
      <c r="U45" s="2344">
        <v>678.18000000000006</v>
      </c>
      <c r="V45" s="2344">
        <v>21668.957000000002</v>
      </c>
      <c r="W45" s="2471">
        <v>428029.82813999994</v>
      </c>
      <c r="X45" s="2344">
        <v>270.10000000000002</v>
      </c>
      <c r="Y45" s="2344">
        <v>4011.7450000000003</v>
      </c>
      <c r="Z45" s="2344">
        <v>2948.15</v>
      </c>
      <c r="AA45" s="2344">
        <v>26633.96</v>
      </c>
      <c r="AB45" s="2477">
        <v>33863.955000000002</v>
      </c>
      <c r="AC45" s="2344">
        <v>4771.1161999999995</v>
      </c>
      <c r="AD45" s="2344">
        <v>150901.97400000002</v>
      </c>
      <c r="AE45" s="2344">
        <v>54235.894355421697</v>
      </c>
      <c r="AF45" s="2344">
        <v>78356.290999999997</v>
      </c>
      <c r="AG45" s="2344">
        <v>19838.8</v>
      </c>
      <c r="AH45" s="2344">
        <v>83459.358000000007</v>
      </c>
      <c r="AI45" s="2344">
        <v>25182.027819000003</v>
      </c>
      <c r="AJ45" s="2344">
        <v>16426.441000000003</v>
      </c>
      <c r="AK45" s="2344">
        <v>1826.279411880538</v>
      </c>
      <c r="AL45" s="2344">
        <v>1298.1200000000001</v>
      </c>
      <c r="AM45" s="2344">
        <v>20137.722556521738</v>
      </c>
      <c r="AN45" s="2344">
        <v>493.97</v>
      </c>
      <c r="AO45" s="2344">
        <v>16250.435000000001</v>
      </c>
      <c r="AP45" s="2344">
        <v>1930.02</v>
      </c>
      <c r="AQ45" s="2344">
        <v>907.5</v>
      </c>
      <c r="AR45" s="2344">
        <v>462.20000000000005</v>
      </c>
      <c r="AS45" s="2344">
        <v>1152.8</v>
      </c>
      <c r="AT45" s="2344">
        <v>1332.1899999999998</v>
      </c>
      <c r="AU45" s="2344">
        <v>4828.3999999999996</v>
      </c>
      <c r="AV45" s="2344">
        <v>8733.76</v>
      </c>
      <c r="AW45" s="2344">
        <v>14219.1</v>
      </c>
      <c r="AX45" s="2344">
        <v>3591.08</v>
      </c>
      <c r="AY45" s="2344">
        <v>15902.880000000001</v>
      </c>
      <c r="AZ45" s="2344">
        <v>7507.0950000000003</v>
      </c>
      <c r="BA45" s="2344">
        <v>4002.12</v>
      </c>
      <c r="BB45" s="2344">
        <v>10905.55</v>
      </c>
      <c r="BC45" s="2344">
        <v>8293.0950000000012</v>
      </c>
      <c r="BD45" s="2344">
        <v>3489.9840000000004</v>
      </c>
      <c r="BE45" s="2344">
        <v>8938.8499999999985</v>
      </c>
      <c r="BF45" s="2344">
        <v>0</v>
      </c>
      <c r="BG45" s="2471">
        <v>569375.05334282399</v>
      </c>
      <c r="BH45" s="2468">
        <v>1031268.8364828238</v>
      </c>
      <c r="BJ45" s="2431">
        <v>34541.339999999997</v>
      </c>
      <c r="BK45" s="2431">
        <v>135550.04999999999</v>
      </c>
      <c r="BL45" s="2431">
        <v>5492.1850000000004</v>
      </c>
      <c r="BM45" s="2431">
        <v>10569.563400000001</v>
      </c>
      <c r="BN45" s="2431">
        <v>38778.4375</v>
      </c>
      <c r="BO45" s="2431">
        <v>369.26</v>
      </c>
      <c r="BP45" s="2471">
        <v>225300.83590000001</v>
      </c>
      <c r="BQ45" s="2431">
        <v>67675.654999999999</v>
      </c>
      <c r="BR45" s="2431">
        <v>3063.915</v>
      </c>
      <c r="BS45" s="2431">
        <v>534.29092000000003</v>
      </c>
      <c r="BT45" s="2431">
        <v>909.35449999999992</v>
      </c>
      <c r="BU45" s="2431">
        <v>405.81064999999995</v>
      </c>
      <c r="BV45" s="2431">
        <v>496.28439999999995</v>
      </c>
      <c r="BW45" s="2471">
        <v>73085.310469999997</v>
      </c>
      <c r="BX45" s="2474">
        <v>1329654.982852824</v>
      </c>
    </row>
    <row r="46" spans="1:76" x14ac:dyDescent="0.2">
      <c r="A46" s="11" t="s">
        <v>1904</v>
      </c>
    </row>
    <row r="47" spans="1:76" x14ac:dyDescent="0.2">
      <c r="C47" s="15"/>
    </row>
    <row r="48" spans="1:76" x14ac:dyDescent="0.2">
      <c r="C48" s="372"/>
    </row>
    <row r="49" spans="23:23" x14ac:dyDescent="0.2">
      <c r="W49" s="15"/>
    </row>
    <row r="50" spans="23:23" x14ac:dyDescent="0.2">
      <c r="W50" s="372"/>
    </row>
  </sheetData>
  <sheetProtection insertHyperlinks="0"/>
  <mergeCells count="1">
    <mergeCell ref="A1:P1"/>
  </mergeCells>
  <pageMargins left="0.39370078740157499" right="0.34055118099999998" top="0.78740157480314998" bottom="0.59055118110236204" header="0.59055118110236204" footer="0"/>
  <pageSetup scale="68" orientation="landscape" horizontalDpi="4294967293" r:id="rId1"/>
  <headerFooter alignWithMargins="0">
    <oddHeader>&amp;C&amp;"Arial,Negrita"&amp;12DEPARTAMENTO DEL HUILA&amp;"Arial,Normal"&amp;10
&amp;"Arial,Negrita"&amp;11Secretaría de Agricultura y Minería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9"/>
  <sheetViews>
    <sheetView zoomScale="70" zoomScaleNormal="70" workbookViewId="0">
      <selection activeCell="S23" sqref="S23:T23"/>
    </sheetView>
  </sheetViews>
  <sheetFormatPr baseColWidth="10" defaultColWidth="11.42578125" defaultRowHeight="12.75" x14ac:dyDescent="0.2"/>
  <cols>
    <col min="1" max="1" width="23.7109375" customWidth="1"/>
    <col min="2" max="2" width="19.28515625" customWidth="1"/>
    <col min="3" max="3" width="10.140625" customWidth="1"/>
    <col min="4" max="4" width="7.7109375" customWidth="1"/>
    <col min="5" max="5" width="6.28515625" customWidth="1"/>
    <col min="6" max="6" width="4.42578125" customWidth="1"/>
    <col min="7" max="7" width="11.5703125" customWidth="1"/>
    <col min="8" max="8" width="5.28515625" customWidth="1"/>
    <col min="9" max="9" width="15.140625" customWidth="1"/>
    <col min="10" max="10" width="7.28515625" customWidth="1"/>
    <col min="11" max="11" width="4.140625" customWidth="1"/>
    <col min="12" max="12" width="39" customWidth="1"/>
    <col min="13" max="13" width="19.42578125" customWidth="1"/>
    <col min="14" max="14" width="15.42578125" customWidth="1"/>
    <col min="15" max="15" width="9.140625" customWidth="1"/>
    <col min="16" max="16" width="9" customWidth="1"/>
    <col min="17" max="17" width="16.5703125" bestFit="1" customWidth="1"/>
    <col min="18" max="18" width="4.7109375" customWidth="1"/>
    <col min="19" max="19" width="12.5703125" customWidth="1"/>
  </cols>
  <sheetData>
    <row r="1" spans="1:20" ht="16.5" x14ac:dyDescent="0.2">
      <c r="A1" s="48"/>
      <c r="B1" s="3579"/>
      <c r="C1" s="49"/>
      <c r="D1" s="49"/>
      <c r="E1" s="49"/>
      <c r="F1" s="49"/>
      <c r="G1" s="50"/>
      <c r="H1" s="50"/>
      <c r="I1" s="52"/>
      <c r="J1" s="53"/>
      <c r="K1" s="53"/>
      <c r="L1" s="48"/>
      <c r="M1" s="48"/>
      <c r="N1" s="49"/>
      <c r="O1" s="49"/>
      <c r="P1" s="49"/>
      <c r="Q1" s="49"/>
      <c r="R1" s="53"/>
      <c r="S1" s="53"/>
      <c r="T1" s="53"/>
    </row>
    <row r="2" spans="1:20" ht="19.5" x14ac:dyDescent="0.2">
      <c r="A2" s="2863" t="s">
        <v>1908</v>
      </c>
      <c r="B2" s="2863"/>
      <c r="C2" s="2863"/>
      <c r="D2" s="2863"/>
      <c r="E2" s="2863"/>
      <c r="F2" s="2863"/>
      <c r="G2" s="2863"/>
      <c r="H2" s="2863"/>
      <c r="I2" s="2863"/>
      <c r="J2" s="2863"/>
      <c r="K2" s="2863"/>
      <c r="L2" s="2863"/>
      <c r="M2" s="2863"/>
      <c r="N2" s="2863"/>
      <c r="O2" s="2863"/>
      <c r="P2" s="2863"/>
      <c r="Q2" s="2863"/>
      <c r="R2" s="2863"/>
      <c r="S2" s="2863"/>
      <c r="T2" s="2863"/>
    </row>
    <row r="3" spans="1:20" ht="18" x14ac:dyDescent="0.2">
      <c r="A3" s="55"/>
      <c r="B3" s="55"/>
      <c r="C3" s="55"/>
      <c r="D3" s="55"/>
      <c r="E3" s="55"/>
      <c r="F3" s="2599"/>
      <c r="G3" s="2599"/>
      <c r="H3" s="2599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spans="1:20" ht="14.1" customHeight="1" x14ac:dyDescent="0.2">
      <c r="A4" s="56"/>
      <c r="B4" s="56"/>
      <c r="C4" s="57"/>
      <c r="D4" s="57"/>
      <c r="E4" s="58"/>
      <c r="F4" s="57"/>
      <c r="G4" s="59"/>
      <c r="H4" s="59"/>
      <c r="I4" s="58"/>
      <c r="J4" s="57"/>
      <c r="K4" s="166"/>
      <c r="L4" s="56"/>
      <c r="M4" s="56"/>
      <c r="N4" s="57"/>
      <c r="O4" s="58"/>
      <c r="P4" s="57"/>
      <c r="Q4" s="57"/>
      <c r="R4" s="57"/>
      <c r="S4" s="58"/>
      <c r="T4" s="57"/>
    </row>
    <row r="5" spans="1:20" ht="14.1" customHeight="1" thickBot="1" x14ac:dyDescent="0.25">
      <c r="A5" s="56"/>
      <c r="B5" s="56"/>
      <c r="C5" s="57"/>
      <c r="D5" s="57"/>
      <c r="E5" s="57"/>
      <c r="F5" s="57"/>
      <c r="G5" s="59"/>
      <c r="H5" s="59"/>
      <c r="I5" s="61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1:20" ht="15.75" customHeight="1" x14ac:dyDescent="0.3">
      <c r="A6" s="2812" t="s">
        <v>441</v>
      </c>
      <c r="B6" s="2813"/>
      <c r="C6" s="2818" t="s">
        <v>442</v>
      </c>
      <c r="D6" s="2819"/>
      <c r="E6" s="2819"/>
      <c r="F6" s="2820"/>
      <c r="G6" s="2824" t="s">
        <v>443</v>
      </c>
      <c r="H6" s="2825"/>
      <c r="I6" s="2818" t="s">
        <v>445</v>
      </c>
      <c r="J6" s="2820"/>
      <c r="K6" s="62"/>
      <c r="L6" s="2826" t="s">
        <v>441</v>
      </c>
      <c r="M6" s="2819" t="s">
        <v>442</v>
      </c>
      <c r="N6" s="2819"/>
      <c r="O6" s="2819"/>
      <c r="P6" s="2820"/>
      <c r="Q6" s="2824" t="s">
        <v>443</v>
      </c>
      <c r="R6" s="2825"/>
      <c r="S6" s="2818" t="s">
        <v>445</v>
      </c>
      <c r="T6" s="2849"/>
    </row>
    <row r="7" spans="1:20" ht="15.75" customHeight="1" thickBot="1" x14ac:dyDescent="0.35">
      <c r="A7" s="2814"/>
      <c r="B7" s="2815"/>
      <c r="C7" s="2821"/>
      <c r="D7" s="2822"/>
      <c r="E7" s="2822"/>
      <c r="F7" s="2823"/>
      <c r="G7" s="2829" t="s">
        <v>446</v>
      </c>
      <c r="H7" s="2830"/>
      <c r="I7" s="2831"/>
      <c r="J7" s="2832"/>
      <c r="K7" s="62"/>
      <c r="L7" s="2827"/>
      <c r="M7" s="2822"/>
      <c r="N7" s="2822"/>
      <c r="O7" s="2822"/>
      <c r="P7" s="2823"/>
      <c r="Q7" s="2829" t="s">
        <v>446</v>
      </c>
      <c r="R7" s="2830"/>
      <c r="S7" s="2831"/>
      <c r="T7" s="2850"/>
    </row>
    <row r="8" spans="1:20" ht="15.75" customHeight="1" x14ac:dyDescent="0.3">
      <c r="A8" s="2814"/>
      <c r="B8" s="2815"/>
      <c r="C8" s="66" t="s">
        <v>447</v>
      </c>
      <c r="D8" s="2833" t="s">
        <v>448</v>
      </c>
      <c r="E8" s="2818" t="s">
        <v>449</v>
      </c>
      <c r="F8" s="2820"/>
      <c r="G8" s="2829" t="s">
        <v>450</v>
      </c>
      <c r="H8" s="2830"/>
      <c r="I8" s="2831" t="s">
        <v>354</v>
      </c>
      <c r="J8" s="2832"/>
      <c r="K8" s="62"/>
      <c r="L8" s="2827"/>
      <c r="M8" s="64" t="s">
        <v>447</v>
      </c>
      <c r="N8" s="2873" t="s">
        <v>448</v>
      </c>
      <c r="O8" s="2831" t="s">
        <v>449</v>
      </c>
      <c r="P8" s="2832"/>
      <c r="Q8" s="2829" t="s">
        <v>450</v>
      </c>
      <c r="R8" s="2830"/>
      <c r="S8" s="2831" t="s">
        <v>354</v>
      </c>
      <c r="T8" s="2850"/>
    </row>
    <row r="9" spans="1:20" ht="15.75" customHeight="1" thickBot="1" x14ac:dyDescent="0.35">
      <c r="A9" s="2816"/>
      <c r="B9" s="2817"/>
      <c r="C9" s="67" t="s">
        <v>451</v>
      </c>
      <c r="D9" s="2834"/>
      <c r="E9" s="2821"/>
      <c r="F9" s="2823"/>
      <c r="G9" s="2761"/>
      <c r="H9" s="2762"/>
      <c r="I9" s="2835"/>
      <c r="J9" s="2836"/>
      <c r="K9" s="62"/>
      <c r="L9" s="2828"/>
      <c r="M9" s="63" t="s">
        <v>451</v>
      </c>
      <c r="N9" s="2834"/>
      <c r="O9" s="2821"/>
      <c r="P9" s="2823"/>
      <c r="Q9" s="2761"/>
      <c r="R9" s="2762"/>
      <c r="S9" s="2852"/>
      <c r="T9" s="2853"/>
    </row>
    <row r="10" spans="1:20" ht="15.75" customHeight="1" x14ac:dyDescent="0.4">
      <c r="A10" s="68" t="s">
        <v>452</v>
      </c>
      <c r="B10" s="69"/>
      <c r="C10" s="70"/>
      <c r="D10" s="70"/>
      <c r="E10" s="2874"/>
      <c r="F10" s="2875"/>
      <c r="G10" s="2872"/>
      <c r="H10" s="2876"/>
      <c r="I10" s="2877"/>
      <c r="J10" s="2878"/>
      <c r="K10" s="71"/>
      <c r="L10" s="72" t="s">
        <v>453</v>
      </c>
      <c r="M10" s="70"/>
      <c r="N10" s="70"/>
      <c r="O10" s="2872"/>
      <c r="P10" s="2872"/>
      <c r="Q10" s="2872"/>
      <c r="R10" s="2872"/>
      <c r="S10" s="2872"/>
      <c r="T10" s="2872"/>
    </row>
    <row r="11" spans="1:20" ht="15.75" customHeight="1" x14ac:dyDescent="0.4">
      <c r="A11" s="2870" t="s">
        <v>454</v>
      </c>
      <c r="B11" s="2871"/>
      <c r="C11" s="73"/>
      <c r="D11" s="73"/>
      <c r="E11" s="2868"/>
      <c r="F11" s="2869"/>
      <c r="G11" s="2809"/>
      <c r="H11" s="2810"/>
      <c r="I11" s="2864">
        <v>0</v>
      </c>
      <c r="J11" s="2865"/>
      <c r="K11" s="74"/>
      <c r="L11" s="75"/>
      <c r="M11" s="73"/>
      <c r="N11" s="73"/>
      <c r="O11" s="2809"/>
      <c r="P11" s="2809"/>
      <c r="Q11" s="2809"/>
      <c r="R11" s="2809"/>
      <c r="S11" s="2809"/>
      <c r="T11" s="2809"/>
    </row>
    <row r="12" spans="1:20" ht="15.75" customHeight="1" x14ac:dyDescent="0.4">
      <c r="A12" s="2866" t="s">
        <v>455</v>
      </c>
      <c r="B12" s="2867"/>
      <c r="C12" s="73"/>
      <c r="D12" s="73"/>
      <c r="E12" s="2868"/>
      <c r="F12" s="2869"/>
      <c r="G12" s="2809"/>
      <c r="H12" s="2810"/>
      <c r="I12" s="2809">
        <v>0</v>
      </c>
      <c r="J12" s="2810"/>
      <c r="K12" s="76"/>
      <c r="L12" s="75" t="s">
        <v>456</v>
      </c>
      <c r="M12" s="73" t="s">
        <v>457</v>
      </c>
      <c r="N12" s="73" t="s">
        <v>458</v>
      </c>
      <c r="O12" s="2809">
        <v>12</v>
      </c>
      <c r="P12" s="2809"/>
      <c r="Q12" s="2809">
        <v>70269.52</v>
      </c>
      <c r="R12" s="2809"/>
      <c r="S12" s="2809">
        <v>843234.24</v>
      </c>
      <c r="T12" s="2809"/>
    </row>
    <row r="13" spans="1:20" ht="15.75" customHeight="1" x14ac:dyDescent="0.4">
      <c r="A13" s="2866" t="s">
        <v>459</v>
      </c>
      <c r="B13" s="2867"/>
      <c r="C13" s="73"/>
      <c r="D13" s="73"/>
      <c r="E13" s="2868"/>
      <c r="F13" s="2869"/>
      <c r="G13" s="2809"/>
      <c r="H13" s="2810"/>
      <c r="I13" s="2809">
        <v>0</v>
      </c>
      <c r="J13" s="2810"/>
      <c r="K13" s="76"/>
      <c r="L13" s="75" t="s">
        <v>460</v>
      </c>
      <c r="M13" s="73"/>
      <c r="N13" s="73"/>
      <c r="O13" s="2809"/>
      <c r="P13" s="2809"/>
      <c r="Q13" s="2809"/>
      <c r="R13" s="2809"/>
      <c r="S13" s="2809">
        <v>0</v>
      </c>
      <c r="T13" s="2809"/>
    </row>
    <row r="14" spans="1:20" ht="15.75" customHeight="1" x14ac:dyDescent="0.4">
      <c r="A14" s="2866" t="s">
        <v>461</v>
      </c>
      <c r="B14" s="2867"/>
      <c r="C14" s="73"/>
      <c r="D14" s="73"/>
      <c r="E14" s="2868"/>
      <c r="F14" s="2868"/>
      <c r="G14" s="2809"/>
      <c r="H14" s="2810"/>
      <c r="I14" s="2809">
        <v>0</v>
      </c>
      <c r="J14" s="2810"/>
      <c r="K14" s="76"/>
      <c r="L14" s="75" t="s">
        <v>462</v>
      </c>
      <c r="M14" s="73"/>
      <c r="N14" s="73"/>
      <c r="O14" s="2809"/>
      <c r="P14" s="2809"/>
      <c r="Q14" s="2879"/>
      <c r="R14" s="2879"/>
      <c r="S14" s="2809">
        <v>0</v>
      </c>
      <c r="T14" s="2809"/>
    </row>
    <row r="15" spans="1:20" ht="15.75" customHeight="1" x14ac:dyDescent="0.2">
      <c r="A15" s="2880" t="s">
        <v>463</v>
      </c>
      <c r="B15" s="2881"/>
      <c r="C15" s="73"/>
      <c r="D15" s="73"/>
      <c r="E15" s="2868"/>
      <c r="F15" s="2868"/>
      <c r="G15" s="2809"/>
      <c r="H15" s="2809"/>
      <c r="I15" s="2864">
        <v>627485.02</v>
      </c>
      <c r="J15" s="2864"/>
      <c r="K15" s="77"/>
      <c r="L15" s="75" t="s">
        <v>464</v>
      </c>
      <c r="M15" s="73" t="s">
        <v>465</v>
      </c>
      <c r="N15" s="73" t="s">
        <v>466</v>
      </c>
      <c r="O15" s="2809">
        <v>4</v>
      </c>
      <c r="P15" s="2809"/>
      <c r="Q15" s="2882">
        <v>108420</v>
      </c>
      <c r="R15" s="2882"/>
      <c r="S15" s="2809">
        <v>433680</v>
      </c>
      <c r="T15" s="2809"/>
    </row>
    <row r="16" spans="1:20" ht="15.75" customHeight="1" x14ac:dyDescent="0.4">
      <c r="A16" s="78" t="s">
        <v>467</v>
      </c>
      <c r="B16" s="79"/>
      <c r="C16" s="73"/>
      <c r="D16" s="73"/>
      <c r="E16" s="2868"/>
      <c r="F16" s="2868"/>
      <c r="G16" s="2809"/>
      <c r="H16" s="2810"/>
      <c r="I16" s="2809">
        <v>0</v>
      </c>
      <c r="J16" s="2810"/>
      <c r="K16" s="76"/>
      <c r="L16" s="75" t="s">
        <v>464</v>
      </c>
      <c r="M16" s="73" t="s">
        <v>468</v>
      </c>
      <c r="N16" s="73" t="s">
        <v>466</v>
      </c>
      <c r="O16" s="2885">
        <v>2</v>
      </c>
      <c r="P16" s="2885"/>
      <c r="Q16" s="2879">
        <v>136883</v>
      </c>
      <c r="R16" s="2879"/>
      <c r="S16" s="2809">
        <v>273766</v>
      </c>
      <c r="T16" s="2809"/>
    </row>
    <row r="17" spans="1:20" ht="15.75" customHeight="1" x14ac:dyDescent="0.4">
      <c r="A17" s="80" t="s">
        <v>469</v>
      </c>
      <c r="B17" s="81"/>
      <c r="C17" s="73"/>
      <c r="D17" s="73"/>
      <c r="E17" s="2868"/>
      <c r="F17" s="2868"/>
      <c r="G17" s="2809"/>
      <c r="H17" s="2810"/>
      <c r="I17" s="2809">
        <v>0</v>
      </c>
      <c r="J17" s="2810"/>
      <c r="K17" s="76"/>
      <c r="L17" s="75" t="s">
        <v>464</v>
      </c>
      <c r="M17" s="73" t="s">
        <v>470</v>
      </c>
      <c r="N17" s="73" t="s">
        <v>466</v>
      </c>
      <c r="O17" s="2809">
        <v>1</v>
      </c>
      <c r="P17" s="2809"/>
      <c r="Q17" s="2882">
        <v>74991.820000000007</v>
      </c>
      <c r="R17" s="2882">
        <v>74991.820000000007</v>
      </c>
      <c r="S17" s="2809">
        <v>74991.820000000007</v>
      </c>
      <c r="T17" s="2809"/>
    </row>
    <row r="18" spans="1:20" ht="15.75" customHeight="1" x14ac:dyDescent="0.4">
      <c r="A18" s="78" t="s">
        <v>471</v>
      </c>
      <c r="B18" s="79"/>
      <c r="C18" s="73" t="s">
        <v>472</v>
      </c>
      <c r="D18" s="73" t="s">
        <v>473</v>
      </c>
      <c r="E18" s="2868">
        <v>3</v>
      </c>
      <c r="F18" s="2868"/>
      <c r="G18" s="2809">
        <v>113622.46</v>
      </c>
      <c r="H18" s="2810">
        <v>113622.46</v>
      </c>
      <c r="I18" s="2809">
        <v>340867.38</v>
      </c>
      <c r="J18" s="2810"/>
      <c r="K18" s="76"/>
      <c r="L18" s="75" t="s">
        <v>464</v>
      </c>
      <c r="M18" s="73" t="s">
        <v>474</v>
      </c>
      <c r="N18" s="73" t="s">
        <v>466</v>
      </c>
      <c r="O18" s="2809">
        <v>3</v>
      </c>
      <c r="P18" s="2809"/>
      <c r="Q18" s="2879">
        <v>103300</v>
      </c>
      <c r="R18" s="2879"/>
      <c r="S18" s="2809">
        <v>309900</v>
      </c>
      <c r="T18" s="2809"/>
    </row>
    <row r="19" spans="1:20" ht="15.75" customHeight="1" x14ac:dyDescent="0.4">
      <c r="A19" s="78" t="s">
        <v>475</v>
      </c>
      <c r="B19" s="79"/>
      <c r="C19" s="73" t="s">
        <v>472</v>
      </c>
      <c r="D19" s="73" t="s">
        <v>473</v>
      </c>
      <c r="E19" s="2883">
        <v>1</v>
      </c>
      <c r="F19" s="2884"/>
      <c r="G19" s="2809">
        <v>172995.18</v>
      </c>
      <c r="H19" s="2810">
        <v>172995.18</v>
      </c>
      <c r="I19" s="2809">
        <v>172995.18</v>
      </c>
      <c r="J19" s="2810"/>
      <c r="K19" s="76"/>
      <c r="L19" s="75" t="s">
        <v>464</v>
      </c>
      <c r="M19" s="73"/>
      <c r="N19" s="73"/>
      <c r="O19" s="2885"/>
      <c r="P19" s="2885"/>
      <c r="Q19" s="2809"/>
      <c r="R19" s="2809"/>
      <c r="S19" s="2809">
        <v>0</v>
      </c>
      <c r="T19" s="2809"/>
    </row>
    <row r="20" spans="1:20" ht="15.75" customHeight="1" x14ac:dyDescent="0.4">
      <c r="A20" s="82" t="s">
        <v>476</v>
      </c>
      <c r="B20" s="83"/>
      <c r="C20" s="73" t="s">
        <v>472</v>
      </c>
      <c r="D20" s="73" t="s">
        <v>473</v>
      </c>
      <c r="E20" s="2868">
        <v>1</v>
      </c>
      <c r="F20" s="2868"/>
      <c r="G20" s="2809">
        <v>113622.46</v>
      </c>
      <c r="H20" s="2810">
        <v>113622.46</v>
      </c>
      <c r="I20" s="2809">
        <v>113622.46</v>
      </c>
      <c r="J20" s="2810"/>
      <c r="K20" s="76"/>
      <c r="L20" s="75" t="s">
        <v>477</v>
      </c>
      <c r="M20" s="73" t="s">
        <v>478</v>
      </c>
      <c r="N20" s="73" t="s">
        <v>479</v>
      </c>
      <c r="O20" s="2809">
        <v>3</v>
      </c>
      <c r="P20" s="2809"/>
      <c r="Q20" s="2809">
        <v>41783</v>
      </c>
      <c r="R20" s="2809"/>
      <c r="S20" s="2809">
        <v>125349</v>
      </c>
      <c r="T20" s="2809"/>
    </row>
    <row r="21" spans="1:20" ht="15.75" customHeight="1" x14ac:dyDescent="0.4">
      <c r="A21" s="78" t="s">
        <v>480</v>
      </c>
      <c r="B21" s="79"/>
      <c r="C21" s="73"/>
      <c r="D21" s="73"/>
      <c r="E21" s="2868"/>
      <c r="F21" s="2868"/>
      <c r="G21" s="2809"/>
      <c r="H21" s="2810"/>
      <c r="I21" s="2809">
        <v>0</v>
      </c>
      <c r="J21" s="2810"/>
      <c r="K21" s="76"/>
      <c r="L21" s="75" t="s">
        <v>481</v>
      </c>
      <c r="M21" s="73"/>
      <c r="N21" s="73"/>
      <c r="O21" s="2809"/>
      <c r="P21" s="2809"/>
      <c r="Q21" s="2809"/>
      <c r="R21" s="2809"/>
      <c r="S21" s="2809">
        <v>0</v>
      </c>
      <c r="T21" s="2809"/>
    </row>
    <row r="22" spans="1:20" ht="15.75" customHeight="1" x14ac:dyDescent="0.4">
      <c r="A22" s="78" t="s">
        <v>482</v>
      </c>
      <c r="B22" s="79"/>
      <c r="C22" s="73"/>
      <c r="D22" s="73"/>
      <c r="E22" s="2868"/>
      <c r="F22" s="2868"/>
      <c r="G22" s="2809"/>
      <c r="H22" s="2810"/>
      <c r="I22" s="2809">
        <v>0</v>
      </c>
      <c r="J22" s="2810"/>
      <c r="K22" s="76"/>
      <c r="L22" s="75" t="s">
        <v>483</v>
      </c>
      <c r="M22" s="73" t="s">
        <v>484</v>
      </c>
      <c r="N22" s="73" t="s">
        <v>485</v>
      </c>
      <c r="O22" s="2885">
        <v>0.5</v>
      </c>
      <c r="P22" s="2885"/>
      <c r="Q22" s="2809">
        <v>82716.039999999994</v>
      </c>
      <c r="R22" s="2809">
        <v>82716.039999999994</v>
      </c>
      <c r="S22" s="2809">
        <v>41358.019999999997</v>
      </c>
      <c r="T22" s="2809"/>
    </row>
    <row r="23" spans="1:20" ht="15.75" customHeight="1" x14ac:dyDescent="0.4">
      <c r="A23" s="2886" t="s">
        <v>486</v>
      </c>
      <c r="B23" s="2887"/>
      <c r="C23" s="73"/>
      <c r="D23" s="73"/>
      <c r="E23" s="2868"/>
      <c r="F23" s="2869"/>
      <c r="G23" s="2809"/>
      <c r="H23" s="2810"/>
      <c r="I23" s="2809">
        <v>0</v>
      </c>
      <c r="J23" s="2810"/>
      <c r="K23" s="76"/>
      <c r="L23" s="75" t="s">
        <v>487</v>
      </c>
      <c r="M23" s="73" t="s">
        <v>488</v>
      </c>
      <c r="N23" s="73" t="s">
        <v>479</v>
      </c>
      <c r="O23" s="2809">
        <v>4</v>
      </c>
      <c r="P23" s="2809"/>
      <c r="Q23" s="2809">
        <v>55752.82</v>
      </c>
      <c r="R23" s="2809">
        <v>55752.82</v>
      </c>
      <c r="S23" s="2809">
        <v>223011.28</v>
      </c>
      <c r="T23" s="2809"/>
    </row>
    <row r="24" spans="1:20" ht="15.75" customHeight="1" x14ac:dyDescent="0.4">
      <c r="A24" s="78" t="s">
        <v>460</v>
      </c>
      <c r="B24" s="79"/>
      <c r="C24" s="73"/>
      <c r="D24" s="73"/>
      <c r="E24" s="2868"/>
      <c r="F24" s="2869"/>
      <c r="G24" s="2809"/>
      <c r="H24" s="2810"/>
      <c r="I24" s="2809">
        <v>0</v>
      </c>
      <c r="J24" s="2810"/>
      <c r="K24" s="76"/>
      <c r="L24" s="75" t="s">
        <v>489</v>
      </c>
      <c r="M24" s="73" t="s">
        <v>490</v>
      </c>
      <c r="N24" s="73" t="s">
        <v>479</v>
      </c>
      <c r="O24" s="2885">
        <v>1.5</v>
      </c>
      <c r="P24" s="2885"/>
      <c r="Q24" s="2809">
        <v>106060.42</v>
      </c>
      <c r="R24" s="2809">
        <v>106060.42</v>
      </c>
      <c r="S24" s="2809">
        <v>159090.63</v>
      </c>
      <c r="T24" s="2809"/>
    </row>
    <row r="25" spans="1:20" ht="15.75" customHeight="1" x14ac:dyDescent="0.4">
      <c r="A25" s="78" t="s">
        <v>491</v>
      </c>
      <c r="B25" s="79"/>
      <c r="C25" s="73"/>
      <c r="D25" s="73"/>
      <c r="E25" s="2868"/>
      <c r="F25" s="2869"/>
      <c r="G25" s="2809"/>
      <c r="H25" s="2810"/>
      <c r="I25" s="2809">
        <v>0</v>
      </c>
      <c r="J25" s="2810"/>
      <c r="K25" s="76"/>
      <c r="L25" s="75" t="s">
        <v>492</v>
      </c>
      <c r="M25" s="73" t="s">
        <v>493</v>
      </c>
      <c r="N25" s="73" t="s">
        <v>479</v>
      </c>
      <c r="O25" s="2888">
        <v>0.25</v>
      </c>
      <c r="P25" s="2888"/>
      <c r="Q25" s="2809">
        <v>136371.12</v>
      </c>
      <c r="R25" s="2809">
        <v>136371.12</v>
      </c>
      <c r="S25" s="2809">
        <v>34092.78</v>
      </c>
      <c r="T25" s="2809"/>
    </row>
    <row r="26" spans="1:20" ht="15.75" customHeight="1" x14ac:dyDescent="0.4">
      <c r="A26" s="84" t="s">
        <v>494</v>
      </c>
      <c r="B26" s="85"/>
      <c r="C26" s="73"/>
      <c r="D26" s="73"/>
      <c r="E26" s="2868"/>
      <c r="F26" s="2869"/>
      <c r="G26" s="2809"/>
      <c r="H26" s="2810"/>
      <c r="I26" s="2809">
        <v>0</v>
      </c>
      <c r="J26" s="2810"/>
      <c r="K26" s="76"/>
      <c r="L26" s="75" t="s">
        <v>495</v>
      </c>
      <c r="M26" s="73" t="s">
        <v>766</v>
      </c>
      <c r="N26" s="73" t="s">
        <v>479</v>
      </c>
      <c r="O26" s="2809">
        <v>6</v>
      </c>
      <c r="P26" s="2809"/>
      <c r="Q26" s="2809">
        <v>31281</v>
      </c>
      <c r="R26" s="2809"/>
      <c r="S26" s="2857">
        <v>187686</v>
      </c>
      <c r="T26" s="2857"/>
    </row>
    <row r="27" spans="1:20" ht="15.75" customHeight="1" x14ac:dyDescent="0.4">
      <c r="A27" s="86" t="s">
        <v>496</v>
      </c>
      <c r="B27" s="87"/>
      <c r="C27" s="73"/>
      <c r="D27" s="73"/>
      <c r="E27" s="2868"/>
      <c r="F27" s="2869"/>
      <c r="G27" s="2890"/>
      <c r="H27" s="2891"/>
      <c r="I27" s="2864">
        <v>266104.52</v>
      </c>
      <c r="J27" s="2865"/>
      <c r="K27" s="76"/>
      <c r="L27" s="75" t="s">
        <v>497</v>
      </c>
      <c r="M27" s="73"/>
      <c r="N27" s="73"/>
      <c r="O27" s="2888"/>
      <c r="P27" s="2888"/>
      <c r="Q27" s="2809"/>
      <c r="R27" s="2809"/>
      <c r="S27" s="2809">
        <v>0</v>
      </c>
      <c r="T27" s="2809"/>
    </row>
    <row r="28" spans="1:20" ht="15.75" customHeight="1" x14ac:dyDescent="0.4">
      <c r="A28" s="84" t="s">
        <v>498</v>
      </c>
      <c r="B28" s="87"/>
      <c r="C28" s="73" t="s">
        <v>472</v>
      </c>
      <c r="D28" s="73" t="s">
        <v>499</v>
      </c>
      <c r="E28" s="2809">
        <v>1</v>
      </c>
      <c r="F28" s="2809"/>
      <c r="G28" s="2879">
        <v>151497.32</v>
      </c>
      <c r="H28" s="2889">
        <v>151497.32</v>
      </c>
      <c r="I28" s="2809">
        <v>151497.32</v>
      </c>
      <c r="J28" s="2810"/>
      <c r="K28" s="76"/>
      <c r="L28" s="75" t="s">
        <v>500</v>
      </c>
      <c r="M28" s="73"/>
      <c r="N28" s="73"/>
      <c r="O28" s="2809"/>
      <c r="P28" s="2809"/>
      <c r="Q28" s="2809"/>
      <c r="R28" s="2809"/>
      <c r="S28" s="2809">
        <v>0</v>
      </c>
      <c r="T28" s="2809"/>
    </row>
    <row r="29" spans="1:20" ht="15.75" customHeight="1" x14ac:dyDescent="0.4">
      <c r="A29" s="88" t="s">
        <v>501</v>
      </c>
      <c r="B29" s="89"/>
      <c r="C29" s="73" t="s">
        <v>502</v>
      </c>
      <c r="D29" s="73" t="s">
        <v>503</v>
      </c>
      <c r="E29" s="2809">
        <v>3</v>
      </c>
      <c r="F29" s="2809"/>
      <c r="G29" s="2841">
        <v>38202.400000000001</v>
      </c>
      <c r="H29" s="2842">
        <v>38202.400000000001</v>
      </c>
      <c r="I29" s="2809">
        <v>114607.20000000001</v>
      </c>
      <c r="J29" s="2810"/>
      <c r="K29" s="76"/>
      <c r="L29" s="75" t="s">
        <v>504</v>
      </c>
      <c r="M29" s="73" t="s">
        <v>505</v>
      </c>
      <c r="N29" s="73" t="s">
        <v>506</v>
      </c>
      <c r="O29" s="2809">
        <v>1</v>
      </c>
      <c r="P29" s="2809"/>
      <c r="Q29" s="2809">
        <v>55977.54</v>
      </c>
      <c r="R29" s="2809">
        <v>55977.54</v>
      </c>
      <c r="S29" s="2809">
        <v>55977.54</v>
      </c>
      <c r="T29" s="2809"/>
    </row>
    <row r="30" spans="1:20" ht="15.75" customHeight="1" x14ac:dyDescent="0.4">
      <c r="A30" s="2892" t="s">
        <v>507</v>
      </c>
      <c r="B30" s="2893"/>
      <c r="C30" s="73"/>
      <c r="D30" s="73"/>
      <c r="E30" s="2809"/>
      <c r="F30" s="2809"/>
      <c r="G30" s="2894"/>
      <c r="H30" s="2895"/>
      <c r="I30" s="2809">
        <v>0</v>
      </c>
      <c r="J30" s="2810"/>
      <c r="K30" s="76"/>
      <c r="L30" s="90" t="s">
        <v>508</v>
      </c>
      <c r="M30" s="91" t="s">
        <v>509</v>
      </c>
      <c r="N30" s="91" t="s">
        <v>479</v>
      </c>
      <c r="O30" s="2885">
        <v>3</v>
      </c>
      <c r="P30" s="2885"/>
      <c r="Q30" s="2809">
        <v>18341.18</v>
      </c>
      <c r="R30" s="2809">
        <v>18341.18</v>
      </c>
      <c r="S30" s="2857">
        <v>55023.54</v>
      </c>
      <c r="T30" s="2857"/>
    </row>
    <row r="31" spans="1:20" ht="15.75" customHeight="1" x14ac:dyDescent="0.4">
      <c r="A31" s="2866" t="s">
        <v>510</v>
      </c>
      <c r="B31" s="2867"/>
      <c r="C31" s="73"/>
      <c r="D31" s="73"/>
      <c r="E31" s="2809"/>
      <c r="F31" s="2809"/>
      <c r="G31" s="2809"/>
      <c r="H31" s="2810"/>
      <c r="I31" s="2809">
        <v>0</v>
      </c>
      <c r="J31" s="2810"/>
      <c r="K31" s="76"/>
      <c r="L31" s="90"/>
      <c r="M31" s="91"/>
      <c r="N31" s="91"/>
      <c r="O31" s="2809"/>
      <c r="P31" s="2809"/>
      <c r="Q31" s="2809"/>
      <c r="R31" s="2809"/>
      <c r="S31" s="2809"/>
      <c r="T31" s="2809"/>
    </row>
    <row r="32" spans="1:20" ht="15.75" customHeight="1" x14ac:dyDescent="0.4">
      <c r="A32" s="2866" t="s">
        <v>510</v>
      </c>
      <c r="B32" s="2867"/>
      <c r="C32" s="73"/>
      <c r="D32" s="73"/>
      <c r="E32" s="2809"/>
      <c r="F32" s="2809"/>
      <c r="G32" s="2809"/>
      <c r="H32" s="2810"/>
      <c r="I32" s="2809">
        <v>0</v>
      </c>
      <c r="J32" s="2810"/>
      <c r="K32" s="76"/>
      <c r="L32" s="90" t="s">
        <v>511</v>
      </c>
      <c r="M32" s="91"/>
      <c r="N32" s="91"/>
      <c r="O32" s="2809"/>
      <c r="P32" s="2809"/>
      <c r="Q32" s="2809"/>
      <c r="R32" s="2809"/>
      <c r="S32" s="2857">
        <v>0</v>
      </c>
      <c r="T32" s="2857"/>
    </row>
    <row r="33" spans="1:20" ht="15.75" customHeight="1" x14ac:dyDescent="0.4">
      <c r="A33" s="2870" t="s">
        <v>512</v>
      </c>
      <c r="B33" s="2871"/>
      <c r="C33" s="73"/>
      <c r="D33" s="73"/>
      <c r="E33" s="2868"/>
      <c r="F33" s="2869"/>
      <c r="G33" s="2809"/>
      <c r="H33" s="2810"/>
      <c r="I33" s="2864">
        <v>984861.89999999991</v>
      </c>
      <c r="J33" s="2865"/>
      <c r="K33" s="74"/>
      <c r="L33" s="90" t="s">
        <v>513</v>
      </c>
      <c r="M33" s="91" t="s">
        <v>514</v>
      </c>
      <c r="N33" s="91" t="s">
        <v>503</v>
      </c>
      <c r="O33" s="2809">
        <v>76</v>
      </c>
      <c r="P33" s="2809"/>
      <c r="Q33" s="2809">
        <v>12148.66</v>
      </c>
      <c r="R33" s="2809">
        <v>12148.66</v>
      </c>
      <c r="S33" s="2809">
        <v>923298.16</v>
      </c>
      <c r="T33" s="2809"/>
    </row>
    <row r="34" spans="1:20" ht="15.75" customHeight="1" x14ac:dyDescent="0.4">
      <c r="A34" s="2866" t="s">
        <v>515</v>
      </c>
      <c r="B34" s="2867"/>
      <c r="C34" s="73" t="s">
        <v>472</v>
      </c>
      <c r="D34" s="73" t="s">
        <v>473</v>
      </c>
      <c r="E34" s="2868">
        <v>1</v>
      </c>
      <c r="F34" s="2869"/>
      <c r="G34" s="2809">
        <v>113622.46</v>
      </c>
      <c r="H34" s="2810">
        <v>113622.46</v>
      </c>
      <c r="I34" s="2809">
        <v>113622.46</v>
      </c>
      <c r="J34" s="2810"/>
      <c r="K34" s="76"/>
      <c r="L34" s="90" t="s">
        <v>516</v>
      </c>
      <c r="M34" s="91" t="s">
        <v>517</v>
      </c>
      <c r="N34" s="91" t="s">
        <v>503</v>
      </c>
      <c r="O34" s="2809">
        <v>76</v>
      </c>
      <c r="P34" s="2809"/>
      <c r="Q34" s="2809">
        <v>422.94</v>
      </c>
      <c r="R34" s="2809">
        <v>422.94</v>
      </c>
      <c r="S34" s="2809">
        <v>32143.439999999999</v>
      </c>
      <c r="T34" s="2809"/>
    </row>
    <row r="35" spans="1:20" ht="15.75" customHeight="1" x14ac:dyDescent="0.4">
      <c r="A35" s="2866" t="s">
        <v>518</v>
      </c>
      <c r="B35" s="2867"/>
      <c r="C35" s="73" t="s">
        <v>472</v>
      </c>
      <c r="D35" s="73" t="s">
        <v>473</v>
      </c>
      <c r="E35" s="2868">
        <v>1</v>
      </c>
      <c r="F35" s="2869"/>
      <c r="G35" s="2809">
        <v>107191.44</v>
      </c>
      <c r="H35" s="2810">
        <v>107191.44</v>
      </c>
      <c r="I35" s="2809">
        <v>107191.44</v>
      </c>
      <c r="J35" s="2810"/>
      <c r="K35" s="76"/>
      <c r="L35" s="90" t="s">
        <v>519</v>
      </c>
      <c r="M35" s="91"/>
      <c r="N35" s="91"/>
      <c r="O35" s="2809"/>
      <c r="P35" s="2809"/>
      <c r="Q35" s="2809"/>
      <c r="R35" s="2809"/>
      <c r="S35" s="2809">
        <v>0</v>
      </c>
      <c r="T35" s="2809"/>
    </row>
    <row r="36" spans="1:20" ht="15.75" customHeight="1" x14ac:dyDescent="0.4">
      <c r="A36" s="88" t="s">
        <v>520</v>
      </c>
      <c r="B36" s="89"/>
      <c r="C36" s="73"/>
      <c r="D36" s="73"/>
      <c r="E36" s="2868"/>
      <c r="F36" s="2869"/>
      <c r="G36" s="2809"/>
      <c r="H36" s="2810"/>
      <c r="I36" s="2809">
        <v>0</v>
      </c>
      <c r="J36" s="2810"/>
      <c r="K36" s="76"/>
      <c r="L36" s="90" t="s">
        <v>521</v>
      </c>
      <c r="M36" s="91"/>
      <c r="N36" s="91"/>
      <c r="O36" s="2809"/>
      <c r="P36" s="2809"/>
      <c r="Q36" s="2809"/>
      <c r="R36" s="2809"/>
      <c r="S36" s="2809">
        <v>0</v>
      </c>
      <c r="T36" s="2809"/>
    </row>
    <row r="37" spans="1:20" ht="15.75" customHeight="1" x14ac:dyDescent="0.4">
      <c r="A37" s="2866" t="s">
        <v>522</v>
      </c>
      <c r="B37" s="2867"/>
      <c r="C37" s="73"/>
      <c r="D37" s="73"/>
      <c r="E37" s="2868"/>
      <c r="F37" s="2869"/>
      <c r="G37" s="2809"/>
      <c r="H37" s="2810"/>
      <c r="I37" s="2809">
        <v>0</v>
      </c>
      <c r="J37" s="2810"/>
      <c r="K37" s="76"/>
      <c r="L37" s="90" t="s">
        <v>524</v>
      </c>
      <c r="M37" s="91"/>
      <c r="N37" s="91"/>
      <c r="O37" s="2809"/>
      <c r="P37" s="2809"/>
      <c r="Q37" s="2809"/>
      <c r="R37" s="2809"/>
      <c r="S37" s="2857">
        <v>0</v>
      </c>
      <c r="T37" s="2857"/>
    </row>
    <row r="38" spans="1:20" ht="15.75" customHeight="1" x14ac:dyDescent="0.4">
      <c r="A38" s="88" t="s">
        <v>523</v>
      </c>
      <c r="B38" s="89"/>
      <c r="C38" s="73"/>
      <c r="D38" s="73"/>
      <c r="E38" s="2868"/>
      <c r="F38" s="2869"/>
      <c r="G38" s="2809"/>
      <c r="H38" s="2810"/>
      <c r="I38" s="2809">
        <v>0</v>
      </c>
      <c r="J38" s="2810"/>
      <c r="K38" s="76"/>
      <c r="L38" s="90"/>
      <c r="M38" s="91"/>
      <c r="N38" s="91"/>
      <c r="O38" s="2809"/>
      <c r="P38" s="2809"/>
      <c r="Q38" s="2809"/>
      <c r="R38" s="2809"/>
      <c r="S38" s="2809">
        <v>0</v>
      </c>
      <c r="T38" s="2809"/>
    </row>
    <row r="39" spans="1:20" ht="15.75" customHeight="1" x14ac:dyDescent="0.4">
      <c r="A39" s="88" t="s">
        <v>525</v>
      </c>
      <c r="B39" s="92"/>
      <c r="C39" s="73" t="s">
        <v>502</v>
      </c>
      <c r="D39" s="91" t="s">
        <v>503</v>
      </c>
      <c r="E39" s="2900">
        <v>4</v>
      </c>
      <c r="F39" s="2900"/>
      <c r="G39" s="2841">
        <v>38202.400000000001</v>
      </c>
      <c r="H39" s="2842">
        <v>38202.400000000001</v>
      </c>
      <c r="I39" s="2809">
        <v>152809.60000000001</v>
      </c>
      <c r="J39" s="2810"/>
      <c r="K39" s="76"/>
      <c r="L39" s="90"/>
      <c r="M39" s="91"/>
      <c r="N39" s="91"/>
      <c r="O39" s="2809"/>
      <c r="P39" s="2809"/>
      <c r="Q39" s="2809"/>
      <c r="R39" s="2809"/>
      <c r="S39" s="2809">
        <v>0</v>
      </c>
      <c r="T39" s="2809"/>
    </row>
    <row r="40" spans="1:20" ht="15.75" customHeight="1" x14ac:dyDescent="0.4">
      <c r="A40" s="88" t="s">
        <v>481</v>
      </c>
      <c r="B40" s="89"/>
      <c r="C40" s="73"/>
      <c r="D40" s="73"/>
      <c r="E40" s="2809"/>
      <c r="F40" s="2809"/>
      <c r="G40" s="2809"/>
      <c r="H40" s="2810"/>
      <c r="I40" s="2809">
        <v>0</v>
      </c>
      <c r="J40" s="2810"/>
      <c r="K40" s="76"/>
      <c r="L40" s="90"/>
      <c r="M40" s="90"/>
      <c r="N40" s="90"/>
      <c r="O40" s="2809"/>
      <c r="P40" s="2809"/>
      <c r="Q40" s="2809"/>
      <c r="R40" s="2809"/>
      <c r="S40" s="2809"/>
      <c r="T40" s="2809"/>
    </row>
    <row r="41" spans="1:20" ht="15.75" customHeight="1" x14ac:dyDescent="0.4">
      <c r="A41" s="2892" t="s">
        <v>526</v>
      </c>
      <c r="B41" s="2893"/>
      <c r="C41" s="73"/>
      <c r="D41" s="73"/>
      <c r="E41" s="2868"/>
      <c r="F41" s="2869"/>
      <c r="G41" s="2809"/>
      <c r="H41" s="2810"/>
      <c r="I41" s="2809">
        <v>0</v>
      </c>
      <c r="J41" s="2810"/>
      <c r="K41" s="76"/>
      <c r="L41" s="93" t="s">
        <v>527</v>
      </c>
      <c r="M41" s="94"/>
      <c r="N41" s="94"/>
      <c r="O41" s="2898"/>
      <c r="P41" s="2899"/>
      <c r="Q41" s="2898"/>
      <c r="R41" s="2899"/>
      <c r="S41" s="2896">
        <v>3772602.4499999997</v>
      </c>
      <c r="T41" s="2897"/>
    </row>
    <row r="42" spans="1:20" ht="15.75" customHeight="1" x14ac:dyDescent="0.4">
      <c r="A42" s="88" t="s">
        <v>528</v>
      </c>
      <c r="B42" s="89"/>
      <c r="C42" s="73"/>
      <c r="D42" s="73"/>
      <c r="E42" s="2868"/>
      <c r="F42" s="2869"/>
      <c r="G42" s="2809"/>
      <c r="H42" s="2810"/>
      <c r="I42" s="2809">
        <v>0</v>
      </c>
      <c r="J42" s="2810"/>
      <c r="K42" s="76"/>
      <c r="L42" s="95" t="s">
        <v>529</v>
      </c>
      <c r="M42" s="96"/>
      <c r="N42" s="96"/>
      <c r="O42" s="97"/>
      <c r="P42" s="97"/>
      <c r="Q42" s="97"/>
      <c r="R42" s="97"/>
      <c r="S42" s="97"/>
      <c r="T42" s="98"/>
    </row>
    <row r="43" spans="1:20" ht="15.75" customHeight="1" x14ac:dyDescent="0.4">
      <c r="A43" s="2892" t="s">
        <v>530</v>
      </c>
      <c r="B43" s="2893"/>
      <c r="C43" s="73" t="s">
        <v>502</v>
      </c>
      <c r="D43" s="73" t="s">
        <v>503</v>
      </c>
      <c r="E43" s="2868">
        <v>2</v>
      </c>
      <c r="F43" s="2869"/>
      <c r="G43" s="2841">
        <v>38202.400000000001</v>
      </c>
      <c r="H43" s="2842">
        <v>38202.400000000001</v>
      </c>
      <c r="I43" s="2809">
        <v>76404.800000000003</v>
      </c>
      <c r="J43" s="2810"/>
      <c r="K43" s="76"/>
      <c r="L43" s="99" t="s">
        <v>531</v>
      </c>
      <c r="M43" s="100"/>
      <c r="N43" s="101"/>
      <c r="O43" s="102"/>
      <c r="P43" s="102"/>
      <c r="Q43" s="102"/>
      <c r="R43" s="102"/>
      <c r="S43" s="2858">
        <v>320468.59400702181</v>
      </c>
      <c r="T43" s="2770"/>
    </row>
    <row r="44" spans="1:20" ht="15.75" customHeight="1" x14ac:dyDescent="0.4">
      <c r="A44" s="88" t="s">
        <v>532</v>
      </c>
      <c r="B44" s="89"/>
      <c r="C44" s="73"/>
      <c r="D44" s="73"/>
      <c r="E44" s="2868"/>
      <c r="F44" s="2869"/>
      <c r="G44" s="2809"/>
      <c r="H44" s="2810"/>
      <c r="I44" s="2809">
        <v>0</v>
      </c>
      <c r="J44" s="2810"/>
      <c r="K44" s="76"/>
      <c r="L44" s="84" t="s">
        <v>533</v>
      </c>
      <c r="M44" s="101"/>
      <c r="N44" s="101"/>
      <c r="O44" s="102"/>
      <c r="P44" s="102"/>
      <c r="Q44" s="102"/>
      <c r="R44" s="102"/>
      <c r="S44" s="2858">
        <v>170000</v>
      </c>
      <c r="T44" s="2770"/>
    </row>
    <row r="45" spans="1:20" ht="15.75" customHeight="1" x14ac:dyDescent="0.4">
      <c r="A45" s="84" t="s">
        <v>534</v>
      </c>
      <c r="B45" s="87"/>
      <c r="C45" s="91" t="s">
        <v>502</v>
      </c>
      <c r="D45" s="91" t="s">
        <v>503</v>
      </c>
      <c r="E45" s="2900">
        <v>2</v>
      </c>
      <c r="F45" s="2900"/>
      <c r="G45" s="2841">
        <v>38202.400000000001</v>
      </c>
      <c r="H45" s="2842">
        <v>38202.400000000001</v>
      </c>
      <c r="I45" s="2809">
        <v>76404.800000000003</v>
      </c>
      <c r="J45" s="2810"/>
      <c r="K45" s="76"/>
      <c r="L45" s="104" t="s">
        <v>535</v>
      </c>
      <c r="M45" s="101"/>
      <c r="N45" s="101"/>
      <c r="O45" s="102"/>
      <c r="P45" s="102"/>
      <c r="Q45" s="102"/>
      <c r="R45" s="102"/>
      <c r="S45" s="2858">
        <v>800000</v>
      </c>
      <c r="T45" s="2770"/>
    </row>
    <row r="46" spans="1:20" ht="15.75" customHeight="1" x14ac:dyDescent="0.4">
      <c r="A46" s="2901" t="s">
        <v>536</v>
      </c>
      <c r="B46" s="2902"/>
      <c r="C46" s="105" t="s">
        <v>502</v>
      </c>
      <c r="D46" s="105" t="s">
        <v>503</v>
      </c>
      <c r="E46" s="2857">
        <v>2</v>
      </c>
      <c r="F46" s="2857"/>
      <c r="G46" s="2841">
        <v>38202.400000000001</v>
      </c>
      <c r="H46" s="2842">
        <v>38202.400000000001</v>
      </c>
      <c r="I46" s="2809">
        <v>76404.800000000003</v>
      </c>
      <c r="J46" s="2810"/>
      <c r="K46" s="76"/>
      <c r="L46" s="104" t="s">
        <v>537</v>
      </c>
      <c r="M46" s="106"/>
      <c r="N46" s="101"/>
      <c r="O46" s="102"/>
      <c r="P46" s="102"/>
      <c r="Q46" s="102"/>
      <c r="R46" s="102"/>
      <c r="S46" s="2858">
        <v>480702.89101053268</v>
      </c>
      <c r="T46" s="2770"/>
    </row>
    <row r="47" spans="1:20" ht="15.75" customHeight="1" x14ac:dyDescent="0.4">
      <c r="A47" s="88" t="s">
        <v>538</v>
      </c>
      <c r="B47" s="89"/>
      <c r="C47" s="105" t="s">
        <v>502</v>
      </c>
      <c r="D47" s="105" t="s">
        <v>503</v>
      </c>
      <c r="E47" s="2868">
        <v>7</v>
      </c>
      <c r="F47" s="2869"/>
      <c r="G47" s="2841">
        <v>38202.400000000001</v>
      </c>
      <c r="H47" s="2842">
        <v>38202.400000000001</v>
      </c>
      <c r="I47" s="2809">
        <v>267416.8</v>
      </c>
      <c r="J47" s="2810"/>
      <c r="K47" s="76"/>
      <c r="L47" s="107" t="s">
        <v>510</v>
      </c>
      <c r="M47" s="108"/>
      <c r="N47" s="108"/>
      <c r="O47" s="109"/>
      <c r="P47" s="109"/>
      <c r="Q47" s="109"/>
      <c r="R47" s="109"/>
      <c r="S47" s="2999"/>
      <c r="T47" s="3000"/>
    </row>
    <row r="48" spans="1:20" ht="15.75" customHeight="1" x14ac:dyDescent="0.4">
      <c r="A48" s="88" t="s">
        <v>460</v>
      </c>
      <c r="B48" s="89"/>
      <c r="C48" s="73" t="s">
        <v>502</v>
      </c>
      <c r="D48" s="73" t="s">
        <v>502</v>
      </c>
      <c r="E48" s="2868">
        <v>3</v>
      </c>
      <c r="F48" s="2869"/>
      <c r="G48" s="2841">
        <v>38202.400000000001</v>
      </c>
      <c r="H48" s="2842">
        <v>38202.400000000001</v>
      </c>
      <c r="I48" s="2809">
        <v>114607.20000000001</v>
      </c>
      <c r="J48" s="2810"/>
      <c r="K48" s="76"/>
      <c r="L48" s="110" t="s">
        <v>539</v>
      </c>
      <c r="M48" s="111"/>
      <c r="N48" s="111"/>
      <c r="O48" s="112"/>
      <c r="P48" s="112"/>
      <c r="Q48" s="112"/>
      <c r="R48" s="112"/>
      <c r="S48" s="2859">
        <v>1771171.4850175544</v>
      </c>
      <c r="T48" s="2860"/>
    </row>
    <row r="49" spans="1:20" ht="15.75" customHeight="1" x14ac:dyDescent="0.4">
      <c r="A49" s="2892" t="s">
        <v>540</v>
      </c>
      <c r="B49" s="2893"/>
      <c r="C49" s="73"/>
      <c r="D49" s="73"/>
      <c r="E49" s="2809"/>
      <c r="F49" s="2809"/>
      <c r="G49" s="2809"/>
      <c r="H49" s="2810"/>
      <c r="I49" s="2809">
        <v>0</v>
      </c>
      <c r="J49" s="2810"/>
      <c r="K49" s="76"/>
      <c r="L49" s="113"/>
      <c r="M49" s="101"/>
      <c r="N49" s="101"/>
      <c r="O49" s="102"/>
      <c r="P49" s="102"/>
      <c r="Q49" s="102"/>
      <c r="R49" s="102"/>
      <c r="S49" s="102"/>
      <c r="T49" s="103"/>
    </row>
    <row r="50" spans="1:20" ht="15.75" customHeight="1" thickBot="1" x14ac:dyDescent="0.45">
      <c r="A50" s="2892" t="s">
        <v>541</v>
      </c>
      <c r="B50" s="2893"/>
      <c r="C50" s="73"/>
      <c r="D50" s="73"/>
      <c r="E50" s="2868"/>
      <c r="F50" s="2869"/>
      <c r="G50" s="2809"/>
      <c r="H50" s="2810"/>
      <c r="I50" s="2809">
        <v>0</v>
      </c>
      <c r="J50" s="2810"/>
      <c r="K50" s="76"/>
      <c r="L50" s="114" t="s">
        <v>542</v>
      </c>
      <c r="M50" s="115"/>
      <c r="N50" s="115"/>
      <c r="O50" s="115"/>
      <c r="P50" s="115"/>
      <c r="Q50" s="115"/>
      <c r="R50" s="115"/>
      <c r="S50" s="2861">
        <v>9782886.3351930976</v>
      </c>
      <c r="T50" s="2862"/>
    </row>
    <row r="51" spans="1:20" ht="15.75" customHeight="1" thickBot="1" x14ac:dyDescent="0.45">
      <c r="A51" s="84" t="s">
        <v>543</v>
      </c>
      <c r="B51" s="87"/>
      <c r="C51" s="91"/>
      <c r="D51" s="91"/>
      <c r="E51" s="2809"/>
      <c r="F51" s="2810"/>
      <c r="G51" s="2809"/>
      <c r="H51" s="2810"/>
      <c r="I51" s="2809">
        <v>0</v>
      </c>
      <c r="J51" s="2810"/>
      <c r="K51" s="76"/>
      <c r="L51" s="71"/>
      <c r="M51" s="71"/>
      <c r="N51" s="71"/>
      <c r="O51" s="71"/>
      <c r="P51" s="71"/>
      <c r="Q51" s="71"/>
      <c r="R51" s="71"/>
      <c r="S51" s="71"/>
      <c r="T51" s="71"/>
    </row>
    <row r="52" spans="1:20" ht="15.75" customHeight="1" x14ac:dyDescent="0.4">
      <c r="A52" s="84" t="s">
        <v>544</v>
      </c>
      <c r="B52" s="87"/>
      <c r="C52" s="91"/>
      <c r="D52" s="91"/>
      <c r="E52" s="2809"/>
      <c r="F52" s="2810"/>
      <c r="G52" s="2809"/>
      <c r="H52" s="2810"/>
      <c r="I52" s="2809">
        <v>0</v>
      </c>
      <c r="J52" s="2810"/>
      <c r="K52" s="76"/>
      <c r="L52" s="71"/>
      <c r="M52" s="2782" t="s">
        <v>545</v>
      </c>
      <c r="N52" s="2783"/>
      <c r="O52" s="2783"/>
      <c r="P52" s="2783"/>
      <c r="Q52" s="2784"/>
      <c r="R52" s="71"/>
      <c r="S52" s="71"/>
      <c r="T52" s="71"/>
    </row>
    <row r="53" spans="1:20" ht="15.75" customHeight="1" x14ac:dyDescent="0.4">
      <c r="A53" s="84" t="s">
        <v>546</v>
      </c>
      <c r="B53" s="87"/>
      <c r="C53" s="91"/>
      <c r="D53" s="91"/>
      <c r="E53" s="2809"/>
      <c r="F53" s="2810"/>
      <c r="G53" s="2809"/>
      <c r="H53" s="2810"/>
      <c r="I53" s="2809">
        <v>0</v>
      </c>
      <c r="J53" s="2810"/>
      <c r="K53" s="76"/>
      <c r="L53" s="101"/>
      <c r="M53" s="116" t="s">
        <v>547</v>
      </c>
      <c r="N53" s="117"/>
      <c r="O53" s="117"/>
      <c r="P53" s="117"/>
      <c r="Q53" s="118">
        <v>2.1744388609715246</v>
      </c>
      <c r="R53" s="101"/>
      <c r="S53" s="101"/>
      <c r="T53" s="101"/>
    </row>
    <row r="54" spans="1:20" ht="15.75" customHeight="1" x14ac:dyDescent="0.4">
      <c r="A54" s="84" t="s">
        <v>548</v>
      </c>
      <c r="B54" s="87"/>
      <c r="C54" s="91"/>
      <c r="D54" s="91"/>
      <c r="E54" s="2809"/>
      <c r="F54" s="2810"/>
      <c r="G54" s="2809"/>
      <c r="H54" s="2810"/>
      <c r="I54" s="2809">
        <v>0</v>
      </c>
      <c r="J54" s="2810"/>
      <c r="K54" s="76"/>
      <c r="L54" s="101"/>
      <c r="M54" s="119" t="s">
        <v>549</v>
      </c>
      <c r="N54" s="117"/>
      <c r="O54" s="117"/>
      <c r="P54" s="120"/>
      <c r="Q54" s="121">
        <v>9782886.3351930976</v>
      </c>
      <c r="R54" s="101"/>
      <c r="S54" s="101"/>
      <c r="T54" s="101"/>
    </row>
    <row r="55" spans="1:20" ht="15.75" customHeight="1" x14ac:dyDescent="0.4">
      <c r="A55" s="86" t="s">
        <v>550</v>
      </c>
      <c r="B55" s="87"/>
      <c r="C55" s="91"/>
      <c r="D55" s="91"/>
      <c r="E55" s="2809"/>
      <c r="F55" s="2810"/>
      <c r="G55" s="2809"/>
      <c r="H55" s="2810"/>
      <c r="I55" s="2864">
        <v>2360660.9601755445</v>
      </c>
      <c r="J55" s="2865"/>
      <c r="K55" s="74"/>
      <c r="L55" s="101"/>
      <c r="M55" s="116" t="s">
        <v>551</v>
      </c>
      <c r="N55" s="117"/>
      <c r="O55" s="117"/>
      <c r="P55" s="117"/>
      <c r="Q55" s="121">
        <v>3800000</v>
      </c>
      <c r="R55" s="54"/>
      <c r="S55" s="101"/>
      <c r="T55" s="101"/>
    </row>
    <row r="56" spans="1:20" ht="15.75" customHeight="1" x14ac:dyDescent="0.4">
      <c r="A56" s="84" t="s">
        <v>825</v>
      </c>
      <c r="B56" s="87"/>
      <c r="C56" s="91" t="s">
        <v>502</v>
      </c>
      <c r="D56" s="91" t="s">
        <v>503</v>
      </c>
      <c r="E56" s="2809">
        <v>52</v>
      </c>
      <c r="F56" s="2810"/>
      <c r="G56" s="2841">
        <v>38202.400000000001</v>
      </c>
      <c r="H56" s="2842">
        <v>38202.400000000001</v>
      </c>
      <c r="I56" s="2809">
        <v>1986524.8</v>
      </c>
      <c r="J56" s="2810"/>
      <c r="K56" s="76"/>
      <c r="L56" s="101"/>
      <c r="M56" s="116" t="s">
        <v>763</v>
      </c>
      <c r="N56" s="117"/>
      <c r="O56" s="117"/>
      <c r="P56" s="117"/>
      <c r="Q56" s="121">
        <v>8262867.6716917939</v>
      </c>
      <c r="R56" s="122"/>
      <c r="S56" s="122"/>
      <c r="T56" s="101"/>
    </row>
    <row r="57" spans="1:20" ht="15.75" customHeight="1" thickBot="1" x14ac:dyDescent="0.45">
      <c r="A57" s="84" t="s">
        <v>553</v>
      </c>
      <c r="B57" s="87"/>
      <c r="C57" s="91"/>
      <c r="D57" s="91"/>
      <c r="E57" s="2809"/>
      <c r="F57" s="2810"/>
      <c r="G57" s="2809"/>
      <c r="H57" s="2810"/>
      <c r="I57" s="2809">
        <v>0</v>
      </c>
      <c r="J57" s="2810"/>
      <c r="K57" s="76"/>
      <c r="L57" s="101"/>
      <c r="M57" s="123" t="s">
        <v>554</v>
      </c>
      <c r="N57" s="124"/>
      <c r="O57" s="124"/>
      <c r="P57" s="124"/>
      <c r="Q57" s="125">
        <v>-1520018.6635013036</v>
      </c>
      <c r="R57" s="101"/>
      <c r="S57" s="101"/>
      <c r="T57" s="101"/>
    </row>
    <row r="58" spans="1:20" ht="15.75" customHeight="1" thickBot="1" x14ac:dyDescent="0.45">
      <c r="A58" s="84" t="s">
        <v>555</v>
      </c>
      <c r="B58" s="87"/>
      <c r="C58" s="91" t="s">
        <v>556</v>
      </c>
      <c r="D58" s="91" t="s">
        <v>557</v>
      </c>
      <c r="E58" s="2888">
        <v>2.1744388609715246</v>
      </c>
      <c r="F58" s="2903"/>
      <c r="G58" s="2809">
        <v>40197.32</v>
      </c>
      <c r="H58" s="2810">
        <v>40197.32</v>
      </c>
      <c r="I58" s="2809">
        <v>87406.61471490789</v>
      </c>
      <c r="J58" s="2810"/>
      <c r="K58" s="76"/>
      <c r="L58" s="71"/>
      <c r="M58" s="1097" t="s">
        <v>764</v>
      </c>
      <c r="N58" s="1098"/>
      <c r="O58" s="1098"/>
      <c r="P58" s="1098"/>
      <c r="Q58" s="1100">
        <v>-15.537527590739417</v>
      </c>
      <c r="R58" s="71"/>
      <c r="S58" s="71"/>
      <c r="T58" s="71"/>
    </row>
    <row r="59" spans="1:20" ht="15.75" customHeight="1" x14ac:dyDescent="0.4">
      <c r="A59" s="84" t="s">
        <v>559</v>
      </c>
      <c r="B59" s="87"/>
      <c r="C59" s="91"/>
      <c r="D59" s="91" t="s">
        <v>466</v>
      </c>
      <c r="E59" s="2809">
        <v>40</v>
      </c>
      <c r="F59" s="2810"/>
      <c r="G59" s="2841">
        <v>449.44</v>
      </c>
      <c r="H59" s="2842">
        <v>449.44</v>
      </c>
      <c r="I59" s="2809">
        <v>17977.599999999999</v>
      </c>
      <c r="J59" s="2810"/>
      <c r="K59" s="76"/>
      <c r="M59" s="71" t="s">
        <v>558</v>
      </c>
      <c r="Q59" s="71"/>
      <c r="R59" s="71"/>
      <c r="S59" s="71"/>
      <c r="T59" s="71"/>
    </row>
    <row r="60" spans="1:20" ht="15.75" customHeight="1" x14ac:dyDescent="0.4">
      <c r="A60" s="84" t="s">
        <v>560</v>
      </c>
      <c r="B60" s="87"/>
      <c r="C60" s="91"/>
      <c r="D60" s="91"/>
      <c r="E60" s="2888"/>
      <c r="F60" s="2903"/>
      <c r="G60" s="2809"/>
      <c r="H60" s="2810"/>
      <c r="I60" s="2809"/>
      <c r="J60" s="2810"/>
      <c r="K60" s="76"/>
      <c r="L60" s="246" t="s">
        <v>1530</v>
      </c>
      <c r="M60" s="8"/>
      <c r="N60" s="8"/>
      <c r="O60" s="8"/>
      <c r="P60" s="9"/>
      <c r="Q60" s="10"/>
      <c r="R60" s="2085"/>
      <c r="S60" s="1099"/>
      <c r="T60" s="71"/>
    </row>
    <row r="61" spans="1:20" ht="15.75" customHeight="1" x14ac:dyDescent="0.4">
      <c r="A61" s="84" t="s">
        <v>620</v>
      </c>
      <c r="B61" s="87"/>
      <c r="C61" s="91"/>
      <c r="D61" s="91" t="s">
        <v>561</v>
      </c>
      <c r="E61" s="2888">
        <v>2.1744388609715246</v>
      </c>
      <c r="F61" s="2903"/>
      <c r="G61" s="2809">
        <v>123596</v>
      </c>
      <c r="H61" s="2810">
        <v>123596</v>
      </c>
      <c r="I61" s="2809">
        <v>268751.94546063658</v>
      </c>
      <c r="J61" s="2810"/>
      <c r="K61" s="76"/>
      <c r="L61" s="48" t="s">
        <v>641</v>
      </c>
      <c r="M61" s="48"/>
      <c r="N61" s="48"/>
      <c r="O61" s="48"/>
      <c r="P61" s="71"/>
      <c r="Q61" s="71"/>
      <c r="R61" s="71"/>
      <c r="S61" s="71"/>
      <c r="T61" s="71"/>
    </row>
    <row r="62" spans="1:20" ht="15.75" customHeight="1" thickBot="1" x14ac:dyDescent="0.25">
      <c r="A62" s="126" t="s">
        <v>563</v>
      </c>
      <c r="B62" s="127"/>
      <c r="C62" s="128"/>
      <c r="D62" s="129"/>
      <c r="E62" s="2904">
        <v>75</v>
      </c>
      <c r="F62" s="2905"/>
      <c r="G62" s="2906"/>
      <c r="H62" s="2907"/>
      <c r="I62" s="2904">
        <v>4239112.4001755444</v>
      </c>
      <c r="J62" s="2905"/>
      <c r="K62" s="130"/>
      <c r="L62" s="2155" t="s">
        <v>1825</v>
      </c>
      <c r="M62" s="48"/>
      <c r="N62" s="48"/>
      <c r="O62" s="48"/>
      <c r="P62" s="71"/>
      <c r="Q62" s="71"/>
      <c r="R62" s="122"/>
      <c r="S62" s="101"/>
      <c r="T62" s="101"/>
    </row>
    <row r="63" spans="1:20" ht="14.1" customHeight="1" x14ac:dyDescent="0.2">
      <c r="A63" s="48"/>
      <c r="B63" s="48"/>
      <c r="C63" s="49"/>
      <c r="D63" s="49"/>
      <c r="E63" s="49"/>
      <c r="F63" s="49"/>
      <c r="G63" s="50"/>
      <c r="H63" s="50"/>
      <c r="I63" s="52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</row>
    <row r="64" spans="1:20" ht="14.1" customHeight="1" x14ac:dyDescent="0.2">
      <c r="A64" s="48" t="s">
        <v>1611</v>
      </c>
      <c r="B64" s="48"/>
      <c r="C64" s="49"/>
      <c r="D64" s="49"/>
      <c r="E64" s="49"/>
      <c r="F64" s="49"/>
      <c r="G64" s="50"/>
      <c r="H64" s="50"/>
      <c r="I64" s="52"/>
      <c r="J64" s="53"/>
      <c r="K64" s="53"/>
      <c r="L64" s="48"/>
      <c r="M64" s="48"/>
      <c r="N64" s="49"/>
      <c r="O64" s="49"/>
      <c r="P64" s="49"/>
      <c r="Q64" s="49"/>
      <c r="R64" s="53"/>
      <c r="S64" s="53"/>
      <c r="T64" s="53"/>
    </row>
    <row r="65" spans="1:20" ht="14.1" customHeight="1" x14ac:dyDescent="0.2">
      <c r="A65" s="2854"/>
      <c r="B65" s="2854"/>
      <c r="C65" s="2854"/>
      <c r="D65" s="2854"/>
      <c r="E65" s="2854"/>
      <c r="F65" s="2854"/>
      <c r="G65" s="2854"/>
      <c r="H65" s="2854"/>
      <c r="I65" s="2854"/>
      <c r="J65" s="2854"/>
      <c r="K65" s="2854"/>
      <c r="L65" s="2854"/>
      <c r="M65" s="2854"/>
      <c r="N65" s="2854"/>
      <c r="O65" s="2854"/>
      <c r="P65" s="2854"/>
      <c r="Q65" s="2854"/>
      <c r="R65" s="2854"/>
      <c r="S65" s="2854"/>
      <c r="T65" s="2854"/>
    </row>
    <row r="66" spans="1:20" ht="14.1" customHeight="1" x14ac:dyDescent="0.2">
      <c r="A66" s="2854"/>
      <c r="B66" s="2854"/>
      <c r="C66" s="2854"/>
      <c r="D66" s="2854"/>
      <c r="E66" s="2854"/>
      <c r="F66" s="2854"/>
      <c r="G66" s="2854"/>
      <c r="H66" s="2854"/>
      <c r="I66" s="2854"/>
      <c r="J66" s="2854"/>
      <c r="K66" s="2854"/>
      <c r="L66" s="2854"/>
      <c r="M66" s="2854"/>
      <c r="N66" s="2854"/>
      <c r="O66" s="2854"/>
      <c r="P66" s="2854"/>
      <c r="Q66" s="2854"/>
      <c r="R66" s="2854"/>
      <c r="S66" s="2854"/>
      <c r="T66" s="2854"/>
    </row>
    <row r="67" spans="1:20" ht="14.1" customHeight="1" x14ac:dyDescent="0.2">
      <c r="A67" s="188"/>
      <c r="B67" s="222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</row>
    <row r="68" spans="1:20" ht="14.1" customHeight="1" x14ac:dyDescent="0.2">
      <c r="A68" s="188"/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</row>
    <row r="69" spans="1:20" ht="14.1" customHeight="1" x14ac:dyDescent="0.2">
      <c r="A69" s="188"/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</row>
    <row r="70" spans="1:20" ht="14.1" customHeight="1" x14ac:dyDescent="0.2">
      <c r="A70" s="48"/>
      <c r="B70" s="48"/>
      <c r="C70" s="49"/>
      <c r="D70" s="49"/>
      <c r="E70" s="49"/>
      <c r="F70" s="49"/>
      <c r="G70" s="50"/>
      <c r="H70" s="50"/>
      <c r="I70" s="52"/>
      <c r="J70" s="53"/>
      <c r="K70" s="53"/>
      <c r="L70" s="48"/>
      <c r="M70" s="48"/>
      <c r="N70" s="49"/>
      <c r="O70" s="49"/>
      <c r="P70" s="49"/>
      <c r="Q70" s="49"/>
      <c r="R70" s="53"/>
      <c r="S70" s="53"/>
      <c r="T70" s="53"/>
    </row>
    <row r="71" spans="1:20" ht="14.1" customHeight="1" x14ac:dyDescent="0.2">
      <c r="A71" s="2863" t="s">
        <v>1909</v>
      </c>
      <c r="B71" s="2863"/>
      <c r="C71" s="2863"/>
      <c r="D71" s="2863"/>
      <c r="E71" s="2863"/>
      <c r="F71" s="2863"/>
      <c r="G71" s="2863"/>
      <c r="H71" s="2863"/>
      <c r="I71" s="2863"/>
      <c r="J71" s="2863"/>
      <c r="K71" s="2863"/>
      <c r="L71" s="2863"/>
      <c r="M71" s="2863"/>
      <c r="N71" s="2863"/>
      <c r="O71" s="2863"/>
      <c r="P71" s="2863"/>
      <c r="Q71" s="2863"/>
      <c r="R71" s="2863"/>
      <c r="S71" s="2863"/>
      <c r="T71" s="2863"/>
    </row>
    <row r="72" spans="1:20" ht="14.1" customHeight="1" x14ac:dyDescent="0.2">
      <c r="A72" s="56"/>
      <c r="B72" s="56"/>
      <c r="C72" s="131"/>
      <c r="D72" s="57"/>
      <c r="E72" s="57"/>
      <c r="F72" s="57"/>
      <c r="G72" s="59"/>
      <c r="H72" s="59"/>
      <c r="I72" s="61"/>
      <c r="J72" s="53"/>
      <c r="K72" s="53"/>
      <c r="L72" s="56"/>
      <c r="M72" s="56"/>
      <c r="N72" s="131"/>
      <c r="O72" s="53"/>
      <c r="P72" s="53"/>
      <c r="Q72" s="53"/>
      <c r="R72" s="53"/>
      <c r="S72" s="53"/>
      <c r="T72" s="53"/>
    </row>
    <row r="73" spans="1:20" ht="14.1" customHeight="1" thickBot="1" x14ac:dyDescent="0.25">
      <c r="A73" s="56"/>
      <c r="B73" s="56"/>
      <c r="C73" s="57"/>
      <c r="D73" s="57"/>
      <c r="E73" s="57"/>
      <c r="F73" s="57"/>
      <c r="G73" s="59"/>
      <c r="H73" s="59"/>
      <c r="I73" s="61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</row>
    <row r="74" spans="1:20" ht="15.75" customHeight="1" x14ac:dyDescent="0.3">
      <c r="A74" s="2812" t="s">
        <v>441</v>
      </c>
      <c r="B74" s="2813"/>
      <c r="C74" s="2818" t="s">
        <v>442</v>
      </c>
      <c r="D74" s="2819"/>
      <c r="E74" s="2819"/>
      <c r="F74" s="2820"/>
      <c r="G74" s="2824" t="s">
        <v>443</v>
      </c>
      <c r="H74" s="2825"/>
      <c r="I74" s="2818" t="s">
        <v>445</v>
      </c>
      <c r="J74" s="2820"/>
      <c r="K74" s="62"/>
      <c r="L74" s="2826" t="s">
        <v>441</v>
      </c>
      <c r="M74" s="2819" t="s">
        <v>442</v>
      </c>
      <c r="N74" s="2819"/>
      <c r="O74" s="2819"/>
      <c r="P74" s="2820"/>
      <c r="Q74" s="2824" t="s">
        <v>443</v>
      </c>
      <c r="R74" s="2825"/>
      <c r="S74" s="2818" t="s">
        <v>445</v>
      </c>
      <c r="T74" s="2849"/>
    </row>
    <row r="75" spans="1:20" ht="15.75" customHeight="1" thickBot="1" x14ac:dyDescent="0.35">
      <c r="A75" s="2814"/>
      <c r="B75" s="2815"/>
      <c r="C75" s="2821"/>
      <c r="D75" s="2822"/>
      <c r="E75" s="2822"/>
      <c r="F75" s="2823"/>
      <c r="G75" s="2829" t="s">
        <v>446</v>
      </c>
      <c r="H75" s="2830"/>
      <c r="I75" s="2831"/>
      <c r="J75" s="2832"/>
      <c r="K75" s="62"/>
      <c r="L75" s="2827"/>
      <c r="M75" s="2822"/>
      <c r="N75" s="2822"/>
      <c r="O75" s="2822"/>
      <c r="P75" s="2823"/>
      <c r="Q75" s="2829" t="s">
        <v>446</v>
      </c>
      <c r="R75" s="2830"/>
      <c r="S75" s="2831"/>
      <c r="T75" s="2850"/>
    </row>
    <row r="76" spans="1:20" ht="15.75" customHeight="1" x14ac:dyDescent="0.3">
      <c r="A76" s="2814"/>
      <c r="B76" s="2815"/>
      <c r="C76" s="66" t="s">
        <v>447</v>
      </c>
      <c r="D76" s="2873" t="s">
        <v>448</v>
      </c>
      <c r="E76" s="2831" t="s">
        <v>449</v>
      </c>
      <c r="F76" s="2832"/>
      <c r="G76" s="2829" t="s">
        <v>450</v>
      </c>
      <c r="H76" s="2830"/>
      <c r="I76" s="2831" t="s">
        <v>354</v>
      </c>
      <c r="J76" s="2832"/>
      <c r="K76" s="62"/>
      <c r="L76" s="2827"/>
      <c r="M76" s="64" t="s">
        <v>447</v>
      </c>
      <c r="N76" s="2873" t="s">
        <v>448</v>
      </c>
      <c r="O76" s="2831" t="s">
        <v>449</v>
      </c>
      <c r="P76" s="2832"/>
      <c r="Q76" s="2829" t="s">
        <v>450</v>
      </c>
      <c r="R76" s="2830"/>
      <c r="S76" s="2831" t="s">
        <v>354</v>
      </c>
      <c r="T76" s="2850"/>
    </row>
    <row r="77" spans="1:20" ht="15.75" customHeight="1" thickBot="1" x14ac:dyDescent="0.35">
      <c r="A77" s="2816"/>
      <c r="B77" s="2817"/>
      <c r="C77" s="67" t="s">
        <v>451</v>
      </c>
      <c r="D77" s="2834"/>
      <c r="E77" s="2821"/>
      <c r="F77" s="2823"/>
      <c r="G77" s="2761"/>
      <c r="H77" s="2762"/>
      <c r="I77" s="2835"/>
      <c r="J77" s="2836"/>
      <c r="K77" s="62"/>
      <c r="L77" s="2828"/>
      <c r="M77" s="63" t="s">
        <v>451</v>
      </c>
      <c r="N77" s="2834"/>
      <c r="O77" s="2821"/>
      <c r="P77" s="2823"/>
      <c r="Q77" s="2761"/>
      <c r="R77" s="2762"/>
      <c r="S77" s="2852"/>
      <c r="T77" s="2853"/>
    </row>
    <row r="78" spans="1:20" ht="15.75" customHeight="1" x14ac:dyDescent="0.4">
      <c r="A78" s="68" t="s">
        <v>452</v>
      </c>
      <c r="B78" s="69"/>
      <c r="C78" s="70"/>
      <c r="D78" s="70"/>
      <c r="E78" s="2874"/>
      <c r="F78" s="2875"/>
      <c r="G78" s="2872"/>
      <c r="H78" s="2876"/>
      <c r="I78" s="2877"/>
      <c r="J78" s="2878"/>
      <c r="K78" s="53"/>
      <c r="L78" s="72" t="s">
        <v>453</v>
      </c>
      <c r="M78" s="70"/>
      <c r="N78" s="70"/>
      <c r="O78" s="2872"/>
      <c r="P78" s="2872"/>
      <c r="Q78" s="2872"/>
      <c r="R78" s="2872"/>
      <c r="S78" s="2872"/>
      <c r="T78" s="2872"/>
    </row>
    <row r="79" spans="1:20" ht="15.75" customHeight="1" x14ac:dyDescent="0.4">
      <c r="A79" s="2870" t="s">
        <v>454</v>
      </c>
      <c r="B79" s="2871"/>
      <c r="C79" s="73"/>
      <c r="D79" s="73"/>
      <c r="E79" s="2868"/>
      <c r="F79" s="2869"/>
      <c r="G79" s="2809"/>
      <c r="H79" s="2810"/>
      <c r="I79" s="2864">
        <v>0</v>
      </c>
      <c r="J79" s="2865"/>
      <c r="K79" s="137"/>
      <c r="L79" s="75"/>
      <c r="M79" s="73"/>
      <c r="N79" s="73"/>
      <c r="O79" s="2809"/>
      <c r="P79" s="2809"/>
      <c r="Q79" s="2809"/>
      <c r="R79" s="2809"/>
      <c r="S79" s="2809"/>
      <c r="T79" s="2809"/>
    </row>
    <row r="80" spans="1:20" ht="15.75" customHeight="1" x14ac:dyDescent="0.4">
      <c r="A80" s="2866" t="s">
        <v>455</v>
      </c>
      <c r="B80" s="2867"/>
      <c r="C80" s="73"/>
      <c r="D80" s="73"/>
      <c r="E80" s="2868"/>
      <c r="F80" s="2869"/>
      <c r="G80" s="2809"/>
      <c r="H80" s="2810"/>
      <c r="I80" s="2809">
        <v>0</v>
      </c>
      <c r="J80" s="2810"/>
      <c r="K80" s="140"/>
      <c r="L80" s="75" t="s">
        <v>564</v>
      </c>
      <c r="M80" s="73"/>
      <c r="N80" s="73" t="s">
        <v>458</v>
      </c>
      <c r="O80" s="2809">
        <v>175</v>
      </c>
      <c r="P80" s="2809"/>
      <c r="Q80" s="2809">
        <v>5505.64</v>
      </c>
      <c r="R80" s="2809"/>
      <c r="S80" s="2809">
        <v>963487</v>
      </c>
      <c r="T80" s="2809"/>
    </row>
    <row r="81" spans="1:20" ht="15.75" customHeight="1" x14ac:dyDescent="0.4">
      <c r="A81" s="2866" t="s">
        <v>459</v>
      </c>
      <c r="B81" s="2867"/>
      <c r="C81" s="73"/>
      <c r="D81" s="73"/>
      <c r="E81" s="2868"/>
      <c r="F81" s="2869"/>
      <c r="G81" s="2809"/>
      <c r="H81" s="2810"/>
      <c r="I81" s="2809">
        <v>0</v>
      </c>
      <c r="J81" s="2810"/>
      <c r="K81" s="140"/>
      <c r="L81" s="75" t="s">
        <v>460</v>
      </c>
      <c r="M81" s="2227"/>
      <c r="N81" s="73"/>
      <c r="O81" s="2809"/>
      <c r="P81" s="2809"/>
      <c r="Q81" s="2809"/>
      <c r="R81" s="2809"/>
      <c r="S81" s="2809">
        <v>0</v>
      </c>
      <c r="T81" s="2809"/>
    </row>
    <row r="82" spans="1:20" ht="15.75" customHeight="1" x14ac:dyDescent="0.4">
      <c r="A82" s="2866" t="s">
        <v>461</v>
      </c>
      <c r="B82" s="2867"/>
      <c r="C82" s="73"/>
      <c r="D82" s="73"/>
      <c r="E82" s="2868"/>
      <c r="F82" s="2868"/>
      <c r="G82" s="2809"/>
      <c r="H82" s="2810"/>
      <c r="I82" s="2809">
        <v>0</v>
      </c>
      <c r="J82" s="2810"/>
      <c r="K82" s="140"/>
      <c r="L82" s="90" t="s">
        <v>464</v>
      </c>
      <c r="M82" s="2229" t="s">
        <v>1620</v>
      </c>
      <c r="N82" s="2225" t="s">
        <v>814</v>
      </c>
      <c r="O82" s="2908">
        <v>3.5</v>
      </c>
      <c r="P82" s="2909"/>
      <c r="Q82" s="2879">
        <v>103300</v>
      </c>
      <c r="R82" s="2879"/>
      <c r="S82" s="2809">
        <v>361550</v>
      </c>
      <c r="T82" s="2809"/>
    </row>
    <row r="83" spans="1:20" ht="15.75" customHeight="1" x14ac:dyDescent="0.2">
      <c r="A83" s="2880" t="s">
        <v>565</v>
      </c>
      <c r="B83" s="2881"/>
      <c r="C83" s="73"/>
      <c r="D83" s="73"/>
      <c r="E83" s="2868"/>
      <c r="F83" s="2868"/>
      <c r="G83" s="2809"/>
      <c r="H83" s="2809"/>
      <c r="I83" s="2864">
        <v>487752.64</v>
      </c>
      <c r="J83" s="2864"/>
      <c r="K83" s="142"/>
      <c r="L83" s="90" t="s">
        <v>464</v>
      </c>
      <c r="M83" s="2229" t="s">
        <v>1621</v>
      </c>
      <c r="N83" s="2150" t="s">
        <v>814</v>
      </c>
      <c r="O83" s="2908">
        <v>1</v>
      </c>
      <c r="P83" s="2909"/>
      <c r="Q83" s="2841">
        <v>71430</v>
      </c>
      <c r="R83" s="2841"/>
      <c r="S83" s="2809">
        <v>71430</v>
      </c>
      <c r="T83" s="2809"/>
    </row>
    <row r="84" spans="1:20" ht="15.75" customHeight="1" x14ac:dyDescent="0.4">
      <c r="A84" s="78" t="s">
        <v>467</v>
      </c>
      <c r="B84" s="79"/>
      <c r="C84" s="73"/>
      <c r="D84" s="73"/>
      <c r="E84" s="2868"/>
      <c r="F84" s="2868"/>
      <c r="G84" s="2809"/>
      <c r="H84" s="2810"/>
      <c r="I84" s="2809">
        <v>0</v>
      </c>
      <c r="J84" s="2810"/>
      <c r="K84" s="140"/>
      <c r="L84" s="90" t="s">
        <v>464</v>
      </c>
      <c r="M84" s="2229" t="s">
        <v>1622</v>
      </c>
      <c r="N84" s="2225" t="s">
        <v>814</v>
      </c>
      <c r="O84" s="2908">
        <v>2</v>
      </c>
      <c r="P84" s="2909"/>
      <c r="Q84" s="2882">
        <v>108420</v>
      </c>
      <c r="R84" s="2882"/>
      <c r="S84" s="2809">
        <v>216840</v>
      </c>
      <c r="T84" s="2809"/>
    </row>
    <row r="85" spans="1:20" ht="15.75" customHeight="1" x14ac:dyDescent="0.4">
      <c r="A85" s="80" t="s">
        <v>469</v>
      </c>
      <c r="B85" s="81"/>
      <c r="C85" s="73"/>
      <c r="D85" s="73"/>
      <c r="E85" s="2868"/>
      <c r="F85" s="2868"/>
      <c r="G85" s="2809"/>
      <c r="H85" s="2810"/>
      <c r="I85" s="2809">
        <v>0</v>
      </c>
      <c r="J85" s="2810"/>
      <c r="K85" s="140"/>
      <c r="L85" s="90" t="s">
        <v>1175</v>
      </c>
      <c r="M85" s="2230" t="s">
        <v>1613</v>
      </c>
      <c r="N85" s="2225" t="s">
        <v>814</v>
      </c>
      <c r="O85" s="2908">
        <v>2</v>
      </c>
      <c r="P85" s="2909"/>
      <c r="Q85" s="2809">
        <v>91112.3</v>
      </c>
      <c r="R85" s="2809"/>
      <c r="S85" s="2809">
        <v>182224.6</v>
      </c>
      <c r="T85" s="2809"/>
    </row>
    <row r="86" spans="1:20" ht="15.75" customHeight="1" x14ac:dyDescent="0.4">
      <c r="A86" s="78" t="s">
        <v>471</v>
      </c>
      <c r="B86" s="79"/>
      <c r="C86" s="73" t="s">
        <v>472</v>
      </c>
      <c r="D86" s="73" t="s">
        <v>569</v>
      </c>
      <c r="E86" s="2868">
        <v>2</v>
      </c>
      <c r="F86" s="2868"/>
      <c r="G86" s="2809">
        <v>92185.02</v>
      </c>
      <c r="H86" s="2810">
        <v>92185.02</v>
      </c>
      <c r="I86" s="2809">
        <v>184370.04</v>
      </c>
      <c r="J86" s="2810"/>
      <c r="K86" s="140"/>
      <c r="L86" s="90" t="s">
        <v>1175</v>
      </c>
      <c r="M86" s="2229" t="s">
        <v>1614</v>
      </c>
      <c r="N86" s="2225" t="s">
        <v>814</v>
      </c>
      <c r="O86" s="2908">
        <v>1</v>
      </c>
      <c r="P86" s="2909"/>
      <c r="Q86" s="2809">
        <v>77416.039999999994</v>
      </c>
      <c r="R86" s="2809"/>
      <c r="S86" s="2809">
        <v>77416.039999999994</v>
      </c>
      <c r="T86" s="2809"/>
    </row>
    <row r="87" spans="1:20" ht="15.75" customHeight="1" x14ac:dyDescent="0.4">
      <c r="A87" s="78" t="s">
        <v>475</v>
      </c>
      <c r="B87" s="79"/>
      <c r="C87" s="73" t="s">
        <v>472</v>
      </c>
      <c r="D87" s="73" t="s">
        <v>569</v>
      </c>
      <c r="E87" s="2868">
        <v>1</v>
      </c>
      <c r="F87" s="2868"/>
      <c r="G87" s="2809">
        <v>172995.18</v>
      </c>
      <c r="H87" s="2810">
        <v>172995.18</v>
      </c>
      <c r="I87" s="2809">
        <v>172995.18</v>
      </c>
      <c r="J87" s="2810"/>
      <c r="K87" s="140"/>
      <c r="L87" s="90" t="s">
        <v>1612</v>
      </c>
      <c r="M87" s="2229" t="s">
        <v>1615</v>
      </c>
      <c r="N87" s="2225" t="s">
        <v>814</v>
      </c>
      <c r="O87" s="2908">
        <v>4</v>
      </c>
      <c r="P87" s="2909"/>
      <c r="Q87" s="2809">
        <v>82179.679999999993</v>
      </c>
      <c r="R87" s="2809"/>
      <c r="S87" s="2809">
        <v>328718.71999999997</v>
      </c>
      <c r="T87" s="2809"/>
    </row>
    <row r="88" spans="1:20" ht="15.75" customHeight="1" x14ac:dyDescent="0.4">
      <c r="A88" s="82" t="s">
        <v>476</v>
      </c>
      <c r="B88" s="83"/>
      <c r="C88" s="73"/>
      <c r="D88" s="73"/>
      <c r="E88" s="2868"/>
      <c r="F88" s="2868"/>
      <c r="G88" s="2809"/>
      <c r="H88" s="2810"/>
      <c r="I88" s="2809">
        <v>0</v>
      </c>
      <c r="J88" s="2810"/>
      <c r="K88" s="140"/>
      <c r="L88" s="90" t="s">
        <v>1612</v>
      </c>
      <c r="M88" s="2229" t="s">
        <v>1616</v>
      </c>
      <c r="N88" s="2225" t="s">
        <v>814</v>
      </c>
      <c r="O88" s="2908">
        <v>1</v>
      </c>
      <c r="P88" s="2909"/>
      <c r="Q88" s="2809">
        <v>57883.42</v>
      </c>
      <c r="R88" s="2809"/>
      <c r="S88" s="2809">
        <v>57883.42</v>
      </c>
      <c r="T88" s="2809"/>
    </row>
    <row r="89" spans="1:20" ht="15.75" customHeight="1" x14ac:dyDescent="0.4">
      <c r="A89" s="78" t="s">
        <v>480</v>
      </c>
      <c r="B89" s="79"/>
      <c r="C89" s="73"/>
      <c r="D89" s="73"/>
      <c r="E89" s="2868"/>
      <c r="F89" s="2868"/>
      <c r="G89" s="2809"/>
      <c r="H89" s="2810"/>
      <c r="I89" s="2809">
        <v>0</v>
      </c>
      <c r="J89" s="2810"/>
      <c r="K89" s="140"/>
      <c r="L89" s="90" t="s">
        <v>1612</v>
      </c>
      <c r="M89" s="2229" t="s">
        <v>1617</v>
      </c>
      <c r="N89" s="2225" t="s">
        <v>814</v>
      </c>
      <c r="O89" s="2908">
        <v>1</v>
      </c>
      <c r="P89" s="2909"/>
      <c r="Q89" s="2809">
        <v>73842.78</v>
      </c>
      <c r="R89" s="2809"/>
      <c r="S89" s="2809">
        <v>73842.78</v>
      </c>
      <c r="T89" s="2809"/>
    </row>
    <row r="90" spans="1:20" ht="15.75" customHeight="1" x14ac:dyDescent="0.4">
      <c r="A90" s="78" t="s">
        <v>482</v>
      </c>
      <c r="B90" s="79"/>
      <c r="C90" s="73" t="s">
        <v>472</v>
      </c>
      <c r="D90" s="73" t="s">
        <v>499</v>
      </c>
      <c r="E90" s="2868">
        <v>1</v>
      </c>
      <c r="F90" s="2868"/>
      <c r="G90" s="2809">
        <v>92185.02</v>
      </c>
      <c r="H90" s="2810">
        <v>92185.02</v>
      </c>
      <c r="I90" s="2809">
        <v>92185.02</v>
      </c>
      <c r="J90" s="2810"/>
      <c r="K90" s="140"/>
      <c r="L90" s="90" t="s">
        <v>1612</v>
      </c>
      <c r="M90" s="2229" t="s">
        <v>1618</v>
      </c>
      <c r="N90" s="2225" t="s">
        <v>814</v>
      </c>
      <c r="O90" s="2908">
        <v>2</v>
      </c>
      <c r="P90" s="2909"/>
      <c r="Q90" s="2809">
        <v>74438.5</v>
      </c>
      <c r="R90" s="2809"/>
      <c r="S90" s="2809">
        <v>148877</v>
      </c>
      <c r="T90" s="2809"/>
    </row>
    <row r="91" spans="1:20" ht="15.75" customHeight="1" x14ac:dyDescent="0.4">
      <c r="A91" s="2886" t="s">
        <v>486</v>
      </c>
      <c r="B91" s="2887"/>
      <c r="C91" s="73"/>
      <c r="D91" s="73"/>
      <c r="E91" s="2868"/>
      <c r="F91" s="2869"/>
      <c r="G91" s="2809"/>
      <c r="H91" s="2810"/>
      <c r="I91" s="2809">
        <v>0</v>
      </c>
      <c r="J91" s="2810"/>
      <c r="K91" s="140"/>
      <c r="L91" s="90" t="s">
        <v>1612</v>
      </c>
      <c r="M91" s="2229" t="s">
        <v>1619</v>
      </c>
      <c r="N91" s="2225" t="s">
        <v>814</v>
      </c>
      <c r="O91" s="2908">
        <v>2</v>
      </c>
      <c r="P91" s="2909"/>
      <c r="Q91" s="2809">
        <v>88134.76</v>
      </c>
      <c r="R91" s="2809"/>
      <c r="S91" s="2857">
        <v>176269.52</v>
      </c>
      <c r="T91" s="2857"/>
    </row>
    <row r="92" spans="1:20" ht="15.75" customHeight="1" x14ac:dyDescent="0.4">
      <c r="A92" s="78" t="s">
        <v>460</v>
      </c>
      <c r="B92" s="79"/>
      <c r="C92" s="73"/>
      <c r="D92" s="73"/>
      <c r="E92" s="2868"/>
      <c r="F92" s="2869"/>
      <c r="G92" s="2809"/>
      <c r="H92" s="2810"/>
      <c r="I92" s="2809">
        <v>0</v>
      </c>
      <c r="J92" s="2810"/>
      <c r="K92" s="140"/>
      <c r="L92" s="75" t="s">
        <v>481</v>
      </c>
      <c r="M92" s="2308"/>
      <c r="N92" s="2225"/>
      <c r="O92" s="2908"/>
      <c r="P92" s="2909"/>
      <c r="Q92" s="2769"/>
      <c r="R92" s="2770"/>
      <c r="S92" s="2769"/>
      <c r="T92" s="2770"/>
    </row>
    <row r="93" spans="1:20" ht="15.75" customHeight="1" x14ac:dyDescent="0.4">
      <c r="A93" s="78" t="s">
        <v>573</v>
      </c>
      <c r="B93" s="79"/>
      <c r="C93" s="73" t="s">
        <v>502</v>
      </c>
      <c r="D93" s="73" t="s">
        <v>502</v>
      </c>
      <c r="E93" s="2868">
        <v>1</v>
      </c>
      <c r="F93" s="2869"/>
      <c r="G93" s="2841">
        <v>38202.400000000001</v>
      </c>
      <c r="H93" s="2842">
        <v>38202.400000000001</v>
      </c>
      <c r="I93" s="2809">
        <v>38202.400000000001</v>
      </c>
      <c r="J93" s="2810"/>
      <c r="K93" s="140"/>
      <c r="L93" s="75" t="s">
        <v>575</v>
      </c>
      <c r="M93" s="2231" t="s">
        <v>1623</v>
      </c>
      <c r="N93" s="2225" t="s">
        <v>479</v>
      </c>
      <c r="O93" s="2885">
        <v>0.1</v>
      </c>
      <c r="P93" s="2885"/>
      <c r="Q93" s="2809">
        <v>33348.660000000003</v>
      </c>
      <c r="R93" s="2809"/>
      <c r="S93" s="2809">
        <v>3334.8660000000004</v>
      </c>
      <c r="T93" s="2809"/>
    </row>
    <row r="94" spans="1:20" ht="15.75" customHeight="1" x14ac:dyDescent="0.4">
      <c r="A94" s="84" t="s">
        <v>574</v>
      </c>
      <c r="B94" s="85"/>
      <c r="C94" s="73"/>
      <c r="D94" s="73"/>
      <c r="E94" s="2868"/>
      <c r="F94" s="2869"/>
      <c r="G94" s="2809"/>
      <c r="H94" s="2810"/>
      <c r="I94" s="2809">
        <v>0</v>
      </c>
      <c r="J94" s="2810"/>
      <c r="K94" s="140"/>
      <c r="L94" s="75" t="s">
        <v>575</v>
      </c>
      <c r="M94" s="2231" t="s">
        <v>1624</v>
      </c>
      <c r="N94" s="2225" t="s">
        <v>479</v>
      </c>
      <c r="O94" s="2885">
        <v>1</v>
      </c>
      <c r="P94" s="2885"/>
      <c r="Q94" s="2809">
        <v>67765</v>
      </c>
      <c r="R94" s="2809"/>
      <c r="S94" s="2857">
        <v>67765</v>
      </c>
      <c r="T94" s="2857"/>
    </row>
    <row r="95" spans="1:20" ht="15.75" customHeight="1" x14ac:dyDescent="0.4">
      <c r="A95" s="86" t="s">
        <v>496</v>
      </c>
      <c r="B95" s="87"/>
      <c r="C95" s="73"/>
      <c r="D95" s="73"/>
      <c r="E95" s="2868"/>
      <c r="F95" s="2869"/>
      <c r="G95" s="2809"/>
      <c r="H95" s="2810"/>
      <c r="I95" s="2864">
        <v>169214.16</v>
      </c>
      <c r="J95" s="2865"/>
      <c r="K95" s="140"/>
      <c r="L95" s="75" t="s">
        <v>575</v>
      </c>
      <c r="M95" s="2231" t="s">
        <v>1625</v>
      </c>
      <c r="N95" s="2225" t="s">
        <v>479</v>
      </c>
      <c r="O95" s="2908">
        <v>1</v>
      </c>
      <c r="P95" s="2909"/>
      <c r="Q95" s="2769">
        <v>36683.42</v>
      </c>
      <c r="R95" s="2770"/>
      <c r="S95" s="2769">
        <v>36683.42</v>
      </c>
      <c r="T95" s="2770"/>
    </row>
    <row r="96" spans="1:20" ht="15.75" customHeight="1" x14ac:dyDescent="0.4">
      <c r="A96" s="84" t="s">
        <v>498</v>
      </c>
      <c r="B96" s="87"/>
      <c r="C96" s="73" t="s">
        <v>472</v>
      </c>
      <c r="D96" s="73" t="s">
        <v>499</v>
      </c>
      <c r="E96" s="2809">
        <v>1</v>
      </c>
      <c r="F96" s="2809"/>
      <c r="G96" s="2809">
        <v>131011.76</v>
      </c>
      <c r="H96" s="2810">
        <v>131011.76</v>
      </c>
      <c r="I96" s="2809">
        <v>131011.76</v>
      </c>
      <c r="J96" s="2810"/>
      <c r="K96" s="140"/>
      <c r="L96" s="75" t="s">
        <v>575</v>
      </c>
      <c r="M96" s="2231" t="s">
        <v>1626</v>
      </c>
      <c r="N96" s="2225" t="s">
        <v>479</v>
      </c>
      <c r="O96" s="2908">
        <v>0.1</v>
      </c>
      <c r="P96" s="2909"/>
      <c r="Q96" s="2769">
        <v>95281.279999999999</v>
      </c>
      <c r="R96" s="2770"/>
      <c r="S96" s="2769">
        <v>9528.1280000000006</v>
      </c>
      <c r="T96" s="2770"/>
    </row>
    <row r="97" spans="1:20" ht="15.75" customHeight="1" x14ac:dyDescent="0.4">
      <c r="A97" s="88" t="s">
        <v>501</v>
      </c>
      <c r="B97" s="89"/>
      <c r="C97" s="73" t="s">
        <v>502</v>
      </c>
      <c r="D97" s="73" t="s">
        <v>503</v>
      </c>
      <c r="E97" s="2809">
        <v>1</v>
      </c>
      <c r="F97" s="2809"/>
      <c r="G97" s="2841">
        <v>38202.400000000001</v>
      </c>
      <c r="H97" s="2842">
        <v>38202.400000000001</v>
      </c>
      <c r="I97" s="2809">
        <v>38202.400000000001</v>
      </c>
      <c r="J97" s="2810"/>
      <c r="K97" s="140"/>
      <c r="L97" s="75" t="s">
        <v>578</v>
      </c>
      <c r="M97" s="2231" t="s">
        <v>1629</v>
      </c>
      <c r="N97" s="2225" t="s">
        <v>479</v>
      </c>
      <c r="O97" s="2910">
        <v>0.25</v>
      </c>
      <c r="P97" s="2911"/>
      <c r="Q97" s="2769">
        <v>227484.48</v>
      </c>
      <c r="R97" s="2770"/>
      <c r="S97" s="2769">
        <v>56871.12</v>
      </c>
      <c r="T97" s="2770"/>
    </row>
    <row r="98" spans="1:20" ht="15.75" customHeight="1" x14ac:dyDescent="0.4">
      <c r="A98" s="2892" t="s">
        <v>507</v>
      </c>
      <c r="B98" s="2893"/>
      <c r="C98" s="73"/>
      <c r="D98" s="73"/>
      <c r="E98" s="2809"/>
      <c r="F98" s="2809"/>
      <c r="G98" s="2809"/>
      <c r="H98" s="2810"/>
      <c r="I98" s="2809">
        <v>0</v>
      </c>
      <c r="J98" s="2810"/>
      <c r="K98" s="140"/>
      <c r="L98" s="75" t="s">
        <v>578</v>
      </c>
      <c r="M98" s="2231" t="s">
        <v>1630</v>
      </c>
      <c r="N98" s="2225" t="s">
        <v>1638</v>
      </c>
      <c r="O98" s="2908">
        <v>2</v>
      </c>
      <c r="P98" s="2909"/>
      <c r="Q98" s="2769">
        <v>34637.620000000003</v>
      </c>
      <c r="R98" s="2770"/>
      <c r="S98" s="2769">
        <v>69275.240000000005</v>
      </c>
      <c r="T98" s="2770"/>
    </row>
    <row r="99" spans="1:20" ht="15.75" customHeight="1" x14ac:dyDescent="0.4">
      <c r="A99" s="2866" t="s">
        <v>576</v>
      </c>
      <c r="B99" s="2867"/>
      <c r="C99" s="73"/>
      <c r="D99" s="73"/>
      <c r="E99" s="2885"/>
      <c r="F99" s="2885"/>
      <c r="G99" s="2809"/>
      <c r="H99" s="2810"/>
      <c r="I99" s="2809">
        <v>0</v>
      </c>
      <c r="J99" s="2810"/>
      <c r="K99" s="140"/>
      <c r="L99" s="75" t="s">
        <v>578</v>
      </c>
      <c r="M99" s="2231" t="s">
        <v>1631</v>
      </c>
      <c r="N99" s="2225" t="s">
        <v>479</v>
      </c>
      <c r="O99" s="2908">
        <v>0.6</v>
      </c>
      <c r="P99" s="2909"/>
      <c r="Q99" s="2769">
        <v>233618</v>
      </c>
      <c r="R99" s="2770"/>
      <c r="S99" s="2769">
        <v>140170.79999999999</v>
      </c>
      <c r="T99" s="2770"/>
    </row>
    <row r="100" spans="1:20" ht="15.75" customHeight="1" x14ac:dyDescent="0.4">
      <c r="A100" s="2866" t="s">
        <v>510</v>
      </c>
      <c r="B100" s="2867"/>
      <c r="C100" s="73"/>
      <c r="D100" s="73"/>
      <c r="E100" s="2809"/>
      <c r="F100" s="2809"/>
      <c r="G100" s="2809"/>
      <c r="H100" s="2810"/>
      <c r="I100" s="2809">
        <v>0</v>
      </c>
      <c r="J100" s="2810"/>
      <c r="K100" s="140"/>
      <c r="L100" s="75" t="s">
        <v>578</v>
      </c>
      <c r="M100" s="2231" t="s">
        <v>1632</v>
      </c>
      <c r="N100" s="2226" t="s">
        <v>479</v>
      </c>
      <c r="O100" s="2908">
        <v>0.5</v>
      </c>
      <c r="P100" s="2909"/>
      <c r="Q100" s="2769">
        <v>24929</v>
      </c>
      <c r="R100" s="2770"/>
      <c r="S100" s="2769">
        <v>12464.5</v>
      </c>
      <c r="T100" s="2770"/>
    </row>
    <row r="101" spans="1:20" ht="15.75" customHeight="1" x14ac:dyDescent="0.4">
      <c r="A101" s="2870" t="s">
        <v>512</v>
      </c>
      <c r="B101" s="2871"/>
      <c r="C101" s="73"/>
      <c r="D101" s="73"/>
      <c r="E101" s="2868"/>
      <c r="F101" s="2869"/>
      <c r="G101" s="2809"/>
      <c r="H101" s="2810"/>
      <c r="I101" s="2864">
        <v>1375286.4000000001</v>
      </c>
      <c r="J101" s="2865"/>
      <c r="K101" s="137"/>
      <c r="L101" s="75" t="s">
        <v>578</v>
      </c>
      <c r="M101" s="2231" t="s">
        <v>1633</v>
      </c>
      <c r="N101" s="2225" t="s">
        <v>479</v>
      </c>
      <c r="O101" s="2908">
        <v>1</v>
      </c>
      <c r="P101" s="2909"/>
      <c r="Q101" s="2769">
        <v>32157.22</v>
      </c>
      <c r="R101" s="2770"/>
      <c r="S101" s="2769">
        <v>32157.22</v>
      </c>
      <c r="T101" s="2770"/>
    </row>
    <row r="102" spans="1:20" ht="15.75" customHeight="1" x14ac:dyDescent="0.4">
      <c r="A102" s="2866" t="s">
        <v>515</v>
      </c>
      <c r="B102" s="2867"/>
      <c r="C102" s="73"/>
      <c r="D102" s="73"/>
      <c r="E102" s="2868"/>
      <c r="F102" s="2869"/>
      <c r="G102" s="2809"/>
      <c r="H102" s="2810"/>
      <c r="I102" s="2809">
        <v>0</v>
      </c>
      <c r="J102" s="2810"/>
      <c r="K102" s="140"/>
      <c r="L102" s="90" t="s">
        <v>1639</v>
      </c>
      <c r="M102" s="2309" t="s">
        <v>1635</v>
      </c>
      <c r="N102" s="2226" t="s">
        <v>1640</v>
      </c>
      <c r="O102" s="2908">
        <v>1</v>
      </c>
      <c r="P102" s="2909"/>
      <c r="Q102" s="2769">
        <v>109573.26</v>
      </c>
      <c r="R102" s="2770"/>
      <c r="S102" s="2769">
        <v>109573.26</v>
      </c>
      <c r="T102" s="2770"/>
    </row>
    <row r="103" spans="1:20" ht="15.75" customHeight="1" x14ac:dyDescent="0.4">
      <c r="A103" s="2866" t="s">
        <v>518</v>
      </c>
      <c r="B103" s="2867"/>
      <c r="C103" s="73"/>
      <c r="D103" s="73"/>
      <c r="E103" s="2868"/>
      <c r="F103" s="2869"/>
      <c r="G103" s="2809"/>
      <c r="H103" s="2810"/>
      <c r="I103" s="2809">
        <v>0</v>
      </c>
      <c r="J103" s="2810"/>
      <c r="K103" s="140"/>
      <c r="L103" s="90" t="s">
        <v>1639</v>
      </c>
      <c r="M103" s="2231" t="s">
        <v>1636</v>
      </c>
      <c r="N103" s="2226" t="s">
        <v>1098</v>
      </c>
      <c r="O103" s="2908">
        <v>1.5</v>
      </c>
      <c r="P103" s="2909"/>
      <c r="Q103" s="2769">
        <v>29179.68</v>
      </c>
      <c r="R103" s="2770"/>
      <c r="S103" s="2769">
        <v>43769.520000000004</v>
      </c>
      <c r="T103" s="2770"/>
    </row>
    <row r="104" spans="1:20" ht="15.75" customHeight="1" x14ac:dyDescent="0.4">
      <c r="A104" s="88" t="s">
        <v>520</v>
      </c>
      <c r="B104" s="89"/>
      <c r="C104" s="73"/>
      <c r="D104" s="73"/>
      <c r="E104" s="2868"/>
      <c r="F104" s="2869"/>
      <c r="G104" s="2809"/>
      <c r="H104" s="2810"/>
      <c r="I104" s="2809">
        <v>0</v>
      </c>
      <c r="J104" s="2810"/>
      <c r="K104" s="140"/>
      <c r="L104" s="90" t="s">
        <v>1627</v>
      </c>
      <c r="M104" s="2309" t="s">
        <v>1628</v>
      </c>
      <c r="N104" s="2226" t="s">
        <v>479</v>
      </c>
      <c r="O104" s="2908">
        <v>1.2</v>
      </c>
      <c r="P104" s="2909"/>
      <c r="Q104" s="2769">
        <v>45723</v>
      </c>
      <c r="R104" s="2770"/>
      <c r="S104" s="2769">
        <v>54867.6</v>
      </c>
      <c r="T104" s="2770"/>
    </row>
    <row r="105" spans="1:20" ht="15.75" customHeight="1" x14ac:dyDescent="0.4">
      <c r="A105" s="2866" t="s">
        <v>522</v>
      </c>
      <c r="B105" s="2867"/>
      <c r="C105" s="73"/>
      <c r="D105" s="73"/>
      <c r="E105" s="2868"/>
      <c r="F105" s="2869"/>
      <c r="G105" s="2809"/>
      <c r="H105" s="2810"/>
      <c r="I105" s="2809">
        <v>0</v>
      </c>
      <c r="J105" s="2810"/>
      <c r="K105" s="140"/>
      <c r="L105" s="90" t="s">
        <v>1641</v>
      </c>
      <c r="M105" s="2309" t="s">
        <v>1634</v>
      </c>
      <c r="N105" s="2226" t="s">
        <v>1098</v>
      </c>
      <c r="O105" s="2908">
        <v>0.4</v>
      </c>
      <c r="P105" s="2909"/>
      <c r="Q105" s="2769">
        <v>30966.84</v>
      </c>
      <c r="R105" s="2770"/>
      <c r="S105" s="2769">
        <v>12386.736000000001</v>
      </c>
      <c r="T105" s="2770"/>
    </row>
    <row r="106" spans="1:20" ht="15.75" customHeight="1" x14ac:dyDescent="0.4">
      <c r="A106" s="88" t="s">
        <v>523</v>
      </c>
      <c r="B106" s="89"/>
      <c r="C106" s="73"/>
      <c r="D106" s="73"/>
      <c r="E106" s="2868"/>
      <c r="F106" s="2869"/>
      <c r="G106" s="2809"/>
      <c r="H106" s="2810"/>
      <c r="I106" s="2809">
        <v>0</v>
      </c>
      <c r="J106" s="2810"/>
      <c r="K106" s="140"/>
      <c r="L106" s="90"/>
      <c r="M106" s="2231" t="s">
        <v>1637</v>
      </c>
      <c r="N106" s="2226" t="s">
        <v>479</v>
      </c>
      <c r="O106" s="2769">
        <v>0.6</v>
      </c>
      <c r="P106" s="2770"/>
      <c r="Q106" s="2769">
        <v>50022.46</v>
      </c>
      <c r="R106" s="2770"/>
      <c r="S106" s="2769">
        <v>30013.475999999999</v>
      </c>
      <c r="T106" s="2770"/>
    </row>
    <row r="107" spans="1:20" ht="15.75" customHeight="1" x14ac:dyDescent="0.4">
      <c r="A107" s="88" t="s">
        <v>525</v>
      </c>
      <c r="B107" s="92"/>
      <c r="C107" s="73" t="s">
        <v>502</v>
      </c>
      <c r="D107" s="91" t="s">
        <v>503</v>
      </c>
      <c r="E107" s="2900">
        <v>10</v>
      </c>
      <c r="F107" s="2900"/>
      <c r="G107" s="2841">
        <v>38202.400000000001</v>
      </c>
      <c r="H107" s="2842">
        <v>38202.400000000001</v>
      </c>
      <c r="I107" s="2809">
        <v>382024</v>
      </c>
      <c r="J107" s="2810"/>
      <c r="K107" s="140"/>
      <c r="L107" s="90" t="s">
        <v>513</v>
      </c>
      <c r="M107" s="2309" t="s">
        <v>601</v>
      </c>
      <c r="N107" s="2226" t="s">
        <v>503</v>
      </c>
      <c r="O107" s="2769">
        <v>110</v>
      </c>
      <c r="P107" s="2770"/>
      <c r="Q107" s="2769">
        <v>4763.6400000000003</v>
      </c>
      <c r="R107" s="2770"/>
      <c r="S107" s="2769">
        <v>524000.4</v>
      </c>
      <c r="T107" s="2770"/>
    </row>
    <row r="108" spans="1:20" ht="15.75" customHeight="1" x14ac:dyDescent="0.4">
      <c r="A108" s="88" t="s">
        <v>481</v>
      </c>
      <c r="B108" s="89"/>
      <c r="C108" s="73"/>
      <c r="D108" s="73"/>
      <c r="E108" s="2809"/>
      <c r="F108" s="2809"/>
      <c r="G108" s="2809"/>
      <c r="H108" s="2810"/>
      <c r="I108" s="2809">
        <v>0</v>
      </c>
      <c r="J108" s="2810"/>
      <c r="K108" s="140"/>
      <c r="L108" s="90" t="s">
        <v>1232</v>
      </c>
      <c r="M108" s="2309" t="s">
        <v>604</v>
      </c>
      <c r="N108" s="2226" t="s">
        <v>503</v>
      </c>
      <c r="O108" s="2769">
        <v>1</v>
      </c>
      <c r="P108" s="2770"/>
      <c r="Q108" s="2769">
        <v>11552.94</v>
      </c>
      <c r="R108" s="2770"/>
      <c r="S108" s="2769">
        <v>11552.94</v>
      </c>
      <c r="T108" s="2770"/>
    </row>
    <row r="109" spans="1:20" ht="15.75" customHeight="1" x14ac:dyDescent="0.4">
      <c r="A109" s="2892" t="s">
        <v>526</v>
      </c>
      <c r="B109" s="2893"/>
      <c r="C109" s="73" t="s">
        <v>502</v>
      </c>
      <c r="D109" s="73" t="s">
        <v>503</v>
      </c>
      <c r="E109" s="2868">
        <v>2</v>
      </c>
      <c r="F109" s="2869"/>
      <c r="G109" s="2841">
        <v>38202.400000000001</v>
      </c>
      <c r="H109" s="2842">
        <v>38202.400000000001</v>
      </c>
      <c r="I109" s="2809">
        <v>76404.800000000003</v>
      </c>
      <c r="J109" s="2810"/>
      <c r="K109" s="140"/>
      <c r="L109" s="93" t="s">
        <v>527</v>
      </c>
      <c r="M109" s="94"/>
      <c r="N109" s="94"/>
      <c r="O109" s="2898"/>
      <c r="P109" s="2899"/>
      <c r="Q109" s="2898"/>
      <c r="R109" s="2899"/>
      <c r="S109" s="2896">
        <v>3872953.3059999999</v>
      </c>
      <c r="T109" s="2897"/>
    </row>
    <row r="110" spans="1:20" ht="15.75" customHeight="1" x14ac:dyDescent="0.4">
      <c r="A110" s="88" t="s">
        <v>528</v>
      </c>
      <c r="B110" s="89"/>
      <c r="C110" s="73"/>
      <c r="D110" s="73"/>
      <c r="E110" s="2868"/>
      <c r="F110" s="2869"/>
      <c r="G110" s="2809"/>
      <c r="H110" s="2810"/>
      <c r="I110" s="2809">
        <v>0</v>
      </c>
      <c r="J110" s="2810"/>
      <c r="K110" s="140"/>
      <c r="L110" s="95" t="s">
        <v>529</v>
      </c>
      <c r="M110" s="96"/>
      <c r="N110" s="96"/>
      <c r="O110" s="97"/>
      <c r="P110" s="97"/>
      <c r="Q110" s="97"/>
      <c r="R110" s="97"/>
      <c r="S110" s="97"/>
      <c r="T110" s="98"/>
    </row>
    <row r="111" spans="1:20" ht="15.75" customHeight="1" x14ac:dyDescent="0.4">
      <c r="A111" s="2892" t="s">
        <v>530</v>
      </c>
      <c r="B111" s="2893"/>
      <c r="C111" s="73" t="s">
        <v>502</v>
      </c>
      <c r="D111" s="73" t="s">
        <v>503</v>
      </c>
      <c r="E111" s="2868">
        <v>3</v>
      </c>
      <c r="F111" s="2869"/>
      <c r="G111" s="2841">
        <v>38202.400000000001</v>
      </c>
      <c r="H111" s="2842">
        <v>38202.400000000001</v>
      </c>
      <c r="I111" s="2809">
        <v>114607.20000000001</v>
      </c>
      <c r="J111" s="2810"/>
      <c r="K111" s="140"/>
      <c r="L111" s="99" t="s">
        <v>531</v>
      </c>
      <c r="M111" s="100">
        <v>0.03</v>
      </c>
      <c r="N111" s="101"/>
      <c r="O111" s="102"/>
      <c r="P111" s="102"/>
      <c r="Q111" s="102"/>
      <c r="R111" s="102"/>
      <c r="S111" s="2858">
        <v>226711.80571880622</v>
      </c>
      <c r="T111" s="2770"/>
    </row>
    <row r="112" spans="1:20" ht="15.75" customHeight="1" x14ac:dyDescent="0.4">
      <c r="A112" s="88" t="s">
        <v>532</v>
      </c>
      <c r="B112" s="89"/>
      <c r="C112" s="73"/>
      <c r="D112" s="73"/>
      <c r="E112" s="2868"/>
      <c r="F112" s="2869"/>
      <c r="G112" s="2809"/>
      <c r="H112" s="2810"/>
      <c r="I112" s="2809">
        <v>0</v>
      </c>
      <c r="J112" s="2810"/>
      <c r="K112" s="140"/>
      <c r="L112" s="84" t="s">
        <v>533</v>
      </c>
      <c r="M112" s="101"/>
      <c r="N112" s="101"/>
      <c r="O112" s="102"/>
      <c r="P112" s="102"/>
      <c r="Q112" s="102"/>
      <c r="R112" s="102"/>
      <c r="S112" s="2858">
        <v>75000</v>
      </c>
      <c r="T112" s="2770"/>
    </row>
    <row r="113" spans="1:20" ht="15.75" customHeight="1" x14ac:dyDescent="0.4">
      <c r="A113" s="84" t="s">
        <v>583</v>
      </c>
      <c r="B113" s="87"/>
      <c r="C113" s="91" t="s">
        <v>502</v>
      </c>
      <c r="D113" s="91" t="s">
        <v>503</v>
      </c>
      <c r="E113" s="2900">
        <v>4</v>
      </c>
      <c r="F113" s="2900"/>
      <c r="G113" s="2841">
        <v>38202.400000000001</v>
      </c>
      <c r="H113" s="2842">
        <v>38202.400000000001</v>
      </c>
      <c r="I113" s="2809">
        <v>152809.60000000001</v>
      </c>
      <c r="J113" s="2810"/>
      <c r="K113" s="140"/>
      <c r="L113" s="104" t="s">
        <v>1233</v>
      </c>
      <c r="M113" s="101"/>
      <c r="N113" s="101"/>
      <c r="O113" s="102"/>
      <c r="P113" s="102"/>
      <c r="Q113" s="102"/>
      <c r="R113" s="102"/>
      <c r="S113" s="2858">
        <v>1250000</v>
      </c>
      <c r="T113" s="2770"/>
    </row>
    <row r="114" spans="1:20" ht="15.75" customHeight="1" x14ac:dyDescent="0.4">
      <c r="A114" s="2023" t="s">
        <v>584</v>
      </c>
      <c r="B114" s="2024"/>
      <c r="C114" s="105"/>
      <c r="D114" s="105"/>
      <c r="E114" s="2857"/>
      <c r="F114" s="2857"/>
      <c r="G114" s="2769"/>
      <c r="H114" s="2770"/>
      <c r="I114" s="2809">
        <v>0</v>
      </c>
      <c r="J114" s="2810"/>
      <c r="K114" s="140"/>
      <c r="L114" s="104" t="s">
        <v>585</v>
      </c>
      <c r="M114" s="101"/>
      <c r="N114" s="101"/>
      <c r="O114" s="102"/>
      <c r="P114" s="102"/>
      <c r="Q114" s="102"/>
      <c r="R114" s="102"/>
      <c r="S114" s="2858">
        <v>453423.61143761245</v>
      </c>
      <c r="T114" s="2770"/>
    </row>
    <row r="115" spans="1:20" ht="15.75" customHeight="1" x14ac:dyDescent="0.4">
      <c r="A115" s="88" t="s">
        <v>586</v>
      </c>
      <c r="B115" s="89"/>
      <c r="C115" s="73" t="s">
        <v>502</v>
      </c>
      <c r="D115" s="73" t="s">
        <v>503</v>
      </c>
      <c r="E115" s="2868">
        <v>5</v>
      </c>
      <c r="F115" s="2869"/>
      <c r="G115" s="2841">
        <v>38202.400000000001</v>
      </c>
      <c r="H115" s="2842">
        <v>38202.400000000001</v>
      </c>
      <c r="I115" s="2809">
        <v>191012</v>
      </c>
      <c r="J115" s="2810"/>
      <c r="K115" s="140"/>
      <c r="L115" s="104" t="s">
        <v>587</v>
      </c>
      <c r="M115" s="101"/>
      <c r="N115" s="101"/>
      <c r="O115" s="102"/>
      <c r="P115" s="102"/>
      <c r="Q115" s="102"/>
      <c r="R115" s="102"/>
      <c r="S115" s="2858">
        <v>96823.832649999997</v>
      </c>
      <c r="T115" s="2770"/>
    </row>
    <row r="116" spans="1:20" ht="15.75" customHeight="1" x14ac:dyDescent="0.4">
      <c r="A116" s="88" t="s">
        <v>460</v>
      </c>
      <c r="B116" s="89"/>
      <c r="C116" s="73"/>
      <c r="D116" s="73"/>
      <c r="E116" s="2868"/>
      <c r="F116" s="2869"/>
      <c r="G116" s="2809"/>
      <c r="H116" s="2810"/>
      <c r="I116" s="2809">
        <v>0</v>
      </c>
      <c r="J116" s="2810"/>
      <c r="K116" s="140"/>
      <c r="L116" s="2025"/>
      <c r="M116" s="108"/>
      <c r="N116" s="108"/>
      <c r="O116" s="108"/>
      <c r="P116" s="108"/>
      <c r="Q116" s="108"/>
      <c r="R116" s="108"/>
      <c r="S116" s="2026"/>
      <c r="T116" s="2027"/>
    </row>
    <row r="117" spans="1:20" ht="15.75" customHeight="1" x14ac:dyDescent="0.4">
      <c r="A117" s="2892" t="s">
        <v>540</v>
      </c>
      <c r="B117" s="2893"/>
      <c r="C117" s="73" t="s">
        <v>502</v>
      </c>
      <c r="D117" s="73" t="s">
        <v>503</v>
      </c>
      <c r="E117" s="2809">
        <v>5</v>
      </c>
      <c r="F117" s="2809"/>
      <c r="G117" s="2841">
        <v>38202.400000000001</v>
      </c>
      <c r="H117" s="2842">
        <v>38202.400000000001</v>
      </c>
      <c r="I117" s="2809">
        <v>191012</v>
      </c>
      <c r="J117" s="2810"/>
      <c r="K117" s="140"/>
      <c r="L117" s="110" t="s">
        <v>539</v>
      </c>
      <c r="M117" s="111"/>
      <c r="N117" s="111"/>
      <c r="O117" s="112"/>
      <c r="P117" s="112"/>
      <c r="Q117" s="112"/>
      <c r="R117" s="112"/>
      <c r="S117" s="2859">
        <v>2101959.2498064185</v>
      </c>
      <c r="T117" s="2860"/>
    </row>
    <row r="118" spans="1:20" ht="15.75" customHeight="1" x14ac:dyDescent="0.4">
      <c r="A118" s="2892" t="s">
        <v>541</v>
      </c>
      <c r="B118" s="2893"/>
      <c r="C118" s="73" t="s">
        <v>502</v>
      </c>
      <c r="D118" s="73" t="s">
        <v>503</v>
      </c>
      <c r="E118" s="2868">
        <v>2</v>
      </c>
      <c r="F118" s="2869"/>
      <c r="G118" s="2841">
        <v>38202.400000000001</v>
      </c>
      <c r="H118" s="2842">
        <v>38202.400000000001</v>
      </c>
      <c r="I118" s="2809">
        <v>76404.800000000003</v>
      </c>
      <c r="J118" s="2810"/>
      <c r="K118" s="140"/>
      <c r="L118" s="113"/>
      <c r="M118" s="101"/>
      <c r="N118" s="101"/>
      <c r="O118" s="102"/>
      <c r="P118" s="102"/>
      <c r="Q118" s="102"/>
      <c r="R118" s="102"/>
      <c r="S118" s="102"/>
      <c r="T118" s="103"/>
    </row>
    <row r="119" spans="1:20" ht="15.75" customHeight="1" thickBot="1" x14ac:dyDescent="0.45">
      <c r="A119" s="84" t="s">
        <v>543</v>
      </c>
      <c r="B119" s="87"/>
      <c r="C119" s="91"/>
      <c r="D119" s="91"/>
      <c r="E119" s="2809"/>
      <c r="F119" s="2810"/>
      <c r="G119" s="2809"/>
      <c r="H119" s="2810"/>
      <c r="I119" s="2809">
        <v>0</v>
      </c>
      <c r="J119" s="2810"/>
      <c r="K119" s="140"/>
      <c r="L119" s="114" t="s">
        <v>542</v>
      </c>
      <c r="M119" s="115"/>
      <c r="N119" s="115"/>
      <c r="O119" s="115"/>
      <c r="P119" s="115"/>
      <c r="Q119" s="115"/>
      <c r="R119" s="115"/>
      <c r="S119" s="2861">
        <v>9659019.4404332936</v>
      </c>
      <c r="T119" s="2862"/>
    </row>
    <row r="120" spans="1:20" ht="15.75" customHeight="1" thickBot="1" x14ac:dyDescent="0.45">
      <c r="A120" s="84" t="s">
        <v>589</v>
      </c>
      <c r="B120" s="87"/>
      <c r="C120" s="91" t="s">
        <v>502</v>
      </c>
      <c r="D120" s="91" t="s">
        <v>502</v>
      </c>
      <c r="E120" s="2809">
        <v>5</v>
      </c>
      <c r="F120" s="2810"/>
      <c r="G120" s="2841">
        <v>38202.400000000001</v>
      </c>
      <c r="H120" s="2842">
        <v>38202.400000000001</v>
      </c>
      <c r="I120" s="2809">
        <v>191012</v>
      </c>
      <c r="J120" s="2810"/>
      <c r="K120" s="140"/>
      <c r="L120" s="53"/>
      <c r="M120" s="53"/>
      <c r="N120" s="53"/>
      <c r="O120" s="53"/>
      <c r="P120" s="53"/>
      <c r="Q120" s="53"/>
      <c r="R120" s="53"/>
      <c r="S120" s="53"/>
      <c r="T120" s="53"/>
    </row>
    <row r="121" spans="1:20" ht="15.75" customHeight="1" x14ac:dyDescent="0.4">
      <c r="A121" s="84" t="s">
        <v>546</v>
      </c>
      <c r="B121" s="87"/>
      <c r="C121" s="91"/>
      <c r="D121" s="91"/>
      <c r="E121" s="2809"/>
      <c r="F121" s="2810"/>
      <c r="G121" s="2809"/>
      <c r="H121" s="2810"/>
      <c r="I121" s="2809">
        <v>0</v>
      </c>
      <c r="J121" s="2810"/>
      <c r="K121" s="140"/>
      <c r="L121" s="53"/>
      <c r="M121" s="2782" t="s">
        <v>545</v>
      </c>
      <c r="N121" s="2783"/>
      <c r="O121" s="2783"/>
      <c r="P121" s="2783"/>
      <c r="Q121" s="2784"/>
      <c r="R121" s="53"/>
      <c r="S121" s="53"/>
      <c r="T121" s="53"/>
    </row>
    <row r="122" spans="1:20" ht="15.75" customHeight="1" x14ac:dyDescent="0.4">
      <c r="A122" s="84" t="s">
        <v>548</v>
      </c>
      <c r="B122" s="87"/>
      <c r="C122" s="91"/>
      <c r="D122" s="91"/>
      <c r="E122" s="2809"/>
      <c r="F122" s="2810"/>
      <c r="G122" s="2809"/>
      <c r="H122" s="2810"/>
      <c r="I122" s="2809">
        <v>0</v>
      </c>
      <c r="J122" s="2810"/>
      <c r="K122" s="140"/>
      <c r="L122" s="166"/>
      <c r="M122" s="116" t="s">
        <v>547</v>
      </c>
      <c r="N122" s="117"/>
      <c r="O122" s="117"/>
      <c r="P122" s="117"/>
      <c r="Q122" s="118">
        <v>8.0528795552765136</v>
      </c>
      <c r="R122" s="166"/>
      <c r="S122" s="166"/>
      <c r="T122" s="166"/>
    </row>
    <row r="123" spans="1:20" ht="15.75" customHeight="1" x14ac:dyDescent="0.4">
      <c r="A123" s="86" t="s">
        <v>550</v>
      </c>
      <c r="B123" s="87"/>
      <c r="C123" s="91"/>
      <c r="D123" s="91"/>
      <c r="E123" s="2809"/>
      <c r="F123" s="2810"/>
      <c r="G123" s="2809"/>
      <c r="H123" s="2810"/>
      <c r="I123" s="2864">
        <v>1651853.6846268736</v>
      </c>
      <c r="J123" s="2865"/>
      <c r="K123" s="137"/>
      <c r="L123" s="166"/>
      <c r="M123" s="119" t="s">
        <v>549</v>
      </c>
      <c r="N123" s="117"/>
      <c r="O123" s="117"/>
      <c r="P123" s="120"/>
      <c r="Q123" s="121">
        <v>9659019.4404332936</v>
      </c>
      <c r="R123" s="166"/>
      <c r="S123" s="166"/>
      <c r="T123" s="166"/>
    </row>
    <row r="124" spans="1:20" ht="15.75" customHeight="1" x14ac:dyDescent="0.4">
      <c r="A124" s="84" t="s">
        <v>552</v>
      </c>
      <c r="B124" s="87"/>
      <c r="C124" s="91" t="s">
        <v>472</v>
      </c>
      <c r="D124" s="91" t="s">
        <v>466</v>
      </c>
      <c r="E124" s="2809">
        <v>128.84607288442422</v>
      </c>
      <c r="F124" s="2912"/>
      <c r="G124" s="2915">
        <v>2918.18</v>
      </c>
      <c r="H124" s="2916">
        <v>2918.18</v>
      </c>
      <c r="I124" s="2770">
        <v>375996.03296986903</v>
      </c>
      <c r="J124" s="2810"/>
      <c r="K124" s="140"/>
      <c r="L124" s="166"/>
      <c r="M124" s="116" t="s">
        <v>551</v>
      </c>
      <c r="N124" s="117"/>
      <c r="O124" s="117"/>
      <c r="P124" s="117"/>
      <c r="Q124" s="121">
        <v>1006400</v>
      </c>
      <c r="R124" s="55"/>
      <c r="S124" s="166"/>
      <c r="T124" s="166"/>
    </row>
    <row r="125" spans="1:20" ht="15.75" customHeight="1" x14ac:dyDescent="0.4">
      <c r="A125" s="84" t="s">
        <v>553</v>
      </c>
      <c r="B125" s="87"/>
      <c r="C125" s="91"/>
      <c r="D125" s="91"/>
      <c r="E125" s="2809"/>
      <c r="F125" s="2912"/>
      <c r="G125" s="2913"/>
      <c r="H125" s="2914"/>
      <c r="I125" s="2770">
        <v>0</v>
      </c>
      <c r="J125" s="2810"/>
      <c r="K125" s="140"/>
      <c r="L125" s="166"/>
      <c r="M125" s="116" t="s">
        <v>763</v>
      </c>
      <c r="N125" s="117"/>
      <c r="O125" s="117"/>
      <c r="P125" s="117"/>
      <c r="Q125" s="121">
        <v>8104417.9844302833</v>
      </c>
      <c r="R125" s="61"/>
      <c r="S125" s="166"/>
      <c r="T125" s="166"/>
    </row>
    <row r="126" spans="1:20" ht="15.75" customHeight="1" thickBot="1" x14ac:dyDescent="0.45">
      <c r="A126" s="84" t="s">
        <v>555</v>
      </c>
      <c r="B126" s="87"/>
      <c r="C126" s="91" t="s">
        <v>556</v>
      </c>
      <c r="D126" s="91" t="s">
        <v>466</v>
      </c>
      <c r="E126" s="2809">
        <v>128.84607288442422</v>
      </c>
      <c r="F126" s="2912"/>
      <c r="G126" s="2917">
        <v>2918.18</v>
      </c>
      <c r="H126" s="2918">
        <v>2918.18</v>
      </c>
      <c r="I126" s="2770">
        <v>375996.03296986903</v>
      </c>
      <c r="J126" s="2810"/>
      <c r="K126" s="140"/>
      <c r="L126" s="166"/>
      <c r="M126" s="123" t="s">
        <v>554</v>
      </c>
      <c r="N126" s="124"/>
      <c r="O126" s="124"/>
      <c r="P126" s="124"/>
      <c r="Q126" s="125">
        <v>-1554601.4560030103</v>
      </c>
      <c r="R126" s="166"/>
      <c r="S126" s="166"/>
      <c r="T126" s="166"/>
    </row>
    <row r="127" spans="1:20" ht="15.75" customHeight="1" thickBot="1" x14ac:dyDescent="0.45">
      <c r="A127" s="84" t="s">
        <v>590</v>
      </c>
      <c r="B127" s="87"/>
      <c r="C127" s="91" t="s">
        <v>502</v>
      </c>
      <c r="D127" s="91" t="s">
        <v>502</v>
      </c>
      <c r="E127" s="2809">
        <v>1</v>
      </c>
      <c r="F127" s="2810"/>
      <c r="G127" s="2841">
        <v>38202.400000000001</v>
      </c>
      <c r="H127" s="2842">
        <v>38202.400000000001</v>
      </c>
      <c r="I127" s="2809">
        <v>38202.400000000001</v>
      </c>
      <c r="J127" s="2810"/>
      <c r="K127" s="140"/>
      <c r="L127" s="53"/>
      <c r="M127" s="1097" t="s">
        <v>764</v>
      </c>
      <c r="N127" s="1098"/>
      <c r="O127" s="1098"/>
      <c r="P127" s="1098"/>
      <c r="Q127" s="1100">
        <v>-16.094816514141652</v>
      </c>
      <c r="R127" s="53"/>
      <c r="S127" s="53"/>
      <c r="T127" s="53"/>
    </row>
    <row r="128" spans="1:20" ht="15.75" customHeight="1" x14ac:dyDescent="0.4">
      <c r="A128" s="84" t="s">
        <v>591</v>
      </c>
      <c r="B128" s="87"/>
      <c r="C128" s="91" t="s">
        <v>592</v>
      </c>
      <c r="D128" s="91" t="s">
        <v>561</v>
      </c>
      <c r="E128" s="2888">
        <v>8.0528795552765136</v>
      </c>
      <c r="F128" s="2903"/>
      <c r="G128" s="2809">
        <v>88373.26</v>
      </c>
      <c r="H128" s="2810">
        <v>88373.26</v>
      </c>
      <c r="I128" s="2809">
        <v>711659.21868713561</v>
      </c>
      <c r="J128" s="2810"/>
      <c r="K128" s="140"/>
      <c r="L128" s="53"/>
      <c r="M128" s="53"/>
      <c r="N128" s="53"/>
      <c r="O128" s="53"/>
      <c r="P128" s="53"/>
      <c r="Q128" s="53"/>
      <c r="R128" s="53"/>
      <c r="S128" s="52"/>
      <c r="T128" s="53"/>
    </row>
    <row r="129" spans="1:20" ht="15.75" customHeight="1" x14ac:dyDescent="0.4">
      <c r="A129" s="84" t="s">
        <v>1495</v>
      </c>
      <c r="B129" s="87"/>
      <c r="C129" s="91" t="s">
        <v>592</v>
      </c>
      <c r="D129" s="91" t="s">
        <v>1241</v>
      </c>
      <c r="E129" s="2809"/>
      <c r="F129" s="2810"/>
      <c r="G129" s="2809"/>
      <c r="H129" s="2810"/>
      <c r="I129" s="2809">
        <v>150000</v>
      </c>
      <c r="J129" s="2810"/>
      <c r="K129" s="140"/>
      <c r="L129" s="7" t="s">
        <v>1530</v>
      </c>
      <c r="M129" s="8"/>
      <c r="N129" s="8"/>
      <c r="O129" s="8"/>
      <c r="P129" s="9"/>
      <c r="Q129" s="10"/>
      <c r="R129" s="2085"/>
      <c r="S129" s="166"/>
      <c r="T129" s="166"/>
    </row>
    <row r="130" spans="1:20" ht="15.75" customHeight="1" thickBot="1" x14ac:dyDescent="0.25">
      <c r="A130" s="180" t="s">
        <v>563</v>
      </c>
      <c r="B130" s="181"/>
      <c r="C130" s="182"/>
      <c r="D130" s="183"/>
      <c r="E130" s="2761">
        <v>39</v>
      </c>
      <c r="F130" s="2762"/>
      <c r="G130" s="2763"/>
      <c r="H130" s="2764"/>
      <c r="I130" s="2761">
        <v>3684106.8846268742</v>
      </c>
      <c r="J130" s="2762"/>
      <c r="K130" s="184"/>
      <c r="L130" s="2155" t="s">
        <v>1585</v>
      </c>
      <c r="M130" s="71"/>
      <c r="N130" s="71"/>
      <c r="O130" s="71"/>
      <c r="P130" s="53"/>
      <c r="Q130" s="53"/>
      <c r="R130" s="61"/>
      <c r="S130" s="166"/>
      <c r="T130" s="166"/>
    </row>
    <row r="131" spans="1:20" ht="14.1" customHeight="1" x14ac:dyDescent="0.2">
      <c r="A131" s="48"/>
      <c r="B131" s="48"/>
      <c r="C131" s="49"/>
      <c r="D131" s="49"/>
      <c r="E131" s="49"/>
      <c r="F131" s="49"/>
      <c r="G131" s="50"/>
      <c r="H131" s="50"/>
      <c r="I131" s="52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</row>
    <row r="132" spans="1:20" ht="14.1" customHeight="1" x14ac:dyDescent="0.2">
      <c r="A132" s="48"/>
      <c r="B132" s="48"/>
      <c r="C132" s="49"/>
      <c r="D132" s="49"/>
      <c r="E132" s="49"/>
      <c r="F132" s="49"/>
      <c r="G132" s="50"/>
      <c r="H132" s="50"/>
      <c r="I132" s="52"/>
      <c r="J132" s="53"/>
      <c r="K132" s="53"/>
      <c r="L132" s="48"/>
      <c r="M132" s="48"/>
      <c r="N132" s="49"/>
      <c r="O132" s="49"/>
      <c r="P132" s="49"/>
      <c r="Q132" s="49"/>
      <c r="R132" s="53"/>
      <c r="S132" s="53"/>
      <c r="T132" s="53"/>
    </row>
    <row r="133" spans="1:20" ht="14.1" customHeight="1" x14ac:dyDescent="0.2">
      <c r="A133" s="2854"/>
      <c r="B133" s="2854"/>
      <c r="C133" s="2854"/>
      <c r="D133" s="2854"/>
      <c r="E133" s="2854"/>
      <c r="F133" s="2854"/>
      <c r="G133" s="2854"/>
      <c r="H133" s="2854"/>
      <c r="I133" s="2854"/>
      <c r="J133" s="2854"/>
      <c r="K133" s="2854"/>
      <c r="L133" s="2854"/>
      <c r="M133" s="2854"/>
      <c r="N133" s="2854"/>
      <c r="O133" s="2854"/>
      <c r="P133" s="2854"/>
      <c r="Q133" s="2854"/>
      <c r="R133" s="2854"/>
      <c r="S133" s="2854"/>
      <c r="T133" s="2854"/>
    </row>
    <row r="134" spans="1:20" ht="14.1" customHeight="1" x14ac:dyDescent="0.2">
      <c r="A134" s="2854"/>
      <c r="B134" s="2854"/>
      <c r="C134" s="2854"/>
      <c r="D134" s="2854"/>
      <c r="E134" s="2854"/>
      <c r="F134" s="2854"/>
      <c r="G134" s="2854"/>
      <c r="H134" s="2854"/>
      <c r="I134" s="2854"/>
      <c r="J134" s="2854"/>
      <c r="K134" s="2854"/>
      <c r="L134" s="2854"/>
      <c r="M134" s="2854"/>
      <c r="N134" s="2854"/>
      <c r="O134" s="2854"/>
      <c r="P134" s="2854"/>
      <c r="Q134" s="2854"/>
      <c r="R134" s="2854"/>
      <c r="S134" s="2854"/>
      <c r="T134" s="2854"/>
    </row>
    <row r="135" spans="1:20" ht="14.1" customHeight="1" x14ac:dyDescent="0.2">
      <c r="A135" s="188"/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</row>
    <row r="136" spans="1:20" ht="14.1" customHeight="1" x14ac:dyDescent="0.2">
      <c r="A136" s="188"/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</row>
    <row r="137" spans="1:20" ht="14.1" customHeight="1" x14ac:dyDescent="0.2">
      <c r="A137" s="188"/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</row>
    <row r="138" spans="1:20" ht="14.1" customHeight="1" x14ac:dyDescent="0.2">
      <c r="A138" s="188"/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</row>
    <row r="139" spans="1:20" ht="14.1" customHeight="1" x14ac:dyDescent="0.2">
      <c r="A139" s="48"/>
      <c r="B139" s="48"/>
      <c r="C139" s="49"/>
      <c r="D139" s="49"/>
      <c r="E139" s="49"/>
      <c r="F139" s="49"/>
      <c r="G139" s="50"/>
      <c r="H139" s="50"/>
      <c r="I139" s="52"/>
      <c r="J139" s="53"/>
      <c r="K139" s="53"/>
      <c r="L139" s="48"/>
      <c r="M139" s="48"/>
      <c r="N139" s="49"/>
      <c r="O139" s="49"/>
      <c r="P139" s="49"/>
      <c r="Q139" s="49"/>
      <c r="R139" s="53"/>
      <c r="S139" s="53"/>
      <c r="T139" s="53"/>
    </row>
    <row r="140" spans="1:20" ht="14.1" customHeight="1" x14ac:dyDescent="0.2">
      <c r="A140" s="2863" t="s">
        <v>1910</v>
      </c>
      <c r="B140" s="2863"/>
      <c r="C140" s="2863"/>
      <c r="D140" s="2863"/>
      <c r="E140" s="2863"/>
      <c r="F140" s="2863"/>
      <c r="G140" s="2863"/>
      <c r="H140" s="2863"/>
      <c r="I140" s="2863"/>
      <c r="J140" s="2863"/>
      <c r="K140" s="2863"/>
      <c r="L140" s="2863"/>
      <c r="M140" s="2863"/>
      <c r="N140" s="2863"/>
      <c r="O140" s="2863"/>
      <c r="P140" s="2863"/>
      <c r="Q140" s="2863"/>
      <c r="R140" s="2863"/>
      <c r="S140" s="2863"/>
      <c r="T140" s="2863"/>
    </row>
    <row r="141" spans="1:20" ht="14.1" customHeight="1" x14ac:dyDescent="0.2">
      <c r="A141" s="56"/>
      <c r="B141" s="56"/>
      <c r="C141" s="131"/>
      <c r="D141" s="57"/>
      <c r="E141" s="57"/>
      <c r="F141" s="57"/>
      <c r="G141" s="59"/>
      <c r="H141" s="59"/>
      <c r="I141" s="61"/>
      <c r="J141" s="53"/>
      <c r="K141" s="53"/>
      <c r="L141" s="56"/>
      <c r="M141" s="56"/>
      <c r="N141" s="131"/>
      <c r="O141" s="166"/>
      <c r="P141" s="166"/>
      <c r="Q141" s="166"/>
      <c r="R141" s="166"/>
      <c r="S141" s="166"/>
      <c r="T141" s="166"/>
    </row>
    <row r="142" spans="1:20" ht="14.1" customHeight="1" thickBot="1" x14ac:dyDescent="0.25">
      <c r="A142" s="56"/>
      <c r="B142" s="56"/>
      <c r="C142" s="57"/>
      <c r="D142" s="57"/>
      <c r="E142" s="57"/>
      <c r="F142" s="57"/>
      <c r="G142" s="59"/>
      <c r="H142" s="59"/>
      <c r="I142" s="61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</row>
    <row r="143" spans="1:20" ht="16.5" customHeight="1" x14ac:dyDescent="0.3">
      <c r="A143" s="2812" t="s">
        <v>441</v>
      </c>
      <c r="B143" s="2813"/>
      <c r="C143" s="2818" t="s">
        <v>442</v>
      </c>
      <c r="D143" s="2819"/>
      <c r="E143" s="2819"/>
      <c r="F143" s="2820"/>
      <c r="G143" s="2824" t="s">
        <v>443</v>
      </c>
      <c r="H143" s="2825"/>
      <c r="I143" s="2818" t="s">
        <v>445</v>
      </c>
      <c r="J143" s="2820"/>
      <c r="K143" s="62"/>
      <c r="L143" s="2826" t="s">
        <v>441</v>
      </c>
      <c r="M143" s="2819" t="s">
        <v>442</v>
      </c>
      <c r="N143" s="2819"/>
      <c r="O143" s="2819"/>
      <c r="P143" s="2820"/>
      <c r="Q143" s="2824" t="s">
        <v>443</v>
      </c>
      <c r="R143" s="2825"/>
      <c r="S143" s="2818" t="s">
        <v>445</v>
      </c>
      <c r="T143" s="2849"/>
    </row>
    <row r="144" spans="1:20" ht="16.5" customHeight="1" thickBot="1" x14ac:dyDescent="0.35">
      <c r="A144" s="2814"/>
      <c r="B144" s="2815"/>
      <c r="C144" s="2821"/>
      <c r="D144" s="2822"/>
      <c r="E144" s="2822"/>
      <c r="F144" s="2823"/>
      <c r="G144" s="2829" t="s">
        <v>446</v>
      </c>
      <c r="H144" s="2830"/>
      <c r="I144" s="2831"/>
      <c r="J144" s="2832"/>
      <c r="K144" s="62"/>
      <c r="L144" s="2827"/>
      <c r="M144" s="2822"/>
      <c r="N144" s="2822"/>
      <c r="O144" s="2822"/>
      <c r="P144" s="2823"/>
      <c r="Q144" s="2829" t="s">
        <v>446</v>
      </c>
      <c r="R144" s="2830"/>
      <c r="S144" s="2831"/>
      <c r="T144" s="2850"/>
    </row>
    <row r="145" spans="1:20" ht="16.5" customHeight="1" x14ac:dyDescent="0.3">
      <c r="A145" s="2814"/>
      <c r="B145" s="2815"/>
      <c r="C145" s="66" t="s">
        <v>447</v>
      </c>
      <c r="D145" s="2873" t="s">
        <v>448</v>
      </c>
      <c r="E145" s="2831" t="s">
        <v>449</v>
      </c>
      <c r="F145" s="2832"/>
      <c r="G145" s="2829" t="s">
        <v>450</v>
      </c>
      <c r="H145" s="2830"/>
      <c r="I145" s="2831" t="s">
        <v>354</v>
      </c>
      <c r="J145" s="2832"/>
      <c r="K145" s="62"/>
      <c r="L145" s="2827"/>
      <c r="M145" s="64" t="s">
        <v>447</v>
      </c>
      <c r="N145" s="2873" t="s">
        <v>448</v>
      </c>
      <c r="O145" s="2831" t="s">
        <v>449</v>
      </c>
      <c r="P145" s="2832"/>
      <c r="Q145" s="2829" t="s">
        <v>450</v>
      </c>
      <c r="R145" s="2830"/>
      <c r="S145" s="2831" t="s">
        <v>354</v>
      </c>
      <c r="T145" s="2850"/>
    </row>
    <row r="146" spans="1:20" ht="16.5" customHeight="1" thickBot="1" x14ac:dyDescent="0.35">
      <c r="A146" s="2816"/>
      <c r="B146" s="2817"/>
      <c r="C146" s="67" t="s">
        <v>451</v>
      </c>
      <c r="D146" s="2834"/>
      <c r="E146" s="2821"/>
      <c r="F146" s="2823"/>
      <c r="G146" s="2761"/>
      <c r="H146" s="2762"/>
      <c r="I146" s="2835"/>
      <c r="J146" s="2836"/>
      <c r="K146" s="62"/>
      <c r="L146" s="2828"/>
      <c r="M146" s="63" t="s">
        <v>451</v>
      </c>
      <c r="N146" s="2834"/>
      <c r="O146" s="2821"/>
      <c r="P146" s="2823"/>
      <c r="Q146" s="2761"/>
      <c r="R146" s="2762"/>
      <c r="S146" s="2852"/>
      <c r="T146" s="2853"/>
    </row>
    <row r="147" spans="1:20" ht="16.5" customHeight="1" x14ac:dyDescent="0.3">
      <c r="A147" s="132" t="s">
        <v>452</v>
      </c>
      <c r="B147" s="133"/>
      <c r="C147" s="134"/>
      <c r="D147" s="134"/>
      <c r="E147" s="2919"/>
      <c r="F147" s="2920"/>
      <c r="G147" s="2851"/>
      <c r="H147" s="2921"/>
      <c r="I147" s="2807"/>
      <c r="J147" s="2808"/>
      <c r="K147" s="53"/>
      <c r="L147" s="135" t="s">
        <v>453</v>
      </c>
      <c r="M147" s="134"/>
      <c r="N147" s="134"/>
      <c r="O147" s="2851"/>
      <c r="P147" s="2851"/>
      <c r="Q147" s="2851"/>
      <c r="R147" s="2851"/>
      <c r="S147" s="2851"/>
      <c r="T147" s="2851"/>
    </row>
    <row r="148" spans="1:20" ht="16.5" customHeight="1" x14ac:dyDescent="0.35">
      <c r="A148" s="2795" t="s">
        <v>454</v>
      </c>
      <c r="B148" s="2796"/>
      <c r="C148" s="136"/>
      <c r="D148" s="136"/>
      <c r="E148" s="2845"/>
      <c r="F148" s="2846"/>
      <c r="G148" s="2843"/>
      <c r="H148" s="2844"/>
      <c r="I148" s="2922">
        <v>0</v>
      </c>
      <c r="J148" s="2923"/>
      <c r="K148" s="137"/>
      <c r="L148" s="138"/>
      <c r="M148" s="136"/>
      <c r="N148" s="136"/>
      <c r="O148" s="2843"/>
      <c r="P148" s="2843"/>
      <c r="Q148" s="2843"/>
      <c r="R148" s="2843"/>
      <c r="S148" s="2843"/>
      <c r="T148" s="2843"/>
    </row>
    <row r="149" spans="1:20" ht="16.5" customHeight="1" x14ac:dyDescent="0.3">
      <c r="A149" s="2789" t="s">
        <v>455</v>
      </c>
      <c r="B149" s="2790"/>
      <c r="C149" s="136"/>
      <c r="D149" s="136"/>
      <c r="E149" s="2845"/>
      <c r="F149" s="2846"/>
      <c r="G149" s="2843"/>
      <c r="H149" s="2844"/>
      <c r="I149" s="2843">
        <v>0</v>
      </c>
      <c r="J149" s="2844"/>
      <c r="K149" s="140"/>
      <c r="L149" s="138" t="s">
        <v>456</v>
      </c>
      <c r="M149" s="136" t="s">
        <v>593</v>
      </c>
      <c r="N149" s="136" t="s">
        <v>458</v>
      </c>
      <c r="O149" s="2843">
        <v>25</v>
      </c>
      <c r="P149" s="2843"/>
      <c r="Q149" s="2843">
        <v>14291.98</v>
      </c>
      <c r="R149" s="2843">
        <v>14291.98</v>
      </c>
      <c r="S149" s="2843">
        <v>357299.5</v>
      </c>
      <c r="T149" s="2843"/>
    </row>
    <row r="150" spans="1:20" ht="16.5" customHeight="1" x14ac:dyDescent="0.3">
      <c r="A150" s="2789" t="s">
        <v>459</v>
      </c>
      <c r="B150" s="2790"/>
      <c r="C150" s="136"/>
      <c r="D150" s="136"/>
      <c r="E150" s="2845"/>
      <c r="F150" s="2846"/>
      <c r="G150" s="2843"/>
      <c r="H150" s="2844"/>
      <c r="I150" s="2843">
        <v>0</v>
      </c>
      <c r="J150" s="2844"/>
      <c r="K150" s="140"/>
      <c r="L150" s="138" t="s">
        <v>460</v>
      </c>
      <c r="M150" s="136"/>
      <c r="N150" s="136"/>
      <c r="O150" s="2843"/>
      <c r="P150" s="2843"/>
      <c r="Q150" s="2843"/>
      <c r="R150" s="2843"/>
      <c r="S150" s="2843">
        <v>0</v>
      </c>
      <c r="T150" s="2843"/>
    </row>
    <row r="151" spans="1:20" ht="16.5" customHeight="1" x14ac:dyDescent="0.3">
      <c r="A151" s="2789" t="s">
        <v>461</v>
      </c>
      <c r="B151" s="2790"/>
      <c r="C151" s="136"/>
      <c r="D151" s="136"/>
      <c r="E151" s="2845"/>
      <c r="F151" s="2845"/>
      <c r="G151" s="2843"/>
      <c r="H151" s="2844"/>
      <c r="I151" s="2843">
        <v>0</v>
      </c>
      <c r="J151" s="2844"/>
      <c r="K151" s="140"/>
      <c r="L151" s="138" t="s">
        <v>462</v>
      </c>
      <c r="M151" s="136"/>
      <c r="N151" s="136"/>
      <c r="O151" s="2843"/>
      <c r="P151" s="2843"/>
      <c r="Q151" s="2843"/>
      <c r="R151" s="2843"/>
      <c r="S151" s="2843">
        <v>0</v>
      </c>
      <c r="T151" s="2843"/>
    </row>
    <row r="152" spans="1:20" ht="16.5" customHeight="1" x14ac:dyDescent="0.2">
      <c r="A152" s="2800" t="s">
        <v>565</v>
      </c>
      <c r="B152" s="2801"/>
      <c r="C152" s="136"/>
      <c r="D152" s="136"/>
      <c r="E152" s="2845"/>
      <c r="F152" s="2845"/>
      <c r="G152" s="2843"/>
      <c r="H152" s="2843"/>
      <c r="I152" s="2922">
        <v>687643.2</v>
      </c>
      <c r="J152" s="2922"/>
      <c r="K152" s="142"/>
      <c r="L152" s="138" t="s">
        <v>464</v>
      </c>
      <c r="M152" s="136"/>
      <c r="N152" s="136"/>
      <c r="O152" s="2843"/>
      <c r="P152" s="2843"/>
      <c r="Q152" s="2843"/>
      <c r="R152" s="2843"/>
      <c r="S152" s="2843">
        <v>0</v>
      </c>
      <c r="T152" s="2843"/>
    </row>
    <row r="153" spans="1:20" ht="16.5" customHeight="1" x14ac:dyDescent="0.4">
      <c r="A153" s="143" t="s">
        <v>467</v>
      </c>
      <c r="B153" s="144"/>
      <c r="C153" s="136"/>
      <c r="D153" s="136" t="s">
        <v>502</v>
      </c>
      <c r="E153" s="2845">
        <v>5</v>
      </c>
      <c r="F153" s="2845"/>
      <c r="G153" s="2841">
        <v>38202.400000000001</v>
      </c>
      <c r="H153" s="2842">
        <v>38202.400000000001</v>
      </c>
      <c r="I153" s="2843">
        <v>191012</v>
      </c>
      <c r="J153" s="2844"/>
      <c r="K153" s="140"/>
      <c r="L153" s="138" t="s">
        <v>594</v>
      </c>
      <c r="M153" s="136" t="s">
        <v>595</v>
      </c>
      <c r="N153" s="136" t="s">
        <v>466</v>
      </c>
      <c r="O153" s="2843">
        <v>6</v>
      </c>
      <c r="P153" s="2843"/>
      <c r="Q153" s="2924">
        <v>131000</v>
      </c>
      <c r="R153" s="2924"/>
      <c r="S153" s="2843">
        <v>786000</v>
      </c>
      <c r="T153" s="2843"/>
    </row>
    <row r="154" spans="1:20" ht="16.5" customHeight="1" x14ac:dyDescent="0.4">
      <c r="A154" s="145" t="s">
        <v>469</v>
      </c>
      <c r="B154" s="146"/>
      <c r="C154" s="136"/>
      <c r="D154" s="136" t="s">
        <v>502</v>
      </c>
      <c r="E154" s="2845">
        <v>10</v>
      </c>
      <c r="F154" s="2845"/>
      <c r="G154" s="2841">
        <v>38202.400000000001</v>
      </c>
      <c r="H154" s="2842">
        <v>38202.400000000001</v>
      </c>
      <c r="I154" s="2843">
        <v>382024</v>
      </c>
      <c r="J154" s="2844"/>
      <c r="K154" s="140"/>
      <c r="L154" s="138" t="s">
        <v>477</v>
      </c>
      <c r="M154" s="136" t="s">
        <v>1234</v>
      </c>
      <c r="N154" s="136" t="s">
        <v>596</v>
      </c>
      <c r="O154" s="2843">
        <v>4</v>
      </c>
      <c r="P154" s="2843"/>
      <c r="Q154" s="2843">
        <v>22166</v>
      </c>
      <c r="R154" s="2843"/>
      <c r="S154" s="2843">
        <v>88664</v>
      </c>
      <c r="T154" s="2843"/>
    </row>
    <row r="155" spans="1:20" ht="16.5" customHeight="1" x14ac:dyDescent="0.3">
      <c r="A155" s="143" t="s">
        <v>471</v>
      </c>
      <c r="B155" s="144"/>
      <c r="C155" s="136"/>
      <c r="D155" s="136"/>
      <c r="E155" s="2845"/>
      <c r="F155" s="2845"/>
      <c r="G155" s="2843"/>
      <c r="H155" s="2844"/>
      <c r="I155" s="2843">
        <v>0</v>
      </c>
      <c r="J155" s="2844"/>
      <c r="K155" s="140"/>
      <c r="L155" s="138" t="s">
        <v>510</v>
      </c>
      <c r="M155" s="136"/>
      <c r="N155" s="136"/>
      <c r="O155" s="2843"/>
      <c r="P155" s="2843"/>
      <c r="Q155" s="2843"/>
      <c r="R155" s="2843"/>
      <c r="S155" s="2843">
        <v>0</v>
      </c>
      <c r="T155" s="2843"/>
    </row>
    <row r="156" spans="1:20" ht="16.5" customHeight="1" x14ac:dyDescent="0.3">
      <c r="A156" s="143" t="s">
        <v>475</v>
      </c>
      <c r="B156" s="144"/>
      <c r="C156" s="136"/>
      <c r="D156" s="136"/>
      <c r="E156" s="2845"/>
      <c r="F156" s="2845"/>
      <c r="G156" s="2843"/>
      <c r="H156" s="2844"/>
      <c r="I156" s="2843">
        <v>0</v>
      </c>
      <c r="J156" s="2844"/>
      <c r="K156" s="140"/>
      <c r="L156" s="138"/>
      <c r="M156" s="136"/>
      <c r="N156" s="136"/>
      <c r="O156" s="2843"/>
      <c r="P156" s="2843"/>
      <c r="Q156" s="2843"/>
      <c r="R156" s="2843"/>
      <c r="S156" s="2843"/>
      <c r="T156" s="2843"/>
    </row>
    <row r="157" spans="1:20" ht="16.5" customHeight="1" x14ac:dyDescent="0.3">
      <c r="A157" s="147" t="s">
        <v>476</v>
      </c>
      <c r="B157" s="148"/>
      <c r="C157" s="136"/>
      <c r="D157" s="136"/>
      <c r="E157" s="2845"/>
      <c r="F157" s="2845"/>
      <c r="G157" s="2843"/>
      <c r="H157" s="2844"/>
      <c r="I157" s="2843">
        <v>0</v>
      </c>
      <c r="J157" s="2844"/>
      <c r="K157" s="140"/>
      <c r="L157" s="138"/>
      <c r="M157" s="136"/>
      <c r="N157" s="136"/>
      <c r="O157" s="2843"/>
      <c r="P157" s="2843"/>
      <c r="Q157" s="2843"/>
      <c r="R157" s="2843"/>
      <c r="S157" s="2843"/>
      <c r="T157" s="2843"/>
    </row>
    <row r="158" spans="1:20" ht="16.5" customHeight="1" x14ac:dyDescent="0.3">
      <c r="A158" s="143" t="s">
        <v>480</v>
      </c>
      <c r="B158" s="144"/>
      <c r="C158" s="136"/>
      <c r="D158" s="136"/>
      <c r="E158" s="2845"/>
      <c r="F158" s="2845"/>
      <c r="G158" s="2843"/>
      <c r="H158" s="2844"/>
      <c r="I158" s="2843">
        <v>0</v>
      </c>
      <c r="J158" s="2844"/>
      <c r="K158" s="140"/>
      <c r="L158" s="138" t="s">
        <v>481</v>
      </c>
      <c r="M158" s="136"/>
      <c r="N158" s="136"/>
      <c r="O158" s="2843"/>
      <c r="P158" s="2843"/>
      <c r="Q158" s="2843"/>
      <c r="R158" s="2843"/>
      <c r="S158" s="2843">
        <v>0</v>
      </c>
      <c r="T158" s="2843"/>
    </row>
    <row r="159" spans="1:20" ht="16.5" customHeight="1" x14ac:dyDescent="0.3">
      <c r="A159" s="143" t="s">
        <v>482</v>
      </c>
      <c r="B159" s="144"/>
      <c r="C159" s="136"/>
      <c r="D159" s="136"/>
      <c r="E159" s="2845"/>
      <c r="F159" s="2845"/>
      <c r="G159" s="2843"/>
      <c r="H159" s="2844"/>
      <c r="I159" s="2843">
        <v>0</v>
      </c>
      <c r="J159" s="2844"/>
      <c r="K159" s="140"/>
      <c r="L159" s="138" t="s">
        <v>483</v>
      </c>
      <c r="M159" s="136"/>
      <c r="N159" s="136"/>
      <c r="O159" s="2843"/>
      <c r="P159" s="2843"/>
      <c r="Q159" s="2843"/>
      <c r="R159" s="2843"/>
      <c r="S159" s="2843">
        <v>0</v>
      </c>
      <c r="T159" s="2843"/>
    </row>
    <row r="160" spans="1:20" ht="16.5" customHeight="1" x14ac:dyDescent="0.4">
      <c r="A160" s="2797" t="s">
        <v>486</v>
      </c>
      <c r="B160" s="2798"/>
      <c r="C160" s="136"/>
      <c r="D160" s="136" t="s">
        <v>502</v>
      </c>
      <c r="E160" s="2845">
        <v>3</v>
      </c>
      <c r="F160" s="2846"/>
      <c r="G160" s="2841">
        <v>38202.400000000001</v>
      </c>
      <c r="H160" s="2842">
        <v>38202.400000000001</v>
      </c>
      <c r="I160" s="2843">
        <v>114607.20000000001</v>
      </c>
      <c r="J160" s="2844"/>
      <c r="K160" s="140"/>
      <c r="L160" s="138" t="s">
        <v>487</v>
      </c>
      <c r="M160" s="136"/>
      <c r="N160" s="136"/>
      <c r="O160" s="2843"/>
      <c r="P160" s="2843"/>
      <c r="Q160" s="2843"/>
      <c r="R160" s="2843"/>
      <c r="S160" s="2843">
        <v>0</v>
      </c>
      <c r="T160" s="2843"/>
    </row>
    <row r="161" spans="1:20" ht="16.5" customHeight="1" x14ac:dyDescent="0.3">
      <c r="A161" s="143" t="s">
        <v>460</v>
      </c>
      <c r="B161" s="144"/>
      <c r="C161" s="136"/>
      <c r="D161" s="136"/>
      <c r="E161" s="2845"/>
      <c r="F161" s="2846"/>
      <c r="G161" s="2843"/>
      <c r="H161" s="2844"/>
      <c r="I161" s="2843">
        <v>0</v>
      </c>
      <c r="J161" s="2844"/>
      <c r="K161" s="140"/>
      <c r="L161" s="138" t="s">
        <v>489</v>
      </c>
      <c r="M161" s="136" t="s">
        <v>597</v>
      </c>
      <c r="N161" s="136" t="s">
        <v>596</v>
      </c>
      <c r="O161" s="2843">
        <v>2</v>
      </c>
      <c r="P161" s="2843"/>
      <c r="Q161" s="2843">
        <v>51236.160000000003</v>
      </c>
      <c r="R161" s="2843">
        <v>51236.160000000003</v>
      </c>
      <c r="S161" s="2843">
        <v>102472.32000000001</v>
      </c>
      <c r="T161" s="2843"/>
    </row>
    <row r="162" spans="1:20" ht="16.5" customHeight="1" x14ac:dyDescent="0.3">
      <c r="A162" s="143" t="s">
        <v>598</v>
      </c>
      <c r="B162" s="144"/>
      <c r="C162" s="136"/>
      <c r="D162" s="136"/>
      <c r="E162" s="2845"/>
      <c r="F162" s="2846"/>
      <c r="G162" s="2843"/>
      <c r="H162" s="2844"/>
      <c r="I162" s="2843">
        <v>0</v>
      </c>
      <c r="J162" s="2844"/>
      <c r="K162" s="140"/>
      <c r="L162" s="138" t="s">
        <v>492</v>
      </c>
      <c r="M162" s="136"/>
      <c r="N162" s="136"/>
      <c r="O162" s="2843"/>
      <c r="P162" s="2843"/>
      <c r="Q162" s="2843"/>
      <c r="R162" s="2843"/>
      <c r="S162" s="2843">
        <v>0</v>
      </c>
      <c r="T162" s="2843"/>
    </row>
    <row r="163" spans="1:20" ht="16.5" customHeight="1" x14ac:dyDescent="0.3">
      <c r="A163" s="149" t="s">
        <v>494</v>
      </c>
      <c r="B163" s="150"/>
      <c r="C163" s="136"/>
      <c r="D163" s="136"/>
      <c r="E163" s="2845"/>
      <c r="F163" s="2846"/>
      <c r="G163" s="2843"/>
      <c r="H163" s="2844"/>
      <c r="I163" s="2843">
        <v>0</v>
      </c>
      <c r="J163" s="2844"/>
      <c r="K163" s="140"/>
      <c r="L163" s="138" t="s">
        <v>495</v>
      </c>
      <c r="M163" s="136"/>
      <c r="N163" s="136"/>
      <c r="O163" s="2843"/>
      <c r="P163" s="2843"/>
      <c r="Q163" s="2843"/>
      <c r="R163" s="2843"/>
      <c r="S163" s="2843">
        <v>0</v>
      </c>
      <c r="T163" s="2843"/>
    </row>
    <row r="164" spans="1:20" ht="16.5" customHeight="1" x14ac:dyDescent="0.35">
      <c r="A164" s="151" t="s">
        <v>496</v>
      </c>
      <c r="B164" s="152"/>
      <c r="C164" s="136"/>
      <c r="D164" s="136"/>
      <c r="E164" s="2845"/>
      <c r="F164" s="2846"/>
      <c r="G164" s="2843"/>
      <c r="H164" s="2844"/>
      <c r="I164" s="2922">
        <v>191012</v>
      </c>
      <c r="J164" s="2923"/>
      <c r="K164" s="140"/>
      <c r="L164" s="138" t="s">
        <v>497</v>
      </c>
      <c r="M164" s="136" t="s">
        <v>1235</v>
      </c>
      <c r="N164" s="136" t="s">
        <v>458</v>
      </c>
      <c r="O164" s="2843">
        <v>3</v>
      </c>
      <c r="P164" s="2843"/>
      <c r="Q164" s="2843">
        <v>17786</v>
      </c>
      <c r="R164" s="2843"/>
      <c r="S164" s="2843">
        <v>53358</v>
      </c>
      <c r="T164" s="2843"/>
    </row>
    <row r="165" spans="1:20" ht="16.5" customHeight="1" x14ac:dyDescent="0.4">
      <c r="A165" s="149" t="s">
        <v>498</v>
      </c>
      <c r="B165" s="152"/>
      <c r="C165" s="136"/>
      <c r="D165" s="136" t="s">
        <v>502</v>
      </c>
      <c r="E165" s="2843">
        <v>5</v>
      </c>
      <c r="F165" s="2843"/>
      <c r="G165" s="2841">
        <v>38202.400000000001</v>
      </c>
      <c r="H165" s="2842">
        <v>38202.400000000001</v>
      </c>
      <c r="I165" s="2843">
        <v>191012</v>
      </c>
      <c r="J165" s="2844"/>
      <c r="K165" s="140"/>
      <c r="L165" s="138" t="s">
        <v>500</v>
      </c>
      <c r="M165" s="136"/>
      <c r="N165" s="136"/>
      <c r="O165" s="2843"/>
      <c r="P165" s="2843"/>
      <c r="Q165" s="2843"/>
      <c r="R165" s="2843"/>
      <c r="S165" s="2843">
        <v>0</v>
      </c>
      <c r="T165" s="2843"/>
    </row>
    <row r="166" spans="1:20" ht="16.5" customHeight="1" x14ac:dyDescent="0.3">
      <c r="A166" s="153" t="s">
        <v>599</v>
      </c>
      <c r="B166" s="154"/>
      <c r="C166" s="136"/>
      <c r="D166" s="136"/>
      <c r="E166" s="2843"/>
      <c r="F166" s="2843"/>
      <c r="G166" s="2843"/>
      <c r="H166" s="2844"/>
      <c r="I166" s="2843">
        <v>0</v>
      </c>
      <c r="J166" s="2844"/>
      <c r="K166" s="140"/>
      <c r="L166" s="138" t="s">
        <v>504</v>
      </c>
      <c r="M166" s="136"/>
      <c r="N166" s="136"/>
      <c r="O166" s="2843"/>
      <c r="P166" s="2843"/>
      <c r="Q166" s="2843"/>
      <c r="R166" s="2843"/>
      <c r="S166" s="2843">
        <v>0</v>
      </c>
      <c r="T166" s="2843"/>
    </row>
    <row r="167" spans="1:20" ht="16.5" customHeight="1" x14ac:dyDescent="0.3">
      <c r="A167" s="2778" t="s">
        <v>507</v>
      </c>
      <c r="B167" s="2779"/>
      <c r="C167" s="136"/>
      <c r="D167" s="136"/>
      <c r="E167" s="2843"/>
      <c r="F167" s="2843"/>
      <c r="G167" s="2843"/>
      <c r="H167" s="2844"/>
      <c r="I167" s="2843">
        <v>0</v>
      </c>
      <c r="J167" s="2844"/>
      <c r="K167" s="140"/>
      <c r="L167" s="155" t="s">
        <v>510</v>
      </c>
      <c r="M167" s="155"/>
      <c r="N167" s="155"/>
      <c r="O167" s="2843"/>
      <c r="P167" s="2843"/>
      <c r="Q167" s="2843"/>
      <c r="R167" s="2843"/>
      <c r="S167" s="2843">
        <v>0</v>
      </c>
      <c r="T167" s="2843"/>
    </row>
    <row r="168" spans="1:20" ht="16.5" customHeight="1" x14ac:dyDescent="0.3">
      <c r="A168" s="2789" t="s">
        <v>510</v>
      </c>
      <c r="B168" s="2790"/>
      <c r="C168" s="136"/>
      <c r="D168" s="136"/>
      <c r="E168" s="2843"/>
      <c r="F168" s="2843"/>
      <c r="G168" s="2843"/>
      <c r="H168" s="2844"/>
      <c r="I168" s="2843">
        <v>0</v>
      </c>
      <c r="J168" s="2844"/>
      <c r="K168" s="140"/>
      <c r="L168" s="155"/>
      <c r="M168" s="155"/>
      <c r="N168" s="155"/>
      <c r="O168" s="2843"/>
      <c r="P168" s="2843"/>
      <c r="Q168" s="2843"/>
      <c r="R168" s="2843"/>
      <c r="S168" s="2843"/>
      <c r="T168" s="2843"/>
    </row>
    <row r="169" spans="1:20" ht="16.5" customHeight="1" x14ac:dyDescent="0.3">
      <c r="A169" s="2789" t="s">
        <v>510</v>
      </c>
      <c r="B169" s="2790"/>
      <c r="C169" s="136"/>
      <c r="D169" s="136"/>
      <c r="E169" s="2843"/>
      <c r="F169" s="2843"/>
      <c r="G169" s="2843"/>
      <c r="H169" s="2844"/>
      <c r="I169" s="2843">
        <v>0</v>
      </c>
      <c r="J169" s="2844"/>
      <c r="K169" s="140"/>
      <c r="L169" s="155" t="s">
        <v>600</v>
      </c>
      <c r="M169" s="155"/>
      <c r="N169" s="155"/>
      <c r="O169" s="2843"/>
      <c r="P169" s="2843"/>
      <c r="Q169" s="2843"/>
      <c r="R169" s="2843"/>
      <c r="S169" s="2843">
        <v>0</v>
      </c>
      <c r="T169" s="2843"/>
    </row>
    <row r="170" spans="1:20" ht="16.5" customHeight="1" x14ac:dyDescent="0.35">
      <c r="A170" s="2795" t="s">
        <v>512</v>
      </c>
      <c r="B170" s="2796"/>
      <c r="C170" s="136"/>
      <c r="D170" s="136"/>
      <c r="E170" s="2845"/>
      <c r="F170" s="2846"/>
      <c r="G170" s="2843"/>
      <c r="H170" s="2844"/>
      <c r="I170" s="2922">
        <v>1642703.2</v>
      </c>
      <c r="J170" s="2923"/>
      <c r="K170" s="137"/>
      <c r="L170" s="155" t="s">
        <v>513</v>
      </c>
      <c r="M170" s="156" t="s">
        <v>601</v>
      </c>
      <c r="N170" s="156" t="s">
        <v>602</v>
      </c>
      <c r="O170" s="2843">
        <v>88</v>
      </c>
      <c r="P170" s="2843"/>
      <c r="Q170" s="2843">
        <v>4763.6400000000003</v>
      </c>
      <c r="R170" s="2843">
        <v>4763.6400000000003</v>
      </c>
      <c r="S170" s="2843">
        <v>419200.32</v>
      </c>
      <c r="T170" s="2843"/>
    </row>
    <row r="171" spans="1:20" ht="16.5" customHeight="1" x14ac:dyDescent="0.4">
      <c r="A171" s="2789" t="s">
        <v>515</v>
      </c>
      <c r="B171" s="2790"/>
      <c r="C171" s="136"/>
      <c r="D171" s="136" t="s">
        <v>502</v>
      </c>
      <c r="E171" s="2845">
        <v>5</v>
      </c>
      <c r="F171" s="2846"/>
      <c r="G171" s="2841">
        <v>38202.400000000001</v>
      </c>
      <c r="H171" s="2842">
        <v>38202.400000000001</v>
      </c>
      <c r="I171" s="2843">
        <v>191012</v>
      </c>
      <c r="J171" s="2844"/>
      <c r="K171" s="140"/>
      <c r="L171" s="155" t="s">
        <v>516</v>
      </c>
      <c r="M171" s="156" t="s">
        <v>603</v>
      </c>
      <c r="N171" s="156" t="s">
        <v>604</v>
      </c>
      <c r="O171" s="2843">
        <v>6</v>
      </c>
      <c r="P171" s="2843"/>
      <c r="Q171" s="2843">
        <v>11552.94</v>
      </c>
      <c r="R171" s="2843">
        <v>11552.94</v>
      </c>
      <c r="S171" s="2843">
        <v>69317.64</v>
      </c>
      <c r="T171" s="2843"/>
    </row>
    <row r="172" spans="1:20" ht="16.5" customHeight="1" x14ac:dyDescent="0.3">
      <c r="A172" s="2789" t="s">
        <v>518</v>
      </c>
      <c r="B172" s="2790"/>
      <c r="C172" s="136"/>
      <c r="D172" s="136"/>
      <c r="E172" s="2845"/>
      <c r="F172" s="2846"/>
      <c r="G172" s="2843"/>
      <c r="H172" s="2844"/>
      <c r="I172" s="2843">
        <v>0</v>
      </c>
      <c r="J172" s="2844"/>
      <c r="K172" s="140"/>
      <c r="L172" s="155" t="s">
        <v>579</v>
      </c>
      <c r="M172" s="156" t="s">
        <v>605</v>
      </c>
      <c r="N172" s="156" t="s">
        <v>602</v>
      </c>
      <c r="O172" s="2843">
        <v>2000</v>
      </c>
      <c r="P172" s="2843"/>
      <c r="Q172" s="2843">
        <v>2381.8200000000002</v>
      </c>
      <c r="R172" s="2843">
        <v>2381.8200000000002</v>
      </c>
      <c r="S172" s="2843">
        <v>4763640</v>
      </c>
      <c r="T172" s="2843"/>
    </row>
    <row r="173" spans="1:20" ht="16.5" customHeight="1" x14ac:dyDescent="0.3">
      <c r="A173" s="153" t="s">
        <v>520</v>
      </c>
      <c r="B173" s="154"/>
      <c r="C173" s="136"/>
      <c r="D173" s="136"/>
      <c r="E173" s="2845"/>
      <c r="F173" s="2846"/>
      <c r="G173" s="2843"/>
      <c r="H173" s="2844"/>
      <c r="I173" s="2843">
        <v>0</v>
      </c>
      <c r="J173" s="2844"/>
      <c r="K173" s="140"/>
      <c r="L173" s="155" t="s">
        <v>521</v>
      </c>
      <c r="M173" s="156"/>
      <c r="N173" s="156"/>
      <c r="O173" s="2843"/>
      <c r="P173" s="2843"/>
      <c r="Q173" s="2843"/>
      <c r="R173" s="2843"/>
      <c r="S173" s="2843">
        <v>0</v>
      </c>
      <c r="T173" s="2843"/>
    </row>
    <row r="174" spans="1:20" ht="16.5" customHeight="1" x14ac:dyDescent="0.3">
      <c r="A174" s="2789" t="s">
        <v>522</v>
      </c>
      <c r="B174" s="2790"/>
      <c r="C174" s="136"/>
      <c r="D174" s="136"/>
      <c r="E174" s="2845"/>
      <c r="F174" s="2846"/>
      <c r="G174" s="2843"/>
      <c r="H174" s="2844"/>
      <c r="I174" s="2843">
        <v>0</v>
      </c>
      <c r="J174" s="2844"/>
      <c r="K174" s="140"/>
      <c r="L174" s="155" t="s">
        <v>580</v>
      </c>
      <c r="M174" s="156" t="s">
        <v>606</v>
      </c>
      <c r="N174" s="156"/>
      <c r="O174" s="2843">
        <v>8</v>
      </c>
      <c r="P174" s="2843"/>
      <c r="Q174" s="2843">
        <v>45258.82</v>
      </c>
      <c r="R174" s="2843">
        <v>45258.82</v>
      </c>
      <c r="S174" s="2843">
        <v>362070.56</v>
      </c>
      <c r="T174" s="2843"/>
    </row>
    <row r="175" spans="1:20" ht="16.5" customHeight="1" x14ac:dyDescent="0.4">
      <c r="A175" s="153" t="s">
        <v>607</v>
      </c>
      <c r="B175" s="154"/>
      <c r="C175" s="136"/>
      <c r="D175" s="136" t="s">
        <v>502</v>
      </c>
      <c r="E175" s="2845">
        <v>10</v>
      </c>
      <c r="F175" s="2846"/>
      <c r="G175" s="2841">
        <v>38202.400000000001</v>
      </c>
      <c r="H175" s="2842">
        <v>38202.400000000001</v>
      </c>
      <c r="I175" s="2843">
        <v>382024</v>
      </c>
      <c r="J175" s="2844"/>
      <c r="K175" s="140"/>
      <c r="L175" s="155" t="s">
        <v>510</v>
      </c>
      <c r="M175" s="155"/>
      <c r="N175" s="155"/>
      <c r="O175" s="2843"/>
      <c r="P175" s="2843"/>
      <c r="Q175" s="2843"/>
      <c r="R175" s="2843"/>
      <c r="S175" s="2843">
        <v>0</v>
      </c>
      <c r="T175" s="2843"/>
    </row>
    <row r="176" spans="1:20" ht="16.5" customHeight="1" x14ac:dyDescent="0.3">
      <c r="A176" s="153" t="s">
        <v>525</v>
      </c>
      <c r="B176" s="157"/>
      <c r="C176" s="136"/>
      <c r="D176" s="156"/>
      <c r="E176" s="2855"/>
      <c r="F176" s="2855"/>
      <c r="G176" s="2843"/>
      <c r="H176" s="2844"/>
      <c r="I176" s="2843">
        <v>0</v>
      </c>
      <c r="J176" s="2844"/>
      <c r="K176" s="140"/>
      <c r="L176" s="155"/>
      <c r="M176" s="155"/>
      <c r="N176" s="155"/>
      <c r="O176" s="2843"/>
      <c r="P176" s="2843"/>
      <c r="Q176" s="2843"/>
      <c r="R176" s="2843"/>
      <c r="S176" s="2843"/>
      <c r="T176" s="2843"/>
    </row>
    <row r="177" spans="1:20" ht="16.5" customHeight="1" x14ac:dyDescent="0.3">
      <c r="A177" s="153" t="s">
        <v>481</v>
      </c>
      <c r="B177" s="154"/>
      <c r="C177" s="136"/>
      <c r="D177" s="136"/>
      <c r="E177" s="2843"/>
      <c r="F177" s="2843"/>
      <c r="G177" s="2843"/>
      <c r="H177" s="2844"/>
      <c r="I177" s="2843">
        <v>0</v>
      </c>
      <c r="J177" s="2844"/>
      <c r="K177" s="140"/>
      <c r="L177" s="155"/>
      <c r="M177" s="155"/>
      <c r="N177" s="155"/>
      <c r="O177" s="2843"/>
      <c r="P177" s="2843"/>
      <c r="Q177" s="2843"/>
      <c r="R177" s="2843"/>
      <c r="S177" s="2843"/>
      <c r="T177" s="2843"/>
    </row>
    <row r="178" spans="1:20" ht="16.5" customHeight="1" x14ac:dyDescent="0.4">
      <c r="A178" s="2778" t="s">
        <v>526</v>
      </c>
      <c r="B178" s="2779"/>
      <c r="C178" s="136"/>
      <c r="D178" s="136" t="s">
        <v>502</v>
      </c>
      <c r="E178" s="2845">
        <v>2</v>
      </c>
      <c r="F178" s="2846"/>
      <c r="G178" s="2841">
        <v>38202.400000000001</v>
      </c>
      <c r="H178" s="2842">
        <v>38202.400000000001</v>
      </c>
      <c r="I178" s="2843">
        <v>76404.800000000003</v>
      </c>
      <c r="J178" s="2844"/>
      <c r="K178" s="140"/>
      <c r="L178" s="158" t="s">
        <v>527</v>
      </c>
      <c r="M178" s="159"/>
      <c r="N178" s="159"/>
      <c r="O178" s="2791"/>
      <c r="P178" s="2792"/>
      <c r="Q178" s="2791"/>
      <c r="R178" s="2792"/>
      <c r="S178" s="2793">
        <v>7002022.3399999999</v>
      </c>
      <c r="T178" s="2794"/>
    </row>
    <row r="179" spans="1:20" ht="16.5" customHeight="1" x14ac:dyDescent="0.3">
      <c r="A179" s="153" t="s">
        <v>528</v>
      </c>
      <c r="B179" s="154"/>
      <c r="C179" s="136"/>
      <c r="D179" s="136"/>
      <c r="E179" s="2845"/>
      <c r="F179" s="2846"/>
      <c r="G179" s="2843"/>
      <c r="H179" s="2844"/>
      <c r="I179" s="2843">
        <v>0</v>
      </c>
      <c r="J179" s="2844"/>
      <c r="K179" s="140"/>
      <c r="L179" s="160" t="s">
        <v>582</v>
      </c>
      <c r="M179" s="161"/>
      <c r="N179" s="161"/>
      <c r="O179" s="162"/>
      <c r="P179" s="162"/>
      <c r="Q179" s="162"/>
      <c r="R179" s="162"/>
      <c r="S179" s="162"/>
      <c r="T179" s="163"/>
    </row>
    <row r="180" spans="1:20" ht="16.5" customHeight="1" x14ac:dyDescent="0.4">
      <c r="A180" s="2778" t="s">
        <v>530</v>
      </c>
      <c r="B180" s="2779"/>
      <c r="C180" s="136"/>
      <c r="D180" s="136" t="s">
        <v>502</v>
      </c>
      <c r="E180" s="2845">
        <v>1</v>
      </c>
      <c r="F180" s="2846"/>
      <c r="G180" s="2841">
        <v>38202.400000000001</v>
      </c>
      <c r="H180" s="2842">
        <v>38202.400000000001</v>
      </c>
      <c r="I180" s="2843">
        <v>38202.400000000001</v>
      </c>
      <c r="J180" s="2844"/>
      <c r="K180" s="140"/>
      <c r="L180" s="164" t="s">
        <v>531</v>
      </c>
      <c r="M180" s="165">
        <v>0.05</v>
      </c>
      <c r="N180" s="166"/>
      <c r="O180" s="32"/>
      <c r="P180" s="32"/>
      <c r="Q180" s="32"/>
      <c r="R180" s="32"/>
      <c r="S180" s="2775">
        <v>547164.86899999995</v>
      </c>
      <c r="T180" s="2760"/>
    </row>
    <row r="181" spans="1:20" ht="16.5" customHeight="1" x14ac:dyDescent="0.3">
      <c r="A181" s="153" t="s">
        <v>532</v>
      </c>
      <c r="B181" s="154"/>
      <c r="C181" s="136"/>
      <c r="D181" s="136"/>
      <c r="E181" s="2845"/>
      <c r="F181" s="2846"/>
      <c r="G181" s="2843"/>
      <c r="H181" s="2844"/>
      <c r="I181" s="2843">
        <v>0</v>
      </c>
      <c r="J181" s="2844"/>
      <c r="K181" s="140"/>
      <c r="L181" s="168" t="s">
        <v>533</v>
      </c>
      <c r="M181" s="166"/>
      <c r="N181" s="166"/>
      <c r="O181" s="32"/>
      <c r="P181" s="32"/>
      <c r="Q181" s="32"/>
      <c r="R181" s="32"/>
      <c r="S181" s="32"/>
      <c r="T181" s="167"/>
    </row>
    <row r="182" spans="1:20" ht="16.5" customHeight="1" x14ac:dyDescent="0.3">
      <c r="A182" s="149" t="s">
        <v>583</v>
      </c>
      <c r="B182" s="152"/>
      <c r="C182" s="156"/>
      <c r="D182" s="156"/>
      <c r="E182" s="2855"/>
      <c r="F182" s="2855"/>
      <c r="G182" s="2843"/>
      <c r="H182" s="2844"/>
      <c r="I182" s="2843">
        <v>0</v>
      </c>
      <c r="J182" s="2844"/>
      <c r="K182" s="140"/>
      <c r="L182" s="169" t="s">
        <v>535</v>
      </c>
      <c r="M182" s="166"/>
      <c r="N182" s="166"/>
      <c r="O182" s="32"/>
      <c r="P182" s="32"/>
      <c r="Q182" s="32"/>
      <c r="R182" s="32"/>
      <c r="S182" s="2775">
        <v>430000</v>
      </c>
      <c r="T182" s="2760"/>
    </row>
    <row r="183" spans="1:20" ht="16.5" customHeight="1" x14ac:dyDescent="0.4">
      <c r="A183" s="170" t="s">
        <v>584</v>
      </c>
      <c r="B183" s="171"/>
      <c r="C183" s="172"/>
      <c r="D183" s="172" t="s">
        <v>502</v>
      </c>
      <c r="E183" s="2856">
        <v>12</v>
      </c>
      <c r="F183" s="2856"/>
      <c r="G183" s="2841">
        <v>38202.400000000001</v>
      </c>
      <c r="H183" s="2842">
        <v>38202.400000000001</v>
      </c>
      <c r="I183" s="2843">
        <v>458428.80000000005</v>
      </c>
      <c r="J183" s="2844"/>
      <c r="K183" s="140"/>
      <c r="L183" s="169" t="s">
        <v>585</v>
      </c>
      <c r="M183" s="166"/>
      <c r="N183" s="166"/>
      <c r="O183" s="32"/>
      <c r="P183" s="32"/>
      <c r="Q183" s="32"/>
      <c r="R183" s="32"/>
      <c r="S183" s="2775">
        <v>328298.92139999993</v>
      </c>
      <c r="T183" s="2760"/>
    </row>
    <row r="184" spans="1:20" ht="16.5" customHeight="1" x14ac:dyDescent="0.3">
      <c r="A184" s="153" t="s">
        <v>538</v>
      </c>
      <c r="B184" s="154"/>
      <c r="C184" s="136"/>
      <c r="D184" s="136"/>
      <c r="E184" s="2845"/>
      <c r="F184" s="2846"/>
      <c r="G184" s="2843"/>
      <c r="H184" s="2844"/>
      <c r="I184" s="2843">
        <v>0</v>
      </c>
      <c r="J184" s="2844"/>
      <c r="K184" s="140"/>
      <c r="L184" s="185" t="s">
        <v>510</v>
      </c>
      <c r="M184" s="173"/>
      <c r="N184" s="173"/>
      <c r="O184" s="186"/>
      <c r="P184" s="186"/>
      <c r="Q184" s="186"/>
      <c r="R184" s="186"/>
      <c r="S184" s="2757">
        <v>170000</v>
      </c>
      <c r="T184" s="2758"/>
    </row>
    <row r="185" spans="1:20" ht="16.5" customHeight="1" x14ac:dyDescent="0.3">
      <c r="A185" s="153" t="s">
        <v>460</v>
      </c>
      <c r="B185" s="154"/>
      <c r="C185" s="136"/>
      <c r="D185" s="136"/>
      <c r="E185" s="2845"/>
      <c r="F185" s="2846"/>
      <c r="G185" s="2843"/>
      <c r="H185" s="2844"/>
      <c r="I185" s="2843">
        <v>0</v>
      </c>
      <c r="J185" s="2844"/>
      <c r="K185" s="140"/>
      <c r="L185" s="174" t="s">
        <v>539</v>
      </c>
      <c r="M185" s="175"/>
      <c r="N185" s="175"/>
      <c r="O185" s="176"/>
      <c r="P185" s="176"/>
      <c r="Q185" s="176"/>
      <c r="R185" s="176"/>
      <c r="S185" s="2787">
        <v>1475463.7903999998</v>
      </c>
      <c r="T185" s="2788"/>
    </row>
    <row r="186" spans="1:20" ht="16.5" customHeight="1" x14ac:dyDescent="0.3">
      <c r="A186" s="2778" t="s">
        <v>540</v>
      </c>
      <c r="B186" s="2779"/>
      <c r="C186" s="136"/>
      <c r="D186" s="136"/>
      <c r="E186" s="2843"/>
      <c r="F186" s="2843"/>
      <c r="G186" s="2843"/>
      <c r="H186" s="2844"/>
      <c r="I186" s="2843">
        <v>0</v>
      </c>
      <c r="J186" s="2844"/>
      <c r="K186" s="140"/>
      <c r="L186" s="177"/>
      <c r="M186" s="166"/>
      <c r="N186" s="166"/>
      <c r="O186" s="32"/>
      <c r="P186" s="32"/>
      <c r="Q186" s="32"/>
      <c r="R186" s="32"/>
      <c r="S186" s="32"/>
      <c r="T186" s="167"/>
    </row>
    <row r="187" spans="1:20" ht="16.5" customHeight="1" thickBot="1" x14ac:dyDescent="0.45">
      <c r="A187" s="2778" t="s">
        <v>541</v>
      </c>
      <c r="B187" s="2779"/>
      <c r="C187" s="136"/>
      <c r="D187" s="136" t="s">
        <v>502</v>
      </c>
      <c r="E187" s="2845">
        <v>3</v>
      </c>
      <c r="F187" s="2846"/>
      <c r="G187" s="2841">
        <v>38202.400000000001</v>
      </c>
      <c r="H187" s="2842">
        <v>38202.400000000001</v>
      </c>
      <c r="I187" s="2843">
        <v>114607.20000000001</v>
      </c>
      <c r="J187" s="2844"/>
      <c r="K187" s="140"/>
      <c r="L187" s="178" t="s">
        <v>588</v>
      </c>
      <c r="M187" s="179"/>
      <c r="N187" s="179"/>
      <c r="O187" s="179"/>
      <c r="P187" s="179"/>
      <c r="Q187" s="179"/>
      <c r="R187" s="179"/>
      <c r="S187" s="2780">
        <v>12418761.170400001</v>
      </c>
      <c r="T187" s="2781"/>
    </row>
    <row r="188" spans="1:20" ht="16.5" customHeight="1" thickBot="1" x14ac:dyDescent="0.45">
      <c r="A188" s="149" t="s">
        <v>543</v>
      </c>
      <c r="B188" s="152"/>
      <c r="C188" s="156"/>
      <c r="D188" s="156" t="s">
        <v>502</v>
      </c>
      <c r="E188" s="2843">
        <v>2</v>
      </c>
      <c r="F188" s="2844"/>
      <c r="G188" s="2841">
        <v>38202.400000000001</v>
      </c>
      <c r="H188" s="2842">
        <v>38202.400000000001</v>
      </c>
      <c r="I188" s="2843">
        <v>76404.800000000003</v>
      </c>
      <c r="J188" s="2844"/>
      <c r="K188" s="140"/>
      <c r="L188" s="53"/>
      <c r="M188" s="53"/>
      <c r="N188" s="53"/>
      <c r="O188" s="53"/>
      <c r="P188" s="53"/>
      <c r="Q188" s="53"/>
      <c r="R188" s="53"/>
      <c r="S188" s="53"/>
      <c r="T188" s="53"/>
    </row>
    <row r="189" spans="1:20" ht="16.5" customHeight="1" x14ac:dyDescent="0.3">
      <c r="A189" s="149" t="s">
        <v>546</v>
      </c>
      <c r="B189" s="152"/>
      <c r="C189" s="156"/>
      <c r="D189" s="156"/>
      <c r="E189" s="2843"/>
      <c r="F189" s="2844"/>
      <c r="G189" s="2843"/>
      <c r="H189" s="2844"/>
      <c r="I189" s="2843">
        <v>0</v>
      </c>
      <c r="J189" s="2844"/>
      <c r="K189" s="140"/>
      <c r="L189" s="166"/>
      <c r="M189" s="2782" t="s">
        <v>545</v>
      </c>
      <c r="N189" s="2783"/>
      <c r="O189" s="2783"/>
      <c r="P189" s="2783"/>
      <c r="Q189" s="2784"/>
      <c r="R189" s="53"/>
      <c r="S189" s="53"/>
      <c r="T189" s="53"/>
    </row>
    <row r="190" spans="1:20" ht="16.5" customHeight="1" x14ac:dyDescent="0.3">
      <c r="A190" s="149" t="s">
        <v>548</v>
      </c>
      <c r="B190" s="152"/>
      <c r="C190" s="156"/>
      <c r="D190" s="156"/>
      <c r="E190" s="2759"/>
      <c r="F190" s="2760"/>
      <c r="G190" s="2759"/>
      <c r="H190" s="2760"/>
      <c r="I190" s="2843">
        <v>0</v>
      </c>
      <c r="J190" s="2844"/>
      <c r="K190" s="140"/>
      <c r="L190" s="166"/>
      <c r="M190" s="116" t="s">
        <v>547</v>
      </c>
      <c r="N190" s="117"/>
      <c r="O190" s="117"/>
      <c r="P190" s="117"/>
      <c r="Q190" s="118">
        <v>3.2017021961415417</v>
      </c>
      <c r="R190" s="166"/>
      <c r="S190" s="166"/>
      <c r="T190" s="166"/>
    </row>
    <row r="191" spans="1:20" ht="16.5" customHeight="1" x14ac:dyDescent="0.4">
      <c r="A191" s="149" t="s">
        <v>608</v>
      </c>
      <c r="B191" s="152"/>
      <c r="C191" s="156"/>
      <c r="D191" s="156" t="s">
        <v>502</v>
      </c>
      <c r="E191" s="2843">
        <v>8</v>
      </c>
      <c r="F191" s="2844"/>
      <c r="G191" s="2841">
        <v>38202.400000000001</v>
      </c>
      <c r="H191" s="2842">
        <v>38202.400000000001</v>
      </c>
      <c r="I191" s="2843">
        <v>305619.20000000001</v>
      </c>
      <c r="J191" s="2844"/>
      <c r="K191" s="140"/>
      <c r="L191" s="166"/>
      <c r="M191" s="119" t="s">
        <v>549</v>
      </c>
      <c r="N191" s="117"/>
      <c r="O191" s="117"/>
      <c r="P191" s="120"/>
      <c r="Q191" s="121">
        <v>12418761.170400001</v>
      </c>
      <c r="R191" s="166"/>
      <c r="S191" s="166"/>
      <c r="T191" s="166"/>
    </row>
    <row r="192" spans="1:20" ht="16.5" customHeight="1" x14ac:dyDescent="0.35">
      <c r="A192" s="151" t="s">
        <v>550</v>
      </c>
      <c r="B192" s="152"/>
      <c r="C192" s="156"/>
      <c r="D192" s="156"/>
      <c r="E192" s="2843"/>
      <c r="F192" s="2844"/>
      <c r="G192" s="2843"/>
      <c r="H192" s="2844"/>
      <c r="I192" s="2922">
        <v>1419916.6400000001</v>
      </c>
      <c r="J192" s="2923"/>
      <c r="K192" s="137"/>
      <c r="L192" s="166"/>
      <c r="M192" s="116" t="s">
        <v>551</v>
      </c>
      <c r="N192" s="117"/>
      <c r="O192" s="117"/>
      <c r="P192" s="117"/>
      <c r="Q192" s="118">
        <v>3883500</v>
      </c>
      <c r="R192" s="166"/>
      <c r="S192" s="166"/>
      <c r="T192" s="166"/>
    </row>
    <row r="193" spans="1:20" ht="16.5" customHeight="1" x14ac:dyDescent="0.4">
      <c r="A193" s="149" t="s">
        <v>552</v>
      </c>
      <c r="B193" s="152"/>
      <c r="C193" s="156"/>
      <c r="D193" s="156" t="s">
        <v>502</v>
      </c>
      <c r="E193" s="2843">
        <v>20</v>
      </c>
      <c r="F193" s="2844"/>
      <c r="G193" s="2841">
        <v>38202.400000000001</v>
      </c>
      <c r="H193" s="2842">
        <v>38202.400000000001</v>
      </c>
      <c r="I193" s="2843">
        <v>764048</v>
      </c>
      <c r="J193" s="2844"/>
      <c r="K193" s="140"/>
      <c r="L193" s="166"/>
      <c r="M193" s="116" t="s">
        <v>763</v>
      </c>
      <c r="N193" s="117"/>
      <c r="O193" s="117"/>
      <c r="P193" s="117"/>
      <c r="Q193" s="121">
        <v>12433810.478715677</v>
      </c>
      <c r="R193" s="55"/>
      <c r="S193" s="166"/>
      <c r="T193" s="166"/>
    </row>
    <row r="194" spans="1:20" ht="16.5" customHeight="1" thickBot="1" x14ac:dyDescent="0.35">
      <c r="A194" s="149" t="s">
        <v>553</v>
      </c>
      <c r="B194" s="152"/>
      <c r="C194" s="156"/>
      <c r="D194" s="156"/>
      <c r="E194" s="2843"/>
      <c r="F194" s="2844"/>
      <c r="G194" s="2843"/>
      <c r="H194" s="2844"/>
      <c r="I194" s="2843">
        <v>0</v>
      </c>
      <c r="J194" s="2844"/>
      <c r="K194" s="140"/>
      <c r="L194" s="166"/>
      <c r="M194" s="123" t="s">
        <v>554</v>
      </c>
      <c r="N194" s="124"/>
      <c r="O194" s="124"/>
      <c r="P194" s="124"/>
      <c r="Q194" s="125">
        <v>15049.308315675706</v>
      </c>
      <c r="R194" s="61"/>
      <c r="S194" s="166"/>
      <c r="T194" s="166"/>
    </row>
    <row r="195" spans="1:20" ht="16.5" customHeight="1" thickBot="1" x14ac:dyDescent="0.45">
      <c r="A195" s="149" t="s">
        <v>609</v>
      </c>
      <c r="B195" s="152"/>
      <c r="C195" s="156"/>
      <c r="D195" s="156" t="s">
        <v>502</v>
      </c>
      <c r="E195" s="2843">
        <v>2</v>
      </c>
      <c r="F195" s="2844"/>
      <c r="G195" s="2841">
        <v>38202.400000000001</v>
      </c>
      <c r="H195" s="2842">
        <v>38202.400000000001</v>
      </c>
      <c r="I195" s="2843">
        <v>76404.800000000003</v>
      </c>
      <c r="J195" s="2844"/>
      <c r="K195" s="140"/>
      <c r="L195" s="53"/>
      <c r="M195" s="1097" t="s">
        <v>764</v>
      </c>
      <c r="N195" s="1098"/>
      <c r="O195" s="1098"/>
      <c r="P195" s="1098"/>
      <c r="Q195" s="1100">
        <v>0.12118204150302518</v>
      </c>
      <c r="R195" s="53"/>
      <c r="S195" s="53"/>
      <c r="T195" s="53"/>
    </row>
    <row r="196" spans="1:20" ht="16.5" customHeight="1" x14ac:dyDescent="0.4">
      <c r="A196" s="149" t="s">
        <v>610</v>
      </c>
      <c r="B196" s="152"/>
      <c r="C196" s="156"/>
      <c r="D196" s="156" t="s">
        <v>502</v>
      </c>
      <c r="E196" s="2843">
        <v>2</v>
      </c>
      <c r="F196" s="2844"/>
      <c r="G196" s="2841">
        <v>38202.400000000001</v>
      </c>
      <c r="H196" s="2842">
        <v>38202.400000000001</v>
      </c>
      <c r="I196" s="2843">
        <v>76404.800000000003</v>
      </c>
      <c r="J196" s="2844"/>
      <c r="K196" s="140"/>
      <c r="L196" s="53"/>
      <c r="M196" s="53"/>
      <c r="N196" s="53"/>
      <c r="O196" s="53"/>
      <c r="P196" s="53"/>
      <c r="Q196" s="53"/>
      <c r="R196" s="53"/>
      <c r="S196" s="53"/>
      <c r="T196" s="53"/>
    </row>
    <row r="197" spans="1:20" ht="16.5" customHeight="1" x14ac:dyDescent="0.3">
      <c r="A197" s="149" t="s">
        <v>562</v>
      </c>
      <c r="B197" s="152"/>
      <c r="C197" s="156"/>
      <c r="D197" s="156" t="s">
        <v>466</v>
      </c>
      <c r="E197" s="2843">
        <v>88</v>
      </c>
      <c r="F197" s="2844"/>
      <c r="G197" s="2843">
        <v>5716.58</v>
      </c>
      <c r="H197" s="2844">
        <v>5716.58</v>
      </c>
      <c r="I197" s="2843">
        <v>503059.04</v>
      </c>
      <c r="J197" s="2844"/>
      <c r="K197" s="140"/>
      <c r="L197" s="7" t="s">
        <v>1530</v>
      </c>
      <c r="M197" s="8"/>
      <c r="N197" s="8"/>
      <c r="O197" s="8"/>
      <c r="P197" s="9"/>
      <c r="Q197" s="10"/>
      <c r="R197" s="2085"/>
      <c r="S197" s="52"/>
      <c r="T197" s="53"/>
    </row>
    <row r="198" spans="1:20" ht="16.5" customHeight="1" thickBot="1" x14ac:dyDescent="0.25">
      <c r="A198" s="180" t="s">
        <v>563</v>
      </c>
      <c r="B198" s="181"/>
      <c r="C198" s="182"/>
      <c r="D198" s="183"/>
      <c r="E198" s="2761">
        <v>90</v>
      </c>
      <c r="F198" s="2762"/>
      <c r="G198" s="2763"/>
      <c r="H198" s="2764"/>
      <c r="I198" s="2761">
        <v>3941275.04</v>
      </c>
      <c r="J198" s="2762"/>
      <c r="K198" s="184"/>
      <c r="L198" s="2155" t="s">
        <v>1585</v>
      </c>
      <c r="M198" s="53"/>
      <c r="N198" s="53"/>
      <c r="O198" s="53"/>
      <c r="P198" s="53"/>
      <c r="Q198" s="53"/>
      <c r="R198" s="61"/>
      <c r="S198" s="166"/>
      <c r="T198" s="166"/>
    </row>
    <row r="199" spans="1:20" ht="14.1" customHeight="1" x14ac:dyDescent="0.2">
      <c r="A199" s="48"/>
      <c r="B199" s="48"/>
      <c r="C199" s="49"/>
      <c r="D199" s="49"/>
      <c r="E199" s="49"/>
      <c r="F199" s="49"/>
      <c r="G199" s="50"/>
      <c r="H199" s="50"/>
      <c r="I199" s="52"/>
      <c r="J199" s="53"/>
      <c r="K199" s="53"/>
      <c r="L199" s="53"/>
      <c r="M199" s="53"/>
      <c r="N199" s="53"/>
      <c r="O199" s="53"/>
      <c r="P199" s="53"/>
      <c r="Q199" s="53"/>
      <c r="R199" s="53"/>
      <c r="S199" s="53"/>
      <c r="T199" s="53"/>
    </row>
    <row r="200" spans="1:20" ht="14.1" customHeight="1" x14ac:dyDescent="0.2">
      <c r="A200" s="48"/>
      <c r="B200" s="48"/>
      <c r="C200" s="49"/>
      <c r="D200" s="49"/>
      <c r="E200" s="49"/>
      <c r="F200" s="49"/>
      <c r="G200" s="50"/>
      <c r="H200" s="50"/>
      <c r="I200" s="52"/>
      <c r="J200" s="53"/>
      <c r="K200" s="53"/>
      <c r="L200" s="48"/>
      <c r="M200" s="48"/>
      <c r="N200" s="49"/>
      <c r="O200" s="49"/>
      <c r="P200" s="49"/>
      <c r="Q200" s="49"/>
      <c r="R200" s="53"/>
      <c r="S200" s="53"/>
      <c r="T200" s="53"/>
    </row>
    <row r="201" spans="1:20" ht="14.1" customHeight="1" x14ac:dyDescent="0.2">
      <c r="A201" s="2854"/>
      <c r="B201" s="2854"/>
      <c r="C201" s="2854"/>
      <c r="D201" s="2854"/>
      <c r="E201" s="2854"/>
      <c r="F201" s="2854"/>
      <c r="G201" s="2854"/>
      <c r="H201" s="2854"/>
      <c r="I201" s="2854"/>
      <c r="J201" s="2854"/>
      <c r="K201" s="2854"/>
      <c r="L201" s="2854"/>
      <c r="M201" s="2854"/>
      <c r="N201" s="2854"/>
      <c r="O201" s="2854"/>
      <c r="P201" s="2854"/>
      <c r="Q201" s="2854"/>
      <c r="R201" s="2854"/>
      <c r="S201" s="2854"/>
      <c r="T201" s="2854"/>
    </row>
    <row r="202" spans="1:20" ht="14.1" customHeight="1" x14ac:dyDescent="0.2">
      <c r="A202" s="2854"/>
      <c r="B202" s="2854"/>
      <c r="C202" s="2854"/>
      <c r="D202" s="2854"/>
      <c r="E202" s="2854"/>
      <c r="F202" s="2854"/>
      <c r="G202" s="2854"/>
      <c r="H202" s="2854"/>
      <c r="I202" s="2854"/>
      <c r="J202" s="2854"/>
      <c r="K202" s="2854"/>
      <c r="L202" s="2854"/>
      <c r="M202" s="2854"/>
      <c r="N202" s="2854"/>
      <c r="O202" s="2854"/>
      <c r="P202" s="2854"/>
      <c r="Q202" s="2854"/>
      <c r="R202" s="2854"/>
      <c r="S202" s="2854"/>
      <c r="T202" s="2854"/>
    </row>
    <row r="203" spans="1:20" ht="14.1" customHeight="1" x14ac:dyDescent="0.2">
      <c r="A203" s="188"/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</row>
    <row r="204" spans="1:20" ht="14.1" customHeight="1" x14ac:dyDescent="0.2">
      <c r="A204" s="188"/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</row>
    <row r="205" spans="1:20" ht="14.1" customHeight="1" x14ac:dyDescent="0.2">
      <c r="A205" s="188"/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</row>
    <row r="206" spans="1:20" ht="14.1" customHeight="1" x14ac:dyDescent="0.2">
      <c r="A206" s="48"/>
      <c r="B206" s="48"/>
      <c r="C206" s="49"/>
      <c r="D206" s="49"/>
      <c r="E206" s="49"/>
      <c r="F206" s="49"/>
      <c r="G206" s="50"/>
      <c r="H206" s="50"/>
      <c r="I206" s="52"/>
      <c r="J206" s="53"/>
      <c r="K206" s="53"/>
      <c r="L206" s="48"/>
      <c r="M206" s="48"/>
      <c r="N206" s="49"/>
      <c r="O206" s="49"/>
      <c r="P206" s="49"/>
      <c r="Q206" s="49"/>
      <c r="R206" s="53"/>
      <c r="S206" s="53"/>
      <c r="T206" s="53"/>
    </row>
    <row r="207" spans="1:20" ht="14.1" customHeight="1" x14ac:dyDescent="0.2">
      <c r="A207" s="2811" t="s">
        <v>1911</v>
      </c>
      <c r="B207" s="2811"/>
      <c r="C207" s="2811"/>
      <c r="D207" s="2811"/>
      <c r="E207" s="2811"/>
      <c r="F207" s="2811"/>
      <c r="G207" s="2811"/>
      <c r="H207" s="2811"/>
      <c r="I207" s="2811"/>
      <c r="J207" s="2811"/>
      <c r="K207" s="2811"/>
      <c r="L207" s="2811"/>
      <c r="M207" s="2811"/>
      <c r="N207" s="2811"/>
      <c r="O207" s="2811"/>
      <c r="P207" s="2811"/>
      <c r="Q207" s="2811"/>
      <c r="R207" s="2811"/>
      <c r="S207" s="2811"/>
      <c r="T207" s="2811"/>
    </row>
    <row r="208" spans="1:20" ht="14.1" customHeight="1" x14ac:dyDescent="0.2">
      <c r="A208" s="56"/>
      <c r="B208" s="56"/>
      <c r="C208" s="131"/>
      <c r="D208" s="57"/>
      <c r="E208" s="57"/>
      <c r="F208" s="57"/>
      <c r="G208" s="59"/>
      <c r="H208" s="59"/>
      <c r="I208" s="61"/>
      <c r="J208" s="53"/>
      <c r="K208" s="53"/>
      <c r="L208" s="56"/>
      <c r="M208" s="56"/>
      <c r="N208" s="131"/>
      <c r="O208" s="53"/>
      <c r="P208" s="53"/>
      <c r="Q208" s="53"/>
      <c r="R208" s="53"/>
      <c r="S208" s="53"/>
      <c r="T208" s="53"/>
    </row>
    <row r="209" spans="1:20" ht="14.1" customHeight="1" thickBot="1" x14ac:dyDescent="0.25">
      <c r="A209" s="56"/>
      <c r="B209" s="56"/>
      <c r="C209" s="57"/>
      <c r="D209" s="57"/>
      <c r="E209" s="57"/>
      <c r="F209" s="57"/>
      <c r="G209" s="59"/>
      <c r="H209" s="59"/>
      <c r="I209" s="61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</row>
    <row r="210" spans="1:20" ht="16.5" customHeight="1" x14ac:dyDescent="0.3">
      <c r="A210" s="2812" t="s">
        <v>441</v>
      </c>
      <c r="B210" s="2813"/>
      <c r="C210" s="2818" t="s">
        <v>442</v>
      </c>
      <c r="D210" s="2819"/>
      <c r="E210" s="2819"/>
      <c r="F210" s="2820"/>
      <c r="G210" s="2824" t="s">
        <v>443</v>
      </c>
      <c r="H210" s="2825"/>
      <c r="I210" s="2818" t="s">
        <v>445</v>
      </c>
      <c r="J210" s="2820"/>
      <c r="K210" s="62"/>
      <c r="L210" s="2826" t="s">
        <v>441</v>
      </c>
      <c r="M210" s="2819" t="s">
        <v>442</v>
      </c>
      <c r="N210" s="2819"/>
      <c r="O210" s="2819"/>
      <c r="P210" s="2820"/>
      <c r="Q210" s="2824" t="s">
        <v>443</v>
      </c>
      <c r="R210" s="2825"/>
      <c r="S210" s="2818" t="s">
        <v>445</v>
      </c>
      <c r="T210" s="2849"/>
    </row>
    <row r="211" spans="1:20" ht="16.5" customHeight="1" thickBot="1" x14ac:dyDescent="0.35">
      <c r="A211" s="2814"/>
      <c r="B211" s="2815"/>
      <c r="C211" s="2821"/>
      <c r="D211" s="2822"/>
      <c r="E211" s="2822"/>
      <c r="F211" s="2823"/>
      <c r="G211" s="2829" t="s">
        <v>446</v>
      </c>
      <c r="H211" s="2830"/>
      <c r="I211" s="2831"/>
      <c r="J211" s="2832"/>
      <c r="K211" s="62"/>
      <c r="L211" s="2827"/>
      <c r="M211" s="2822"/>
      <c r="N211" s="2822"/>
      <c r="O211" s="2822"/>
      <c r="P211" s="2823"/>
      <c r="Q211" s="2829" t="s">
        <v>446</v>
      </c>
      <c r="R211" s="2830"/>
      <c r="S211" s="2831"/>
      <c r="T211" s="2850"/>
    </row>
    <row r="212" spans="1:20" ht="16.5" customHeight="1" x14ac:dyDescent="0.3">
      <c r="A212" s="2814"/>
      <c r="B212" s="2815"/>
      <c r="C212" s="66" t="s">
        <v>447</v>
      </c>
      <c r="D212" s="2873" t="s">
        <v>448</v>
      </c>
      <c r="E212" s="2831" t="s">
        <v>449</v>
      </c>
      <c r="F212" s="2832"/>
      <c r="G212" s="2829" t="s">
        <v>450</v>
      </c>
      <c r="H212" s="2830"/>
      <c r="I212" s="2831" t="s">
        <v>354</v>
      </c>
      <c r="J212" s="2832"/>
      <c r="K212" s="62"/>
      <c r="L212" s="2827"/>
      <c r="M212" s="64" t="s">
        <v>447</v>
      </c>
      <c r="N212" s="2873" t="s">
        <v>448</v>
      </c>
      <c r="O212" s="2831" t="s">
        <v>449</v>
      </c>
      <c r="P212" s="2832"/>
      <c r="Q212" s="2829" t="s">
        <v>450</v>
      </c>
      <c r="R212" s="2830"/>
      <c r="S212" s="2831" t="s">
        <v>354</v>
      </c>
      <c r="T212" s="2850"/>
    </row>
    <row r="213" spans="1:20" ht="16.5" customHeight="1" thickBot="1" x14ac:dyDescent="0.35">
      <c r="A213" s="2816"/>
      <c r="B213" s="2817"/>
      <c r="C213" s="67" t="s">
        <v>451</v>
      </c>
      <c r="D213" s="2834"/>
      <c r="E213" s="2821"/>
      <c r="F213" s="2823"/>
      <c r="G213" s="2761"/>
      <c r="H213" s="2762"/>
      <c r="I213" s="2835"/>
      <c r="J213" s="2836"/>
      <c r="K213" s="62"/>
      <c r="L213" s="2828"/>
      <c r="M213" s="63" t="s">
        <v>451</v>
      </c>
      <c r="N213" s="2834"/>
      <c r="O213" s="2821"/>
      <c r="P213" s="2823"/>
      <c r="Q213" s="2761"/>
      <c r="R213" s="2762"/>
      <c r="S213" s="2852"/>
      <c r="T213" s="2853"/>
    </row>
    <row r="214" spans="1:20" ht="16.5" customHeight="1" x14ac:dyDescent="0.3">
      <c r="A214" s="132" t="s">
        <v>452</v>
      </c>
      <c r="B214" s="133"/>
      <c r="C214" s="134"/>
      <c r="D214" s="134"/>
      <c r="E214" s="2919"/>
      <c r="F214" s="2920"/>
      <c r="G214" s="2851"/>
      <c r="H214" s="2921"/>
      <c r="I214" s="2807"/>
      <c r="J214" s="2808"/>
      <c r="K214" s="53"/>
      <c r="L214" s="135" t="s">
        <v>453</v>
      </c>
      <c r="M214" s="134"/>
      <c r="N214" s="134"/>
      <c r="O214" s="2851"/>
      <c r="P214" s="2851"/>
      <c r="Q214" s="2851"/>
      <c r="R214" s="2851"/>
      <c r="S214" s="2851"/>
      <c r="T214" s="2851"/>
    </row>
    <row r="215" spans="1:20" ht="16.5" customHeight="1" x14ac:dyDescent="0.35">
      <c r="A215" s="2795" t="s">
        <v>454</v>
      </c>
      <c r="B215" s="2796"/>
      <c r="C215" s="136"/>
      <c r="D215" s="136"/>
      <c r="E215" s="2845"/>
      <c r="F215" s="2846"/>
      <c r="G215" s="2843"/>
      <c r="H215" s="2844"/>
      <c r="I215" s="2922">
        <v>0</v>
      </c>
      <c r="J215" s="2923"/>
      <c r="K215" s="137"/>
      <c r="L215" s="138"/>
      <c r="M215" s="136"/>
      <c r="N215" s="136"/>
      <c r="O215" s="2843"/>
      <c r="P215" s="2843"/>
      <c r="Q215" s="2843"/>
      <c r="R215" s="2843"/>
      <c r="S215" s="2843"/>
      <c r="T215" s="2843"/>
    </row>
    <row r="216" spans="1:20" ht="16.5" customHeight="1" x14ac:dyDescent="0.3">
      <c r="A216" s="2789" t="s">
        <v>455</v>
      </c>
      <c r="B216" s="2790"/>
      <c r="C216" s="136"/>
      <c r="D216" s="136"/>
      <c r="E216" s="2845"/>
      <c r="F216" s="2846"/>
      <c r="G216" s="2843"/>
      <c r="H216" s="2844"/>
      <c r="I216" s="2843">
        <v>0</v>
      </c>
      <c r="J216" s="2844"/>
      <c r="K216" s="140"/>
      <c r="L216" s="138" t="s">
        <v>456</v>
      </c>
      <c r="M216" s="136" t="s">
        <v>611</v>
      </c>
      <c r="N216" s="136" t="s">
        <v>458</v>
      </c>
      <c r="O216" s="2925">
        <v>1.5</v>
      </c>
      <c r="P216" s="2925"/>
      <c r="Q216" s="2843">
        <v>107191.44</v>
      </c>
      <c r="R216" s="2843">
        <v>107191.44</v>
      </c>
      <c r="S216" s="2843">
        <v>160787.16</v>
      </c>
      <c r="T216" s="2843"/>
    </row>
    <row r="217" spans="1:20" ht="16.5" customHeight="1" x14ac:dyDescent="0.3">
      <c r="A217" s="2789" t="s">
        <v>612</v>
      </c>
      <c r="B217" s="2790"/>
      <c r="C217" s="136"/>
      <c r="D217" s="136"/>
      <c r="E217" s="2845"/>
      <c r="F217" s="2846"/>
      <c r="G217" s="2843"/>
      <c r="H217" s="2844"/>
      <c r="I217" s="2843">
        <v>0</v>
      </c>
      <c r="J217" s="2844"/>
      <c r="K217" s="140"/>
      <c r="L217" s="138" t="s">
        <v>460</v>
      </c>
      <c r="M217" s="136"/>
      <c r="N217" s="136"/>
      <c r="O217" s="2843"/>
      <c r="P217" s="2843"/>
      <c r="Q217" s="2843"/>
      <c r="R217" s="2843"/>
      <c r="S217" s="2843">
        <v>0</v>
      </c>
      <c r="T217" s="2843"/>
    </row>
    <row r="218" spans="1:20" ht="16.5" customHeight="1" x14ac:dyDescent="0.3">
      <c r="A218" s="2789" t="s">
        <v>461</v>
      </c>
      <c r="B218" s="2790"/>
      <c r="C218" s="136"/>
      <c r="D218" s="136"/>
      <c r="E218" s="2845"/>
      <c r="F218" s="2845"/>
      <c r="G218" s="2843"/>
      <c r="H218" s="2844"/>
      <c r="I218" s="2843">
        <v>0</v>
      </c>
      <c r="J218" s="2844"/>
      <c r="K218" s="140"/>
      <c r="L218" s="138" t="s">
        <v>462</v>
      </c>
      <c r="M218" s="136"/>
      <c r="N218" s="136"/>
      <c r="O218" s="2843"/>
      <c r="P218" s="2843"/>
      <c r="Q218" s="2843"/>
      <c r="R218" s="2843"/>
      <c r="S218" s="2843">
        <v>0</v>
      </c>
      <c r="T218" s="2843"/>
    </row>
    <row r="219" spans="1:20" ht="16.5" customHeight="1" x14ac:dyDescent="0.2">
      <c r="A219" s="2800" t="s">
        <v>565</v>
      </c>
      <c r="B219" s="2801"/>
      <c r="C219" s="136"/>
      <c r="D219" s="136"/>
      <c r="E219" s="2845"/>
      <c r="F219" s="2845"/>
      <c r="G219" s="2843"/>
      <c r="H219" s="2843"/>
      <c r="I219" s="2922">
        <v>514797.48</v>
      </c>
      <c r="J219" s="2922"/>
      <c r="K219" s="142"/>
      <c r="L219" s="138" t="s">
        <v>464</v>
      </c>
      <c r="M219" s="136"/>
      <c r="N219" s="136"/>
      <c r="O219" s="2843"/>
      <c r="P219" s="2843"/>
      <c r="Q219" s="2843"/>
      <c r="R219" s="2843"/>
      <c r="S219" s="2843">
        <v>0</v>
      </c>
      <c r="T219" s="2843"/>
    </row>
    <row r="220" spans="1:20" ht="16.5" customHeight="1" x14ac:dyDescent="0.3">
      <c r="A220" s="143" t="s">
        <v>467</v>
      </c>
      <c r="B220" s="144"/>
      <c r="C220" s="136"/>
      <c r="D220" s="136"/>
      <c r="E220" s="2845"/>
      <c r="F220" s="2845"/>
      <c r="G220" s="2843"/>
      <c r="H220" s="2844"/>
      <c r="I220" s="2843">
        <v>0</v>
      </c>
      <c r="J220" s="2844"/>
      <c r="K220" s="140"/>
      <c r="L220" s="138" t="s">
        <v>594</v>
      </c>
      <c r="M220" s="136" t="s">
        <v>595</v>
      </c>
      <c r="N220" s="136" t="s">
        <v>466</v>
      </c>
      <c r="O220" s="2843">
        <v>4</v>
      </c>
      <c r="P220" s="2843"/>
      <c r="Q220" s="2843">
        <v>131000</v>
      </c>
      <c r="R220" s="2843"/>
      <c r="S220" s="2843">
        <v>524000</v>
      </c>
      <c r="T220" s="2843"/>
    </row>
    <row r="221" spans="1:20" ht="16.5" customHeight="1" x14ac:dyDescent="0.4">
      <c r="A221" s="145" t="s">
        <v>613</v>
      </c>
      <c r="B221" s="146"/>
      <c r="C221" s="136" t="s">
        <v>502</v>
      </c>
      <c r="D221" s="156" t="s">
        <v>503</v>
      </c>
      <c r="E221" s="2845">
        <v>2</v>
      </c>
      <c r="F221" s="2845"/>
      <c r="G221" s="2841">
        <v>38202.400000000001</v>
      </c>
      <c r="H221" s="2842">
        <v>38202.400000000001</v>
      </c>
      <c r="I221" s="2843">
        <v>76404.800000000003</v>
      </c>
      <c r="J221" s="2844"/>
      <c r="K221" s="140"/>
      <c r="L221" s="138" t="s">
        <v>477</v>
      </c>
      <c r="M221" s="136"/>
      <c r="N221" s="136"/>
      <c r="O221" s="2843"/>
      <c r="P221" s="2843"/>
      <c r="Q221" s="2843"/>
      <c r="R221" s="2843"/>
      <c r="S221" s="2843">
        <v>0</v>
      </c>
      <c r="T221" s="2843"/>
    </row>
    <row r="222" spans="1:20" ht="16.5" customHeight="1" x14ac:dyDescent="0.3">
      <c r="A222" s="143" t="s">
        <v>471</v>
      </c>
      <c r="B222" s="144"/>
      <c r="C222" s="136"/>
      <c r="D222" s="136"/>
      <c r="E222" s="2845"/>
      <c r="F222" s="2845"/>
      <c r="G222" s="2843"/>
      <c r="H222" s="2844"/>
      <c r="I222" s="2843">
        <v>0</v>
      </c>
      <c r="J222" s="2844"/>
      <c r="K222" s="140"/>
      <c r="L222" s="138" t="s">
        <v>510</v>
      </c>
      <c r="M222" s="136"/>
      <c r="N222" s="136"/>
      <c r="O222" s="2843"/>
      <c r="P222" s="2843"/>
      <c r="Q222" s="2843"/>
      <c r="R222" s="2843"/>
      <c r="S222" s="2843">
        <v>0</v>
      </c>
      <c r="T222" s="2843"/>
    </row>
    <row r="223" spans="1:20" ht="16.5" customHeight="1" x14ac:dyDescent="0.3">
      <c r="A223" s="143" t="s">
        <v>475</v>
      </c>
      <c r="B223" s="144"/>
      <c r="C223" s="136" t="s">
        <v>472</v>
      </c>
      <c r="D223" s="136" t="s">
        <v>499</v>
      </c>
      <c r="E223" s="2845">
        <v>1</v>
      </c>
      <c r="F223" s="2845"/>
      <c r="G223" s="2843">
        <v>173034.4</v>
      </c>
      <c r="H223" s="2844">
        <v>173034.4</v>
      </c>
      <c r="I223" s="2843">
        <v>173034.4</v>
      </c>
      <c r="J223" s="2844"/>
      <c r="K223" s="140"/>
      <c r="L223" s="138"/>
      <c r="M223" s="136"/>
      <c r="N223" s="136"/>
      <c r="O223" s="2843"/>
      <c r="P223" s="2843"/>
      <c r="Q223" s="2843"/>
      <c r="R223" s="2843"/>
      <c r="S223" s="2843"/>
      <c r="T223" s="2843"/>
    </row>
    <row r="224" spans="1:20" ht="16.5" customHeight="1" x14ac:dyDescent="0.3">
      <c r="A224" s="147" t="s">
        <v>476</v>
      </c>
      <c r="B224" s="148"/>
      <c r="C224" s="136" t="s">
        <v>472</v>
      </c>
      <c r="D224" s="136" t="s">
        <v>499</v>
      </c>
      <c r="E224" s="2845">
        <v>2</v>
      </c>
      <c r="F224" s="2845"/>
      <c r="G224" s="2843">
        <v>92185.02</v>
      </c>
      <c r="H224" s="2844">
        <v>92185.02</v>
      </c>
      <c r="I224" s="2843">
        <v>184370.04</v>
      </c>
      <c r="J224" s="2844"/>
      <c r="K224" s="140"/>
      <c r="L224" s="138"/>
      <c r="M224" s="136"/>
      <c r="N224" s="136"/>
      <c r="O224" s="2843"/>
      <c r="P224" s="2843"/>
      <c r="Q224" s="2843"/>
      <c r="R224" s="2843"/>
      <c r="S224" s="2843"/>
      <c r="T224" s="2843"/>
    </row>
    <row r="225" spans="1:20" ht="16.5" customHeight="1" x14ac:dyDescent="0.3">
      <c r="A225" s="143" t="s">
        <v>480</v>
      </c>
      <c r="B225" s="144"/>
      <c r="C225" s="136"/>
      <c r="D225" s="136"/>
      <c r="E225" s="2845"/>
      <c r="F225" s="2845"/>
      <c r="G225" s="2843"/>
      <c r="H225" s="2844"/>
      <c r="I225" s="2843">
        <v>0</v>
      </c>
      <c r="J225" s="2844"/>
      <c r="K225" s="140"/>
      <c r="L225" s="138" t="s">
        <v>481</v>
      </c>
      <c r="M225" s="136"/>
      <c r="N225" s="136"/>
      <c r="O225" s="2843"/>
      <c r="P225" s="2843"/>
      <c r="Q225" s="2843"/>
      <c r="R225" s="2843"/>
      <c r="S225" s="2843">
        <v>0</v>
      </c>
      <c r="T225" s="2843"/>
    </row>
    <row r="226" spans="1:20" ht="16.5" customHeight="1" x14ac:dyDescent="0.3">
      <c r="A226" s="143" t="s">
        <v>482</v>
      </c>
      <c r="B226" s="144"/>
      <c r="C226" s="136"/>
      <c r="D226" s="136"/>
      <c r="E226" s="2845"/>
      <c r="F226" s="2845"/>
      <c r="G226" s="2843"/>
      <c r="H226" s="2844"/>
      <c r="I226" s="2843">
        <v>0</v>
      </c>
      <c r="J226" s="2844"/>
      <c r="K226" s="140"/>
      <c r="L226" s="138" t="s">
        <v>483</v>
      </c>
      <c r="M226" s="136" t="s">
        <v>614</v>
      </c>
      <c r="N226" s="136" t="s">
        <v>596</v>
      </c>
      <c r="O226" s="2843">
        <v>3</v>
      </c>
      <c r="P226" s="2843"/>
      <c r="Q226" s="2843">
        <v>19413.900000000001</v>
      </c>
      <c r="R226" s="2843">
        <v>19413.900000000001</v>
      </c>
      <c r="S226" s="2843">
        <v>58241.700000000004</v>
      </c>
      <c r="T226" s="2843"/>
    </row>
    <row r="227" spans="1:20" ht="16.5" customHeight="1" x14ac:dyDescent="0.4">
      <c r="A227" s="2797" t="s">
        <v>486</v>
      </c>
      <c r="B227" s="2798"/>
      <c r="C227" s="136" t="s">
        <v>502</v>
      </c>
      <c r="D227" s="156" t="s">
        <v>503</v>
      </c>
      <c r="E227" s="2845">
        <v>2</v>
      </c>
      <c r="F227" s="2846"/>
      <c r="G227" s="2841">
        <v>40494.120000000003</v>
      </c>
      <c r="H227" s="2842">
        <v>40494.120000000003</v>
      </c>
      <c r="I227" s="2843">
        <v>80988.240000000005</v>
      </c>
      <c r="J227" s="2844"/>
      <c r="K227" s="140"/>
      <c r="L227" s="138" t="s">
        <v>487</v>
      </c>
      <c r="M227" s="136" t="s">
        <v>615</v>
      </c>
      <c r="N227" s="136" t="s">
        <v>596</v>
      </c>
      <c r="O227" s="2843">
        <v>1</v>
      </c>
      <c r="P227" s="2843"/>
      <c r="Q227" s="2843">
        <v>19794</v>
      </c>
      <c r="R227" s="2843"/>
      <c r="S227" s="2843">
        <v>19794</v>
      </c>
      <c r="T227" s="2843"/>
    </row>
    <row r="228" spans="1:20" ht="16.5" customHeight="1" x14ac:dyDescent="0.3">
      <c r="A228" s="143" t="s">
        <v>460</v>
      </c>
      <c r="B228" s="144"/>
      <c r="C228" s="136"/>
      <c r="D228" s="136"/>
      <c r="E228" s="2845"/>
      <c r="F228" s="2846"/>
      <c r="G228" s="2843"/>
      <c r="H228" s="2844"/>
      <c r="I228" s="2843">
        <v>0</v>
      </c>
      <c r="J228" s="2844"/>
      <c r="K228" s="140"/>
      <c r="L228" s="138" t="s">
        <v>489</v>
      </c>
      <c r="M228" s="136"/>
      <c r="N228" s="136"/>
      <c r="O228" s="2843"/>
      <c r="P228" s="2843"/>
      <c r="Q228" s="2843"/>
      <c r="R228" s="2843"/>
      <c r="S228" s="2843">
        <v>0</v>
      </c>
      <c r="T228" s="2843"/>
    </row>
    <row r="229" spans="1:20" ht="16.5" customHeight="1" x14ac:dyDescent="0.3">
      <c r="A229" s="143" t="s">
        <v>598</v>
      </c>
      <c r="B229" s="144"/>
      <c r="C229" s="136"/>
      <c r="D229" s="136"/>
      <c r="E229" s="2845"/>
      <c r="F229" s="2846"/>
      <c r="G229" s="2843"/>
      <c r="H229" s="2844"/>
      <c r="I229" s="2843">
        <v>0</v>
      </c>
      <c r="J229" s="2844"/>
      <c r="K229" s="140"/>
      <c r="L229" s="138" t="s">
        <v>492</v>
      </c>
      <c r="M229" s="136"/>
      <c r="N229" s="136"/>
      <c r="O229" s="2843"/>
      <c r="P229" s="2843"/>
      <c r="Q229" s="2843"/>
      <c r="R229" s="2843"/>
      <c r="S229" s="2843">
        <v>0</v>
      </c>
      <c r="T229" s="2843"/>
    </row>
    <row r="230" spans="1:20" ht="16.5" customHeight="1" x14ac:dyDescent="0.3">
      <c r="A230" s="149" t="s">
        <v>494</v>
      </c>
      <c r="B230" s="150"/>
      <c r="C230" s="136"/>
      <c r="D230" s="136"/>
      <c r="E230" s="2845"/>
      <c r="F230" s="2846"/>
      <c r="G230" s="2843"/>
      <c r="H230" s="2844"/>
      <c r="I230" s="2843">
        <v>0</v>
      </c>
      <c r="J230" s="2844"/>
      <c r="K230" s="140"/>
      <c r="L230" s="138" t="s">
        <v>495</v>
      </c>
      <c r="M230" s="136" t="s">
        <v>753</v>
      </c>
      <c r="N230" s="136" t="s">
        <v>596</v>
      </c>
      <c r="O230" s="2843">
        <v>3</v>
      </c>
      <c r="P230" s="2843"/>
      <c r="Q230" s="2843">
        <v>37900</v>
      </c>
      <c r="R230" s="2843"/>
      <c r="S230" s="2843">
        <v>113700</v>
      </c>
      <c r="T230" s="2843"/>
    </row>
    <row r="231" spans="1:20" ht="16.5" customHeight="1" x14ac:dyDescent="0.35">
      <c r="A231" s="151" t="s">
        <v>496</v>
      </c>
      <c r="B231" s="152"/>
      <c r="C231" s="136"/>
      <c r="D231" s="136"/>
      <c r="E231" s="2845"/>
      <c r="F231" s="2846"/>
      <c r="G231" s="2843"/>
      <c r="H231" s="2844"/>
      <c r="I231" s="2922">
        <v>191012</v>
      </c>
      <c r="J231" s="2923"/>
      <c r="K231" s="140"/>
      <c r="L231" s="138" t="s">
        <v>497</v>
      </c>
      <c r="M231" s="136"/>
      <c r="N231" s="136"/>
      <c r="O231" s="2843"/>
      <c r="P231" s="2843"/>
      <c r="Q231" s="2843"/>
      <c r="R231" s="2843"/>
      <c r="S231" s="2843">
        <v>0</v>
      </c>
      <c r="T231" s="2843"/>
    </row>
    <row r="232" spans="1:20" ht="16.5" customHeight="1" x14ac:dyDescent="0.4">
      <c r="A232" s="149" t="s">
        <v>498</v>
      </c>
      <c r="B232" s="152"/>
      <c r="C232" s="136" t="s">
        <v>502</v>
      </c>
      <c r="D232" s="156" t="s">
        <v>503</v>
      </c>
      <c r="E232" s="2843">
        <v>5</v>
      </c>
      <c r="F232" s="2843"/>
      <c r="G232" s="2841">
        <v>38202.400000000001</v>
      </c>
      <c r="H232" s="2842">
        <v>38202.400000000001</v>
      </c>
      <c r="I232" s="2843">
        <v>191012</v>
      </c>
      <c r="J232" s="2844"/>
      <c r="K232" s="140"/>
      <c r="L232" s="138" t="s">
        <v>500</v>
      </c>
      <c r="M232" s="136" t="s">
        <v>617</v>
      </c>
      <c r="N232" s="136" t="s">
        <v>458</v>
      </c>
      <c r="O232" s="2847">
        <v>0.75</v>
      </c>
      <c r="P232" s="2847"/>
      <c r="Q232" s="2843">
        <v>100044.92</v>
      </c>
      <c r="R232" s="2843">
        <v>100044.92</v>
      </c>
      <c r="S232" s="2843">
        <v>75033.69</v>
      </c>
      <c r="T232" s="2843"/>
    </row>
    <row r="233" spans="1:20" ht="16.5" customHeight="1" x14ac:dyDescent="0.3">
      <c r="A233" s="153" t="s">
        <v>501</v>
      </c>
      <c r="B233" s="154"/>
      <c r="C233" s="136"/>
      <c r="D233" s="136"/>
      <c r="E233" s="2843"/>
      <c r="F233" s="2843"/>
      <c r="G233" s="2843"/>
      <c r="H233" s="2844"/>
      <c r="I233" s="2843">
        <v>0</v>
      </c>
      <c r="J233" s="2844"/>
      <c r="K233" s="140"/>
      <c r="L233" s="138" t="s">
        <v>504</v>
      </c>
      <c r="M233" s="136"/>
      <c r="N233" s="136" t="s">
        <v>596</v>
      </c>
      <c r="O233" s="2843">
        <v>2</v>
      </c>
      <c r="P233" s="2843"/>
      <c r="Q233" s="2843">
        <v>39303.74</v>
      </c>
      <c r="R233" s="2843">
        <v>39303.74</v>
      </c>
      <c r="S233" s="2843">
        <v>78607.48</v>
      </c>
      <c r="T233" s="2843"/>
    </row>
    <row r="234" spans="1:20" ht="16.5" customHeight="1" x14ac:dyDescent="0.3">
      <c r="A234" s="2778" t="s">
        <v>507</v>
      </c>
      <c r="B234" s="2779"/>
      <c r="C234" s="136"/>
      <c r="D234" s="136"/>
      <c r="E234" s="2843"/>
      <c r="F234" s="2843"/>
      <c r="G234" s="2843"/>
      <c r="H234" s="2844"/>
      <c r="I234" s="2843">
        <v>0</v>
      </c>
      <c r="J234" s="2844"/>
      <c r="K234" s="140"/>
      <c r="L234" s="155" t="s">
        <v>510</v>
      </c>
      <c r="M234" s="155"/>
      <c r="N234" s="155"/>
      <c r="O234" s="2843"/>
      <c r="P234" s="2843"/>
      <c r="Q234" s="2843"/>
      <c r="R234" s="2843"/>
      <c r="S234" s="2843">
        <v>0</v>
      </c>
      <c r="T234" s="2843"/>
    </row>
    <row r="235" spans="1:20" ht="16.5" customHeight="1" x14ac:dyDescent="0.3">
      <c r="A235" s="2789" t="s">
        <v>510</v>
      </c>
      <c r="B235" s="2790"/>
      <c r="C235" s="136"/>
      <c r="D235" s="136"/>
      <c r="E235" s="2843"/>
      <c r="F235" s="2843"/>
      <c r="G235" s="2843"/>
      <c r="H235" s="2844"/>
      <c r="I235" s="2843">
        <v>0</v>
      </c>
      <c r="J235" s="2844"/>
      <c r="K235" s="140"/>
      <c r="L235" s="155"/>
      <c r="M235" s="155"/>
      <c r="N235" s="155"/>
      <c r="O235" s="2843"/>
      <c r="P235" s="2843"/>
      <c r="Q235" s="2843"/>
      <c r="R235" s="2843"/>
      <c r="S235" s="2843"/>
      <c r="T235" s="2843"/>
    </row>
    <row r="236" spans="1:20" ht="16.5" customHeight="1" x14ac:dyDescent="0.3">
      <c r="A236" s="2789" t="s">
        <v>510</v>
      </c>
      <c r="B236" s="2790"/>
      <c r="C236" s="136"/>
      <c r="D236" s="136"/>
      <c r="E236" s="2843"/>
      <c r="F236" s="2843"/>
      <c r="G236" s="2843"/>
      <c r="H236" s="2844"/>
      <c r="I236" s="2843">
        <v>0</v>
      </c>
      <c r="J236" s="2844"/>
      <c r="K236" s="140"/>
      <c r="L236" s="155" t="s">
        <v>600</v>
      </c>
      <c r="M236" s="155"/>
      <c r="N236" s="155"/>
      <c r="O236" s="2843"/>
      <c r="P236" s="2843"/>
      <c r="Q236" s="2843"/>
      <c r="R236" s="2843"/>
      <c r="S236" s="2843">
        <v>0</v>
      </c>
      <c r="T236" s="2843"/>
    </row>
    <row r="237" spans="1:20" ht="16.5" customHeight="1" x14ac:dyDescent="0.35">
      <c r="A237" s="2795" t="s">
        <v>512</v>
      </c>
      <c r="B237" s="2796"/>
      <c r="C237" s="136"/>
      <c r="D237" s="136"/>
      <c r="E237" s="2845"/>
      <c r="F237" s="2846"/>
      <c r="G237" s="2843"/>
      <c r="H237" s="2844"/>
      <c r="I237" s="2922">
        <v>725845.6</v>
      </c>
      <c r="J237" s="2923"/>
      <c r="K237" s="137"/>
      <c r="L237" s="155" t="s">
        <v>513</v>
      </c>
      <c r="M237" s="155"/>
      <c r="N237" s="155"/>
      <c r="O237" s="2843"/>
      <c r="P237" s="2843"/>
      <c r="Q237" s="2843"/>
      <c r="R237" s="2843"/>
      <c r="S237" s="2843">
        <v>0</v>
      </c>
      <c r="T237" s="2843"/>
    </row>
    <row r="238" spans="1:20" ht="16.5" customHeight="1" x14ac:dyDescent="0.4">
      <c r="A238" s="2789" t="s">
        <v>515</v>
      </c>
      <c r="B238" s="2790"/>
      <c r="C238" s="136" t="s">
        <v>502</v>
      </c>
      <c r="D238" s="156" t="s">
        <v>503</v>
      </c>
      <c r="E238" s="2845">
        <v>2</v>
      </c>
      <c r="F238" s="2846"/>
      <c r="G238" s="2841">
        <v>38202.400000000001</v>
      </c>
      <c r="H238" s="2842">
        <v>38202.400000000001</v>
      </c>
      <c r="I238" s="2843">
        <v>76404.800000000003</v>
      </c>
      <c r="J238" s="2844"/>
      <c r="K238" s="140"/>
      <c r="L238" s="155" t="s">
        <v>516</v>
      </c>
      <c r="M238" s="155"/>
      <c r="N238" s="155"/>
      <c r="O238" s="2843"/>
      <c r="P238" s="2843"/>
      <c r="Q238" s="2843"/>
      <c r="R238" s="2843"/>
      <c r="S238" s="2843">
        <v>0</v>
      </c>
      <c r="T238" s="2843"/>
    </row>
    <row r="239" spans="1:20" ht="16.5" customHeight="1" x14ac:dyDescent="0.3">
      <c r="A239" s="2789" t="s">
        <v>518</v>
      </c>
      <c r="B239" s="2790"/>
      <c r="C239" s="136"/>
      <c r="D239" s="136"/>
      <c r="E239" s="2845"/>
      <c r="F239" s="2846"/>
      <c r="G239" s="2843"/>
      <c r="H239" s="2844"/>
      <c r="I239" s="2843">
        <v>0</v>
      </c>
      <c r="J239" s="2844"/>
      <c r="K239" s="140"/>
      <c r="L239" s="155" t="s">
        <v>579</v>
      </c>
      <c r="M239" s="155"/>
      <c r="N239" s="155"/>
      <c r="O239" s="2843"/>
      <c r="P239" s="2843"/>
      <c r="Q239" s="2843"/>
      <c r="R239" s="2843"/>
      <c r="S239" s="2843">
        <v>0</v>
      </c>
      <c r="T239" s="2843"/>
    </row>
    <row r="240" spans="1:20" ht="16.5" customHeight="1" x14ac:dyDescent="0.3">
      <c r="A240" s="153" t="s">
        <v>520</v>
      </c>
      <c r="B240" s="154"/>
      <c r="C240" s="136"/>
      <c r="D240" s="136"/>
      <c r="E240" s="2845"/>
      <c r="F240" s="2846"/>
      <c r="G240" s="2843"/>
      <c r="H240" s="2844"/>
      <c r="I240" s="2843">
        <v>0</v>
      </c>
      <c r="J240" s="2844"/>
      <c r="K240" s="140"/>
      <c r="L240" s="155" t="s">
        <v>521</v>
      </c>
      <c r="M240" s="155"/>
      <c r="N240" s="155"/>
      <c r="O240" s="2843"/>
      <c r="P240" s="2843"/>
      <c r="Q240" s="2843"/>
      <c r="R240" s="2843"/>
      <c r="S240" s="2843">
        <v>0</v>
      </c>
      <c r="T240" s="2843"/>
    </row>
    <row r="241" spans="1:20" ht="16.5" customHeight="1" x14ac:dyDescent="0.3">
      <c r="A241" s="2789" t="s">
        <v>522</v>
      </c>
      <c r="B241" s="2790"/>
      <c r="C241" s="136"/>
      <c r="D241" s="136"/>
      <c r="E241" s="2845"/>
      <c r="F241" s="2846"/>
      <c r="G241" s="2843"/>
      <c r="H241" s="2844"/>
      <c r="I241" s="2843">
        <v>0</v>
      </c>
      <c r="J241" s="2844"/>
      <c r="K241" s="140"/>
      <c r="L241" s="155" t="s">
        <v>580</v>
      </c>
      <c r="M241" s="155"/>
      <c r="N241" s="155"/>
      <c r="O241" s="2843"/>
      <c r="P241" s="2843"/>
      <c r="Q241" s="2843"/>
      <c r="R241" s="2843"/>
      <c r="S241" s="2843">
        <v>0</v>
      </c>
      <c r="T241" s="2843"/>
    </row>
    <row r="242" spans="1:20" ht="16.5" customHeight="1" x14ac:dyDescent="0.3">
      <c r="A242" s="153" t="s">
        <v>523</v>
      </c>
      <c r="B242" s="154"/>
      <c r="C242" s="136"/>
      <c r="D242" s="136"/>
      <c r="E242" s="2845"/>
      <c r="F242" s="2846"/>
      <c r="G242" s="2843"/>
      <c r="H242" s="2844"/>
      <c r="I242" s="2843">
        <v>0</v>
      </c>
      <c r="J242" s="2844"/>
      <c r="K242" s="140"/>
      <c r="L242" s="155" t="s">
        <v>510</v>
      </c>
      <c r="M242" s="155"/>
      <c r="N242" s="155"/>
      <c r="O242" s="2843"/>
      <c r="P242" s="2843"/>
      <c r="Q242" s="2843"/>
      <c r="R242" s="2843"/>
      <c r="S242" s="2843">
        <v>0</v>
      </c>
      <c r="T242" s="2843"/>
    </row>
    <row r="243" spans="1:20" ht="16.5" customHeight="1" x14ac:dyDescent="0.4">
      <c r="A243" s="153" t="s">
        <v>525</v>
      </c>
      <c r="B243" s="157"/>
      <c r="C243" s="136" t="s">
        <v>502</v>
      </c>
      <c r="D243" s="156" t="s">
        <v>503</v>
      </c>
      <c r="E243" s="2855">
        <v>2</v>
      </c>
      <c r="F243" s="2855"/>
      <c r="G243" s="2841">
        <v>38202.400000000001</v>
      </c>
      <c r="H243" s="2842">
        <v>38202.400000000001</v>
      </c>
      <c r="I243" s="2843">
        <v>76404.800000000003</v>
      </c>
      <c r="J243" s="2844"/>
      <c r="K243" s="140"/>
      <c r="L243" s="155"/>
      <c r="M243" s="155"/>
      <c r="N243" s="155"/>
      <c r="O243" s="2843"/>
      <c r="P243" s="2843"/>
      <c r="Q243" s="2843"/>
      <c r="R243" s="2843"/>
      <c r="S243" s="2843"/>
      <c r="T243" s="2843"/>
    </row>
    <row r="244" spans="1:20" ht="16.5" customHeight="1" x14ac:dyDescent="0.3">
      <c r="A244" s="153" t="s">
        <v>481</v>
      </c>
      <c r="B244" s="154"/>
      <c r="C244" s="136"/>
      <c r="D244" s="136"/>
      <c r="E244" s="2843"/>
      <c r="F244" s="2843"/>
      <c r="G244" s="2843"/>
      <c r="H244" s="2844"/>
      <c r="I244" s="2843">
        <v>0</v>
      </c>
      <c r="J244" s="2844"/>
      <c r="K244" s="140"/>
      <c r="L244" s="155"/>
      <c r="M244" s="155"/>
      <c r="N244" s="155"/>
      <c r="O244" s="2843"/>
      <c r="P244" s="2843"/>
      <c r="Q244" s="2843"/>
      <c r="R244" s="2843"/>
      <c r="S244" s="2843"/>
      <c r="T244" s="2843"/>
    </row>
    <row r="245" spans="1:20" ht="16.5" customHeight="1" x14ac:dyDescent="0.4">
      <c r="A245" s="2778" t="s">
        <v>526</v>
      </c>
      <c r="B245" s="2779"/>
      <c r="C245" s="136" t="s">
        <v>502</v>
      </c>
      <c r="D245" s="156" t="s">
        <v>503</v>
      </c>
      <c r="E245" s="2845">
        <v>4</v>
      </c>
      <c r="F245" s="2846"/>
      <c r="G245" s="2841">
        <v>38202.400000000001</v>
      </c>
      <c r="H245" s="2842">
        <v>38202.400000000001</v>
      </c>
      <c r="I245" s="2843">
        <v>152809.60000000001</v>
      </c>
      <c r="J245" s="2844"/>
      <c r="K245" s="140"/>
      <c r="L245" s="158" t="s">
        <v>527</v>
      </c>
      <c r="M245" s="159"/>
      <c r="N245" s="159"/>
      <c r="O245" s="2791"/>
      <c r="P245" s="2792"/>
      <c r="Q245" s="2791"/>
      <c r="R245" s="2792"/>
      <c r="S245" s="2793">
        <v>1030164.03</v>
      </c>
      <c r="T245" s="2794"/>
    </row>
    <row r="246" spans="1:20" ht="16.5" customHeight="1" x14ac:dyDescent="0.3">
      <c r="A246" s="153" t="s">
        <v>528</v>
      </c>
      <c r="B246" s="154"/>
      <c r="C246" s="136"/>
      <c r="D246" s="136"/>
      <c r="E246" s="2845"/>
      <c r="F246" s="2846"/>
      <c r="G246" s="2843"/>
      <c r="H246" s="2844"/>
      <c r="I246" s="2843">
        <v>0</v>
      </c>
      <c r="J246" s="2844"/>
      <c r="K246" s="140"/>
      <c r="L246" s="160" t="s">
        <v>582</v>
      </c>
      <c r="M246" s="161"/>
      <c r="N246" s="161"/>
      <c r="O246" s="162"/>
      <c r="P246" s="162"/>
      <c r="Q246" s="162"/>
      <c r="R246" s="162"/>
      <c r="S246" s="162"/>
      <c r="T246" s="163"/>
    </row>
    <row r="247" spans="1:20" ht="16.5" customHeight="1" x14ac:dyDescent="0.3">
      <c r="A247" s="2778" t="s">
        <v>530</v>
      </c>
      <c r="B247" s="2779"/>
      <c r="C247" s="136"/>
      <c r="D247" s="136"/>
      <c r="E247" s="2845"/>
      <c r="F247" s="2846"/>
      <c r="G247" s="2843"/>
      <c r="H247" s="2844"/>
      <c r="I247" s="2843">
        <v>0</v>
      </c>
      <c r="J247" s="2844"/>
      <c r="K247" s="140"/>
      <c r="L247" s="164" t="s">
        <v>531</v>
      </c>
      <c r="M247" s="165">
        <v>0.05</v>
      </c>
      <c r="N247" s="166"/>
      <c r="O247" s="32"/>
      <c r="P247" s="32"/>
      <c r="Q247" s="32"/>
      <c r="R247" s="32"/>
      <c r="S247" s="2775">
        <v>211049.70466356512</v>
      </c>
      <c r="T247" s="2760"/>
    </row>
    <row r="248" spans="1:20" ht="16.5" customHeight="1" x14ac:dyDescent="0.3">
      <c r="A248" s="153" t="s">
        <v>532</v>
      </c>
      <c r="B248" s="154"/>
      <c r="C248" s="136"/>
      <c r="D248" s="136"/>
      <c r="E248" s="2845"/>
      <c r="F248" s="2846"/>
      <c r="G248" s="2843"/>
      <c r="H248" s="2844"/>
      <c r="I248" s="2843">
        <v>0</v>
      </c>
      <c r="J248" s="2844"/>
      <c r="K248" s="140"/>
      <c r="L248" s="168" t="s">
        <v>533</v>
      </c>
      <c r="M248" s="166"/>
      <c r="N248" s="166"/>
      <c r="O248" s="32"/>
      <c r="P248" s="32"/>
      <c r="Q248" s="32"/>
      <c r="R248" s="32"/>
      <c r="S248" s="32"/>
      <c r="T248" s="167"/>
    </row>
    <row r="249" spans="1:20" ht="16.5" customHeight="1" x14ac:dyDescent="0.4">
      <c r="A249" s="149" t="s">
        <v>583</v>
      </c>
      <c r="B249" s="152"/>
      <c r="C249" s="156" t="s">
        <v>502</v>
      </c>
      <c r="D249" s="156" t="s">
        <v>503</v>
      </c>
      <c r="E249" s="2855">
        <v>4</v>
      </c>
      <c r="F249" s="2855"/>
      <c r="G249" s="2841">
        <v>38202.400000000001</v>
      </c>
      <c r="H249" s="2842">
        <v>38202.400000000001</v>
      </c>
      <c r="I249" s="2843">
        <v>152809.60000000001</v>
      </c>
      <c r="J249" s="2844"/>
      <c r="K249" s="140"/>
      <c r="L249" s="169" t="s">
        <v>535</v>
      </c>
      <c r="M249" s="166"/>
      <c r="N249" s="166"/>
      <c r="O249" s="32"/>
      <c r="P249" s="32"/>
      <c r="Q249" s="32"/>
      <c r="R249" s="32"/>
      <c r="S249" s="2775">
        <v>650000</v>
      </c>
      <c r="T249" s="2760"/>
    </row>
    <row r="250" spans="1:20" ht="16.5" customHeight="1" x14ac:dyDescent="0.4">
      <c r="A250" s="170" t="s">
        <v>584</v>
      </c>
      <c r="B250" s="171"/>
      <c r="C250" s="172" t="s">
        <v>502</v>
      </c>
      <c r="D250" s="156" t="s">
        <v>503</v>
      </c>
      <c r="E250" s="2856">
        <v>3</v>
      </c>
      <c r="F250" s="2856"/>
      <c r="G250" s="2841">
        <v>38202.400000000001</v>
      </c>
      <c r="H250" s="2842">
        <v>38202.400000000001</v>
      </c>
      <c r="I250" s="2843">
        <v>114607.20000000001</v>
      </c>
      <c r="J250" s="2844"/>
      <c r="K250" s="140"/>
      <c r="L250" s="169" t="s">
        <v>585</v>
      </c>
      <c r="M250" s="166"/>
      <c r="N250" s="166"/>
      <c r="O250" s="32"/>
      <c r="P250" s="32"/>
      <c r="Q250" s="32"/>
      <c r="R250" s="32"/>
      <c r="S250" s="2775">
        <v>211049.70466356512</v>
      </c>
      <c r="T250" s="2760"/>
    </row>
    <row r="251" spans="1:20" ht="16.5" customHeight="1" x14ac:dyDescent="0.3">
      <c r="A251" s="153" t="s">
        <v>538</v>
      </c>
      <c r="B251" s="154"/>
      <c r="C251" s="136"/>
      <c r="D251" s="136"/>
      <c r="E251" s="2845"/>
      <c r="F251" s="2846"/>
      <c r="G251" s="2843"/>
      <c r="H251" s="2844"/>
      <c r="I251" s="2843">
        <v>0</v>
      </c>
      <c r="J251" s="2844"/>
      <c r="K251" s="140"/>
      <c r="L251" s="185" t="s">
        <v>510</v>
      </c>
      <c r="M251" s="173"/>
      <c r="N251" s="173"/>
      <c r="O251" s="186"/>
      <c r="P251" s="186"/>
      <c r="Q251" s="186"/>
      <c r="R251" s="186"/>
      <c r="S251" s="2757">
        <v>200000</v>
      </c>
      <c r="T251" s="2758"/>
    </row>
    <row r="252" spans="1:20" ht="16.5" customHeight="1" x14ac:dyDescent="0.3">
      <c r="A252" s="153" t="s">
        <v>460</v>
      </c>
      <c r="B252" s="154"/>
      <c r="C252" s="136"/>
      <c r="D252" s="136"/>
      <c r="E252" s="2845"/>
      <c r="F252" s="2846"/>
      <c r="G252" s="2843"/>
      <c r="H252" s="2844"/>
      <c r="I252" s="2843">
        <v>0</v>
      </c>
      <c r="J252" s="2844"/>
      <c r="K252" s="140"/>
      <c r="L252" s="174" t="s">
        <v>539</v>
      </c>
      <c r="M252" s="175"/>
      <c r="N252" s="175"/>
      <c r="O252" s="176"/>
      <c r="P252" s="176"/>
      <c r="Q252" s="176"/>
      <c r="R252" s="176"/>
      <c r="S252" s="2787">
        <v>1272099.4093271303</v>
      </c>
      <c r="T252" s="2788"/>
    </row>
    <row r="253" spans="1:20" ht="16.5" customHeight="1" x14ac:dyDescent="0.3">
      <c r="A253" s="2778" t="s">
        <v>540</v>
      </c>
      <c r="B253" s="2779"/>
      <c r="C253" s="136"/>
      <c r="D253" s="136"/>
      <c r="E253" s="2843"/>
      <c r="F253" s="2843"/>
      <c r="G253" s="2759"/>
      <c r="H253" s="2760"/>
      <c r="I253" s="2843">
        <v>0</v>
      </c>
      <c r="J253" s="2844"/>
      <c r="K253" s="140"/>
      <c r="L253" s="177"/>
      <c r="M253" s="166"/>
      <c r="N253" s="166"/>
      <c r="O253" s="32"/>
      <c r="P253" s="32"/>
      <c r="Q253" s="32"/>
      <c r="R253" s="32"/>
      <c r="S253" s="32"/>
      <c r="T253" s="167"/>
    </row>
    <row r="254" spans="1:20" ht="16.5" customHeight="1" thickBot="1" x14ac:dyDescent="0.45">
      <c r="A254" s="2778" t="s">
        <v>541</v>
      </c>
      <c r="B254" s="2779"/>
      <c r="C254" s="136" t="s">
        <v>502</v>
      </c>
      <c r="D254" s="156" t="s">
        <v>503</v>
      </c>
      <c r="E254" s="2845">
        <v>4</v>
      </c>
      <c r="F254" s="2846"/>
      <c r="G254" s="2841">
        <v>38202.400000000001</v>
      </c>
      <c r="H254" s="2842">
        <v>38202.400000000001</v>
      </c>
      <c r="I254" s="2843">
        <v>152809.60000000001</v>
      </c>
      <c r="J254" s="2844"/>
      <c r="K254" s="140"/>
      <c r="L254" s="178" t="s">
        <v>588</v>
      </c>
      <c r="M254" s="179"/>
      <c r="N254" s="179"/>
      <c r="O254" s="179"/>
      <c r="P254" s="179"/>
      <c r="Q254" s="179"/>
      <c r="R254" s="179"/>
      <c r="S254" s="2780">
        <v>5493093.5025984319</v>
      </c>
      <c r="T254" s="2781"/>
    </row>
    <row r="255" spans="1:20" ht="16.5" customHeight="1" thickBot="1" x14ac:dyDescent="0.35">
      <c r="A255" s="149" t="s">
        <v>543</v>
      </c>
      <c r="B255" s="152"/>
      <c r="C255" s="156"/>
      <c r="D255" s="156"/>
      <c r="E255" s="2843"/>
      <c r="F255" s="2844"/>
      <c r="G255" s="2843"/>
      <c r="H255" s="2844"/>
      <c r="I255" s="2843">
        <v>0</v>
      </c>
      <c r="J255" s="2844"/>
      <c r="K255" s="140"/>
      <c r="L255" s="53"/>
      <c r="M255" s="53"/>
      <c r="N255" s="53"/>
      <c r="O255" s="53"/>
      <c r="P255" s="53"/>
      <c r="Q255" s="53"/>
      <c r="R255" s="53"/>
      <c r="S255" s="53"/>
      <c r="T255" s="53"/>
    </row>
    <row r="256" spans="1:20" ht="16.5" customHeight="1" x14ac:dyDescent="0.3">
      <c r="A256" s="149" t="s">
        <v>544</v>
      </c>
      <c r="B256" s="152"/>
      <c r="C256" s="156"/>
      <c r="D256" s="156"/>
      <c r="E256" s="2843"/>
      <c r="F256" s="2844"/>
      <c r="G256" s="2843"/>
      <c r="H256" s="2844"/>
      <c r="I256" s="2843">
        <v>0</v>
      </c>
      <c r="J256" s="2844"/>
      <c r="K256" s="140"/>
      <c r="L256" s="53"/>
      <c r="M256" s="2782" t="s">
        <v>545</v>
      </c>
      <c r="N256" s="2783"/>
      <c r="O256" s="2783"/>
      <c r="P256" s="2783"/>
      <c r="Q256" s="2784"/>
      <c r="R256" s="53"/>
      <c r="S256" s="53"/>
      <c r="T256" s="53"/>
    </row>
    <row r="257" spans="1:20" ht="16.5" customHeight="1" x14ac:dyDescent="0.3">
      <c r="A257" s="149" t="s">
        <v>546</v>
      </c>
      <c r="B257" s="152"/>
      <c r="C257" s="156"/>
      <c r="D257" s="156"/>
      <c r="E257" s="2843"/>
      <c r="F257" s="2844"/>
      <c r="G257" s="2843"/>
      <c r="H257" s="2844"/>
      <c r="I257" s="2843">
        <v>0</v>
      </c>
      <c r="J257" s="2844"/>
      <c r="K257" s="140"/>
      <c r="L257" s="166"/>
      <c r="M257" s="116" t="s">
        <v>547</v>
      </c>
      <c r="N257" s="117"/>
      <c r="O257" s="117"/>
      <c r="P257" s="117"/>
      <c r="Q257" s="118">
        <v>13.44048938866012</v>
      </c>
      <c r="R257" s="166"/>
      <c r="S257" s="166"/>
      <c r="T257" s="166"/>
    </row>
    <row r="258" spans="1:20" ht="16.5" customHeight="1" x14ac:dyDescent="0.3">
      <c r="A258" s="149" t="s">
        <v>548</v>
      </c>
      <c r="B258" s="152"/>
      <c r="C258" s="156"/>
      <c r="D258" s="156"/>
      <c r="E258" s="2843"/>
      <c r="F258" s="2844"/>
      <c r="G258" s="2843"/>
      <c r="H258" s="2844"/>
      <c r="I258" s="2843">
        <v>0</v>
      </c>
      <c r="J258" s="2844"/>
      <c r="K258" s="140"/>
      <c r="L258" s="166"/>
      <c r="M258" s="119" t="s">
        <v>549</v>
      </c>
      <c r="N258" s="117"/>
      <c r="O258" s="117"/>
      <c r="P258" s="120"/>
      <c r="Q258" s="121">
        <v>5493093.5025984319</v>
      </c>
      <c r="R258" s="166"/>
      <c r="S258" s="166"/>
      <c r="T258" s="166"/>
    </row>
    <row r="259" spans="1:20" ht="16.5" customHeight="1" x14ac:dyDescent="0.35">
      <c r="A259" s="151" t="s">
        <v>550</v>
      </c>
      <c r="B259" s="152"/>
      <c r="C259" s="156"/>
      <c r="D259" s="156"/>
      <c r="E259" s="2843"/>
      <c r="F259" s="2844"/>
      <c r="G259" s="2843"/>
      <c r="H259" s="2844"/>
      <c r="I259" s="2922">
        <v>1759174.9832713017</v>
      </c>
      <c r="J259" s="2923"/>
      <c r="K259" s="137"/>
      <c r="L259" s="166"/>
      <c r="M259" s="116" t="s">
        <v>551</v>
      </c>
      <c r="N259" s="117"/>
      <c r="O259" s="117"/>
      <c r="P259" s="117"/>
      <c r="Q259" s="121">
        <v>1010499.9999999999</v>
      </c>
      <c r="R259" s="55"/>
      <c r="S259" s="166"/>
      <c r="T259" s="166"/>
    </row>
    <row r="260" spans="1:20" ht="16.5" customHeight="1" x14ac:dyDescent="0.4">
      <c r="A260" s="149" t="s">
        <v>552</v>
      </c>
      <c r="B260" s="152"/>
      <c r="C260" s="156" t="s">
        <v>502</v>
      </c>
      <c r="D260" s="156" t="s">
        <v>503</v>
      </c>
      <c r="E260" s="2843">
        <v>10</v>
      </c>
      <c r="F260" s="2844"/>
      <c r="G260" s="2841">
        <v>38202.400000000001</v>
      </c>
      <c r="H260" s="2842">
        <v>38202.400000000001</v>
      </c>
      <c r="I260" s="2843">
        <v>382024</v>
      </c>
      <c r="J260" s="2844"/>
      <c r="K260" s="140"/>
      <c r="L260" s="166"/>
      <c r="M260" s="116" t="s">
        <v>763</v>
      </c>
      <c r="N260" s="117"/>
      <c r="O260" s="117"/>
      <c r="P260" s="117"/>
      <c r="Q260" s="121">
        <v>13581614.527241049</v>
      </c>
      <c r="R260" s="61"/>
      <c r="S260" s="166"/>
      <c r="T260" s="166"/>
    </row>
    <row r="261" spans="1:20" ht="16.5" customHeight="1" thickBot="1" x14ac:dyDescent="0.35">
      <c r="A261" s="149" t="s">
        <v>553</v>
      </c>
      <c r="B261" s="152"/>
      <c r="C261" s="156"/>
      <c r="D261" s="156"/>
      <c r="E261" s="2843"/>
      <c r="F261" s="2844"/>
      <c r="G261" s="2843"/>
      <c r="H261" s="2844"/>
      <c r="I261" s="2843">
        <v>0</v>
      </c>
      <c r="J261" s="2844"/>
      <c r="K261" s="140"/>
      <c r="L261" s="166"/>
      <c r="M261" s="123" t="s">
        <v>554</v>
      </c>
      <c r="N261" s="124"/>
      <c r="O261" s="124"/>
      <c r="P261" s="124"/>
      <c r="Q261" s="125">
        <v>8088521.0246426174</v>
      </c>
      <c r="R261" s="166"/>
      <c r="S261" s="166"/>
      <c r="T261" s="166"/>
    </row>
    <row r="262" spans="1:20" ht="16.5" customHeight="1" thickBot="1" x14ac:dyDescent="0.35">
      <c r="A262" s="149" t="s">
        <v>770</v>
      </c>
      <c r="B262" s="152"/>
      <c r="C262" s="156"/>
      <c r="D262" s="156" t="s">
        <v>1241</v>
      </c>
      <c r="E262" s="2843">
        <v>1</v>
      </c>
      <c r="F262" s="2844"/>
      <c r="G262" s="2843">
        <v>189371.12</v>
      </c>
      <c r="H262" s="2844">
        <v>189371.12</v>
      </c>
      <c r="I262" s="2843">
        <v>189371.12</v>
      </c>
      <c r="J262" s="2844"/>
      <c r="K262" s="140"/>
      <c r="L262" s="53"/>
      <c r="M262" s="1097" t="s">
        <v>764</v>
      </c>
      <c r="N262" s="1098"/>
      <c r="O262" s="1098"/>
      <c r="P262" s="1098"/>
      <c r="Q262" s="1100">
        <v>147.24892304885134</v>
      </c>
      <c r="R262" s="53"/>
      <c r="S262" s="53"/>
      <c r="T262" s="53"/>
    </row>
    <row r="263" spans="1:20" ht="16.5" customHeight="1" x14ac:dyDescent="0.3">
      <c r="A263" s="149" t="s">
        <v>619</v>
      </c>
      <c r="B263" s="152"/>
      <c r="C263" s="156"/>
      <c r="D263" s="156"/>
      <c r="E263" s="2843"/>
      <c r="F263" s="2844"/>
      <c r="G263" s="2843"/>
      <c r="H263" s="2844"/>
      <c r="I263" s="2843">
        <v>0</v>
      </c>
      <c r="J263" s="2844"/>
      <c r="K263" s="140"/>
      <c r="L263" s="7" t="s">
        <v>1530</v>
      </c>
      <c r="M263" s="8"/>
      <c r="N263" s="8"/>
      <c r="O263" s="8"/>
      <c r="P263" s="9"/>
      <c r="Q263" s="10"/>
      <c r="R263" s="2085"/>
      <c r="S263" s="53"/>
      <c r="T263" s="53"/>
    </row>
    <row r="264" spans="1:20" ht="16.5" customHeight="1" x14ac:dyDescent="0.3">
      <c r="A264" s="149" t="s">
        <v>560</v>
      </c>
      <c r="B264" s="152"/>
      <c r="C264" s="156"/>
      <c r="D264" s="156"/>
      <c r="E264" s="2843"/>
      <c r="F264" s="2844"/>
      <c r="G264" s="2843"/>
      <c r="H264" s="2844"/>
      <c r="I264" s="2843">
        <v>0</v>
      </c>
      <c r="J264" s="2844"/>
      <c r="K264" s="140"/>
      <c r="L264" s="2155" t="s">
        <v>1585</v>
      </c>
      <c r="M264" s="53"/>
      <c r="N264" s="53"/>
      <c r="O264" s="53"/>
      <c r="P264" s="53"/>
      <c r="Q264" s="53"/>
      <c r="R264" s="53"/>
      <c r="S264" s="53"/>
      <c r="T264" s="53"/>
    </row>
    <row r="265" spans="1:20" ht="16.5" customHeight="1" x14ac:dyDescent="0.3">
      <c r="A265" s="149" t="s">
        <v>598</v>
      </c>
      <c r="B265" s="152"/>
      <c r="C265" s="156" t="s">
        <v>620</v>
      </c>
      <c r="D265" s="156" t="s">
        <v>561</v>
      </c>
      <c r="E265" s="2843">
        <v>13.44048938866012</v>
      </c>
      <c r="F265" s="2844"/>
      <c r="G265" s="2843">
        <v>88373.26</v>
      </c>
      <c r="H265" s="2844">
        <v>88373.26</v>
      </c>
      <c r="I265" s="2843">
        <v>1187779.8632713018</v>
      </c>
      <c r="J265" s="2844"/>
      <c r="K265" s="140"/>
      <c r="L265" s="53"/>
      <c r="M265" s="53"/>
      <c r="N265" s="53"/>
      <c r="O265" s="53"/>
      <c r="P265" s="53"/>
      <c r="Q265" s="53"/>
      <c r="R265" s="53"/>
      <c r="S265" s="52"/>
      <c r="T265" s="53"/>
    </row>
    <row r="266" spans="1:20" ht="16.5" customHeight="1" thickBot="1" x14ac:dyDescent="0.25">
      <c r="A266" s="180" t="s">
        <v>563</v>
      </c>
      <c r="B266" s="181"/>
      <c r="C266" s="182"/>
      <c r="D266" s="183"/>
      <c r="E266" s="2761">
        <v>38</v>
      </c>
      <c r="F266" s="2762"/>
      <c r="G266" s="2763"/>
      <c r="H266" s="2764"/>
      <c r="I266" s="2761">
        <v>3190830.0632713018</v>
      </c>
      <c r="J266" s="2762"/>
      <c r="K266" s="184"/>
      <c r="L266" s="166"/>
      <c r="M266" s="53"/>
      <c r="N266" s="53"/>
      <c r="O266" s="53"/>
      <c r="P266" s="53"/>
      <c r="Q266" s="53"/>
      <c r="R266" s="61"/>
      <c r="S266" s="166"/>
      <c r="T266" s="166"/>
    </row>
    <row r="267" spans="1:20" ht="14.1" customHeight="1" x14ac:dyDescent="0.2">
      <c r="A267" s="48"/>
      <c r="B267" s="48"/>
      <c r="C267" s="49"/>
      <c r="D267" s="49"/>
      <c r="E267" s="49"/>
      <c r="F267" s="49"/>
      <c r="G267" s="50"/>
      <c r="H267" s="50"/>
      <c r="I267" s="52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</row>
    <row r="268" spans="1:20" ht="14.1" customHeight="1" x14ac:dyDescent="0.2">
      <c r="A268" s="48"/>
      <c r="B268" s="48"/>
      <c r="C268" s="49"/>
      <c r="D268" s="49"/>
      <c r="E268" s="49"/>
      <c r="F268" s="49"/>
      <c r="G268" s="50"/>
      <c r="H268" s="50"/>
      <c r="I268" s="52"/>
      <c r="J268" s="53"/>
      <c r="K268" s="53"/>
      <c r="L268" s="48"/>
      <c r="M268" s="48"/>
      <c r="N268" s="49"/>
      <c r="O268" s="49"/>
      <c r="P268" s="49"/>
      <c r="Q268" s="49"/>
      <c r="R268" s="53"/>
      <c r="S268" s="53"/>
      <c r="T268" s="53"/>
    </row>
    <row r="269" spans="1:20" ht="14.1" customHeight="1" x14ac:dyDescent="0.2">
      <c r="A269" s="2854"/>
      <c r="B269" s="2854"/>
      <c r="C269" s="2854"/>
      <c r="D269" s="2854"/>
      <c r="E269" s="2854"/>
      <c r="F269" s="2854"/>
      <c r="G269" s="2854"/>
      <c r="H269" s="2854"/>
      <c r="I269" s="2854"/>
      <c r="J269" s="2854"/>
      <c r="K269" s="2854"/>
      <c r="L269" s="2854"/>
      <c r="M269" s="2854"/>
      <c r="N269" s="2854"/>
      <c r="O269" s="2854"/>
      <c r="P269" s="2854"/>
      <c r="Q269" s="2854"/>
      <c r="R269" s="2854"/>
      <c r="S269" s="2854"/>
      <c r="T269" s="2854"/>
    </row>
    <row r="270" spans="1:20" ht="14.1" customHeight="1" x14ac:dyDescent="0.2">
      <c r="A270" s="2854"/>
      <c r="B270" s="2854"/>
      <c r="C270" s="2854"/>
      <c r="D270" s="2854"/>
      <c r="E270" s="2854"/>
      <c r="F270" s="2854"/>
      <c r="G270" s="2854"/>
      <c r="H270" s="2854"/>
      <c r="I270" s="2854"/>
      <c r="J270" s="2854"/>
      <c r="K270" s="2854"/>
      <c r="L270" s="2854"/>
      <c r="M270" s="2854"/>
      <c r="N270" s="2854"/>
      <c r="O270" s="2854"/>
      <c r="P270" s="2854"/>
      <c r="Q270" s="2854"/>
      <c r="R270" s="2854"/>
      <c r="S270" s="2854"/>
      <c r="T270" s="2854"/>
    </row>
    <row r="271" spans="1:20" ht="14.1" customHeight="1" x14ac:dyDescent="0.2">
      <c r="A271" s="188"/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</row>
    <row r="272" spans="1:20" ht="14.1" customHeight="1" x14ac:dyDescent="0.2">
      <c r="A272" s="48"/>
      <c r="B272" s="48"/>
      <c r="C272" s="49"/>
      <c r="D272" s="49"/>
      <c r="E272" s="49"/>
      <c r="F272" s="49"/>
      <c r="G272" s="50"/>
      <c r="H272" s="50"/>
      <c r="I272" s="52"/>
      <c r="J272" s="53"/>
      <c r="K272" s="53"/>
      <c r="L272" s="48"/>
      <c r="M272" s="48"/>
      <c r="N272" s="49"/>
      <c r="O272" s="49"/>
      <c r="P272" s="49"/>
      <c r="Q272" s="49"/>
      <c r="R272" s="53"/>
      <c r="S272" s="53"/>
      <c r="T272" s="53"/>
    </row>
    <row r="273" spans="1:20" ht="14.1" customHeight="1" x14ac:dyDescent="0.2">
      <c r="A273" s="2926" t="s">
        <v>1912</v>
      </c>
      <c r="B273" s="2926"/>
      <c r="C273" s="2926"/>
      <c r="D273" s="2926"/>
      <c r="E273" s="2926"/>
      <c r="F273" s="2926"/>
      <c r="G273" s="2926"/>
      <c r="H273" s="2926"/>
      <c r="I273" s="2926"/>
      <c r="J273" s="2926"/>
      <c r="K273" s="2926"/>
      <c r="L273" s="2926"/>
      <c r="M273" s="2926"/>
      <c r="N273" s="2926"/>
      <c r="O273" s="2926"/>
      <c r="P273" s="2926"/>
      <c r="Q273" s="2926"/>
      <c r="R273" s="2926"/>
      <c r="S273" s="2926"/>
      <c r="T273" s="2926"/>
    </row>
    <row r="274" spans="1:20" ht="14.1" customHeight="1" x14ac:dyDescent="0.2">
      <c r="A274" s="56"/>
      <c r="B274" s="56"/>
      <c r="C274" s="131"/>
      <c r="D274" s="57"/>
      <c r="E274" s="57"/>
      <c r="F274" s="57"/>
      <c r="G274" s="59"/>
      <c r="H274" s="59"/>
      <c r="I274" s="61"/>
      <c r="J274" s="53"/>
      <c r="K274" s="53"/>
      <c r="L274" s="56"/>
      <c r="M274" s="56"/>
      <c r="N274" s="131"/>
      <c r="O274" s="166"/>
      <c r="P274" s="166"/>
      <c r="Q274" s="166"/>
      <c r="R274" s="166"/>
      <c r="S274" s="166"/>
      <c r="T274" s="166"/>
    </row>
    <row r="275" spans="1:20" ht="14.1" customHeight="1" thickBot="1" x14ac:dyDescent="0.25">
      <c r="A275" s="56"/>
      <c r="B275" s="56"/>
      <c r="C275" s="57"/>
      <c r="D275" s="57"/>
      <c r="E275" s="57"/>
      <c r="F275" s="57"/>
      <c r="G275" s="59"/>
      <c r="H275" s="59"/>
      <c r="I275" s="61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</row>
    <row r="276" spans="1:20" ht="16.5" customHeight="1" x14ac:dyDescent="0.3">
      <c r="A276" s="2812" t="s">
        <v>441</v>
      </c>
      <c r="B276" s="2813"/>
      <c r="C276" s="2818" t="s">
        <v>442</v>
      </c>
      <c r="D276" s="2819"/>
      <c r="E276" s="2819"/>
      <c r="F276" s="2820"/>
      <c r="G276" s="2824" t="s">
        <v>443</v>
      </c>
      <c r="H276" s="2825"/>
      <c r="I276" s="2818" t="s">
        <v>445</v>
      </c>
      <c r="J276" s="2820"/>
      <c r="K276" s="62"/>
      <c r="L276" s="2826" t="s">
        <v>441</v>
      </c>
      <c r="M276" s="2819" t="s">
        <v>442</v>
      </c>
      <c r="N276" s="2819"/>
      <c r="O276" s="2819"/>
      <c r="P276" s="2820"/>
      <c r="Q276" s="2824" t="s">
        <v>443</v>
      </c>
      <c r="R276" s="2825"/>
      <c r="S276" s="2818" t="s">
        <v>445</v>
      </c>
      <c r="T276" s="2849"/>
    </row>
    <row r="277" spans="1:20" ht="16.5" customHeight="1" thickBot="1" x14ac:dyDescent="0.35">
      <c r="A277" s="2814"/>
      <c r="B277" s="2815"/>
      <c r="C277" s="2821"/>
      <c r="D277" s="2822"/>
      <c r="E277" s="2822"/>
      <c r="F277" s="2823"/>
      <c r="G277" s="2829" t="s">
        <v>446</v>
      </c>
      <c r="H277" s="2830"/>
      <c r="I277" s="2831"/>
      <c r="J277" s="2832"/>
      <c r="K277" s="62"/>
      <c r="L277" s="2827"/>
      <c r="M277" s="2822"/>
      <c r="N277" s="2822"/>
      <c r="O277" s="2822"/>
      <c r="P277" s="2823"/>
      <c r="Q277" s="2829" t="s">
        <v>446</v>
      </c>
      <c r="R277" s="2830"/>
      <c r="S277" s="2831"/>
      <c r="T277" s="2850"/>
    </row>
    <row r="278" spans="1:20" ht="16.5" customHeight="1" x14ac:dyDescent="0.3">
      <c r="A278" s="2814"/>
      <c r="B278" s="2815"/>
      <c r="C278" s="66" t="s">
        <v>447</v>
      </c>
      <c r="D278" s="2873" t="s">
        <v>448</v>
      </c>
      <c r="E278" s="2831" t="s">
        <v>449</v>
      </c>
      <c r="F278" s="2832"/>
      <c r="G278" s="2829" t="s">
        <v>450</v>
      </c>
      <c r="H278" s="2830"/>
      <c r="I278" s="2831" t="s">
        <v>354</v>
      </c>
      <c r="J278" s="2832"/>
      <c r="K278" s="62"/>
      <c r="L278" s="2827"/>
      <c r="M278" s="64" t="s">
        <v>447</v>
      </c>
      <c r="N278" s="2873" t="s">
        <v>448</v>
      </c>
      <c r="O278" s="2831" t="s">
        <v>449</v>
      </c>
      <c r="P278" s="2832"/>
      <c r="Q278" s="2829" t="s">
        <v>450</v>
      </c>
      <c r="R278" s="2830"/>
      <c r="S278" s="2831" t="s">
        <v>354</v>
      </c>
      <c r="T278" s="2850"/>
    </row>
    <row r="279" spans="1:20" ht="16.5" customHeight="1" thickBot="1" x14ac:dyDescent="0.35">
      <c r="A279" s="2816"/>
      <c r="B279" s="2817"/>
      <c r="C279" s="67" t="s">
        <v>451</v>
      </c>
      <c r="D279" s="2834"/>
      <c r="E279" s="2821"/>
      <c r="F279" s="2823"/>
      <c r="G279" s="2761"/>
      <c r="H279" s="2762"/>
      <c r="I279" s="2835"/>
      <c r="J279" s="2836"/>
      <c r="K279" s="62"/>
      <c r="L279" s="2828"/>
      <c r="M279" s="63" t="s">
        <v>451</v>
      </c>
      <c r="N279" s="2834"/>
      <c r="O279" s="2821"/>
      <c r="P279" s="2823"/>
      <c r="Q279" s="2761"/>
      <c r="R279" s="2762"/>
      <c r="S279" s="2852"/>
      <c r="T279" s="2853"/>
    </row>
    <row r="280" spans="1:20" ht="16.5" customHeight="1" x14ac:dyDescent="0.3">
      <c r="A280" s="132" t="s">
        <v>452</v>
      </c>
      <c r="B280" s="133"/>
      <c r="C280" s="134"/>
      <c r="D280" s="134"/>
      <c r="E280" s="2919"/>
      <c r="F280" s="2920"/>
      <c r="G280" s="2851"/>
      <c r="H280" s="2921"/>
      <c r="I280" s="2807"/>
      <c r="J280" s="2808"/>
      <c r="K280" s="53"/>
      <c r="L280" s="135" t="s">
        <v>453</v>
      </c>
      <c r="M280" s="134"/>
      <c r="N280" s="134"/>
      <c r="O280" s="2851"/>
      <c r="P280" s="2851"/>
      <c r="Q280" s="2851"/>
      <c r="R280" s="2851"/>
      <c r="S280" s="2851"/>
      <c r="T280" s="2851"/>
    </row>
    <row r="281" spans="1:20" ht="16.5" customHeight="1" x14ac:dyDescent="0.35">
      <c r="A281" s="2795" t="s">
        <v>454</v>
      </c>
      <c r="B281" s="2796"/>
      <c r="C281" s="136"/>
      <c r="D281" s="136"/>
      <c r="E281" s="2845"/>
      <c r="F281" s="2846"/>
      <c r="G281" s="2843"/>
      <c r="H281" s="2844"/>
      <c r="I281" s="2922">
        <v>0</v>
      </c>
      <c r="J281" s="2923"/>
      <c r="K281" s="137"/>
      <c r="L281" s="138"/>
      <c r="M281" s="136"/>
      <c r="N281" s="136"/>
      <c r="O281" s="2843"/>
      <c r="P281" s="2843"/>
      <c r="Q281" s="2843"/>
      <c r="R281" s="2843"/>
      <c r="S281" s="2843"/>
      <c r="T281" s="2843"/>
    </row>
    <row r="282" spans="1:20" ht="16.5" customHeight="1" x14ac:dyDescent="0.3">
      <c r="A282" s="2789" t="s">
        <v>455</v>
      </c>
      <c r="B282" s="2790"/>
      <c r="C282" s="136"/>
      <c r="D282" s="136"/>
      <c r="E282" s="2845"/>
      <c r="F282" s="2846"/>
      <c r="G282" s="2843"/>
      <c r="H282" s="2844"/>
      <c r="I282" s="2843">
        <v>0</v>
      </c>
      <c r="J282" s="2844"/>
      <c r="K282" s="140"/>
      <c r="L282" s="138" t="s">
        <v>456</v>
      </c>
      <c r="M282" s="136" t="s">
        <v>714</v>
      </c>
      <c r="N282" s="136" t="s">
        <v>458</v>
      </c>
      <c r="O282" s="2843">
        <v>30</v>
      </c>
      <c r="P282" s="2843"/>
      <c r="Q282" s="2843">
        <v>11910.16</v>
      </c>
      <c r="R282" s="2843">
        <v>11910.16</v>
      </c>
      <c r="S282" s="2843">
        <v>357304.8</v>
      </c>
      <c r="T282" s="2843"/>
    </row>
    <row r="283" spans="1:20" ht="16.5" customHeight="1" x14ac:dyDescent="0.3">
      <c r="A283" s="2789" t="s">
        <v>459</v>
      </c>
      <c r="B283" s="2790"/>
      <c r="C283" s="136"/>
      <c r="D283" s="136"/>
      <c r="E283" s="2845"/>
      <c r="F283" s="2846"/>
      <c r="G283" s="2843"/>
      <c r="H283" s="2844"/>
      <c r="I283" s="2843">
        <v>0</v>
      </c>
      <c r="J283" s="2844"/>
      <c r="K283" s="140"/>
      <c r="L283" s="138" t="s">
        <v>460</v>
      </c>
      <c r="M283" s="136"/>
      <c r="N283" s="136"/>
      <c r="O283" s="2843"/>
      <c r="P283" s="2843"/>
      <c r="Q283" s="2843"/>
      <c r="R283" s="2843"/>
      <c r="S283" s="2843">
        <v>0</v>
      </c>
      <c r="T283" s="2843"/>
    </row>
    <row r="284" spans="1:20" ht="16.5" customHeight="1" x14ac:dyDescent="0.3">
      <c r="A284" s="2789" t="s">
        <v>461</v>
      </c>
      <c r="B284" s="2790"/>
      <c r="C284" s="136"/>
      <c r="D284" s="136"/>
      <c r="E284" s="2845"/>
      <c r="F284" s="2845"/>
      <c r="G284" s="2843"/>
      <c r="H284" s="2844"/>
      <c r="I284" s="2843">
        <v>0</v>
      </c>
      <c r="J284" s="2844"/>
      <c r="K284" s="140"/>
      <c r="L284" s="138" t="s">
        <v>462</v>
      </c>
      <c r="M284" s="136" t="s">
        <v>715</v>
      </c>
      <c r="N284" s="136" t="s">
        <v>561</v>
      </c>
      <c r="O284" s="2843">
        <v>1</v>
      </c>
      <c r="P284" s="2843"/>
      <c r="Q284" s="2843">
        <v>161978.6</v>
      </c>
      <c r="R284" s="2843">
        <v>161978.6</v>
      </c>
      <c r="S284" s="2843">
        <v>161978.6</v>
      </c>
      <c r="T284" s="2843"/>
    </row>
    <row r="285" spans="1:20" ht="16.5" customHeight="1" x14ac:dyDescent="0.2">
      <c r="A285" s="2800" t="s">
        <v>565</v>
      </c>
      <c r="B285" s="2801"/>
      <c r="C285" s="136"/>
      <c r="D285" s="136"/>
      <c r="E285" s="2845"/>
      <c r="F285" s="2845"/>
      <c r="G285" s="2843"/>
      <c r="H285" s="2843"/>
      <c r="I285" s="2922">
        <v>496631.2</v>
      </c>
      <c r="J285" s="2922"/>
      <c r="K285" s="142"/>
      <c r="L285" s="138" t="s">
        <v>464</v>
      </c>
      <c r="M285" s="136"/>
      <c r="N285" s="136"/>
      <c r="O285" s="2843"/>
      <c r="P285" s="2843"/>
      <c r="Q285" s="2843"/>
      <c r="R285" s="2843"/>
      <c r="S285" s="2843">
        <v>0</v>
      </c>
      <c r="T285" s="2843"/>
    </row>
    <row r="286" spans="1:20" ht="16.5" customHeight="1" x14ac:dyDescent="0.3">
      <c r="A286" s="143" t="s">
        <v>467</v>
      </c>
      <c r="B286" s="144"/>
      <c r="C286" s="136"/>
      <c r="D286" s="136"/>
      <c r="E286" s="2845"/>
      <c r="F286" s="2845"/>
      <c r="G286" s="2843"/>
      <c r="H286" s="2844"/>
      <c r="I286" s="2843">
        <v>0</v>
      </c>
      <c r="J286" s="2844"/>
      <c r="K286" s="140"/>
      <c r="L286" s="138" t="s">
        <v>594</v>
      </c>
      <c r="M286" s="2310" t="s">
        <v>758</v>
      </c>
      <c r="N286" s="2154" t="s">
        <v>1583</v>
      </c>
      <c r="O286" s="2843">
        <v>5</v>
      </c>
      <c r="P286" s="2843"/>
      <c r="Q286" s="2843">
        <v>120300</v>
      </c>
      <c r="R286" s="2843"/>
      <c r="S286" s="2843">
        <v>601500</v>
      </c>
      <c r="T286" s="2843"/>
    </row>
    <row r="287" spans="1:20" ht="16.5" customHeight="1" x14ac:dyDescent="0.4">
      <c r="A287" s="145" t="s">
        <v>716</v>
      </c>
      <c r="B287" s="146"/>
      <c r="C287" s="136" t="s">
        <v>502</v>
      </c>
      <c r="D287" s="136" t="s">
        <v>502</v>
      </c>
      <c r="E287" s="2845">
        <v>5</v>
      </c>
      <c r="F287" s="2845"/>
      <c r="G287" s="2841">
        <v>38202.400000000001</v>
      </c>
      <c r="H287" s="2842">
        <v>38202.400000000001</v>
      </c>
      <c r="I287" s="2843">
        <v>191012</v>
      </c>
      <c r="J287" s="2844"/>
      <c r="K287" s="140"/>
      <c r="L287" s="138" t="s">
        <v>477</v>
      </c>
      <c r="M287" s="2310" t="s">
        <v>571</v>
      </c>
      <c r="N287" s="136" t="s">
        <v>596</v>
      </c>
      <c r="O287" s="2843">
        <v>2</v>
      </c>
      <c r="P287" s="2843"/>
      <c r="Q287" s="2843">
        <v>25000</v>
      </c>
      <c r="R287" s="2843"/>
      <c r="S287" s="2843">
        <v>50000</v>
      </c>
      <c r="T287" s="2843"/>
    </row>
    <row r="288" spans="1:20" ht="16.5" customHeight="1" x14ac:dyDescent="0.3">
      <c r="A288" s="143" t="s">
        <v>471</v>
      </c>
      <c r="B288" s="144"/>
      <c r="C288" s="136"/>
      <c r="D288" s="136"/>
      <c r="E288" s="2845"/>
      <c r="F288" s="2845"/>
      <c r="G288" s="2843"/>
      <c r="H288" s="2844"/>
      <c r="I288" s="2843">
        <v>0</v>
      </c>
      <c r="J288" s="2844"/>
      <c r="K288" s="140"/>
      <c r="L288" s="138" t="s">
        <v>510</v>
      </c>
      <c r="M288" s="136" t="s">
        <v>618</v>
      </c>
      <c r="N288" s="2154" t="s">
        <v>1583</v>
      </c>
      <c r="O288" s="2843">
        <v>8</v>
      </c>
      <c r="P288" s="2843"/>
      <c r="Q288" s="2843">
        <v>8482</v>
      </c>
      <c r="R288" s="2843"/>
      <c r="S288" s="2843">
        <v>67856</v>
      </c>
      <c r="T288" s="2843"/>
    </row>
    <row r="289" spans="1:20" ht="16.5" customHeight="1" x14ac:dyDescent="0.3">
      <c r="A289" s="143" t="s">
        <v>475</v>
      </c>
      <c r="B289" s="144"/>
      <c r="C289" s="136"/>
      <c r="D289" s="136"/>
      <c r="E289" s="2845"/>
      <c r="F289" s="2845"/>
      <c r="G289" s="2843"/>
      <c r="H289" s="2844"/>
      <c r="I289" s="2843">
        <v>0</v>
      </c>
      <c r="J289" s="2844"/>
      <c r="K289" s="140"/>
      <c r="L289" s="138" t="s">
        <v>717</v>
      </c>
      <c r="M289" s="136" t="s">
        <v>717</v>
      </c>
      <c r="N289" s="136"/>
      <c r="O289" s="2843"/>
      <c r="P289" s="2843"/>
      <c r="Q289" s="2843"/>
      <c r="R289" s="2843"/>
      <c r="S289" s="2843">
        <v>20000</v>
      </c>
      <c r="T289" s="2843"/>
    </row>
    <row r="290" spans="1:20" ht="16.5" customHeight="1" x14ac:dyDescent="0.3">
      <c r="A290" s="147" t="s">
        <v>476</v>
      </c>
      <c r="B290" s="148"/>
      <c r="C290" s="136"/>
      <c r="D290" s="136"/>
      <c r="E290" s="2845"/>
      <c r="F290" s="2845"/>
      <c r="G290" s="2843"/>
      <c r="H290" s="2844"/>
      <c r="I290" s="2843">
        <v>0</v>
      </c>
      <c r="J290" s="2844"/>
      <c r="K290" s="140"/>
      <c r="L290" s="138"/>
      <c r="M290" s="136"/>
      <c r="N290" s="136"/>
      <c r="O290" s="2843"/>
      <c r="P290" s="2843"/>
      <c r="Q290" s="2843"/>
      <c r="R290" s="2843"/>
      <c r="S290" s="2843"/>
      <c r="T290" s="2843"/>
    </row>
    <row r="291" spans="1:20" ht="16.5" customHeight="1" x14ac:dyDescent="0.3">
      <c r="A291" s="143" t="s">
        <v>480</v>
      </c>
      <c r="B291" s="144"/>
      <c r="C291" s="136"/>
      <c r="D291" s="136"/>
      <c r="E291" s="2845"/>
      <c r="F291" s="2845"/>
      <c r="G291" s="2843"/>
      <c r="H291" s="2844"/>
      <c r="I291" s="2843">
        <v>0</v>
      </c>
      <c r="J291" s="2844"/>
      <c r="K291" s="140"/>
      <c r="L291" s="138" t="s">
        <v>481</v>
      </c>
      <c r="M291" s="136"/>
      <c r="N291" s="136"/>
      <c r="O291" s="2843"/>
      <c r="P291" s="2843"/>
      <c r="Q291" s="2843"/>
      <c r="R291" s="2843"/>
      <c r="S291" s="2843">
        <v>0</v>
      </c>
      <c r="T291" s="2843"/>
    </row>
    <row r="292" spans="1:20" ht="16.5" customHeight="1" x14ac:dyDescent="0.3">
      <c r="A292" s="143" t="s">
        <v>482</v>
      </c>
      <c r="B292" s="144"/>
      <c r="C292" s="136"/>
      <c r="D292" s="136"/>
      <c r="E292" s="2845"/>
      <c r="F292" s="2845"/>
      <c r="G292" s="2843"/>
      <c r="H292" s="2844"/>
      <c r="I292" s="2843">
        <v>0</v>
      </c>
      <c r="J292" s="2844"/>
      <c r="K292" s="140"/>
      <c r="L292" s="138" t="s">
        <v>483</v>
      </c>
      <c r="M292" s="2310" t="s">
        <v>718</v>
      </c>
      <c r="N292" s="136" t="s">
        <v>596</v>
      </c>
      <c r="O292" s="2843">
        <v>2</v>
      </c>
      <c r="P292" s="2843"/>
      <c r="Q292" s="2843">
        <v>18117</v>
      </c>
      <c r="R292" s="2843"/>
      <c r="S292" s="2843">
        <v>36234</v>
      </c>
      <c r="T292" s="2843"/>
    </row>
    <row r="293" spans="1:20" ht="16.5" customHeight="1" x14ac:dyDescent="0.3">
      <c r="A293" s="2797" t="s">
        <v>486</v>
      </c>
      <c r="B293" s="2798"/>
      <c r="C293" s="136"/>
      <c r="D293" s="136"/>
      <c r="E293" s="2845"/>
      <c r="F293" s="2846"/>
      <c r="G293" s="2843"/>
      <c r="H293" s="2844"/>
      <c r="I293" s="2843">
        <v>0</v>
      </c>
      <c r="J293" s="2844"/>
      <c r="K293" s="140"/>
      <c r="L293" s="138" t="s">
        <v>487</v>
      </c>
      <c r="M293" s="2310" t="s">
        <v>719</v>
      </c>
      <c r="N293" s="136" t="s">
        <v>596</v>
      </c>
      <c r="O293" s="2843">
        <v>2</v>
      </c>
      <c r="P293" s="2843"/>
      <c r="Q293" s="2843">
        <v>20155.900000000001</v>
      </c>
      <c r="R293" s="2843">
        <v>20155.900000000001</v>
      </c>
      <c r="S293" s="2843">
        <v>40311.800000000003</v>
      </c>
      <c r="T293" s="2843"/>
    </row>
    <row r="294" spans="1:20" ht="16.5" customHeight="1" x14ac:dyDescent="0.3">
      <c r="A294" s="143" t="s">
        <v>460</v>
      </c>
      <c r="B294" s="144"/>
      <c r="C294" s="136"/>
      <c r="D294" s="136"/>
      <c r="E294" s="2845"/>
      <c r="F294" s="2846"/>
      <c r="G294" s="2843"/>
      <c r="H294" s="2844"/>
      <c r="I294" s="2843">
        <v>0</v>
      </c>
      <c r="J294" s="2844"/>
      <c r="K294" s="140"/>
      <c r="L294" s="138" t="s">
        <v>489</v>
      </c>
      <c r="M294" s="136"/>
      <c r="N294" s="136"/>
      <c r="O294" s="2843"/>
      <c r="P294" s="2843"/>
      <c r="Q294" s="2843"/>
      <c r="R294" s="2843"/>
      <c r="S294" s="2843">
        <v>0</v>
      </c>
      <c r="T294" s="2843"/>
    </row>
    <row r="295" spans="1:20" ht="16.5" customHeight="1" x14ac:dyDescent="0.4">
      <c r="A295" s="143" t="s">
        <v>720</v>
      </c>
      <c r="B295" s="144"/>
      <c r="C295" s="136" t="s">
        <v>502</v>
      </c>
      <c r="D295" s="136" t="s">
        <v>502</v>
      </c>
      <c r="E295" s="2845">
        <v>8</v>
      </c>
      <c r="F295" s="2846"/>
      <c r="G295" s="2841">
        <v>38202.400000000001</v>
      </c>
      <c r="H295" s="2842">
        <v>38202.400000000001</v>
      </c>
      <c r="I295" s="2843">
        <v>305619.20000000001</v>
      </c>
      <c r="J295" s="2844"/>
      <c r="K295" s="140"/>
      <c r="L295" s="138" t="s">
        <v>492</v>
      </c>
      <c r="M295" s="2310" t="s">
        <v>597</v>
      </c>
      <c r="N295" s="136" t="s">
        <v>596</v>
      </c>
      <c r="O295" s="2843">
        <v>1</v>
      </c>
      <c r="P295" s="2843"/>
      <c r="Q295" s="2843">
        <v>51213.9</v>
      </c>
      <c r="R295" s="2843">
        <v>51213.9</v>
      </c>
      <c r="S295" s="2843">
        <v>51213.9</v>
      </c>
      <c r="T295" s="2843"/>
    </row>
    <row r="296" spans="1:20" ht="16.5" customHeight="1" x14ac:dyDescent="0.3">
      <c r="A296" s="149" t="s">
        <v>494</v>
      </c>
      <c r="B296" s="150"/>
      <c r="C296" s="136"/>
      <c r="D296" s="136"/>
      <c r="E296" s="2845"/>
      <c r="F296" s="2846"/>
      <c r="G296" s="2843"/>
      <c r="H296" s="2844"/>
      <c r="I296" s="2843">
        <v>0</v>
      </c>
      <c r="J296" s="2844"/>
      <c r="K296" s="140"/>
      <c r="L296" s="138" t="s">
        <v>495</v>
      </c>
      <c r="M296" s="136"/>
      <c r="N296" s="136"/>
      <c r="O296" s="2843"/>
      <c r="P296" s="2843"/>
      <c r="Q296" s="2843"/>
      <c r="R296" s="2843"/>
      <c r="S296" s="2843">
        <v>0</v>
      </c>
      <c r="T296" s="2843"/>
    </row>
    <row r="297" spans="1:20" ht="16.5" customHeight="1" x14ac:dyDescent="0.35">
      <c r="A297" s="151" t="s">
        <v>496</v>
      </c>
      <c r="B297" s="152"/>
      <c r="C297" s="136"/>
      <c r="D297" s="136"/>
      <c r="E297" s="2845"/>
      <c r="F297" s="2846"/>
      <c r="G297" s="2843"/>
      <c r="H297" s="2844"/>
      <c r="I297" s="2922">
        <v>114607.20000000001</v>
      </c>
      <c r="J297" s="2923"/>
      <c r="K297" s="140"/>
      <c r="L297" s="138" t="s">
        <v>497</v>
      </c>
      <c r="M297" s="136" t="s">
        <v>1238</v>
      </c>
      <c r="N297" s="136" t="s">
        <v>596</v>
      </c>
      <c r="O297" s="2843">
        <v>2</v>
      </c>
      <c r="P297" s="2843"/>
      <c r="Q297" s="2843">
        <v>56930.48</v>
      </c>
      <c r="R297" s="2843">
        <v>56930.48</v>
      </c>
      <c r="S297" s="2843">
        <v>113860.96</v>
      </c>
      <c r="T297" s="2843"/>
    </row>
    <row r="298" spans="1:20" ht="16.5" customHeight="1" x14ac:dyDescent="0.4">
      <c r="A298" s="149" t="s">
        <v>498</v>
      </c>
      <c r="B298" s="152"/>
      <c r="C298" s="136" t="s">
        <v>502</v>
      </c>
      <c r="D298" s="136" t="s">
        <v>502</v>
      </c>
      <c r="E298" s="2843">
        <v>3</v>
      </c>
      <c r="F298" s="2843"/>
      <c r="G298" s="2841">
        <v>38202.400000000001</v>
      </c>
      <c r="H298" s="2842">
        <v>38202.400000000001</v>
      </c>
      <c r="I298" s="2843">
        <v>114607.20000000001</v>
      </c>
      <c r="J298" s="2844"/>
      <c r="K298" s="140"/>
      <c r="L298" s="138" t="s">
        <v>500</v>
      </c>
      <c r="M298" s="2310" t="s">
        <v>721</v>
      </c>
      <c r="N298" s="136" t="s">
        <v>596</v>
      </c>
      <c r="O298" s="2843">
        <v>1</v>
      </c>
      <c r="P298" s="2843"/>
      <c r="Q298" s="2843">
        <v>65505.88</v>
      </c>
      <c r="R298" s="2843">
        <v>65505.88</v>
      </c>
      <c r="S298" s="2843">
        <v>65505.88</v>
      </c>
      <c r="T298" s="2843"/>
    </row>
    <row r="299" spans="1:20" ht="16.5" customHeight="1" x14ac:dyDescent="0.3">
      <c r="A299" s="153" t="s">
        <v>722</v>
      </c>
      <c r="B299" s="154"/>
      <c r="C299" s="136"/>
      <c r="D299" s="136"/>
      <c r="E299" s="2843"/>
      <c r="F299" s="2843"/>
      <c r="G299" s="2759"/>
      <c r="H299" s="2760"/>
      <c r="I299" s="2843">
        <v>0</v>
      </c>
      <c r="J299" s="2844"/>
      <c r="K299" s="140"/>
      <c r="L299" s="138" t="s">
        <v>504</v>
      </c>
      <c r="M299" s="136"/>
      <c r="N299" s="136"/>
      <c r="O299" s="2843"/>
      <c r="P299" s="2843"/>
      <c r="Q299" s="2843"/>
      <c r="R299" s="2843"/>
      <c r="S299" s="2843">
        <v>0</v>
      </c>
      <c r="T299" s="2843"/>
    </row>
    <row r="300" spans="1:20" ht="16.5" customHeight="1" x14ac:dyDescent="0.3">
      <c r="A300" s="2778" t="s">
        <v>507</v>
      </c>
      <c r="B300" s="2779"/>
      <c r="C300" s="136"/>
      <c r="D300" s="136"/>
      <c r="E300" s="2843"/>
      <c r="F300" s="2843"/>
      <c r="G300" s="2843"/>
      <c r="H300" s="2844"/>
      <c r="I300" s="2843">
        <v>0</v>
      </c>
      <c r="J300" s="2844"/>
      <c r="K300" s="140"/>
      <c r="L300" s="155" t="s">
        <v>578</v>
      </c>
      <c r="M300" s="2311" t="s">
        <v>723</v>
      </c>
      <c r="N300" s="156" t="s">
        <v>596</v>
      </c>
      <c r="O300" s="2843">
        <v>1</v>
      </c>
      <c r="P300" s="2843"/>
      <c r="Q300" s="2843">
        <v>51213.9</v>
      </c>
      <c r="R300" s="2843">
        <v>51213.9</v>
      </c>
      <c r="S300" s="2843">
        <v>51213.9</v>
      </c>
      <c r="T300" s="2843"/>
    </row>
    <row r="301" spans="1:20" ht="16.5" customHeight="1" x14ac:dyDescent="0.3">
      <c r="A301" s="2789" t="s">
        <v>510</v>
      </c>
      <c r="B301" s="2790"/>
      <c r="C301" s="136"/>
      <c r="D301" s="136"/>
      <c r="E301" s="2843"/>
      <c r="F301" s="2843"/>
      <c r="G301" s="2843"/>
      <c r="H301" s="2844"/>
      <c r="I301" s="2843">
        <v>0</v>
      </c>
      <c r="J301" s="2844"/>
      <c r="K301" s="140"/>
      <c r="L301" s="155"/>
      <c r="M301" s="155"/>
      <c r="N301" s="155"/>
      <c r="O301" s="2843"/>
      <c r="P301" s="2843"/>
      <c r="Q301" s="2843"/>
      <c r="R301" s="2843"/>
      <c r="S301" s="2843"/>
      <c r="T301" s="2843"/>
    </row>
    <row r="302" spans="1:20" ht="16.5" customHeight="1" x14ac:dyDescent="0.3">
      <c r="A302" s="2789" t="s">
        <v>510</v>
      </c>
      <c r="B302" s="2790"/>
      <c r="C302" s="136"/>
      <c r="D302" s="136"/>
      <c r="E302" s="2843"/>
      <c r="F302" s="2843"/>
      <c r="G302" s="2843"/>
      <c r="H302" s="2844"/>
      <c r="I302" s="2843">
        <v>0</v>
      </c>
      <c r="J302" s="2844"/>
      <c r="K302" s="140"/>
      <c r="L302" s="155" t="s">
        <v>600</v>
      </c>
      <c r="M302" s="155"/>
      <c r="N302" s="155"/>
      <c r="O302" s="2843"/>
      <c r="P302" s="2843"/>
      <c r="Q302" s="2843"/>
      <c r="R302" s="2843"/>
      <c r="S302" s="2843">
        <v>0</v>
      </c>
      <c r="T302" s="2843"/>
    </row>
    <row r="303" spans="1:20" ht="16.5" customHeight="1" x14ac:dyDescent="0.35">
      <c r="A303" s="2795" t="s">
        <v>512</v>
      </c>
      <c r="B303" s="2796"/>
      <c r="C303" s="136"/>
      <c r="D303" s="136"/>
      <c r="E303" s="2845"/>
      <c r="F303" s="2846"/>
      <c r="G303" s="2843"/>
      <c r="H303" s="2844"/>
      <c r="I303" s="2922">
        <v>1146072</v>
      </c>
      <c r="J303" s="2923"/>
      <c r="K303" s="137"/>
      <c r="L303" s="155" t="s">
        <v>605</v>
      </c>
      <c r="M303" s="156" t="s">
        <v>1380</v>
      </c>
      <c r="N303" s="155" t="s">
        <v>503</v>
      </c>
      <c r="O303" s="2843">
        <v>2000</v>
      </c>
      <c r="P303" s="2843"/>
      <c r="Q303" s="2843">
        <v>1905.88</v>
      </c>
      <c r="R303" s="2843"/>
      <c r="S303" s="2843">
        <v>3811760</v>
      </c>
      <c r="T303" s="2843"/>
    </row>
    <row r="304" spans="1:20" ht="16.5" customHeight="1" x14ac:dyDescent="0.4">
      <c r="A304" s="2789" t="s">
        <v>725</v>
      </c>
      <c r="B304" s="2790"/>
      <c r="C304" s="136" t="s">
        <v>502</v>
      </c>
      <c r="D304" s="136" t="s">
        <v>502</v>
      </c>
      <c r="E304" s="2845">
        <v>8</v>
      </c>
      <c r="F304" s="2846"/>
      <c r="G304" s="2841">
        <v>38202.400000000001</v>
      </c>
      <c r="H304" s="2842">
        <v>38202.400000000001</v>
      </c>
      <c r="I304" s="2843">
        <v>305619.20000000001</v>
      </c>
      <c r="J304" s="2844"/>
      <c r="K304" s="140"/>
      <c r="L304" s="155" t="s">
        <v>516</v>
      </c>
      <c r="M304" s="156" t="s">
        <v>726</v>
      </c>
      <c r="N304" s="155"/>
      <c r="O304" s="2843">
        <v>12</v>
      </c>
      <c r="P304" s="2843"/>
      <c r="Q304" s="2843">
        <v>11434.22</v>
      </c>
      <c r="R304" s="2843">
        <v>11434.22</v>
      </c>
      <c r="S304" s="2843">
        <v>137210.63999999998</v>
      </c>
      <c r="T304" s="2843"/>
    </row>
    <row r="305" spans="1:20" ht="16.5" customHeight="1" x14ac:dyDescent="0.4">
      <c r="A305" s="2789" t="s">
        <v>727</v>
      </c>
      <c r="B305" s="2790"/>
      <c r="C305" s="136" t="s">
        <v>502</v>
      </c>
      <c r="D305" s="136" t="s">
        <v>502</v>
      </c>
      <c r="E305" s="2845">
        <v>4</v>
      </c>
      <c r="F305" s="2846"/>
      <c r="G305" s="2841">
        <v>38202.400000000001</v>
      </c>
      <c r="H305" s="2842">
        <v>38202.400000000001</v>
      </c>
      <c r="I305" s="2843">
        <v>152809.60000000001</v>
      </c>
      <c r="J305" s="2844"/>
      <c r="K305" s="140"/>
      <c r="L305" s="155" t="s">
        <v>580</v>
      </c>
      <c r="M305" s="156" t="s">
        <v>799</v>
      </c>
      <c r="N305" s="155"/>
      <c r="O305" s="2843"/>
      <c r="P305" s="2843"/>
      <c r="Q305" s="2843"/>
      <c r="R305" s="2843"/>
      <c r="S305" s="2843">
        <v>325000</v>
      </c>
      <c r="T305" s="2843"/>
    </row>
    <row r="306" spans="1:20" ht="16.5" customHeight="1" x14ac:dyDescent="0.4">
      <c r="A306" s="153" t="s">
        <v>728</v>
      </c>
      <c r="B306" s="154"/>
      <c r="C306" s="136" t="s">
        <v>502</v>
      </c>
      <c r="D306" s="136" t="s">
        <v>502</v>
      </c>
      <c r="E306" s="2845">
        <v>3</v>
      </c>
      <c r="F306" s="2846"/>
      <c r="G306" s="2841">
        <v>38202.400000000001</v>
      </c>
      <c r="H306" s="2842">
        <v>38202.400000000001</v>
      </c>
      <c r="I306" s="2843">
        <v>114607.20000000001</v>
      </c>
      <c r="J306" s="2844"/>
      <c r="K306" s="140"/>
      <c r="L306" s="155" t="s">
        <v>521</v>
      </c>
      <c r="M306" s="156"/>
      <c r="N306" s="155"/>
      <c r="O306" s="2843"/>
      <c r="P306" s="2843"/>
      <c r="Q306" s="2843"/>
      <c r="R306" s="2843"/>
      <c r="S306" s="2843">
        <v>0</v>
      </c>
      <c r="T306" s="2843"/>
    </row>
    <row r="307" spans="1:20" ht="16.5" customHeight="1" x14ac:dyDescent="0.4">
      <c r="A307" s="2789" t="s">
        <v>518</v>
      </c>
      <c r="B307" s="2790"/>
      <c r="C307" s="136" t="s">
        <v>502</v>
      </c>
      <c r="D307" s="136" t="s">
        <v>502</v>
      </c>
      <c r="E307" s="2845">
        <v>3</v>
      </c>
      <c r="F307" s="2846"/>
      <c r="G307" s="2841">
        <v>38202.400000000001</v>
      </c>
      <c r="H307" s="2842">
        <v>38202.400000000001</v>
      </c>
      <c r="I307" s="2843">
        <v>114607.20000000001</v>
      </c>
      <c r="J307" s="2844"/>
      <c r="K307" s="140"/>
      <c r="L307" s="155" t="s">
        <v>729</v>
      </c>
      <c r="M307" s="156" t="s">
        <v>740</v>
      </c>
      <c r="N307" s="155"/>
      <c r="O307" s="2843">
        <v>20</v>
      </c>
      <c r="P307" s="2843"/>
      <c r="Q307" s="2843">
        <v>2640.46</v>
      </c>
      <c r="R307" s="2843">
        <v>2640.46</v>
      </c>
      <c r="S307" s="2843">
        <v>52809.2</v>
      </c>
      <c r="T307" s="2843"/>
    </row>
    <row r="308" spans="1:20" ht="16.5" customHeight="1" x14ac:dyDescent="0.3">
      <c r="A308" s="153" t="s">
        <v>523</v>
      </c>
      <c r="B308" s="154"/>
      <c r="C308" s="136"/>
      <c r="D308" s="136"/>
      <c r="E308" s="2845"/>
      <c r="F308" s="2846"/>
      <c r="G308" s="2843"/>
      <c r="H308" s="2844"/>
      <c r="I308" s="2843">
        <v>0</v>
      </c>
      <c r="J308" s="2844"/>
      <c r="K308" s="140"/>
      <c r="L308" s="155" t="s">
        <v>516</v>
      </c>
      <c r="M308" s="155"/>
      <c r="N308" s="155"/>
      <c r="O308" s="2843"/>
      <c r="P308" s="2843"/>
      <c r="Q308" s="2843"/>
      <c r="R308" s="2843"/>
      <c r="S308" s="2843"/>
      <c r="T308" s="2843"/>
    </row>
    <row r="309" spans="1:20" ht="16.5" customHeight="1" x14ac:dyDescent="0.3">
      <c r="A309" s="153" t="s">
        <v>525</v>
      </c>
      <c r="B309" s="157"/>
      <c r="C309" s="136"/>
      <c r="D309" s="156"/>
      <c r="E309" s="2855"/>
      <c r="F309" s="2855"/>
      <c r="G309" s="2843"/>
      <c r="H309" s="2844"/>
      <c r="I309" s="2843">
        <v>0</v>
      </c>
      <c r="J309" s="2844"/>
      <c r="K309" s="140"/>
      <c r="L309" s="155"/>
      <c r="M309" s="155"/>
      <c r="N309" s="155"/>
      <c r="O309" s="2843"/>
      <c r="P309" s="2843"/>
      <c r="Q309" s="2843"/>
      <c r="R309" s="2843"/>
      <c r="S309" s="2843"/>
      <c r="T309" s="2843"/>
    </row>
    <row r="310" spans="1:20" ht="16.5" customHeight="1" x14ac:dyDescent="0.3">
      <c r="A310" s="153" t="s">
        <v>481</v>
      </c>
      <c r="B310" s="154"/>
      <c r="C310" s="136"/>
      <c r="D310" s="136"/>
      <c r="E310" s="2843"/>
      <c r="F310" s="2843"/>
      <c r="G310" s="2843"/>
      <c r="H310" s="2844"/>
      <c r="I310" s="2843">
        <v>0</v>
      </c>
      <c r="J310" s="2844"/>
      <c r="K310" s="140"/>
      <c r="L310" s="155"/>
      <c r="M310" s="155"/>
      <c r="N310" s="155"/>
      <c r="O310" s="2843"/>
      <c r="P310" s="2843"/>
      <c r="Q310" s="2843"/>
      <c r="R310" s="2843"/>
      <c r="S310" s="2843"/>
      <c r="T310" s="2843"/>
    </row>
    <row r="311" spans="1:20" ht="16.5" customHeight="1" x14ac:dyDescent="0.4">
      <c r="A311" s="2778" t="s">
        <v>526</v>
      </c>
      <c r="B311" s="2779"/>
      <c r="C311" s="136" t="s">
        <v>502</v>
      </c>
      <c r="D311" s="136" t="s">
        <v>502</v>
      </c>
      <c r="E311" s="2845">
        <v>3</v>
      </c>
      <c r="F311" s="2846"/>
      <c r="G311" s="2841">
        <v>38202.400000000001</v>
      </c>
      <c r="H311" s="2842">
        <v>38202.400000000001</v>
      </c>
      <c r="I311" s="2843">
        <v>114607.20000000001</v>
      </c>
      <c r="J311" s="2844"/>
      <c r="K311" s="140"/>
      <c r="L311" s="158" t="s">
        <v>527</v>
      </c>
      <c r="M311" s="159"/>
      <c r="N311" s="159"/>
      <c r="O311" s="2791"/>
      <c r="P311" s="2792"/>
      <c r="Q311" s="2791"/>
      <c r="R311" s="2792"/>
      <c r="S311" s="2793">
        <v>5943759.6799999997</v>
      </c>
      <c r="T311" s="2794"/>
    </row>
    <row r="312" spans="1:20" ht="16.5" customHeight="1" x14ac:dyDescent="0.3">
      <c r="A312" s="153" t="s">
        <v>528</v>
      </c>
      <c r="B312" s="154"/>
      <c r="C312" s="136"/>
      <c r="D312" s="136"/>
      <c r="E312" s="2845"/>
      <c r="F312" s="2846"/>
      <c r="G312" s="2843"/>
      <c r="H312" s="2844"/>
      <c r="I312" s="2843">
        <v>0</v>
      </c>
      <c r="J312" s="2844"/>
      <c r="K312" s="140"/>
      <c r="L312" s="160" t="s">
        <v>582</v>
      </c>
      <c r="M312" s="161"/>
      <c r="N312" s="161"/>
      <c r="O312" s="162"/>
      <c r="P312" s="162"/>
      <c r="Q312" s="162"/>
      <c r="R312" s="162"/>
      <c r="S312" s="162"/>
      <c r="T312" s="163"/>
    </row>
    <row r="313" spans="1:20" ht="16.5" customHeight="1" x14ac:dyDescent="0.4">
      <c r="A313" s="2778" t="s">
        <v>530</v>
      </c>
      <c r="B313" s="2779"/>
      <c r="C313" s="136" t="s">
        <v>502</v>
      </c>
      <c r="D313" s="136" t="s">
        <v>502</v>
      </c>
      <c r="E313" s="2845">
        <v>2</v>
      </c>
      <c r="F313" s="2846"/>
      <c r="G313" s="2841">
        <v>38202.400000000001</v>
      </c>
      <c r="H313" s="2842">
        <v>38202.400000000001</v>
      </c>
      <c r="I313" s="2843">
        <v>76404.800000000003</v>
      </c>
      <c r="J313" s="2844"/>
      <c r="K313" s="140"/>
      <c r="L313" s="164" t="s">
        <v>531</v>
      </c>
      <c r="M313" s="165">
        <v>0.05</v>
      </c>
      <c r="N313" s="166"/>
      <c r="O313" s="32"/>
      <c r="P313" s="32"/>
      <c r="Q313" s="32"/>
      <c r="R313" s="32"/>
      <c r="S313" s="2775">
        <v>436259.11250291206</v>
      </c>
      <c r="T313" s="2760"/>
    </row>
    <row r="314" spans="1:20" ht="16.5" customHeight="1" x14ac:dyDescent="0.3">
      <c r="A314" s="153" t="s">
        <v>532</v>
      </c>
      <c r="B314" s="154"/>
      <c r="C314" s="136"/>
      <c r="D314" s="136"/>
      <c r="E314" s="2845"/>
      <c r="F314" s="2846"/>
      <c r="G314" s="2843"/>
      <c r="H314" s="2844"/>
      <c r="I314" s="2843">
        <v>0</v>
      </c>
      <c r="J314" s="2844"/>
      <c r="K314" s="140"/>
      <c r="L314" s="168" t="s">
        <v>533</v>
      </c>
      <c r="M314" s="166"/>
      <c r="N314" s="166"/>
      <c r="O314" s="32"/>
      <c r="P314" s="32"/>
      <c r="Q314" s="32"/>
      <c r="R314" s="32"/>
      <c r="S314" s="32"/>
      <c r="T314" s="167"/>
    </row>
    <row r="315" spans="1:20" ht="16.5" customHeight="1" x14ac:dyDescent="0.4">
      <c r="A315" s="149" t="s">
        <v>583</v>
      </c>
      <c r="B315" s="152"/>
      <c r="C315" s="156" t="s">
        <v>502</v>
      </c>
      <c r="D315" s="156" t="s">
        <v>502</v>
      </c>
      <c r="E315" s="2855">
        <v>2</v>
      </c>
      <c r="F315" s="2855"/>
      <c r="G315" s="2841">
        <v>38202.400000000001</v>
      </c>
      <c r="H315" s="2842">
        <v>38202.400000000001</v>
      </c>
      <c r="I315" s="2843">
        <v>76404.800000000003</v>
      </c>
      <c r="J315" s="2844"/>
      <c r="K315" s="140"/>
      <c r="L315" s="169" t="s">
        <v>535</v>
      </c>
      <c r="M315" s="166"/>
      <c r="N315" s="166"/>
      <c r="O315" s="32"/>
      <c r="P315" s="32"/>
      <c r="Q315" s="32"/>
      <c r="R315" s="32"/>
      <c r="S315" s="2775">
        <v>300000</v>
      </c>
      <c r="T315" s="2760"/>
    </row>
    <row r="316" spans="1:20" ht="16.5" customHeight="1" x14ac:dyDescent="0.4">
      <c r="A316" s="170" t="s">
        <v>584</v>
      </c>
      <c r="B316" s="171"/>
      <c r="C316" s="172" t="s">
        <v>502</v>
      </c>
      <c r="D316" s="172" t="s">
        <v>502</v>
      </c>
      <c r="E316" s="2856">
        <v>2</v>
      </c>
      <c r="F316" s="2856"/>
      <c r="G316" s="2841">
        <v>38202.400000000001</v>
      </c>
      <c r="H316" s="2842">
        <v>38202.400000000001</v>
      </c>
      <c r="I316" s="2843">
        <v>76404.800000000003</v>
      </c>
      <c r="J316" s="2844"/>
      <c r="K316" s="140"/>
      <c r="L316" s="169" t="s">
        <v>731</v>
      </c>
      <c r="M316" s="166"/>
      <c r="N316" s="166"/>
      <c r="O316" s="32"/>
      <c r="P316" s="32"/>
      <c r="Q316" s="32"/>
      <c r="R316" s="32"/>
      <c r="S316" s="32"/>
      <c r="T316" s="167"/>
    </row>
    <row r="317" spans="1:20" ht="16.5" customHeight="1" x14ac:dyDescent="0.3">
      <c r="A317" s="153" t="s">
        <v>538</v>
      </c>
      <c r="B317" s="154"/>
      <c r="C317" s="136"/>
      <c r="D317" s="136"/>
      <c r="E317" s="2845"/>
      <c r="F317" s="2846"/>
      <c r="G317" s="2843"/>
      <c r="H317" s="2844"/>
      <c r="I317" s="2843">
        <v>0</v>
      </c>
      <c r="J317" s="2844"/>
      <c r="K317" s="140"/>
      <c r="L317" s="185" t="s">
        <v>510</v>
      </c>
      <c r="M317" s="173"/>
      <c r="N317" s="173"/>
      <c r="O317" s="186"/>
      <c r="P317" s="186"/>
      <c r="Q317" s="186"/>
      <c r="R317" s="186"/>
      <c r="S317" s="2757">
        <v>60000</v>
      </c>
      <c r="T317" s="2758"/>
    </row>
    <row r="318" spans="1:20" ht="16.5" customHeight="1" x14ac:dyDescent="0.3">
      <c r="A318" s="2778" t="s">
        <v>732</v>
      </c>
      <c r="B318" s="2779"/>
      <c r="C318" s="136"/>
      <c r="D318" s="136"/>
      <c r="E318" s="2845"/>
      <c r="F318" s="2846"/>
      <c r="G318" s="2843"/>
      <c r="H318" s="2844"/>
      <c r="I318" s="2843">
        <v>0</v>
      </c>
      <c r="J318" s="2844"/>
      <c r="K318" s="140"/>
      <c r="L318" s="174" t="s">
        <v>539</v>
      </c>
      <c r="M318" s="175"/>
      <c r="N318" s="175"/>
      <c r="O318" s="176"/>
      <c r="P318" s="176"/>
      <c r="Q318" s="176"/>
      <c r="R318" s="176"/>
      <c r="S318" s="2787">
        <v>796259.11250291206</v>
      </c>
      <c r="T318" s="2788"/>
    </row>
    <row r="319" spans="1:20" ht="16.5" customHeight="1" x14ac:dyDescent="0.3">
      <c r="A319" s="2778" t="s">
        <v>540</v>
      </c>
      <c r="B319" s="2779"/>
      <c r="C319" s="136"/>
      <c r="D319" s="136"/>
      <c r="E319" s="2843"/>
      <c r="F319" s="2843"/>
      <c r="G319" s="2843"/>
      <c r="H319" s="2844"/>
      <c r="I319" s="2843">
        <v>0</v>
      </c>
      <c r="J319" s="2844"/>
      <c r="K319" s="140"/>
      <c r="L319" s="177"/>
      <c r="M319" s="166"/>
      <c r="N319" s="166"/>
      <c r="O319" s="32"/>
      <c r="P319" s="32"/>
      <c r="Q319" s="32"/>
      <c r="R319" s="32"/>
      <c r="S319" s="32"/>
      <c r="T319" s="167"/>
    </row>
    <row r="320" spans="1:20" ht="16.5" customHeight="1" thickBot="1" x14ac:dyDescent="0.45">
      <c r="A320" s="2778" t="s">
        <v>541</v>
      </c>
      <c r="B320" s="2779"/>
      <c r="C320" s="136" t="s">
        <v>502</v>
      </c>
      <c r="D320" s="136" t="s">
        <v>502</v>
      </c>
      <c r="E320" s="2845">
        <v>2</v>
      </c>
      <c r="F320" s="2846"/>
      <c r="G320" s="2841">
        <v>38202.400000000001</v>
      </c>
      <c r="H320" s="2842">
        <v>38202.400000000001</v>
      </c>
      <c r="I320" s="2843">
        <v>76404.800000000003</v>
      </c>
      <c r="J320" s="2844"/>
      <c r="K320" s="140"/>
      <c r="L320" s="178" t="s">
        <v>588</v>
      </c>
      <c r="M320" s="179"/>
      <c r="N320" s="179"/>
      <c r="O320" s="179"/>
      <c r="P320" s="179"/>
      <c r="Q320" s="179"/>
      <c r="R320" s="179"/>
      <c r="S320" s="2780">
        <v>9521441.3625611551</v>
      </c>
      <c r="T320" s="2781"/>
    </row>
    <row r="321" spans="1:20" ht="16.5" customHeight="1" thickBot="1" x14ac:dyDescent="0.45">
      <c r="A321" s="149" t="s">
        <v>543</v>
      </c>
      <c r="B321" s="152"/>
      <c r="C321" s="156" t="s">
        <v>502</v>
      </c>
      <c r="D321" s="156" t="s">
        <v>502</v>
      </c>
      <c r="E321" s="2843">
        <v>1</v>
      </c>
      <c r="F321" s="2844"/>
      <c r="G321" s="2841">
        <v>38202.400000000001</v>
      </c>
      <c r="H321" s="2842">
        <v>38202.400000000001</v>
      </c>
      <c r="I321" s="2843">
        <v>38202.400000000001</v>
      </c>
      <c r="J321" s="2844"/>
      <c r="K321" s="140"/>
      <c r="L321" s="53"/>
      <c r="M321" s="53"/>
      <c r="N321" s="53"/>
      <c r="O321" s="53"/>
      <c r="P321" s="53"/>
      <c r="Q321" s="53"/>
      <c r="R321" s="53"/>
      <c r="S321" s="53"/>
      <c r="T321" s="53"/>
    </row>
    <row r="322" spans="1:20" ht="16.5" customHeight="1" x14ac:dyDescent="0.3">
      <c r="A322" s="149" t="s">
        <v>546</v>
      </c>
      <c r="B322" s="152"/>
      <c r="C322" s="156"/>
      <c r="D322" s="156"/>
      <c r="E322" s="2843"/>
      <c r="F322" s="2844"/>
      <c r="G322" s="2843"/>
      <c r="H322" s="2844"/>
      <c r="I322" s="2843">
        <v>0</v>
      </c>
      <c r="J322" s="2844"/>
      <c r="K322" s="140"/>
      <c r="L322" s="166"/>
      <c r="M322" s="2782" t="s">
        <v>545</v>
      </c>
      <c r="N322" s="2783"/>
      <c r="O322" s="2783"/>
      <c r="P322" s="2783"/>
      <c r="Q322" s="2784"/>
      <c r="R322" s="53"/>
      <c r="S322" s="53"/>
      <c r="T322" s="53"/>
    </row>
    <row r="323" spans="1:20" ht="16.5" customHeight="1" x14ac:dyDescent="0.3">
      <c r="A323" s="149" t="s">
        <v>548</v>
      </c>
      <c r="B323" s="152"/>
      <c r="C323" s="156"/>
      <c r="D323" s="156"/>
      <c r="E323" s="2843"/>
      <c r="F323" s="2844"/>
      <c r="G323" s="2843"/>
      <c r="H323" s="2844"/>
      <c r="I323" s="2843">
        <v>0</v>
      </c>
      <c r="J323" s="2844"/>
      <c r="K323" s="140"/>
      <c r="L323" s="166"/>
      <c r="M323" s="116" t="s">
        <v>547</v>
      </c>
      <c r="N323" s="117"/>
      <c r="O323" s="117"/>
      <c r="P323" s="117"/>
      <c r="Q323" s="118">
        <v>1.4669354809932806</v>
      </c>
      <c r="R323" s="166"/>
      <c r="S323" s="166"/>
      <c r="T323" s="166"/>
    </row>
    <row r="324" spans="1:20" ht="16.5" customHeight="1" x14ac:dyDescent="0.35">
      <c r="A324" s="151" t="s">
        <v>550</v>
      </c>
      <c r="B324" s="152"/>
      <c r="C324" s="156"/>
      <c r="D324" s="156"/>
      <c r="E324" s="2843"/>
      <c r="F324" s="2844"/>
      <c r="G324" s="2843"/>
      <c r="H324" s="2844"/>
      <c r="I324" s="2922">
        <v>1024112.1700582423</v>
      </c>
      <c r="J324" s="2923"/>
      <c r="K324" s="137"/>
      <c r="L324" s="166"/>
      <c r="M324" s="119" t="s">
        <v>549</v>
      </c>
      <c r="N324" s="117"/>
      <c r="O324" s="117"/>
      <c r="P324" s="120"/>
      <c r="Q324" s="121">
        <v>9521441.3625611551</v>
      </c>
      <c r="R324" s="166"/>
      <c r="S324" s="166"/>
      <c r="T324" s="166"/>
    </row>
    <row r="325" spans="1:20" ht="16.5" customHeight="1" x14ac:dyDescent="0.4">
      <c r="A325" s="149" t="s">
        <v>552</v>
      </c>
      <c r="B325" s="152"/>
      <c r="C325" s="156" t="s">
        <v>502</v>
      </c>
      <c r="D325" s="156" t="s">
        <v>502</v>
      </c>
      <c r="E325" s="2843">
        <v>13</v>
      </c>
      <c r="F325" s="2844"/>
      <c r="G325" s="2841">
        <v>38202.400000000001</v>
      </c>
      <c r="H325" s="2842">
        <v>38202.400000000001</v>
      </c>
      <c r="I325" s="2843">
        <v>496631.2</v>
      </c>
      <c r="J325" s="2844"/>
      <c r="K325" s="140"/>
      <c r="L325" s="166"/>
      <c r="M325" s="116" t="s">
        <v>551</v>
      </c>
      <c r="N325" s="117"/>
      <c r="O325" s="117"/>
      <c r="P325" s="117"/>
      <c r="Q325" s="121">
        <v>5133502</v>
      </c>
      <c r="R325" s="55"/>
      <c r="S325" s="166"/>
      <c r="T325" s="166"/>
    </row>
    <row r="326" spans="1:20" ht="16.5" customHeight="1" x14ac:dyDescent="0.4">
      <c r="A326" s="149" t="s">
        <v>1236</v>
      </c>
      <c r="B326" s="152"/>
      <c r="C326" s="156" t="s">
        <v>502</v>
      </c>
      <c r="D326" s="156" t="s">
        <v>502</v>
      </c>
      <c r="E326" s="2843">
        <v>4</v>
      </c>
      <c r="F326" s="2844"/>
      <c r="G326" s="2841">
        <v>38202.400000000001</v>
      </c>
      <c r="H326" s="2842">
        <v>38202.400000000001</v>
      </c>
      <c r="I326" s="2843">
        <v>152809.60000000001</v>
      </c>
      <c r="J326" s="2844"/>
      <c r="K326" s="140"/>
      <c r="L326" s="166"/>
      <c r="M326" s="116" t="s">
        <v>763</v>
      </c>
      <c r="N326" s="117"/>
      <c r="O326" s="117"/>
      <c r="P326" s="117"/>
      <c r="Q326" s="121">
        <v>7530516.225549968</v>
      </c>
      <c r="R326" s="61"/>
      <c r="S326" s="166"/>
      <c r="T326" s="166"/>
    </row>
    <row r="327" spans="1:20" ht="16.5" customHeight="1" thickBot="1" x14ac:dyDescent="0.35">
      <c r="A327" s="149"/>
      <c r="B327" s="152"/>
      <c r="C327" s="156"/>
      <c r="D327" s="156"/>
      <c r="E327" s="2843"/>
      <c r="F327" s="2844"/>
      <c r="G327" s="2843"/>
      <c r="H327" s="2844"/>
      <c r="I327" s="2843">
        <v>0</v>
      </c>
      <c r="J327" s="2844"/>
      <c r="K327" s="140"/>
      <c r="L327" s="53"/>
      <c r="M327" s="123" t="s">
        <v>554</v>
      </c>
      <c r="N327" s="124"/>
      <c r="O327" s="124"/>
      <c r="P327" s="124"/>
      <c r="Q327" s="125">
        <v>-1990925.1370111872</v>
      </c>
      <c r="R327" s="166"/>
      <c r="S327" s="166"/>
      <c r="T327" s="166"/>
    </row>
    <row r="328" spans="1:20" ht="16.5" customHeight="1" thickBot="1" x14ac:dyDescent="0.45">
      <c r="A328" s="149" t="s">
        <v>1237</v>
      </c>
      <c r="B328" s="152"/>
      <c r="C328" s="156" t="s">
        <v>502</v>
      </c>
      <c r="D328" s="156" t="s">
        <v>502</v>
      </c>
      <c r="E328" s="2843">
        <v>4</v>
      </c>
      <c r="F328" s="2844"/>
      <c r="G328" s="2841">
        <v>38202.400000000001</v>
      </c>
      <c r="H328" s="2842">
        <v>38202.400000000001</v>
      </c>
      <c r="I328" s="2843">
        <v>152809.60000000001</v>
      </c>
      <c r="J328" s="2844"/>
      <c r="K328" s="140"/>
      <c r="L328" s="53"/>
      <c r="M328" s="1097" t="s">
        <v>764</v>
      </c>
      <c r="N328" s="1098"/>
      <c r="O328" s="1098"/>
      <c r="P328" s="1098"/>
      <c r="Q328" s="1100">
        <v>-20.909913333496092</v>
      </c>
      <c r="R328" s="53"/>
      <c r="S328" s="53"/>
      <c r="T328" s="53"/>
    </row>
    <row r="329" spans="1:20" ht="16.5" customHeight="1" x14ac:dyDescent="0.3">
      <c r="A329" s="149" t="s">
        <v>1531</v>
      </c>
      <c r="B329" s="152"/>
      <c r="C329" s="156" t="s">
        <v>735</v>
      </c>
      <c r="D329" s="156" t="s">
        <v>799</v>
      </c>
      <c r="E329" s="2843"/>
      <c r="F329" s="2844"/>
      <c r="G329" s="2843"/>
      <c r="H329" s="2844"/>
      <c r="I329" s="2843">
        <v>120000</v>
      </c>
      <c r="J329" s="2844"/>
      <c r="K329" s="140"/>
      <c r="L329" s="7" t="s">
        <v>1530</v>
      </c>
      <c r="M329" s="53"/>
      <c r="N329" s="53"/>
      <c r="O329" s="53"/>
      <c r="P329" s="53"/>
      <c r="Q329" s="53"/>
      <c r="R329" s="53"/>
      <c r="S329" s="53"/>
      <c r="T329" s="53"/>
    </row>
    <row r="330" spans="1:20" ht="16.5" customHeight="1" x14ac:dyDescent="0.3">
      <c r="A330" s="149" t="s">
        <v>620</v>
      </c>
      <c r="B330" s="152"/>
      <c r="C330" s="156" t="s">
        <v>735</v>
      </c>
      <c r="D330" s="156" t="s">
        <v>561</v>
      </c>
      <c r="E330" s="2847">
        <v>1.4669354809932806</v>
      </c>
      <c r="F330" s="2848"/>
      <c r="G330" s="2843">
        <v>69438.48</v>
      </c>
      <c r="H330" s="2844">
        <v>69438.48</v>
      </c>
      <c r="I330" s="2843">
        <v>101861.7700582423</v>
      </c>
      <c r="J330" s="2844"/>
      <c r="K330" s="140"/>
      <c r="L330" s="2155" t="s">
        <v>1585</v>
      </c>
      <c r="M330" s="8"/>
      <c r="N330" s="8"/>
      <c r="O330" s="8"/>
      <c r="P330" s="9"/>
      <c r="Q330" s="10"/>
      <c r="R330" s="2085"/>
      <c r="S330" s="52"/>
      <c r="T330" s="53"/>
    </row>
    <row r="331" spans="1:20" ht="16.5" customHeight="1" thickBot="1" x14ac:dyDescent="0.25">
      <c r="A331" s="180" t="s">
        <v>563</v>
      </c>
      <c r="B331" s="181"/>
      <c r="C331" s="182"/>
      <c r="D331" s="183"/>
      <c r="E331" s="2761">
        <v>67</v>
      </c>
      <c r="F331" s="2762"/>
      <c r="G331" s="2763"/>
      <c r="H331" s="2764"/>
      <c r="I331" s="2761">
        <v>2781422.5700582424</v>
      </c>
      <c r="J331" s="2762"/>
      <c r="K331" s="184"/>
      <c r="L331" t="s">
        <v>1606</v>
      </c>
      <c r="M331" s="53"/>
      <c r="N331" s="53"/>
      <c r="O331" s="53"/>
      <c r="P331" s="53"/>
      <c r="Q331" s="53"/>
      <c r="R331" s="61"/>
      <c r="S331" s="166"/>
      <c r="T331" s="166"/>
    </row>
    <row r="332" spans="1:20" ht="14.1" customHeight="1" x14ac:dyDescent="0.2">
      <c r="A332" s="48"/>
      <c r="B332" s="48"/>
      <c r="C332" s="49"/>
      <c r="D332" s="49"/>
      <c r="E332" s="49"/>
      <c r="F332" s="49"/>
      <c r="G332" s="50"/>
      <c r="H332" s="50"/>
      <c r="I332" s="52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</row>
    <row r="333" spans="1:20" ht="14.1" customHeight="1" x14ac:dyDescent="0.2">
      <c r="A333" s="48"/>
      <c r="B333" s="48"/>
      <c r="C333" s="49"/>
      <c r="D333" s="49"/>
      <c r="E333" s="49"/>
      <c r="F333" s="49"/>
      <c r="G333" s="50"/>
      <c r="H333" s="50"/>
      <c r="I333" s="52"/>
      <c r="J333" s="53"/>
      <c r="K333" s="53"/>
      <c r="L333" s="48"/>
      <c r="M333" s="48"/>
      <c r="N333" s="49"/>
      <c r="O333" s="49"/>
      <c r="P333" s="49"/>
      <c r="Q333" s="49"/>
      <c r="R333" s="53"/>
      <c r="S333" s="53"/>
      <c r="T333" s="53"/>
    </row>
    <row r="334" spans="1:20" ht="14.1" customHeight="1" x14ac:dyDescent="0.2">
      <c r="A334" s="2854"/>
      <c r="B334" s="2854"/>
      <c r="C334" s="2854"/>
      <c r="D334" s="2854"/>
      <c r="E334" s="2854"/>
      <c r="F334" s="2854"/>
      <c r="G334" s="2854"/>
      <c r="H334" s="2854"/>
      <c r="I334" s="2854"/>
      <c r="J334" s="2854"/>
      <c r="K334" s="2854"/>
      <c r="L334" s="2854"/>
      <c r="M334" s="2854"/>
      <c r="N334" s="2854"/>
      <c r="O334" s="2854"/>
      <c r="P334" s="2854"/>
      <c r="Q334" s="2854"/>
      <c r="R334" s="2854"/>
      <c r="S334" s="2854"/>
      <c r="T334" s="2854"/>
    </row>
    <row r="335" spans="1:20" ht="14.1" customHeight="1" x14ac:dyDescent="0.2">
      <c r="A335" s="188"/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</row>
    <row r="336" spans="1:20" ht="14.1" customHeight="1" x14ac:dyDescent="0.2">
      <c r="A336" s="188"/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</row>
    <row r="337" spans="1:20" s="2567" customFormat="1" ht="14.1" customHeight="1" x14ac:dyDescent="0.2">
      <c r="A337" s="2566"/>
      <c r="B337" s="2566"/>
      <c r="C337" s="2566"/>
      <c r="D337" s="2566"/>
      <c r="E337" s="2566"/>
      <c r="F337" s="2566"/>
      <c r="G337" s="2566"/>
      <c r="H337" s="2566"/>
      <c r="I337" s="2566"/>
      <c r="J337" s="2566"/>
      <c r="K337" s="2566"/>
      <c r="L337" s="2566"/>
      <c r="M337" s="2566"/>
      <c r="N337" s="2566"/>
      <c r="O337" s="2566"/>
      <c r="P337" s="2566"/>
      <c r="Q337" s="2566"/>
      <c r="R337" s="2566"/>
      <c r="S337" s="2566"/>
      <c r="T337" s="2566"/>
    </row>
    <row r="338" spans="1:20" ht="14.1" customHeight="1" x14ac:dyDescent="0.2">
      <c r="A338" s="2854"/>
      <c r="B338" s="2854"/>
      <c r="C338" s="2854"/>
      <c r="D338" s="2854"/>
      <c r="E338" s="2854"/>
      <c r="F338" s="2854"/>
      <c r="G338" s="2854"/>
      <c r="H338" s="2854"/>
      <c r="I338" s="2854"/>
      <c r="J338" s="2854"/>
      <c r="K338" s="2854"/>
      <c r="L338" s="2854"/>
      <c r="M338" s="2854"/>
      <c r="N338" s="2854"/>
      <c r="O338" s="2854"/>
      <c r="P338" s="2854"/>
      <c r="Q338" s="2854"/>
      <c r="R338" s="2854"/>
      <c r="S338" s="2854"/>
      <c r="T338" s="2854"/>
    </row>
    <row r="339" spans="1:20" ht="14.1" customHeight="1" x14ac:dyDescent="0.2">
      <c r="A339" s="48"/>
      <c r="B339" s="48"/>
      <c r="C339" s="49"/>
      <c r="D339" s="49"/>
      <c r="E339" s="49"/>
      <c r="F339" s="49"/>
      <c r="G339" s="50"/>
      <c r="H339" s="50"/>
      <c r="I339" s="52"/>
      <c r="J339" s="53"/>
      <c r="K339" s="53"/>
      <c r="L339" s="48"/>
      <c r="M339" s="48"/>
      <c r="N339" s="49"/>
      <c r="O339" s="49"/>
      <c r="P339" s="49"/>
      <c r="Q339" s="49"/>
      <c r="R339" s="53"/>
      <c r="S339" s="53"/>
      <c r="T339" s="53"/>
    </row>
    <row r="340" spans="1:20" ht="14.1" customHeight="1" x14ac:dyDescent="0.2">
      <c r="A340" s="2863" t="s">
        <v>1913</v>
      </c>
      <c r="B340" s="2863"/>
      <c r="C340" s="2863"/>
      <c r="D340" s="2863"/>
      <c r="E340" s="2863"/>
      <c r="F340" s="2863"/>
      <c r="G340" s="2863"/>
      <c r="H340" s="2863"/>
      <c r="I340" s="2863"/>
      <c r="J340" s="2863"/>
      <c r="K340" s="2863"/>
      <c r="L340" s="2863"/>
      <c r="M340" s="2863"/>
      <c r="N340" s="2863"/>
      <c r="O340" s="2863"/>
      <c r="P340" s="2863"/>
      <c r="Q340" s="2863"/>
      <c r="R340" s="2863"/>
      <c r="S340" s="2863"/>
      <c r="T340" s="2863"/>
    </row>
    <row r="341" spans="1:20" ht="14.1" customHeight="1" x14ac:dyDescent="0.2">
      <c r="A341" s="56"/>
      <c r="B341" s="56"/>
      <c r="C341" s="131"/>
      <c r="D341" s="57"/>
      <c r="E341" s="57"/>
      <c r="F341" s="57"/>
      <c r="G341" s="59"/>
      <c r="H341" s="59"/>
      <c r="I341" s="61"/>
      <c r="J341" s="53"/>
      <c r="K341" s="53"/>
      <c r="L341" s="56"/>
      <c r="M341" s="56"/>
      <c r="N341" s="131"/>
      <c r="O341" s="166"/>
      <c r="P341" s="166"/>
      <c r="Q341" s="166"/>
      <c r="R341" s="166"/>
      <c r="S341" s="166"/>
      <c r="T341" s="166"/>
    </row>
    <row r="342" spans="1:20" ht="14.1" customHeight="1" thickBot="1" x14ac:dyDescent="0.25">
      <c r="A342" s="56"/>
      <c r="B342" s="56"/>
      <c r="C342" s="57"/>
      <c r="D342" s="57"/>
      <c r="E342" s="57"/>
      <c r="F342" s="57"/>
      <c r="G342" s="59"/>
      <c r="H342" s="59"/>
      <c r="I342" s="61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</row>
    <row r="343" spans="1:20" ht="16.5" customHeight="1" x14ac:dyDescent="0.3">
      <c r="A343" s="2812" t="s">
        <v>441</v>
      </c>
      <c r="B343" s="2813"/>
      <c r="C343" s="2818" t="s">
        <v>442</v>
      </c>
      <c r="D343" s="2819"/>
      <c r="E343" s="2819"/>
      <c r="F343" s="2820"/>
      <c r="G343" s="2824" t="s">
        <v>443</v>
      </c>
      <c r="H343" s="2825"/>
      <c r="I343" s="2818" t="s">
        <v>445</v>
      </c>
      <c r="J343" s="2820"/>
      <c r="K343" s="62"/>
      <c r="L343" s="2826" t="s">
        <v>441</v>
      </c>
      <c r="M343" s="2819" t="s">
        <v>442</v>
      </c>
      <c r="N343" s="2819"/>
      <c r="O343" s="2819"/>
      <c r="P343" s="2820"/>
      <c r="Q343" s="2824" t="s">
        <v>443</v>
      </c>
      <c r="R343" s="2825"/>
      <c r="S343" s="2818" t="s">
        <v>445</v>
      </c>
      <c r="T343" s="2849"/>
    </row>
    <row r="344" spans="1:20" ht="16.5" customHeight="1" thickBot="1" x14ac:dyDescent="0.35">
      <c r="A344" s="2814"/>
      <c r="B344" s="2815"/>
      <c r="C344" s="2821"/>
      <c r="D344" s="2822"/>
      <c r="E344" s="2822"/>
      <c r="F344" s="2823"/>
      <c r="G344" s="2829" t="s">
        <v>446</v>
      </c>
      <c r="H344" s="2830"/>
      <c r="I344" s="2831"/>
      <c r="J344" s="2832"/>
      <c r="K344" s="62"/>
      <c r="L344" s="2827"/>
      <c r="M344" s="2822"/>
      <c r="N344" s="2822"/>
      <c r="O344" s="2822"/>
      <c r="P344" s="2823"/>
      <c r="Q344" s="2829" t="s">
        <v>446</v>
      </c>
      <c r="R344" s="2830"/>
      <c r="S344" s="2831"/>
      <c r="T344" s="2850"/>
    </row>
    <row r="345" spans="1:20" ht="16.5" customHeight="1" x14ac:dyDescent="0.3">
      <c r="A345" s="2814"/>
      <c r="B345" s="2815"/>
      <c r="C345" s="66" t="s">
        <v>447</v>
      </c>
      <c r="D345" s="2873" t="s">
        <v>448</v>
      </c>
      <c r="E345" s="2831" t="s">
        <v>449</v>
      </c>
      <c r="F345" s="2832"/>
      <c r="G345" s="2829" t="s">
        <v>450</v>
      </c>
      <c r="H345" s="2830"/>
      <c r="I345" s="2831" t="s">
        <v>354</v>
      </c>
      <c r="J345" s="2832"/>
      <c r="K345" s="62"/>
      <c r="L345" s="2827"/>
      <c r="M345" s="64" t="s">
        <v>447</v>
      </c>
      <c r="N345" s="2873" t="s">
        <v>448</v>
      </c>
      <c r="O345" s="2831" t="s">
        <v>449</v>
      </c>
      <c r="P345" s="2832"/>
      <c r="Q345" s="2829" t="s">
        <v>450</v>
      </c>
      <c r="R345" s="2830"/>
      <c r="S345" s="2831" t="s">
        <v>354</v>
      </c>
      <c r="T345" s="2850"/>
    </row>
    <row r="346" spans="1:20" ht="16.5" customHeight="1" thickBot="1" x14ac:dyDescent="0.35">
      <c r="A346" s="2816"/>
      <c r="B346" s="2817"/>
      <c r="C346" s="67" t="s">
        <v>451</v>
      </c>
      <c r="D346" s="2834"/>
      <c r="E346" s="2821"/>
      <c r="F346" s="2823"/>
      <c r="G346" s="2761"/>
      <c r="H346" s="2762"/>
      <c r="I346" s="2835"/>
      <c r="J346" s="2836"/>
      <c r="K346" s="62"/>
      <c r="L346" s="2828"/>
      <c r="M346" s="63" t="s">
        <v>451</v>
      </c>
      <c r="N346" s="2834"/>
      <c r="O346" s="2821"/>
      <c r="P346" s="2823"/>
      <c r="Q346" s="2761"/>
      <c r="R346" s="2762"/>
      <c r="S346" s="2852"/>
      <c r="T346" s="2853"/>
    </row>
    <row r="347" spans="1:20" ht="16.5" customHeight="1" x14ac:dyDescent="0.3">
      <c r="A347" s="132" t="s">
        <v>452</v>
      </c>
      <c r="B347" s="133"/>
      <c r="C347" s="134"/>
      <c r="D347" s="134"/>
      <c r="E347" s="2919"/>
      <c r="F347" s="2920"/>
      <c r="G347" s="2851"/>
      <c r="H347" s="2921"/>
      <c r="I347" s="2807"/>
      <c r="J347" s="2808"/>
      <c r="K347" s="53"/>
      <c r="L347" s="135" t="s">
        <v>453</v>
      </c>
      <c r="M347" s="134"/>
      <c r="N347" s="134"/>
      <c r="O347" s="2851"/>
      <c r="P347" s="2851"/>
      <c r="Q347" s="2851"/>
      <c r="R347" s="2851"/>
      <c r="S347" s="2851"/>
      <c r="T347" s="2851"/>
    </row>
    <row r="348" spans="1:20" ht="16.5" customHeight="1" x14ac:dyDescent="0.35">
      <c r="A348" s="2795" t="s">
        <v>454</v>
      </c>
      <c r="B348" s="2796"/>
      <c r="C348" s="136"/>
      <c r="D348" s="136"/>
      <c r="E348" s="2845"/>
      <c r="F348" s="2846"/>
      <c r="G348" s="2843"/>
      <c r="H348" s="2844"/>
      <c r="I348" s="2922">
        <v>0</v>
      </c>
      <c r="J348" s="2923"/>
      <c r="K348" s="137"/>
      <c r="L348" s="138"/>
      <c r="M348" s="136"/>
      <c r="N348" s="136"/>
      <c r="O348" s="2843"/>
      <c r="P348" s="2843"/>
      <c r="Q348" s="2843"/>
      <c r="R348" s="2843"/>
      <c r="S348" s="2843"/>
      <c r="T348" s="2843"/>
    </row>
    <row r="349" spans="1:20" ht="16.5" customHeight="1" x14ac:dyDescent="0.3">
      <c r="A349" s="2789" t="s">
        <v>455</v>
      </c>
      <c r="B349" s="2790"/>
      <c r="C349" s="136"/>
      <c r="D349" s="136"/>
      <c r="E349" s="2845"/>
      <c r="F349" s="2846"/>
      <c r="G349" s="2843"/>
      <c r="H349" s="2844"/>
      <c r="I349" s="2843">
        <v>0</v>
      </c>
      <c r="J349" s="2844"/>
      <c r="K349" s="140"/>
      <c r="L349" s="138" t="s">
        <v>456</v>
      </c>
      <c r="M349" s="136" t="s">
        <v>736</v>
      </c>
      <c r="N349" s="136" t="s">
        <v>458</v>
      </c>
      <c r="O349" s="2843">
        <v>40</v>
      </c>
      <c r="P349" s="2843"/>
      <c r="Q349" s="2843">
        <v>10124.06</v>
      </c>
      <c r="R349" s="2843"/>
      <c r="S349" s="2843">
        <v>404962.39999999997</v>
      </c>
      <c r="T349" s="2843"/>
    </row>
    <row r="350" spans="1:20" ht="16.5" customHeight="1" x14ac:dyDescent="0.3">
      <c r="A350" s="2789" t="s">
        <v>459</v>
      </c>
      <c r="B350" s="2790"/>
      <c r="C350" s="136"/>
      <c r="D350" s="136"/>
      <c r="E350" s="2845"/>
      <c r="F350" s="2846"/>
      <c r="G350" s="2843"/>
      <c r="H350" s="2844"/>
      <c r="I350" s="2843">
        <v>0</v>
      </c>
      <c r="J350" s="2844"/>
      <c r="K350" s="140"/>
      <c r="L350" s="138" t="s">
        <v>460</v>
      </c>
      <c r="M350" s="136"/>
      <c r="N350" s="136"/>
      <c r="O350" s="2843"/>
      <c r="P350" s="2843"/>
      <c r="Q350" s="2843"/>
      <c r="R350" s="2843"/>
      <c r="S350" s="2843">
        <v>0</v>
      </c>
      <c r="T350" s="2843"/>
    </row>
    <row r="351" spans="1:20" ht="16.5" customHeight="1" x14ac:dyDescent="0.3">
      <c r="A351" s="2789" t="s">
        <v>461</v>
      </c>
      <c r="B351" s="2790"/>
      <c r="C351" s="136"/>
      <c r="D351" s="136"/>
      <c r="E351" s="2845"/>
      <c r="F351" s="2845"/>
      <c r="G351" s="2843"/>
      <c r="H351" s="2844"/>
      <c r="I351" s="2843">
        <v>0</v>
      </c>
      <c r="J351" s="2844"/>
      <c r="K351" s="140"/>
      <c r="L351" s="138" t="s">
        <v>462</v>
      </c>
      <c r="M351" s="136"/>
      <c r="N351" s="136"/>
      <c r="O351" s="2843"/>
      <c r="P351" s="2843"/>
      <c r="Q351" s="2843"/>
      <c r="R351" s="2843"/>
      <c r="S351" s="2843">
        <v>0</v>
      </c>
      <c r="T351" s="2843"/>
    </row>
    <row r="352" spans="1:20" ht="16.5" customHeight="1" x14ac:dyDescent="0.2">
      <c r="A352" s="2800" t="s">
        <v>565</v>
      </c>
      <c r="B352" s="2801"/>
      <c r="C352" s="136"/>
      <c r="D352" s="136"/>
      <c r="E352" s="2845"/>
      <c r="F352" s="2845"/>
      <c r="G352" s="2843"/>
      <c r="H352" s="2843"/>
      <c r="I352" s="2922">
        <v>305619.20000000001</v>
      </c>
      <c r="J352" s="2922"/>
      <c r="K352" s="142"/>
      <c r="L352" s="138" t="s">
        <v>464</v>
      </c>
      <c r="M352" s="136"/>
      <c r="N352" s="136"/>
      <c r="O352" s="2843"/>
      <c r="P352" s="2843"/>
      <c r="Q352" s="2843"/>
      <c r="R352" s="2843"/>
      <c r="S352" s="2843">
        <v>0</v>
      </c>
      <c r="T352" s="2843"/>
    </row>
    <row r="353" spans="1:20" ht="16.5" customHeight="1" x14ac:dyDescent="0.4">
      <c r="A353" s="143" t="s">
        <v>467</v>
      </c>
      <c r="B353" s="144"/>
      <c r="C353" s="136" t="s">
        <v>502</v>
      </c>
      <c r="D353" s="136" t="s">
        <v>503</v>
      </c>
      <c r="E353" s="2845">
        <v>3</v>
      </c>
      <c r="F353" s="2845"/>
      <c r="G353" s="2841">
        <v>38202.400000000001</v>
      </c>
      <c r="H353" s="2842">
        <v>38202.400000000001</v>
      </c>
      <c r="I353" s="2843">
        <v>114607.20000000001</v>
      </c>
      <c r="J353" s="2844"/>
      <c r="K353" s="140"/>
      <c r="L353" s="138" t="s">
        <v>594</v>
      </c>
      <c r="M353" s="136"/>
      <c r="N353" s="136"/>
      <c r="O353" s="2843"/>
      <c r="P353" s="2843"/>
      <c r="Q353" s="2843"/>
      <c r="R353" s="2843"/>
      <c r="S353" s="2843">
        <v>0</v>
      </c>
      <c r="T353" s="2843"/>
    </row>
    <row r="354" spans="1:20" ht="16.5" customHeight="1" x14ac:dyDescent="0.4">
      <c r="A354" s="145" t="s">
        <v>716</v>
      </c>
      <c r="B354" s="146"/>
      <c r="C354" s="136" t="s">
        <v>502</v>
      </c>
      <c r="D354" s="136" t="s">
        <v>503</v>
      </c>
      <c r="E354" s="2845">
        <v>5</v>
      </c>
      <c r="F354" s="2845"/>
      <c r="G354" s="2841">
        <v>38202.400000000001</v>
      </c>
      <c r="H354" s="2842">
        <v>38202.400000000001</v>
      </c>
      <c r="I354" s="2843">
        <v>191012</v>
      </c>
      <c r="J354" s="2844"/>
      <c r="K354" s="140"/>
      <c r="L354" s="138" t="s">
        <v>477</v>
      </c>
      <c r="M354" s="136"/>
      <c r="N354" s="136"/>
      <c r="O354" s="2843"/>
      <c r="P354" s="2843"/>
      <c r="Q354" s="2843"/>
      <c r="R354" s="2843"/>
      <c r="S354" s="2843">
        <v>0</v>
      </c>
      <c r="T354" s="2843"/>
    </row>
    <row r="355" spans="1:20" ht="16.5" customHeight="1" x14ac:dyDescent="0.3">
      <c r="A355" s="143" t="s">
        <v>471</v>
      </c>
      <c r="B355" s="144"/>
      <c r="C355" s="136"/>
      <c r="D355" s="136"/>
      <c r="E355" s="2845"/>
      <c r="F355" s="2845"/>
      <c r="G355" s="2843"/>
      <c r="H355" s="2844"/>
      <c r="I355" s="2843">
        <v>0</v>
      </c>
      <c r="J355" s="2844"/>
      <c r="K355" s="140"/>
      <c r="L355" s="138" t="s">
        <v>510</v>
      </c>
      <c r="M355" s="136"/>
      <c r="N355" s="136"/>
      <c r="O355" s="2843"/>
      <c r="P355" s="2843"/>
      <c r="Q355" s="2843"/>
      <c r="R355" s="2843"/>
      <c r="S355" s="2843">
        <v>0</v>
      </c>
      <c r="T355" s="2843"/>
    </row>
    <row r="356" spans="1:20" ht="16.5" customHeight="1" x14ac:dyDescent="0.3">
      <c r="A356" s="143" t="s">
        <v>475</v>
      </c>
      <c r="B356" s="144"/>
      <c r="C356" s="136"/>
      <c r="D356" s="136"/>
      <c r="E356" s="2845"/>
      <c r="F356" s="2845"/>
      <c r="G356" s="2843"/>
      <c r="H356" s="2844"/>
      <c r="I356" s="2843">
        <v>0</v>
      </c>
      <c r="J356" s="2844"/>
      <c r="K356" s="140"/>
      <c r="L356" s="138" t="s">
        <v>717</v>
      </c>
      <c r="M356" s="136"/>
      <c r="N356" s="136"/>
      <c r="O356" s="2843"/>
      <c r="P356" s="2843"/>
      <c r="Q356" s="2843"/>
      <c r="R356" s="2843"/>
      <c r="S356" s="2843">
        <v>0</v>
      </c>
      <c r="T356" s="2843"/>
    </row>
    <row r="357" spans="1:20" ht="16.5" customHeight="1" x14ac:dyDescent="0.3">
      <c r="A357" s="147" t="s">
        <v>476</v>
      </c>
      <c r="B357" s="148"/>
      <c r="C357" s="136"/>
      <c r="D357" s="136"/>
      <c r="E357" s="2845"/>
      <c r="F357" s="2845"/>
      <c r="G357" s="2843"/>
      <c r="H357" s="2844"/>
      <c r="I357" s="2843">
        <v>0</v>
      </c>
      <c r="J357" s="2844"/>
      <c r="K357" s="140"/>
      <c r="L357" s="138"/>
      <c r="M357" s="136"/>
      <c r="N357" s="136"/>
      <c r="O357" s="2843"/>
      <c r="P357" s="2843"/>
      <c r="Q357" s="2843"/>
      <c r="R357" s="2843"/>
      <c r="S357" s="2843"/>
      <c r="T357" s="2843"/>
    </row>
    <row r="358" spans="1:20" ht="16.5" customHeight="1" x14ac:dyDescent="0.3">
      <c r="A358" s="143" t="s">
        <v>480</v>
      </c>
      <c r="B358" s="144"/>
      <c r="C358" s="136"/>
      <c r="D358" s="136"/>
      <c r="E358" s="2845"/>
      <c r="F358" s="2845"/>
      <c r="G358" s="2843"/>
      <c r="H358" s="2844"/>
      <c r="I358" s="2843">
        <v>0</v>
      </c>
      <c r="J358" s="2844"/>
      <c r="K358" s="140"/>
      <c r="L358" s="138" t="s">
        <v>481</v>
      </c>
      <c r="M358" s="136"/>
      <c r="N358" s="136"/>
      <c r="O358" s="2843"/>
      <c r="P358" s="2843"/>
      <c r="Q358" s="2843"/>
      <c r="R358" s="2843"/>
      <c r="S358" s="2843">
        <v>0</v>
      </c>
      <c r="T358" s="2843"/>
    </row>
    <row r="359" spans="1:20" ht="16.5" customHeight="1" x14ac:dyDescent="0.3">
      <c r="A359" s="143" t="s">
        <v>482</v>
      </c>
      <c r="B359" s="144"/>
      <c r="C359" s="136"/>
      <c r="D359" s="136"/>
      <c r="E359" s="2845"/>
      <c r="F359" s="2845"/>
      <c r="G359" s="2843"/>
      <c r="H359" s="2844"/>
      <c r="I359" s="2843">
        <v>0</v>
      </c>
      <c r="J359" s="2844"/>
      <c r="K359" s="140"/>
      <c r="L359" s="138" t="s">
        <v>483</v>
      </c>
      <c r="M359" s="136"/>
      <c r="N359" s="136"/>
      <c r="O359" s="2843"/>
      <c r="P359" s="2843"/>
      <c r="Q359" s="2843"/>
      <c r="R359" s="2843"/>
      <c r="S359" s="2843">
        <v>0</v>
      </c>
      <c r="T359" s="2843"/>
    </row>
    <row r="360" spans="1:20" ht="16.5" customHeight="1" x14ac:dyDescent="0.3">
      <c r="A360" s="2797" t="s">
        <v>486</v>
      </c>
      <c r="B360" s="2798"/>
      <c r="C360" s="136"/>
      <c r="D360" s="136"/>
      <c r="E360" s="2845"/>
      <c r="F360" s="2846"/>
      <c r="G360" s="2843"/>
      <c r="H360" s="2844"/>
      <c r="I360" s="2843">
        <v>0</v>
      </c>
      <c r="J360" s="2844"/>
      <c r="K360" s="140"/>
      <c r="L360" s="138" t="s">
        <v>487</v>
      </c>
      <c r="M360" s="136"/>
      <c r="N360" s="136"/>
      <c r="O360" s="2843"/>
      <c r="P360" s="2843"/>
      <c r="Q360" s="2843"/>
      <c r="R360" s="2843"/>
      <c r="S360" s="2843">
        <v>0</v>
      </c>
      <c r="T360" s="2843"/>
    </row>
    <row r="361" spans="1:20" ht="16.5" customHeight="1" x14ac:dyDescent="0.3">
      <c r="A361" s="143" t="s">
        <v>460</v>
      </c>
      <c r="B361" s="144"/>
      <c r="C361" s="136"/>
      <c r="D361" s="136"/>
      <c r="E361" s="2845"/>
      <c r="F361" s="2846"/>
      <c r="G361" s="2843"/>
      <c r="H361" s="2844"/>
      <c r="I361" s="2843">
        <v>0</v>
      </c>
      <c r="J361" s="2844"/>
      <c r="K361" s="140"/>
      <c r="L361" s="138" t="s">
        <v>489</v>
      </c>
      <c r="M361" s="136"/>
      <c r="N361" s="136"/>
      <c r="O361" s="2843"/>
      <c r="P361" s="2843"/>
      <c r="Q361" s="2843"/>
      <c r="R361" s="2843"/>
      <c r="S361" s="2843">
        <v>0</v>
      </c>
      <c r="T361" s="2843"/>
    </row>
    <row r="362" spans="1:20" ht="16.5" customHeight="1" x14ac:dyDescent="0.3">
      <c r="A362" s="143" t="s">
        <v>720</v>
      </c>
      <c r="B362" s="144"/>
      <c r="C362" s="136"/>
      <c r="D362" s="136"/>
      <c r="E362" s="2845"/>
      <c r="F362" s="2846"/>
      <c r="G362" s="2843"/>
      <c r="H362" s="2844"/>
      <c r="I362" s="2843">
        <v>0</v>
      </c>
      <c r="J362" s="2844"/>
      <c r="K362" s="140"/>
      <c r="L362" s="138" t="s">
        <v>492</v>
      </c>
      <c r="M362" s="136"/>
      <c r="N362" s="136"/>
      <c r="O362" s="2843"/>
      <c r="P362" s="2843"/>
      <c r="Q362" s="2843"/>
      <c r="R362" s="2843"/>
      <c r="S362" s="2843">
        <v>0</v>
      </c>
      <c r="T362" s="2843"/>
    </row>
    <row r="363" spans="1:20" ht="16.5" customHeight="1" x14ac:dyDescent="0.3">
      <c r="A363" s="149" t="s">
        <v>494</v>
      </c>
      <c r="B363" s="150"/>
      <c r="C363" s="136"/>
      <c r="D363" s="136"/>
      <c r="E363" s="2845"/>
      <c r="F363" s="2846"/>
      <c r="G363" s="2843"/>
      <c r="H363" s="2844"/>
      <c r="I363" s="2843">
        <v>0</v>
      </c>
      <c r="J363" s="2844"/>
      <c r="K363" s="140"/>
      <c r="L363" s="138" t="s">
        <v>495</v>
      </c>
      <c r="M363" s="2310" t="s">
        <v>597</v>
      </c>
      <c r="N363" s="136" t="s">
        <v>737</v>
      </c>
      <c r="O363" s="2843">
        <v>1</v>
      </c>
      <c r="P363" s="2843"/>
      <c r="Q363" s="2843">
        <v>50618.18</v>
      </c>
      <c r="R363" s="2843"/>
      <c r="S363" s="2843">
        <v>50618.18</v>
      </c>
      <c r="T363" s="2843"/>
    </row>
    <row r="364" spans="1:20" ht="16.5" customHeight="1" x14ac:dyDescent="0.35">
      <c r="A364" s="151" t="s">
        <v>496</v>
      </c>
      <c r="B364" s="152"/>
      <c r="C364" s="136"/>
      <c r="D364" s="136"/>
      <c r="E364" s="2845"/>
      <c r="F364" s="2846"/>
      <c r="G364" s="2843"/>
      <c r="H364" s="2844"/>
      <c r="I364" s="2922">
        <v>191012</v>
      </c>
      <c r="J364" s="2923"/>
      <c r="K364" s="140"/>
      <c r="L364" s="138" t="s">
        <v>497</v>
      </c>
      <c r="M364" s="136"/>
      <c r="N364" s="136"/>
      <c r="O364" s="2843"/>
      <c r="P364" s="2843"/>
      <c r="Q364" s="2843"/>
      <c r="R364" s="2843"/>
      <c r="S364" s="2843">
        <v>0</v>
      </c>
      <c r="T364" s="2843"/>
    </row>
    <row r="365" spans="1:20" ht="16.5" customHeight="1" x14ac:dyDescent="0.4">
      <c r="A365" s="149" t="s">
        <v>498</v>
      </c>
      <c r="B365" s="152"/>
      <c r="C365" s="136" t="s">
        <v>502</v>
      </c>
      <c r="D365" s="136" t="s">
        <v>503</v>
      </c>
      <c r="E365" s="2843">
        <v>3</v>
      </c>
      <c r="F365" s="2843"/>
      <c r="G365" s="2841">
        <v>38202.400000000001</v>
      </c>
      <c r="H365" s="2842">
        <v>38202.400000000001</v>
      </c>
      <c r="I365" s="2843">
        <v>114607.20000000001</v>
      </c>
      <c r="J365" s="2844"/>
      <c r="K365" s="140"/>
      <c r="L365" s="138" t="s">
        <v>500</v>
      </c>
      <c r="M365" s="136"/>
      <c r="N365" s="136"/>
      <c r="O365" s="2843"/>
      <c r="P365" s="2843"/>
      <c r="Q365" s="2843"/>
      <c r="R365" s="2843"/>
      <c r="S365" s="2843">
        <v>0</v>
      </c>
      <c r="T365" s="2843"/>
    </row>
    <row r="366" spans="1:20" ht="16.5" customHeight="1" x14ac:dyDescent="0.3">
      <c r="A366" s="153" t="s">
        <v>722</v>
      </c>
      <c r="B366" s="154"/>
      <c r="C366" s="136"/>
      <c r="D366" s="136"/>
      <c r="E366" s="2843"/>
      <c r="F366" s="2843"/>
      <c r="G366" s="2843"/>
      <c r="H366" s="2844"/>
      <c r="I366" s="2843">
        <v>0</v>
      </c>
      <c r="J366" s="2844"/>
      <c r="K366" s="140"/>
      <c r="L366" s="138" t="s">
        <v>504</v>
      </c>
      <c r="M366" s="136"/>
      <c r="N366" s="136"/>
      <c r="O366" s="2843"/>
      <c r="P366" s="2843"/>
      <c r="Q366" s="2843"/>
      <c r="R366" s="2843"/>
      <c r="S366" s="2843">
        <v>0</v>
      </c>
      <c r="T366" s="2843"/>
    </row>
    <row r="367" spans="1:20" ht="16.5" customHeight="1" x14ac:dyDescent="0.3">
      <c r="A367" s="2778" t="s">
        <v>507</v>
      </c>
      <c r="B367" s="2779"/>
      <c r="C367" s="136"/>
      <c r="D367" s="136"/>
      <c r="E367" s="2843"/>
      <c r="F367" s="2843"/>
      <c r="G367" s="2843"/>
      <c r="H367" s="2844"/>
      <c r="I367" s="2843">
        <v>0</v>
      </c>
      <c r="J367" s="2844"/>
      <c r="K367" s="140"/>
      <c r="L367" s="155" t="s">
        <v>578</v>
      </c>
      <c r="M367" s="156"/>
      <c r="N367" s="156"/>
      <c r="O367" s="2843"/>
      <c r="P367" s="2843"/>
      <c r="Q367" s="2843"/>
      <c r="R367" s="2843"/>
      <c r="S367" s="2843">
        <v>0</v>
      </c>
      <c r="T367" s="2843"/>
    </row>
    <row r="368" spans="1:20" ht="16.5" customHeight="1" x14ac:dyDescent="0.4">
      <c r="A368" s="2789" t="s">
        <v>738</v>
      </c>
      <c r="B368" s="2790"/>
      <c r="C368" s="136" t="s">
        <v>502</v>
      </c>
      <c r="D368" s="136" t="s">
        <v>503</v>
      </c>
      <c r="E368" s="2843">
        <v>2</v>
      </c>
      <c r="F368" s="2843"/>
      <c r="G368" s="2841">
        <v>38202.400000000001</v>
      </c>
      <c r="H368" s="2842">
        <v>38202.400000000001</v>
      </c>
      <c r="I368" s="2843">
        <v>76404.800000000003</v>
      </c>
      <c r="J368" s="2844"/>
      <c r="K368" s="140"/>
      <c r="L368" s="155"/>
      <c r="M368" s="155"/>
      <c r="N368" s="155"/>
      <c r="O368" s="2843"/>
      <c r="P368" s="2843"/>
      <c r="Q368" s="2843"/>
      <c r="R368" s="2843"/>
      <c r="S368" s="2843"/>
      <c r="T368" s="2843"/>
    </row>
    <row r="369" spans="1:20" ht="16.5" customHeight="1" x14ac:dyDescent="0.3">
      <c r="A369" s="2789" t="s">
        <v>510</v>
      </c>
      <c r="B369" s="2790"/>
      <c r="C369" s="136"/>
      <c r="D369" s="136"/>
      <c r="E369" s="2843"/>
      <c r="F369" s="2843"/>
      <c r="G369" s="2843"/>
      <c r="H369" s="2844"/>
      <c r="I369" s="2843">
        <v>0</v>
      </c>
      <c r="J369" s="2844"/>
      <c r="K369" s="140"/>
      <c r="L369" s="155" t="s">
        <v>600</v>
      </c>
      <c r="M369" s="155"/>
      <c r="N369" s="155"/>
      <c r="O369" s="2843"/>
      <c r="P369" s="2843"/>
      <c r="Q369" s="2843"/>
      <c r="R369" s="2843"/>
      <c r="S369" s="2843">
        <v>0</v>
      </c>
      <c r="T369" s="2843"/>
    </row>
    <row r="370" spans="1:20" ht="16.5" customHeight="1" x14ac:dyDescent="0.35">
      <c r="A370" s="2795" t="s">
        <v>512</v>
      </c>
      <c r="B370" s="2796"/>
      <c r="C370" s="136"/>
      <c r="D370" s="136"/>
      <c r="E370" s="2845"/>
      <c r="F370" s="2846"/>
      <c r="G370" s="2843"/>
      <c r="H370" s="2844"/>
      <c r="I370" s="2922">
        <v>611238.40000000002</v>
      </c>
      <c r="J370" s="2923"/>
      <c r="K370" s="137"/>
      <c r="L370" s="155" t="s">
        <v>605</v>
      </c>
      <c r="M370" s="155"/>
      <c r="N370" s="155"/>
      <c r="O370" s="2843"/>
      <c r="P370" s="2843"/>
      <c r="Q370" s="2843"/>
      <c r="R370" s="2843"/>
      <c r="S370" s="2843">
        <v>0</v>
      </c>
      <c r="T370" s="2843"/>
    </row>
    <row r="371" spans="1:20" ht="16.5" customHeight="1" x14ac:dyDescent="0.4">
      <c r="A371" s="2789" t="s">
        <v>515</v>
      </c>
      <c r="B371" s="2790"/>
      <c r="C371" s="136" t="s">
        <v>502</v>
      </c>
      <c r="D371" s="136" t="s">
        <v>503</v>
      </c>
      <c r="E371" s="2845">
        <v>3</v>
      </c>
      <c r="F371" s="2846"/>
      <c r="G371" s="2841">
        <v>38202.400000000001</v>
      </c>
      <c r="H371" s="2842">
        <v>38202.400000000001</v>
      </c>
      <c r="I371" s="2843">
        <v>114607.20000000001</v>
      </c>
      <c r="J371" s="2844"/>
      <c r="K371" s="140"/>
      <c r="L371" s="155" t="s">
        <v>516</v>
      </c>
      <c r="M371" s="156" t="s">
        <v>739</v>
      </c>
      <c r="N371" s="156" t="s">
        <v>739</v>
      </c>
      <c r="O371" s="2843">
        <v>1</v>
      </c>
      <c r="P371" s="2843"/>
      <c r="Q371" s="2843">
        <v>11573.08</v>
      </c>
      <c r="R371" s="2843"/>
      <c r="S371" s="2843">
        <v>11573.08</v>
      </c>
      <c r="T371" s="2843"/>
    </row>
    <row r="372" spans="1:20" ht="16.5" customHeight="1" x14ac:dyDescent="0.3">
      <c r="A372" s="2789" t="s">
        <v>518</v>
      </c>
      <c r="B372" s="2790"/>
      <c r="C372" s="136"/>
      <c r="D372" s="136"/>
      <c r="E372" s="2845"/>
      <c r="F372" s="2846"/>
      <c r="G372" s="2843"/>
      <c r="H372" s="2844"/>
      <c r="I372" s="2843">
        <v>0</v>
      </c>
      <c r="J372" s="2844"/>
      <c r="K372" s="140"/>
      <c r="L372" s="155" t="s">
        <v>580</v>
      </c>
      <c r="M372" s="155"/>
      <c r="N372" s="155"/>
      <c r="O372" s="2843"/>
      <c r="P372" s="2843"/>
      <c r="Q372" s="2843"/>
      <c r="R372" s="2843"/>
      <c r="S372" s="2843">
        <v>0</v>
      </c>
      <c r="T372" s="2843"/>
    </row>
    <row r="373" spans="1:20" ht="16.5" customHeight="1" x14ac:dyDescent="0.3">
      <c r="A373" s="153" t="s">
        <v>520</v>
      </c>
      <c r="B373" s="154"/>
      <c r="C373" s="136"/>
      <c r="D373" s="136"/>
      <c r="E373" s="2845"/>
      <c r="F373" s="2846"/>
      <c r="G373" s="2843"/>
      <c r="H373" s="2844"/>
      <c r="I373" s="2843">
        <v>0</v>
      </c>
      <c r="J373" s="2844"/>
      <c r="K373" s="140"/>
      <c r="L373" s="155" t="s">
        <v>521</v>
      </c>
      <c r="M373" s="155"/>
      <c r="N373" s="155"/>
      <c r="O373" s="2843"/>
      <c r="P373" s="2843"/>
      <c r="Q373" s="2843"/>
      <c r="R373" s="2843"/>
      <c r="S373" s="2843">
        <v>0</v>
      </c>
      <c r="T373" s="2843"/>
    </row>
    <row r="374" spans="1:20" ht="16.5" customHeight="1" x14ac:dyDescent="0.4">
      <c r="A374" s="2789" t="s">
        <v>522</v>
      </c>
      <c r="B374" s="2790"/>
      <c r="C374" s="136" t="s">
        <v>502</v>
      </c>
      <c r="D374" s="136" t="s">
        <v>503</v>
      </c>
      <c r="E374" s="2845">
        <v>3</v>
      </c>
      <c r="F374" s="2846"/>
      <c r="G374" s="2841">
        <v>38202.400000000001</v>
      </c>
      <c r="H374" s="2842">
        <v>38202.400000000001</v>
      </c>
      <c r="I374" s="2843">
        <v>114607.20000000001</v>
      </c>
      <c r="J374" s="2844"/>
      <c r="K374" s="140"/>
      <c r="L374" s="155" t="s">
        <v>729</v>
      </c>
      <c r="M374" s="156" t="s">
        <v>740</v>
      </c>
      <c r="N374" s="156" t="s">
        <v>741</v>
      </c>
      <c r="O374" s="2843">
        <v>10</v>
      </c>
      <c r="P374" s="2843"/>
      <c r="Q374" s="2843">
        <v>2620.3200000000002</v>
      </c>
      <c r="R374" s="2843"/>
      <c r="S374" s="2843">
        <v>26203.200000000001</v>
      </c>
      <c r="T374" s="2843"/>
    </row>
    <row r="375" spans="1:20" ht="16.5" customHeight="1" x14ac:dyDescent="0.3">
      <c r="A375" s="153" t="s">
        <v>523</v>
      </c>
      <c r="B375" s="154"/>
      <c r="C375" s="136"/>
      <c r="D375" s="136"/>
      <c r="E375" s="2845"/>
      <c r="F375" s="2846"/>
      <c r="G375" s="2843"/>
      <c r="H375" s="2844"/>
      <c r="I375" s="2843">
        <v>0</v>
      </c>
      <c r="J375" s="2844"/>
      <c r="K375" s="140"/>
      <c r="L375" s="155" t="s">
        <v>516</v>
      </c>
      <c r="M375" s="155"/>
      <c r="N375" s="155"/>
      <c r="O375" s="2843"/>
      <c r="P375" s="2843"/>
      <c r="Q375" s="2843"/>
      <c r="R375" s="2843"/>
      <c r="S375" s="2843">
        <v>0</v>
      </c>
      <c r="T375" s="2843"/>
    </row>
    <row r="376" spans="1:20" ht="16.5" customHeight="1" x14ac:dyDescent="0.3">
      <c r="A376" s="153" t="s">
        <v>525</v>
      </c>
      <c r="B376" s="157"/>
      <c r="C376" s="136"/>
      <c r="D376" s="156"/>
      <c r="E376" s="2855"/>
      <c r="F376" s="2855"/>
      <c r="G376" s="2843"/>
      <c r="H376" s="2844"/>
      <c r="I376" s="2843">
        <v>0</v>
      </c>
      <c r="J376" s="2844"/>
      <c r="K376" s="140"/>
      <c r="L376" s="155"/>
      <c r="M376" s="155"/>
      <c r="N376" s="155"/>
      <c r="O376" s="2843"/>
      <c r="P376" s="2843"/>
      <c r="Q376" s="2843"/>
      <c r="R376" s="2843"/>
      <c r="S376" s="2843"/>
      <c r="T376" s="2843"/>
    </row>
    <row r="377" spans="1:20" ht="16.5" customHeight="1" x14ac:dyDescent="0.3">
      <c r="A377" s="153" t="s">
        <v>481</v>
      </c>
      <c r="B377" s="154"/>
      <c r="C377" s="136"/>
      <c r="D377" s="136"/>
      <c r="E377" s="2843"/>
      <c r="F377" s="2843"/>
      <c r="G377" s="2843"/>
      <c r="H377" s="2844"/>
      <c r="I377" s="2843">
        <v>0</v>
      </c>
      <c r="J377" s="2844"/>
      <c r="K377" s="140"/>
      <c r="L377" s="155"/>
      <c r="M377" s="155"/>
      <c r="N377" s="155"/>
      <c r="O377" s="2843"/>
      <c r="P377" s="2843"/>
      <c r="Q377" s="2843"/>
      <c r="R377" s="2843"/>
      <c r="S377" s="2843"/>
      <c r="T377" s="2843"/>
    </row>
    <row r="378" spans="1:20" ht="16.5" customHeight="1" x14ac:dyDescent="0.3">
      <c r="A378" s="2778" t="s">
        <v>526</v>
      </c>
      <c r="B378" s="2779"/>
      <c r="C378" s="136"/>
      <c r="D378" s="136"/>
      <c r="E378" s="2845"/>
      <c r="F378" s="2846"/>
      <c r="G378" s="2843"/>
      <c r="H378" s="2844"/>
      <c r="I378" s="2843">
        <v>0</v>
      </c>
      <c r="J378" s="2844"/>
      <c r="K378" s="140"/>
      <c r="L378" s="158" t="s">
        <v>527</v>
      </c>
      <c r="M378" s="159"/>
      <c r="N378" s="159"/>
      <c r="O378" s="2791"/>
      <c r="P378" s="2792"/>
      <c r="Q378" s="2791"/>
      <c r="R378" s="2792"/>
      <c r="S378" s="2793">
        <v>493356.86</v>
      </c>
      <c r="T378" s="2794"/>
    </row>
    <row r="379" spans="1:20" ht="16.5" customHeight="1" x14ac:dyDescent="0.3">
      <c r="A379" s="153" t="s">
        <v>528</v>
      </c>
      <c r="B379" s="154"/>
      <c r="C379" s="136"/>
      <c r="D379" s="136"/>
      <c r="E379" s="2845"/>
      <c r="F379" s="2846"/>
      <c r="G379" s="2843"/>
      <c r="H379" s="2844"/>
      <c r="I379" s="2843">
        <v>0</v>
      </c>
      <c r="J379" s="2844"/>
      <c r="K379" s="140"/>
      <c r="L379" s="160" t="s">
        <v>582</v>
      </c>
      <c r="M379" s="161"/>
      <c r="N379" s="161"/>
      <c r="O379" s="162"/>
      <c r="P379" s="162"/>
      <c r="Q379" s="162"/>
      <c r="R379" s="162"/>
      <c r="S379" s="162"/>
      <c r="T379" s="163"/>
    </row>
    <row r="380" spans="1:20" ht="16.5" customHeight="1" x14ac:dyDescent="0.4">
      <c r="A380" s="2778" t="s">
        <v>530</v>
      </c>
      <c r="B380" s="2779"/>
      <c r="C380" s="136" t="s">
        <v>502</v>
      </c>
      <c r="D380" s="136" t="s">
        <v>503</v>
      </c>
      <c r="E380" s="2845">
        <v>2</v>
      </c>
      <c r="F380" s="2846"/>
      <c r="G380" s="2841">
        <v>38202.400000000001</v>
      </c>
      <c r="H380" s="2842">
        <v>38202.400000000001</v>
      </c>
      <c r="I380" s="2843">
        <v>76404.800000000003</v>
      </c>
      <c r="J380" s="2844"/>
      <c r="K380" s="140"/>
      <c r="L380" s="164" t="s">
        <v>531</v>
      </c>
      <c r="M380" s="165"/>
      <c r="N380" s="166"/>
      <c r="O380" s="32"/>
      <c r="P380" s="32"/>
      <c r="Q380" s="32"/>
      <c r="R380" s="32"/>
      <c r="S380" s="32"/>
      <c r="T380" s="167"/>
    </row>
    <row r="381" spans="1:20" ht="16.5" customHeight="1" x14ac:dyDescent="0.3">
      <c r="A381" s="153" t="s">
        <v>532</v>
      </c>
      <c r="B381" s="154"/>
      <c r="C381" s="136"/>
      <c r="D381" s="136"/>
      <c r="E381" s="2845"/>
      <c r="F381" s="2846"/>
      <c r="G381" s="2843"/>
      <c r="H381" s="2844"/>
      <c r="I381" s="2843">
        <v>0</v>
      </c>
      <c r="J381" s="2844"/>
      <c r="K381" s="140"/>
      <c r="L381" s="168" t="s">
        <v>533</v>
      </c>
      <c r="M381" s="166"/>
      <c r="N381" s="166"/>
      <c r="O381" s="32"/>
      <c r="P381" s="32"/>
      <c r="Q381" s="32"/>
      <c r="R381" s="32"/>
      <c r="S381" s="32"/>
      <c r="T381" s="167"/>
    </row>
    <row r="382" spans="1:20" ht="16.5" customHeight="1" x14ac:dyDescent="0.3">
      <c r="A382" s="149" t="s">
        <v>583</v>
      </c>
      <c r="B382" s="152"/>
      <c r="C382" s="156"/>
      <c r="D382" s="156"/>
      <c r="E382" s="2855"/>
      <c r="F382" s="2855"/>
      <c r="G382" s="2843"/>
      <c r="H382" s="2844"/>
      <c r="I382" s="2843">
        <v>0</v>
      </c>
      <c r="J382" s="2844"/>
      <c r="K382" s="140"/>
      <c r="L382" s="169" t="s">
        <v>535</v>
      </c>
      <c r="M382" s="166"/>
      <c r="N382" s="166"/>
      <c r="O382" s="32"/>
      <c r="P382" s="32"/>
      <c r="Q382" s="32"/>
      <c r="R382" s="32"/>
      <c r="S382" s="2775">
        <v>260000</v>
      </c>
      <c r="T382" s="2760"/>
    </row>
    <row r="383" spans="1:20" ht="16.5" customHeight="1" x14ac:dyDescent="0.4">
      <c r="A383" s="170" t="s">
        <v>584</v>
      </c>
      <c r="B383" s="171"/>
      <c r="C383" s="172" t="s">
        <v>502</v>
      </c>
      <c r="D383" s="136" t="s">
        <v>503</v>
      </c>
      <c r="E383" s="2856">
        <v>8</v>
      </c>
      <c r="F383" s="2856"/>
      <c r="G383" s="2841">
        <v>38202.400000000001</v>
      </c>
      <c r="H383" s="2842">
        <v>38202.400000000001</v>
      </c>
      <c r="I383" s="2843">
        <v>305619.20000000001</v>
      </c>
      <c r="J383" s="2844"/>
      <c r="K383" s="140"/>
      <c r="L383" s="169" t="s">
        <v>537</v>
      </c>
      <c r="M383" s="166"/>
      <c r="N383" s="166"/>
      <c r="O383" s="32"/>
      <c r="P383" s="32"/>
      <c r="Q383" s="32"/>
      <c r="R383" s="32"/>
      <c r="S383" s="2775">
        <v>113963.12300000001</v>
      </c>
      <c r="T383" s="2760"/>
    </row>
    <row r="384" spans="1:20" ht="16.5" customHeight="1" x14ac:dyDescent="0.3">
      <c r="A384" s="153" t="s">
        <v>538</v>
      </c>
      <c r="B384" s="154"/>
      <c r="C384" s="136"/>
      <c r="D384" s="136"/>
      <c r="E384" s="2845"/>
      <c r="F384" s="2846"/>
      <c r="G384" s="2843"/>
      <c r="H384" s="2844"/>
      <c r="I384" s="2843">
        <v>0</v>
      </c>
      <c r="J384" s="2844"/>
      <c r="K384" s="140"/>
      <c r="L384" s="185" t="s">
        <v>510</v>
      </c>
      <c r="M384" s="173"/>
      <c r="N384" s="173"/>
      <c r="O384" s="186"/>
      <c r="P384" s="186"/>
      <c r="Q384" s="186"/>
      <c r="R384" s="186"/>
      <c r="S384" s="2757">
        <v>55000</v>
      </c>
      <c r="T384" s="2758"/>
    </row>
    <row r="385" spans="1:20" ht="16.5" customHeight="1" x14ac:dyDescent="0.3">
      <c r="A385" s="2778" t="s">
        <v>732</v>
      </c>
      <c r="B385" s="2779"/>
      <c r="C385" s="136"/>
      <c r="D385" s="136"/>
      <c r="E385" s="2845"/>
      <c r="F385" s="2846"/>
      <c r="G385" s="2843"/>
      <c r="H385" s="2844"/>
      <c r="I385" s="2843">
        <v>0</v>
      </c>
      <c r="J385" s="2844"/>
      <c r="K385" s="140"/>
      <c r="L385" s="174" t="s">
        <v>539</v>
      </c>
      <c r="M385" s="175"/>
      <c r="N385" s="175"/>
      <c r="O385" s="176"/>
      <c r="P385" s="176"/>
      <c r="Q385" s="176"/>
      <c r="R385" s="176"/>
      <c r="S385" s="2787">
        <v>428963.12300000002</v>
      </c>
      <c r="T385" s="2788"/>
    </row>
    <row r="386" spans="1:20" ht="16.5" customHeight="1" x14ac:dyDescent="0.3">
      <c r="A386" s="2778" t="s">
        <v>540</v>
      </c>
      <c r="B386" s="2779"/>
      <c r="C386" s="136"/>
      <c r="D386" s="136"/>
      <c r="E386" s="2843"/>
      <c r="F386" s="2843"/>
      <c r="G386" s="2843"/>
      <c r="H386" s="2844"/>
      <c r="I386" s="2843">
        <v>0</v>
      </c>
      <c r="J386" s="2844"/>
      <c r="K386" s="140"/>
      <c r="L386" s="177"/>
      <c r="M386" s="166"/>
      <c r="N386" s="166"/>
      <c r="O386" s="32"/>
      <c r="P386" s="32"/>
      <c r="Q386" s="32"/>
      <c r="R386" s="32"/>
      <c r="S386" s="32"/>
      <c r="T386" s="167"/>
    </row>
    <row r="387" spans="1:20" ht="16.5" customHeight="1" thickBot="1" x14ac:dyDescent="0.35">
      <c r="A387" s="2778" t="s">
        <v>541</v>
      </c>
      <c r="B387" s="2779"/>
      <c r="C387" s="136"/>
      <c r="D387" s="136"/>
      <c r="E387" s="2845"/>
      <c r="F387" s="2846"/>
      <c r="G387" s="2843"/>
      <c r="H387" s="2844"/>
      <c r="I387" s="2843">
        <v>0</v>
      </c>
      <c r="J387" s="2844"/>
      <c r="K387" s="140"/>
      <c r="L387" s="178" t="s">
        <v>588</v>
      </c>
      <c r="M387" s="179"/>
      <c r="N387" s="179"/>
      <c r="O387" s="179"/>
      <c r="P387" s="179"/>
      <c r="Q387" s="179"/>
      <c r="R387" s="179"/>
      <c r="S387" s="2780">
        <v>2708225.5829999996</v>
      </c>
      <c r="T387" s="2781"/>
    </row>
    <row r="388" spans="1:20" ht="16.5" customHeight="1" thickBot="1" x14ac:dyDescent="0.35">
      <c r="A388" s="149" t="s">
        <v>543</v>
      </c>
      <c r="B388" s="152"/>
      <c r="C388" s="156"/>
      <c r="D388" s="156"/>
      <c r="E388" s="2843"/>
      <c r="F388" s="2844"/>
      <c r="G388" s="2843"/>
      <c r="H388" s="2844"/>
      <c r="I388" s="2843">
        <v>0</v>
      </c>
      <c r="J388" s="2844"/>
      <c r="K388" s="140"/>
      <c r="L388" s="53"/>
      <c r="M388" s="53"/>
      <c r="N388" s="53"/>
      <c r="O388" s="53"/>
      <c r="P388" s="53"/>
      <c r="Q388" s="53"/>
      <c r="R388" s="53"/>
      <c r="S388" s="53"/>
      <c r="T388" s="53"/>
    </row>
    <row r="389" spans="1:20" ht="16.5" customHeight="1" x14ac:dyDescent="0.3">
      <c r="A389" s="149" t="s">
        <v>546</v>
      </c>
      <c r="B389" s="152"/>
      <c r="C389" s="156"/>
      <c r="D389" s="156"/>
      <c r="E389" s="2843"/>
      <c r="F389" s="2844"/>
      <c r="G389" s="2843"/>
      <c r="H389" s="2844"/>
      <c r="I389" s="2843">
        <v>0</v>
      </c>
      <c r="J389" s="2844"/>
      <c r="K389" s="140"/>
      <c r="L389" s="166"/>
      <c r="M389" s="2782" t="s">
        <v>545</v>
      </c>
      <c r="N389" s="2783"/>
      <c r="O389" s="2783"/>
      <c r="P389" s="2783"/>
      <c r="Q389" s="2784"/>
      <c r="R389" s="53"/>
      <c r="S389" s="53"/>
      <c r="T389" s="53"/>
    </row>
    <row r="390" spans="1:20" ht="16.5" customHeight="1" x14ac:dyDescent="0.3">
      <c r="A390" s="149" t="s">
        <v>548</v>
      </c>
      <c r="B390" s="152"/>
      <c r="C390" s="156"/>
      <c r="D390" s="156"/>
      <c r="E390" s="2843"/>
      <c r="F390" s="2844"/>
      <c r="G390" s="2843"/>
      <c r="H390" s="2844"/>
      <c r="I390" s="2843">
        <v>0</v>
      </c>
      <c r="J390" s="2844"/>
      <c r="K390" s="140"/>
      <c r="L390" s="166"/>
      <c r="M390" s="116" t="s">
        <v>547</v>
      </c>
      <c r="N390" s="117"/>
      <c r="O390" s="117"/>
      <c r="P390" s="117"/>
      <c r="Q390" s="118">
        <v>1.0041722015379146</v>
      </c>
      <c r="R390" s="166"/>
      <c r="S390" s="166"/>
      <c r="T390" s="166"/>
    </row>
    <row r="391" spans="1:20" ht="16.5" customHeight="1" x14ac:dyDescent="0.35">
      <c r="A391" s="151" t="s">
        <v>550</v>
      </c>
      <c r="B391" s="152"/>
      <c r="C391" s="156"/>
      <c r="D391" s="156"/>
      <c r="E391" s="2843"/>
      <c r="F391" s="2844"/>
      <c r="G391" s="2843"/>
      <c r="H391" s="2844"/>
      <c r="I391" s="2922">
        <v>678036</v>
      </c>
      <c r="J391" s="2923"/>
      <c r="K391" s="137"/>
      <c r="L391" s="166"/>
      <c r="M391" s="119" t="s">
        <v>549</v>
      </c>
      <c r="N391" s="117"/>
      <c r="O391" s="117"/>
      <c r="P391" s="120"/>
      <c r="Q391" s="121">
        <v>2708225.5829999996</v>
      </c>
      <c r="R391" s="166"/>
      <c r="S391" s="166"/>
      <c r="T391" s="166"/>
    </row>
    <row r="392" spans="1:20" ht="16.5" customHeight="1" x14ac:dyDescent="0.4">
      <c r="A392" s="149" t="s">
        <v>552</v>
      </c>
      <c r="B392" s="152"/>
      <c r="C392" s="156" t="s">
        <v>502</v>
      </c>
      <c r="D392" s="136" t="s">
        <v>503</v>
      </c>
      <c r="E392" s="2843">
        <v>9</v>
      </c>
      <c r="F392" s="2844"/>
      <c r="G392" s="2841">
        <v>38202.400000000001</v>
      </c>
      <c r="H392" s="2842">
        <v>38202.400000000001</v>
      </c>
      <c r="I392" s="2843">
        <v>343821.60000000003</v>
      </c>
      <c r="J392" s="2844"/>
      <c r="K392" s="140"/>
      <c r="L392" s="166"/>
      <c r="M392" s="116" t="s">
        <v>551</v>
      </c>
      <c r="N392" s="117"/>
      <c r="O392" s="117"/>
      <c r="P392" s="117"/>
      <c r="Q392" s="121">
        <v>5133502</v>
      </c>
      <c r="R392" s="55"/>
      <c r="S392" s="166"/>
      <c r="T392" s="166"/>
    </row>
    <row r="393" spans="1:20" ht="16.5" customHeight="1" x14ac:dyDescent="0.4">
      <c r="A393" s="149" t="s">
        <v>1236</v>
      </c>
      <c r="B393" s="152"/>
      <c r="C393" s="156" t="s">
        <v>502</v>
      </c>
      <c r="D393" s="156" t="s">
        <v>503</v>
      </c>
      <c r="E393" s="2843">
        <v>3</v>
      </c>
      <c r="F393" s="2844"/>
      <c r="G393" s="2841">
        <v>38202.400000000001</v>
      </c>
      <c r="H393" s="2842">
        <v>38202.400000000001</v>
      </c>
      <c r="I393" s="2843">
        <v>114607.20000000001</v>
      </c>
      <c r="J393" s="2844"/>
      <c r="K393" s="140"/>
      <c r="L393" s="166"/>
      <c r="M393" s="116" t="s">
        <v>763</v>
      </c>
      <c r="N393" s="117"/>
      <c r="O393" s="117"/>
      <c r="P393" s="117"/>
      <c r="Q393" s="121">
        <v>5154920.0049392879</v>
      </c>
      <c r="R393" s="61"/>
      <c r="S393" s="166"/>
      <c r="T393" s="166"/>
    </row>
    <row r="394" spans="1:20" ht="16.5" customHeight="1" thickBot="1" x14ac:dyDescent="0.45">
      <c r="A394" s="149" t="s">
        <v>609</v>
      </c>
      <c r="B394" s="152"/>
      <c r="C394" s="156" t="s">
        <v>502</v>
      </c>
      <c r="D394" s="136" t="s">
        <v>503</v>
      </c>
      <c r="E394" s="2843">
        <v>3</v>
      </c>
      <c r="F394" s="2844"/>
      <c r="G394" s="2841">
        <v>38202.400000000001</v>
      </c>
      <c r="H394" s="2842">
        <v>38202.400000000001</v>
      </c>
      <c r="I394" s="2843">
        <v>114607.20000000001</v>
      </c>
      <c r="J394" s="2844"/>
      <c r="K394" s="140"/>
      <c r="L394" s="53"/>
      <c r="M394" s="123" t="s">
        <v>554</v>
      </c>
      <c r="N394" s="124"/>
      <c r="O394" s="124"/>
      <c r="P394" s="124"/>
      <c r="Q394" s="125">
        <v>2446694.4219392883</v>
      </c>
      <c r="R394" s="166"/>
      <c r="S394" s="166"/>
      <c r="T394" s="166"/>
    </row>
    <row r="395" spans="1:20" ht="16.5" customHeight="1" thickBot="1" x14ac:dyDescent="0.35">
      <c r="A395" s="149"/>
      <c r="B395" s="152"/>
      <c r="C395" s="156"/>
      <c r="D395" s="136"/>
      <c r="E395" s="2843"/>
      <c r="F395" s="2844"/>
      <c r="G395" s="2843"/>
      <c r="H395" s="2844"/>
      <c r="I395" s="2843">
        <v>0</v>
      </c>
      <c r="J395" s="2844"/>
      <c r="K395" s="140"/>
      <c r="L395" s="53"/>
      <c r="M395" s="1097" t="s">
        <v>764</v>
      </c>
      <c r="N395" s="1098"/>
      <c r="O395" s="1098"/>
      <c r="P395" s="1098"/>
      <c r="Q395" s="1100">
        <v>90.343080624362031</v>
      </c>
      <c r="R395" s="53"/>
      <c r="S395" s="53"/>
      <c r="T395" s="53"/>
    </row>
    <row r="396" spans="1:20" ht="16.5" customHeight="1" x14ac:dyDescent="0.3">
      <c r="A396" s="149" t="s">
        <v>1239</v>
      </c>
      <c r="B396" s="152"/>
      <c r="C396" s="156" t="s">
        <v>1240</v>
      </c>
      <c r="D396" s="136" t="s">
        <v>1241</v>
      </c>
      <c r="E396" s="2843"/>
      <c r="F396" s="2844"/>
      <c r="G396" s="2759"/>
      <c r="H396" s="2760"/>
      <c r="I396" s="2843">
        <v>105000</v>
      </c>
      <c r="J396" s="2844"/>
      <c r="K396" s="140"/>
      <c r="L396" s="53"/>
      <c r="M396" s="53"/>
      <c r="N396" s="53"/>
      <c r="O396" s="53"/>
      <c r="P396" s="53"/>
      <c r="Q396" s="53"/>
      <c r="R396" s="53"/>
      <c r="S396" s="53"/>
      <c r="T396" s="53"/>
    </row>
    <row r="397" spans="1:20" ht="16.5" customHeight="1" x14ac:dyDescent="0.3">
      <c r="A397" s="149"/>
      <c r="B397" s="152"/>
      <c r="C397" s="156"/>
      <c r="D397" s="156"/>
      <c r="E397" s="2847"/>
      <c r="F397" s="2848"/>
      <c r="G397" s="2843"/>
      <c r="H397" s="2844"/>
      <c r="I397" s="2843"/>
      <c r="J397" s="2844"/>
      <c r="K397" s="140"/>
      <c r="L397" s="7" t="s">
        <v>1530</v>
      </c>
      <c r="M397" s="8"/>
      <c r="N397" s="8"/>
      <c r="O397" s="8"/>
      <c r="P397" s="9"/>
      <c r="Q397" s="10"/>
      <c r="R397" s="2085"/>
      <c r="S397" s="52"/>
      <c r="T397" s="53"/>
    </row>
    <row r="398" spans="1:20" ht="16.5" customHeight="1" thickBot="1" x14ac:dyDescent="0.25">
      <c r="A398" s="180" t="s">
        <v>563</v>
      </c>
      <c r="B398" s="181"/>
      <c r="C398" s="182"/>
      <c r="D398" s="183"/>
      <c r="E398" s="2927">
        <v>41</v>
      </c>
      <c r="F398" s="2928"/>
      <c r="G398" s="2763"/>
      <c r="H398" s="2764"/>
      <c r="I398" s="2761">
        <v>1785905.5999999999</v>
      </c>
      <c r="J398" s="2762"/>
      <c r="K398" s="184"/>
      <c r="L398" s="2155" t="s">
        <v>1585</v>
      </c>
      <c r="M398" s="53"/>
      <c r="N398" s="53"/>
      <c r="O398" s="53"/>
      <c r="P398" s="53"/>
      <c r="Q398" s="53"/>
      <c r="R398" s="61"/>
      <c r="S398" s="166"/>
      <c r="T398" s="166"/>
    </row>
    <row r="399" spans="1:20" ht="14.1" customHeight="1" x14ac:dyDescent="0.2">
      <c r="A399" s="48"/>
      <c r="B399" s="48"/>
      <c r="C399" s="49"/>
      <c r="D399" s="49"/>
      <c r="E399" s="49"/>
      <c r="F399" s="49"/>
      <c r="G399" s="50"/>
      <c r="H399" s="50"/>
      <c r="I399" s="52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</row>
    <row r="400" spans="1:20" ht="14.1" customHeight="1" x14ac:dyDescent="0.2">
      <c r="A400" s="48"/>
      <c r="B400" s="48"/>
      <c r="C400" s="49"/>
      <c r="D400" s="49"/>
      <c r="E400" s="49"/>
      <c r="F400" s="49"/>
      <c r="G400" s="50"/>
      <c r="H400" s="50"/>
      <c r="I400" s="52"/>
      <c r="J400" s="53"/>
      <c r="K400" s="53"/>
      <c r="L400" s="48"/>
      <c r="M400" s="48"/>
      <c r="N400" s="49"/>
      <c r="O400" s="49"/>
      <c r="P400" s="49"/>
      <c r="Q400" s="49"/>
      <c r="R400" s="53"/>
      <c r="S400" s="53"/>
      <c r="T400" s="53"/>
    </row>
    <row r="401" spans="1:20" ht="14.1" customHeight="1" x14ac:dyDescent="0.2">
      <c r="A401" s="2854"/>
      <c r="B401" s="2854"/>
      <c r="C401" s="2854"/>
      <c r="D401" s="2854"/>
      <c r="E401" s="2854"/>
      <c r="F401" s="2854"/>
      <c r="G401" s="2854"/>
      <c r="H401" s="2854"/>
      <c r="I401" s="2854"/>
      <c r="J401" s="2854"/>
      <c r="K401" s="2854"/>
      <c r="L401" s="2854"/>
      <c r="M401" s="2854"/>
      <c r="N401" s="2854"/>
      <c r="O401" s="2854"/>
      <c r="P401" s="2854"/>
      <c r="Q401" s="2854"/>
      <c r="R401" s="2854"/>
      <c r="S401" s="2854"/>
      <c r="T401" s="2854"/>
    </row>
    <row r="402" spans="1:20" ht="13.9" customHeight="1" x14ac:dyDescent="0.2">
      <c r="A402" s="2854"/>
      <c r="B402" s="2854"/>
      <c r="C402" s="2854"/>
      <c r="D402" s="2854"/>
      <c r="E402" s="2854"/>
      <c r="F402" s="2854"/>
      <c r="G402" s="2854"/>
      <c r="H402" s="2854"/>
      <c r="I402" s="2854"/>
      <c r="J402" s="2854"/>
      <c r="K402" s="2854"/>
      <c r="L402" s="2854"/>
      <c r="M402" s="2854"/>
      <c r="N402" s="2854"/>
      <c r="O402" s="2854"/>
      <c r="P402" s="2854"/>
      <c r="Q402" s="2854"/>
      <c r="R402" s="2854"/>
      <c r="S402" s="2854"/>
      <c r="T402" s="2854"/>
    </row>
    <row r="403" spans="1:20" s="2567" customFormat="1" ht="14.1" customHeight="1" x14ac:dyDescent="0.2">
      <c r="A403" s="2566"/>
      <c r="B403" s="2566"/>
      <c r="C403" s="2566"/>
      <c r="D403" s="2566"/>
      <c r="E403" s="2566"/>
      <c r="F403" s="2566"/>
      <c r="G403" s="2566"/>
      <c r="H403" s="2566"/>
      <c r="I403" s="2566"/>
      <c r="J403" s="2566"/>
      <c r="K403" s="2566"/>
      <c r="L403" s="2566"/>
      <c r="M403" s="2566"/>
      <c r="N403" s="2566"/>
      <c r="O403" s="2566"/>
      <c r="P403" s="2566"/>
      <c r="Q403" s="2566"/>
      <c r="R403" s="2566"/>
      <c r="S403" s="2566"/>
      <c r="T403" s="2566"/>
    </row>
    <row r="404" spans="1:20" ht="14.1" customHeight="1" x14ac:dyDescent="0.2">
      <c r="A404" s="188"/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</row>
    <row r="405" spans="1:20" ht="14.1" customHeight="1" x14ac:dyDescent="0.2">
      <c r="A405" s="188"/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</row>
    <row r="406" spans="1:20" ht="14.1" customHeight="1" x14ac:dyDescent="0.2">
      <c r="A406" s="48"/>
      <c r="B406" s="48"/>
      <c r="C406" s="49"/>
      <c r="D406" s="49"/>
      <c r="E406" s="49"/>
      <c r="F406" s="49"/>
      <c r="G406" s="50"/>
      <c r="H406" s="50"/>
      <c r="I406" s="52"/>
      <c r="J406" s="53"/>
      <c r="K406" s="53"/>
      <c r="L406" s="48"/>
      <c r="M406" s="48"/>
      <c r="N406" s="49"/>
      <c r="O406" s="49"/>
      <c r="P406" s="49"/>
      <c r="Q406" s="49"/>
      <c r="R406" s="53"/>
      <c r="S406" s="53"/>
      <c r="T406" s="53"/>
    </row>
    <row r="407" spans="1:20" ht="14.1" customHeight="1" x14ac:dyDescent="0.2">
      <c r="A407" s="2811" t="s">
        <v>1914</v>
      </c>
      <c r="B407" s="2811"/>
      <c r="C407" s="2811"/>
      <c r="D407" s="2811"/>
      <c r="E407" s="2811"/>
      <c r="F407" s="2811"/>
      <c r="G407" s="2811"/>
      <c r="H407" s="2811"/>
      <c r="I407" s="2811"/>
      <c r="J407" s="2811"/>
      <c r="K407" s="2811"/>
      <c r="L407" s="2811"/>
      <c r="M407" s="2811"/>
      <c r="N407" s="2811"/>
      <c r="O407" s="2811"/>
      <c r="P407" s="2811"/>
      <c r="Q407" s="2811"/>
      <c r="R407" s="2811"/>
      <c r="S407" s="2811"/>
      <c r="T407" s="2811"/>
    </row>
    <row r="408" spans="1:20" ht="14.1" customHeight="1" x14ac:dyDescent="0.2">
      <c r="A408" s="56"/>
      <c r="B408" s="56"/>
      <c r="C408" s="131"/>
      <c r="D408" s="57"/>
      <c r="E408" s="57"/>
      <c r="F408" s="57"/>
      <c r="G408" s="59"/>
      <c r="H408" s="59"/>
      <c r="I408" s="61"/>
      <c r="J408" s="53"/>
      <c r="K408" s="53"/>
      <c r="L408" s="56"/>
      <c r="M408" s="56"/>
      <c r="N408" s="131"/>
      <c r="O408" s="53"/>
      <c r="P408" s="53"/>
      <c r="Q408" s="53"/>
      <c r="R408" s="53"/>
      <c r="S408" s="53"/>
      <c r="T408" s="53"/>
    </row>
    <row r="409" spans="1:20" ht="14.1" customHeight="1" thickBot="1" x14ac:dyDescent="0.25">
      <c r="A409" s="56"/>
      <c r="B409" s="56"/>
      <c r="C409" s="57"/>
      <c r="D409" s="57"/>
      <c r="E409" s="57"/>
      <c r="F409" s="57"/>
      <c r="G409" s="59"/>
      <c r="H409" s="59"/>
      <c r="I409" s="61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</row>
    <row r="410" spans="1:20" ht="17.100000000000001" customHeight="1" x14ac:dyDescent="0.3">
      <c r="A410" s="2812" t="s">
        <v>441</v>
      </c>
      <c r="B410" s="2813"/>
      <c r="C410" s="2818" t="s">
        <v>442</v>
      </c>
      <c r="D410" s="2819"/>
      <c r="E410" s="2819"/>
      <c r="F410" s="2820"/>
      <c r="G410" s="2824" t="s">
        <v>443</v>
      </c>
      <c r="H410" s="2825"/>
      <c r="I410" s="2818" t="s">
        <v>445</v>
      </c>
      <c r="J410" s="2820"/>
      <c r="K410" s="62"/>
      <c r="L410" s="2826" t="s">
        <v>441</v>
      </c>
      <c r="M410" s="2819" t="s">
        <v>442</v>
      </c>
      <c r="N410" s="2819"/>
      <c r="O410" s="2819"/>
      <c r="P410" s="2820"/>
      <c r="Q410" s="2824" t="s">
        <v>443</v>
      </c>
      <c r="R410" s="2825"/>
      <c r="S410" s="2818" t="s">
        <v>445</v>
      </c>
      <c r="T410" s="2849"/>
    </row>
    <row r="411" spans="1:20" ht="17.100000000000001" customHeight="1" thickBot="1" x14ac:dyDescent="0.35">
      <c r="A411" s="2814"/>
      <c r="B411" s="2815"/>
      <c r="C411" s="2821"/>
      <c r="D411" s="2822"/>
      <c r="E411" s="2822"/>
      <c r="F411" s="2823"/>
      <c r="G411" s="2829" t="s">
        <v>446</v>
      </c>
      <c r="H411" s="2830"/>
      <c r="I411" s="2831"/>
      <c r="J411" s="2832"/>
      <c r="K411" s="62"/>
      <c r="L411" s="2827"/>
      <c r="M411" s="2822"/>
      <c r="N411" s="2822"/>
      <c r="O411" s="2822"/>
      <c r="P411" s="2823"/>
      <c r="Q411" s="2829" t="s">
        <v>446</v>
      </c>
      <c r="R411" s="2830"/>
      <c r="S411" s="2831"/>
      <c r="T411" s="2850"/>
    </row>
    <row r="412" spans="1:20" ht="17.100000000000001" customHeight="1" x14ac:dyDescent="0.3">
      <c r="A412" s="2814"/>
      <c r="B412" s="2815"/>
      <c r="C412" s="66" t="s">
        <v>447</v>
      </c>
      <c r="D412" s="2873" t="s">
        <v>448</v>
      </c>
      <c r="E412" s="2831" t="s">
        <v>449</v>
      </c>
      <c r="F412" s="2832"/>
      <c r="G412" s="2829" t="s">
        <v>450</v>
      </c>
      <c r="H412" s="2830"/>
      <c r="I412" s="2831" t="s">
        <v>354</v>
      </c>
      <c r="J412" s="2832"/>
      <c r="K412" s="62"/>
      <c r="L412" s="2827"/>
      <c r="M412" s="64" t="s">
        <v>447</v>
      </c>
      <c r="N412" s="2873" t="s">
        <v>448</v>
      </c>
      <c r="O412" s="2831" t="s">
        <v>449</v>
      </c>
      <c r="P412" s="2832"/>
      <c r="Q412" s="2829" t="s">
        <v>450</v>
      </c>
      <c r="R412" s="2830"/>
      <c r="S412" s="2831" t="s">
        <v>354</v>
      </c>
      <c r="T412" s="2850"/>
    </row>
    <row r="413" spans="1:20" ht="17.100000000000001" customHeight="1" thickBot="1" x14ac:dyDescent="0.35">
      <c r="A413" s="2816"/>
      <c r="B413" s="2817"/>
      <c r="C413" s="67" t="s">
        <v>451</v>
      </c>
      <c r="D413" s="2834"/>
      <c r="E413" s="2821"/>
      <c r="F413" s="2823"/>
      <c r="G413" s="2761"/>
      <c r="H413" s="2762"/>
      <c r="I413" s="2835"/>
      <c r="J413" s="2836"/>
      <c r="K413" s="62"/>
      <c r="L413" s="2828"/>
      <c r="M413" s="63" t="s">
        <v>451</v>
      </c>
      <c r="N413" s="2834"/>
      <c r="O413" s="2821"/>
      <c r="P413" s="2823"/>
      <c r="Q413" s="2761"/>
      <c r="R413" s="2762"/>
      <c r="S413" s="2852"/>
      <c r="T413" s="2853"/>
    </row>
    <row r="414" spans="1:20" ht="17.100000000000001" customHeight="1" x14ac:dyDescent="0.3">
      <c r="A414" s="132" t="s">
        <v>452</v>
      </c>
      <c r="B414" s="133"/>
      <c r="C414" s="134"/>
      <c r="D414" s="134"/>
      <c r="E414" s="2919"/>
      <c r="F414" s="2920"/>
      <c r="G414" s="2851"/>
      <c r="H414" s="2921"/>
      <c r="I414" s="2807"/>
      <c r="J414" s="2808"/>
      <c r="K414" s="53"/>
      <c r="L414" s="135" t="s">
        <v>453</v>
      </c>
      <c r="M414" s="134"/>
      <c r="N414" s="134"/>
      <c r="O414" s="2851"/>
      <c r="P414" s="2851"/>
      <c r="Q414" s="2851"/>
      <c r="R414" s="2851"/>
      <c r="S414" s="2851"/>
      <c r="T414" s="2851"/>
    </row>
    <row r="415" spans="1:20" ht="17.100000000000001" customHeight="1" x14ac:dyDescent="0.35">
      <c r="A415" s="2795" t="s">
        <v>454</v>
      </c>
      <c r="B415" s="2796"/>
      <c r="C415" s="136"/>
      <c r="D415" s="136"/>
      <c r="E415" s="2845"/>
      <c r="F415" s="2846"/>
      <c r="G415" s="2843"/>
      <c r="H415" s="2844"/>
      <c r="I415" s="2922">
        <v>0</v>
      </c>
      <c r="J415" s="2923"/>
      <c r="K415" s="137"/>
      <c r="L415" s="138"/>
      <c r="M415" s="136"/>
      <c r="N415" s="136"/>
      <c r="O415" s="2843"/>
      <c r="P415" s="2843"/>
      <c r="Q415" s="2843"/>
      <c r="R415" s="2843"/>
      <c r="S415" s="2843"/>
      <c r="T415" s="2843"/>
    </row>
    <row r="416" spans="1:20" ht="17.100000000000001" customHeight="1" x14ac:dyDescent="0.3">
      <c r="A416" s="2789" t="s">
        <v>455</v>
      </c>
      <c r="B416" s="2790"/>
      <c r="C416" s="136"/>
      <c r="D416" s="136"/>
      <c r="E416" s="2845"/>
      <c r="F416" s="2846"/>
      <c r="G416" s="2843"/>
      <c r="H416" s="2844"/>
      <c r="I416" s="2843">
        <v>0</v>
      </c>
      <c r="J416" s="2844"/>
      <c r="K416" s="140"/>
      <c r="L416" s="138" t="s">
        <v>456</v>
      </c>
      <c r="M416" s="136" t="s">
        <v>742</v>
      </c>
      <c r="N416" s="136" t="s">
        <v>458</v>
      </c>
      <c r="O416" s="2843">
        <v>30</v>
      </c>
      <c r="P416" s="2843"/>
      <c r="Q416" s="2843">
        <v>98258.82</v>
      </c>
      <c r="R416" s="2843"/>
      <c r="S416" s="2843">
        <v>2947764.6</v>
      </c>
      <c r="T416" s="2843"/>
    </row>
    <row r="417" spans="1:20" ht="17.100000000000001" customHeight="1" x14ac:dyDescent="0.3">
      <c r="A417" s="2789" t="s">
        <v>459</v>
      </c>
      <c r="B417" s="2790"/>
      <c r="C417" s="136"/>
      <c r="D417" s="136"/>
      <c r="E417" s="2845"/>
      <c r="F417" s="2846"/>
      <c r="G417" s="2843"/>
      <c r="H417" s="2844"/>
      <c r="I417" s="2843">
        <v>0</v>
      </c>
      <c r="J417" s="2844"/>
      <c r="K417" s="140"/>
      <c r="L417" s="138" t="s">
        <v>460</v>
      </c>
      <c r="M417" s="136"/>
      <c r="N417" s="136"/>
      <c r="O417" s="2843"/>
      <c r="P417" s="2843"/>
      <c r="Q417" s="2843"/>
      <c r="R417" s="2843"/>
      <c r="S417" s="2843">
        <v>0</v>
      </c>
      <c r="T417" s="2843"/>
    </row>
    <row r="418" spans="1:20" ht="17.100000000000001" customHeight="1" x14ac:dyDescent="0.3">
      <c r="A418" s="2789" t="s">
        <v>461</v>
      </c>
      <c r="B418" s="2790"/>
      <c r="C418" s="136"/>
      <c r="D418" s="136"/>
      <c r="E418" s="2845"/>
      <c r="F418" s="2845"/>
      <c r="G418" s="2843"/>
      <c r="H418" s="2844"/>
      <c r="I418" s="2843">
        <v>0</v>
      </c>
      <c r="J418" s="2844"/>
      <c r="K418" s="140"/>
      <c r="L418" s="138" t="s">
        <v>462</v>
      </c>
      <c r="M418" s="136"/>
      <c r="N418" s="136"/>
      <c r="O418" s="2843"/>
      <c r="P418" s="2843"/>
      <c r="Q418" s="2843"/>
      <c r="R418" s="2843"/>
      <c r="S418" s="2843">
        <v>0</v>
      </c>
      <c r="T418" s="2843"/>
    </row>
    <row r="419" spans="1:20" ht="17.100000000000001" customHeight="1" x14ac:dyDescent="0.2">
      <c r="A419" s="2800" t="s">
        <v>565</v>
      </c>
      <c r="B419" s="2801"/>
      <c r="C419" s="136"/>
      <c r="D419" s="136"/>
      <c r="E419" s="2845"/>
      <c r="F419" s="2845"/>
      <c r="G419" s="2843"/>
      <c r="H419" s="2843"/>
      <c r="I419" s="2922">
        <v>662984.42000000004</v>
      </c>
      <c r="J419" s="2922"/>
      <c r="K419" s="142"/>
      <c r="L419" s="138" t="s">
        <v>464</v>
      </c>
      <c r="M419" s="136"/>
      <c r="N419" s="136"/>
      <c r="O419" s="2843"/>
      <c r="P419" s="2843"/>
      <c r="Q419" s="2843"/>
      <c r="R419" s="2843"/>
      <c r="S419" s="2843">
        <v>0</v>
      </c>
      <c r="T419" s="2843"/>
    </row>
    <row r="420" spans="1:20" ht="17.100000000000001" customHeight="1" x14ac:dyDescent="0.4">
      <c r="A420" s="143" t="s">
        <v>467</v>
      </c>
      <c r="B420" s="144"/>
      <c r="C420" s="136" t="s">
        <v>502</v>
      </c>
      <c r="D420" s="136" t="s">
        <v>503</v>
      </c>
      <c r="E420" s="2845">
        <v>3</v>
      </c>
      <c r="F420" s="2845"/>
      <c r="G420" s="2841">
        <v>38202.400000000001</v>
      </c>
      <c r="H420" s="2842">
        <v>38202.400000000001</v>
      </c>
      <c r="I420" s="2843">
        <v>114607.20000000001</v>
      </c>
      <c r="J420" s="2844"/>
      <c r="K420" s="140"/>
      <c r="L420" s="138" t="s">
        <v>594</v>
      </c>
      <c r="M420" s="136" t="s">
        <v>595</v>
      </c>
      <c r="N420" s="136" t="s">
        <v>466</v>
      </c>
      <c r="O420" s="2843">
        <v>8</v>
      </c>
      <c r="P420" s="2843"/>
      <c r="Q420" s="2843">
        <v>131000</v>
      </c>
      <c r="R420" s="2843"/>
      <c r="S420" s="2843">
        <v>1048000</v>
      </c>
      <c r="T420" s="2843"/>
    </row>
    <row r="421" spans="1:20" ht="17.100000000000001" customHeight="1" x14ac:dyDescent="0.4">
      <c r="A421" s="145" t="s">
        <v>716</v>
      </c>
      <c r="B421" s="146"/>
      <c r="C421" s="136" t="s">
        <v>502</v>
      </c>
      <c r="D421" s="136" t="s">
        <v>503</v>
      </c>
      <c r="E421" s="2845">
        <v>5</v>
      </c>
      <c r="F421" s="2845"/>
      <c r="G421" s="2841">
        <v>38202.400000000001</v>
      </c>
      <c r="H421" s="2842">
        <v>38202.400000000001</v>
      </c>
      <c r="I421" s="2843">
        <v>191012</v>
      </c>
      <c r="J421" s="2844"/>
      <c r="K421" s="140"/>
      <c r="L421" s="138" t="s">
        <v>477</v>
      </c>
      <c r="M421" s="136" t="s">
        <v>571</v>
      </c>
      <c r="N421" s="136" t="s">
        <v>596</v>
      </c>
      <c r="O421" s="2843">
        <v>4</v>
      </c>
      <c r="P421" s="2843"/>
      <c r="Q421" s="2843">
        <v>25000</v>
      </c>
      <c r="R421" s="2843"/>
      <c r="S421" s="2843">
        <v>100000</v>
      </c>
      <c r="T421" s="2843"/>
    </row>
    <row r="422" spans="1:20" ht="17.100000000000001" customHeight="1" x14ac:dyDescent="0.3">
      <c r="A422" s="143" t="s">
        <v>471</v>
      </c>
      <c r="B422" s="144"/>
      <c r="C422" s="136"/>
      <c r="D422" s="136"/>
      <c r="E422" s="2845"/>
      <c r="F422" s="2845"/>
      <c r="G422" s="2843"/>
      <c r="H422" s="2844"/>
      <c r="I422" s="2843">
        <v>0</v>
      </c>
      <c r="J422" s="2844"/>
      <c r="K422" s="140"/>
      <c r="L422" s="138" t="s">
        <v>510</v>
      </c>
      <c r="M422" s="136"/>
      <c r="N422" s="136"/>
      <c r="O422" s="2843"/>
      <c r="P422" s="2843"/>
      <c r="Q422" s="2843"/>
      <c r="R422" s="2843"/>
      <c r="S422" s="2843">
        <v>0</v>
      </c>
      <c r="T422" s="2843"/>
    </row>
    <row r="423" spans="1:20" ht="17.100000000000001" customHeight="1" x14ac:dyDescent="0.3">
      <c r="A423" s="143" t="s">
        <v>475</v>
      </c>
      <c r="B423" s="144"/>
      <c r="C423" s="136" t="s">
        <v>472</v>
      </c>
      <c r="D423" s="136" t="s">
        <v>499</v>
      </c>
      <c r="E423" s="2845">
        <v>1</v>
      </c>
      <c r="F423" s="2845"/>
      <c r="G423" s="2759">
        <v>172995.18</v>
      </c>
      <c r="H423" s="2760">
        <v>172995.18</v>
      </c>
      <c r="I423" s="2843">
        <v>172995.18</v>
      </c>
      <c r="J423" s="2844"/>
      <c r="K423" s="140"/>
      <c r="L423" s="138" t="s">
        <v>717</v>
      </c>
      <c r="M423" s="136"/>
      <c r="N423" s="136"/>
      <c r="O423" s="2843"/>
      <c r="P423" s="2843"/>
      <c r="Q423" s="2843"/>
      <c r="R423" s="2843"/>
      <c r="S423" s="2843"/>
      <c r="T423" s="2843"/>
    </row>
    <row r="424" spans="1:20" ht="17.100000000000001" customHeight="1" x14ac:dyDescent="0.3">
      <c r="A424" s="147" t="s">
        <v>476</v>
      </c>
      <c r="B424" s="148"/>
      <c r="C424" s="136" t="s">
        <v>472</v>
      </c>
      <c r="D424" s="136" t="s">
        <v>499</v>
      </c>
      <c r="E424" s="2845">
        <v>2</v>
      </c>
      <c r="F424" s="2845"/>
      <c r="G424" s="2843">
        <v>92185.02</v>
      </c>
      <c r="H424" s="2844">
        <v>92185.02</v>
      </c>
      <c r="I424" s="2843">
        <v>184370.04</v>
      </c>
      <c r="J424" s="2844"/>
      <c r="K424" s="140"/>
      <c r="L424" s="138"/>
      <c r="M424" s="136"/>
      <c r="N424" s="136"/>
      <c r="O424" s="2843"/>
      <c r="P424" s="2843"/>
      <c r="Q424" s="2843"/>
      <c r="R424" s="2843"/>
      <c r="S424" s="2843"/>
      <c r="T424" s="2843"/>
    </row>
    <row r="425" spans="1:20" ht="17.100000000000001" customHeight="1" x14ac:dyDescent="0.3">
      <c r="A425" s="143" t="s">
        <v>480</v>
      </c>
      <c r="B425" s="144"/>
      <c r="C425" s="136"/>
      <c r="D425" s="136"/>
      <c r="E425" s="2845"/>
      <c r="F425" s="2845"/>
      <c r="G425" s="2843"/>
      <c r="H425" s="2844"/>
      <c r="I425" s="2843">
        <v>0</v>
      </c>
      <c r="J425" s="2844"/>
      <c r="K425" s="140"/>
      <c r="L425" s="138" t="s">
        <v>481</v>
      </c>
      <c r="M425" s="136"/>
      <c r="N425" s="136"/>
      <c r="O425" s="2843"/>
      <c r="P425" s="2843"/>
      <c r="Q425" s="2843"/>
      <c r="R425" s="2843"/>
      <c r="S425" s="2843">
        <v>0</v>
      </c>
      <c r="T425" s="2843"/>
    </row>
    <row r="426" spans="1:20" ht="17.100000000000001" customHeight="1" x14ac:dyDescent="0.3">
      <c r="A426" s="143" t="s">
        <v>482</v>
      </c>
      <c r="B426" s="144"/>
      <c r="C426" s="136"/>
      <c r="D426" s="136"/>
      <c r="E426" s="2845"/>
      <c r="F426" s="2845"/>
      <c r="G426" s="2843"/>
      <c r="H426" s="2844"/>
      <c r="I426" s="2843">
        <v>0</v>
      </c>
      <c r="J426" s="2844"/>
      <c r="K426" s="140"/>
      <c r="L426" s="138" t="s">
        <v>483</v>
      </c>
      <c r="M426" s="136"/>
      <c r="N426" s="136"/>
      <c r="O426" s="2843"/>
      <c r="P426" s="2843"/>
      <c r="Q426" s="2843"/>
      <c r="R426" s="2843"/>
      <c r="S426" s="2843">
        <v>0</v>
      </c>
      <c r="T426" s="2843"/>
    </row>
    <row r="427" spans="1:20" ht="17.100000000000001" customHeight="1" x14ac:dyDescent="0.3">
      <c r="A427" s="2797" t="s">
        <v>486</v>
      </c>
      <c r="B427" s="2798"/>
      <c r="C427" s="136"/>
      <c r="D427" s="136"/>
      <c r="E427" s="2845"/>
      <c r="F427" s="2846"/>
      <c r="G427" s="2843"/>
      <c r="H427" s="2844"/>
      <c r="I427" s="2843">
        <v>0</v>
      </c>
      <c r="J427" s="2844"/>
      <c r="K427" s="140"/>
      <c r="L427" s="138" t="s">
        <v>487</v>
      </c>
      <c r="M427" s="136"/>
      <c r="N427" s="136"/>
      <c r="O427" s="2843"/>
      <c r="P427" s="2843"/>
      <c r="Q427" s="2843"/>
      <c r="R427" s="2843"/>
      <c r="S427" s="2843">
        <v>0</v>
      </c>
      <c r="T427" s="2843"/>
    </row>
    <row r="428" spans="1:20" ht="17.100000000000001" customHeight="1" x14ac:dyDescent="0.3">
      <c r="A428" s="143" t="s">
        <v>460</v>
      </c>
      <c r="B428" s="144"/>
      <c r="C428" s="136"/>
      <c r="D428" s="136"/>
      <c r="E428" s="2845"/>
      <c r="F428" s="2846"/>
      <c r="G428" s="2843"/>
      <c r="H428" s="2844"/>
      <c r="I428" s="2843">
        <v>0</v>
      </c>
      <c r="J428" s="2844"/>
      <c r="K428" s="140"/>
      <c r="L428" s="138" t="s">
        <v>489</v>
      </c>
      <c r="M428" s="136" t="s">
        <v>597</v>
      </c>
      <c r="N428" s="136" t="s">
        <v>596</v>
      </c>
      <c r="O428" s="2843">
        <v>2</v>
      </c>
      <c r="P428" s="2843"/>
      <c r="Q428" s="2843">
        <v>50618.18</v>
      </c>
      <c r="R428" s="2843"/>
      <c r="S428" s="2843">
        <v>101236.36</v>
      </c>
      <c r="T428" s="2843"/>
    </row>
    <row r="429" spans="1:20" ht="17.100000000000001" customHeight="1" x14ac:dyDescent="0.3">
      <c r="A429" s="143" t="s">
        <v>720</v>
      </c>
      <c r="B429" s="144"/>
      <c r="C429" s="136"/>
      <c r="D429" s="136"/>
      <c r="E429" s="2845"/>
      <c r="F429" s="2846"/>
      <c r="G429" s="2843"/>
      <c r="H429" s="2844"/>
      <c r="I429" s="2843">
        <v>0</v>
      </c>
      <c r="J429" s="2844"/>
      <c r="K429" s="140"/>
      <c r="L429" s="138" t="s">
        <v>492</v>
      </c>
      <c r="M429" s="2310" t="s">
        <v>1088</v>
      </c>
      <c r="N429" s="136" t="s">
        <v>596</v>
      </c>
      <c r="O429" s="2843">
        <v>1</v>
      </c>
      <c r="P429" s="2843"/>
      <c r="Q429" s="2843">
        <v>32157.22</v>
      </c>
      <c r="R429" s="2843"/>
      <c r="S429" s="2843">
        <v>32157.22</v>
      </c>
      <c r="T429" s="2843"/>
    </row>
    <row r="430" spans="1:20" ht="17.100000000000001" customHeight="1" x14ac:dyDescent="0.3">
      <c r="A430" s="149" t="s">
        <v>494</v>
      </c>
      <c r="B430" s="150"/>
      <c r="C430" s="136"/>
      <c r="D430" s="136"/>
      <c r="E430" s="2845"/>
      <c r="F430" s="2846"/>
      <c r="G430" s="2843"/>
      <c r="H430" s="2844"/>
      <c r="I430" s="2843">
        <v>0</v>
      </c>
      <c r="J430" s="2844"/>
      <c r="K430" s="140"/>
      <c r="L430" s="138" t="s">
        <v>495</v>
      </c>
      <c r="M430" s="136"/>
      <c r="N430" s="136"/>
      <c r="O430" s="2843"/>
      <c r="P430" s="2843"/>
      <c r="Q430" s="2843"/>
      <c r="R430" s="2843"/>
      <c r="S430" s="2843">
        <v>0</v>
      </c>
      <c r="T430" s="2843"/>
    </row>
    <row r="431" spans="1:20" ht="17.100000000000001" customHeight="1" x14ac:dyDescent="0.35">
      <c r="A431" s="151" t="s">
        <v>496</v>
      </c>
      <c r="B431" s="152"/>
      <c r="C431" s="136"/>
      <c r="D431" s="136"/>
      <c r="E431" s="2845"/>
      <c r="F431" s="2846"/>
      <c r="G431" s="2843"/>
      <c r="H431" s="2844"/>
      <c r="I431" s="2922">
        <v>229214.40000000002</v>
      </c>
      <c r="J431" s="2923"/>
      <c r="K431" s="140"/>
      <c r="L431" s="138" t="s">
        <v>497</v>
      </c>
      <c r="M431" s="136"/>
      <c r="N431" s="136"/>
      <c r="O431" s="2843"/>
      <c r="P431" s="2843"/>
      <c r="Q431" s="2843"/>
      <c r="R431" s="2843"/>
      <c r="S431" s="2843">
        <v>0</v>
      </c>
      <c r="T431" s="2843"/>
    </row>
    <row r="432" spans="1:20" ht="17.100000000000001" customHeight="1" x14ac:dyDescent="0.4">
      <c r="A432" s="149" t="s">
        <v>498</v>
      </c>
      <c r="B432" s="152"/>
      <c r="C432" s="136" t="s">
        <v>502</v>
      </c>
      <c r="D432" s="136" t="s">
        <v>503</v>
      </c>
      <c r="E432" s="2843">
        <v>6</v>
      </c>
      <c r="F432" s="2843"/>
      <c r="G432" s="2841">
        <v>38202.400000000001</v>
      </c>
      <c r="H432" s="2842">
        <v>38202.400000000001</v>
      </c>
      <c r="I432" s="2843">
        <v>229214.40000000002</v>
      </c>
      <c r="J432" s="2844"/>
      <c r="K432" s="140"/>
      <c r="L432" s="138" t="s">
        <v>500</v>
      </c>
      <c r="M432" s="2310" t="s">
        <v>801</v>
      </c>
      <c r="N432" s="136" t="s">
        <v>596</v>
      </c>
      <c r="O432" s="2843">
        <v>2</v>
      </c>
      <c r="P432" s="2843"/>
      <c r="Q432" s="2843">
        <v>131011.76</v>
      </c>
      <c r="R432" s="2843"/>
      <c r="S432" s="2843">
        <v>262023.52</v>
      </c>
      <c r="T432" s="2843"/>
    </row>
    <row r="433" spans="1:20" ht="17.100000000000001" customHeight="1" x14ac:dyDescent="0.3">
      <c r="A433" s="153" t="s">
        <v>722</v>
      </c>
      <c r="B433" s="154"/>
      <c r="C433" s="136"/>
      <c r="D433" s="136"/>
      <c r="E433" s="2843"/>
      <c r="F433" s="2843"/>
      <c r="G433" s="2843"/>
      <c r="H433" s="2844"/>
      <c r="I433" s="2843">
        <v>0</v>
      </c>
      <c r="J433" s="2844"/>
      <c r="K433" s="140"/>
      <c r="L433" s="138" t="s">
        <v>504</v>
      </c>
      <c r="M433" s="136"/>
      <c r="N433" s="136"/>
      <c r="O433" s="2843"/>
      <c r="P433" s="2843"/>
      <c r="Q433" s="2843"/>
      <c r="R433" s="2843"/>
      <c r="S433" s="2843">
        <v>0</v>
      </c>
      <c r="T433" s="2843"/>
    </row>
    <row r="434" spans="1:20" ht="17.100000000000001" customHeight="1" x14ac:dyDescent="0.3">
      <c r="A434" s="2778" t="s">
        <v>507</v>
      </c>
      <c r="B434" s="2779"/>
      <c r="C434" s="136"/>
      <c r="D434" s="136"/>
      <c r="E434" s="2843"/>
      <c r="F434" s="2843"/>
      <c r="G434" s="2843"/>
      <c r="H434" s="2844"/>
      <c r="I434" s="2843">
        <v>0</v>
      </c>
      <c r="J434" s="2844"/>
      <c r="K434" s="140"/>
      <c r="L434" s="155" t="s">
        <v>510</v>
      </c>
      <c r="M434" s="2311" t="s">
        <v>743</v>
      </c>
      <c r="N434" s="156" t="s">
        <v>596</v>
      </c>
      <c r="O434" s="2843">
        <v>2</v>
      </c>
      <c r="P434" s="2843"/>
      <c r="Q434" s="2843">
        <v>20170</v>
      </c>
      <c r="R434" s="2843"/>
      <c r="S434" s="2843">
        <v>40340</v>
      </c>
      <c r="T434" s="2843"/>
    </row>
    <row r="435" spans="1:20" ht="17.100000000000001" customHeight="1" x14ac:dyDescent="0.3">
      <c r="A435" s="2789" t="s">
        <v>510</v>
      </c>
      <c r="B435" s="2790"/>
      <c r="C435" s="136"/>
      <c r="D435" s="136"/>
      <c r="E435" s="2843"/>
      <c r="F435" s="2843"/>
      <c r="G435" s="2843"/>
      <c r="H435" s="2844"/>
      <c r="I435" s="2843">
        <v>0</v>
      </c>
      <c r="J435" s="2844"/>
      <c r="K435" s="140"/>
      <c r="L435" s="155"/>
      <c r="M435" s="155"/>
      <c r="N435" s="155"/>
      <c r="O435" s="2843"/>
      <c r="P435" s="2843"/>
      <c r="Q435" s="2843"/>
      <c r="R435" s="2843"/>
      <c r="S435" s="2843"/>
      <c r="T435" s="2843"/>
    </row>
    <row r="436" spans="1:20" ht="17.100000000000001" customHeight="1" x14ac:dyDescent="0.3">
      <c r="A436" s="2789" t="s">
        <v>510</v>
      </c>
      <c r="B436" s="2790"/>
      <c r="C436" s="136"/>
      <c r="D436" s="136"/>
      <c r="E436" s="2843"/>
      <c r="F436" s="2843"/>
      <c r="G436" s="2843"/>
      <c r="H436" s="2844"/>
      <c r="I436" s="2843">
        <v>0</v>
      </c>
      <c r="J436" s="2844"/>
      <c r="K436" s="140"/>
      <c r="L436" s="155" t="s">
        <v>600</v>
      </c>
      <c r="M436" s="155"/>
      <c r="N436" s="155"/>
      <c r="O436" s="2843"/>
      <c r="P436" s="2843"/>
      <c r="Q436" s="2843"/>
      <c r="R436" s="2843"/>
      <c r="S436" s="2843">
        <v>0</v>
      </c>
      <c r="T436" s="2843"/>
    </row>
    <row r="437" spans="1:20" ht="17.100000000000001" customHeight="1" x14ac:dyDescent="0.35">
      <c r="A437" s="2795" t="s">
        <v>512</v>
      </c>
      <c r="B437" s="2796"/>
      <c r="C437" s="136"/>
      <c r="D437" s="136"/>
      <c r="E437" s="2845"/>
      <c r="F437" s="2846"/>
      <c r="G437" s="2843"/>
      <c r="H437" s="2844"/>
      <c r="I437" s="2922">
        <v>1451691.2</v>
      </c>
      <c r="J437" s="2923"/>
      <c r="K437" s="137"/>
      <c r="L437" s="155" t="s">
        <v>513</v>
      </c>
      <c r="M437" s="156" t="s">
        <v>601</v>
      </c>
      <c r="N437" s="156" t="s">
        <v>503</v>
      </c>
      <c r="O437" s="2843">
        <v>106</v>
      </c>
      <c r="P437" s="2843"/>
      <c r="Q437" s="2843">
        <v>2620.3200000000002</v>
      </c>
      <c r="R437" s="2843"/>
      <c r="S437" s="2843">
        <v>277753.92000000004</v>
      </c>
      <c r="T437" s="2843"/>
    </row>
    <row r="438" spans="1:20" ht="17.100000000000001" customHeight="1" x14ac:dyDescent="0.4">
      <c r="A438" s="2789" t="s">
        <v>515</v>
      </c>
      <c r="B438" s="2790"/>
      <c r="C438" s="136" t="s">
        <v>502</v>
      </c>
      <c r="D438" s="136" t="s">
        <v>503</v>
      </c>
      <c r="E438" s="2845">
        <v>4</v>
      </c>
      <c r="F438" s="2846"/>
      <c r="G438" s="2841">
        <v>38202.400000000001</v>
      </c>
      <c r="H438" s="2842">
        <v>38202.400000000001</v>
      </c>
      <c r="I438" s="2843">
        <v>152809.60000000001</v>
      </c>
      <c r="J438" s="2844"/>
      <c r="K438" s="140"/>
      <c r="L438" s="155" t="s">
        <v>516</v>
      </c>
      <c r="M438" s="156" t="s">
        <v>744</v>
      </c>
      <c r="N438" s="156" t="s">
        <v>604</v>
      </c>
      <c r="O438" s="2843">
        <v>5</v>
      </c>
      <c r="P438" s="2843"/>
      <c r="Q438" s="2843">
        <v>11552.94</v>
      </c>
      <c r="R438" s="2843"/>
      <c r="S438" s="2843">
        <v>57764.700000000004</v>
      </c>
      <c r="T438" s="2843"/>
    </row>
    <row r="439" spans="1:20" ht="17.100000000000001" customHeight="1" x14ac:dyDescent="0.3">
      <c r="A439" s="2789" t="s">
        <v>518</v>
      </c>
      <c r="B439" s="2790"/>
      <c r="C439" s="136"/>
      <c r="D439" s="136"/>
      <c r="E439" s="2845"/>
      <c r="F439" s="2846"/>
      <c r="G439" s="2843"/>
      <c r="H439" s="2844"/>
      <c r="I439" s="2843">
        <v>0</v>
      </c>
      <c r="J439" s="2844"/>
      <c r="K439" s="140"/>
      <c r="L439" s="155" t="s">
        <v>605</v>
      </c>
      <c r="M439" s="156" t="s">
        <v>605</v>
      </c>
      <c r="N439" s="156" t="s">
        <v>605</v>
      </c>
      <c r="O439" s="2843">
        <v>800</v>
      </c>
      <c r="P439" s="2843"/>
      <c r="Q439" s="2843">
        <v>1797.76</v>
      </c>
      <c r="R439" s="2843"/>
      <c r="S439" s="2843">
        <v>1438208</v>
      </c>
      <c r="T439" s="2843"/>
    </row>
    <row r="440" spans="1:20" ht="17.100000000000001" customHeight="1" x14ac:dyDescent="0.3">
      <c r="A440" s="153" t="s">
        <v>520</v>
      </c>
      <c r="B440" s="154"/>
      <c r="C440" s="136"/>
      <c r="D440" s="136"/>
      <c r="E440" s="2845"/>
      <c r="F440" s="2846"/>
      <c r="G440" s="2843"/>
      <c r="H440" s="2844"/>
      <c r="I440" s="2843">
        <v>0</v>
      </c>
      <c r="J440" s="2844"/>
      <c r="K440" s="140"/>
      <c r="L440" s="155" t="s">
        <v>521</v>
      </c>
      <c r="M440" s="156"/>
      <c r="N440" s="156"/>
      <c r="O440" s="2843"/>
      <c r="P440" s="2843"/>
      <c r="Q440" s="2843"/>
      <c r="R440" s="2843"/>
      <c r="S440" s="2843">
        <v>0</v>
      </c>
      <c r="T440" s="2843"/>
    </row>
    <row r="441" spans="1:20" ht="17.100000000000001" customHeight="1" x14ac:dyDescent="0.3">
      <c r="A441" s="2789" t="s">
        <v>522</v>
      </c>
      <c r="B441" s="2790"/>
      <c r="C441" s="136"/>
      <c r="D441" s="136"/>
      <c r="E441" s="2845"/>
      <c r="F441" s="2846"/>
      <c r="G441" s="2843"/>
      <c r="H441" s="2844"/>
      <c r="I441" s="2843">
        <v>0</v>
      </c>
      <c r="J441" s="2844"/>
      <c r="K441" s="140"/>
      <c r="L441" s="155" t="s">
        <v>580</v>
      </c>
      <c r="M441" s="156" t="s">
        <v>745</v>
      </c>
      <c r="N441" s="156" t="s">
        <v>745</v>
      </c>
      <c r="O441" s="2843">
        <v>80</v>
      </c>
      <c r="P441" s="2843"/>
      <c r="Q441" s="2843">
        <v>3932.6</v>
      </c>
      <c r="R441" s="2843"/>
      <c r="S441" s="2843">
        <v>314608</v>
      </c>
      <c r="T441" s="2843"/>
    </row>
    <row r="442" spans="1:20" ht="17.100000000000001" customHeight="1" x14ac:dyDescent="0.4">
      <c r="A442" s="153" t="s">
        <v>746</v>
      </c>
      <c r="B442" s="154"/>
      <c r="C442" s="136" t="s">
        <v>502</v>
      </c>
      <c r="D442" s="136" t="s">
        <v>503</v>
      </c>
      <c r="E442" s="2845">
        <v>5</v>
      </c>
      <c r="F442" s="2846"/>
      <c r="G442" s="2841">
        <v>38202.400000000001</v>
      </c>
      <c r="H442" s="2842">
        <v>38202.400000000001</v>
      </c>
      <c r="I442" s="2843">
        <v>191012</v>
      </c>
      <c r="J442" s="2844"/>
      <c r="K442" s="140"/>
      <c r="L442" s="155" t="s">
        <v>516</v>
      </c>
      <c r="M442" s="155"/>
      <c r="N442" s="155"/>
      <c r="O442" s="2843"/>
      <c r="P442" s="2843"/>
      <c r="Q442" s="2843"/>
      <c r="R442" s="2843"/>
      <c r="S442" s="2843"/>
      <c r="T442" s="2843"/>
    </row>
    <row r="443" spans="1:20" ht="17.100000000000001" customHeight="1" x14ac:dyDescent="0.4">
      <c r="A443" s="153" t="s">
        <v>525</v>
      </c>
      <c r="B443" s="157"/>
      <c r="C443" s="136" t="s">
        <v>502</v>
      </c>
      <c r="D443" s="136" t="s">
        <v>503</v>
      </c>
      <c r="E443" s="2855">
        <v>2</v>
      </c>
      <c r="F443" s="2855"/>
      <c r="G443" s="2841">
        <v>38202.400000000001</v>
      </c>
      <c r="H443" s="2842">
        <v>38202.400000000001</v>
      </c>
      <c r="I443" s="2843">
        <v>76404.800000000003</v>
      </c>
      <c r="J443" s="2844"/>
      <c r="K443" s="140"/>
      <c r="L443" s="155"/>
      <c r="M443" s="155"/>
      <c r="N443" s="155"/>
      <c r="O443" s="2843"/>
      <c r="P443" s="2843"/>
      <c r="Q443" s="2843"/>
      <c r="R443" s="2843"/>
      <c r="S443" s="2843"/>
      <c r="T443" s="2843"/>
    </row>
    <row r="444" spans="1:20" ht="17.100000000000001" customHeight="1" x14ac:dyDescent="0.3">
      <c r="A444" s="153" t="s">
        <v>481</v>
      </c>
      <c r="B444" s="154"/>
      <c r="C444" s="136"/>
      <c r="D444" s="136"/>
      <c r="E444" s="2843"/>
      <c r="F444" s="2843"/>
      <c r="G444" s="2843"/>
      <c r="H444" s="2844"/>
      <c r="I444" s="2843">
        <v>0</v>
      </c>
      <c r="J444" s="2844"/>
      <c r="K444" s="140"/>
      <c r="L444" s="155"/>
      <c r="M444" s="155"/>
      <c r="N444" s="155"/>
      <c r="O444" s="2843"/>
      <c r="P444" s="2843"/>
      <c r="Q444" s="2843"/>
      <c r="R444" s="2843"/>
      <c r="S444" s="2843"/>
      <c r="T444" s="2843"/>
    </row>
    <row r="445" spans="1:20" ht="17.100000000000001" customHeight="1" x14ac:dyDescent="0.4">
      <c r="A445" s="2778" t="s">
        <v>526</v>
      </c>
      <c r="B445" s="2779"/>
      <c r="C445" s="136" t="s">
        <v>502</v>
      </c>
      <c r="D445" s="136" t="s">
        <v>503</v>
      </c>
      <c r="E445" s="2845">
        <v>3</v>
      </c>
      <c r="F445" s="2846"/>
      <c r="G445" s="2841">
        <v>38202.400000000001</v>
      </c>
      <c r="H445" s="2842">
        <v>38202.400000000001</v>
      </c>
      <c r="I445" s="2843">
        <v>114607.20000000001</v>
      </c>
      <c r="J445" s="2844"/>
      <c r="K445" s="140"/>
      <c r="L445" s="158" t="s">
        <v>527</v>
      </c>
      <c r="M445" s="159"/>
      <c r="N445" s="159"/>
      <c r="O445" s="2791"/>
      <c r="P445" s="2792"/>
      <c r="Q445" s="2791"/>
      <c r="R445" s="2792"/>
      <c r="S445" s="2793">
        <v>6619856.3199999994</v>
      </c>
      <c r="T445" s="2794"/>
    </row>
    <row r="446" spans="1:20" ht="17.100000000000001" customHeight="1" x14ac:dyDescent="0.3">
      <c r="A446" s="153" t="s">
        <v>528</v>
      </c>
      <c r="B446" s="154"/>
      <c r="C446" s="136"/>
      <c r="D446" s="136"/>
      <c r="E446" s="2845"/>
      <c r="F446" s="2846"/>
      <c r="G446" s="2759"/>
      <c r="H446" s="2760"/>
      <c r="I446" s="2843">
        <v>0</v>
      </c>
      <c r="J446" s="2844"/>
      <c r="K446" s="140"/>
      <c r="L446" s="160" t="s">
        <v>582</v>
      </c>
      <c r="M446" s="161"/>
      <c r="N446" s="161"/>
      <c r="O446" s="162"/>
      <c r="P446" s="162"/>
      <c r="Q446" s="162"/>
      <c r="R446" s="162"/>
      <c r="S446" s="162"/>
      <c r="T446" s="163"/>
    </row>
    <row r="447" spans="1:20" ht="17.100000000000001" customHeight="1" x14ac:dyDescent="0.4">
      <c r="A447" s="2778" t="s">
        <v>530</v>
      </c>
      <c r="B447" s="2779"/>
      <c r="C447" s="136" t="s">
        <v>502</v>
      </c>
      <c r="D447" s="136" t="s">
        <v>503</v>
      </c>
      <c r="E447" s="2845">
        <v>3</v>
      </c>
      <c r="F447" s="2846"/>
      <c r="G447" s="2841">
        <v>38202.400000000001</v>
      </c>
      <c r="H447" s="2842">
        <v>38202.400000000001</v>
      </c>
      <c r="I447" s="2843">
        <v>114607.20000000001</v>
      </c>
      <c r="J447" s="2844"/>
      <c r="K447" s="140"/>
      <c r="L447" s="164" t="s">
        <v>531</v>
      </c>
      <c r="M447" s="165">
        <v>0.05</v>
      </c>
      <c r="N447" s="166"/>
      <c r="O447" s="32"/>
      <c r="P447" s="32"/>
      <c r="Q447" s="32"/>
      <c r="R447" s="32"/>
      <c r="S447" s="2775">
        <v>513817.59199255687</v>
      </c>
      <c r="T447" s="2760"/>
    </row>
    <row r="448" spans="1:20" ht="17.100000000000001" customHeight="1" x14ac:dyDescent="0.3">
      <c r="A448" s="153" t="s">
        <v>532</v>
      </c>
      <c r="B448" s="154"/>
      <c r="C448" s="136"/>
      <c r="D448" s="136"/>
      <c r="E448" s="2845"/>
      <c r="F448" s="2846"/>
      <c r="G448" s="2843"/>
      <c r="H448" s="2844"/>
      <c r="I448" s="2843">
        <v>0</v>
      </c>
      <c r="J448" s="2844"/>
      <c r="K448" s="140"/>
      <c r="L448" s="168" t="s">
        <v>533</v>
      </c>
      <c r="M448" s="166"/>
      <c r="N448" s="166"/>
      <c r="O448" s="32"/>
      <c r="P448" s="32"/>
      <c r="Q448" s="32"/>
      <c r="R448" s="32"/>
      <c r="S448" s="2775">
        <v>95000</v>
      </c>
      <c r="T448" s="2760"/>
    </row>
    <row r="449" spans="1:20" ht="17.100000000000001" customHeight="1" x14ac:dyDescent="0.3">
      <c r="A449" s="149" t="s">
        <v>583</v>
      </c>
      <c r="B449" s="152"/>
      <c r="C449" s="156"/>
      <c r="D449" s="156"/>
      <c r="E449" s="2855"/>
      <c r="F449" s="2855"/>
      <c r="G449" s="2843"/>
      <c r="H449" s="2844"/>
      <c r="I449" s="2843">
        <v>0</v>
      </c>
      <c r="J449" s="2844"/>
      <c r="K449" s="140"/>
      <c r="L449" s="169" t="s">
        <v>535</v>
      </c>
      <c r="M449" s="166"/>
      <c r="N449" s="166"/>
      <c r="O449" s="32"/>
      <c r="P449" s="32"/>
      <c r="Q449" s="32"/>
      <c r="R449" s="32"/>
      <c r="S449" s="2775">
        <v>500000</v>
      </c>
      <c r="T449" s="2760"/>
    </row>
    <row r="450" spans="1:20" ht="17.100000000000001" customHeight="1" x14ac:dyDescent="0.4">
      <c r="A450" s="170" t="s">
        <v>584</v>
      </c>
      <c r="B450" s="171"/>
      <c r="C450" s="172" t="s">
        <v>502</v>
      </c>
      <c r="D450" s="136" t="s">
        <v>503</v>
      </c>
      <c r="E450" s="2856">
        <v>8</v>
      </c>
      <c r="F450" s="2856"/>
      <c r="G450" s="2841">
        <v>38202.400000000001</v>
      </c>
      <c r="H450" s="2842">
        <v>38202.400000000001</v>
      </c>
      <c r="I450" s="2843">
        <v>305619.20000000001</v>
      </c>
      <c r="J450" s="2844"/>
      <c r="K450" s="140"/>
      <c r="L450" s="169" t="s">
        <v>537</v>
      </c>
      <c r="M450" s="166"/>
      <c r="N450" s="166"/>
      <c r="O450" s="32"/>
      <c r="P450" s="32"/>
      <c r="Q450" s="32"/>
      <c r="R450" s="32"/>
      <c r="S450" s="2775">
        <v>308290.55519553408</v>
      </c>
      <c r="T450" s="2760"/>
    </row>
    <row r="451" spans="1:20" ht="17.100000000000001" customHeight="1" x14ac:dyDescent="0.3">
      <c r="A451" s="153" t="s">
        <v>538</v>
      </c>
      <c r="B451" s="154"/>
      <c r="C451" s="136"/>
      <c r="D451" s="136"/>
      <c r="E451" s="2845"/>
      <c r="F451" s="2846"/>
      <c r="G451" s="2843"/>
      <c r="H451" s="2844"/>
      <c r="I451" s="2843">
        <v>0</v>
      </c>
      <c r="J451" s="2844"/>
      <c r="K451" s="140"/>
      <c r="L451" s="185" t="s">
        <v>510</v>
      </c>
      <c r="M451" s="173"/>
      <c r="N451" s="173"/>
      <c r="O451" s="186"/>
      <c r="P451" s="186"/>
      <c r="Q451" s="186"/>
      <c r="R451" s="186"/>
      <c r="S451" s="2757">
        <v>180000</v>
      </c>
      <c r="T451" s="2758"/>
    </row>
    <row r="452" spans="1:20" ht="17.100000000000001" customHeight="1" x14ac:dyDescent="0.3">
      <c r="A452" s="2778" t="s">
        <v>732</v>
      </c>
      <c r="B452" s="2779"/>
      <c r="C452" s="136"/>
      <c r="D452" s="136"/>
      <c r="E452" s="2845"/>
      <c r="F452" s="2846"/>
      <c r="G452" s="2843"/>
      <c r="H452" s="2844"/>
      <c r="I452" s="2843">
        <v>0</v>
      </c>
      <c r="J452" s="2844"/>
      <c r="K452" s="140"/>
      <c r="L452" s="174" t="s">
        <v>539</v>
      </c>
      <c r="M452" s="175"/>
      <c r="N452" s="175"/>
      <c r="O452" s="176"/>
      <c r="P452" s="176"/>
      <c r="Q452" s="176"/>
      <c r="R452" s="176"/>
      <c r="S452" s="2787">
        <v>1597108.147188091</v>
      </c>
      <c r="T452" s="2788"/>
    </row>
    <row r="453" spans="1:20" ht="17.100000000000001" customHeight="1" x14ac:dyDescent="0.3">
      <c r="A453" s="2778" t="s">
        <v>540</v>
      </c>
      <c r="B453" s="2779"/>
      <c r="C453" s="136"/>
      <c r="D453" s="136"/>
      <c r="E453" s="2843"/>
      <c r="F453" s="2843"/>
      <c r="G453" s="2843"/>
      <c r="H453" s="2844"/>
      <c r="I453" s="2843">
        <v>0</v>
      </c>
      <c r="J453" s="2844"/>
      <c r="K453" s="140"/>
      <c r="L453" s="177"/>
      <c r="M453" s="166"/>
      <c r="N453" s="166"/>
      <c r="O453" s="32"/>
      <c r="P453" s="32"/>
      <c r="Q453" s="32"/>
      <c r="R453" s="32"/>
      <c r="S453" s="32"/>
      <c r="T453" s="167"/>
    </row>
    <row r="454" spans="1:20" ht="17.100000000000001" customHeight="1" thickBot="1" x14ac:dyDescent="0.45">
      <c r="A454" s="2778" t="s">
        <v>541</v>
      </c>
      <c r="B454" s="2779"/>
      <c r="C454" s="136" t="s">
        <v>502</v>
      </c>
      <c r="D454" s="136" t="s">
        <v>503</v>
      </c>
      <c r="E454" s="2845">
        <v>3</v>
      </c>
      <c r="F454" s="2846"/>
      <c r="G454" s="2841">
        <v>38202.400000000001</v>
      </c>
      <c r="H454" s="2842">
        <v>38202.400000000001</v>
      </c>
      <c r="I454" s="2843">
        <v>114607.20000000001</v>
      </c>
      <c r="J454" s="2844"/>
      <c r="K454" s="140"/>
      <c r="L454" s="178" t="s">
        <v>588</v>
      </c>
      <c r="M454" s="179"/>
      <c r="N454" s="179"/>
      <c r="O454" s="179"/>
      <c r="P454" s="179"/>
      <c r="Q454" s="179"/>
      <c r="R454" s="179"/>
      <c r="S454" s="2780">
        <v>11873459.987039229</v>
      </c>
      <c r="T454" s="2781"/>
    </row>
    <row r="455" spans="1:20" ht="17.100000000000001" customHeight="1" thickBot="1" x14ac:dyDescent="0.45">
      <c r="A455" s="149" t="s">
        <v>543</v>
      </c>
      <c r="B455" s="152"/>
      <c r="C455" s="156" t="s">
        <v>502</v>
      </c>
      <c r="D455" s="136" t="s">
        <v>503</v>
      </c>
      <c r="E455" s="2843">
        <v>2</v>
      </c>
      <c r="F455" s="2844"/>
      <c r="G455" s="2841">
        <v>38202.400000000001</v>
      </c>
      <c r="H455" s="2842">
        <v>38202.400000000001</v>
      </c>
      <c r="I455" s="2843">
        <v>76404.800000000003</v>
      </c>
      <c r="J455" s="2844"/>
      <c r="K455" s="140"/>
      <c r="L455" s="53"/>
      <c r="M455" s="53"/>
      <c r="N455" s="53"/>
      <c r="O455" s="53"/>
      <c r="P455" s="53"/>
      <c r="Q455" s="53"/>
      <c r="R455" s="53"/>
      <c r="S455" s="53"/>
      <c r="T455" s="53"/>
    </row>
    <row r="456" spans="1:20" ht="17.100000000000001" customHeight="1" x14ac:dyDescent="0.3">
      <c r="A456" s="149" t="s">
        <v>544</v>
      </c>
      <c r="B456" s="152"/>
      <c r="C456" s="156"/>
      <c r="D456" s="136"/>
      <c r="E456" s="2843"/>
      <c r="F456" s="2844"/>
      <c r="G456" s="2843"/>
      <c r="H456" s="2844"/>
      <c r="I456" s="2843">
        <v>0</v>
      </c>
      <c r="J456" s="2844"/>
      <c r="K456" s="140"/>
      <c r="L456" s="53"/>
      <c r="M456" s="2782" t="s">
        <v>545</v>
      </c>
      <c r="N456" s="2783"/>
      <c r="O456" s="2783"/>
      <c r="P456" s="2783"/>
      <c r="Q456" s="2784"/>
      <c r="R456" s="53"/>
      <c r="S456" s="53"/>
      <c r="T456" s="53"/>
    </row>
    <row r="457" spans="1:20" ht="17.100000000000001" customHeight="1" x14ac:dyDescent="0.3">
      <c r="A457" s="149" t="s">
        <v>546</v>
      </c>
      <c r="B457" s="152"/>
      <c r="C457" s="156"/>
      <c r="D457" s="156"/>
      <c r="E457" s="2843"/>
      <c r="F457" s="2844"/>
      <c r="G457" s="2843"/>
      <c r="H457" s="2844"/>
      <c r="I457" s="2843">
        <v>0</v>
      </c>
      <c r="J457" s="2844"/>
      <c r="K457" s="140"/>
      <c r="L457" s="166"/>
      <c r="M457" s="116" t="s">
        <v>547</v>
      </c>
      <c r="N457" s="117"/>
      <c r="O457" s="117"/>
      <c r="P457" s="117"/>
      <c r="Q457" s="118">
        <v>4.9906128494723205</v>
      </c>
      <c r="R457" s="166"/>
      <c r="S457" s="166"/>
      <c r="T457" s="166"/>
    </row>
    <row r="458" spans="1:20" ht="17.100000000000001" customHeight="1" x14ac:dyDescent="0.4">
      <c r="A458" s="149" t="s">
        <v>747</v>
      </c>
      <c r="B458" s="152"/>
      <c r="C458" s="156" t="s">
        <v>502</v>
      </c>
      <c r="D458" s="136" t="s">
        <v>503</v>
      </c>
      <c r="E458" s="2843">
        <v>8</v>
      </c>
      <c r="F458" s="2844"/>
      <c r="G458" s="2841">
        <v>38202.400000000001</v>
      </c>
      <c r="H458" s="2842">
        <v>38202.400000000001</v>
      </c>
      <c r="I458" s="2843">
        <v>305619.20000000001</v>
      </c>
      <c r="J458" s="2844"/>
      <c r="K458" s="140"/>
      <c r="L458" s="166"/>
      <c r="M458" s="119" t="s">
        <v>549</v>
      </c>
      <c r="N458" s="117"/>
      <c r="O458" s="117"/>
      <c r="P458" s="120"/>
      <c r="Q458" s="121">
        <v>11873459.987039229</v>
      </c>
      <c r="R458" s="166"/>
      <c r="S458" s="166"/>
      <c r="T458" s="166"/>
    </row>
    <row r="459" spans="1:20" ht="17.100000000000001" customHeight="1" x14ac:dyDescent="0.35">
      <c r="A459" s="151" t="s">
        <v>550</v>
      </c>
      <c r="B459" s="152"/>
      <c r="C459" s="156"/>
      <c r="D459" s="156"/>
      <c r="E459" s="2843"/>
      <c r="F459" s="2844"/>
      <c r="G459" s="2843"/>
      <c r="H459" s="2844"/>
      <c r="I459" s="2922">
        <v>1312605.4998511388</v>
      </c>
      <c r="J459" s="2923"/>
      <c r="K459" s="137"/>
      <c r="L459" s="166"/>
      <c r="M459" s="116" t="s">
        <v>551</v>
      </c>
      <c r="N459" s="117"/>
      <c r="O459" s="117"/>
      <c r="P459" s="117"/>
      <c r="Q459" s="121">
        <v>1897499.9999999998</v>
      </c>
      <c r="R459" s="55"/>
      <c r="S459" s="166"/>
      <c r="T459" s="166"/>
    </row>
    <row r="460" spans="1:20" ht="17.100000000000001" customHeight="1" x14ac:dyDescent="0.4">
      <c r="A460" s="149" t="s">
        <v>552</v>
      </c>
      <c r="B460" s="152"/>
      <c r="C460" s="156" t="s">
        <v>502</v>
      </c>
      <c r="D460" s="136" t="s">
        <v>503</v>
      </c>
      <c r="E460" s="2843">
        <v>20</v>
      </c>
      <c r="F460" s="2844"/>
      <c r="G460" s="2841">
        <v>38202.400000000001</v>
      </c>
      <c r="H460" s="2842">
        <v>38202.400000000001</v>
      </c>
      <c r="I460" s="2843">
        <v>764048</v>
      </c>
      <c r="J460" s="2844"/>
      <c r="K460" s="140"/>
      <c r="L460" s="166"/>
      <c r="M460" s="116" t="s">
        <v>763</v>
      </c>
      <c r="N460" s="117"/>
      <c r="O460" s="117"/>
      <c r="P460" s="117"/>
      <c r="Q460" s="121">
        <v>9469687.8818737268</v>
      </c>
      <c r="R460" s="61"/>
      <c r="S460" s="166"/>
      <c r="T460" s="166"/>
    </row>
    <row r="461" spans="1:20" ht="17.100000000000001" customHeight="1" thickBot="1" x14ac:dyDescent="0.35">
      <c r="A461" s="149" t="s">
        <v>553</v>
      </c>
      <c r="B461" s="152"/>
      <c r="C461" s="156"/>
      <c r="D461" s="156"/>
      <c r="E461" s="2843"/>
      <c r="F461" s="2844"/>
      <c r="G461" s="2843"/>
      <c r="H461" s="2844"/>
      <c r="I461" s="2843">
        <v>0</v>
      </c>
      <c r="J461" s="2844"/>
      <c r="K461" s="140"/>
      <c r="L461" s="166"/>
      <c r="M461" s="123" t="s">
        <v>554</v>
      </c>
      <c r="N461" s="124"/>
      <c r="O461" s="124"/>
      <c r="P461" s="124"/>
      <c r="Q461" s="125">
        <v>-2403772.1051655021</v>
      </c>
      <c r="R461" s="166"/>
      <c r="S461" s="166"/>
      <c r="T461" s="166"/>
    </row>
    <row r="462" spans="1:20" ht="17.100000000000001" customHeight="1" thickBot="1" x14ac:dyDescent="0.35">
      <c r="A462" s="149" t="s">
        <v>619</v>
      </c>
      <c r="B462" s="152"/>
      <c r="C462" s="156"/>
      <c r="D462" s="156"/>
      <c r="E462" s="2843"/>
      <c r="F462" s="2844"/>
      <c r="G462" s="2843"/>
      <c r="H462" s="2844"/>
      <c r="I462" s="2843">
        <v>0</v>
      </c>
      <c r="J462" s="2844"/>
      <c r="K462" s="140"/>
      <c r="L462" s="53"/>
      <c r="M462" s="1097" t="s">
        <v>764</v>
      </c>
      <c r="N462" s="1098"/>
      <c r="O462" s="1098"/>
      <c r="P462" s="1098"/>
      <c r="Q462" s="1100">
        <v>-20.244916880078758</v>
      </c>
      <c r="R462" s="53"/>
      <c r="S462" s="53"/>
      <c r="T462" s="53"/>
    </row>
    <row r="463" spans="1:20" ht="17.100000000000001" customHeight="1" x14ac:dyDescent="0.3">
      <c r="A463" s="149" t="s">
        <v>1239</v>
      </c>
      <c r="B463" s="152"/>
      <c r="C463" s="156"/>
      <c r="D463" s="156" t="s">
        <v>799</v>
      </c>
      <c r="E463" s="2843"/>
      <c r="F463" s="2844"/>
      <c r="G463" s="2843"/>
      <c r="H463" s="2844"/>
      <c r="I463" s="2843">
        <v>120000</v>
      </c>
      <c r="J463" s="2844"/>
      <c r="K463" s="140"/>
      <c r="L463" s="7" t="s">
        <v>1530</v>
      </c>
      <c r="M463" s="8"/>
      <c r="N463" s="8"/>
      <c r="O463" s="8"/>
      <c r="P463" s="9"/>
      <c r="Q463" s="10"/>
      <c r="R463" s="2085"/>
      <c r="S463" s="53"/>
      <c r="T463" s="52"/>
    </row>
    <row r="464" spans="1:20" ht="17.100000000000001" customHeight="1" x14ac:dyDescent="0.3">
      <c r="A464" s="149" t="s">
        <v>620</v>
      </c>
      <c r="B464" s="152"/>
      <c r="C464" s="156" t="s">
        <v>735</v>
      </c>
      <c r="D464" s="156" t="s">
        <v>561</v>
      </c>
      <c r="E464" s="2925">
        <v>4.9906128494723205</v>
      </c>
      <c r="F464" s="2929"/>
      <c r="G464" s="2843">
        <v>85872.72</v>
      </c>
      <c r="H464" s="2844">
        <v>85872.72</v>
      </c>
      <c r="I464" s="2843">
        <v>428557.49985113874</v>
      </c>
      <c r="J464" s="2844"/>
      <c r="K464" s="140"/>
      <c r="L464" s="2155" t="s">
        <v>1585</v>
      </c>
      <c r="M464" s="53"/>
      <c r="N464" s="53"/>
      <c r="O464" s="53"/>
      <c r="P464" s="53"/>
      <c r="Q464" s="53"/>
      <c r="R464" s="53"/>
      <c r="S464" s="52"/>
      <c r="T464" s="53"/>
    </row>
    <row r="465" spans="1:20" ht="17.100000000000001" customHeight="1" thickBot="1" x14ac:dyDescent="0.25">
      <c r="A465" s="180" t="s">
        <v>563</v>
      </c>
      <c r="B465" s="181"/>
      <c r="C465" s="182"/>
      <c r="D465" s="183"/>
      <c r="E465" s="2761">
        <v>72</v>
      </c>
      <c r="F465" s="2762"/>
      <c r="G465" s="2763"/>
      <c r="H465" s="2764"/>
      <c r="I465" s="2761">
        <v>3656495.5198511383</v>
      </c>
      <c r="J465" s="2762"/>
      <c r="K465" s="184"/>
      <c r="L465" s="166"/>
      <c r="M465" s="53"/>
      <c r="N465" s="53"/>
      <c r="O465" s="53"/>
      <c r="P465" s="53"/>
      <c r="Q465" s="53"/>
      <c r="R465" s="61"/>
      <c r="S465" s="166"/>
      <c r="T465" s="166"/>
    </row>
    <row r="466" spans="1:20" ht="13.9" customHeight="1" x14ac:dyDescent="0.2">
      <c r="A466" s="48"/>
      <c r="B466" s="48"/>
      <c r="C466" s="49"/>
      <c r="D466" s="49"/>
      <c r="E466" s="49"/>
      <c r="F466" s="49"/>
      <c r="G466" s="50"/>
      <c r="H466" s="50"/>
      <c r="I466" s="52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</row>
    <row r="467" spans="1:20" ht="13.9" customHeight="1" x14ac:dyDescent="0.2">
      <c r="A467" s="48"/>
      <c r="B467" s="48"/>
      <c r="C467" s="49"/>
      <c r="D467" s="49"/>
      <c r="E467" s="49"/>
      <c r="F467" s="49"/>
      <c r="G467" s="50"/>
      <c r="H467" s="50"/>
      <c r="I467" s="52"/>
      <c r="J467" s="53"/>
      <c r="K467" s="53"/>
      <c r="L467" s="48"/>
      <c r="M467" s="48"/>
      <c r="N467" s="49"/>
      <c r="O467" s="49"/>
      <c r="P467" s="49"/>
      <c r="Q467" s="49"/>
      <c r="R467" s="53"/>
      <c r="S467" s="53"/>
      <c r="T467" s="53"/>
    </row>
    <row r="468" spans="1:20" ht="13.9" customHeight="1" x14ac:dyDescent="0.2">
      <c r="A468" s="2854"/>
      <c r="B468" s="2854"/>
      <c r="C468" s="2854"/>
      <c r="D468" s="2854"/>
      <c r="E468" s="2854"/>
      <c r="F468" s="2854"/>
      <c r="G468" s="2854"/>
      <c r="H468" s="2854"/>
      <c r="I468" s="2854"/>
      <c r="J468" s="2854"/>
      <c r="K468" s="2854"/>
      <c r="L468" s="2854"/>
      <c r="M468" s="2854"/>
      <c r="N468" s="2854"/>
      <c r="O468" s="2854"/>
      <c r="P468" s="2854"/>
      <c r="Q468" s="2854"/>
      <c r="R468" s="2854"/>
      <c r="S468" s="2854"/>
      <c r="T468" s="2854"/>
    </row>
    <row r="469" spans="1:20" ht="13.9" customHeight="1" x14ac:dyDescent="0.2">
      <c r="A469" s="2930"/>
      <c r="B469" s="2930"/>
      <c r="C469" s="2930"/>
      <c r="D469" s="2930"/>
      <c r="E469" s="2930"/>
      <c r="F469" s="2930"/>
      <c r="G469" s="2930"/>
      <c r="H469" s="2930"/>
      <c r="I469" s="2930"/>
      <c r="J469" s="2930"/>
      <c r="K469" s="2930"/>
      <c r="L469" s="2930"/>
      <c r="M469" s="2930"/>
      <c r="N469" s="2930"/>
      <c r="O469" s="2930"/>
      <c r="P469" s="2930"/>
      <c r="Q469" s="2930"/>
      <c r="R469" s="2930"/>
      <c r="S469" s="2930"/>
      <c r="T469" s="2930"/>
    </row>
    <row r="470" spans="1:20" ht="10.9" customHeight="1" x14ac:dyDescent="0.2">
      <c r="A470" s="188"/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</row>
    <row r="471" spans="1:20" ht="14.1" customHeight="1" x14ac:dyDescent="0.2">
      <c r="A471" s="48"/>
      <c r="B471" s="48"/>
      <c r="C471" s="49"/>
      <c r="D471" s="49"/>
      <c r="E471" s="49"/>
      <c r="F471" s="49"/>
      <c r="G471" s="50"/>
      <c r="H471" s="50"/>
      <c r="I471" s="52"/>
      <c r="J471" s="53"/>
      <c r="K471" s="53"/>
      <c r="L471" s="48"/>
      <c r="M471" s="48"/>
      <c r="N471" s="49"/>
      <c r="O471" s="49"/>
      <c r="P471" s="49"/>
      <c r="Q471" s="49"/>
      <c r="R471" s="53"/>
      <c r="S471" s="53"/>
      <c r="T471" s="53"/>
    </row>
    <row r="472" spans="1:20" ht="14.1" customHeight="1" x14ac:dyDescent="0.2">
      <c r="A472" s="2863" t="s">
        <v>1915</v>
      </c>
      <c r="B472" s="2863"/>
      <c r="C472" s="2863"/>
      <c r="D472" s="2863"/>
      <c r="E472" s="2863"/>
      <c r="F472" s="2863"/>
      <c r="G472" s="2863"/>
      <c r="H472" s="2863"/>
      <c r="I472" s="2863"/>
      <c r="J472" s="2863"/>
      <c r="K472" s="2863"/>
      <c r="L472" s="2863"/>
      <c r="M472" s="2863"/>
      <c r="N472" s="2863"/>
      <c r="O472" s="2863"/>
      <c r="P472" s="2863"/>
      <c r="Q472" s="2863"/>
      <c r="R472" s="2863"/>
      <c r="S472" s="2863"/>
      <c r="T472" s="2863"/>
    </row>
    <row r="473" spans="1:20" ht="14.1" customHeight="1" x14ac:dyDescent="0.2">
      <c r="A473" s="56"/>
      <c r="B473" s="56"/>
      <c r="C473" s="131"/>
      <c r="D473" s="57"/>
      <c r="E473" s="57"/>
      <c r="F473" s="57"/>
      <c r="G473" s="59"/>
      <c r="H473" s="59"/>
      <c r="I473" s="61"/>
      <c r="J473" s="53"/>
      <c r="K473" s="53"/>
      <c r="L473" s="56"/>
      <c r="M473" s="56"/>
      <c r="N473" s="131"/>
      <c r="O473" s="53"/>
      <c r="P473" s="53"/>
      <c r="Q473" s="53"/>
      <c r="R473" s="53"/>
      <c r="S473" s="53"/>
      <c r="T473" s="53"/>
    </row>
    <row r="474" spans="1:20" ht="14.1" customHeight="1" thickBot="1" x14ac:dyDescent="0.25">
      <c r="A474" s="56"/>
      <c r="B474" s="56"/>
      <c r="C474" s="57"/>
      <c r="D474" s="57"/>
      <c r="E474" s="57"/>
      <c r="F474" s="57"/>
      <c r="G474" s="59"/>
      <c r="H474" s="59"/>
      <c r="I474" s="61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</row>
    <row r="475" spans="1:20" ht="17.100000000000001" customHeight="1" x14ac:dyDescent="0.3">
      <c r="A475" s="2812" t="s">
        <v>441</v>
      </c>
      <c r="B475" s="2813"/>
      <c r="C475" s="2818" t="s">
        <v>442</v>
      </c>
      <c r="D475" s="2819"/>
      <c r="E475" s="2819"/>
      <c r="F475" s="2820"/>
      <c r="G475" s="2824" t="s">
        <v>443</v>
      </c>
      <c r="H475" s="2825"/>
      <c r="I475" s="2818" t="s">
        <v>445</v>
      </c>
      <c r="J475" s="2820"/>
      <c r="K475" s="62"/>
      <c r="L475" s="2826" t="s">
        <v>441</v>
      </c>
      <c r="M475" s="2819" t="s">
        <v>442</v>
      </c>
      <c r="N475" s="2819"/>
      <c r="O475" s="2819"/>
      <c r="P475" s="2820"/>
      <c r="Q475" s="2824" t="s">
        <v>443</v>
      </c>
      <c r="R475" s="2825"/>
      <c r="S475" s="2818" t="s">
        <v>445</v>
      </c>
      <c r="T475" s="2849"/>
    </row>
    <row r="476" spans="1:20" ht="17.100000000000001" customHeight="1" thickBot="1" x14ac:dyDescent="0.35">
      <c r="A476" s="2814"/>
      <c r="B476" s="2815"/>
      <c r="C476" s="2821"/>
      <c r="D476" s="2822"/>
      <c r="E476" s="2822"/>
      <c r="F476" s="2823"/>
      <c r="G476" s="2829" t="s">
        <v>446</v>
      </c>
      <c r="H476" s="2830"/>
      <c r="I476" s="2831"/>
      <c r="J476" s="2832"/>
      <c r="K476" s="62"/>
      <c r="L476" s="2827"/>
      <c r="M476" s="2822"/>
      <c r="N476" s="2822"/>
      <c r="O476" s="2822"/>
      <c r="P476" s="2823"/>
      <c r="Q476" s="2829" t="s">
        <v>446</v>
      </c>
      <c r="R476" s="2830"/>
      <c r="S476" s="2831"/>
      <c r="T476" s="2850"/>
    </row>
    <row r="477" spans="1:20" ht="17.100000000000001" customHeight="1" x14ac:dyDescent="0.3">
      <c r="A477" s="2814"/>
      <c r="B477" s="2815"/>
      <c r="C477" s="66" t="s">
        <v>447</v>
      </c>
      <c r="D477" s="2873" t="s">
        <v>448</v>
      </c>
      <c r="E477" s="2831" t="s">
        <v>449</v>
      </c>
      <c r="F477" s="2832"/>
      <c r="G477" s="2829" t="s">
        <v>450</v>
      </c>
      <c r="H477" s="2830"/>
      <c r="I477" s="2831" t="s">
        <v>354</v>
      </c>
      <c r="J477" s="2832"/>
      <c r="K477" s="62"/>
      <c r="L477" s="2827"/>
      <c r="M477" s="64" t="s">
        <v>447</v>
      </c>
      <c r="N477" s="2873" t="s">
        <v>448</v>
      </c>
      <c r="O477" s="2831" t="s">
        <v>449</v>
      </c>
      <c r="P477" s="2832"/>
      <c r="Q477" s="2829" t="s">
        <v>450</v>
      </c>
      <c r="R477" s="2830"/>
      <c r="S477" s="2831" t="s">
        <v>354</v>
      </c>
      <c r="T477" s="2850"/>
    </row>
    <row r="478" spans="1:20" ht="17.100000000000001" customHeight="1" thickBot="1" x14ac:dyDescent="0.35">
      <c r="A478" s="2816"/>
      <c r="B478" s="2817"/>
      <c r="C478" s="67" t="s">
        <v>451</v>
      </c>
      <c r="D478" s="2834"/>
      <c r="E478" s="2821"/>
      <c r="F478" s="2823"/>
      <c r="G478" s="2761"/>
      <c r="H478" s="2762"/>
      <c r="I478" s="2835"/>
      <c r="J478" s="2836"/>
      <c r="K478" s="62"/>
      <c r="L478" s="2828"/>
      <c r="M478" s="63" t="s">
        <v>451</v>
      </c>
      <c r="N478" s="2834"/>
      <c r="O478" s="2821"/>
      <c r="P478" s="2823"/>
      <c r="Q478" s="2761"/>
      <c r="R478" s="2762"/>
      <c r="S478" s="2852"/>
      <c r="T478" s="2853"/>
    </row>
    <row r="479" spans="1:20" ht="17.100000000000001" customHeight="1" x14ac:dyDescent="0.3">
      <c r="A479" s="132" t="s">
        <v>452</v>
      </c>
      <c r="B479" s="133"/>
      <c r="C479" s="134"/>
      <c r="D479" s="134"/>
      <c r="E479" s="2919"/>
      <c r="F479" s="2920"/>
      <c r="G479" s="2851"/>
      <c r="H479" s="2921"/>
      <c r="I479" s="2807"/>
      <c r="J479" s="2808"/>
      <c r="K479" s="53"/>
      <c r="L479" s="135" t="s">
        <v>453</v>
      </c>
      <c r="M479" s="134"/>
      <c r="N479" s="134"/>
      <c r="O479" s="2851"/>
      <c r="P479" s="2851"/>
      <c r="Q479" s="2851"/>
      <c r="R479" s="2851"/>
      <c r="S479" s="2851"/>
      <c r="T479" s="2851"/>
    </row>
    <row r="480" spans="1:20" ht="17.100000000000001" customHeight="1" x14ac:dyDescent="0.35">
      <c r="A480" s="2795" t="s">
        <v>454</v>
      </c>
      <c r="B480" s="2796"/>
      <c r="C480" s="136"/>
      <c r="D480" s="136"/>
      <c r="E480" s="2845"/>
      <c r="F480" s="2846"/>
      <c r="G480" s="2843"/>
      <c r="H480" s="2844"/>
      <c r="I480" s="2922">
        <v>0</v>
      </c>
      <c r="J480" s="2923"/>
      <c r="K480" s="137"/>
      <c r="L480" s="138"/>
      <c r="M480" s="136"/>
      <c r="N480" s="136"/>
      <c r="O480" s="2843"/>
      <c r="P480" s="2843"/>
      <c r="Q480" s="2843"/>
      <c r="R480" s="2843"/>
      <c r="S480" s="2843"/>
      <c r="T480" s="2843"/>
    </row>
    <row r="481" spans="1:20" ht="17.100000000000001" customHeight="1" x14ac:dyDescent="0.3">
      <c r="A481" s="2789" t="s">
        <v>455</v>
      </c>
      <c r="B481" s="2790"/>
      <c r="C481" s="136"/>
      <c r="D481" s="136"/>
      <c r="E481" s="2845"/>
      <c r="F481" s="2846"/>
      <c r="G481" s="2843"/>
      <c r="H481" s="2844"/>
      <c r="I481" s="2843">
        <v>0</v>
      </c>
      <c r="J481" s="2844"/>
      <c r="K481" s="140"/>
      <c r="L481" s="138" t="s">
        <v>456</v>
      </c>
      <c r="M481" s="136" t="s">
        <v>748</v>
      </c>
      <c r="N481" s="136" t="s">
        <v>458</v>
      </c>
      <c r="O481" s="2843">
        <v>20</v>
      </c>
      <c r="P481" s="2843"/>
      <c r="Q481" s="2843">
        <v>19663</v>
      </c>
      <c r="R481" s="2843"/>
      <c r="S481" s="2843">
        <v>393260</v>
      </c>
      <c r="T481" s="2843"/>
    </row>
    <row r="482" spans="1:20" ht="17.100000000000001" customHeight="1" x14ac:dyDescent="0.3">
      <c r="A482" s="2789" t="s">
        <v>459</v>
      </c>
      <c r="B482" s="2790"/>
      <c r="C482" s="136"/>
      <c r="D482" s="136"/>
      <c r="E482" s="2845"/>
      <c r="F482" s="2846"/>
      <c r="G482" s="2843"/>
      <c r="H482" s="2844"/>
      <c r="I482" s="2843">
        <v>0</v>
      </c>
      <c r="J482" s="2844"/>
      <c r="K482" s="140"/>
      <c r="L482" s="138" t="s">
        <v>460</v>
      </c>
      <c r="M482" s="136"/>
      <c r="N482" s="136"/>
      <c r="O482" s="2843"/>
      <c r="P482" s="2843"/>
      <c r="Q482" s="2843"/>
      <c r="R482" s="2843"/>
      <c r="S482" s="2843">
        <v>0</v>
      </c>
      <c r="T482" s="2843"/>
    </row>
    <row r="483" spans="1:20" ht="17.100000000000001" customHeight="1" x14ac:dyDescent="0.3">
      <c r="A483" s="2789" t="s">
        <v>461</v>
      </c>
      <c r="B483" s="2790"/>
      <c r="C483" s="136"/>
      <c r="D483" s="136"/>
      <c r="E483" s="2845"/>
      <c r="F483" s="2845"/>
      <c r="G483" s="2843"/>
      <c r="H483" s="2844"/>
      <c r="I483" s="2843">
        <v>0</v>
      </c>
      <c r="J483" s="2844"/>
      <c r="K483" s="140"/>
      <c r="L483" s="138" t="s">
        <v>462</v>
      </c>
      <c r="M483" s="136"/>
      <c r="N483" s="136"/>
      <c r="O483" s="2843"/>
      <c r="P483" s="2843"/>
      <c r="Q483" s="2843"/>
      <c r="R483" s="2843"/>
      <c r="S483" s="2843">
        <v>0</v>
      </c>
      <c r="T483" s="2843"/>
    </row>
    <row r="484" spans="1:20" ht="17.100000000000001" customHeight="1" x14ac:dyDescent="0.2">
      <c r="A484" s="2800" t="s">
        <v>565</v>
      </c>
      <c r="B484" s="2801"/>
      <c r="C484" s="136"/>
      <c r="D484" s="136"/>
      <c r="E484" s="2845"/>
      <c r="F484" s="2845"/>
      <c r="G484" s="2843"/>
      <c r="H484" s="2843"/>
      <c r="I484" s="2922">
        <v>599078.07999999996</v>
      </c>
      <c r="J484" s="2922"/>
      <c r="K484" s="142"/>
      <c r="L484" s="138" t="s">
        <v>567</v>
      </c>
      <c r="M484" s="136"/>
      <c r="N484" s="136"/>
      <c r="O484" s="2843"/>
      <c r="P484" s="2843"/>
      <c r="Q484" s="2843"/>
      <c r="R484" s="2843"/>
      <c r="S484" s="2843">
        <v>0</v>
      </c>
      <c r="T484" s="2843"/>
    </row>
    <row r="485" spans="1:20" ht="17.100000000000001" customHeight="1" x14ac:dyDescent="0.3">
      <c r="A485" s="143" t="s">
        <v>467</v>
      </c>
      <c r="B485" s="144"/>
      <c r="C485" s="136"/>
      <c r="D485" s="136"/>
      <c r="E485" s="2845"/>
      <c r="F485" s="2845"/>
      <c r="G485" s="2843"/>
      <c r="H485" s="2844"/>
      <c r="I485" s="2843">
        <v>0</v>
      </c>
      <c r="J485" s="2844"/>
      <c r="K485" s="140"/>
      <c r="L485" s="138" t="s">
        <v>749</v>
      </c>
      <c r="M485" s="136" t="s">
        <v>465</v>
      </c>
      <c r="N485" s="136" t="s">
        <v>458</v>
      </c>
      <c r="O485" s="2843">
        <v>4</v>
      </c>
      <c r="P485" s="2843"/>
      <c r="Q485" s="2802">
        <v>108420</v>
      </c>
      <c r="R485" s="2802"/>
      <c r="S485" s="2843">
        <v>433680</v>
      </c>
      <c r="T485" s="2843"/>
    </row>
    <row r="486" spans="1:20" ht="17.100000000000001" customHeight="1" x14ac:dyDescent="0.3">
      <c r="A486" s="145" t="s">
        <v>716</v>
      </c>
      <c r="B486" s="146"/>
      <c r="C486" s="136"/>
      <c r="D486" s="136"/>
      <c r="E486" s="2845"/>
      <c r="F486" s="2845"/>
      <c r="G486" s="2843"/>
      <c r="H486" s="2844"/>
      <c r="I486" s="2843">
        <v>0</v>
      </c>
      <c r="J486" s="2844"/>
      <c r="K486" s="140"/>
      <c r="L486" s="138" t="s">
        <v>567</v>
      </c>
      <c r="M486" s="136" t="s">
        <v>570</v>
      </c>
      <c r="N486" s="136" t="s">
        <v>458</v>
      </c>
      <c r="O486" s="2843">
        <v>2</v>
      </c>
      <c r="P486" s="2843"/>
      <c r="Q486" s="2799">
        <v>103300</v>
      </c>
      <c r="R486" s="2799"/>
      <c r="S486" s="2843">
        <v>206600</v>
      </c>
      <c r="T486" s="2843"/>
    </row>
    <row r="487" spans="1:20" ht="17.100000000000001" customHeight="1" x14ac:dyDescent="0.3">
      <c r="A487" s="143" t="s">
        <v>471</v>
      </c>
      <c r="B487" s="144"/>
      <c r="C487" s="136" t="s">
        <v>472</v>
      </c>
      <c r="D487" s="136" t="s">
        <v>569</v>
      </c>
      <c r="E487" s="2845">
        <v>2</v>
      </c>
      <c r="F487" s="2845"/>
      <c r="G487" s="2843">
        <v>92185.02</v>
      </c>
      <c r="H487" s="2844">
        <v>92185.02</v>
      </c>
      <c r="I487" s="2843">
        <v>184370.04</v>
      </c>
      <c r="J487" s="2844"/>
      <c r="K487" s="140"/>
      <c r="L487" s="138" t="s">
        <v>567</v>
      </c>
      <c r="M487" s="136" t="s">
        <v>568</v>
      </c>
      <c r="N487" s="136" t="s">
        <v>458</v>
      </c>
      <c r="O487" s="2843">
        <v>2</v>
      </c>
      <c r="P487" s="2843"/>
      <c r="Q487" s="2843">
        <v>136883</v>
      </c>
      <c r="R487" s="2843"/>
      <c r="S487" s="2843">
        <v>273766</v>
      </c>
      <c r="T487" s="2843"/>
    </row>
    <row r="488" spans="1:20" ht="17.100000000000001" customHeight="1" x14ac:dyDescent="0.3">
      <c r="A488" s="143" t="s">
        <v>475</v>
      </c>
      <c r="B488" s="144"/>
      <c r="C488" s="136" t="s">
        <v>472</v>
      </c>
      <c r="D488" s="136" t="s">
        <v>569</v>
      </c>
      <c r="E488" s="2845">
        <v>1</v>
      </c>
      <c r="F488" s="2845"/>
      <c r="G488" s="2843">
        <v>173034.4</v>
      </c>
      <c r="H488" s="2844">
        <v>173034.4</v>
      </c>
      <c r="I488" s="2843">
        <v>173034.4</v>
      </c>
      <c r="J488" s="2844"/>
      <c r="K488" s="140"/>
      <c r="L488" s="138" t="s">
        <v>567</v>
      </c>
      <c r="M488" s="136" t="s">
        <v>566</v>
      </c>
      <c r="N488" s="136" t="s">
        <v>458</v>
      </c>
      <c r="O488" s="2843">
        <v>2</v>
      </c>
      <c r="P488" s="2843"/>
      <c r="Q488" s="2924">
        <v>71430</v>
      </c>
      <c r="R488" s="2924"/>
      <c r="S488" s="2843">
        <v>142860</v>
      </c>
      <c r="T488" s="2843"/>
    </row>
    <row r="489" spans="1:20" ht="17.100000000000001" customHeight="1" x14ac:dyDescent="0.3">
      <c r="A489" s="147" t="s">
        <v>476</v>
      </c>
      <c r="B489" s="148"/>
      <c r="C489" s="136" t="s">
        <v>472</v>
      </c>
      <c r="D489" s="136" t="s">
        <v>569</v>
      </c>
      <c r="E489" s="2845">
        <v>2</v>
      </c>
      <c r="F489" s="2845"/>
      <c r="G489" s="2843">
        <v>92185.02</v>
      </c>
      <c r="H489" s="2844">
        <v>92185.02</v>
      </c>
      <c r="I489" s="2843">
        <v>184370.04</v>
      </c>
      <c r="J489" s="2844"/>
      <c r="K489" s="140"/>
      <c r="L489" s="138"/>
      <c r="M489" s="136"/>
      <c r="N489" s="136"/>
      <c r="O489" s="2843"/>
      <c r="P489" s="2843"/>
      <c r="Q489" s="2843"/>
      <c r="R489" s="2843"/>
      <c r="S489" s="2843"/>
      <c r="T489" s="2843"/>
    </row>
    <row r="490" spans="1:20" ht="17.100000000000001" customHeight="1" x14ac:dyDescent="0.3">
      <c r="A490" s="143" t="s">
        <v>480</v>
      </c>
      <c r="B490" s="144"/>
      <c r="C490" s="136"/>
      <c r="D490" s="136"/>
      <c r="E490" s="2845"/>
      <c r="F490" s="2845"/>
      <c r="G490" s="2843"/>
      <c r="H490" s="2844"/>
      <c r="I490" s="2843">
        <v>0</v>
      </c>
      <c r="J490" s="2844"/>
      <c r="K490" s="140"/>
      <c r="L490" s="138" t="s">
        <v>481</v>
      </c>
      <c r="M490" s="136"/>
      <c r="N490" s="136"/>
      <c r="O490" s="2843"/>
      <c r="P490" s="2843"/>
      <c r="Q490" s="2843"/>
      <c r="R490" s="2843"/>
      <c r="S490" s="2843">
        <v>0</v>
      </c>
      <c r="T490" s="2843"/>
    </row>
    <row r="491" spans="1:20" ht="17.100000000000001" customHeight="1" x14ac:dyDescent="0.3">
      <c r="A491" s="143" t="s">
        <v>482</v>
      </c>
      <c r="B491" s="144"/>
      <c r="C491" s="136"/>
      <c r="D491" s="136"/>
      <c r="E491" s="2845"/>
      <c r="F491" s="2845"/>
      <c r="G491" s="2843"/>
      <c r="H491" s="2844"/>
      <c r="I491" s="2843">
        <v>0</v>
      </c>
      <c r="J491" s="2844"/>
      <c r="K491" s="140"/>
      <c r="L491" s="138" t="s">
        <v>483</v>
      </c>
      <c r="M491" s="136" t="s">
        <v>750</v>
      </c>
      <c r="N491" s="136" t="s">
        <v>596</v>
      </c>
      <c r="O491" s="2847">
        <v>0.25</v>
      </c>
      <c r="P491" s="2847"/>
      <c r="Q491" s="2843">
        <v>81822.460000000006</v>
      </c>
      <c r="R491" s="2843"/>
      <c r="S491" s="2843">
        <v>20455.615000000002</v>
      </c>
      <c r="T491" s="2843"/>
    </row>
    <row r="492" spans="1:20" ht="17.100000000000001" customHeight="1" x14ac:dyDescent="0.3">
      <c r="A492" s="2797" t="s">
        <v>486</v>
      </c>
      <c r="B492" s="2798"/>
      <c r="C492" s="136"/>
      <c r="D492" s="136"/>
      <c r="E492" s="2845"/>
      <c r="F492" s="2846"/>
      <c r="G492" s="2843"/>
      <c r="H492" s="2844"/>
      <c r="I492" s="2843">
        <v>0</v>
      </c>
      <c r="J492" s="2844"/>
      <c r="K492" s="140"/>
      <c r="L492" s="138" t="s">
        <v>487</v>
      </c>
      <c r="M492" s="136" t="s">
        <v>751</v>
      </c>
      <c r="N492" s="136" t="s">
        <v>458</v>
      </c>
      <c r="O492" s="2843">
        <v>2</v>
      </c>
      <c r="P492" s="2843"/>
      <c r="Q492" s="2843">
        <v>24819</v>
      </c>
      <c r="R492" s="2843"/>
      <c r="S492" s="2843">
        <v>49638</v>
      </c>
      <c r="T492" s="2843"/>
    </row>
    <row r="493" spans="1:20" ht="17.100000000000001" customHeight="1" x14ac:dyDescent="0.3">
      <c r="A493" s="143" t="s">
        <v>460</v>
      </c>
      <c r="B493" s="144"/>
      <c r="C493" s="136"/>
      <c r="D493" s="136"/>
      <c r="E493" s="2845"/>
      <c r="F493" s="2846"/>
      <c r="G493" s="2843"/>
      <c r="H493" s="2844"/>
      <c r="I493" s="2843">
        <v>0</v>
      </c>
      <c r="J493" s="2844"/>
      <c r="K493" s="140"/>
      <c r="L493" s="138" t="s">
        <v>489</v>
      </c>
      <c r="M493" s="136"/>
      <c r="N493" s="136"/>
      <c r="O493" s="2843"/>
      <c r="P493" s="2843"/>
      <c r="Q493" s="2843"/>
      <c r="R493" s="2843"/>
      <c r="S493" s="2843">
        <v>0</v>
      </c>
      <c r="T493" s="2843"/>
    </row>
    <row r="494" spans="1:20" ht="17.100000000000001" customHeight="1" x14ac:dyDescent="0.4">
      <c r="A494" s="2931" t="s">
        <v>752</v>
      </c>
      <c r="B494" s="2932"/>
      <c r="C494" s="136" t="s">
        <v>502</v>
      </c>
      <c r="D494" s="136" t="s">
        <v>503</v>
      </c>
      <c r="E494" s="2845">
        <v>1.5</v>
      </c>
      <c r="F494" s="2846"/>
      <c r="G494" s="2841">
        <v>38202.400000000001</v>
      </c>
      <c r="H494" s="2842">
        <v>38202.400000000001</v>
      </c>
      <c r="I494" s="2843">
        <v>57303.600000000006</v>
      </c>
      <c r="J494" s="2844"/>
      <c r="K494" s="140"/>
      <c r="L494" s="138" t="s">
        <v>492</v>
      </c>
      <c r="M494" s="136" t="s">
        <v>1243</v>
      </c>
      <c r="N494" s="136" t="s">
        <v>458</v>
      </c>
      <c r="O494" s="2925">
        <v>0.5</v>
      </c>
      <c r="P494" s="2925"/>
      <c r="Q494" s="2843">
        <v>98258.82</v>
      </c>
      <c r="R494" s="2843"/>
      <c r="S494" s="2843">
        <v>49129.41</v>
      </c>
      <c r="T494" s="2843"/>
    </row>
    <row r="495" spans="1:20" ht="17.100000000000001" customHeight="1" x14ac:dyDescent="0.3">
      <c r="A495" s="149"/>
      <c r="B495" s="150"/>
      <c r="C495" s="136"/>
      <c r="D495" s="136"/>
      <c r="E495" s="2845"/>
      <c r="F495" s="2846"/>
      <c r="G495" s="2843"/>
      <c r="H495" s="2844"/>
      <c r="I495" s="2843">
        <v>0</v>
      </c>
      <c r="J495" s="2844"/>
      <c r="K495" s="140"/>
      <c r="L495" s="138" t="s">
        <v>495</v>
      </c>
      <c r="M495" s="136"/>
      <c r="N495" s="136"/>
      <c r="O495" s="2847"/>
      <c r="P495" s="2847"/>
      <c r="Q495" s="2843"/>
      <c r="R495" s="2843"/>
      <c r="S495" s="2843">
        <v>0</v>
      </c>
      <c r="T495" s="2843"/>
    </row>
    <row r="496" spans="1:20" ht="17.100000000000001" customHeight="1" x14ac:dyDescent="0.35">
      <c r="A496" s="151" t="s">
        <v>496</v>
      </c>
      <c r="B496" s="152"/>
      <c r="C496" s="136"/>
      <c r="D496" s="136"/>
      <c r="E496" s="2845"/>
      <c r="F496" s="2846"/>
      <c r="G496" s="2843"/>
      <c r="H496" s="2844"/>
      <c r="I496" s="2922">
        <v>138876.96</v>
      </c>
      <c r="J496" s="2923"/>
      <c r="K496" s="140"/>
      <c r="L496" s="138" t="s">
        <v>497</v>
      </c>
      <c r="M496" s="136"/>
      <c r="N496" s="136"/>
      <c r="O496" s="2843"/>
      <c r="P496" s="2843"/>
      <c r="Q496" s="2843"/>
      <c r="R496" s="2843"/>
      <c r="S496" s="2843">
        <v>0</v>
      </c>
      <c r="T496" s="2843"/>
    </row>
    <row r="497" spans="1:20" ht="17.100000000000001" customHeight="1" x14ac:dyDescent="0.3">
      <c r="A497" s="149" t="s">
        <v>498</v>
      </c>
      <c r="B497" s="152"/>
      <c r="C497" s="136" t="s">
        <v>472</v>
      </c>
      <c r="D497" s="136" t="s">
        <v>499</v>
      </c>
      <c r="E497" s="2843">
        <v>1</v>
      </c>
      <c r="F497" s="2843"/>
      <c r="G497" s="2843">
        <v>138876.96</v>
      </c>
      <c r="H497" s="2844">
        <v>138876.96</v>
      </c>
      <c r="I497" s="2843">
        <v>138876.96</v>
      </c>
      <c r="J497" s="2844"/>
      <c r="K497" s="140"/>
      <c r="L497" s="138" t="s">
        <v>500</v>
      </c>
      <c r="M497" s="136"/>
      <c r="N497" s="136"/>
      <c r="O497" s="2843"/>
      <c r="P497" s="2843"/>
      <c r="Q497" s="2843"/>
      <c r="R497" s="2843"/>
      <c r="S497" s="2843">
        <v>0</v>
      </c>
      <c r="T497" s="2843"/>
    </row>
    <row r="498" spans="1:20" ht="17.100000000000001" customHeight="1" x14ac:dyDescent="0.3">
      <c r="A498" s="153" t="s">
        <v>722</v>
      </c>
      <c r="B498" s="154"/>
      <c r="C498" s="136"/>
      <c r="D498" s="136"/>
      <c r="E498" s="2843"/>
      <c r="F498" s="2843"/>
      <c r="G498" s="2843"/>
      <c r="H498" s="2844"/>
      <c r="I498" s="2843">
        <v>0</v>
      </c>
      <c r="J498" s="2844"/>
      <c r="K498" s="140"/>
      <c r="L498" s="138" t="s">
        <v>504</v>
      </c>
      <c r="M498" s="136"/>
      <c r="N498" s="136"/>
      <c r="O498" s="2843"/>
      <c r="P498" s="2843"/>
      <c r="Q498" s="2843"/>
      <c r="R498" s="2843"/>
      <c r="S498" s="2843">
        <v>0</v>
      </c>
      <c r="T498" s="2843"/>
    </row>
    <row r="499" spans="1:20" ht="17.100000000000001" customHeight="1" x14ac:dyDescent="0.3">
      <c r="A499" s="2778" t="s">
        <v>507</v>
      </c>
      <c r="B499" s="2779"/>
      <c r="C499" s="136"/>
      <c r="D499" s="136"/>
      <c r="E499" s="2843"/>
      <c r="F499" s="2843"/>
      <c r="G499" s="2843"/>
      <c r="H499" s="2844"/>
      <c r="I499" s="2843">
        <v>0</v>
      </c>
      <c r="J499" s="2844"/>
      <c r="K499" s="140"/>
      <c r="L499" s="155" t="s">
        <v>510</v>
      </c>
      <c r="M499" s="156"/>
      <c r="N499" s="156"/>
      <c r="O499" s="2843"/>
      <c r="P499" s="2843"/>
      <c r="Q499" s="2843"/>
      <c r="R499" s="2843"/>
      <c r="S499" s="2843">
        <v>0</v>
      </c>
      <c r="T499" s="2843"/>
    </row>
    <row r="500" spans="1:20" ht="17.100000000000001" customHeight="1" x14ac:dyDescent="0.3">
      <c r="A500" s="2789" t="s">
        <v>510</v>
      </c>
      <c r="B500" s="2790"/>
      <c r="C500" s="136"/>
      <c r="D500" s="136"/>
      <c r="E500" s="2843"/>
      <c r="F500" s="2843"/>
      <c r="G500" s="2843"/>
      <c r="H500" s="2844"/>
      <c r="I500" s="2843">
        <v>0</v>
      </c>
      <c r="J500" s="2844"/>
      <c r="K500" s="140"/>
      <c r="L500" s="155"/>
      <c r="M500" s="155"/>
      <c r="N500" s="155"/>
      <c r="O500" s="2843"/>
      <c r="P500" s="2843"/>
      <c r="Q500" s="2843"/>
      <c r="R500" s="2843"/>
      <c r="S500" s="2843"/>
      <c r="T500" s="2843"/>
    </row>
    <row r="501" spans="1:20" ht="17.100000000000001" customHeight="1" x14ac:dyDescent="0.3">
      <c r="A501" s="2789" t="s">
        <v>510</v>
      </c>
      <c r="B501" s="2790"/>
      <c r="C501" s="136"/>
      <c r="D501" s="136"/>
      <c r="E501" s="2843"/>
      <c r="F501" s="2843"/>
      <c r="G501" s="2843"/>
      <c r="H501" s="2844"/>
      <c r="I501" s="2843">
        <v>0</v>
      </c>
      <c r="J501" s="2844"/>
      <c r="K501" s="140"/>
      <c r="L501" s="155" t="s">
        <v>600</v>
      </c>
      <c r="M501" s="155"/>
      <c r="N501" s="155"/>
      <c r="O501" s="2843"/>
      <c r="P501" s="2843"/>
      <c r="Q501" s="2843"/>
      <c r="R501" s="2843"/>
      <c r="S501" s="2843">
        <v>0</v>
      </c>
      <c r="T501" s="2843"/>
    </row>
    <row r="502" spans="1:20" ht="17.100000000000001" customHeight="1" x14ac:dyDescent="0.35">
      <c r="A502" s="2795" t="s">
        <v>512</v>
      </c>
      <c r="B502" s="2796"/>
      <c r="C502" s="136"/>
      <c r="D502" s="136"/>
      <c r="E502" s="2845"/>
      <c r="F502" s="2846"/>
      <c r="G502" s="2843"/>
      <c r="H502" s="2844"/>
      <c r="I502" s="2922">
        <v>477530</v>
      </c>
      <c r="J502" s="2923"/>
      <c r="K502" s="137"/>
      <c r="L502" s="155" t="s">
        <v>755</v>
      </c>
      <c r="M502" s="156" t="s">
        <v>513</v>
      </c>
      <c r="N502" s="155"/>
      <c r="O502" s="2843">
        <v>58</v>
      </c>
      <c r="P502" s="2843"/>
      <c r="Q502" s="2843">
        <v>2620.3200000000002</v>
      </c>
      <c r="R502" s="2843"/>
      <c r="S502" s="2843">
        <v>151978.56</v>
      </c>
      <c r="T502" s="2843"/>
    </row>
    <row r="503" spans="1:20" ht="17.100000000000001" customHeight="1" x14ac:dyDescent="0.3">
      <c r="A503" s="2789" t="s">
        <v>515</v>
      </c>
      <c r="B503" s="2790"/>
      <c r="C503" s="136"/>
      <c r="D503" s="136"/>
      <c r="E503" s="2845"/>
      <c r="F503" s="2846"/>
      <c r="G503" s="2843"/>
      <c r="H503" s="2844"/>
      <c r="I503" s="2843">
        <v>0</v>
      </c>
      <c r="J503" s="2844"/>
      <c r="K503" s="140"/>
      <c r="L503" s="155" t="s">
        <v>516</v>
      </c>
      <c r="M503" s="156" t="s">
        <v>726</v>
      </c>
      <c r="N503" s="155"/>
      <c r="O503" s="2843">
        <v>1</v>
      </c>
      <c r="P503" s="2843"/>
      <c r="Q503" s="2843">
        <v>11573.08</v>
      </c>
      <c r="R503" s="2843"/>
      <c r="S503" s="2843">
        <v>11573.08</v>
      </c>
      <c r="T503" s="2843"/>
    </row>
    <row r="504" spans="1:20" ht="17.100000000000001" customHeight="1" x14ac:dyDescent="0.3">
      <c r="A504" s="2789" t="s">
        <v>518</v>
      </c>
      <c r="B504" s="2790"/>
      <c r="C504" s="136"/>
      <c r="D504" s="136"/>
      <c r="E504" s="2845"/>
      <c r="F504" s="2846"/>
      <c r="G504" s="2843"/>
      <c r="H504" s="2844"/>
      <c r="I504" s="2843">
        <v>0</v>
      </c>
      <c r="J504" s="2844"/>
      <c r="K504" s="140"/>
      <c r="L504" s="155" t="s">
        <v>580</v>
      </c>
      <c r="M504" s="155"/>
      <c r="N504" s="155"/>
      <c r="O504" s="2843"/>
      <c r="P504" s="2843"/>
      <c r="Q504" s="2843"/>
      <c r="R504" s="2843"/>
      <c r="S504" s="2843"/>
      <c r="T504" s="2843"/>
    </row>
    <row r="505" spans="1:20" ht="17.100000000000001" customHeight="1" x14ac:dyDescent="0.3">
      <c r="A505" s="153" t="s">
        <v>520</v>
      </c>
      <c r="B505" s="154"/>
      <c r="C505" s="136"/>
      <c r="D505" s="136"/>
      <c r="E505" s="2845"/>
      <c r="F505" s="2846"/>
      <c r="G505" s="2843"/>
      <c r="H505" s="2844"/>
      <c r="I505" s="2843">
        <v>0</v>
      </c>
      <c r="J505" s="2844"/>
      <c r="K505" s="140"/>
      <c r="L505" s="155" t="s">
        <v>521</v>
      </c>
      <c r="M505" s="155"/>
      <c r="N505" s="155"/>
      <c r="O505" s="2843"/>
      <c r="P505" s="2843"/>
      <c r="Q505" s="2843"/>
      <c r="R505" s="2843"/>
      <c r="S505" s="2843">
        <v>0</v>
      </c>
      <c r="T505" s="2843"/>
    </row>
    <row r="506" spans="1:20" ht="17.100000000000001" customHeight="1" x14ac:dyDescent="0.3">
      <c r="A506" s="2789" t="s">
        <v>522</v>
      </c>
      <c r="B506" s="2790"/>
      <c r="C506" s="136"/>
      <c r="D506" s="136"/>
      <c r="E506" s="2845"/>
      <c r="F506" s="2846"/>
      <c r="G506" s="2843"/>
      <c r="H506" s="2844"/>
      <c r="I506" s="2843">
        <v>0</v>
      </c>
      <c r="J506" s="2844"/>
      <c r="K506" s="140"/>
      <c r="L506" s="155" t="s">
        <v>580</v>
      </c>
      <c r="M506" s="155"/>
      <c r="N506" s="155"/>
      <c r="O506" s="2843"/>
      <c r="P506" s="2843"/>
      <c r="Q506" s="2843"/>
      <c r="R506" s="2843"/>
      <c r="S506" s="2843">
        <v>0</v>
      </c>
      <c r="T506" s="2843"/>
    </row>
    <row r="507" spans="1:20" ht="17.100000000000001" customHeight="1" x14ac:dyDescent="0.3">
      <c r="A507" s="153" t="s">
        <v>523</v>
      </c>
      <c r="B507" s="154"/>
      <c r="C507" s="136"/>
      <c r="D507" s="136"/>
      <c r="E507" s="2845"/>
      <c r="F507" s="2846"/>
      <c r="G507" s="2843"/>
      <c r="H507" s="2844"/>
      <c r="I507" s="2843">
        <v>0</v>
      </c>
      <c r="J507" s="2844"/>
      <c r="K507" s="140"/>
      <c r="L507" s="155" t="s">
        <v>510</v>
      </c>
      <c r="M507" s="155"/>
      <c r="N507" s="155"/>
      <c r="O507" s="2843"/>
      <c r="P507" s="2843"/>
      <c r="Q507" s="2843"/>
      <c r="R507" s="2843"/>
      <c r="S507" s="2843"/>
      <c r="T507" s="2843"/>
    </row>
    <row r="508" spans="1:20" ht="17.100000000000001" customHeight="1" x14ac:dyDescent="0.4">
      <c r="A508" s="153" t="s">
        <v>525</v>
      </c>
      <c r="B508" s="157"/>
      <c r="C508" s="136" t="s">
        <v>502</v>
      </c>
      <c r="D508" s="136" t="s">
        <v>503</v>
      </c>
      <c r="E508" s="2855">
        <v>4</v>
      </c>
      <c r="F508" s="2855"/>
      <c r="G508" s="2841">
        <v>38202.400000000001</v>
      </c>
      <c r="H508" s="2842">
        <v>38202.400000000001</v>
      </c>
      <c r="I508" s="2843">
        <v>152809.60000000001</v>
      </c>
      <c r="J508" s="2844"/>
      <c r="K508" s="140"/>
      <c r="L508" s="155"/>
      <c r="M508" s="155"/>
      <c r="N508" s="155"/>
      <c r="O508" s="2843"/>
      <c r="P508" s="2843"/>
      <c r="Q508" s="2843"/>
      <c r="R508" s="2843"/>
      <c r="S508" s="2843"/>
      <c r="T508" s="2843"/>
    </row>
    <row r="509" spans="1:20" ht="17.100000000000001" customHeight="1" x14ac:dyDescent="0.3">
      <c r="A509" s="153" t="s">
        <v>481</v>
      </c>
      <c r="B509" s="154"/>
      <c r="C509" s="136"/>
      <c r="D509" s="136"/>
      <c r="E509" s="2843"/>
      <c r="F509" s="2843"/>
      <c r="G509" s="2843"/>
      <c r="H509" s="2844"/>
      <c r="I509" s="2843">
        <v>0</v>
      </c>
      <c r="J509" s="2844"/>
      <c r="K509" s="140"/>
      <c r="L509" s="155"/>
      <c r="M509" s="155"/>
      <c r="N509" s="155"/>
      <c r="O509" s="2843"/>
      <c r="P509" s="2843"/>
      <c r="Q509" s="2843"/>
      <c r="R509" s="2843"/>
      <c r="S509" s="2843"/>
      <c r="T509" s="2843"/>
    </row>
    <row r="510" spans="1:20" ht="17.100000000000001" customHeight="1" x14ac:dyDescent="0.3">
      <c r="A510" s="2778" t="s">
        <v>526</v>
      </c>
      <c r="B510" s="2779"/>
      <c r="C510" s="136"/>
      <c r="D510" s="136"/>
      <c r="E510" s="2845"/>
      <c r="F510" s="2846"/>
      <c r="G510" s="2843"/>
      <c r="H510" s="2844"/>
      <c r="I510" s="2843">
        <v>0</v>
      </c>
      <c r="J510" s="2844"/>
      <c r="K510" s="140"/>
      <c r="L510" s="158" t="s">
        <v>527</v>
      </c>
      <c r="M510" s="159"/>
      <c r="N510" s="159"/>
      <c r="O510" s="2791"/>
      <c r="P510" s="2792"/>
      <c r="Q510" s="2791"/>
      <c r="R510" s="2792"/>
      <c r="S510" s="2793">
        <v>1732940.665</v>
      </c>
      <c r="T510" s="2794"/>
    </row>
    <row r="511" spans="1:20" ht="17.100000000000001" customHeight="1" x14ac:dyDescent="0.3">
      <c r="A511" s="153" t="s">
        <v>528</v>
      </c>
      <c r="B511" s="154"/>
      <c r="C511" s="136"/>
      <c r="D511" s="136"/>
      <c r="E511" s="2845"/>
      <c r="F511" s="2846"/>
      <c r="G511" s="2843"/>
      <c r="H511" s="2844"/>
      <c r="I511" s="2843">
        <v>0</v>
      </c>
      <c r="J511" s="2844"/>
      <c r="K511" s="140"/>
      <c r="L511" s="160" t="s">
        <v>582</v>
      </c>
      <c r="M511" s="161"/>
      <c r="N511" s="161"/>
      <c r="O511" s="162"/>
      <c r="P511" s="162"/>
      <c r="Q511" s="162"/>
      <c r="R511" s="162"/>
      <c r="S511" s="162"/>
      <c r="T511" s="163"/>
    </row>
    <row r="512" spans="1:20" ht="17.100000000000001" customHeight="1" x14ac:dyDescent="0.4">
      <c r="A512" s="2778" t="s">
        <v>530</v>
      </c>
      <c r="B512" s="2779"/>
      <c r="C512" s="136" t="s">
        <v>502</v>
      </c>
      <c r="D512" s="136" t="s">
        <v>503</v>
      </c>
      <c r="E512" s="2845">
        <v>2.5</v>
      </c>
      <c r="F512" s="2846"/>
      <c r="G512" s="2841">
        <v>38202.400000000001</v>
      </c>
      <c r="H512" s="2842">
        <v>38202.400000000001</v>
      </c>
      <c r="I512" s="2843">
        <v>95506</v>
      </c>
      <c r="J512" s="2844"/>
      <c r="K512" s="140"/>
      <c r="L512" s="164" t="s">
        <v>531</v>
      </c>
      <c r="M512" s="165">
        <v>0.05</v>
      </c>
      <c r="N512" s="166"/>
      <c r="O512" s="32"/>
      <c r="P512" s="32"/>
      <c r="Q512" s="32"/>
      <c r="R512" s="32"/>
      <c r="S512" s="2775">
        <v>206004.66269971806</v>
      </c>
      <c r="T512" s="2760"/>
    </row>
    <row r="513" spans="1:20" ht="17.100000000000001" customHeight="1" x14ac:dyDescent="0.3">
      <c r="A513" s="153" t="s">
        <v>532</v>
      </c>
      <c r="B513" s="154"/>
      <c r="C513" s="136"/>
      <c r="D513" s="136"/>
      <c r="E513" s="2845"/>
      <c r="F513" s="2846"/>
      <c r="G513" s="2843"/>
      <c r="H513" s="2844"/>
      <c r="I513" s="2843">
        <v>0</v>
      </c>
      <c r="J513" s="2844"/>
      <c r="K513" s="140"/>
      <c r="L513" s="168" t="s">
        <v>533</v>
      </c>
      <c r="M513" s="166"/>
      <c r="N513" s="166"/>
      <c r="O513" s="32"/>
      <c r="P513" s="32"/>
      <c r="Q513" s="32"/>
      <c r="R513" s="32"/>
      <c r="S513" s="2775">
        <v>65000</v>
      </c>
      <c r="T513" s="2760"/>
    </row>
    <row r="514" spans="1:20" ht="17.100000000000001" customHeight="1" x14ac:dyDescent="0.4">
      <c r="A514" s="149" t="s">
        <v>583</v>
      </c>
      <c r="B514" s="152"/>
      <c r="C514" s="156" t="s">
        <v>502</v>
      </c>
      <c r="D514" s="136" t="s">
        <v>503</v>
      </c>
      <c r="E514" s="2855">
        <v>1</v>
      </c>
      <c r="F514" s="2855"/>
      <c r="G514" s="2841">
        <v>38202.400000000001</v>
      </c>
      <c r="H514" s="2842">
        <v>38202.400000000001</v>
      </c>
      <c r="I514" s="2843">
        <v>38202.400000000001</v>
      </c>
      <c r="J514" s="2844"/>
      <c r="K514" s="140"/>
      <c r="L514" s="169" t="s">
        <v>535</v>
      </c>
      <c r="M514" s="166"/>
      <c r="N514" s="166"/>
      <c r="O514" s="32"/>
      <c r="P514" s="32"/>
      <c r="Q514" s="32"/>
      <c r="R514" s="32"/>
      <c r="S514" s="2775">
        <v>450000</v>
      </c>
      <c r="T514" s="2760"/>
    </row>
    <row r="515" spans="1:20" ht="17.100000000000001" customHeight="1" x14ac:dyDescent="0.3">
      <c r="A515" s="170" t="s">
        <v>584</v>
      </c>
      <c r="B515" s="171"/>
      <c r="C515" s="172"/>
      <c r="D515" s="172"/>
      <c r="E515" s="2856"/>
      <c r="F515" s="2856"/>
      <c r="G515" s="2843"/>
      <c r="H515" s="2844"/>
      <c r="I515" s="2843">
        <v>0</v>
      </c>
      <c r="J515" s="2844"/>
      <c r="K515" s="140"/>
      <c r="L515" s="169" t="s">
        <v>585</v>
      </c>
      <c r="M515" s="166"/>
      <c r="N515" s="166"/>
      <c r="O515" s="32"/>
      <c r="P515" s="32"/>
      <c r="Q515" s="32"/>
      <c r="R515" s="32"/>
      <c r="S515" s="2775">
        <v>206004.66269971806</v>
      </c>
      <c r="T515" s="2760"/>
    </row>
    <row r="516" spans="1:20" ht="17.100000000000001" customHeight="1" x14ac:dyDescent="0.3">
      <c r="A516" s="153" t="s">
        <v>538</v>
      </c>
      <c r="B516" s="154"/>
      <c r="C516" s="136"/>
      <c r="D516" s="136"/>
      <c r="E516" s="2845"/>
      <c r="F516" s="2846"/>
      <c r="G516" s="2843"/>
      <c r="H516" s="2844"/>
      <c r="I516" s="2843">
        <v>0</v>
      </c>
      <c r="J516" s="2844"/>
      <c r="K516" s="140"/>
      <c r="L516" s="185" t="s">
        <v>756</v>
      </c>
      <c r="M516" s="173"/>
      <c r="N516" s="173"/>
      <c r="O516" s="186"/>
      <c r="P516" s="186"/>
      <c r="Q516" s="186"/>
      <c r="R516" s="186"/>
      <c r="S516" s="2757">
        <v>60000</v>
      </c>
      <c r="T516" s="2758"/>
    </row>
    <row r="517" spans="1:20" ht="17.100000000000001" customHeight="1" x14ac:dyDescent="0.3">
      <c r="A517" s="2778" t="s">
        <v>732</v>
      </c>
      <c r="B517" s="2779"/>
      <c r="C517" s="136"/>
      <c r="D517" s="136"/>
      <c r="E517" s="2845"/>
      <c r="F517" s="2846"/>
      <c r="G517" s="2843"/>
      <c r="H517" s="2844"/>
      <c r="I517" s="2843">
        <v>0</v>
      </c>
      <c r="J517" s="2844"/>
      <c r="K517" s="140"/>
      <c r="L517" s="174" t="s">
        <v>539</v>
      </c>
      <c r="M517" s="175"/>
      <c r="N517" s="175"/>
      <c r="O517" s="176"/>
      <c r="P517" s="176"/>
      <c r="Q517" s="176"/>
      <c r="R517" s="176"/>
      <c r="S517" s="2787">
        <v>987009.32539943606</v>
      </c>
      <c r="T517" s="2788"/>
    </row>
    <row r="518" spans="1:20" ht="17.100000000000001" customHeight="1" x14ac:dyDescent="0.3">
      <c r="A518" s="2778" t="s">
        <v>540</v>
      </c>
      <c r="B518" s="2779"/>
      <c r="C518" s="136"/>
      <c r="D518" s="136"/>
      <c r="E518" s="2843"/>
      <c r="F518" s="2843"/>
      <c r="G518" s="2843"/>
      <c r="H518" s="2844"/>
      <c r="I518" s="2843">
        <v>0</v>
      </c>
      <c r="J518" s="2844"/>
      <c r="K518" s="140"/>
      <c r="L518" s="177"/>
      <c r="M518" s="166"/>
      <c r="N518" s="166"/>
      <c r="O518" s="32"/>
      <c r="P518" s="32"/>
      <c r="Q518" s="32"/>
      <c r="R518" s="32"/>
      <c r="S518" s="32"/>
      <c r="T518" s="167"/>
    </row>
    <row r="519" spans="1:20" ht="17.100000000000001" customHeight="1" thickBot="1" x14ac:dyDescent="0.45">
      <c r="A519" s="2778" t="s">
        <v>541</v>
      </c>
      <c r="B519" s="2779"/>
      <c r="C519" s="136" t="s">
        <v>502</v>
      </c>
      <c r="D519" s="136" t="s">
        <v>503</v>
      </c>
      <c r="E519" s="2845">
        <v>5</v>
      </c>
      <c r="F519" s="2846"/>
      <c r="G519" s="2841">
        <v>38202.400000000001</v>
      </c>
      <c r="H519" s="2842">
        <v>38202.400000000001</v>
      </c>
      <c r="I519" s="2843">
        <v>191012</v>
      </c>
      <c r="J519" s="2844"/>
      <c r="K519" s="140"/>
      <c r="L519" s="178" t="s">
        <v>588</v>
      </c>
      <c r="M519" s="179"/>
      <c r="N519" s="179"/>
      <c r="O519" s="179"/>
      <c r="P519" s="179"/>
      <c r="Q519" s="179"/>
      <c r="R519" s="179"/>
      <c r="S519" s="2780">
        <v>5107102.5793937966</v>
      </c>
      <c r="T519" s="2781"/>
    </row>
    <row r="520" spans="1:20" ht="17.100000000000001" customHeight="1" thickBot="1" x14ac:dyDescent="0.35">
      <c r="A520" s="149" t="s">
        <v>543</v>
      </c>
      <c r="B520" s="152"/>
      <c r="C520" s="156"/>
      <c r="D520" s="156"/>
      <c r="E520" s="2843"/>
      <c r="F520" s="2844"/>
      <c r="G520" s="2843"/>
      <c r="H520" s="2844"/>
      <c r="I520" s="2843">
        <v>0</v>
      </c>
      <c r="J520" s="2844"/>
      <c r="K520" s="140"/>
      <c r="L520" s="53"/>
      <c r="M520" s="53"/>
      <c r="N520" s="53"/>
      <c r="O520" s="53"/>
      <c r="P520" s="53"/>
      <c r="Q520" s="53"/>
      <c r="R520" s="53"/>
      <c r="S520" s="53"/>
      <c r="T520" s="53"/>
    </row>
    <row r="521" spans="1:20" ht="17.100000000000001" customHeight="1" x14ac:dyDescent="0.3">
      <c r="A521" s="149" t="s">
        <v>544</v>
      </c>
      <c r="B521" s="152"/>
      <c r="C521" s="156"/>
      <c r="D521" s="156"/>
      <c r="E521" s="2843"/>
      <c r="F521" s="2844"/>
      <c r="G521" s="2843"/>
      <c r="H521" s="2844"/>
      <c r="I521" s="2843">
        <v>0</v>
      </c>
      <c r="J521" s="2844"/>
      <c r="K521" s="140"/>
      <c r="L521" s="53"/>
      <c r="M521" s="2782" t="s">
        <v>545</v>
      </c>
      <c r="N521" s="2783"/>
      <c r="O521" s="2783"/>
      <c r="P521" s="2783"/>
      <c r="Q521" s="2784"/>
      <c r="R521" s="53"/>
      <c r="S521" s="53"/>
      <c r="T521" s="53"/>
    </row>
    <row r="522" spans="1:20" ht="17.100000000000001" customHeight="1" x14ac:dyDescent="0.3">
      <c r="A522" s="149" t="s">
        <v>546</v>
      </c>
      <c r="B522" s="152"/>
      <c r="C522" s="156"/>
      <c r="D522" s="156"/>
      <c r="E522" s="2843"/>
      <c r="F522" s="2844"/>
      <c r="G522" s="2843"/>
      <c r="H522" s="2844"/>
      <c r="I522" s="2843">
        <v>0</v>
      </c>
      <c r="J522" s="2844"/>
      <c r="K522" s="140"/>
      <c r="L522" s="166"/>
      <c r="M522" s="116" t="s">
        <v>547</v>
      </c>
      <c r="N522" s="117"/>
      <c r="O522" s="117"/>
      <c r="P522" s="117"/>
      <c r="Q522" s="118">
        <v>4.4470711375737615</v>
      </c>
      <c r="R522" s="166"/>
      <c r="S522" s="166"/>
      <c r="T522" s="166"/>
    </row>
    <row r="523" spans="1:20" ht="17.100000000000001" customHeight="1" x14ac:dyDescent="0.3">
      <c r="A523" s="149" t="s">
        <v>548</v>
      </c>
      <c r="B523" s="152"/>
      <c r="C523" s="156"/>
      <c r="D523" s="156"/>
      <c r="E523" s="2843"/>
      <c r="F523" s="2844"/>
      <c r="G523" s="2843"/>
      <c r="H523" s="2844"/>
      <c r="I523" s="2843">
        <v>0</v>
      </c>
      <c r="J523" s="2844"/>
      <c r="K523" s="140"/>
      <c r="L523" s="166"/>
      <c r="M523" s="119" t="s">
        <v>549</v>
      </c>
      <c r="N523" s="117"/>
      <c r="O523" s="117"/>
      <c r="P523" s="120"/>
      <c r="Q523" s="121">
        <v>5107102.5793937966</v>
      </c>
      <c r="R523" s="166"/>
      <c r="S523" s="166"/>
      <c r="T523" s="166"/>
    </row>
    <row r="524" spans="1:20" ht="17.100000000000001" customHeight="1" x14ac:dyDescent="0.35">
      <c r="A524" s="151" t="s">
        <v>550</v>
      </c>
      <c r="B524" s="152"/>
      <c r="C524" s="156"/>
      <c r="D524" s="156"/>
      <c r="E524" s="2843"/>
      <c r="F524" s="2844"/>
      <c r="G524" s="2843"/>
      <c r="H524" s="2844"/>
      <c r="I524" s="2922">
        <v>1171667.548994361</v>
      </c>
      <c r="J524" s="2923"/>
      <c r="K524" s="137"/>
      <c r="L524" s="166"/>
      <c r="M524" s="116" t="s">
        <v>551</v>
      </c>
      <c r="N524" s="117"/>
      <c r="O524" s="117"/>
      <c r="P524" s="117"/>
      <c r="Q524" s="121">
        <v>1367762.75</v>
      </c>
      <c r="R524" s="55"/>
      <c r="S524" s="166"/>
      <c r="T524" s="166"/>
    </row>
    <row r="525" spans="1:20" ht="17.100000000000001" customHeight="1" x14ac:dyDescent="0.3">
      <c r="A525" s="149" t="s">
        <v>552</v>
      </c>
      <c r="B525" s="152"/>
      <c r="C525" s="156"/>
      <c r="D525" s="156" t="s">
        <v>458</v>
      </c>
      <c r="E525" s="2843">
        <v>4447.0711375737619</v>
      </c>
      <c r="F525" s="2844"/>
      <c r="G525" s="2843">
        <v>134.62</v>
      </c>
      <c r="H525" s="2844">
        <v>134.62</v>
      </c>
      <c r="I525" s="2843">
        <v>598664.7165401798</v>
      </c>
      <c r="J525" s="2844"/>
      <c r="K525" s="140"/>
      <c r="L525" s="166"/>
      <c r="M525" s="116" t="s">
        <v>763</v>
      </c>
      <c r="N525" s="117"/>
      <c r="O525" s="117"/>
      <c r="P525" s="117"/>
      <c r="Q525" s="121">
        <v>6082538.2485735165</v>
      </c>
      <c r="R525" s="61"/>
      <c r="S525" s="166"/>
      <c r="T525" s="166"/>
    </row>
    <row r="526" spans="1:20" ht="17.100000000000001" customHeight="1" thickBot="1" x14ac:dyDescent="0.45">
      <c r="A526" s="149" t="s">
        <v>1242</v>
      </c>
      <c r="B526" s="152"/>
      <c r="C526" s="156" t="s">
        <v>502</v>
      </c>
      <c r="D526" s="156" t="s">
        <v>503</v>
      </c>
      <c r="E526" s="2843">
        <v>6</v>
      </c>
      <c r="F526" s="2844"/>
      <c r="G526" s="2841">
        <v>38202.400000000001</v>
      </c>
      <c r="H526" s="2842">
        <v>38202.400000000001</v>
      </c>
      <c r="I526" s="2843">
        <v>229214.40000000002</v>
      </c>
      <c r="J526" s="2844"/>
      <c r="K526" s="140"/>
      <c r="L526" s="166"/>
      <c r="M526" s="123" t="s">
        <v>554</v>
      </c>
      <c r="N526" s="124"/>
      <c r="O526" s="124"/>
      <c r="P526" s="124"/>
      <c r="Q526" s="125">
        <v>975435.66917971987</v>
      </c>
      <c r="R526" s="166"/>
      <c r="S526" s="166"/>
      <c r="T526" s="166"/>
    </row>
    <row r="527" spans="1:20" ht="17.100000000000001" customHeight="1" thickBot="1" x14ac:dyDescent="0.35">
      <c r="A527" s="149"/>
      <c r="B527" s="152"/>
      <c r="C527" s="156"/>
      <c r="D527" s="156"/>
      <c r="E527" s="2843"/>
      <c r="F527" s="2844"/>
      <c r="G527" s="2843"/>
      <c r="H527" s="2844"/>
      <c r="I527" s="2843">
        <v>0</v>
      </c>
      <c r="J527" s="2844"/>
      <c r="K527" s="140"/>
      <c r="L527" s="53"/>
      <c r="M527" s="1097" t="s">
        <v>764</v>
      </c>
      <c r="N527" s="1098"/>
      <c r="O527" s="1098"/>
      <c r="P527" s="1098"/>
      <c r="Q527" s="1100">
        <v>19.099590306163424</v>
      </c>
      <c r="R527" s="53"/>
      <c r="S527" s="53"/>
      <c r="T527" s="53"/>
    </row>
    <row r="528" spans="1:20" ht="17.100000000000001" customHeight="1" x14ac:dyDescent="0.3">
      <c r="A528" s="149" t="s">
        <v>1532</v>
      </c>
      <c r="B528" s="152"/>
      <c r="C528" s="156"/>
      <c r="D528" s="156" t="s">
        <v>1241</v>
      </c>
      <c r="E528" s="2843"/>
      <c r="F528" s="2844"/>
      <c r="G528" s="2843"/>
      <c r="H528" s="2844"/>
      <c r="I528" s="2843">
        <v>35000</v>
      </c>
      <c r="J528" s="2844"/>
      <c r="K528" s="140"/>
      <c r="L528" s="7" t="s">
        <v>1530</v>
      </c>
      <c r="M528" s="8"/>
      <c r="N528" s="8"/>
      <c r="O528" s="8"/>
      <c r="P528" s="9"/>
      <c r="Q528" s="10"/>
      <c r="R528" s="2085"/>
      <c r="S528" s="52"/>
      <c r="T528" s="53"/>
    </row>
    <row r="529" spans="1:20" ht="17.100000000000001" customHeight="1" x14ac:dyDescent="0.3">
      <c r="A529" s="149" t="s">
        <v>734</v>
      </c>
      <c r="B529" s="152"/>
      <c r="C529" s="156" t="s">
        <v>757</v>
      </c>
      <c r="D529" s="156" t="s">
        <v>561</v>
      </c>
      <c r="E529" s="2847">
        <v>4.4470711375737615</v>
      </c>
      <c r="F529" s="2848"/>
      <c r="G529" s="2843">
        <v>69436.36</v>
      </c>
      <c r="H529" s="2844">
        <v>69436.36</v>
      </c>
      <c r="I529" s="2843">
        <v>308788.43245418125</v>
      </c>
      <c r="J529" s="2844"/>
      <c r="K529" s="140"/>
      <c r="L529" s="2155" t="s">
        <v>1585</v>
      </c>
      <c r="M529" s="53"/>
      <c r="N529" s="53"/>
      <c r="O529" s="53"/>
      <c r="P529" s="53"/>
      <c r="Q529" s="53"/>
      <c r="R529" s="53"/>
      <c r="S529" s="53"/>
      <c r="T529" s="53"/>
    </row>
    <row r="530" spans="1:20" ht="17.100000000000001" customHeight="1" thickBot="1" x14ac:dyDescent="0.25">
      <c r="A530" s="180" t="s">
        <v>563</v>
      </c>
      <c r="B530" s="181"/>
      <c r="C530" s="182"/>
      <c r="D530" s="183"/>
      <c r="E530" s="2761">
        <v>20</v>
      </c>
      <c r="F530" s="2762"/>
      <c r="G530" s="2763"/>
      <c r="H530" s="2764"/>
      <c r="I530" s="2761">
        <v>2387152.588994361</v>
      </c>
      <c r="J530" s="2762"/>
      <c r="K530" s="184"/>
      <c r="L530" s="166"/>
      <c r="M530" s="53"/>
      <c r="N530" s="53"/>
      <c r="O530" s="53"/>
      <c r="P530" s="53"/>
      <c r="Q530" s="53"/>
      <c r="R530" s="61"/>
      <c r="S530" s="166"/>
      <c r="T530" s="166"/>
    </row>
    <row r="531" spans="1:20" ht="14.1" customHeight="1" x14ac:dyDescent="0.2">
      <c r="A531" s="48"/>
      <c r="B531" s="48"/>
      <c r="C531" s="49"/>
      <c r="D531" s="49"/>
      <c r="E531" s="49"/>
      <c r="F531" s="49"/>
      <c r="G531" s="50"/>
      <c r="H531" s="50"/>
      <c r="I531" s="52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</row>
    <row r="532" spans="1:20" ht="14.1" customHeight="1" x14ac:dyDescent="0.2">
      <c r="A532" s="48"/>
      <c r="B532" s="48"/>
      <c r="C532" s="49"/>
      <c r="D532" s="49"/>
      <c r="E532" s="49"/>
      <c r="F532" s="49"/>
      <c r="G532" s="50"/>
      <c r="H532" s="50"/>
      <c r="I532" s="52"/>
      <c r="J532" s="53"/>
      <c r="K532" s="53"/>
      <c r="L532" s="48"/>
      <c r="M532" s="48"/>
      <c r="N532" s="49"/>
      <c r="O532" s="49"/>
      <c r="P532" s="49"/>
      <c r="Q532" s="49"/>
      <c r="R532" s="53"/>
      <c r="S532" s="53"/>
      <c r="T532" s="53"/>
    </row>
    <row r="533" spans="1:20" ht="14.1" customHeight="1" x14ac:dyDescent="0.2">
      <c r="A533" s="2854"/>
      <c r="B533" s="2854"/>
      <c r="C533" s="2854"/>
      <c r="D533" s="2854"/>
      <c r="E533" s="2854"/>
      <c r="F533" s="2854"/>
      <c r="G533" s="2854"/>
      <c r="H533" s="2854"/>
      <c r="I533" s="2854"/>
      <c r="J533" s="2854"/>
      <c r="K533" s="2854"/>
      <c r="L533" s="2854"/>
      <c r="M533" s="2854"/>
      <c r="N533" s="2854"/>
      <c r="O533" s="2854"/>
      <c r="P533" s="2854"/>
      <c r="Q533" s="2854"/>
      <c r="R533" s="2854"/>
      <c r="S533" s="2854"/>
      <c r="T533" s="2854"/>
    </row>
    <row r="534" spans="1:20" s="2567" customFormat="1" ht="14.1" customHeight="1" x14ac:dyDescent="0.2">
      <c r="A534" s="2930"/>
      <c r="B534" s="2930"/>
      <c r="C534" s="2930"/>
      <c r="D534" s="2930"/>
      <c r="E534" s="2930"/>
      <c r="F534" s="2930"/>
      <c r="G534" s="2930"/>
      <c r="H534" s="2930"/>
      <c r="I534" s="2930"/>
      <c r="J534" s="2930"/>
      <c r="K534" s="2930"/>
      <c r="L534" s="2930"/>
      <c r="M534" s="2930"/>
      <c r="N534" s="2930"/>
      <c r="O534" s="2930"/>
      <c r="P534" s="2930"/>
      <c r="Q534" s="2930"/>
      <c r="R534" s="2930"/>
      <c r="S534" s="2930"/>
      <c r="T534" s="2930"/>
    </row>
    <row r="535" spans="1:20" ht="14.1" customHeight="1" x14ac:dyDescent="0.2">
      <c r="A535" s="188"/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</row>
    <row r="536" spans="1:20" ht="14.1" customHeight="1" x14ac:dyDescent="0.2">
      <c r="A536" s="48"/>
      <c r="B536" s="48"/>
      <c r="C536" s="49"/>
      <c r="D536" s="49"/>
      <c r="E536" s="49"/>
      <c r="F536" s="49"/>
      <c r="G536" s="50"/>
      <c r="H536" s="50"/>
      <c r="I536" s="52"/>
      <c r="J536" s="53"/>
      <c r="K536" s="53"/>
      <c r="L536" s="48"/>
      <c r="M536" s="48"/>
      <c r="N536" s="49"/>
      <c r="O536" s="49"/>
      <c r="P536" s="49"/>
      <c r="Q536" s="49"/>
      <c r="R536" s="53"/>
      <c r="S536" s="53"/>
      <c r="T536" s="53"/>
    </row>
    <row r="537" spans="1:20" ht="14.1" customHeight="1" x14ac:dyDescent="0.2">
      <c r="A537" s="2926" t="s">
        <v>1916</v>
      </c>
      <c r="B537" s="2926"/>
      <c r="C537" s="2926"/>
      <c r="D537" s="2926"/>
      <c r="E537" s="2926"/>
      <c r="F537" s="2926"/>
      <c r="G537" s="2926"/>
      <c r="H537" s="2926"/>
      <c r="I537" s="2926"/>
      <c r="J537" s="2926"/>
      <c r="K537" s="2926"/>
      <c r="L537" s="2926"/>
      <c r="M537" s="2926"/>
      <c r="N537" s="2926"/>
      <c r="O537" s="2926"/>
      <c r="P537" s="2926"/>
      <c r="Q537" s="2926"/>
      <c r="R537" s="2926"/>
      <c r="S537" s="2926"/>
      <c r="T537" s="2926"/>
    </row>
    <row r="538" spans="1:20" ht="14.1" customHeight="1" x14ac:dyDescent="0.2">
      <c r="A538" s="56"/>
      <c r="B538" s="56"/>
      <c r="C538" s="131"/>
      <c r="D538" s="57"/>
      <c r="E538" s="57"/>
      <c r="F538" s="57"/>
      <c r="G538" s="59"/>
      <c r="H538" s="59"/>
      <c r="I538" s="61"/>
      <c r="J538" s="53"/>
      <c r="K538" s="53"/>
      <c r="L538" s="56"/>
      <c r="M538" s="56"/>
      <c r="N538" s="131"/>
      <c r="O538" s="53"/>
      <c r="P538" s="53"/>
      <c r="Q538" s="53"/>
      <c r="R538" s="53"/>
      <c r="S538" s="53"/>
      <c r="T538" s="53"/>
    </row>
    <row r="539" spans="1:20" ht="14.1" customHeight="1" thickBot="1" x14ac:dyDescent="0.25">
      <c r="A539" s="56"/>
      <c r="B539" s="56"/>
      <c r="C539" s="57"/>
      <c r="D539" s="57"/>
      <c r="E539" s="57"/>
      <c r="F539" s="57"/>
      <c r="G539" s="59"/>
      <c r="H539" s="59"/>
      <c r="I539" s="61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</row>
    <row r="540" spans="1:20" ht="17.100000000000001" customHeight="1" x14ac:dyDescent="0.3">
      <c r="A540" s="2812" t="s">
        <v>441</v>
      </c>
      <c r="B540" s="2813"/>
      <c r="C540" s="2818" t="s">
        <v>442</v>
      </c>
      <c r="D540" s="2819"/>
      <c r="E540" s="2819"/>
      <c r="F540" s="2820"/>
      <c r="G540" s="2824" t="s">
        <v>443</v>
      </c>
      <c r="H540" s="2825"/>
      <c r="I540" s="2818" t="s">
        <v>445</v>
      </c>
      <c r="J540" s="2820"/>
      <c r="K540" s="62"/>
      <c r="L540" s="2826" t="s">
        <v>441</v>
      </c>
      <c r="M540" s="2819" t="s">
        <v>442</v>
      </c>
      <c r="N540" s="2819"/>
      <c r="O540" s="2819"/>
      <c r="P540" s="2820"/>
      <c r="Q540" s="2824" t="s">
        <v>443</v>
      </c>
      <c r="R540" s="2825"/>
      <c r="S540" s="2818" t="s">
        <v>445</v>
      </c>
      <c r="T540" s="2849"/>
    </row>
    <row r="541" spans="1:20" ht="17.100000000000001" customHeight="1" thickBot="1" x14ac:dyDescent="0.35">
      <c r="A541" s="2814"/>
      <c r="B541" s="2815"/>
      <c r="C541" s="2821"/>
      <c r="D541" s="2822"/>
      <c r="E541" s="2822"/>
      <c r="F541" s="2823"/>
      <c r="G541" s="2829" t="s">
        <v>446</v>
      </c>
      <c r="H541" s="2830"/>
      <c r="I541" s="2831"/>
      <c r="J541" s="2832"/>
      <c r="K541" s="62"/>
      <c r="L541" s="2827"/>
      <c r="M541" s="2822"/>
      <c r="N541" s="2822"/>
      <c r="O541" s="2822"/>
      <c r="P541" s="2823"/>
      <c r="Q541" s="2829" t="s">
        <v>446</v>
      </c>
      <c r="R541" s="2830"/>
      <c r="S541" s="2831"/>
      <c r="T541" s="2850"/>
    </row>
    <row r="542" spans="1:20" ht="17.100000000000001" customHeight="1" x14ac:dyDescent="0.3">
      <c r="A542" s="2814"/>
      <c r="B542" s="2815"/>
      <c r="C542" s="66" t="s">
        <v>447</v>
      </c>
      <c r="D542" s="2873" t="s">
        <v>448</v>
      </c>
      <c r="E542" s="2831" t="s">
        <v>449</v>
      </c>
      <c r="F542" s="2832"/>
      <c r="G542" s="2829" t="s">
        <v>450</v>
      </c>
      <c r="H542" s="2830"/>
      <c r="I542" s="2831" t="s">
        <v>354</v>
      </c>
      <c r="J542" s="2832"/>
      <c r="K542" s="62"/>
      <c r="L542" s="2827"/>
      <c r="M542" s="64" t="s">
        <v>447</v>
      </c>
      <c r="N542" s="2873" t="s">
        <v>448</v>
      </c>
      <c r="O542" s="2831" t="s">
        <v>449</v>
      </c>
      <c r="P542" s="2832"/>
      <c r="Q542" s="2829" t="s">
        <v>450</v>
      </c>
      <c r="R542" s="2830"/>
      <c r="S542" s="2831" t="s">
        <v>354</v>
      </c>
      <c r="T542" s="2850"/>
    </row>
    <row r="543" spans="1:20" ht="17.100000000000001" customHeight="1" thickBot="1" x14ac:dyDescent="0.35">
      <c r="A543" s="2816"/>
      <c r="B543" s="2817"/>
      <c r="C543" s="67" t="s">
        <v>451</v>
      </c>
      <c r="D543" s="2834"/>
      <c r="E543" s="2821"/>
      <c r="F543" s="2823"/>
      <c r="G543" s="2761"/>
      <c r="H543" s="2762"/>
      <c r="I543" s="2835"/>
      <c r="J543" s="2836"/>
      <c r="K543" s="62"/>
      <c r="L543" s="2828"/>
      <c r="M543" s="63" t="s">
        <v>451</v>
      </c>
      <c r="N543" s="2834"/>
      <c r="O543" s="2821"/>
      <c r="P543" s="2823"/>
      <c r="Q543" s="2761"/>
      <c r="R543" s="2762"/>
      <c r="S543" s="2852"/>
      <c r="T543" s="2853"/>
    </row>
    <row r="544" spans="1:20" ht="17.100000000000001" customHeight="1" x14ac:dyDescent="0.3">
      <c r="A544" s="132" t="s">
        <v>452</v>
      </c>
      <c r="B544" s="133"/>
      <c r="C544" s="134"/>
      <c r="D544" s="134"/>
      <c r="E544" s="2919"/>
      <c r="F544" s="2920"/>
      <c r="G544" s="2851"/>
      <c r="H544" s="2921"/>
      <c r="I544" s="2807"/>
      <c r="J544" s="2808"/>
      <c r="K544" s="53"/>
      <c r="L544" s="135" t="s">
        <v>453</v>
      </c>
      <c r="M544" s="134"/>
      <c r="N544" s="134"/>
      <c r="O544" s="2851"/>
      <c r="P544" s="2851"/>
      <c r="Q544" s="2851"/>
      <c r="R544" s="2851"/>
      <c r="S544" s="2851"/>
      <c r="T544" s="2851"/>
    </row>
    <row r="545" spans="1:20" ht="17.100000000000001" customHeight="1" x14ac:dyDescent="0.35">
      <c r="A545" s="2795" t="s">
        <v>454</v>
      </c>
      <c r="B545" s="2796"/>
      <c r="C545" s="136"/>
      <c r="D545" s="136"/>
      <c r="E545" s="2845"/>
      <c r="F545" s="2846"/>
      <c r="G545" s="2843"/>
      <c r="H545" s="2844"/>
      <c r="I545" s="2922">
        <v>0</v>
      </c>
      <c r="J545" s="2923"/>
      <c r="K545" s="137"/>
      <c r="L545" s="138"/>
      <c r="M545" s="136"/>
      <c r="N545" s="136"/>
      <c r="O545" s="2843"/>
      <c r="P545" s="2843"/>
      <c r="Q545" s="2843"/>
      <c r="R545" s="2843"/>
      <c r="S545" s="2843"/>
      <c r="T545" s="2843"/>
    </row>
    <row r="546" spans="1:20" ht="17.100000000000001" customHeight="1" x14ac:dyDescent="0.3">
      <c r="A546" s="2789" t="s">
        <v>455</v>
      </c>
      <c r="B546" s="2790"/>
      <c r="C546" s="136"/>
      <c r="D546" s="136"/>
      <c r="E546" s="2845"/>
      <c r="F546" s="2846"/>
      <c r="G546" s="2843"/>
      <c r="H546" s="2844"/>
      <c r="I546" s="2843">
        <v>0</v>
      </c>
      <c r="J546" s="2844"/>
      <c r="K546" s="140"/>
      <c r="L546" s="138" t="s">
        <v>456</v>
      </c>
      <c r="M546" s="136" t="s">
        <v>736</v>
      </c>
      <c r="N546" s="136" t="s">
        <v>458</v>
      </c>
      <c r="O546" s="2843">
        <v>20</v>
      </c>
      <c r="P546" s="2843"/>
      <c r="Q546" s="2843">
        <v>8932.6200000000008</v>
      </c>
      <c r="R546" s="2843"/>
      <c r="S546" s="2843">
        <v>178652.40000000002</v>
      </c>
      <c r="T546" s="2843"/>
    </row>
    <row r="547" spans="1:20" ht="17.100000000000001" customHeight="1" x14ac:dyDescent="0.3">
      <c r="A547" s="2789" t="s">
        <v>459</v>
      </c>
      <c r="B547" s="2790"/>
      <c r="C547" s="136"/>
      <c r="D547" s="136"/>
      <c r="E547" s="2845"/>
      <c r="F547" s="2846"/>
      <c r="G547" s="2843"/>
      <c r="H547" s="2844"/>
      <c r="I547" s="2843">
        <v>0</v>
      </c>
      <c r="J547" s="2844"/>
      <c r="K547" s="140"/>
      <c r="L547" s="138" t="s">
        <v>460</v>
      </c>
      <c r="M547" s="136"/>
      <c r="N547" s="136"/>
      <c r="O547" s="2843"/>
      <c r="P547" s="2843"/>
      <c r="Q547" s="2843"/>
      <c r="R547" s="2843"/>
      <c r="S547" s="2843">
        <v>0</v>
      </c>
      <c r="T547" s="2843"/>
    </row>
    <row r="548" spans="1:20" ht="17.100000000000001" customHeight="1" x14ac:dyDescent="0.3">
      <c r="A548" s="2789" t="s">
        <v>461</v>
      </c>
      <c r="B548" s="2790"/>
      <c r="C548" s="136"/>
      <c r="D548" s="136"/>
      <c r="E548" s="2845"/>
      <c r="F548" s="2845"/>
      <c r="G548" s="2843"/>
      <c r="H548" s="2844"/>
      <c r="I548" s="2843">
        <v>0</v>
      </c>
      <c r="J548" s="2844"/>
      <c r="K548" s="140"/>
      <c r="L548" s="138" t="s">
        <v>462</v>
      </c>
      <c r="M548" s="136"/>
      <c r="N548" s="136"/>
      <c r="O548" s="2843"/>
      <c r="P548" s="2843"/>
      <c r="Q548" s="2843"/>
      <c r="R548" s="2843"/>
      <c r="S548" s="2843">
        <v>0</v>
      </c>
      <c r="T548" s="2843"/>
    </row>
    <row r="549" spans="1:20" ht="17.100000000000001" customHeight="1" x14ac:dyDescent="0.2">
      <c r="A549" s="2800" t="s">
        <v>565</v>
      </c>
      <c r="B549" s="2801"/>
      <c r="C549" s="136"/>
      <c r="D549" s="136"/>
      <c r="E549" s="2845"/>
      <c r="F549" s="2845"/>
      <c r="G549" s="2843"/>
      <c r="H549" s="2843"/>
      <c r="I549" s="2922">
        <v>305619.20000000001</v>
      </c>
      <c r="J549" s="2922"/>
      <c r="K549" s="142"/>
      <c r="L549" s="138" t="s">
        <v>464</v>
      </c>
      <c r="M549" s="136"/>
      <c r="N549" s="136"/>
      <c r="O549" s="2843"/>
      <c r="P549" s="2843"/>
      <c r="Q549" s="2843"/>
      <c r="R549" s="2843"/>
      <c r="S549" s="2843">
        <v>0</v>
      </c>
      <c r="T549" s="2843"/>
    </row>
    <row r="550" spans="1:20" ht="17.100000000000001" customHeight="1" x14ac:dyDescent="0.4">
      <c r="A550" s="143" t="s">
        <v>467</v>
      </c>
      <c r="B550" s="144"/>
      <c r="C550" s="136" t="s">
        <v>502</v>
      </c>
      <c r="D550" s="136" t="s">
        <v>503</v>
      </c>
      <c r="E550" s="2845">
        <v>8</v>
      </c>
      <c r="F550" s="2845"/>
      <c r="G550" s="2841">
        <v>38202.400000000001</v>
      </c>
      <c r="H550" s="2842">
        <v>38202.400000000001</v>
      </c>
      <c r="I550" s="2843">
        <v>305619.20000000001</v>
      </c>
      <c r="J550" s="2844"/>
      <c r="K550" s="140"/>
      <c r="L550" s="138" t="s">
        <v>594</v>
      </c>
      <c r="M550" s="136" t="s">
        <v>758</v>
      </c>
      <c r="N550" s="136" t="s">
        <v>458</v>
      </c>
      <c r="O550" s="2843">
        <v>4.5</v>
      </c>
      <c r="P550" s="2843"/>
      <c r="Q550" s="2843">
        <v>120300</v>
      </c>
      <c r="R550" s="2843"/>
      <c r="S550" s="2843">
        <v>541350</v>
      </c>
      <c r="T550" s="2843"/>
    </row>
    <row r="551" spans="1:20" ht="17.100000000000001" customHeight="1" x14ac:dyDescent="0.3">
      <c r="A551" s="145" t="s">
        <v>716</v>
      </c>
      <c r="B551" s="146"/>
      <c r="C551" s="136"/>
      <c r="D551" s="136"/>
      <c r="E551" s="2845"/>
      <c r="F551" s="2845"/>
      <c r="G551" s="2843"/>
      <c r="H551" s="2844"/>
      <c r="I551" s="2843">
        <v>0</v>
      </c>
      <c r="J551" s="2844"/>
      <c r="K551" s="140"/>
      <c r="L551" s="138" t="s">
        <v>477</v>
      </c>
      <c r="M551" s="136"/>
      <c r="N551" s="136"/>
      <c r="O551" s="2843"/>
      <c r="P551" s="2843"/>
      <c r="Q551" s="2843"/>
      <c r="R551" s="2843"/>
      <c r="S551" s="2843">
        <v>0</v>
      </c>
      <c r="T551" s="2843"/>
    </row>
    <row r="552" spans="1:20" ht="17.100000000000001" customHeight="1" x14ac:dyDescent="0.3">
      <c r="A552" s="143" t="s">
        <v>471</v>
      </c>
      <c r="B552" s="144"/>
      <c r="C552" s="136"/>
      <c r="D552" s="136"/>
      <c r="E552" s="2845"/>
      <c r="F552" s="2845"/>
      <c r="G552" s="2843"/>
      <c r="H552" s="2844"/>
      <c r="I552" s="2843">
        <v>0</v>
      </c>
      <c r="J552" s="2844"/>
      <c r="K552" s="140"/>
      <c r="L552" s="138" t="s">
        <v>510</v>
      </c>
      <c r="M552" s="136"/>
      <c r="N552" s="136"/>
      <c r="O552" s="2843"/>
      <c r="P552" s="2843"/>
      <c r="Q552" s="2843"/>
      <c r="R552" s="2843"/>
      <c r="S552" s="2843">
        <v>0</v>
      </c>
      <c r="T552" s="2843"/>
    </row>
    <row r="553" spans="1:20" ht="17.100000000000001" customHeight="1" x14ac:dyDescent="0.3">
      <c r="A553" s="143" t="s">
        <v>475</v>
      </c>
      <c r="B553" s="144"/>
      <c r="C553" s="136"/>
      <c r="D553" s="136"/>
      <c r="E553" s="2845"/>
      <c r="F553" s="2845"/>
      <c r="G553" s="2843"/>
      <c r="H553" s="2844"/>
      <c r="I553" s="2843">
        <v>0</v>
      </c>
      <c r="J553" s="2844"/>
      <c r="K553" s="140"/>
      <c r="L553" s="138"/>
      <c r="M553" s="136"/>
      <c r="N553" s="136"/>
      <c r="O553" s="2843"/>
      <c r="P553" s="2843"/>
      <c r="Q553" s="2843"/>
      <c r="R553" s="2843"/>
      <c r="S553" s="2843"/>
      <c r="T553" s="2843"/>
    </row>
    <row r="554" spans="1:20" ht="17.100000000000001" customHeight="1" x14ac:dyDescent="0.3">
      <c r="A554" s="147" t="s">
        <v>476</v>
      </c>
      <c r="B554" s="148"/>
      <c r="C554" s="136"/>
      <c r="D554" s="136"/>
      <c r="E554" s="2845"/>
      <c r="F554" s="2845"/>
      <c r="G554" s="2843"/>
      <c r="H554" s="2844"/>
      <c r="I554" s="2843">
        <v>0</v>
      </c>
      <c r="J554" s="2844"/>
      <c r="K554" s="140"/>
      <c r="L554" s="138"/>
      <c r="M554" s="136"/>
      <c r="N554" s="136"/>
      <c r="O554" s="2843"/>
      <c r="P554" s="2843"/>
      <c r="Q554" s="2843"/>
      <c r="R554" s="2843"/>
      <c r="S554" s="2843"/>
      <c r="T554" s="2843"/>
    </row>
    <row r="555" spans="1:20" ht="17.100000000000001" customHeight="1" x14ac:dyDescent="0.3">
      <c r="A555" s="143" t="s">
        <v>480</v>
      </c>
      <c r="B555" s="144"/>
      <c r="C555" s="136"/>
      <c r="D555" s="136"/>
      <c r="E555" s="2845"/>
      <c r="F555" s="2845"/>
      <c r="G555" s="2843"/>
      <c r="H555" s="2844"/>
      <c r="I555" s="2843">
        <v>0</v>
      </c>
      <c r="J555" s="2844"/>
      <c r="K555" s="140"/>
      <c r="L555" s="138" t="s">
        <v>481</v>
      </c>
      <c r="M555" s="136"/>
      <c r="N555" s="136"/>
      <c r="O555" s="2843"/>
      <c r="P555" s="2843"/>
      <c r="Q555" s="2843"/>
      <c r="R555" s="2843"/>
      <c r="S555" s="2843">
        <v>0</v>
      </c>
      <c r="T555" s="2843"/>
    </row>
    <row r="556" spans="1:20" ht="17.100000000000001" customHeight="1" x14ac:dyDescent="0.3">
      <c r="A556" s="143" t="s">
        <v>482</v>
      </c>
      <c r="B556" s="144"/>
      <c r="C556" s="136"/>
      <c r="D556" s="136"/>
      <c r="E556" s="2845"/>
      <c r="F556" s="2845"/>
      <c r="G556" s="2843"/>
      <c r="H556" s="2844"/>
      <c r="I556" s="2843">
        <v>0</v>
      </c>
      <c r="J556" s="2844"/>
      <c r="K556" s="140"/>
      <c r="L556" s="138" t="s">
        <v>483</v>
      </c>
      <c r="M556" s="136"/>
      <c r="N556" s="136"/>
      <c r="O556" s="2843"/>
      <c r="P556" s="2843"/>
      <c r="Q556" s="2843"/>
      <c r="R556" s="2843"/>
      <c r="S556" s="2843">
        <v>0</v>
      </c>
      <c r="T556" s="2843"/>
    </row>
    <row r="557" spans="1:20" ht="17.100000000000001" customHeight="1" x14ac:dyDescent="0.3">
      <c r="A557" s="2797" t="s">
        <v>486</v>
      </c>
      <c r="B557" s="2798"/>
      <c r="C557" s="136"/>
      <c r="D557" s="136"/>
      <c r="E557" s="2845"/>
      <c r="F557" s="2846"/>
      <c r="G557" s="2843"/>
      <c r="H557" s="2844"/>
      <c r="I557" s="2843">
        <v>0</v>
      </c>
      <c r="J557" s="2844"/>
      <c r="K557" s="140"/>
      <c r="L557" s="138" t="s">
        <v>487</v>
      </c>
      <c r="M557" s="136"/>
      <c r="N557" s="136"/>
      <c r="O557" s="2843"/>
      <c r="P557" s="2843"/>
      <c r="Q557" s="2843"/>
      <c r="R557" s="2843"/>
      <c r="S557" s="2843">
        <v>0</v>
      </c>
      <c r="T557" s="2843"/>
    </row>
    <row r="558" spans="1:20" ht="17.100000000000001" customHeight="1" x14ac:dyDescent="0.3">
      <c r="A558" s="143" t="s">
        <v>460</v>
      </c>
      <c r="B558" s="144"/>
      <c r="C558" s="136"/>
      <c r="D558" s="136"/>
      <c r="E558" s="2845"/>
      <c r="F558" s="2846"/>
      <c r="G558" s="2843"/>
      <c r="H558" s="2844"/>
      <c r="I558" s="2843">
        <v>0</v>
      </c>
      <c r="J558" s="2844"/>
      <c r="K558" s="140"/>
      <c r="L558" s="138" t="s">
        <v>489</v>
      </c>
      <c r="M558" s="136"/>
      <c r="N558" s="136"/>
      <c r="O558" s="2843"/>
      <c r="P558" s="2843"/>
      <c r="Q558" s="2843"/>
      <c r="R558" s="2843"/>
      <c r="S558" s="2843">
        <v>0</v>
      </c>
      <c r="T558" s="2843"/>
    </row>
    <row r="559" spans="1:20" ht="17.100000000000001" customHeight="1" x14ac:dyDescent="0.3">
      <c r="A559" s="143" t="s">
        <v>720</v>
      </c>
      <c r="B559" s="144"/>
      <c r="C559" s="136"/>
      <c r="D559" s="136"/>
      <c r="E559" s="2845"/>
      <c r="F559" s="2846"/>
      <c r="G559" s="2843"/>
      <c r="H559" s="2844"/>
      <c r="I559" s="2843">
        <v>0</v>
      </c>
      <c r="J559" s="2844"/>
      <c r="K559" s="140"/>
      <c r="L559" s="138" t="s">
        <v>492</v>
      </c>
      <c r="M559" s="136"/>
      <c r="N559" s="136"/>
      <c r="O559" s="2843"/>
      <c r="P559" s="2843"/>
      <c r="Q559" s="2843"/>
      <c r="R559" s="2843"/>
      <c r="S559" s="2843">
        <v>0</v>
      </c>
      <c r="T559" s="2843"/>
    </row>
    <row r="560" spans="1:20" ht="17.100000000000001" customHeight="1" x14ac:dyDescent="0.3">
      <c r="A560" s="149" t="s">
        <v>494</v>
      </c>
      <c r="B560" s="150"/>
      <c r="C560" s="136"/>
      <c r="D560" s="136"/>
      <c r="E560" s="2845"/>
      <c r="F560" s="2846"/>
      <c r="G560" s="2843"/>
      <c r="H560" s="2844"/>
      <c r="I560" s="2843">
        <v>0</v>
      </c>
      <c r="J560" s="2844"/>
      <c r="K560" s="140"/>
      <c r="L560" s="138" t="s">
        <v>495</v>
      </c>
      <c r="M560" s="136" t="s">
        <v>759</v>
      </c>
      <c r="N560" s="136" t="s">
        <v>737</v>
      </c>
      <c r="O560" s="2843">
        <v>1</v>
      </c>
      <c r="P560" s="2843"/>
      <c r="Q560" s="2843">
        <v>37900</v>
      </c>
      <c r="R560" s="2843"/>
      <c r="S560" s="2843">
        <v>37900</v>
      </c>
      <c r="T560" s="2843"/>
    </row>
    <row r="561" spans="1:20" ht="17.100000000000001" customHeight="1" x14ac:dyDescent="0.35">
      <c r="A561" s="151" t="s">
        <v>496</v>
      </c>
      <c r="B561" s="152"/>
      <c r="C561" s="136"/>
      <c r="D561" s="136"/>
      <c r="E561" s="2845"/>
      <c r="F561" s="2846"/>
      <c r="G561" s="2843"/>
      <c r="H561" s="2844"/>
      <c r="I561" s="2922">
        <v>191012</v>
      </c>
      <c r="J561" s="2923"/>
      <c r="K561" s="140"/>
      <c r="L561" s="138" t="s">
        <v>497</v>
      </c>
      <c r="M561" s="136"/>
      <c r="N561" s="136"/>
      <c r="O561" s="2843"/>
      <c r="P561" s="2843"/>
      <c r="Q561" s="2843"/>
      <c r="R561" s="2843"/>
      <c r="S561" s="2843">
        <v>0</v>
      </c>
      <c r="T561" s="2843"/>
    </row>
    <row r="562" spans="1:20" ht="17.100000000000001" customHeight="1" x14ac:dyDescent="0.4">
      <c r="A562" s="149" t="s">
        <v>498</v>
      </c>
      <c r="B562" s="152"/>
      <c r="C562" s="136" t="s">
        <v>502</v>
      </c>
      <c r="D562" s="136" t="s">
        <v>503</v>
      </c>
      <c r="E562" s="2843">
        <v>5</v>
      </c>
      <c r="F562" s="2843"/>
      <c r="G562" s="2841">
        <v>38202.400000000001</v>
      </c>
      <c r="H562" s="2842">
        <v>38202.400000000001</v>
      </c>
      <c r="I562" s="2843">
        <v>191012</v>
      </c>
      <c r="J562" s="2844"/>
      <c r="K562" s="140"/>
      <c r="L562" s="138" t="s">
        <v>500</v>
      </c>
      <c r="M562" s="136"/>
      <c r="N562" s="136"/>
      <c r="O562" s="2843"/>
      <c r="P562" s="2843"/>
      <c r="Q562" s="2843"/>
      <c r="R562" s="2843"/>
      <c r="S562" s="2843">
        <v>0</v>
      </c>
      <c r="T562" s="2843"/>
    </row>
    <row r="563" spans="1:20" ht="17.100000000000001" customHeight="1" x14ac:dyDescent="0.3">
      <c r="A563" s="153" t="s">
        <v>722</v>
      </c>
      <c r="B563" s="154"/>
      <c r="C563" s="136"/>
      <c r="D563" s="136"/>
      <c r="E563" s="2843"/>
      <c r="F563" s="2843"/>
      <c r="G563" s="2843"/>
      <c r="H563" s="2844"/>
      <c r="I563" s="2843">
        <v>0</v>
      </c>
      <c r="J563" s="2844"/>
      <c r="K563" s="140"/>
      <c r="L563" s="138" t="s">
        <v>504</v>
      </c>
      <c r="M563" s="136"/>
      <c r="N563" s="136"/>
      <c r="O563" s="2843"/>
      <c r="P563" s="2843"/>
      <c r="Q563" s="2843"/>
      <c r="R563" s="2843"/>
      <c r="S563" s="2843">
        <v>0</v>
      </c>
      <c r="T563" s="2843"/>
    </row>
    <row r="564" spans="1:20" ht="17.100000000000001" customHeight="1" x14ac:dyDescent="0.3">
      <c r="A564" s="2778" t="s">
        <v>507</v>
      </c>
      <c r="B564" s="2779"/>
      <c r="C564" s="136"/>
      <c r="D564" s="136"/>
      <c r="E564" s="2843"/>
      <c r="F564" s="2843"/>
      <c r="G564" s="2843"/>
      <c r="H564" s="2844"/>
      <c r="I564" s="2843">
        <v>0</v>
      </c>
      <c r="J564" s="2844"/>
      <c r="K564" s="140"/>
      <c r="L564" s="155" t="s">
        <v>510</v>
      </c>
      <c r="M564" s="156"/>
      <c r="N564" s="156"/>
      <c r="O564" s="2843"/>
      <c r="P564" s="2843"/>
      <c r="Q564" s="2843"/>
      <c r="R564" s="2843"/>
      <c r="S564" s="2843">
        <v>0</v>
      </c>
      <c r="T564" s="2843"/>
    </row>
    <row r="565" spans="1:20" ht="17.100000000000001" customHeight="1" x14ac:dyDescent="0.3">
      <c r="A565" s="2789" t="s">
        <v>510</v>
      </c>
      <c r="B565" s="2790"/>
      <c r="C565" s="136"/>
      <c r="D565" s="136"/>
      <c r="E565" s="2843"/>
      <c r="F565" s="2843"/>
      <c r="G565" s="2843"/>
      <c r="H565" s="2844"/>
      <c r="I565" s="2843">
        <v>0</v>
      </c>
      <c r="J565" s="2844"/>
      <c r="K565" s="140"/>
      <c r="L565" s="155"/>
      <c r="M565" s="155"/>
      <c r="N565" s="155"/>
      <c r="O565" s="2843"/>
      <c r="P565" s="2843"/>
      <c r="Q565" s="2843"/>
      <c r="R565" s="2843"/>
      <c r="S565" s="2843"/>
      <c r="T565" s="2843"/>
    </row>
    <row r="566" spans="1:20" ht="17.100000000000001" customHeight="1" x14ac:dyDescent="0.3">
      <c r="A566" s="2789" t="s">
        <v>510</v>
      </c>
      <c r="B566" s="2790"/>
      <c r="C566" s="136"/>
      <c r="D566" s="136"/>
      <c r="E566" s="2843"/>
      <c r="F566" s="2843"/>
      <c r="G566" s="2843"/>
      <c r="H566" s="2844"/>
      <c r="I566" s="2843">
        <v>0</v>
      </c>
      <c r="J566" s="2844"/>
      <c r="K566" s="140"/>
      <c r="L566" s="155" t="s">
        <v>600</v>
      </c>
      <c r="M566" s="155"/>
      <c r="N566" s="155"/>
      <c r="O566" s="2843"/>
      <c r="P566" s="2843"/>
      <c r="Q566" s="2843"/>
      <c r="R566" s="2843"/>
      <c r="S566" s="2843">
        <v>0</v>
      </c>
      <c r="T566" s="2843"/>
    </row>
    <row r="567" spans="1:20" ht="17.100000000000001" customHeight="1" x14ac:dyDescent="0.35">
      <c r="A567" s="2795" t="s">
        <v>512</v>
      </c>
      <c r="B567" s="2796"/>
      <c r="C567" s="136"/>
      <c r="D567" s="136"/>
      <c r="E567" s="2845"/>
      <c r="F567" s="2846"/>
      <c r="G567" s="2843"/>
      <c r="H567" s="2844"/>
      <c r="I567" s="2922">
        <v>229214.4</v>
      </c>
      <c r="J567" s="2923"/>
      <c r="K567" s="137"/>
      <c r="L567" s="155" t="s">
        <v>729</v>
      </c>
      <c r="M567" s="156" t="s">
        <v>601</v>
      </c>
      <c r="N567" s="156" t="s">
        <v>503</v>
      </c>
      <c r="O567" s="2843">
        <v>22</v>
      </c>
      <c r="P567" s="2843"/>
      <c r="Q567" s="2843">
        <v>2809</v>
      </c>
      <c r="R567" s="2843"/>
      <c r="S567" s="2843">
        <v>61798</v>
      </c>
      <c r="T567" s="2843"/>
    </row>
    <row r="568" spans="1:20" ht="17.100000000000001" customHeight="1" x14ac:dyDescent="0.4">
      <c r="A568" s="2789" t="s">
        <v>515</v>
      </c>
      <c r="B568" s="2790"/>
      <c r="C568" s="136" t="s">
        <v>502</v>
      </c>
      <c r="D568" s="136" t="s">
        <v>503</v>
      </c>
      <c r="E568" s="2845">
        <v>2</v>
      </c>
      <c r="F568" s="2846"/>
      <c r="G568" s="2841">
        <v>38202.400000000001</v>
      </c>
      <c r="H568" s="2842">
        <v>38202.400000000001</v>
      </c>
      <c r="I568" s="2843">
        <v>76404.800000000003</v>
      </c>
      <c r="J568" s="2844"/>
      <c r="K568" s="140"/>
      <c r="L568" s="155" t="s">
        <v>516</v>
      </c>
      <c r="M568" s="156" t="s">
        <v>604</v>
      </c>
      <c r="N568" s="156" t="s">
        <v>503</v>
      </c>
      <c r="O568" s="2843">
        <v>1</v>
      </c>
      <c r="P568" s="2843"/>
      <c r="Q568" s="2843">
        <v>12981.82</v>
      </c>
      <c r="R568" s="2843"/>
      <c r="S568" s="2843">
        <v>12981.82</v>
      </c>
      <c r="T568" s="2843"/>
    </row>
    <row r="569" spans="1:20" ht="17.100000000000001" customHeight="1" x14ac:dyDescent="0.3">
      <c r="A569" s="2789" t="s">
        <v>518</v>
      </c>
      <c r="B569" s="2790"/>
      <c r="C569" s="136"/>
      <c r="D569" s="136"/>
      <c r="E569" s="2845"/>
      <c r="F569" s="2846"/>
      <c r="G569" s="2843"/>
      <c r="H569" s="2844"/>
      <c r="I569" s="2843">
        <v>0</v>
      </c>
      <c r="J569" s="2844"/>
      <c r="K569" s="140"/>
      <c r="L569" s="155" t="s">
        <v>580</v>
      </c>
      <c r="M569" s="155"/>
      <c r="N569" s="155"/>
      <c r="O569" s="2843"/>
      <c r="P569" s="2843"/>
      <c r="Q569" s="2843"/>
      <c r="R569" s="2843"/>
      <c r="S569" s="2843">
        <v>0</v>
      </c>
      <c r="T569" s="2843"/>
    </row>
    <row r="570" spans="1:20" ht="17.100000000000001" customHeight="1" x14ac:dyDescent="0.3">
      <c r="A570" s="153" t="s">
        <v>520</v>
      </c>
      <c r="B570" s="154"/>
      <c r="C570" s="136"/>
      <c r="D570" s="136"/>
      <c r="E570" s="2845"/>
      <c r="F570" s="2846"/>
      <c r="G570" s="2843"/>
      <c r="H570" s="2844"/>
      <c r="I570" s="2843">
        <v>0</v>
      </c>
      <c r="J570" s="2844"/>
      <c r="K570" s="140"/>
      <c r="L570" s="155" t="s">
        <v>521</v>
      </c>
      <c r="M570" s="155"/>
      <c r="N570" s="155"/>
      <c r="O570" s="2843"/>
      <c r="P570" s="2843"/>
      <c r="Q570" s="2843"/>
      <c r="R570" s="2843"/>
      <c r="S570" s="2843">
        <v>0</v>
      </c>
      <c r="T570" s="2843"/>
    </row>
    <row r="571" spans="1:20" ht="17.100000000000001" customHeight="1" x14ac:dyDescent="0.3">
      <c r="A571" s="2789" t="s">
        <v>760</v>
      </c>
      <c r="B571" s="2790"/>
      <c r="C571" s="136"/>
      <c r="D571" s="136"/>
      <c r="E571" s="2845"/>
      <c r="F571" s="2846"/>
      <c r="G571" s="2843"/>
      <c r="H571" s="2844"/>
      <c r="I571" s="2843">
        <v>0</v>
      </c>
      <c r="J571" s="2844"/>
      <c r="K571" s="140"/>
      <c r="L571" s="155" t="s">
        <v>729</v>
      </c>
      <c r="M571" s="155"/>
      <c r="N571" s="155"/>
      <c r="O571" s="2843"/>
      <c r="P571" s="2843"/>
      <c r="Q571" s="2843"/>
      <c r="R571" s="2843"/>
      <c r="S571" s="2843">
        <v>0</v>
      </c>
      <c r="T571" s="2843"/>
    </row>
    <row r="572" spans="1:20" ht="17.100000000000001" customHeight="1" x14ac:dyDescent="0.3">
      <c r="A572" s="153" t="s">
        <v>523</v>
      </c>
      <c r="B572" s="154"/>
      <c r="C572" s="136"/>
      <c r="D572" s="136"/>
      <c r="E572" s="2845"/>
      <c r="F572" s="2846"/>
      <c r="G572" s="2843"/>
      <c r="H572" s="2844"/>
      <c r="I572" s="2843">
        <v>0</v>
      </c>
      <c r="J572" s="2844"/>
      <c r="K572" s="140"/>
      <c r="L572" s="155" t="s">
        <v>516</v>
      </c>
      <c r="M572" s="155"/>
      <c r="N572" s="155"/>
      <c r="O572" s="2843"/>
      <c r="P572" s="2843"/>
      <c r="Q572" s="2843"/>
      <c r="R572" s="2843"/>
      <c r="S572" s="2843">
        <v>0</v>
      </c>
      <c r="T572" s="2843"/>
    </row>
    <row r="573" spans="1:20" ht="17.100000000000001" customHeight="1" x14ac:dyDescent="0.3">
      <c r="A573" s="153" t="s">
        <v>525</v>
      </c>
      <c r="B573" s="157"/>
      <c r="C573" s="136"/>
      <c r="D573" s="156"/>
      <c r="E573" s="2855"/>
      <c r="F573" s="2855"/>
      <c r="G573" s="2843"/>
      <c r="H573" s="2844"/>
      <c r="I573" s="2843">
        <v>0</v>
      </c>
      <c r="J573" s="2844"/>
      <c r="K573" s="140"/>
      <c r="L573" s="155"/>
      <c r="M573" s="155"/>
      <c r="N573" s="155"/>
      <c r="O573" s="2843"/>
      <c r="P573" s="2843"/>
      <c r="Q573" s="2843"/>
      <c r="R573" s="2843"/>
      <c r="S573" s="2843"/>
      <c r="T573" s="2843"/>
    </row>
    <row r="574" spans="1:20" ht="17.100000000000001" customHeight="1" x14ac:dyDescent="0.3">
      <c r="A574" s="153" t="s">
        <v>481</v>
      </c>
      <c r="B574" s="154"/>
      <c r="C574" s="136"/>
      <c r="D574" s="136"/>
      <c r="E574" s="2843"/>
      <c r="F574" s="2843"/>
      <c r="G574" s="2843"/>
      <c r="H574" s="2844"/>
      <c r="I574" s="2843">
        <v>0</v>
      </c>
      <c r="J574" s="2844"/>
      <c r="K574" s="140"/>
      <c r="L574" s="155"/>
      <c r="M574" s="155"/>
      <c r="N574" s="155"/>
      <c r="O574" s="2843"/>
      <c r="P574" s="2843"/>
      <c r="Q574" s="2843"/>
      <c r="R574" s="2843"/>
      <c r="S574" s="2843"/>
      <c r="T574" s="2843"/>
    </row>
    <row r="575" spans="1:20" ht="17.100000000000001" customHeight="1" x14ac:dyDescent="0.3">
      <c r="A575" s="2778" t="s">
        <v>526</v>
      </c>
      <c r="B575" s="2779"/>
      <c r="C575" s="136"/>
      <c r="D575" s="136"/>
      <c r="E575" s="2845"/>
      <c r="F575" s="2846"/>
      <c r="G575" s="2843"/>
      <c r="H575" s="2844"/>
      <c r="I575" s="2843">
        <v>0</v>
      </c>
      <c r="J575" s="2844"/>
      <c r="K575" s="140"/>
      <c r="L575" s="158" t="s">
        <v>527</v>
      </c>
      <c r="M575" s="159"/>
      <c r="N575" s="159"/>
      <c r="O575" s="2791"/>
      <c r="P575" s="2792"/>
      <c r="Q575" s="2791"/>
      <c r="R575" s="2792"/>
      <c r="S575" s="2793">
        <v>832682.22</v>
      </c>
      <c r="T575" s="2794"/>
    </row>
    <row r="576" spans="1:20" ht="17.100000000000001" customHeight="1" x14ac:dyDescent="0.3">
      <c r="A576" s="153" t="s">
        <v>528</v>
      </c>
      <c r="B576" s="154"/>
      <c r="C576" s="136"/>
      <c r="D576" s="136"/>
      <c r="E576" s="2845"/>
      <c r="F576" s="2846"/>
      <c r="G576" s="2843"/>
      <c r="H576" s="2844"/>
      <c r="I576" s="2843">
        <v>0</v>
      </c>
      <c r="J576" s="2844"/>
      <c r="K576" s="140"/>
      <c r="L576" s="160" t="s">
        <v>582</v>
      </c>
      <c r="M576" s="161"/>
      <c r="N576" s="161"/>
      <c r="O576" s="162"/>
      <c r="P576" s="162"/>
      <c r="Q576" s="162"/>
      <c r="R576" s="162"/>
      <c r="S576" s="162"/>
      <c r="T576" s="163"/>
    </row>
    <row r="577" spans="1:20" ht="17.100000000000001" customHeight="1" x14ac:dyDescent="0.4">
      <c r="A577" s="2778" t="s">
        <v>530</v>
      </c>
      <c r="B577" s="2779"/>
      <c r="C577" s="136" t="s">
        <v>502</v>
      </c>
      <c r="D577" s="136" t="s">
        <v>503</v>
      </c>
      <c r="E577" s="2845">
        <v>1</v>
      </c>
      <c r="F577" s="2846"/>
      <c r="G577" s="2841">
        <v>38202.400000000001</v>
      </c>
      <c r="H577" s="2842">
        <v>38202.400000000001</v>
      </c>
      <c r="I577" s="2843">
        <v>38202.400000000001</v>
      </c>
      <c r="J577" s="2844"/>
      <c r="K577" s="140"/>
      <c r="L577" s="164" t="s">
        <v>531</v>
      </c>
      <c r="M577" s="165">
        <v>0.05</v>
      </c>
      <c r="N577" s="166"/>
      <c r="O577" s="32"/>
      <c r="P577" s="32"/>
      <c r="Q577" s="32"/>
      <c r="R577" s="32"/>
      <c r="S577" s="32"/>
      <c r="T577" s="167"/>
    </row>
    <row r="578" spans="1:20" ht="17.100000000000001" customHeight="1" x14ac:dyDescent="0.4">
      <c r="A578" s="153" t="s">
        <v>532</v>
      </c>
      <c r="B578" s="154"/>
      <c r="C578" s="136" t="s">
        <v>502</v>
      </c>
      <c r="D578" s="136" t="s">
        <v>503</v>
      </c>
      <c r="E578" s="2845">
        <v>2</v>
      </c>
      <c r="F578" s="2846"/>
      <c r="G578" s="2841">
        <v>38202.400000000001</v>
      </c>
      <c r="H578" s="2842">
        <v>38202.400000000001</v>
      </c>
      <c r="I578" s="2843">
        <v>76404.800000000003</v>
      </c>
      <c r="J578" s="2844"/>
      <c r="K578" s="140"/>
      <c r="L578" s="168" t="s">
        <v>533</v>
      </c>
      <c r="M578" s="166"/>
      <c r="N578" s="166"/>
      <c r="O578" s="32"/>
      <c r="P578" s="32"/>
      <c r="Q578" s="32"/>
      <c r="R578" s="32"/>
      <c r="S578" s="32"/>
      <c r="T578" s="167"/>
    </row>
    <row r="579" spans="1:20" ht="17.100000000000001" customHeight="1" x14ac:dyDescent="0.3">
      <c r="A579" s="149" t="s">
        <v>583</v>
      </c>
      <c r="B579" s="152"/>
      <c r="C579" s="156"/>
      <c r="D579" s="156"/>
      <c r="E579" s="2855"/>
      <c r="F579" s="2855"/>
      <c r="G579" s="2843"/>
      <c r="H579" s="2844"/>
      <c r="I579" s="2843">
        <v>0</v>
      </c>
      <c r="J579" s="2844"/>
      <c r="K579" s="140"/>
      <c r="L579" s="169" t="s">
        <v>535</v>
      </c>
      <c r="M579" s="166"/>
      <c r="N579" s="166"/>
      <c r="O579" s="32"/>
      <c r="P579" s="32"/>
      <c r="Q579" s="32"/>
      <c r="R579" s="32"/>
      <c r="S579" s="2775">
        <v>270000</v>
      </c>
      <c r="T579" s="2760"/>
    </row>
    <row r="580" spans="1:20" ht="17.100000000000001" customHeight="1" x14ac:dyDescent="0.3">
      <c r="A580" s="170" t="s">
        <v>584</v>
      </c>
      <c r="B580" s="171"/>
      <c r="C580" s="172"/>
      <c r="D580" s="172"/>
      <c r="E580" s="2856"/>
      <c r="F580" s="2856"/>
      <c r="G580" s="2843"/>
      <c r="H580" s="2844"/>
      <c r="I580" s="2843">
        <v>0</v>
      </c>
      <c r="J580" s="2844"/>
      <c r="K580" s="140"/>
      <c r="L580" s="169" t="s">
        <v>761</v>
      </c>
      <c r="M580" s="166"/>
      <c r="N580" s="166"/>
      <c r="O580" s="32"/>
      <c r="P580" s="32"/>
      <c r="Q580" s="32"/>
      <c r="R580" s="32"/>
      <c r="S580" s="2775">
        <v>98683.777354454884</v>
      </c>
      <c r="T580" s="2760"/>
    </row>
    <row r="581" spans="1:20" ht="17.100000000000001" customHeight="1" x14ac:dyDescent="0.3">
      <c r="A581" s="153" t="s">
        <v>538</v>
      </c>
      <c r="B581" s="154"/>
      <c r="C581" s="136"/>
      <c r="D581" s="136"/>
      <c r="E581" s="2845"/>
      <c r="F581" s="2846"/>
      <c r="G581" s="2843"/>
      <c r="H581" s="2844"/>
      <c r="I581" s="2843">
        <v>0</v>
      </c>
      <c r="J581" s="2844"/>
      <c r="K581" s="140"/>
      <c r="L581" s="185" t="s">
        <v>510</v>
      </c>
      <c r="M581" s="173"/>
      <c r="N581" s="173"/>
      <c r="O581" s="186"/>
      <c r="P581" s="186"/>
      <c r="Q581" s="186"/>
      <c r="R581" s="186"/>
      <c r="S581" s="186"/>
      <c r="T581" s="187"/>
    </row>
    <row r="582" spans="1:20" ht="17.100000000000001" customHeight="1" x14ac:dyDescent="0.3">
      <c r="A582" s="2778" t="s">
        <v>732</v>
      </c>
      <c r="B582" s="2779"/>
      <c r="C582" s="136"/>
      <c r="D582" s="136"/>
      <c r="E582" s="2845"/>
      <c r="F582" s="2846"/>
      <c r="G582" s="2843"/>
      <c r="H582" s="2844"/>
      <c r="I582" s="2843">
        <v>0</v>
      </c>
      <c r="J582" s="2844"/>
      <c r="K582" s="140"/>
      <c r="L582" s="174" t="s">
        <v>539</v>
      </c>
      <c r="M582" s="175"/>
      <c r="N582" s="175"/>
      <c r="O582" s="176"/>
      <c r="P582" s="176"/>
      <c r="Q582" s="176"/>
      <c r="R582" s="176"/>
      <c r="S582" s="2787">
        <v>368683.77735445485</v>
      </c>
      <c r="T582" s="2788"/>
    </row>
    <row r="583" spans="1:20" ht="17.100000000000001" customHeight="1" x14ac:dyDescent="0.4">
      <c r="A583" s="2778" t="s">
        <v>540</v>
      </c>
      <c r="B583" s="2779"/>
      <c r="C583" s="136" t="s">
        <v>502</v>
      </c>
      <c r="D583" s="136" t="s">
        <v>503</v>
      </c>
      <c r="E583" s="2843">
        <v>1</v>
      </c>
      <c r="F583" s="2843"/>
      <c r="G583" s="2841">
        <v>38202.400000000001</v>
      </c>
      <c r="H583" s="2842">
        <v>38202.400000000001</v>
      </c>
      <c r="I583" s="2843">
        <v>38202.400000000001</v>
      </c>
      <c r="J583" s="2844"/>
      <c r="K583" s="140"/>
      <c r="L583" s="177"/>
      <c r="M583" s="166"/>
      <c r="N583" s="166"/>
      <c r="O583" s="32"/>
      <c r="P583" s="32"/>
      <c r="Q583" s="32"/>
      <c r="R583" s="32"/>
      <c r="S583" s="32"/>
      <c r="T583" s="167"/>
    </row>
    <row r="584" spans="1:20" ht="17.100000000000001" customHeight="1" thickBot="1" x14ac:dyDescent="0.35">
      <c r="A584" s="2778" t="s">
        <v>541</v>
      </c>
      <c r="B584" s="2779"/>
      <c r="C584" s="136"/>
      <c r="D584" s="136"/>
      <c r="E584" s="2845"/>
      <c r="F584" s="2846"/>
      <c r="G584" s="2843"/>
      <c r="H584" s="2844"/>
      <c r="I584" s="2843">
        <v>0</v>
      </c>
      <c r="J584" s="2844"/>
      <c r="K584" s="140"/>
      <c r="L584" s="178" t="s">
        <v>588</v>
      </c>
      <c r="M584" s="179"/>
      <c r="N584" s="179"/>
      <c r="O584" s="179"/>
      <c r="P584" s="179"/>
      <c r="Q584" s="179"/>
      <c r="R584" s="179"/>
      <c r="S584" s="2780">
        <v>2342359.3244435526</v>
      </c>
      <c r="T584" s="2781"/>
    </row>
    <row r="585" spans="1:20" ht="17.100000000000001" customHeight="1" thickBot="1" x14ac:dyDescent="0.35">
      <c r="A585" s="149" t="s">
        <v>543</v>
      </c>
      <c r="B585" s="152"/>
      <c r="C585" s="156"/>
      <c r="D585" s="156"/>
      <c r="E585" s="2843"/>
      <c r="F585" s="2844"/>
      <c r="G585" s="2843"/>
      <c r="H585" s="2844"/>
      <c r="I585" s="2843">
        <v>0</v>
      </c>
      <c r="J585" s="2844"/>
      <c r="K585" s="140"/>
      <c r="L585" s="53"/>
      <c r="M585" s="53"/>
      <c r="N585" s="53"/>
      <c r="O585" s="53"/>
      <c r="P585" s="53"/>
      <c r="Q585" s="53"/>
      <c r="R585" s="53"/>
      <c r="S585" s="53"/>
      <c r="T585" s="53"/>
    </row>
    <row r="586" spans="1:20" ht="17.100000000000001" customHeight="1" x14ac:dyDescent="0.3">
      <c r="A586" s="149" t="s">
        <v>544</v>
      </c>
      <c r="B586" s="152"/>
      <c r="C586" s="156"/>
      <c r="D586" s="156"/>
      <c r="E586" s="2843"/>
      <c r="F586" s="2844"/>
      <c r="G586" s="2843"/>
      <c r="H586" s="2844"/>
      <c r="I586" s="2843">
        <v>0</v>
      </c>
      <c r="J586" s="2844"/>
      <c r="K586" s="140"/>
      <c r="L586" s="53"/>
      <c r="M586" s="2782" t="s">
        <v>545</v>
      </c>
      <c r="N586" s="2783"/>
      <c r="O586" s="2783"/>
      <c r="P586" s="2783"/>
      <c r="Q586" s="2784"/>
      <c r="R586" s="53"/>
      <c r="S586" s="53"/>
      <c r="T586" s="53"/>
    </row>
    <row r="587" spans="1:20" ht="17.100000000000001" customHeight="1" x14ac:dyDescent="0.3">
      <c r="A587" s="149" t="s">
        <v>546</v>
      </c>
      <c r="B587" s="152"/>
      <c r="C587" s="156"/>
      <c r="D587" s="156"/>
      <c r="E587" s="2843"/>
      <c r="F587" s="2844"/>
      <c r="G587" s="2843"/>
      <c r="H587" s="2844"/>
      <c r="I587" s="2843">
        <v>0</v>
      </c>
      <c r="J587" s="2844"/>
      <c r="K587" s="140"/>
      <c r="L587" s="166"/>
      <c r="M587" s="116" t="s">
        <v>547</v>
      </c>
      <c r="N587" s="117"/>
      <c r="O587" s="117"/>
      <c r="P587" s="117"/>
      <c r="Q587" s="118">
        <v>1.6720411524751313</v>
      </c>
      <c r="R587" s="166"/>
      <c r="S587" s="166"/>
      <c r="T587" s="166"/>
    </row>
    <row r="588" spans="1:20" ht="17.100000000000001" customHeight="1" x14ac:dyDescent="0.3">
      <c r="A588" s="149" t="s">
        <v>548</v>
      </c>
      <c r="B588" s="152"/>
      <c r="C588" s="156"/>
      <c r="D588" s="156"/>
      <c r="E588" s="2843"/>
      <c r="F588" s="2844"/>
      <c r="G588" s="2843"/>
      <c r="H588" s="2844"/>
      <c r="I588" s="2843">
        <v>0</v>
      </c>
      <c r="J588" s="2844"/>
      <c r="K588" s="140"/>
      <c r="L588" s="166"/>
      <c r="M588" s="119" t="s">
        <v>549</v>
      </c>
      <c r="N588" s="117"/>
      <c r="O588" s="117"/>
      <c r="P588" s="120"/>
      <c r="Q588" s="121">
        <v>2342359.3244435526</v>
      </c>
      <c r="R588" s="166"/>
      <c r="S588" s="166"/>
      <c r="T588" s="166"/>
    </row>
    <row r="589" spans="1:20" ht="17.100000000000001" customHeight="1" x14ac:dyDescent="0.35">
      <c r="A589" s="151" t="s">
        <v>550</v>
      </c>
      <c r="B589" s="152"/>
      <c r="C589" s="156"/>
      <c r="D589" s="156"/>
      <c r="E589" s="2843"/>
      <c r="F589" s="2844"/>
      <c r="G589" s="2843"/>
      <c r="H589" s="2844"/>
      <c r="I589" s="2922">
        <v>415147.72708909767</v>
      </c>
      <c r="J589" s="2923"/>
      <c r="K589" s="137"/>
      <c r="L589" s="166"/>
      <c r="M589" s="116" t="s">
        <v>551</v>
      </c>
      <c r="N589" s="117"/>
      <c r="O589" s="117"/>
      <c r="P589" s="117"/>
      <c r="Q589" s="121">
        <v>1367762.75</v>
      </c>
      <c r="R589" s="55"/>
      <c r="S589" s="166"/>
      <c r="T589" s="166"/>
    </row>
    <row r="590" spans="1:20" ht="17.100000000000001" customHeight="1" x14ac:dyDescent="0.4">
      <c r="A590" s="149" t="s">
        <v>552</v>
      </c>
      <c r="B590" s="152"/>
      <c r="C590" s="156" t="s">
        <v>502</v>
      </c>
      <c r="D590" s="136" t="s">
        <v>503</v>
      </c>
      <c r="E590" s="2843">
        <v>4</v>
      </c>
      <c r="F590" s="2844"/>
      <c r="G590" s="2841">
        <v>38202.400000000001</v>
      </c>
      <c r="H590" s="2842">
        <v>38202.400000000001</v>
      </c>
      <c r="I590" s="2843">
        <v>152809.60000000001</v>
      </c>
      <c r="J590" s="2844"/>
      <c r="K590" s="140"/>
      <c r="L590" s="166"/>
      <c r="M590" s="116" t="s">
        <v>763</v>
      </c>
      <c r="N590" s="117"/>
      <c r="O590" s="117"/>
      <c r="P590" s="117"/>
      <c r="Q590" s="121">
        <v>2286955.6048225551</v>
      </c>
      <c r="R590" s="61"/>
      <c r="S590" s="166"/>
      <c r="T590" s="166"/>
    </row>
    <row r="591" spans="1:20" ht="17.100000000000001" customHeight="1" thickBot="1" x14ac:dyDescent="0.45">
      <c r="A591" s="149" t="s">
        <v>1242</v>
      </c>
      <c r="B591" s="152"/>
      <c r="C591" s="156" t="s">
        <v>502</v>
      </c>
      <c r="D591" s="156" t="s">
        <v>503</v>
      </c>
      <c r="E591" s="2843">
        <v>2</v>
      </c>
      <c r="F591" s="2844"/>
      <c r="G591" s="2841">
        <v>38202.400000000001</v>
      </c>
      <c r="H591" s="2842">
        <v>38202.400000000001</v>
      </c>
      <c r="I591" s="2843">
        <v>76404.800000000003</v>
      </c>
      <c r="J591" s="2844"/>
      <c r="K591" s="140"/>
      <c r="L591" s="166"/>
      <c r="M591" s="123" t="s">
        <v>554</v>
      </c>
      <c r="N591" s="124"/>
      <c r="O591" s="124"/>
      <c r="P591" s="124"/>
      <c r="Q591" s="125">
        <v>-55403.719620997552</v>
      </c>
      <c r="R591" s="166"/>
      <c r="S591" s="166"/>
      <c r="T591" s="166"/>
    </row>
    <row r="592" spans="1:20" ht="17.100000000000001" customHeight="1" thickBot="1" x14ac:dyDescent="0.45">
      <c r="A592" s="149" t="s">
        <v>555</v>
      </c>
      <c r="B592" s="152"/>
      <c r="C592" s="156" t="s">
        <v>502</v>
      </c>
      <c r="D592" s="136" t="s">
        <v>503</v>
      </c>
      <c r="E592" s="2843">
        <v>2</v>
      </c>
      <c r="F592" s="2844"/>
      <c r="G592" s="2841">
        <v>38202.400000000001</v>
      </c>
      <c r="H592" s="2842">
        <v>38202.400000000001</v>
      </c>
      <c r="I592" s="2843">
        <v>76404.800000000003</v>
      </c>
      <c r="J592" s="2844"/>
      <c r="K592" s="140"/>
      <c r="L592" s="53"/>
      <c r="M592" s="1097" t="s">
        <v>764</v>
      </c>
      <c r="N592" s="1098"/>
      <c r="O592" s="1098"/>
      <c r="P592" s="1098"/>
      <c r="Q592" s="1100">
        <v>-2.3652954968452233</v>
      </c>
      <c r="R592" s="53"/>
      <c r="S592" s="53"/>
      <c r="T592" s="53"/>
    </row>
    <row r="593" spans="1:20" ht="17.100000000000001" customHeight="1" x14ac:dyDescent="0.3">
      <c r="A593" s="149" t="s">
        <v>734</v>
      </c>
      <c r="B593" s="152"/>
      <c r="C593" s="156"/>
      <c r="D593" s="156" t="s">
        <v>561</v>
      </c>
      <c r="E593" s="2925">
        <v>1.6720411524751313</v>
      </c>
      <c r="F593" s="2929"/>
      <c r="G593" s="2843">
        <v>65505.88</v>
      </c>
      <c r="H593" s="2844">
        <v>65505.88</v>
      </c>
      <c r="I593" s="2843">
        <v>109528.52708909765</v>
      </c>
      <c r="J593" s="2844"/>
      <c r="K593" s="140"/>
      <c r="L593" s="53"/>
      <c r="M593" s="53"/>
      <c r="N593" s="53"/>
      <c r="O593" s="53"/>
      <c r="P593" s="53"/>
      <c r="Q593" s="53"/>
      <c r="R593" s="53"/>
      <c r="S593" s="52"/>
      <c r="T593" s="53"/>
    </row>
    <row r="594" spans="1:20" ht="17.100000000000001" customHeight="1" x14ac:dyDescent="0.3">
      <c r="A594" s="149" t="s">
        <v>620</v>
      </c>
      <c r="B594" s="152"/>
      <c r="C594" s="156"/>
      <c r="D594" s="156"/>
      <c r="E594" s="2925"/>
      <c r="F594" s="2929"/>
      <c r="G594" s="2843"/>
      <c r="H594" s="2844"/>
      <c r="I594" s="2843">
        <v>0</v>
      </c>
      <c r="J594" s="2844"/>
      <c r="K594" s="140"/>
      <c r="L594" s="7" t="s">
        <v>1530</v>
      </c>
      <c r="M594" s="8"/>
      <c r="N594" s="8"/>
      <c r="O594" s="8"/>
      <c r="P594" s="9"/>
      <c r="Q594" s="10"/>
      <c r="R594" s="2085"/>
      <c r="S594" s="53"/>
      <c r="T594" s="53"/>
    </row>
    <row r="595" spans="1:20" ht="17.100000000000001" customHeight="1" thickBot="1" x14ac:dyDescent="0.25">
      <c r="A595" s="180" t="s">
        <v>563</v>
      </c>
      <c r="B595" s="181"/>
      <c r="C595" s="182"/>
      <c r="D595" s="183"/>
      <c r="E595" s="2761">
        <v>25</v>
      </c>
      <c r="F595" s="2762"/>
      <c r="G595" s="2763"/>
      <c r="H595" s="2764"/>
      <c r="I595" s="2761">
        <v>1140993.3270890976</v>
      </c>
      <c r="J595" s="2762"/>
      <c r="K595" s="184"/>
      <c r="L595" s="2155" t="s">
        <v>1585</v>
      </c>
      <c r="M595" s="53"/>
      <c r="N595" s="53"/>
      <c r="O595" s="53"/>
      <c r="P595" s="53"/>
      <c r="Q595" s="53"/>
      <c r="R595" s="61"/>
      <c r="S595" s="166"/>
      <c r="T595" s="166"/>
    </row>
    <row r="596" spans="1:20" ht="14.1" customHeight="1" x14ac:dyDescent="0.2">
      <c r="A596" s="48"/>
      <c r="B596" s="48"/>
      <c r="C596" s="49"/>
      <c r="D596" s="49"/>
      <c r="E596" s="49"/>
      <c r="F596" s="49"/>
      <c r="G596" s="50"/>
      <c r="H596" s="50"/>
      <c r="I596" s="52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</row>
    <row r="597" spans="1:20" ht="14.1" customHeight="1" x14ac:dyDescent="0.2">
      <c r="A597" s="48"/>
      <c r="B597" s="48"/>
      <c r="C597" s="49"/>
      <c r="D597" s="49"/>
      <c r="E597" s="49"/>
      <c r="F597" s="49"/>
      <c r="G597" s="50"/>
      <c r="H597" s="50"/>
      <c r="I597" s="52"/>
      <c r="J597" s="53"/>
      <c r="K597" s="53"/>
      <c r="L597" s="48"/>
      <c r="M597" s="48"/>
      <c r="N597" s="49"/>
      <c r="O597" s="49"/>
      <c r="P597" s="49"/>
      <c r="Q597" s="49"/>
      <c r="R597" s="53"/>
      <c r="S597" s="53"/>
      <c r="T597" s="53"/>
    </row>
    <row r="598" spans="1:20" ht="14.1" customHeight="1" x14ac:dyDescent="0.2">
      <c r="A598" s="2854"/>
      <c r="B598" s="2854"/>
      <c r="C598" s="2854"/>
      <c r="D598" s="2854"/>
      <c r="E598" s="2854"/>
      <c r="F598" s="2854"/>
      <c r="G598" s="2854"/>
      <c r="H598" s="2854"/>
      <c r="I598" s="2854"/>
      <c r="J598" s="2854"/>
      <c r="K598" s="2854"/>
      <c r="L598" s="2854"/>
      <c r="M598" s="2854"/>
      <c r="N598" s="2854"/>
      <c r="O598" s="2854"/>
      <c r="P598" s="2854"/>
      <c r="Q598" s="2854"/>
      <c r="R598" s="2854"/>
      <c r="S598" s="2854"/>
      <c r="T598" s="2854"/>
    </row>
    <row r="599" spans="1:20" ht="14.1" customHeight="1" x14ac:dyDescent="0.2">
      <c r="A599" s="2854"/>
      <c r="B599" s="2854"/>
      <c r="C599" s="2854"/>
      <c r="D599" s="2854"/>
      <c r="E599" s="2854"/>
      <c r="F599" s="2854"/>
      <c r="G599" s="2854"/>
      <c r="H599" s="2854"/>
      <c r="I599" s="2854"/>
      <c r="J599" s="2854"/>
      <c r="K599" s="2854"/>
      <c r="L599" s="2854"/>
      <c r="M599" s="2854"/>
      <c r="N599" s="2854"/>
      <c r="O599" s="2854"/>
      <c r="P599" s="2854"/>
      <c r="Q599" s="2854"/>
      <c r="R599" s="2854"/>
      <c r="S599" s="2854"/>
      <c r="T599" s="2854"/>
    </row>
    <row r="600" spans="1:20" s="2567" customFormat="1" ht="14.1" customHeight="1" x14ac:dyDescent="0.2">
      <c r="A600" s="2566"/>
      <c r="B600" s="2566"/>
      <c r="C600" s="2566"/>
      <c r="D600" s="2566"/>
      <c r="E600" s="2566"/>
      <c r="F600" s="2566"/>
      <c r="G600" s="2566"/>
      <c r="H600" s="2566"/>
      <c r="I600" s="2566"/>
      <c r="J600" s="2566"/>
      <c r="K600" s="2566"/>
      <c r="L600" s="2566"/>
      <c r="M600" s="2566"/>
      <c r="N600" s="2566"/>
      <c r="O600" s="2566"/>
      <c r="P600" s="2566"/>
      <c r="Q600" s="2566"/>
      <c r="R600" s="2566"/>
      <c r="S600" s="2566"/>
      <c r="T600" s="2566"/>
    </row>
    <row r="601" spans="1:20" ht="14.1" customHeight="1" x14ac:dyDescent="0.2">
      <c r="A601" s="48"/>
      <c r="B601" s="48"/>
      <c r="C601" s="49"/>
      <c r="D601" s="49"/>
      <c r="E601" s="49"/>
      <c r="F601" s="49"/>
      <c r="G601" s="50"/>
      <c r="H601" s="50"/>
      <c r="I601" s="52"/>
      <c r="J601" s="53"/>
      <c r="K601" s="53"/>
      <c r="L601" s="48"/>
      <c r="M601" s="48"/>
      <c r="N601" s="49"/>
      <c r="O601" s="49"/>
      <c r="P601" s="49"/>
      <c r="Q601" s="49"/>
      <c r="R601" s="53"/>
      <c r="S601" s="53"/>
      <c r="T601" s="53"/>
    </row>
    <row r="602" spans="1:20" ht="14.1" customHeight="1" x14ac:dyDescent="0.2">
      <c r="A602" s="2811" t="s">
        <v>1917</v>
      </c>
      <c r="B602" s="2811"/>
      <c r="C602" s="2811"/>
      <c r="D602" s="2811"/>
      <c r="E602" s="2811"/>
      <c r="F602" s="2811"/>
      <c r="G602" s="2811"/>
      <c r="H602" s="2811"/>
      <c r="I602" s="2811"/>
      <c r="J602" s="2811"/>
      <c r="K602" s="2811"/>
      <c r="L602" s="2811"/>
      <c r="M602" s="2811"/>
      <c r="N602" s="2811"/>
      <c r="O602" s="2811"/>
      <c r="P602" s="2811"/>
      <c r="Q602" s="2811"/>
      <c r="R602" s="2811"/>
      <c r="S602" s="2811"/>
      <c r="T602" s="2811"/>
    </row>
    <row r="603" spans="1:20" ht="14.1" customHeight="1" x14ac:dyDescent="0.2">
      <c r="A603" s="56"/>
      <c r="B603" s="56"/>
      <c r="C603" s="131"/>
      <c r="D603" s="57"/>
      <c r="E603" s="57"/>
      <c r="F603" s="57"/>
      <c r="G603" s="59"/>
      <c r="H603" s="59"/>
      <c r="I603" s="61"/>
      <c r="J603" s="53"/>
      <c r="K603" s="53"/>
      <c r="L603" s="56"/>
      <c r="M603" s="56"/>
      <c r="N603" s="131"/>
      <c r="O603" s="53"/>
      <c r="P603" s="53"/>
      <c r="Q603" s="53"/>
      <c r="R603" s="53"/>
      <c r="S603" s="53"/>
      <c r="T603" s="53"/>
    </row>
    <row r="604" spans="1:20" ht="14.1" customHeight="1" thickBot="1" x14ac:dyDescent="0.25">
      <c r="A604" s="56"/>
      <c r="B604" s="56"/>
      <c r="C604" s="57"/>
      <c r="D604" s="57"/>
      <c r="E604" s="57"/>
      <c r="F604" s="57"/>
      <c r="G604" s="59"/>
      <c r="H604" s="59"/>
      <c r="I604" s="61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</row>
    <row r="605" spans="1:20" ht="17.100000000000001" customHeight="1" x14ac:dyDescent="0.3">
      <c r="A605" s="2812" t="s">
        <v>441</v>
      </c>
      <c r="B605" s="2813"/>
      <c r="C605" s="2818" t="s">
        <v>442</v>
      </c>
      <c r="D605" s="2819"/>
      <c r="E605" s="2819"/>
      <c r="F605" s="2820"/>
      <c r="G605" s="2824" t="s">
        <v>443</v>
      </c>
      <c r="H605" s="2825"/>
      <c r="I605" s="2818" t="s">
        <v>445</v>
      </c>
      <c r="J605" s="2820"/>
      <c r="K605" s="62"/>
      <c r="L605" s="2826" t="s">
        <v>441</v>
      </c>
      <c r="M605" s="2819" t="s">
        <v>442</v>
      </c>
      <c r="N605" s="2819"/>
      <c r="O605" s="2819"/>
      <c r="P605" s="2820"/>
      <c r="Q605" s="2824" t="s">
        <v>443</v>
      </c>
      <c r="R605" s="2825"/>
      <c r="S605" s="2818" t="s">
        <v>445</v>
      </c>
      <c r="T605" s="2849"/>
    </row>
    <row r="606" spans="1:20" ht="17.100000000000001" customHeight="1" thickBot="1" x14ac:dyDescent="0.35">
      <c r="A606" s="2814"/>
      <c r="B606" s="2815"/>
      <c r="C606" s="2821"/>
      <c r="D606" s="2822"/>
      <c r="E606" s="2822"/>
      <c r="F606" s="2823"/>
      <c r="G606" s="2829" t="s">
        <v>446</v>
      </c>
      <c r="H606" s="2830"/>
      <c r="I606" s="2831"/>
      <c r="J606" s="2832"/>
      <c r="K606" s="62"/>
      <c r="L606" s="2827"/>
      <c r="M606" s="2822"/>
      <c r="N606" s="2822"/>
      <c r="O606" s="2822"/>
      <c r="P606" s="2823"/>
      <c r="Q606" s="2829" t="s">
        <v>446</v>
      </c>
      <c r="R606" s="2830"/>
      <c r="S606" s="2831"/>
      <c r="T606" s="2850"/>
    </row>
    <row r="607" spans="1:20" ht="17.100000000000001" customHeight="1" x14ac:dyDescent="0.3">
      <c r="A607" s="2814"/>
      <c r="B607" s="2815"/>
      <c r="C607" s="66" t="s">
        <v>447</v>
      </c>
      <c r="D607" s="2873" t="s">
        <v>448</v>
      </c>
      <c r="E607" s="2831" t="s">
        <v>449</v>
      </c>
      <c r="F607" s="2832"/>
      <c r="G607" s="2829" t="s">
        <v>450</v>
      </c>
      <c r="H607" s="2830"/>
      <c r="I607" s="2831" t="s">
        <v>354</v>
      </c>
      <c r="J607" s="2832"/>
      <c r="K607" s="62"/>
      <c r="L607" s="2827"/>
      <c r="M607" s="64" t="s">
        <v>447</v>
      </c>
      <c r="N607" s="2873" t="s">
        <v>448</v>
      </c>
      <c r="O607" s="2831" t="s">
        <v>449</v>
      </c>
      <c r="P607" s="2832"/>
      <c r="Q607" s="2829" t="s">
        <v>450</v>
      </c>
      <c r="R607" s="2830"/>
      <c r="S607" s="2831" t="s">
        <v>354</v>
      </c>
      <c r="T607" s="2850"/>
    </row>
    <row r="608" spans="1:20" ht="17.100000000000001" customHeight="1" thickBot="1" x14ac:dyDescent="0.35">
      <c r="A608" s="2816"/>
      <c r="B608" s="2817"/>
      <c r="C608" s="67" t="s">
        <v>451</v>
      </c>
      <c r="D608" s="2834"/>
      <c r="E608" s="2821"/>
      <c r="F608" s="2823"/>
      <c r="G608" s="2761"/>
      <c r="H608" s="2762"/>
      <c r="I608" s="2835"/>
      <c r="J608" s="2836"/>
      <c r="K608" s="62"/>
      <c r="L608" s="2828"/>
      <c r="M608" s="63" t="s">
        <v>451</v>
      </c>
      <c r="N608" s="2834"/>
      <c r="O608" s="2821"/>
      <c r="P608" s="2823"/>
      <c r="Q608" s="2761"/>
      <c r="R608" s="2762"/>
      <c r="S608" s="2852"/>
      <c r="T608" s="2853"/>
    </row>
    <row r="609" spans="1:20" ht="17.100000000000001" customHeight="1" x14ac:dyDescent="0.3">
      <c r="A609" s="132" t="s">
        <v>452</v>
      </c>
      <c r="B609" s="133"/>
      <c r="C609" s="134"/>
      <c r="D609" s="134"/>
      <c r="E609" s="2919"/>
      <c r="F609" s="2920"/>
      <c r="G609" s="2851"/>
      <c r="H609" s="2921"/>
      <c r="I609" s="2807"/>
      <c r="J609" s="2808"/>
      <c r="K609" s="53"/>
      <c r="L609" s="135" t="s">
        <v>453</v>
      </c>
      <c r="M609" s="134"/>
      <c r="N609" s="134"/>
      <c r="O609" s="2851"/>
      <c r="P609" s="2851"/>
      <c r="Q609" s="2851"/>
      <c r="R609" s="2851"/>
      <c r="S609" s="2851"/>
      <c r="T609" s="2851"/>
    </row>
    <row r="610" spans="1:20" ht="17.100000000000001" customHeight="1" x14ac:dyDescent="0.35">
      <c r="A610" s="2795" t="s">
        <v>454</v>
      </c>
      <c r="B610" s="2796"/>
      <c r="C610" s="136"/>
      <c r="D610" s="136"/>
      <c r="E610" s="2845"/>
      <c r="F610" s="2846"/>
      <c r="G610" s="2843"/>
      <c r="H610" s="2844"/>
      <c r="I610" s="2922">
        <v>0</v>
      </c>
      <c r="J610" s="2923"/>
      <c r="K610" s="137"/>
      <c r="L610" s="138"/>
      <c r="M610" s="136"/>
      <c r="N610" s="136"/>
      <c r="O610" s="2843"/>
      <c r="P610" s="2843"/>
      <c r="Q610" s="2843"/>
      <c r="R610" s="2843"/>
      <c r="S610" s="2843"/>
      <c r="T610" s="2843"/>
    </row>
    <row r="611" spans="1:20" ht="17.100000000000001" customHeight="1" x14ac:dyDescent="0.3">
      <c r="A611" s="2789" t="s">
        <v>455</v>
      </c>
      <c r="B611" s="2790"/>
      <c r="C611" s="136"/>
      <c r="D611" s="136"/>
      <c r="E611" s="2845"/>
      <c r="F611" s="2846"/>
      <c r="G611" s="2843"/>
      <c r="H611" s="2844"/>
      <c r="I611" s="2843">
        <v>0</v>
      </c>
      <c r="J611" s="2844"/>
      <c r="K611" s="140"/>
      <c r="L611" s="138" t="s">
        <v>456</v>
      </c>
      <c r="M611" s="136" t="s">
        <v>611</v>
      </c>
      <c r="N611" s="136" t="s">
        <v>503</v>
      </c>
      <c r="O611" s="2843">
        <v>5000</v>
      </c>
      <c r="P611" s="2843"/>
      <c r="Q611" s="2843">
        <v>300</v>
      </c>
      <c r="R611" s="2843"/>
      <c r="S611" s="2843">
        <v>1500000</v>
      </c>
      <c r="T611" s="2843"/>
    </row>
    <row r="612" spans="1:20" ht="17.100000000000001" customHeight="1" x14ac:dyDescent="0.3">
      <c r="A612" s="2789" t="s">
        <v>459</v>
      </c>
      <c r="B612" s="2790"/>
      <c r="C612" s="136"/>
      <c r="D612" s="136"/>
      <c r="E612" s="2845"/>
      <c r="F612" s="2846"/>
      <c r="G612" s="2843"/>
      <c r="H612" s="2844"/>
      <c r="I612" s="2843">
        <v>0</v>
      </c>
      <c r="J612" s="2844"/>
      <c r="K612" s="140"/>
      <c r="L612" s="138" t="s">
        <v>460</v>
      </c>
      <c r="M612" s="136"/>
      <c r="N612" s="136"/>
      <c r="O612" s="2843"/>
      <c r="P612" s="2843"/>
      <c r="Q612" s="2843"/>
      <c r="R612" s="2843"/>
      <c r="S612" s="2843">
        <v>0</v>
      </c>
      <c r="T612" s="2843"/>
    </row>
    <row r="613" spans="1:20" ht="17.100000000000001" customHeight="1" x14ac:dyDescent="0.3">
      <c r="A613" s="2789" t="s">
        <v>461</v>
      </c>
      <c r="B613" s="2790"/>
      <c r="C613" s="136"/>
      <c r="D613" s="136"/>
      <c r="E613" s="2845"/>
      <c r="F613" s="2845"/>
      <c r="G613" s="2843"/>
      <c r="H613" s="2844"/>
      <c r="I613" s="2843">
        <v>0</v>
      </c>
      <c r="J613" s="2844"/>
      <c r="K613" s="140"/>
      <c r="L613" s="138" t="s">
        <v>462</v>
      </c>
      <c r="M613" s="136"/>
      <c r="N613" s="136"/>
      <c r="O613" s="2843"/>
      <c r="P613" s="2843"/>
      <c r="Q613" s="2843"/>
      <c r="R613" s="2843"/>
      <c r="S613" s="2843">
        <v>0</v>
      </c>
      <c r="T613" s="2843"/>
    </row>
    <row r="614" spans="1:20" ht="17.100000000000001" customHeight="1" x14ac:dyDescent="0.2">
      <c r="A614" s="2800" t="s">
        <v>565</v>
      </c>
      <c r="B614" s="2801"/>
      <c r="C614" s="136"/>
      <c r="D614" s="136"/>
      <c r="E614" s="2845"/>
      <c r="F614" s="2845"/>
      <c r="G614" s="2843"/>
      <c r="H614" s="2843"/>
      <c r="I614" s="2922">
        <v>357365.22</v>
      </c>
      <c r="J614" s="2922"/>
      <c r="K614" s="142"/>
      <c r="L614" s="138" t="s">
        <v>464</v>
      </c>
      <c r="M614" s="136" t="s">
        <v>465</v>
      </c>
      <c r="N614" s="136" t="s">
        <v>466</v>
      </c>
      <c r="O614" s="2925">
        <v>2</v>
      </c>
      <c r="P614" s="2925"/>
      <c r="Q614" s="2802">
        <v>108420</v>
      </c>
      <c r="R614" s="2802"/>
      <c r="S614" s="2843">
        <v>216840</v>
      </c>
      <c r="T614" s="2843"/>
    </row>
    <row r="615" spans="1:20" ht="17.100000000000001" customHeight="1" x14ac:dyDescent="0.3">
      <c r="A615" s="143" t="s">
        <v>467</v>
      </c>
      <c r="B615" s="144"/>
      <c r="C615" s="136"/>
      <c r="D615" s="136"/>
      <c r="E615" s="2845"/>
      <c r="F615" s="2845"/>
      <c r="G615" s="2843"/>
      <c r="H615" s="2844"/>
      <c r="I615" s="2843">
        <v>0</v>
      </c>
      <c r="J615" s="2844"/>
      <c r="K615" s="140"/>
      <c r="L615" s="138" t="s">
        <v>594</v>
      </c>
      <c r="M615" s="136" t="s">
        <v>758</v>
      </c>
      <c r="N615" s="136" t="s">
        <v>466</v>
      </c>
      <c r="O615" s="2843">
        <v>3</v>
      </c>
      <c r="P615" s="2843"/>
      <c r="Q615" s="2843">
        <v>120300</v>
      </c>
      <c r="R615" s="2843"/>
      <c r="S615" s="2843">
        <v>360900</v>
      </c>
      <c r="T615" s="2843"/>
    </row>
    <row r="616" spans="1:20" ht="17.100000000000001" customHeight="1" x14ac:dyDescent="0.3">
      <c r="A616" s="145" t="s">
        <v>716</v>
      </c>
      <c r="B616" s="146"/>
      <c r="C616" s="136"/>
      <c r="D616" s="136"/>
      <c r="E616" s="2845"/>
      <c r="F616" s="2845"/>
      <c r="G616" s="2843"/>
      <c r="H616" s="2844"/>
      <c r="I616" s="2843">
        <v>0</v>
      </c>
      <c r="J616" s="2844"/>
      <c r="K616" s="140"/>
      <c r="L616" s="138" t="s">
        <v>477</v>
      </c>
      <c r="M616" s="136" t="s">
        <v>571</v>
      </c>
      <c r="N616" s="136" t="s">
        <v>765</v>
      </c>
      <c r="O616" s="2843">
        <v>2</v>
      </c>
      <c r="P616" s="2843"/>
      <c r="Q616" s="2843">
        <v>25000</v>
      </c>
      <c r="R616" s="2843"/>
      <c r="S616" s="2843">
        <v>50000</v>
      </c>
      <c r="T616" s="2843"/>
    </row>
    <row r="617" spans="1:20" ht="17.100000000000001" customHeight="1" x14ac:dyDescent="0.3">
      <c r="A617" s="143" t="s">
        <v>471</v>
      </c>
      <c r="B617" s="144"/>
      <c r="C617" s="136"/>
      <c r="D617" s="136"/>
      <c r="E617" s="2845"/>
      <c r="F617" s="2845"/>
      <c r="G617" s="2843"/>
      <c r="H617" s="2844"/>
      <c r="I617" s="2843">
        <v>0</v>
      </c>
      <c r="J617" s="2844"/>
      <c r="K617" s="140"/>
      <c r="L617" s="138" t="s">
        <v>510</v>
      </c>
      <c r="M617" s="136"/>
      <c r="N617" s="136"/>
      <c r="O617" s="2843"/>
      <c r="P617" s="2843"/>
      <c r="Q617" s="2843"/>
      <c r="R617" s="2843"/>
      <c r="S617" s="2843">
        <v>0</v>
      </c>
      <c r="T617" s="2843"/>
    </row>
    <row r="618" spans="1:20" ht="17.100000000000001" customHeight="1" x14ac:dyDescent="0.3">
      <c r="A618" s="143" t="s">
        <v>475</v>
      </c>
      <c r="B618" s="144"/>
      <c r="C618" s="136" t="s">
        <v>472</v>
      </c>
      <c r="D618" s="136" t="s">
        <v>499</v>
      </c>
      <c r="E618" s="2845">
        <v>1</v>
      </c>
      <c r="F618" s="2845"/>
      <c r="G618" s="2843">
        <v>172995.18</v>
      </c>
      <c r="H618" s="2933">
        <v>172995.18</v>
      </c>
      <c r="I618" s="2843">
        <v>172995.18</v>
      </c>
      <c r="J618" s="2844"/>
      <c r="K618" s="140"/>
      <c r="L618" s="138"/>
      <c r="M618" s="136"/>
      <c r="N618" s="136"/>
      <c r="O618" s="2843"/>
      <c r="P618" s="2843"/>
      <c r="Q618" s="2843"/>
      <c r="R618" s="2843"/>
      <c r="S618" s="2843"/>
      <c r="T618" s="2843"/>
    </row>
    <row r="619" spans="1:20" ht="17.100000000000001" customHeight="1" x14ac:dyDescent="0.3">
      <c r="A619" s="147" t="s">
        <v>471</v>
      </c>
      <c r="B619" s="148"/>
      <c r="C619" s="136" t="s">
        <v>472</v>
      </c>
      <c r="D619" s="136" t="s">
        <v>499</v>
      </c>
      <c r="E619" s="2845">
        <v>2</v>
      </c>
      <c r="F619" s="2845"/>
      <c r="G619" s="2843">
        <v>92185.02</v>
      </c>
      <c r="H619" s="2933">
        <v>92185.02</v>
      </c>
      <c r="I619" s="2843">
        <v>184370.04</v>
      </c>
      <c r="J619" s="2844"/>
      <c r="K619" s="140"/>
      <c r="L619" s="138"/>
      <c r="M619" s="136"/>
      <c r="N619" s="136"/>
      <c r="O619" s="2843"/>
      <c r="P619" s="2843"/>
      <c r="Q619" s="2843"/>
      <c r="R619" s="2843"/>
      <c r="S619" s="2843"/>
      <c r="T619" s="2843"/>
    </row>
    <row r="620" spans="1:20" ht="17.100000000000001" customHeight="1" x14ac:dyDescent="0.3">
      <c r="A620" s="143" t="s">
        <v>480</v>
      </c>
      <c r="B620" s="144"/>
      <c r="C620" s="136"/>
      <c r="D620" s="136"/>
      <c r="E620" s="2845"/>
      <c r="F620" s="2845"/>
      <c r="G620" s="2843"/>
      <c r="H620" s="2933"/>
      <c r="I620" s="2843">
        <v>0</v>
      </c>
      <c r="J620" s="2844"/>
      <c r="K620" s="140"/>
      <c r="L620" s="138" t="s">
        <v>481</v>
      </c>
      <c r="M620" s="136"/>
      <c r="N620" s="136"/>
      <c r="O620" s="2843"/>
      <c r="P620" s="2843"/>
      <c r="Q620" s="2843"/>
      <c r="R620" s="2843"/>
      <c r="S620" s="2843">
        <v>0</v>
      </c>
      <c r="T620" s="2843"/>
    </row>
    <row r="621" spans="1:20" ht="17.100000000000001" customHeight="1" x14ac:dyDescent="0.3">
      <c r="A621" s="143" t="s">
        <v>482</v>
      </c>
      <c r="B621" s="144"/>
      <c r="C621" s="136"/>
      <c r="D621" s="136"/>
      <c r="E621" s="2845"/>
      <c r="F621" s="2845"/>
      <c r="G621" s="2843"/>
      <c r="H621" s="2933"/>
      <c r="I621" s="2843">
        <v>0</v>
      </c>
      <c r="J621" s="2844"/>
      <c r="K621" s="140"/>
      <c r="L621" s="138" t="s">
        <v>483</v>
      </c>
      <c r="M621" s="136"/>
      <c r="N621" s="136"/>
      <c r="O621" s="2843"/>
      <c r="P621" s="2843"/>
      <c r="Q621" s="2843"/>
      <c r="R621" s="2843"/>
      <c r="S621" s="2843">
        <v>0</v>
      </c>
      <c r="T621" s="2843"/>
    </row>
    <row r="622" spans="1:20" ht="17.100000000000001" customHeight="1" x14ac:dyDescent="0.3">
      <c r="A622" s="2797" t="s">
        <v>486</v>
      </c>
      <c r="B622" s="2798"/>
      <c r="C622" s="136"/>
      <c r="D622" s="136"/>
      <c r="E622" s="2845"/>
      <c r="F622" s="2934"/>
      <c r="G622" s="2843"/>
      <c r="H622" s="2933"/>
      <c r="I622" s="2843">
        <v>0</v>
      </c>
      <c r="J622" s="2844"/>
      <c r="K622" s="140"/>
      <c r="L622" s="138" t="s">
        <v>487</v>
      </c>
      <c r="M622" s="136"/>
      <c r="N622" s="136"/>
      <c r="O622" s="2843"/>
      <c r="P622" s="2843"/>
      <c r="Q622" s="2843"/>
      <c r="R622" s="2843"/>
      <c r="S622" s="2843">
        <v>0</v>
      </c>
      <c r="T622" s="2843"/>
    </row>
    <row r="623" spans="1:20" ht="17.100000000000001" customHeight="1" x14ac:dyDescent="0.3">
      <c r="A623" s="143" t="s">
        <v>460</v>
      </c>
      <c r="B623" s="144"/>
      <c r="C623" s="136"/>
      <c r="D623" s="136"/>
      <c r="E623" s="2845"/>
      <c r="F623" s="2934"/>
      <c r="G623" s="2843"/>
      <c r="H623" s="2933"/>
      <c r="I623" s="2843">
        <v>0</v>
      </c>
      <c r="J623" s="2844"/>
      <c r="K623" s="140"/>
      <c r="L623" s="138" t="s">
        <v>489</v>
      </c>
      <c r="M623" s="136"/>
      <c r="N623" s="136"/>
      <c r="O623" s="2843"/>
      <c r="P623" s="2843"/>
      <c r="Q623" s="2843"/>
      <c r="R623" s="2843"/>
      <c r="S623" s="2843">
        <v>0</v>
      </c>
      <c r="T623" s="2843"/>
    </row>
    <row r="624" spans="1:20" ht="17.100000000000001" customHeight="1" x14ac:dyDescent="0.3">
      <c r="A624" s="143" t="s">
        <v>720</v>
      </c>
      <c r="B624" s="144"/>
      <c r="C624" s="136"/>
      <c r="D624" s="136"/>
      <c r="E624" s="2845"/>
      <c r="F624" s="2934"/>
      <c r="G624" s="2843"/>
      <c r="H624" s="2933"/>
      <c r="I624" s="2843">
        <v>0</v>
      </c>
      <c r="J624" s="2844"/>
      <c r="K624" s="140"/>
      <c r="L624" s="138" t="s">
        <v>492</v>
      </c>
      <c r="M624" s="136" t="s">
        <v>766</v>
      </c>
      <c r="N624" s="136" t="s">
        <v>596</v>
      </c>
      <c r="O624" s="2843">
        <v>1</v>
      </c>
      <c r="P624" s="2843"/>
      <c r="Q624" s="2843">
        <v>31281</v>
      </c>
      <c r="R624" s="2843"/>
      <c r="S624" s="2843">
        <v>31281</v>
      </c>
      <c r="T624" s="2843"/>
    </row>
    <row r="625" spans="1:20" ht="17.100000000000001" customHeight="1" x14ac:dyDescent="0.3">
      <c r="A625" s="149" t="s">
        <v>494</v>
      </c>
      <c r="B625" s="150"/>
      <c r="C625" s="136"/>
      <c r="D625" s="136"/>
      <c r="E625" s="2845"/>
      <c r="F625" s="2934"/>
      <c r="G625" s="2843"/>
      <c r="H625" s="2933"/>
      <c r="I625" s="2843">
        <v>0</v>
      </c>
      <c r="J625" s="2844"/>
      <c r="K625" s="140"/>
      <c r="L625" s="138" t="s">
        <v>495</v>
      </c>
      <c r="M625" s="136"/>
      <c r="N625" s="136"/>
      <c r="O625" s="2843"/>
      <c r="P625" s="2843"/>
      <c r="Q625" s="2843"/>
      <c r="R625" s="2843"/>
      <c r="S625" s="2843">
        <v>0</v>
      </c>
      <c r="T625" s="2843"/>
    </row>
    <row r="626" spans="1:20" ht="17.100000000000001" customHeight="1" x14ac:dyDescent="0.35">
      <c r="A626" s="151" t="s">
        <v>496</v>
      </c>
      <c r="B626" s="152"/>
      <c r="C626" s="136"/>
      <c r="D626" s="136"/>
      <c r="E626" s="2845"/>
      <c r="F626" s="2934"/>
      <c r="G626" s="2843"/>
      <c r="H626" s="2933"/>
      <c r="I626" s="2922">
        <v>573036</v>
      </c>
      <c r="J626" s="2923"/>
      <c r="K626" s="140"/>
      <c r="L626" s="138" t="s">
        <v>497</v>
      </c>
      <c r="M626" s="2310" t="s">
        <v>1705</v>
      </c>
      <c r="N626" s="136" t="s">
        <v>458</v>
      </c>
      <c r="O626" s="2843">
        <v>2</v>
      </c>
      <c r="P626" s="2843"/>
      <c r="Q626" s="2843">
        <v>42595</v>
      </c>
      <c r="R626" s="2843"/>
      <c r="S626" s="2843">
        <v>85190</v>
      </c>
      <c r="T626" s="2843"/>
    </row>
    <row r="627" spans="1:20" ht="17.100000000000001" customHeight="1" x14ac:dyDescent="0.4">
      <c r="A627" s="149" t="s">
        <v>498</v>
      </c>
      <c r="B627" s="152"/>
      <c r="C627" s="136" t="s">
        <v>502</v>
      </c>
      <c r="D627" s="136" t="s">
        <v>503</v>
      </c>
      <c r="E627" s="2843">
        <v>15</v>
      </c>
      <c r="F627" s="2843"/>
      <c r="G627" s="2841">
        <v>38202.400000000001</v>
      </c>
      <c r="H627" s="2842">
        <v>38202.400000000001</v>
      </c>
      <c r="I627" s="2843">
        <v>573036</v>
      </c>
      <c r="J627" s="2844"/>
      <c r="K627" s="140"/>
      <c r="L627" s="138" t="s">
        <v>500</v>
      </c>
      <c r="M627" s="136" t="s">
        <v>767</v>
      </c>
      <c r="N627" s="136" t="s">
        <v>458</v>
      </c>
      <c r="O627" s="2843">
        <v>2</v>
      </c>
      <c r="P627" s="2843"/>
      <c r="Q627" s="2843">
        <v>58121.919999999998</v>
      </c>
      <c r="R627" s="2843"/>
      <c r="S627" s="2843">
        <v>116243.84</v>
      </c>
      <c r="T627" s="2843"/>
    </row>
    <row r="628" spans="1:20" ht="17.100000000000001" customHeight="1" x14ac:dyDescent="0.3">
      <c r="A628" s="153" t="s">
        <v>722</v>
      </c>
      <c r="B628" s="154"/>
      <c r="C628" s="136"/>
      <c r="D628" s="136"/>
      <c r="E628" s="2843"/>
      <c r="F628" s="2843"/>
      <c r="G628" s="2843"/>
      <c r="H628" s="2933"/>
      <c r="I628" s="2843">
        <v>0</v>
      </c>
      <c r="J628" s="2844"/>
      <c r="K628" s="140"/>
      <c r="L628" s="138" t="s">
        <v>504</v>
      </c>
      <c r="M628" s="136"/>
      <c r="N628" s="136"/>
      <c r="O628" s="2843"/>
      <c r="P628" s="2843"/>
      <c r="Q628" s="2843"/>
      <c r="R628" s="2843"/>
      <c r="S628" s="2843">
        <v>0</v>
      </c>
      <c r="T628" s="2843"/>
    </row>
    <row r="629" spans="1:20" ht="17.100000000000001" customHeight="1" x14ac:dyDescent="0.3">
      <c r="A629" s="2778" t="s">
        <v>507</v>
      </c>
      <c r="B629" s="2779"/>
      <c r="C629" s="136"/>
      <c r="D629" s="136"/>
      <c r="E629" s="2843"/>
      <c r="F629" s="2843"/>
      <c r="G629" s="2843"/>
      <c r="H629" s="2933"/>
      <c r="I629" s="2843">
        <v>0</v>
      </c>
      <c r="J629" s="2844"/>
      <c r="K629" s="140"/>
      <c r="L629" s="155" t="s">
        <v>578</v>
      </c>
      <c r="M629" s="156"/>
      <c r="N629" s="156"/>
      <c r="O629" s="2843"/>
      <c r="P629" s="2843"/>
      <c r="Q629" s="2843"/>
      <c r="R629" s="2843"/>
      <c r="S629" s="2843">
        <v>0</v>
      </c>
      <c r="T629" s="2843"/>
    </row>
    <row r="630" spans="1:20" ht="17.100000000000001" customHeight="1" x14ac:dyDescent="0.3">
      <c r="A630" s="2789" t="s">
        <v>510</v>
      </c>
      <c r="B630" s="2790"/>
      <c r="C630" s="136"/>
      <c r="D630" s="136"/>
      <c r="E630" s="2843"/>
      <c r="F630" s="2843"/>
      <c r="G630" s="2843"/>
      <c r="H630" s="2933"/>
      <c r="I630" s="2843">
        <v>0</v>
      </c>
      <c r="J630" s="2844"/>
      <c r="K630" s="140"/>
      <c r="L630" s="155"/>
      <c r="M630" s="155"/>
      <c r="N630" s="155"/>
      <c r="O630" s="2843"/>
      <c r="P630" s="2843"/>
      <c r="Q630" s="2843"/>
      <c r="R630" s="2843"/>
      <c r="S630" s="2843"/>
      <c r="T630" s="2843"/>
    </row>
    <row r="631" spans="1:20" ht="17.100000000000001" customHeight="1" x14ac:dyDescent="0.3">
      <c r="A631" s="2789" t="s">
        <v>510</v>
      </c>
      <c r="B631" s="2790"/>
      <c r="C631" s="136"/>
      <c r="D631" s="136"/>
      <c r="E631" s="2843"/>
      <c r="F631" s="2843"/>
      <c r="G631" s="2843"/>
      <c r="H631" s="2933"/>
      <c r="I631" s="2843">
        <v>0</v>
      </c>
      <c r="J631" s="2844"/>
      <c r="K631" s="140"/>
      <c r="L631" s="155" t="s">
        <v>600</v>
      </c>
      <c r="M631" s="155"/>
      <c r="N631" s="155"/>
      <c r="O631" s="2843"/>
      <c r="P631" s="2843"/>
      <c r="Q631" s="2843"/>
      <c r="R631" s="2843"/>
      <c r="S631" s="2843">
        <v>0</v>
      </c>
      <c r="T631" s="2843"/>
    </row>
    <row r="632" spans="1:20" ht="17.100000000000001" customHeight="1" x14ac:dyDescent="0.35">
      <c r="A632" s="2795" t="s">
        <v>512</v>
      </c>
      <c r="B632" s="2796"/>
      <c r="C632" s="136"/>
      <c r="D632" s="136"/>
      <c r="E632" s="2845"/>
      <c r="F632" s="2934"/>
      <c r="G632" s="2843"/>
      <c r="H632" s="2933"/>
      <c r="I632" s="2922">
        <v>916857.60000000021</v>
      </c>
      <c r="J632" s="2923"/>
      <c r="K632" s="137"/>
      <c r="L632" s="155" t="s">
        <v>605</v>
      </c>
      <c r="M632" s="155"/>
      <c r="N632" s="155"/>
      <c r="O632" s="2843"/>
      <c r="P632" s="2843"/>
      <c r="Q632" s="2843"/>
      <c r="R632" s="2843"/>
      <c r="S632" s="2843">
        <v>0</v>
      </c>
      <c r="T632" s="2843"/>
    </row>
    <row r="633" spans="1:20" ht="17.100000000000001" customHeight="1" x14ac:dyDescent="0.4">
      <c r="A633" s="2789" t="s">
        <v>515</v>
      </c>
      <c r="B633" s="2790"/>
      <c r="C633" s="136" t="s">
        <v>502</v>
      </c>
      <c r="D633" s="136" t="s">
        <v>503</v>
      </c>
      <c r="E633" s="2845">
        <v>8</v>
      </c>
      <c r="F633" s="2934"/>
      <c r="G633" s="2841">
        <v>38202.400000000001</v>
      </c>
      <c r="H633" s="2842">
        <v>38202.400000000001</v>
      </c>
      <c r="I633" s="2843">
        <v>305619.20000000001</v>
      </c>
      <c r="J633" s="2844"/>
      <c r="K633" s="140"/>
      <c r="L633" s="155" t="s">
        <v>516</v>
      </c>
      <c r="M633" s="155"/>
      <c r="N633" s="155"/>
      <c r="O633" s="2843"/>
      <c r="P633" s="2843"/>
      <c r="Q633" s="2843"/>
      <c r="R633" s="2843"/>
      <c r="S633" s="2843">
        <v>0</v>
      </c>
      <c r="T633" s="2843"/>
    </row>
    <row r="634" spans="1:20" ht="17.100000000000001" customHeight="1" x14ac:dyDescent="0.3">
      <c r="A634" s="2789" t="s">
        <v>518</v>
      </c>
      <c r="B634" s="2790"/>
      <c r="C634" s="136"/>
      <c r="D634" s="136"/>
      <c r="E634" s="2845"/>
      <c r="F634" s="2934"/>
      <c r="G634" s="2843"/>
      <c r="H634" s="2933"/>
      <c r="I634" s="2843">
        <v>0</v>
      </c>
      <c r="J634" s="2844"/>
      <c r="K634" s="140"/>
      <c r="L634" s="155" t="s">
        <v>580</v>
      </c>
      <c r="M634" s="155"/>
      <c r="N634" s="155"/>
      <c r="O634" s="2843"/>
      <c r="P634" s="2843"/>
      <c r="Q634" s="2843"/>
      <c r="R634" s="2843"/>
      <c r="S634" s="2843">
        <v>0</v>
      </c>
      <c r="T634" s="2843"/>
    </row>
    <row r="635" spans="1:20" ht="17.100000000000001" customHeight="1" x14ac:dyDescent="0.3">
      <c r="A635" s="153" t="s">
        <v>520</v>
      </c>
      <c r="B635" s="154"/>
      <c r="C635" s="136"/>
      <c r="D635" s="136"/>
      <c r="E635" s="2845"/>
      <c r="F635" s="2934"/>
      <c r="G635" s="2843"/>
      <c r="H635" s="2933"/>
      <c r="I635" s="2843">
        <v>0</v>
      </c>
      <c r="J635" s="2844"/>
      <c r="K635" s="140"/>
      <c r="L635" s="155" t="s">
        <v>521</v>
      </c>
      <c r="M635" s="155"/>
      <c r="N635" s="155"/>
      <c r="O635" s="2843"/>
      <c r="P635" s="2843"/>
      <c r="Q635" s="2843"/>
      <c r="R635" s="2843"/>
      <c r="S635" s="2843">
        <v>0</v>
      </c>
      <c r="T635" s="2843"/>
    </row>
    <row r="636" spans="1:20" ht="17.100000000000001" customHeight="1" x14ac:dyDescent="0.3">
      <c r="A636" s="2789" t="s">
        <v>522</v>
      </c>
      <c r="B636" s="2790"/>
      <c r="C636" s="136"/>
      <c r="D636" s="136"/>
      <c r="E636" s="2845"/>
      <c r="F636" s="2934"/>
      <c r="G636" s="2843"/>
      <c r="H636" s="2933"/>
      <c r="I636" s="2843">
        <v>0</v>
      </c>
      <c r="J636" s="2844"/>
      <c r="K636" s="140"/>
      <c r="L636" s="155" t="s">
        <v>729</v>
      </c>
      <c r="M636" s="155"/>
      <c r="N636" s="155"/>
      <c r="O636" s="2843"/>
      <c r="P636" s="2843"/>
      <c r="Q636" s="2843"/>
      <c r="R636" s="2843"/>
      <c r="S636" s="2843">
        <v>0</v>
      </c>
      <c r="T636" s="2843"/>
    </row>
    <row r="637" spans="1:20" ht="17.100000000000001" customHeight="1" x14ac:dyDescent="0.3">
      <c r="A637" s="153" t="s">
        <v>523</v>
      </c>
      <c r="B637" s="154"/>
      <c r="C637" s="136"/>
      <c r="D637" s="136"/>
      <c r="E637" s="2845"/>
      <c r="F637" s="2934"/>
      <c r="G637" s="2843"/>
      <c r="H637" s="2933"/>
      <c r="I637" s="2843">
        <v>0</v>
      </c>
      <c r="J637" s="2844"/>
      <c r="K637" s="140"/>
      <c r="L637" s="155" t="s">
        <v>516</v>
      </c>
      <c r="M637" s="155"/>
      <c r="N637" s="155"/>
      <c r="O637" s="2843"/>
      <c r="P637" s="2843"/>
      <c r="Q637" s="2843"/>
      <c r="R637" s="2843"/>
      <c r="S637" s="2843">
        <v>0</v>
      </c>
      <c r="T637" s="2843"/>
    </row>
    <row r="638" spans="1:20" ht="17.100000000000001" customHeight="1" x14ac:dyDescent="0.4">
      <c r="A638" s="153" t="s">
        <v>525</v>
      </c>
      <c r="B638" s="157"/>
      <c r="C638" s="136" t="s">
        <v>502</v>
      </c>
      <c r="D638" s="136" t="s">
        <v>503</v>
      </c>
      <c r="E638" s="2855">
        <v>6</v>
      </c>
      <c r="F638" s="2855"/>
      <c r="G638" s="2841">
        <v>38202.400000000001</v>
      </c>
      <c r="H638" s="2842">
        <v>38202.400000000001</v>
      </c>
      <c r="I638" s="2843">
        <v>229214.40000000002</v>
      </c>
      <c r="J638" s="2844"/>
      <c r="K638" s="140"/>
      <c r="L638" s="155"/>
      <c r="M638" s="155"/>
      <c r="N638" s="155"/>
      <c r="O638" s="2843"/>
      <c r="P638" s="2843"/>
      <c r="Q638" s="2843"/>
      <c r="R638" s="2843"/>
      <c r="S638" s="2843"/>
      <c r="T638" s="2843"/>
    </row>
    <row r="639" spans="1:20" ht="17.100000000000001" customHeight="1" x14ac:dyDescent="0.3">
      <c r="A639" s="153" t="s">
        <v>481</v>
      </c>
      <c r="B639" s="154"/>
      <c r="C639" s="136"/>
      <c r="D639" s="136"/>
      <c r="E639" s="2843"/>
      <c r="F639" s="2843"/>
      <c r="G639" s="2843"/>
      <c r="H639" s="2933"/>
      <c r="I639" s="2843">
        <v>0</v>
      </c>
      <c r="J639" s="2844"/>
      <c r="K639" s="140"/>
      <c r="L639" s="155"/>
      <c r="M639" s="155"/>
      <c r="N639" s="155"/>
      <c r="O639" s="2843"/>
      <c r="P639" s="2843"/>
      <c r="Q639" s="2843"/>
      <c r="R639" s="2843"/>
      <c r="S639" s="2843"/>
      <c r="T639" s="2843"/>
    </row>
    <row r="640" spans="1:20" ht="17.100000000000001" customHeight="1" x14ac:dyDescent="0.4">
      <c r="A640" s="2778" t="s">
        <v>526</v>
      </c>
      <c r="B640" s="2779"/>
      <c r="C640" s="136" t="s">
        <v>502</v>
      </c>
      <c r="D640" s="136" t="s">
        <v>503</v>
      </c>
      <c r="E640" s="2845">
        <v>3</v>
      </c>
      <c r="F640" s="2934"/>
      <c r="G640" s="2841">
        <v>38202.400000000001</v>
      </c>
      <c r="H640" s="2842">
        <v>38202.400000000001</v>
      </c>
      <c r="I640" s="2843">
        <v>114607.20000000001</v>
      </c>
      <c r="J640" s="2844"/>
      <c r="K640" s="140"/>
      <c r="L640" s="158" t="s">
        <v>527</v>
      </c>
      <c r="M640" s="159"/>
      <c r="N640" s="159"/>
      <c r="O640" s="2791"/>
      <c r="P640" s="2792"/>
      <c r="Q640" s="2791"/>
      <c r="R640" s="2792"/>
      <c r="S640" s="2793">
        <v>2360454.84</v>
      </c>
      <c r="T640" s="2794"/>
    </row>
    <row r="641" spans="1:20" ht="17.100000000000001" customHeight="1" x14ac:dyDescent="0.3">
      <c r="A641" s="153" t="s">
        <v>528</v>
      </c>
      <c r="B641" s="154"/>
      <c r="C641" s="136"/>
      <c r="D641" s="136"/>
      <c r="E641" s="2845"/>
      <c r="F641" s="2934"/>
      <c r="G641" s="2843"/>
      <c r="H641" s="2933"/>
      <c r="I641" s="2843">
        <v>0</v>
      </c>
      <c r="J641" s="2844"/>
      <c r="K641" s="140"/>
      <c r="L641" s="160" t="s">
        <v>582</v>
      </c>
      <c r="M641" s="161"/>
      <c r="N641" s="161"/>
      <c r="O641" s="162"/>
      <c r="P641" s="162"/>
      <c r="Q641" s="162"/>
      <c r="R641" s="162"/>
      <c r="S641" s="162"/>
      <c r="T641" s="163"/>
    </row>
    <row r="642" spans="1:20" ht="17.100000000000001" customHeight="1" x14ac:dyDescent="0.4">
      <c r="A642" s="2778" t="s">
        <v>530</v>
      </c>
      <c r="B642" s="2779"/>
      <c r="C642" s="136" t="s">
        <v>502</v>
      </c>
      <c r="D642" s="136" t="s">
        <v>503</v>
      </c>
      <c r="E642" s="2845">
        <v>2</v>
      </c>
      <c r="F642" s="2934"/>
      <c r="G642" s="2841">
        <v>38202.400000000001</v>
      </c>
      <c r="H642" s="2842">
        <v>38202.400000000001</v>
      </c>
      <c r="I642" s="2843">
        <v>76404.800000000003</v>
      </c>
      <c r="J642" s="2844"/>
      <c r="K642" s="140"/>
      <c r="L642" s="164" t="s">
        <v>531</v>
      </c>
      <c r="M642" s="165">
        <v>0.05</v>
      </c>
      <c r="N642" s="166"/>
      <c r="O642" s="32"/>
      <c r="P642" s="32"/>
      <c r="Q642" s="32"/>
      <c r="R642" s="32"/>
      <c r="S642" s="2775">
        <v>344346.64309730293</v>
      </c>
      <c r="T642" s="2760"/>
    </row>
    <row r="643" spans="1:20" ht="17.100000000000001" customHeight="1" x14ac:dyDescent="0.3">
      <c r="A643" s="153" t="s">
        <v>532</v>
      </c>
      <c r="B643" s="154"/>
      <c r="C643" s="136"/>
      <c r="D643" s="136"/>
      <c r="E643" s="2845"/>
      <c r="F643" s="2934"/>
      <c r="G643" s="2843"/>
      <c r="H643" s="2933"/>
      <c r="I643" s="2843">
        <v>0</v>
      </c>
      <c r="J643" s="2844"/>
      <c r="K643" s="140"/>
      <c r="L643" s="168" t="s">
        <v>533</v>
      </c>
      <c r="M643" s="166"/>
      <c r="N643" s="166"/>
      <c r="O643" s="32"/>
      <c r="P643" s="32"/>
      <c r="Q643" s="32"/>
      <c r="R643" s="32"/>
      <c r="S643" s="2775">
        <v>130000</v>
      </c>
      <c r="T643" s="2760"/>
    </row>
    <row r="644" spans="1:20" ht="17.100000000000001" customHeight="1" x14ac:dyDescent="0.3">
      <c r="A644" s="149" t="s">
        <v>583</v>
      </c>
      <c r="B644" s="152"/>
      <c r="C644" s="156"/>
      <c r="D644" s="156"/>
      <c r="E644" s="2855"/>
      <c r="F644" s="2855"/>
      <c r="G644" s="2843"/>
      <c r="H644" s="2933"/>
      <c r="I644" s="2843">
        <v>0</v>
      </c>
      <c r="J644" s="2844"/>
      <c r="K644" s="140"/>
      <c r="L644" s="169" t="s">
        <v>535</v>
      </c>
      <c r="M644" s="166"/>
      <c r="N644" s="166"/>
      <c r="O644" s="32"/>
      <c r="P644" s="32"/>
      <c r="Q644" s="32"/>
      <c r="R644" s="32"/>
      <c r="S644" s="2775">
        <v>650000</v>
      </c>
      <c r="T644" s="2760"/>
    </row>
    <row r="645" spans="1:20" ht="17.100000000000001" customHeight="1" x14ac:dyDescent="0.3">
      <c r="A645" s="170" t="s">
        <v>584</v>
      </c>
      <c r="B645" s="171"/>
      <c r="C645" s="172"/>
      <c r="D645" s="172"/>
      <c r="E645" s="2856"/>
      <c r="F645" s="2856"/>
      <c r="G645" s="2843"/>
      <c r="H645" s="2933"/>
      <c r="I645" s="2843">
        <v>0</v>
      </c>
      <c r="J645" s="2844"/>
      <c r="K645" s="140"/>
      <c r="L645" s="169" t="s">
        <v>585</v>
      </c>
      <c r="M645" s="166"/>
      <c r="N645" s="166"/>
      <c r="O645" s="32"/>
      <c r="P645" s="32"/>
      <c r="Q645" s="32"/>
      <c r="R645" s="32"/>
      <c r="S645" s="2775">
        <v>344346.64309730293</v>
      </c>
      <c r="T645" s="2760"/>
    </row>
    <row r="646" spans="1:20" ht="17.100000000000001" customHeight="1" x14ac:dyDescent="0.3">
      <c r="A646" s="153" t="s">
        <v>538</v>
      </c>
      <c r="B646" s="154"/>
      <c r="C646" s="136"/>
      <c r="D646" s="136"/>
      <c r="E646" s="2845"/>
      <c r="F646" s="2934"/>
      <c r="G646" s="2843"/>
      <c r="H646" s="2933"/>
      <c r="I646" s="2843">
        <v>0</v>
      </c>
      <c r="J646" s="2844"/>
      <c r="K646" s="140"/>
      <c r="L646" s="185" t="s">
        <v>510</v>
      </c>
      <c r="M646" s="173"/>
      <c r="N646" s="173"/>
      <c r="O646" s="186"/>
      <c r="P646" s="186"/>
      <c r="Q646" s="186"/>
      <c r="R646" s="186"/>
      <c r="S646" s="2757">
        <v>150000</v>
      </c>
      <c r="T646" s="2758"/>
    </row>
    <row r="647" spans="1:20" ht="17.100000000000001" customHeight="1" x14ac:dyDescent="0.3">
      <c r="A647" s="2778" t="s">
        <v>732</v>
      </c>
      <c r="B647" s="2779"/>
      <c r="C647" s="136"/>
      <c r="D647" s="136"/>
      <c r="E647" s="2845"/>
      <c r="F647" s="2934"/>
      <c r="G647" s="2843"/>
      <c r="H647" s="2933"/>
      <c r="I647" s="2843">
        <v>0</v>
      </c>
      <c r="J647" s="2844"/>
      <c r="K647" s="140"/>
      <c r="L647" s="174" t="s">
        <v>539</v>
      </c>
      <c r="M647" s="175"/>
      <c r="N647" s="175"/>
      <c r="O647" s="176"/>
      <c r="P647" s="176"/>
      <c r="Q647" s="176"/>
      <c r="R647" s="176"/>
      <c r="S647" s="2787">
        <v>1618693.2861946058</v>
      </c>
      <c r="T647" s="2788"/>
    </row>
    <row r="648" spans="1:20" ht="17.100000000000001" customHeight="1" x14ac:dyDescent="0.4">
      <c r="A648" s="2778" t="s">
        <v>540</v>
      </c>
      <c r="B648" s="2779"/>
      <c r="C648" s="136" t="s">
        <v>502</v>
      </c>
      <c r="D648" s="136" t="s">
        <v>503</v>
      </c>
      <c r="E648" s="2843">
        <v>2</v>
      </c>
      <c r="F648" s="2843"/>
      <c r="G648" s="2841">
        <v>38202.400000000001</v>
      </c>
      <c r="H648" s="2842">
        <v>38202.400000000001</v>
      </c>
      <c r="I648" s="2843">
        <v>76404.800000000003</v>
      </c>
      <c r="J648" s="2844"/>
      <c r="K648" s="140"/>
      <c r="L648" s="177"/>
      <c r="M648" s="166"/>
      <c r="N648" s="166"/>
      <c r="O648" s="32"/>
      <c r="P648" s="32"/>
      <c r="Q648" s="32"/>
      <c r="R648" s="32"/>
      <c r="S648" s="32"/>
      <c r="T648" s="167"/>
    </row>
    <row r="649" spans="1:20" ht="17.100000000000001" customHeight="1" thickBot="1" x14ac:dyDescent="0.45">
      <c r="A649" s="2778" t="s">
        <v>541</v>
      </c>
      <c r="B649" s="2779"/>
      <c r="C649" s="136" t="s">
        <v>502</v>
      </c>
      <c r="D649" s="136" t="s">
        <v>503</v>
      </c>
      <c r="E649" s="2845">
        <v>2</v>
      </c>
      <c r="F649" s="2934"/>
      <c r="G649" s="2841">
        <v>38202.400000000001</v>
      </c>
      <c r="H649" s="2842">
        <v>38202.400000000001</v>
      </c>
      <c r="I649" s="2843">
        <v>76404.800000000003</v>
      </c>
      <c r="J649" s="2844"/>
      <c r="K649" s="140"/>
      <c r="L649" s="178" t="s">
        <v>588</v>
      </c>
      <c r="M649" s="179"/>
      <c r="N649" s="179"/>
      <c r="O649" s="179"/>
      <c r="P649" s="179"/>
      <c r="Q649" s="179"/>
      <c r="R649" s="179"/>
      <c r="S649" s="2780">
        <v>8505626.1481406651</v>
      </c>
      <c r="T649" s="2781"/>
    </row>
    <row r="650" spans="1:20" ht="17.100000000000001" customHeight="1" thickBot="1" x14ac:dyDescent="0.45">
      <c r="A650" s="149" t="s">
        <v>543</v>
      </c>
      <c r="B650" s="152"/>
      <c r="C650" s="156" t="s">
        <v>502</v>
      </c>
      <c r="D650" s="136" t="s">
        <v>503</v>
      </c>
      <c r="E650" s="2843">
        <v>1</v>
      </c>
      <c r="F650" s="2933"/>
      <c r="G650" s="2841">
        <v>38202.400000000001</v>
      </c>
      <c r="H650" s="2842">
        <v>38202.400000000001</v>
      </c>
      <c r="I650" s="2843">
        <v>38202.400000000001</v>
      </c>
      <c r="J650" s="2844"/>
      <c r="K650" s="140"/>
      <c r="L650" s="53"/>
      <c r="M650" s="53"/>
      <c r="N650" s="53"/>
      <c r="O650" s="53"/>
      <c r="P650" s="53"/>
      <c r="Q650" s="53"/>
      <c r="R650" s="53"/>
      <c r="S650" s="53"/>
      <c r="T650" s="53"/>
    </row>
    <row r="651" spans="1:20" ht="17.100000000000001" customHeight="1" x14ac:dyDescent="0.3">
      <c r="A651" s="149" t="s">
        <v>544</v>
      </c>
      <c r="B651" s="152"/>
      <c r="C651" s="156"/>
      <c r="D651" s="156"/>
      <c r="E651" s="2843"/>
      <c r="F651" s="2933"/>
      <c r="G651" s="2843"/>
      <c r="H651" s="2933"/>
      <c r="I651" s="2843">
        <v>0</v>
      </c>
      <c r="J651" s="2844"/>
      <c r="K651" s="140"/>
      <c r="L651" s="53"/>
      <c r="M651" s="2782" t="s">
        <v>545</v>
      </c>
      <c r="N651" s="2783"/>
      <c r="O651" s="2783"/>
      <c r="P651" s="2783"/>
      <c r="Q651" s="2784"/>
      <c r="R651" s="53"/>
      <c r="S651" s="53"/>
      <c r="T651" s="53"/>
    </row>
    <row r="652" spans="1:20" ht="17.100000000000001" customHeight="1" x14ac:dyDescent="0.3">
      <c r="A652" s="149" t="s">
        <v>546</v>
      </c>
      <c r="B652" s="152"/>
      <c r="C652" s="156"/>
      <c r="D652" s="156"/>
      <c r="E652" s="2843"/>
      <c r="F652" s="2933"/>
      <c r="G652" s="2843"/>
      <c r="H652" s="2933"/>
      <c r="I652" s="2843">
        <v>0</v>
      </c>
      <c r="J652" s="2844"/>
      <c r="K652" s="140"/>
      <c r="L652" s="166"/>
      <c r="M652" s="116" t="s">
        <v>547</v>
      </c>
      <c r="N652" s="117"/>
      <c r="O652" s="117"/>
      <c r="P652" s="117"/>
      <c r="Q652" s="118">
        <v>19.301141078838171</v>
      </c>
      <c r="R652" s="166"/>
      <c r="S652" s="166"/>
      <c r="T652" s="166"/>
    </row>
    <row r="653" spans="1:20" ht="17.100000000000001" customHeight="1" x14ac:dyDescent="0.3">
      <c r="A653" s="149" t="s">
        <v>548</v>
      </c>
      <c r="B653" s="152"/>
      <c r="C653" s="156"/>
      <c r="D653" s="156"/>
      <c r="E653" s="2843"/>
      <c r="F653" s="2933"/>
      <c r="G653" s="2843"/>
      <c r="H653" s="2933"/>
      <c r="I653" s="2843">
        <v>0</v>
      </c>
      <c r="J653" s="2844"/>
      <c r="K653" s="140"/>
      <c r="L653" s="166"/>
      <c r="M653" s="119" t="s">
        <v>549</v>
      </c>
      <c r="N653" s="117"/>
      <c r="O653" s="117"/>
      <c r="P653" s="120"/>
      <c r="Q653" s="121">
        <v>8505626.1481406651</v>
      </c>
      <c r="R653" s="166"/>
      <c r="S653" s="166"/>
      <c r="T653" s="166"/>
    </row>
    <row r="654" spans="1:20" ht="17.100000000000001" customHeight="1" x14ac:dyDescent="0.35">
      <c r="A654" s="151" t="s">
        <v>550</v>
      </c>
      <c r="B654" s="152"/>
      <c r="C654" s="156"/>
      <c r="D654" s="156"/>
      <c r="E654" s="2843"/>
      <c r="F654" s="2933"/>
      <c r="G654" s="2843"/>
      <c r="H654" s="2933"/>
      <c r="I654" s="2922">
        <v>2679219.2019460583</v>
      </c>
      <c r="J654" s="2923"/>
      <c r="K654" s="137"/>
      <c r="L654" s="166"/>
      <c r="M654" s="116" t="s">
        <v>551</v>
      </c>
      <c r="N654" s="117"/>
      <c r="O654" s="117"/>
      <c r="P654" s="117"/>
      <c r="Q654" s="121">
        <v>905500</v>
      </c>
      <c r="R654" s="55"/>
      <c r="S654" s="166"/>
      <c r="T654" s="166"/>
    </row>
    <row r="655" spans="1:20" ht="17.100000000000001" customHeight="1" x14ac:dyDescent="0.4">
      <c r="A655" s="149" t="s">
        <v>552</v>
      </c>
      <c r="B655" s="152"/>
      <c r="C655" s="156" t="s">
        <v>502</v>
      </c>
      <c r="D655" s="136" t="s">
        <v>503</v>
      </c>
      <c r="E655" s="2843">
        <v>18</v>
      </c>
      <c r="F655" s="2933"/>
      <c r="G655" s="2841">
        <v>38202.400000000001</v>
      </c>
      <c r="H655" s="2842">
        <v>38202.400000000001</v>
      </c>
      <c r="I655" s="2843">
        <v>687643.20000000007</v>
      </c>
      <c r="J655" s="2844"/>
      <c r="K655" s="140"/>
      <c r="L655" s="166"/>
      <c r="M655" s="116" t="s">
        <v>763</v>
      </c>
      <c r="N655" s="117"/>
      <c r="O655" s="117"/>
      <c r="P655" s="117"/>
      <c r="Q655" s="121">
        <v>17477183.246887963</v>
      </c>
      <c r="R655" s="61"/>
      <c r="S655" s="166"/>
      <c r="T655" s="166"/>
    </row>
    <row r="656" spans="1:20" ht="17.100000000000001" customHeight="1" thickBot="1" x14ac:dyDescent="0.45">
      <c r="A656" s="149" t="s">
        <v>733</v>
      </c>
      <c r="B656" s="152"/>
      <c r="C656" s="156" t="s">
        <v>502</v>
      </c>
      <c r="D656" s="136" t="s">
        <v>503</v>
      </c>
      <c r="E656" s="2843">
        <v>3</v>
      </c>
      <c r="F656" s="2933"/>
      <c r="G656" s="2841">
        <v>38202.400000000001</v>
      </c>
      <c r="H656" s="2842">
        <v>38202.400000000001</v>
      </c>
      <c r="I656" s="2843">
        <v>114607.20000000001</v>
      </c>
      <c r="J656" s="2844"/>
      <c r="K656" s="140"/>
      <c r="L656" s="166"/>
      <c r="M656" s="123" t="s">
        <v>554</v>
      </c>
      <c r="N656" s="124"/>
      <c r="O656" s="124"/>
      <c r="P656" s="124"/>
      <c r="Q656" s="125">
        <v>8971557.0987472981</v>
      </c>
      <c r="R656" s="166"/>
      <c r="S656" s="166"/>
      <c r="T656" s="166"/>
    </row>
    <row r="657" spans="1:20" ht="17.100000000000001" customHeight="1" thickBot="1" x14ac:dyDescent="0.35">
      <c r="A657" s="149" t="s">
        <v>555</v>
      </c>
      <c r="B657" s="152"/>
      <c r="C657" s="156"/>
      <c r="D657" s="156"/>
      <c r="E657" s="2843"/>
      <c r="F657" s="2933"/>
      <c r="G657" s="2843"/>
      <c r="H657" s="2933"/>
      <c r="I657" s="2843">
        <v>0</v>
      </c>
      <c r="J657" s="2844"/>
      <c r="K657" s="140"/>
      <c r="L657" s="53"/>
      <c r="M657" s="1097" t="s">
        <v>764</v>
      </c>
      <c r="N657" s="1098"/>
      <c r="O657" s="1098"/>
      <c r="P657" s="1098"/>
      <c r="Q657" s="1100">
        <v>105.47791476478761</v>
      </c>
      <c r="R657" s="53"/>
      <c r="S657" s="53"/>
      <c r="T657" s="53"/>
    </row>
    <row r="658" spans="1:20" ht="17.100000000000001" customHeight="1" x14ac:dyDescent="0.3">
      <c r="A658" s="149" t="s">
        <v>560</v>
      </c>
      <c r="B658" s="152"/>
      <c r="C658" s="156"/>
      <c r="D658" s="156"/>
      <c r="E658" s="2843"/>
      <c r="F658" s="2844"/>
      <c r="G658" s="2843"/>
      <c r="H658" s="2844"/>
      <c r="I658" s="2843">
        <v>0</v>
      </c>
      <c r="J658" s="2844"/>
      <c r="K658" s="140"/>
      <c r="L658" s="7" t="s">
        <v>1530</v>
      </c>
      <c r="M658" s="8"/>
      <c r="N658" s="8"/>
      <c r="O658" s="8"/>
      <c r="P658" s="9"/>
      <c r="Q658" s="10"/>
      <c r="R658" s="2085"/>
      <c r="S658" s="53"/>
      <c r="T658" s="53"/>
    </row>
    <row r="659" spans="1:20" ht="17.100000000000001" customHeight="1" x14ac:dyDescent="0.3">
      <c r="A659" s="149" t="s">
        <v>734</v>
      </c>
      <c r="B659" s="152"/>
      <c r="C659" s="156" t="s">
        <v>768</v>
      </c>
      <c r="D659" s="156" t="s">
        <v>561</v>
      </c>
      <c r="E659" s="2925">
        <v>19.301141078838171</v>
      </c>
      <c r="F659" s="2929"/>
      <c r="G659" s="2843">
        <v>97246.52</v>
      </c>
      <c r="H659" s="2844">
        <v>97246.52</v>
      </c>
      <c r="I659" s="2843">
        <v>1876968.8019460579</v>
      </c>
      <c r="J659" s="2844"/>
      <c r="K659" s="140"/>
      <c r="L659" s="2155" t="s">
        <v>1585</v>
      </c>
      <c r="M659" s="53"/>
      <c r="N659" s="53"/>
      <c r="O659" s="53"/>
      <c r="P659" s="53"/>
      <c r="Q659" s="53"/>
      <c r="R659" s="53"/>
      <c r="S659" s="52"/>
      <c r="T659" s="53"/>
    </row>
    <row r="660" spans="1:20" ht="17.100000000000001" customHeight="1" thickBot="1" x14ac:dyDescent="0.25">
      <c r="A660" s="180" t="s">
        <v>563</v>
      </c>
      <c r="B660" s="181"/>
      <c r="C660" s="182"/>
      <c r="D660" s="183"/>
      <c r="E660" s="2761">
        <v>57</v>
      </c>
      <c r="F660" s="2762"/>
      <c r="G660" s="2763"/>
      <c r="H660" s="2764"/>
      <c r="I660" s="2761">
        <v>4526478.0219460586</v>
      </c>
      <c r="J660" s="2762"/>
      <c r="K660" s="184"/>
      <c r="L660" s="166"/>
      <c r="M660" s="53"/>
      <c r="N660" s="53"/>
      <c r="O660" s="53"/>
      <c r="P660" s="53"/>
      <c r="Q660" s="53"/>
      <c r="R660" s="61"/>
      <c r="S660" s="166"/>
      <c r="T660" s="166"/>
    </row>
    <row r="661" spans="1:20" ht="14.1" customHeight="1" x14ac:dyDescent="0.2">
      <c r="A661" s="48"/>
      <c r="B661" s="48"/>
      <c r="C661" s="49"/>
      <c r="D661" s="49"/>
      <c r="E661" s="49"/>
      <c r="F661" s="49"/>
      <c r="G661" s="50"/>
      <c r="H661" s="50"/>
      <c r="I661" s="52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</row>
    <row r="662" spans="1:20" ht="14.1" customHeight="1" x14ac:dyDescent="0.2">
      <c r="A662" s="48"/>
      <c r="B662" s="48"/>
      <c r="C662" s="49"/>
      <c r="D662" s="49"/>
      <c r="E662" s="49"/>
      <c r="F662" s="49"/>
      <c r="G662" s="50"/>
      <c r="H662" s="50"/>
      <c r="I662" s="52"/>
      <c r="J662" s="53"/>
      <c r="K662" s="53"/>
      <c r="L662" s="48"/>
      <c r="M662" s="48"/>
      <c r="N662" s="49"/>
      <c r="O662" s="49"/>
      <c r="P662" s="49"/>
      <c r="Q662" s="49"/>
      <c r="R662" s="53"/>
      <c r="S662" s="53"/>
      <c r="T662" s="53"/>
    </row>
    <row r="663" spans="1:20" ht="13.9" customHeight="1" x14ac:dyDescent="0.2">
      <c r="A663" s="2854"/>
      <c r="B663" s="2854"/>
      <c r="C663" s="2854"/>
      <c r="D663" s="2854"/>
      <c r="E663" s="2854"/>
      <c r="F663" s="2854"/>
      <c r="G663" s="2854"/>
      <c r="H663" s="2854"/>
      <c r="I663" s="2854"/>
      <c r="J663" s="2854"/>
      <c r="K663" s="2854"/>
      <c r="L663" s="2854"/>
      <c r="M663" s="2854"/>
      <c r="N663" s="2854"/>
      <c r="O663" s="2854"/>
      <c r="P663" s="2854"/>
      <c r="Q663" s="2854"/>
      <c r="R663" s="2854"/>
      <c r="S663" s="2854"/>
      <c r="T663" s="2854"/>
    </row>
    <row r="664" spans="1:20" s="2567" customFormat="1" ht="13.9" customHeight="1" x14ac:dyDescent="0.2">
      <c r="A664" s="2930"/>
      <c r="B664" s="2930"/>
      <c r="C664" s="2930"/>
      <c r="D664" s="2930"/>
      <c r="E664" s="2930"/>
      <c r="F664" s="2930"/>
      <c r="G664" s="2930"/>
      <c r="H664" s="2930"/>
      <c r="I664" s="2930"/>
      <c r="J664" s="2930"/>
      <c r="K664" s="2930"/>
      <c r="L664" s="2930"/>
      <c r="M664" s="2930"/>
      <c r="N664" s="2930"/>
      <c r="O664" s="2930"/>
      <c r="P664" s="2930"/>
      <c r="Q664" s="2930"/>
      <c r="R664" s="2930"/>
      <c r="S664" s="2930"/>
      <c r="T664" s="2930"/>
    </row>
    <row r="665" spans="1:20" ht="14.1" customHeight="1" x14ac:dyDescent="0.2">
      <c r="A665" s="188"/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</row>
    <row r="666" spans="1:20" ht="14.1" customHeight="1" x14ac:dyDescent="0.2">
      <c r="A666" s="48"/>
      <c r="B666" s="48"/>
      <c r="C666" s="49"/>
      <c r="D666" s="49"/>
      <c r="E666" s="49"/>
      <c r="F666" s="49"/>
      <c r="G666" s="50"/>
      <c r="H666" s="50"/>
      <c r="I666" s="52"/>
      <c r="J666" s="53"/>
      <c r="K666" s="53"/>
      <c r="L666" s="48"/>
      <c r="M666" s="48"/>
      <c r="N666" s="49"/>
      <c r="O666" s="49"/>
      <c r="P666" s="49"/>
      <c r="Q666" s="49"/>
      <c r="R666" s="53"/>
      <c r="S666" s="53"/>
      <c r="T666" s="53"/>
    </row>
    <row r="667" spans="1:20" ht="14.1" customHeight="1" x14ac:dyDescent="0.2">
      <c r="A667" s="2935" t="s">
        <v>1918</v>
      </c>
      <c r="B667" s="2935"/>
      <c r="C667" s="2935"/>
      <c r="D667" s="2935"/>
      <c r="E667" s="2935"/>
      <c r="F667" s="2935"/>
      <c r="G667" s="2935"/>
      <c r="H667" s="2935"/>
      <c r="I667" s="2935"/>
      <c r="J667" s="2935"/>
      <c r="K667" s="2935"/>
      <c r="L667" s="2935"/>
      <c r="M667" s="2935"/>
      <c r="N667" s="2935"/>
      <c r="O667" s="2935"/>
      <c r="P667" s="2935"/>
      <c r="Q667" s="2935"/>
      <c r="R667" s="2935"/>
      <c r="S667" s="2935"/>
      <c r="T667" s="2935"/>
    </row>
    <row r="668" spans="1:20" ht="14.1" customHeight="1" x14ac:dyDescent="0.2">
      <c r="A668" s="56"/>
      <c r="B668" s="56"/>
      <c r="C668" s="131"/>
      <c r="D668" s="57"/>
      <c r="E668" s="57"/>
      <c r="F668" s="57"/>
      <c r="G668" s="59"/>
      <c r="H668" s="59"/>
      <c r="I668" s="61"/>
      <c r="J668" s="53"/>
      <c r="K668" s="53"/>
      <c r="L668" s="56"/>
      <c r="M668" s="56"/>
      <c r="N668" s="131"/>
      <c r="O668" s="53"/>
      <c r="P668" s="53"/>
      <c r="Q668" s="53"/>
      <c r="R668" s="53"/>
      <c r="S668" s="53"/>
      <c r="T668" s="53"/>
    </row>
    <row r="669" spans="1:20" ht="14.1" customHeight="1" thickBot="1" x14ac:dyDescent="0.25">
      <c r="A669" s="56"/>
      <c r="B669" s="56"/>
      <c r="C669" s="57"/>
      <c r="D669" s="57"/>
      <c r="E669" s="57"/>
      <c r="F669" s="57"/>
      <c r="G669" s="59"/>
      <c r="H669" s="59"/>
      <c r="I669" s="61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</row>
    <row r="670" spans="1:20" ht="17.100000000000001" customHeight="1" x14ac:dyDescent="0.3">
      <c r="A670" s="2812" t="s">
        <v>441</v>
      </c>
      <c r="B670" s="2813"/>
      <c r="C670" s="2818" t="s">
        <v>442</v>
      </c>
      <c r="D670" s="2819"/>
      <c r="E670" s="2819"/>
      <c r="F670" s="2820"/>
      <c r="G670" s="2824" t="s">
        <v>443</v>
      </c>
      <c r="H670" s="2825"/>
      <c r="I670" s="2818" t="s">
        <v>445</v>
      </c>
      <c r="J670" s="2820"/>
      <c r="K670" s="62"/>
      <c r="L670" s="2826" t="s">
        <v>441</v>
      </c>
      <c r="M670" s="2819" t="s">
        <v>442</v>
      </c>
      <c r="N670" s="2819"/>
      <c r="O670" s="2819"/>
      <c r="P670" s="2820"/>
      <c r="Q670" s="2824" t="s">
        <v>443</v>
      </c>
      <c r="R670" s="2825"/>
      <c r="S670" s="2818" t="s">
        <v>445</v>
      </c>
      <c r="T670" s="2849"/>
    </row>
    <row r="671" spans="1:20" ht="17.100000000000001" customHeight="1" thickBot="1" x14ac:dyDescent="0.35">
      <c r="A671" s="2814"/>
      <c r="B671" s="2815"/>
      <c r="C671" s="2821"/>
      <c r="D671" s="2822"/>
      <c r="E671" s="2822"/>
      <c r="F671" s="2823"/>
      <c r="G671" s="2829" t="s">
        <v>446</v>
      </c>
      <c r="H671" s="2830"/>
      <c r="I671" s="2831"/>
      <c r="J671" s="2832"/>
      <c r="K671" s="62"/>
      <c r="L671" s="2827"/>
      <c r="M671" s="2822"/>
      <c r="N671" s="2822"/>
      <c r="O671" s="2822"/>
      <c r="P671" s="2823"/>
      <c r="Q671" s="2829" t="s">
        <v>446</v>
      </c>
      <c r="R671" s="2830"/>
      <c r="S671" s="2831"/>
      <c r="T671" s="2850"/>
    </row>
    <row r="672" spans="1:20" ht="17.100000000000001" customHeight="1" x14ac:dyDescent="0.3">
      <c r="A672" s="2814"/>
      <c r="B672" s="2815"/>
      <c r="C672" s="66" t="s">
        <v>447</v>
      </c>
      <c r="D672" s="2873" t="s">
        <v>448</v>
      </c>
      <c r="E672" s="2831" t="s">
        <v>449</v>
      </c>
      <c r="F672" s="2832"/>
      <c r="G672" s="2829" t="s">
        <v>450</v>
      </c>
      <c r="H672" s="2830"/>
      <c r="I672" s="2831" t="s">
        <v>354</v>
      </c>
      <c r="J672" s="2832"/>
      <c r="K672" s="62"/>
      <c r="L672" s="2827"/>
      <c r="M672" s="64" t="s">
        <v>447</v>
      </c>
      <c r="N672" s="2873" t="s">
        <v>448</v>
      </c>
      <c r="O672" s="2831" t="s">
        <v>449</v>
      </c>
      <c r="P672" s="2832"/>
      <c r="Q672" s="2829" t="s">
        <v>450</v>
      </c>
      <c r="R672" s="2830"/>
      <c r="S672" s="2831" t="s">
        <v>354</v>
      </c>
      <c r="T672" s="2850"/>
    </row>
    <row r="673" spans="1:20" ht="17.100000000000001" customHeight="1" thickBot="1" x14ac:dyDescent="0.35">
      <c r="A673" s="2816"/>
      <c r="B673" s="2817"/>
      <c r="C673" s="67" t="s">
        <v>451</v>
      </c>
      <c r="D673" s="2834"/>
      <c r="E673" s="2821"/>
      <c r="F673" s="2823"/>
      <c r="G673" s="2761"/>
      <c r="H673" s="2762"/>
      <c r="I673" s="2835"/>
      <c r="J673" s="2836"/>
      <c r="K673" s="62"/>
      <c r="L673" s="2828"/>
      <c r="M673" s="63" t="s">
        <v>451</v>
      </c>
      <c r="N673" s="2834"/>
      <c r="O673" s="2821"/>
      <c r="P673" s="2823"/>
      <c r="Q673" s="2761"/>
      <c r="R673" s="2762"/>
      <c r="S673" s="2852"/>
      <c r="T673" s="2853"/>
    </row>
    <row r="674" spans="1:20" ht="17.100000000000001" customHeight="1" x14ac:dyDescent="0.3">
      <c r="A674" s="132" t="s">
        <v>452</v>
      </c>
      <c r="B674" s="133"/>
      <c r="C674" s="134"/>
      <c r="D674" s="134"/>
      <c r="E674" s="2919"/>
      <c r="F674" s="2920"/>
      <c r="G674" s="2851"/>
      <c r="H674" s="2921"/>
      <c r="I674" s="2807"/>
      <c r="J674" s="2808"/>
      <c r="K674" s="53"/>
      <c r="L674" s="135" t="s">
        <v>453</v>
      </c>
      <c r="M674" s="134"/>
      <c r="N674" s="134"/>
      <c r="O674" s="2851"/>
      <c r="P674" s="2851"/>
      <c r="Q674" s="2851"/>
      <c r="R674" s="2851"/>
      <c r="S674" s="2851"/>
      <c r="T674" s="2851"/>
    </row>
    <row r="675" spans="1:20" ht="17.100000000000001" customHeight="1" x14ac:dyDescent="0.35">
      <c r="A675" s="2795" t="s">
        <v>454</v>
      </c>
      <c r="B675" s="2796"/>
      <c r="C675" s="136"/>
      <c r="D675" s="136"/>
      <c r="E675" s="2845"/>
      <c r="F675" s="2846"/>
      <c r="G675" s="2843"/>
      <c r="H675" s="2844"/>
      <c r="I675" s="2922">
        <v>0</v>
      </c>
      <c r="J675" s="2923"/>
      <c r="K675" s="137"/>
      <c r="L675" s="138"/>
      <c r="M675" s="136"/>
      <c r="N675" s="136"/>
      <c r="O675" s="2843"/>
      <c r="P675" s="2843"/>
      <c r="Q675" s="2843"/>
      <c r="R675" s="2843"/>
      <c r="S675" s="2843"/>
      <c r="T675" s="2843"/>
    </row>
    <row r="676" spans="1:20" ht="17.100000000000001" customHeight="1" x14ac:dyDescent="0.3">
      <c r="A676" s="2789" t="s">
        <v>455</v>
      </c>
      <c r="B676" s="2790"/>
      <c r="C676" s="136"/>
      <c r="D676" s="136"/>
      <c r="E676" s="2845"/>
      <c r="F676" s="2846"/>
      <c r="G676" s="2843"/>
      <c r="H676" s="2844"/>
      <c r="I676" s="2843">
        <v>0</v>
      </c>
      <c r="J676" s="2844"/>
      <c r="K676" s="140"/>
      <c r="L676" s="138" t="s">
        <v>456</v>
      </c>
      <c r="M676" s="136" t="s">
        <v>748</v>
      </c>
      <c r="N676" s="136" t="s">
        <v>458</v>
      </c>
      <c r="O676" s="2843">
        <v>20</v>
      </c>
      <c r="P676" s="2843"/>
      <c r="Q676" s="2843">
        <v>15730.4</v>
      </c>
      <c r="R676" s="2843"/>
      <c r="S676" s="2843">
        <v>314608</v>
      </c>
      <c r="T676" s="2843"/>
    </row>
    <row r="677" spans="1:20" ht="17.100000000000001" customHeight="1" x14ac:dyDescent="0.3">
      <c r="A677" s="2789" t="s">
        <v>459</v>
      </c>
      <c r="B677" s="2790"/>
      <c r="C677" s="136"/>
      <c r="D677" s="136"/>
      <c r="E677" s="2845"/>
      <c r="F677" s="2846"/>
      <c r="G677" s="2843"/>
      <c r="H677" s="2844"/>
      <c r="I677" s="2843">
        <v>0</v>
      </c>
      <c r="J677" s="2844"/>
      <c r="K677" s="140"/>
      <c r="L677" s="138" t="s">
        <v>460</v>
      </c>
      <c r="M677" s="136"/>
      <c r="N677" s="136"/>
      <c r="O677" s="2843"/>
      <c r="P677" s="2843"/>
      <c r="Q677" s="2843"/>
      <c r="R677" s="2843"/>
      <c r="S677" s="2843">
        <v>0</v>
      </c>
      <c r="T677" s="2843"/>
    </row>
    <row r="678" spans="1:20" ht="17.100000000000001" customHeight="1" x14ac:dyDescent="0.3">
      <c r="A678" s="2789" t="s">
        <v>461</v>
      </c>
      <c r="B678" s="2790"/>
      <c r="C678" s="136"/>
      <c r="D678" s="136"/>
      <c r="E678" s="2845"/>
      <c r="F678" s="2845"/>
      <c r="G678" s="2843"/>
      <c r="H678" s="2844"/>
      <c r="I678" s="2843">
        <v>0</v>
      </c>
      <c r="J678" s="2844"/>
      <c r="K678" s="140"/>
      <c r="L678" s="138" t="s">
        <v>462</v>
      </c>
      <c r="M678" s="136" t="s">
        <v>568</v>
      </c>
      <c r="N678" s="2154" t="s">
        <v>814</v>
      </c>
      <c r="O678" s="2925">
        <v>1.5</v>
      </c>
      <c r="P678" s="2925"/>
      <c r="Q678" s="2843">
        <v>136883</v>
      </c>
      <c r="R678" s="2843"/>
      <c r="S678" s="2843">
        <v>205324.5</v>
      </c>
      <c r="T678" s="2843"/>
    </row>
    <row r="679" spans="1:20" ht="17.100000000000001" customHeight="1" x14ac:dyDescent="0.2">
      <c r="A679" s="2800" t="s">
        <v>565</v>
      </c>
      <c r="B679" s="2801"/>
      <c r="C679" s="136"/>
      <c r="D679" s="136"/>
      <c r="E679" s="2845"/>
      <c r="F679" s="2845"/>
      <c r="G679" s="2843"/>
      <c r="H679" s="2843"/>
      <c r="I679" s="2922">
        <v>406942.48000000004</v>
      </c>
      <c r="J679" s="2922"/>
      <c r="K679" s="142"/>
      <c r="L679" s="138" t="s">
        <v>464</v>
      </c>
      <c r="M679" s="136" t="s">
        <v>570</v>
      </c>
      <c r="N679" s="2154" t="s">
        <v>814</v>
      </c>
      <c r="O679" s="2925">
        <v>1.5</v>
      </c>
      <c r="P679" s="2925"/>
      <c r="Q679" s="2799">
        <v>103300</v>
      </c>
      <c r="R679" s="2799"/>
      <c r="S679" s="2843">
        <v>154950</v>
      </c>
      <c r="T679" s="2843"/>
    </row>
    <row r="680" spans="1:20" ht="17.100000000000001" customHeight="1" x14ac:dyDescent="0.3">
      <c r="A680" s="143" t="s">
        <v>467</v>
      </c>
      <c r="B680" s="144"/>
      <c r="C680" s="136"/>
      <c r="D680" s="136"/>
      <c r="E680" s="2845"/>
      <c r="F680" s="2845"/>
      <c r="G680" s="2843"/>
      <c r="H680" s="2844"/>
      <c r="I680" s="2843">
        <v>0</v>
      </c>
      <c r="J680" s="2844"/>
      <c r="K680" s="140"/>
      <c r="L680" s="138" t="s">
        <v>464</v>
      </c>
      <c r="M680" s="136" t="s">
        <v>465</v>
      </c>
      <c r="N680" s="2154" t="s">
        <v>814</v>
      </c>
      <c r="O680" s="2925">
        <v>3</v>
      </c>
      <c r="P680" s="2925"/>
      <c r="Q680" s="2802">
        <v>108420</v>
      </c>
      <c r="R680" s="2802"/>
      <c r="S680" s="2843">
        <v>325260</v>
      </c>
      <c r="T680" s="2843"/>
    </row>
    <row r="681" spans="1:20" ht="17.100000000000001" customHeight="1" x14ac:dyDescent="0.3">
      <c r="A681" s="145" t="s">
        <v>716</v>
      </c>
      <c r="B681" s="146"/>
      <c r="C681" s="136"/>
      <c r="D681" s="136"/>
      <c r="E681" s="2845"/>
      <c r="F681" s="2845"/>
      <c r="G681" s="2843"/>
      <c r="H681" s="2844"/>
      <c r="I681" s="2843">
        <v>0</v>
      </c>
      <c r="J681" s="2844"/>
      <c r="K681" s="140"/>
      <c r="L681" s="138" t="s">
        <v>464</v>
      </c>
      <c r="M681" s="136" t="s">
        <v>566</v>
      </c>
      <c r="N681" s="2154" t="s">
        <v>814</v>
      </c>
      <c r="O681" s="2925">
        <v>1</v>
      </c>
      <c r="P681" s="2925"/>
      <c r="Q681" s="2924">
        <v>71430</v>
      </c>
      <c r="R681" s="2924"/>
      <c r="S681" s="2843">
        <v>71430</v>
      </c>
      <c r="T681" s="2843"/>
    </row>
    <row r="682" spans="1:20" ht="17.100000000000001" customHeight="1" x14ac:dyDescent="0.3">
      <c r="A682" s="143" t="s">
        <v>471</v>
      </c>
      <c r="B682" s="144"/>
      <c r="C682" s="136" t="s">
        <v>472</v>
      </c>
      <c r="D682" s="136" t="s">
        <v>499</v>
      </c>
      <c r="E682" s="2845">
        <v>2</v>
      </c>
      <c r="F682" s="2845"/>
      <c r="G682" s="2843">
        <v>92185.02</v>
      </c>
      <c r="H682" s="2844">
        <v>92185.02</v>
      </c>
      <c r="I682" s="2843">
        <v>184370.04</v>
      </c>
      <c r="J682" s="2844"/>
      <c r="K682" s="140"/>
      <c r="L682" s="138" t="s">
        <v>510</v>
      </c>
      <c r="M682" s="136"/>
      <c r="N682" s="136"/>
      <c r="O682" s="2843"/>
      <c r="P682" s="2843"/>
      <c r="Q682" s="2843"/>
      <c r="R682" s="2843"/>
      <c r="S682" s="2843">
        <v>0</v>
      </c>
      <c r="T682" s="2843"/>
    </row>
    <row r="683" spans="1:20" ht="17.100000000000001" customHeight="1" x14ac:dyDescent="0.3">
      <c r="A683" s="143" t="s">
        <v>475</v>
      </c>
      <c r="B683" s="144"/>
      <c r="C683" s="136"/>
      <c r="D683" s="136"/>
      <c r="E683" s="2845"/>
      <c r="F683" s="2845"/>
      <c r="G683" s="2843"/>
      <c r="H683" s="2844"/>
      <c r="I683" s="2843">
        <v>0</v>
      </c>
      <c r="J683" s="2844"/>
      <c r="K683" s="140"/>
      <c r="L683" s="138"/>
      <c r="M683" s="136"/>
      <c r="N683" s="136"/>
      <c r="O683" s="2843"/>
      <c r="P683" s="2843"/>
      <c r="Q683" s="2843"/>
      <c r="R683" s="2843"/>
      <c r="S683" s="2843"/>
      <c r="T683" s="2843"/>
    </row>
    <row r="684" spans="1:20" ht="17.100000000000001" customHeight="1" x14ac:dyDescent="0.3">
      <c r="A684" s="147" t="s">
        <v>476</v>
      </c>
      <c r="B684" s="148"/>
      <c r="C684" s="136" t="s">
        <v>472</v>
      </c>
      <c r="D684" s="136" t="s">
        <v>499</v>
      </c>
      <c r="E684" s="2845">
        <v>2</v>
      </c>
      <c r="F684" s="2845"/>
      <c r="G684" s="2843">
        <v>92185.02</v>
      </c>
      <c r="H684" s="2844">
        <v>92185.02</v>
      </c>
      <c r="I684" s="2843">
        <v>184370.04</v>
      </c>
      <c r="J684" s="2844"/>
      <c r="K684" s="140"/>
      <c r="L684" s="138"/>
      <c r="M684" s="136"/>
      <c r="N684" s="136"/>
      <c r="O684" s="2843"/>
      <c r="P684" s="2843"/>
      <c r="Q684" s="2843"/>
      <c r="R684" s="2843"/>
      <c r="S684" s="2843"/>
      <c r="T684" s="2843"/>
    </row>
    <row r="685" spans="1:20" ht="17.100000000000001" customHeight="1" x14ac:dyDescent="0.3">
      <c r="A685" s="143" t="s">
        <v>480</v>
      </c>
      <c r="B685" s="144"/>
      <c r="C685" s="136"/>
      <c r="D685" s="136"/>
      <c r="E685" s="2845"/>
      <c r="F685" s="2845"/>
      <c r="G685" s="2843"/>
      <c r="H685" s="2844"/>
      <c r="I685" s="2843">
        <v>0</v>
      </c>
      <c r="J685" s="2844"/>
      <c r="K685" s="140"/>
      <c r="L685" s="138" t="s">
        <v>481</v>
      </c>
      <c r="M685" s="136"/>
      <c r="N685" s="136"/>
      <c r="O685" s="2843"/>
      <c r="P685" s="2843"/>
      <c r="Q685" s="2843"/>
      <c r="R685" s="2843"/>
      <c r="S685" s="2843">
        <v>0</v>
      </c>
      <c r="T685" s="2843"/>
    </row>
    <row r="686" spans="1:20" ht="17.100000000000001" customHeight="1" x14ac:dyDescent="0.3">
      <c r="A686" s="143" t="s">
        <v>482</v>
      </c>
      <c r="B686" s="144"/>
      <c r="C686" s="136"/>
      <c r="D686" s="136"/>
      <c r="E686" s="2845"/>
      <c r="F686" s="2845"/>
      <c r="G686" s="2843"/>
      <c r="H686" s="2844"/>
      <c r="I686" s="2843">
        <v>0</v>
      </c>
      <c r="J686" s="2844"/>
      <c r="K686" s="140"/>
      <c r="L686" s="138" t="s">
        <v>483</v>
      </c>
      <c r="M686" s="136" t="s">
        <v>751</v>
      </c>
      <c r="N686" s="136" t="s">
        <v>458</v>
      </c>
      <c r="O686" s="2843">
        <v>2</v>
      </c>
      <c r="P686" s="2843"/>
      <c r="Q686" s="2843">
        <v>24819</v>
      </c>
      <c r="R686" s="2843"/>
      <c r="S686" s="2843">
        <v>49638</v>
      </c>
      <c r="T686" s="2843"/>
    </row>
    <row r="687" spans="1:20" ht="17.100000000000001" customHeight="1" x14ac:dyDescent="0.3">
      <c r="A687" s="2797" t="s">
        <v>486</v>
      </c>
      <c r="B687" s="2798"/>
      <c r="C687" s="136"/>
      <c r="D687" s="136"/>
      <c r="E687" s="2845"/>
      <c r="F687" s="2846"/>
      <c r="G687" s="2843"/>
      <c r="H687" s="2844"/>
      <c r="I687" s="2843">
        <v>0</v>
      </c>
      <c r="J687" s="2844"/>
      <c r="K687" s="140"/>
      <c r="L687" s="138" t="s">
        <v>487</v>
      </c>
      <c r="M687" s="136" t="s">
        <v>750</v>
      </c>
      <c r="N687" s="136" t="s">
        <v>596</v>
      </c>
      <c r="O687" s="2843">
        <v>1</v>
      </c>
      <c r="P687" s="2843"/>
      <c r="Q687" s="2843">
        <v>91741.94</v>
      </c>
      <c r="R687" s="2843"/>
      <c r="S687" s="2843">
        <v>91741.94</v>
      </c>
      <c r="T687" s="2843"/>
    </row>
    <row r="688" spans="1:20" ht="17.100000000000001" customHeight="1" x14ac:dyDescent="0.3">
      <c r="A688" s="143" t="s">
        <v>460</v>
      </c>
      <c r="B688" s="144"/>
      <c r="C688" s="136"/>
      <c r="D688" s="136"/>
      <c r="E688" s="2845"/>
      <c r="F688" s="2846"/>
      <c r="G688" s="2843"/>
      <c r="H688" s="2844"/>
      <c r="I688" s="2843">
        <v>0</v>
      </c>
      <c r="J688" s="2844"/>
      <c r="K688" s="140"/>
      <c r="L688" s="138" t="s">
        <v>489</v>
      </c>
      <c r="M688" s="136"/>
      <c r="N688" s="136"/>
      <c r="O688" s="2843"/>
      <c r="P688" s="2843"/>
      <c r="Q688" s="2843"/>
      <c r="R688" s="2843"/>
      <c r="S688" s="2843">
        <v>0</v>
      </c>
      <c r="T688" s="2843"/>
    </row>
    <row r="689" spans="1:20" ht="17.100000000000001" customHeight="1" x14ac:dyDescent="0.4">
      <c r="A689" s="2931" t="s">
        <v>752</v>
      </c>
      <c r="B689" s="2932"/>
      <c r="C689" s="136" t="s">
        <v>502</v>
      </c>
      <c r="D689" s="136" t="s">
        <v>503</v>
      </c>
      <c r="E689" s="2845">
        <v>1</v>
      </c>
      <c r="F689" s="2846"/>
      <c r="G689" s="2841">
        <v>38202.400000000001</v>
      </c>
      <c r="H689" s="2842">
        <v>38202.400000000001</v>
      </c>
      <c r="I689" s="2843">
        <v>38202.400000000001</v>
      </c>
      <c r="J689" s="2844"/>
      <c r="K689" s="140"/>
      <c r="L689" s="138" t="s">
        <v>492</v>
      </c>
      <c r="M689" s="136" t="s">
        <v>753</v>
      </c>
      <c r="N689" s="136" t="s">
        <v>596</v>
      </c>
      <c r="O689" s="2843">
        <v>1</v>
      </c>
      <c r="P689" s="2843"/>
      <c r="Q689" s="2843">
        <v>37900</v>
      </c>
      <c r="R689" s="2843"/>
      <c r="S689" s="2843">
        <v>37900</v>
      </c>
      <c r="T689" s="2843"/>
    </row>
    <row r="690" spans="1:20" ht="17.100000000000001" customHeight="1" x14ac:dyDescent="0.3">
      <c r="A690" s="149"/>
      <c r="B690" s="150"/>
      <c r="C690" s="136"/>
      <c r="D690" s="136"/>
      <c r="E690" s="2845"/>
      <c r="F690" s="2846"/>
      <c r="G690" s="2843"/>
      <c r="H690" s="2844"/>
      <c r="I690" s="2843">
        <v>0</v>
      </c>
      <c r="J690" s="2844"/>
      <c r="K690" s="140"/>
      <c r="L690" s="138" t="s">
        <v>495</v>
      </c>
      <c r="M690" s="2310" t="s">
        <v>754</v>
      </c>
      <c r="N690" s="136" t="s">
        <v>458</v>
      </c>
      <c r="O690" s="2847">
        <v>0.25</v>
      </c>
      <c r="P690" s="2847"/>
      <c r="Q690" s="2843">
        <v>91741.94</v>
      </c>
      <c r="R690" s="2843"/>
      <c r="S690" s="2843">
        <v>22935.485000000001</v>
      </c>
      <c r="T690" s="2843"/>
    </row>
    <row r="691" spans="1:20" ht="17.100000000000001" customHeight="1" x14ac:dyDescent="0.35">
      <c r="A691" s="151" t="s">
        <v>496</v>
      </c>
      <c r="B691" s="152"/>
      <c r="C691" s="136"/>
      <c r="D691" s="136"/>
      <c r="E691" s="2845"/>
      <c r="F691" s="2846"/>
      <c r="G691" s="2843"/>
      <c r="H691" s="2844"/>
      <c r="I691" s="2922">
        <v>147209.62</v>
      </c>
      <c r="J691" s="2923"/>
      <c r="K691" s="140"/>
      <c r="L691" s="138" t="s">
        <v>497</v>
      </c>
      <c r="M691" s="136"/>
      <c r="N691" s="136"/>
      <c r="O691" s="2843"/>
      <c r="P691" s="2843"/>
      <c r="Q691" s="2843"/>
      <c r="R691" s="2843"/>
      <c r="S691" s="2843">
        <v>0</v>
      </c>
      <c r="T691" s="2843"/>
    </row>
    <row r="692" spans="1:20" ht="17.100000000000001" customHeight="1" x14ac:dyDescent="0.3">
      <c r="A692" s="149" t="s">
        <v>498</v>
      </c>
      <c r="B692" s="152"/>
      <c r="C692" s="136" t="s">
        <v>472</v>
      </c>
      <c r="D692" s="136" t="s">
        <v>499</v>
      </c>
      <c r="E692" s="2843">
        <v>1</v>
      </c>
      <c r="F692" s="2843"/>
      <c r="G692" s="2843">
        <v>147209.62</v>
      </c>
      <c r="H692" s="2844">
        <v>147209.62</v>
      </c>
      <c r="I692" s="2843">
        <v>147209.62</v>
      </c>
      <c r="J692" s="2844"/>
      <c r="K692" s="140"/>
      <c r="L692" s="138" t="s">
        <v>500</v>
      </c>
      <c r="M692" s="136"/>
      <c r="N692" s="136"/>
      <c r="O692" s="2843"/>
      <c r="P692" s="2843"/>
      <c r="Q692" s="2843"/>
      <c r="R692" s="2843"/>
      <c r="S692" s="2843">
        <v>0</v>
      </c>
      <c r="T692" s="2843"/>
    </row>
    <row r="693" spans="1:20" ht="17.100000000000001" customHeight="1" x14ac:dyDescent="0.3">
      <c r="A693" s="153" t="s">
        <v>722</v>
      </c>
      <c r="B693" s="154"/>
      <c r="C693" s="136"/>
      <c r="D693" s="136"/>
      <c r="E693" s="2843"/>
      <c r="F693" s="2843"/>
      <c r="G693" s="2843"/>
      <c r="H693" s="2844"/>
      <c r="I693" s="2843">
        <v>0</v>
      </c>
      <c r="J693" s="2844"/>
      <c r="K693" s="140"/>
      <c r="L693" s="138" t="s">
        <v>504</v>
      </c>
      <c r="M693" s="136"/>
      <c r="N693" s="136"/>
      <c r="O693" s="2843"/>
      <c r="P693" s="2843"/>
      <c r="Q693" s="2843"/>
      <c r="R693" s="2843"/>
      <c r="S693" s="2843">
        <v>0</v>
      </c>
      <c r="T693" s="2843"/>
    </row>
    <row r="694" spans="1:20" ht="17.100000000000001" customHeight="1" x14ac:dyDescent="0.3">
      <c r="A694" s="2778" t="s">
        <v>507</v>
      </c>
      <c r="B694" s="2779"/>
      <c r="C694" s="136"/>
      <c r="D694" s="136"/>
      <c r="E694" s="2843"/>
      <c r="F694" s="2843"/>
      <c r="G694" s="2843"/>
      <c r="H694" s="2844"/>
      <c r="I694" s="2843">
        <v>0</v>
      </c>
      <c r="J694" s="2844"/>
      <c r="K694" s="140"/>
      <c r="L694" s="155" t="s">
        <v>510</v>
      </c>
      <c r="M694" s="156"/>
      <c r="N694" s="156"/>
      <c r="O694" s="2843"/>
      <c r="P694" s="2843"/>
      <c r="Q694" s="2843"/>
      <c r="R694" s="2843"/>
      <c r="S694" s="2843">
        <v>0</v>
      </c>
      <c r="T694" s="2843"/>
    </row>
    <row r="695" spans="1:20" ht="17.100000000000001" customHeight="1" x14ac:dyDescent="0.3">
      <c r="A695" s="2789" t="s">
        <v>510</v>
      </c>
      <c r="B695" s="2790"/>
      <c r="C695" s="136"/>
      <c r="D695" s="136"/>
      <c r="E695" s="2843"/>
      <c r="F695" s="2843"/>
      <c r="G695" s="2843"/>
      <c r="H695" s="2844"/>
      <c r="I695" s="2843">
        <v>0</v>
      </c>
      <c r="J695" s="2844"/>
      <c r="K695" s="140"/>
      <c r="L695" s="155"/>
      <c r="M695" s="155"/>
      <c r="N695" s="155"/>
      <c r="O695" s="2843"/>
      <c r="P695" s="2843"/>
      <c r="Q695" s="2843"/>
      <c r="R695" s="2843"/>
      <c r="S695" s="2843"/>
      <c r="T695" s="2843"/>
    </row>
    <row r="696" spans="1:20" ht="17.100000000000001" customHeight="1" x14ac:dyDescent="0.3">
      <c r="A696" s="2789" t="s">
        <v>510</v>
      </c>
      <c r="B696" s="2790"/>
      <c r="C696" s="136"/>
      <c r="D696" s="136"/>
      <c r="E696" s="2843"/>
      <c r="F696" s="2843"/>
      <c r="G696" s="2843"/>
      <c r="H696" s="2844"/>
      <c r="I696" s="2843">
        <v>0</v>
      </c>
      <c r="J696" s="2844"/>
      <c r="K696" s="140"/>
      <c r="L696" s="155" t="s">
        <v>600</v>
      </c>
      <c r="M696" s="155"/>
      <c r="N696" s="155"/>
      <c r="O696" s="2843"/>
      <c r="P696" s="2843"/>
      <c r="Q696" s="2843"/>
      <c r="R696" s="2843"/>
      <c r="S696" s="2843">
        <v>0</v>
      </c>
      <c r="T696" s="2843"/>
    </row>
    <row r="697" spans="1:20" ht="17.100000000000001" customHeight="1" x14ac:dyDescent="0.35">
      <c r="A697" s="2795" t="s">
        <v>512</v>
      </c>
      <c r="B697" s="2796"/>
      <c r="C697" s="136"/>
      <c r="D697" s="136"/>
      <c r="E697" s="2845"/>
      <c r="F697" s="2846"/>
      <c r="G697" s="2843"/>
      <c r="H697" s="2844"/>
      <c r="I697" s="2922">
        <v>324720.40000000002</v>
      </c>
      <c r="J697" s="2923"/>
      <c r="K697" s="137"/>
      <c r="L697" s="155" t="s">
        <v>605</v>
      </c>
      <c r="M697" s="155"/>
      <c r="N697" s="155"/>
      <c r="O697" s="2843"/>
      <c r="P697" s="2843"/>
      <c r="Q697" s="2843"/>
      <c r="R697" s="2843"/>
      <c r="S697" s="2843">
        <v>0</v>
      </c>
      <c r="T697" s="2843"/>
    </row>
    <row r="698" spans="1:20" ht="17.100000000000001" customHeight="1" x14ac:dyDescent="0.3">
      <c r="A698" s="2789" t="s">
        <v>515</v>
      </c>
      <c r="B698" s="2790"/>
      <c r="C698" s="136"/>
      <c r="D698" s="136"/>
      <c r="E698" s="2845"/>
      <c r="F698" s="2846"/>
      <c r="G698" s="2843"/>
      <c r="H698" s="2844"/>
      <c r="I698" s="2843">
        <v>0</v>
      </c>
      <c r="J698" s="2844"/>
      <c r="K698" s="140"/>
      <c r="L698" s="155" t="s">
        <v>516</v>
      </c>
      <c r="M698" s="156" t="s">
        <v>726</v>
      </c>
      <c r="N698" s="155"/>
      <c r="O698" s="2847">
        <v>1.5</v>
      </c>
      <c r="P698" s="2847"/>
      <c r="Q698" s="2843">
        <v>12982</v>
      </c>
      <c r="R698" s="2843"/>
      <c r="S698" s="2843">
        <v>19473</v>
      </c>
      <c r="T698" s="2843"/>
    </row>
    <row r="699" spans="1:20" ht="17.100000000000001" customHeight="1" x14ac:dyDescent="0.3">
      <c r="A699" s="2789" t="s">
        <v>518</v>
      </c>
      <c r="B699" s="2790"/>
      <c r="C699" s="136"/>
      <c r="D699" s="136"/>
      <c r="E699" s="2845"/>
      <c r="F699" s="2846"/>
      <c r="G699" s="2843"/>
      <c r="H699" s="2844"/>
      <c r="I699" s="2843">
        <v>0</v>
      </c>
      <c r="J699" s="2844"/>
      <c r="K699" s="140"/>
      <c r="L699" s="155" t="s">
        <v>580</v>
      </c>
      <c r="M699" s="155"/>
      <c r="N699" s="155"/>
      <c r="O699" s="2843"/>
      <c r="P699" s="2843"/>
      <c r="Q699" s="2843"/>
      <c r="R699" s="2843"/>
      <c r="S699" s="2843">
        <v>0</v>
      </c>
      <c r="T699" s="2843"/>
    </row>
    <row r="700" spans="1:20" ht="17.100000000000001" customHeight="1" x14ac:dyDescent="0.3">
      <c r="A700" s="153" t="s">
        <v>520</v>
      </c>
      <c r="B700" s="154"/>
      <c r="C700" s="136"/>
      <c r="D700" s="136"/>
      <c r="E700" s="2845"/>
      <c r="F700" s="2846"/>
      <c r="G700" s="2843"/>
      <c r="H700" s="2844"/>
      <c r="I700" s="2843">
        <v>0</v>
      </c>
      <c r="J700" s="2844"/>
      <c r="K700" s="140"/>
      <c r="L700" s="155" t="s">
        <v>521</v>
      </c>
      <c r="M700" s="155"/>
      <c r="N700" s="155"/>
      <c r="O700" s="2843"/>
      <c r="P700" s="2843"/>
      <c r="Q700" s="2843"/>
      <c r="R700" s="2843"/>
      <c r="S700" s="2843">
        <v>0</v>
      </c>
      <c r="T700" s="2843"/>
    </row>
    <row r="701" spans="1:20" ht="17.100000000000001" customHeight="1" x14ac:dyDescent="0.3">
      <c r="A701" s="2789" t="s">
        <v>522</v>
      </c>
      <c r="B701" s="2790"/>
      <c r="C701" s="136"/>
      <c r="D701" s="136"/>
      <c r="E701" s="2845"/>
      <c r="F701" s="2846"/>
      <c r="G701" s="2843"/>
      <c r="H701" s="2844"/>
      <c r="I701" s="2843">
        <v>0</v>
      </c>
      <c r="J701" s="2844"/>
      <c r="K701" s="140"/>
      <c r="L701" s="155" t="s">
        <v>729</v>
      </c>
      <c r="M701" s="156" t="s">
        <v>769</v>
      </c>
      <c r="N701" s="156" t="s">
        <v>503</v>
      </c>
      <c r="O701" s="2843">
        <v>65</v>
      </c>
      <c r="P701" s="2843"/>
      <c r="Q701" s="2924">
        <v>2809</v>
      </c>
      <c r="R701" s="2924"/>
      <c r="S701" s="2843">
        <v>182585</v>
      </c>
      <c r="T701" s="2843"/>
    </row>
    <row r="702" spans="1:20" ht="17.100000000000001" customHeight="1" x14ac:dyDescent="0.3">
      <c r="A702" s="153" t="s">
        <v>523</v>
      </c>
      <c r="B702" s="154"/>
      <c r="C702" s="136"/>
      <c r="D702" s="136"/>
      <c r="E702" s="2845"/>
      <c r="F702" s="2846"/>
      <c r="G702" s="2843"/>
      <c r="H702" s="2844"/>
      <c r="I702" s="2843">
        <v>0</v>
      </c>
      <c r="J702" s="2844"/>
      <c r="K702" s="140"/>
      <c r="L702" s="155" t="s">
        <v>516</v>
      </c>
      <c r="M702" s="155"/>
      <c r="N702" s="155"/>
      <c r="O702" s="2843"/>
      <c r="P702" s="2843"/>
      <c r="Q702" s="2843"/>
      <c r="R702" s="2843"/>
      <c r="S702" s="2843">
        <v>0</v>
      </c>
      <c r="T702" s="2843"/>
    </row>
    <row r="703" spans="1:20" ht="17.100000000000001" customHeight="1" x14ac:dyDescent="0.4">
      <c r="A703" s="153" t="s">
        <v>525</v>
      </c>
      <c r="B703" s="157"/>
      <c r="C703" s="136" t="s">
        <v>502</v>
      </c>
      <c r="D703" s="156" t="s">
        <v>503</v>
      </c>
      <c r="E703" s="2855">
        <v>5</v>
      </c>
      <c r="F703" s="2855"/>
      <c r="G703" s="2841">
        <v>38202.400000000001</v>
      </c>
      <c r="H703" s="2842">
        <v>38202.400000000001</v>
      </c>
      <c r="I703" s="2843">
        <v>191012</v>
      </c>
      <c r="J703" s="2844"/>
      <c r="K703" s="140"/>
      <c r="L703" s="155"/>
      <c r="M703" s="155"/>
      <c r="N703" s="155"/>
      <c r="O703" s="2843"/>
      <c r="P703" s="2843"/>
      <c r="Q703" s="2843"/>
      <c r="R703" s="2843"/>
      <c r="S703" s="2843"/>
      <c r="T703" s="2843"/>
    </row>
    <row r="704" spans="1:20" ht="17.100000000000001" customHeight="1" x14ac:dyDescent="0.3">
      <c r="A704" s="153" t="s">
        <v>481</v>
      </c>
      <c r="B704" s="154"/>
      <c r="C704" s="136"/>
      <c r="D704" s="136"/>
      <c r="E704" s="2843"/>
      <c r="F704" s="2843"/>
      <c r="G704" s="2843"/>
      <c r="H704" s="2844"/>
      <c r="I704" s="2843">
        <v>0</v>
      </c>
      <c r="J704" s="2844"/>
      <c r="K704" s="140"/>
      <c r="L704" s="155"/>
      <c r="M704" s="155"/>
      <c r="N704" s="155"/>
      <c r="O704" s="2843"/>
      <c r="P704" s="2843"/>
      <c r="Q704" s="2843"/>
      <c r="R704" s="2843"/>
      <c r="S704" s="2843"/>
      <c r="T704" s="2843"/>
    </row>
    <row r="705" spans="1:20" ht="17.100000000000001" customHeight="1" x14ac:dyDescent="0.3">
      <c r="A705" s="2778" t="s">
        <v>526</v>
      </c>
      <c r="B705" s="2779"/>
      <c r="C705" s="136"/>
      <c r="D705" s="136"/>
      <c r="E705" s="2845"/>
      <c r="F705" s="2846"/>
      <c r="G705" s="2843"/>
      <c r="H705" s="2844"/>
      <c r="I705" s="2843">
        <v>0</v>
      </c>
      <c r="J705" s="2844"/>
      <c r="K705" s="140"/>
      <c r="L705" s="158" t="s">
        <v>527</v>
      </c>
      <c r="M705" s="159"/>
      <c r="N705" s="159"/>
      <c r="O705" s="2791"/>
      <c r="P705" s="2792"/>
      <c r="Q705" s="2791"/>
      <c r="R705" s="2792"/>
      <c r="S705" s="2793">
        <v>1475845.925</v>
      </c>
      <c r="T705" s="2794"/>
    </row>
    <row r="706" spans="1:20" ht="17.100000000000001" customHeight="1" x14ac:dyDescent="0.3">
      <c r="A706" s="153" t="s">
        <v>528</v>
      </c>
      <c r="B706" s="154"/>
      <c r="C706" s="136"/>
      <c r="D706" s="136"/>
      <c r="E706" s="2845"/>
      <c r="F706" s="2846"/>
      <c r="G706" s="2843"/>
      <c r="H706" s="2844"/>
      <c r="I706" s="2843">
        <v>0</v>
      </c>
      <c r="J706" s="2844"/>
      <c r="K706" s="140"/>
      <c r="L706" s="160" t="s">
        <v>582</v>
      </c>
      <c r="M706" s="161"/>
      <c r="N706" s="161"/>
      <c r="O706" s="162"/>
      <c r="P706" s="162"/>
      <c r="Q706" s="162"/>
      <c r="R706" s="162"/>
      <c r="S706" s="162"/>
      <c r="T706" s="163"/>
    </row>
    <row r="707" spans="1:20" ht="17.100000000000001" customHeight="1" x14ac:dyDescent="0.4">
      <c r="A707" s="2778" t="s">
        <v>530</v>
      </c>
      <c r="B707" s="2779"/>
      <c r="C707" s="136" t="s">
        <v>502</v>
      </c>
      <c r="D707" s="136" t="s">
        <v>503</v>
      </c>
      <c r="E707" s="2845">
        <v>1</v>
      </c>
      <c r="F707" s="2846"/>
      <c r="G707" s="2841">
        <v>38202.400000000001</v>
      </c>
      <c r="H707" s="2842">
        <v>38202.400000000001</v>
      </c>
      <c r="I707" s="2843">
        <v>38202.400000000001</v>
      </c>
      <c r="J707" s="2844"/>
      <c r="K707" s="140"/>
      <c r="L707" s="164" t="s">
        <v>531</v>
      </c>
      <c r="M707" s="165">
        <v>0.05</v>
      </c>
      <c r="N707" s="166"/>
      <c r="O707" s="32"/>
      <c r="P707" s="32"/>
      <c r="Q707" s="32"/>
      <c r="R707" s="32"/>
      <c r="S707" s="2775">
        <v>151123.97816785399</v>
      </c>
      <c r="T707" s="2760"/>
    </row>
    <row r="708" spans="1:20" ht="17.100000000000001" customHeight="1" x14ac:dyDescent="0.3">
      <c r="A708" s="153" t="s">
        <v>532</v>
      </c>
      <c r="B708" s="154"/>
      <c r="C708" s="136"/>
      <c r="D708" s="136"/>
      <c r="E708" s="2845"/>
      <c r="F708" s="2846"/>
      <c r="G708" s="2843"/>
      <c r="H708" s="2844"/>
      <c r="I708" s="2843">
        <v>0</v>
      </c>
      <c r="J708" s="2844"/>
      <c r="K708" s="140"/>
      <c r="L708" s="168" t="s">
        <v>533</v>
      </c>
      <c r="M708" s="166"/>
      <c r="N708" s="166"/>
      <c r="O708" s="32"/>
      <c r="P708" s="32"/>
      <c r="Q708" s="32"/>
      <c r="R708" s="32"/>
      <c r="S708" s="2775">
        <v>55000</v>
      </c>
      <c r="T708" s="2760"/>
    </row>
    <row r="709" spans="1:20" ht="17.100000000000001" customHeight="1" x14ac:dyDescent="0.4">
      <c r="A709" s="149" t="s">
        <v>583</v>
      </c>
      <c r="B709" s="152"/>
      <c r="C709" s="156" t="s">
        <v>502</v>
      </c>
      <c r="D709" s="136" t="s">
        <v>503</v>
      </c>
      <c r="E709" s="2855">
        <v>1</v>
      </c>
      <c r="F709" s="2855"/>
      <c r="G709" s="2841">
        <v>38202.400000000001</v>
      </c>
      <c r="H709" s="2842">
        <v>38202.400000000001</v>
      </c>
      <c r="I709" s="2843">
        <v>38202.400000000001</v>
      </c>
      <c r="J709" s="2844"/>
      <c r="K709" s="140"/>
      <c r="L709" s="169" t="s">
        <v>535</v>
      </c>
      <c r="M709" s="166"/>
      <c r="N709" s="166"/>
      <c r="O709" s="32"/>
      <c r="P709" s="32"/>
      <c r="Q709" s="32"/>
      <c r="R709" s="32"/>
      <c r="S709" s="2775">
        <v>560000</v>
      </c>
      <c r="T709" s="2760"/>
    </row>
    <row r="710" spans="1:20" ht="17.100000000000001" customHeight="1" x14ac:dyDescent="0.3">
      <c r="A710" s="170" t="s">
        <v>584</v>
      </c>
      <c r="B710" s="171"/>
      <c r="C710" s="172"/>
      <c r="D710" s="172"/>
      <c r="E710" s="2856"/>
      <c r="F710" s="2856"/>
      <c r="G710" s="2843"/>
      <c r="H710" s="2844"/>
      <c r="I710" s="2843">
        <v>0</v>
      </c>
      <c r="J710" s="2844"/>
      <c r="K710" s="140"/>
      <c r="L710" s="169" t="s">
        <v>537</v>
      </c>
      <c r="M710" s="166"/>
      <c r="N710" s="166"/>
      <c r="O710" s="32"/>
      <c r="P710" s="32"/>
      <c r="Q710" s="32"/>
      <c r="R710" s="32"/>
      <c r="S710" s="2775">
        <v>151123.97816785399</v>
      </c>
      <c r="T710" s="2760"/>
    </row>
    <row r="711" spans="1:20" ht="17.100000000000001" customHeight="1" x14ac:dyDescent="0.3">
      <c r="A711" s="153" t="s">
        <v>538</v>
      </c>
      <c r="B711" s="154"/>
      <c r="C711" s="136"/>
      <c r="D711" s="136"/>
      <c r="E711" s="2845"/>
      <c r="F711" s="2846"/>
      <c r="G711" s="2843"/>
      <c r="H711" s="2844"/>
      <c r="I711" s="2843">
        <v>0</v>
      </c>
      <c r="J711" s="2844"/>
      <c r="K711" s="140"/>
      <c r="L711" s="185" t="s">
        <v>510</v>
      </c>
      <c r="M711" s="173"/>
      <c r="N711" s="173"/>
      <c r="O711" s="186"/>
      <c r="P711" s="186"/>
      <c r="Q711" s="186"/>
      <c r="R711" s="186"/>
      <c r="S711" s="2757">
        <v>65000</v>
      </c>
      <c r="T711" s="2758"/>
    </row>
    <row r="712" spans="1:20" ht="17.100000000000001" customHeight="1" x14ac:dyDescent="0.4">
      <c r="A712" s="2778" t="s">
        <v>732</v>
      </c>
      <c r="B712" s="2779"/>
      <c r="C712" s="136" t="s">
        <v>502</v>
      </c>
      <c r="D712" s="136" t="s">
        <v>503</v>
      </c>
      <c r="E712" s="2845">
        <v>1.5</v>
      </c>
      <c r="F712" s="2846"/>
      <c r="G712" s="2841">
        <v>38202.400000000001</v>
      </c>
      <c r="H712" s="2842">
        <v>38202.400000000001</v>
      </c>
      <c r="I712" s="2843">
        <v>57303.600000000006</v>
      </c>
      <c r="J712" s="2844"/>
      <c r="K712" s="140"/>
      <c r="L712" s="174" t="s">
        <v>539</v>
      </c>
      <c r="M712" s="175"/>
      <c r="N712" s="175"/>
      <c r="O712" s="176"/>
      <c r="P712" s="176"/>
      <c r="Q712" s="176"/>
      <c r="R712" s="176"/>
      <c r="S712" s="2787">
        <v>982247.95633570803</v>
      </c>
      <c r="T712" s="2788"/>
    </row>
    <row r="713" spans="1:20" ht="17.100000000000001" customHeight="1" x14ac:dyDescent="0.3">
      <c r="A713" s="2778" t="s">
        <v>540</v>
      </c>
      <c r="B713" s="2779"/>
      <c r="C713" s="136"/>
      <c r="D713" s="136"/>
      <c r="E713" s="2843"/>
      <c r="F713" s="2843"/>
      <c r="G713" s="2843"/>
      <c r="H713" s="2844"/>
      <c r="I713" s="2843">
        <v>0</v>
      </c>
      <c r="J713" s="2844"/>
      <c r="K713" s="140"/>
      <c r="L713" s="177"/>
      <c r="M713" s="166"/>
      <c r="N713" s="166"/>
      <c r="O713" s="32"/>
      <c r="P713" s="32"/>
      <c r="Q713" s="32"/>
      <c r="R713" s="32"/>
      <c r="S713" s="32"/>
      <c r="T713" s="167"/>
    </row>
    <row r="714" spans="1:20" ht="17.100000000000001" customHeight="1" thickBot="1" x14ac:dyDescent="0.35">
      <c r="A714" s="2778" t="s">
        <v>541</v>
      </c>
      <c r="B714" s="2779"/>
      <c r="C714" s="136"/>
      <c r="D714" s="136"/>
      <c r="E714" s="2845"/>
      <c r="F714" s="2846"/>
      <c r="G714" s="2843"/>
      <c r="H714" s="2844"/>
      <c r="I714" s="2843">
        <v>0</v>
      </c>
      <c r="J714" s="2844"/>
      <c r="K714" s="140"/>
      <c r="L714" s="178" t="s">
        <v>588</v>
      </c>
      <c r="M714" s="179"/>
      <c r="N714" s="179"/>
      <c r="O714" s="179"/>
      <c r="P714" s="179"/>
      <c r="Q714" s="179"/>
      <c r="R714" s="179"/>
      <c r="S714" s="2780">
        <v>4004727.5196927879</v>
      </c>
      <c r="T714" s="2781"/>
    </row>
    <row r="715" spans="1:20" ht="17.100000000000001" customHeight="1" thickBot="1" x14ac:dyDescent="0.35">
      <c r="A715" s="149" t="s">
        <v>543</v>
      </c>
      <c r="B715" s="152"/>
      <c r="C715" s="156"/>
      <c r="D715" s="156"/>
      <c r="E715" s="2843"/>
      <c r="F715" s="2844"/>
      <c r="G715" s="2843"/>
      <c r="H715" s="2844"/>
      <c r="I715" s="2843">
        <v>0</v>
      </c>
      <c r="J715" s="2844"/>
      <c r="K715" s="140"/>
      <c r="L715" s="53"/>
      <c r="M715" s="53"/>
      <c r="N715" s="53"/>
      <c r="O715" s="53"/>
      <c r="P715" s="53"/>
      <c r="Q715" s="53"/>
      <c r="R715" s="53"/>
      <c r="S715" s="53"/>
      <c r="T715" s="53"/>
    </row>
    <row r="716" spans="1:20" ht="17.100000000000001" customHeight="1" x14ac:dyDescent="0.3">
      <c r="A716" s="149" t="s">
        <v>544</v>
      </c>
      <c r="B716" s="152"/>
      <c r="C716" s="156"/>
      <c r="D716" s="156"/>
      <c r="E716" s="2843"/>
      <c r="F716" s="2844"/>
      <c r="G716" s="2843"/>
      <c r="H716" s="2844"/>
      <c r="I716" s="2843">
        <v>0</v>
      </c>
      <c r="J716" s="2844"/>
      <c r="K716" s="140"/>
      <c r="L716" s="53"/>
      <c r="M716" s="2782" t="s">
        <v>545</v>
      </c>
      <c r="N716" s="2783"/>
      <c r="O716" s="2783"/>
      <c r="P716" s="2783"/>
      <c r="Q716" s="2784"/>
      <c r="R716" s="53"/>
      <c r="S716" s="53"/>
      <c r="T716" s="53"/>
    </row>
    <row r="717" spans="1:20" ht="17.100000000000001" customHeight="1" x14ac:dyDescent="0.3">
      <c r="A717" s="149" t="s">
        <v>546</v>
      </c>
      <c r="B717" s="152"/>
      <c r="C717" s="156"/>
      <c r="D717" s="156"/>
      <c r="E717" s="2843"/>
      <c r="F717" s="2844"/>
      <c r="G717" s="2843"/>
      <c r="H717" s="2844"/>
      <c r="I717" s="2843">
        <v>0</v>
      </c>
      <c r="J717" s="2844"/>
      <c r="K717" s="140"/>
      <c r="L717" s="166"/>
      <c r="M717" s="116" t="s">
        <v>547</v>
      </c>
      <c r="N717" s="117"/>
      <c r="O717" s="117"/>
      <c r="P717" s="117"/>
      <c r="Q717" s="118">
        <v>5.3303719008264467</v>
      </c>
      <c r="R717" s="166"/>
      <c r="S717" s="166"/>
      <c r="T717" s="166"/>
    </row>
    <row r="718" spans="1:20" ht="17.100000000000001" customHeight="1" x14ac:dyDescent="0.3">
      <c r="A718" s="149" t="s">
        <v>548</v>
      </c>
      <c r="B718" s="152"/>
      <c r="C718" s="156"/>
      <c r="D718" s="156"/>
      <c r="E718" s="2843"/>
      <c r="F718" s="2844"/>
      <c r="G718" s="2843"/>
      <c r="H718" s="2844"/>
      <c r="I718" s="2843">
        <v>0</v>
      </c>
      <c r="J718" s="2844"/>
      <c r="K718" s="140"/>
      <c r="L718" s="166"/>
      <c r="M718" s="119" t="s">
        <v>549</v>
      </c>
      <c r="N718" s="117"/>
      <c r="O718" s="117"/>
      <c r="P718" s="120"/>
      <c r="Q718" s="121">
        <v>4004727.5196927879</v>
      </c>
      <c r="R718" s="166"/>
      <c r="S718" s="166"/>
      <c r="T718" s="166"/>
    </row>
    <row r="719" spans="1:20" ht="17.100000000000001" customHeight="1" x14ac:dyDescent="0.35">
      <c r="A719" s="151" t="s">
        <v>550</v>
      </c>
      <c r="B719" s="152"/>
      <c r="C719" s="156"/>
      <c r="D719" s="156"/>
      <c r="E719" s="2843"/>
      <c r="F719" s="2844"/>
      <c r="G719" s="2843"/>
      <c r="H719" s="2844"/>
      <c r="I719" s="2922">
        <v>667761.13835707959</v>
      </c>
      <c r="J719" s="2923"/>
      <c r="K719" s="137"/>
      <c r="L719" s="166"/>
      <c r="M719" s="116" t="s">
        <v>551</v>
      </c>
      <c r="N719" s="117"/>
      <c r="O719" s="117"/>
      <c r="P719" s="117"/>
      <c r="Q719" s="121">
        <v>1029687.5</v>
      </c>
      <c r="R719" s="55"/>
      <c r="S719" s="166"/>
      <c r="T719" s="166"/>
    </row>
    <row r="720" spans="1:20" ht="17.100000000000001" customHeight="1" x14ac:dyDescent="0.3">
      <c r="A720" s="149" t="s">
        <v>552</v>
      </c>
      <c r="B720" s="152"/>
      <c r="C720" s="156" t="s">
        <v>472</v>
      </c>
      <c r="D720" s="156" t="s">
        <v>499</v>
      </c>
      <c r="E720" s="2843">
        <v>1</v>
      </c>
      <c r="F720" s="2844"/>
      <c r="G720" s="2843">
        <v>164121.92000000001</v>
      </c>
      <c r="H720" s="2844">
        <v>164121.92000000001</v>
      </c>
      <c r="I720" s="2843">
        <v>164121.92000000001</v>
      </c>
      <c r="J720" s="2844"/>
      <c r="K720" s="140"/>
      <c r="L720" s="166"/>
      <c r="M720" s="116" t="s">
        <v>763</v>
      </c>
      <c r="N720" s="117"/>
      <c r="O720" s="117"/>
      <c r="P720" s="117"/>
      <c r="Q720" s="121">
        <v>5488617.3166322317</v>
      </c>
      <c r="R720" s="61"/>
      <c r="S720" s="166"/>
      <c r="T720" s="166"/>
    </row>
    <row r="721" spans="1:20" ht="17.100000000000001" customHeight="1" thickBot="1" x14ac:dyDescent="0.35">
      <c r="A721" s="149" t="s">
        <v>733</v>
      </c>
      <c r="B721" s="152"/>
      <c r="C721" s="156"/>
      <c r="D721" s="156"/>
      <c r="E721" s="2843"/>
      <c r="F721" s="2844"/>
      <c r="G721" s="2843"/>
      <c r="H721" s="2844"/>
      <c r="I721" s="2843">
        <v>0</v>
      </c>
      <c r="J721" s="2844"/>
      <c r="K721" s="140"/>
      <c r="L721" s="166"/>
      <c r="M721" s="123" t="s">
        <v>554</v>
      </c>
      <c r="N721" s="124"/>
      <c r="O721" s="124"/>
      <c r="P721" s="124"/>
      <c r="Q721" s="125">
        <v>1483889.7969394438</v>
      </c>
      <c r="R721" s="166"/>
      <c r="S721" s="166"/>
      <c r="T721" s="166"/>
    </row>
    <row r="722" spans="1:20" ht="17.100000000000001" customHeight="1" thickBot="1" x14ac:dyDescent="0.35">
      <c r="A722" s="149" t="s">
        <v>555</v>
      </c>
      <c r="B722" s="152"/>
      <c r="C722" s="156" t="s">
        <v>466</v>
      </c>
      <c r="D722" s="156" t="s">
        <v>466</v>
      </c>
      <c r="E722" s="2843">
        <v>88.105320674817307</v>
      </c>
      <c r="F722" s="2844"/>
      <c r="G722" s="2843">
        <v>955.06</v>
      </c>
      <c r="H722" s="2844">
        <v>955.06</v>
      </c>
      <c r="I722" s="2843">
        <v>84145.867563691019</v>
      </c>
      <c r="J722" s="2844"/>
      <c r="K722" s="140"/>
      <c r="L722" s="53"/>
      <c r="M722" s="1097" t="s">
        <v>764</v>
      </c>
      <c r="N722" s="1098"/>
      <c r="O722" s="1098"/>
      <c r="P722" s="1098"/>
      <c r="Q722" s="1100">
        <v>37.05345219225493</v>
      </c>
      <c r="R722" s="53"/>
      <c r="S722" s="53"/>
      <c r="T722" s="53"/>
    </row>
    <row r="723" spans="1:20" ht="17.100000000000001" customHeight="1" x14ac:dyDescent="0.3">
      <c r="A723" s="149" t="s">
        <v>734</v>
      </c>
      <c r="B723" s="152"/>
      <c r="C723" s="156" t="s">
        <v>768</v>
      </c>
      <c r="D723" s="156" t="s">
        <v>561</v>
      </c>
      <c r="E723" s="2847">
        <v>5.3303719008264467</v>
      </c>
      <c r="F723" s="2848"/>
      <c r="G723" s="2843">
        <v>54310.16</v>
      </c>
      <c r="H723" s="2844">
        <v>54310.16</v>
      </c>
      <c r="I723" s="2843">
        <v>289493.3507933885</v>
      </c>
      <c r="J723" s="2844"/>
      <c r="K723" s="140"/>
      <c r="L723" s="7" t="s">
        <v>1530</v>
      </c>
      <c r="M723" s="8"/>
      <c r="N723" s="8"/>
      <c r="O723" s="8"/>
      <c r="P723" s="9"/>
      <c r="Q723" s="10"/>
      <c r="R723" s="2085"/>
      <c r="S723" s="52"/>
      <c r="T723" s="53"/>
    </row>
    <row r="724" spans="1:20" ht="17.100000000000001" customHeight="1" x14ac:dyDescent="0.3">
      <c r="A724" s="149" t="s">
        <v>770</v>
      </c>
      <c r="B724" s="152"/>
      <c r="C724" s="156" t="s">
        <v>768</v>
      </c>
      <c r="D724" s="156" t="s">
        <v>1241</v>
      </c>
      <c r="E724" s="2843"/>
      <c r="F724" s="2844"/>
      <c r="G724" s="2843"/>
      <c r="H724" s="2844"/>
      <c r="I724" s="2843">
        <v>130000</v>
      </c>
      <c r="J724" s="2844"/>
      <c r="K724" s="140"/>
      <c r="L724" s="2155" t="s">
        <v>1585</v>
      </c>
      <c r="M724" s="53"/>
      <c r="N724" s="53"/>
      <c r="O724" s="53"/>
      <c r="P724" s="53"/>
      <c r="Q724" s="53"/>
      <c r="R724" s="53"/>
      <c r="S724" s="53"/>
      <c r="T724" s="53"/>
    </row>
    <row r="725" spans="1:20" ht="17.100000000000001" customHeight="1" thickBot="1" x14ac:dyDescent="0.25">
      <c r="A725" s="180" t="s">
        <v>563</v>
      </c>
      <c r="B725" s="181"/>
      <c r="C725" s="182"/>
      <c r="D725" s="183"/>
      <c r="E725" s="2927">
        <v>10.5</v>
      </c>
      <c r="F725" s="2928"/>
      <c r="G725" s="2763"/>
      <c r="H725" s="2764"/>
      <c r="I725" s="2761">
        <v>1546633.6383570796</v>
      </c>
      <c r="J725" s="2762"/>
      <c r="K725" s="184"/>
      <c r="L725" s="166"/>
      <c r="M725" s="53"/>
      <c r="N725" s="53"/>
      <c r="O725" s="53"/>
      <c r="P725" s="53"/>
      <c r="Q725" s="53"/>
      <c r="R725" s="61"/>
      <c r="S725" s="166"/>
      <c r="T725" s="166"/>
    </row>
    <row r="726" spans="1:20" ht="14.1" customHeight="1" x14ac:dyDescent="0.2">
      <c r="A726" s="48"/>
      <c r="B726" s="48"/>
      <c r="C726" s="49"/>
      <c r="D726" s="49"/>
      <c r="E726" s="49"/>
      <c r="F726" s="49"/>
      <c r="G726" s="50"/>
      <c r="H726" s="50"/>
      <c r="I726" s="52"/>
      <c r="J726" s="53"/>
      <c r="K726" s="53"/>
      <c r="L726" s="48"/>
      <c r="M726" s="48"/>
      <c r="N726" s="49"/>
      <c r="O726" s="49"/>
      <c r="P726" s="49"/>
      <c r="Q726" s="49"/>
      <c r="R726" s="53"/>
      <c r="S726" s="53"/>
      <c r="T726" s="53"/>
    </row>
    <row r="727" spans="1:20" ht="14.1" customHeight="1" x14ac:dyDescent="0.2">
      <c r="A727" s="2854"/>
      <c r="B727" s="2854"/>
      <c r="C727" s="2854"/>
      <c r="D727" s="2854"/>
      <c r="E727" s="2854"/>
      <c r="F727" s="2854"/>
      <c r="G727" s="2854"/>
      <c r="H727" s="2854"/>
      <c r="I727" s="2854"/>
      <c r="J727" s="2854"/>
      <c r="K727" s="2854"/>
      <c r="L727" s="2854"/>
      <c r="M727" s="2854"/>
      <c r="N727" s="2854"/>
      <c r="O727" s="2854"/>
      <c r="P727" s="2854"/>
      <c r="Q727" s="2854"/>
      <c r="R727" s="2854"/>
      <c r="S727" s="2854"/>
      <c r="T727" s="2854"/>
    </row>
    <row r="728" spans="1:20" ht="14.1" customHeight="1" x14ac:dyDescent="0.2">
      <c r="A728" s="2854"/>
      <c r="B728" s="2854"/>
      <c r="C728" s="2854"/>
      <c r="D728" s="2854"/>
      <c r="E728" s="2854"/>
      <c r="F728" s="2854"/>
      <c r="G728" s="2854"/>
      <c r="H728" s="2854"/>
      <c r="I728" s="2854"/>
      <c r="J728" s="2854"/>
      <c r="K728" s="2854"/>
      <c r="L728" s="2854"/>
      <c r="M728" s="2854"/>
      <c r="N728" s="2854"/>
      <c r="O728" s="2854"/>
      <c r="P728" s="2854"/>
      <c r="Q728" s="2854"/>
      <c r="R728" s="2854"/>
      <c r="S728" s="2854"/>
      <c r="T728" s="2854"/>
    </row>
    <row r="729" spans="1:20" ht="13.9" customHeight="1" x14ac:dyDescent="0.2">
      <c r="A729" s="188"/>
      <c r="B729" s="188"/>
      <c r="C729" s="188"/>
      <c r="D729" s="188"/>
      <c r="E729" s="188"/>
      <c r="F729" s="188"/>
      <c r="G729" s="188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</row>
    <row r="730" spans="1:20" s="2567" customFormat="1" ht="13.9" customHeight="1" x14ac:dyDescent="0.2">
      <c r="A730" s="2566"/>
      <c r="B730" s="2566"/>
      <c r="C730" s="2566"/>
      <c r="D730" s="2566"/>
      <c r="E730" s="2566"/>
      <c r="F730" s="2566"/>
      <c r="G730" s="2566"/>
      <c r="H730" s="2566"/>
      <c r="I730" s="2566"/>
      <c r="J730" s="2566"/>
      <c r="K730" s="2566"/>
      <c r="L730" s="2566"/>
      <c r="M730" s="2566"/>
      <c r="N730" s="2566"/>
      <c r="O730" s="2566"/>
      <c r="P730" s="2566"/>
      <c r="Q730" s="2566"/>
      <c r="R730" s="2566"/>
      <c r="S730" s="2566"/>
      <c r="T730" s="2566"/>
    </row>
    <row r="731" spans="1:20" ht="14.1" customHeight="1" x14ac:dyDescent="0.2">
      <c r="A731" s="48"/>
      <c r="B731" s="48"/>
      <c r="C731" s="49"/>
      <c r="D731" s="49"/>
      <c r="E731" s="49"/>
      <c r="F731" s="49"/>
      <c r="G731" s="50"/>
      <c r="H731" s="50"/>
      <c r="I731" s="52"/>
      <c r="J731" s="53"/>
      <c r="K731" s="53"/>
      <c r="L731" s="48"/>
      <c r="M731" s="48"/>
      <c r="N731" s="49"/>
      <c r="O731" s="49"/>
      <c r="P731" s="49"/>
      <c r="Q731" s="49"/>
      <c r="R731" s="53"/>
      <c r="S731" s="53"/>
      <c r="T731" s="53"/>
    </row>
    <row r="732" spans="1:20" ht="14.1" customHeight="1" x14ac:dyDescent="0.2">
      <c r="A732" s="2811" t="s">
        <v>1919</v>
      </c>
      <c r="B732" s="2811"/>
      <c r="C732" s="2811"/>
      <c r="D732" s="2811"/>
      <c r="E732" s="2811"/>
      <c r="F732" s="2811"/>
      <c r="G732" s="2811"/>
      <c r="H732" s="2811"/>
      <c r="I732" s="2811"/>
      <c r="J732" s="2811"/>
      <c r="K732" s="2811"/>
      <c r="L732" s="2811"/>
      <c r="M732" s="2811"/>
      <c r="N732" s="2811"/>
      <c r="O732" s="2811"/>
      <c r="P732" s="2811"/>
      <c r="Q732" s="2811"/>
      <c r="R732" s="2811"/>
      <c r="S732" s="2811"/>
      <c r="T732" s="2811"/>
    </row>
    <row r="733" spans="1:20" ht="14.1" customHeight="1" x14ac:dyDescent="0.2">
      <c r="A733" s="56"/>
      <c r="B733" s="56"/>
      <c r="C733" s="131"/>
      <c r="D733" s="57"/>
      <c r="E733" s="57"/>
      <c r="F733" s="57"/>
      <c r="G733" s="59"/>
      <c r="H733" s="59"/>
      <c r="I733" s="61"/>
      <c r="J733" s="53"/>
      <c r="K733" s="53"/>
      <c r="L733" s="56"/>
      <c r="M733" s="56"/>
      <c r="N733" s="131"/>
      <c r="O733" s="53"/>
      <c r="P733" s="53"/>
      <c r="Q733" s="53"/>
      <c r="R733" s="53"/>
      <c r="S733" s="53"/>
      <c r="T733" s="53"/>
    </row>
    <row r="734" spans="1:20" ht="14.1" customHeight="1" thickBot="1" x14ac:dyDescent="0.25">
      <c r="A734" s="56"/>
      <c r="B734" s="56"/>
      <c r="C734" s="57"/>
      <c r="D734" s="57"/>
      <c r="E734" s="57"/>
      <c r="F734" s="57"/>
      <c r="G734" s="59"/>
      <c r="H734" s="59"/>
      <c r="I734" s="61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</row>
    <row r="735" spans="1:20" ht="17.100000000000001" customHeight="1" x14ac:dyDescent="0.3">
      <c r="A735" s="2812" t="s">
        <v>441</v>
      </c>
      <c r="B735" s="2813"/>
      <c r="C735" s="2818" t="s">
        <v>442</v>
      </c>
      <c r="D735" s="2819"/>
      <c r="E735" s="2819"/>
      <c r="F735" s="2820"/>
      <c r="G735" s="2824" t="s">
        <v>443</v>
      </c>
      <c r="H735" s="2825"/>
      <c r="I735" s="2818" t="s">
        <v>445</v>
      </c>
      <c r="J735" s="2820"/>
      <c r="K735" s="62"/>
      <c r="L735" s="2826" t="s">
        <v>441</v>
      </c>
      <c r="M735" s="2819" t="s">
        <v>442</v>
      </c>
      <c r="N735" s="2819"/>
      <c r="O735" s="2819"/>
      <c r="P735" s="2820"/>
      <c r="Q735" s="2824" t="s">
        <v>443</v>
      </c>
      <c r="R735" s="2825"/>
      <c r="S735" s="2818" t="s">
        <v>445</v>
      </c>
      <c r="T735" s="2849"/>
    </row>
    <row r="736" spans="1:20" ht="17.100000000000001" customHeight="1" thickBot="1" x14ac:dyDescent="0.35">
      <c r="A736" s="2814"/>
      <c r="B736" s="2815"/>
      <c r="C736" s="2821"/>
      <c r="D736" s="2822"/>
      <c r="E736" s="2822"/>
      <c r="F736" s="2823"/>
      <c r="G736" s="2829" t="s">
        <v>446</v>
      </c>
      <c r="H736" s="2830"/>
      <c r="I736" s="2831"/>
      <c r="J736" s="2832"/>
      <c r="K736" s="62"/>
      <c r="L736" s="2827"/>
      <c r="M736" s="2822"/>
      <c r="N736" s="2822"/>
      <c r="O736" s="2822"/>
      <c r="P736" s="2823"/>
      <c r="Q736" s="2829" t="s">
        <v>446</v>
      </c>
      <c r="R736" s="2830"/>
      <c r="S736" s="2831"/>
      <c r="T736" s="2850"/>
    </row>
    <row r="737" spans="1:20" ht="17.100000000000001" customHeight="1" x14ac:dyDescent="0.3">
      <c r="A737" s="2814"/>
      <c r="B737" s="2815"/>
      <c r="C737" s="66" t="s">
        <v>447</v>
      </c>
      <c r="D737" s="2873" t="s">
        <v>448</v>
      </c>
      <c r="E737" s="2831" t="s">
        <v>449</v>
      </c>
      <c r="F737" s="2832"/>
      <c r="G737" s="2829" t="s">
        <v>450</v>
      </c>
      <c r="H737" s="2830"/>
      <c r="I737" s="2831" t="s">
        <v>354</v>
      </c>
      <c r="J737" s="2832"/>
      <c r="K737" s="62"/>
      <c r="L737" s="2827"/>
      <c r="M737" s="64" t="s">
        <v>447</v>
      </c>
      <c r="N737" s="2873" t="s">
        <v>448</v>
      </c>
      <c r="O737" s="2831" t="s">
        <v>449</v>
      </c>
      <c r="P737" s="2832"/>
      <c r="Q737" s="2829" t="s">
        <v>450</v>
      </c>
      <c r="R737" s="2830"/>
      <c r="S737" s="2831" t="s">
        <v>354</v>
      </c>
      <c r="T737" s="2850"/>
    </row>
    <row r="738" spans="1:20" ht="17.100000000000001" customHeight="1" thickBot="1" x14ac:dyDescent="0.35">
      <c r="A738" s="2816"/>
      <c r="B738" s="2817"/>
      <c r="C738" s="67" t="s">
        <v>451</v>
      </c>
      <c r="D738" s="2834"/>
      <c r="E738" s="2821"/>
      <c r="F738" s="2823"/>
      <c r="G738" s="2761"/>
      <c r="H738" s="2762"/>
      <c r="I738" s="2835"/>
      <c r="J738" s="2836"/>
      <c r="K738" s="62"/>
      <c r="L738" s="2828"/>
      <c r="M738" s="63" t="s">
        <v>451</v>
      </c>
      <c r="N738" s="2834"/>
      <c r="O738" s="2821"/>
      <c r="P738" s="2823"/>
      <c r="Q738" s="2761"/>
      <c r="R738" s="2762"/>
      <c r="S738" s="2852"/>
      <c r="T738" s="2853"/>
    </row>
    <row r="739" spans="1:20" ht="17.100000000000001" customHeight="1" x14ac:dyDescent="0.2">
      <c r="A739" s="2936" t="s">
        <v>452</v>
      </c>
      <c r="B739" s="2937"/>
      <c r="C739" s="1441"/>
      <c r="D739" s="1441"/>
      <c r="E739" s="2938"/>
      <c r="F739" s="2939"/>
      <c r="G739" s="2940"/>
      <c r="H739" s="2941"/>
      <c r="I739" s="2942"/>
      <c r="J739" s="2943"/>
      <c r="K739" s="1440"/>
      <c r="L739" s="1442" t="s">
        <v>453</v>
      </c>
      <c r="M739" s="1441"/>
      <c r="N739" s="1441"/>
      <c r="O739" s="2940"/>
      <c r="P739" s="2940"/>
      <c r="Q739" s="2940"/>
      <c r="R739" s="2940"/>
      <c r="S739" s="2940"/>
      <c r="T739" s="2940"/>
    </row>
    <row r="740" spans="1:20" ht="17.100000000000001" customHeight="1" x14ac:dyDescent="0.25">
      <c r="A740" s="2944" t="s">
        <v>454</v>
      </c>
      <c r="B740" s="2945"/>
      <c r="C740" s="1443"/>
      <c r="D740" s="1443"/>
      <c r="E740" s="2946"/>
      <c r="F740" s="2947"/>
      <c r="G740" s="2948"/>
      <c r="H740" s="2949"/>
      <c r="I740" s="2950">
        <v>439327.60000000003</v>
      </c>
      <c r="J740" s="2951"/>
      <c r="K740" s="1444"/>
      <c r="L740" s="1445"/>
      <c r="M740" s="1443"/>
      <c r="N740" s="1443"/>
      <c r="O740" s="2948"/>
      <c r="P740" s="2948"/>
      <c r="Q740" s="2948"/>
      <c r="R740" s="2948"/>
      <c r="S740" s="2948"/>
      <c r="T740" s="2948"/>
    </row>
    <row r="741" spans="1:20" ht="18.75" customHeight="1" x14ac:dyDescent="0.4">
      <c r="A741" s="2952" t="s">
        <v>455</v>
      </c>
      <c r="B741" s="2953"/>
      <c r="C741" s="1443" t="s">
        <v>502</v>
      </c>
      <c r="D741" s="1443" t="s">
        <v>503</v>
      </c>
      <c r="E741" s="2946">
        <v>3</v>
      </c>
      <c r="F741" s="2947"/>
      <c r="G741" s="2841">
        <v>38202.400000000001</v>
      </c>
      <c r="H741" s="2842">
        <v>38202.400000000001</v>
      </c>
      <c r="I741" s="2948">
        <v>114607.20000000001</v>
      </c>
      <c r="J741" s="2949"/>
      <c r="K741" s="1448"/>
      <c r="L741" s="1449" t="s">
        <v>771</v>
      </c>
      <c r="M741" s="1443"/>
      <c r="N741" s="1443"/>
      <c r="O741" s="2948"/>
      <c r="P741" s="2948"/>
      <c r="Q741" s="2998">
        <v>524064</v>
      </c>
      <c r="R741" s="2998"/>
      <c r="S741" s="2950">
        <v>524064</v>
      </c>
      <c r="T741" s="2950"/>
    </row>
    <row r="742" spans="1:20" ht="17.100000000000001" customHeight="1" x14ac:dyDescent="0.4">
      <c r="A742" s="2952" t="s">
        <v>1244</v>
      </c>
      <c r="B742" s="2953"/>
      <c r="C742" s="1443" t="s">
        <v>502</v>
      </c>
      <c r="D742" s="1443" t="s">
        <v>503</v>
      </c>
      <c r="E742" s="2946">
        <v>8.5</v>
      </c>
      <c r="F742" s="2947"/>
      <c r="G742" s="2841">
        <v>38202.400000000001</v>
      </c>
      <c r="H742" s="2842">
        <v>38202.400000000001</v>
      </c>
      <c r="I742" s="2948">
        <v>324720.40000000002</v>
      </c>
      <c r="J742" s="2949"/>
      <c r="K742" s="1448"/>
      <c r="L742" s="1449" t="s">
        <v>773</v>
      </c>
      <c r="M742" s="1443"/>
      <c r="N742" s="1443"/>
      <c r="O742" s="2948"/>
      <c r="P742" s="2948"/>
      <c r="Q742" s="2948"/>
      <c r="R742" s="2948"/>
      <c r="S742" s="2950">
        <v>2332186.7000000002</v>
      </c>
      <c r="T742" s="2950"/>
    </row>
    <row r="743" spans="1:20" ht="17.100000000000001" customHeight="1" x14ac:dyDescent="0.2">
      <c r="A743" s="2952" t="s">
        <v>774</v>
      </c>
      <c r="B743" s="2953"/>
      <c r="C743" s="1443"/>
      <c r="D743" s="1443"/>
      <c r="E743" s="2946"/>
      <c r="F743" s="2946"/>
      <c r="G743" s="2948"/>
      <c r="H743" s="2949"/>
      <c r="I743" s="2948">
        <v>0</v>
      </c>
      <c r="J743" s="2949"/>
      <c r="K743" s="1448"/>
      <c r="L743" s="1445" t="s">
        <v>594</v>
      </c>
      <c r="M743" s="1443" t="s">
        <v>775</v>
      </c>
      <c r="N743" s="1443" t="s">
        <v>776</v>
      </c>
      <c r="O743" s="2948">
        <v>14</v>
      </c>
      <c r="P743" s="2948"/>
      <c r="Q743" s="2948">
        <v>122781</v>
      </c>
      <c r="R743" s="2948"/>
      <c r="S743" s="2948">
        <v>1718934</v>
      </c>
      <c r="T743" s="2948"/>
    </row>
    <row r="744" spans="1:20" ht="17.100000000000001" customHeight="1" x14ac:dyDescent="0.2">
      <c r="A744" s="2957" t="s">
        <v>565</v>
      </c>
      <c r="B744" s="2958"/>
      <c r="C744" s="1443"/>
      <c r="D744" s="1443"/>
      <c r="E744" s="2946"/>
      <c r="F744" s="2946"/>
      <c r="G744" s="2948"/>
      <c r="H744" s="2948"/>
      <c r="I744" s="2950">
        <v>4023780.1399999997</v>
      </c>
      <c r="J744" s="2950"/>
      <c r="K744" s="1450"/>
      <c r="L744" s="1445" t="s">
        <v>464</v>
      </c>
      <c r="M744" s="1443" t="s">
        <v>777</v>
      </c>
      <c r="N744" s="1443" t="s">
        <v>776</v>
      </c>
      <c r="O744" s="2948">
        <v>2</v>
      </c>
      <c r="P744" s="2948"/>
      <c r="Q744" s="2948">
        <v>133252.6</v>
      </c>
      <c r="R744" s="2948"/>
      <c r="S744" s="2948">
        <v>266505.2</v>
      </c>
      <c r="T744" s="2948"/>
    </row>
    <row r="745" spans="1:20" ht="17.100000000000001" customHeight="1" x14ac:dyDescent="0.2">
      <c r="A745" s="2959" t="s">
        <v>1245</v>
      </c>
      <c r="B745" s="2960"/>
      <c r="C745" s="1443" t="s">
        <v>778</v>
      </c>
      <c r="D745" s="1443" t="s">
        <v>499</v>
      </c>
      <c r="E745" s="2837">
        <v>2</v>
      </c>
      <c r="F745" s="2838"/>
      <c r="G745" s="2839">
        <v>1687931.28</v>
      </c>
      <c r="H745" s="2840">
        <v>1687931.28</v>
      </c>
      <c r="I745" s="2839">
        <v>3375862.56</v>
      </c>
      <c r="J745" s="2840"/>
      <c r="K745" s="1448"/>
      <c r="L745" s="1445" t="s">
        <v>464</v>
      </c>
      <c r="M745" s="1443" t="s">
        <v>779</v>
      </c>
      <c r="N745" s="1443" t="s">
        <v>458</v>
      </c>
      <c r="O745" s="2948">
        <v>2</v>
      </c>
      <c r="P745" s="2948"/>
      <c r="Q745" s="2948">
        <v>15500</v>
      </c>
      <c r="R745" s="2948"/>
      <c r="S745" s="2948">
        <v>31000</v>
      </c>
      <c r="T745" s="2948"/>
    </row>
    <row r="746" spans="1:20" ht="17.100000000000001" customHeight="1" x14ac:dyDescent="0.2">
      <c r="A746" s="2955" t="s">
        <v>1246</v>
      </c>
      <c r="B746" s="2956"/>
      <c r="C746" s="1443" t="s">
        <v>778</v>
      </c>
      <c r="D746" s="1443" t="s">
        <v>499</v>
      </c>
      <c r="E746" s="2946">
        <v>2</v>
      </c>
      <c r="F746" s="2946"/>
      <c r="G746" s="2839">
        <v>92191.38</v>
      </c>
      <c r="H746" s="2840">
        <v>92191.38</v>
      </c>
      <c r="I746" s="2839">
        <v>184382.76</v>
      </c>
      <c r="J746" s="2840"/>
      <c r="K746" s="1448"/>
      <c r="L746" s="1445" t="s">
        <v>594</v>
      </c>
      <c r="M746" s="1443" t="s">
        <v>780</v>
      </c>
      <c r="N746" s="1443" t="s">
        <v>776</v>
      </c>
      <c r="O746" s="2948">
        <v>2</v>
      </c>
      <c r="P746" s="2948"/>
      <c r="Q746" s="2948">
        <v>157873.75</v>
      </c>
      <c r="R746" s="2948"/>
      <c r="S746" s="2948">
        <v>315747.5</v>
      </c>
      <c r="T746" s="2948"/>
    </row>
    <row r="747" spans="1:20" ht="17.100000000000001" customHeight="1" x14ac:dyDescent="0.2">
      <c r="A747" s="2959" t="s">
        <v>1247</v>
      </c>
      <c r="B747" s="2960"/>
      <c r="C747" s="1443" t="s">
        <v>778</v>
      </c>
      <c r="D747" s="1443" t="s">
        <v>499</v>
      </c>
      <c r="E747" s="2946">
        <v>1</v>
      </c>
      <c r="F747" s="2946"/>
      <c r="G747" s="2839">
        <v>56811.76</v>
      </c>
      <c r="H747" s="2840">
        <v>56811.76</v>
      </c>
      <c r="I747" s="2839">
        <v>56811.76</v>
      </c>
      <c r="J747" s="2840"/>
      <c r="K747" s="1448"/>
      <c r="L747" s="1445" t="s">
        <v>510</v>
      </c>
      <c r="M747" s="1443"/>
      <c r="N747" s="1443"/>
      <c r="O747" s="2948"/>
      <c r="P747" s="2948"/>
      <c r="Q747" s="2948"/>
      <c r="R747" s="2948"/>
      <c r="S747" s="2948">
        <v>0</v>
      </c>
      <c r="T747" s="2948"/>
    </row>
    <row r="748" spans="1:20" ht="17.100000000000001" customHeight="1" x14ac:dyDescent="0.2">
      <c r="A748" s="2959" t="s">
        <v>781</v>
      </c>
      <c r="B748" s="2960"/>
      <c r="C748" s="1443" t="s">
        <v>778</v>
      </c>
      <c r="D748" s="1443" t="s">
        <v>499</v>
      </c>
      <c r="E748" s="2946">
        <v>1</v>
      </c>
      <c r="F748" s="2946"/>
      <c r="G748" s="2839">
        <v>82191.34</v>
      </c>
      <c r="H748" s="2840">
        <v>82191.34</v>
      </c>
      <c r="I748" s="2839">
        <v>82191.34</v>
      </c>
      <c r="J748" s="2840"/>
      <c r="K748" s="1448"/>
      <c r="L748" s="1449" t="s">
        <v>782</v>
      </c>
      <c r="M748" s="1443"/>
      <c r="N748" s="1443"/>
      <c r="O748" s="2948"/>
      <c r="P748" s="2948"/>
      <c r="Q748" s="2948"/>
      <c r="R748" s="2948"/>
      <c r="S748" s="2950">
        <v>615911.24800000002</v>
      </c>
      <c r="T748" s="2950"/>
    </row>
    <row r="749" spans="1:20" ht="17.100000000000001" customHeight="1" x14ac:dyDescent="0.2">
      <c r="A749" s="2955" t="s">
        <v>518</v>
      </c>
      <c r="B749" s="2956"/>
      <c r="C749" s="1443" t="s">
        <v>778</v>
      </c>
      <c r="D749" s="1443" t="s">
        <v>499</v>
      </c>
      <c r="E749" s="2837">
        <v>1</v>
      </c>
      <c r="F749" s="2838"/>
      <c r="G749" s="2839">
        <v>151497.32</v>
      </c>
      <c r="H749" s="2840">
        <v>151497.32</v>
      </c>
      <c r="I749" s="2839">
        <v>151497.32</v>
      </c>
      <c r="J749" s="2840"/>
      <c r="K749" s="1448"/>
      <c r="L749" s="1445" t="s">
        <v>489</v>
      </c>
      <c r="M749" s="1443" t="s">
        <v>783</v>
      </c>
      <c r="N749" s="1443" t="s">
        <v>479</v>
      </c>
      <c r="O749" s="2954">
        <v>1</v>
      </c>
      <c r="P749" s="2954"/>
      <c r="Q749" s="2948">
        <v>23820.32</v>
      </c>
      <c r="R749" s="2948"/>
      <c r="S749" s="2948">
        <v>23820.32</v>
      </c>
      <c r="T749" s="2948"/>
    </row>
    <row r="750" spans="1:20" ht="17.100000000000001" customHeight="1" x14ac:dyDescent="0.2">
      <c r="A750" s="2959" t="s">
        <v>1248</v>
      </c>
      <c r="B750" s="2960"/>
      <c r="C750" s="1443" t="s">
        <v>778</v>
      </c>
      <c r="D750" s="1443" t="s">
        <v>499</v>
      </c>
      <c r="E750" s="2837">
        <v>1</v>
      </c>
      <c r="F750" s="2961"/>
      <c r="G750" s="2839">
        <v>173034.4</v>
      </c>
      <c r="H750" s="2962">
        <v>173034.4</v>
      </c>
      <c r="I750" s="2839">
        <v>173034.4</v>
      </c>
      <c r="J750" s="2840"/>
      <c r="K750" s="1448"/>
      <c r="L750" s="1445" t="s">
        <v>492</v>
      </c>
      <c r="M750" s="1443" t="s">
        <v>784</v>
      </c>
      <c r="N750" s="1443" t="s">
        <v>785</v>
      </c>
      <c r="O750" s="2954">
        <v>1.5</v>
      </c>
      <c r="P750" s="2954"/>
      <c r="Q750" s="2948">
        <v>84663.26</v>
      </c>
      <c r="R750" s="2948"/>
      <c r="S750" s="2948">
        <v>126994.88999999998</v>
      </c>
      <c r="T750" s="2948"/>
    </row>
    <row r="751" spans="1:20" ht="17.100000000000001" customHeight="1" x14ac:dyDescent="0.2">
      <c r="A751" s="2959"/>
      <c r="B751" s="2960"/>
      <c r="C751" s="1443"/>
      <c r="D751" s="1443"/>
      <c r="E751" s="2837"/>
      <c r="F751" s="2961"/>
      <c r="G751" s="2839"/>
      <c r="H751" s="2962"/>
      <c r="I751" s="2839"/>
      <c r="J751" s="2840"/>
      <c r="K751" s="1448"/>
      <c r="L751" s="1445" t="s">
        <v>495</v>
      </c>
      <c r="M751" s="2312" t="s">
        <v>786</v>
      </c>
      <c r="N751" s="1443" t="s">
        <v>458</v>
      </c>
      <c r="O751" s="2954">
        <v>0.6</v>
      </c>
      <c r="P751" s="2954"/>
      <c r="Q751" s="2948">
        <v>95908</v>
      </c>
      <c r="R751" s="2948"/>
      <c r="S751" s="2948">
        <v>57544.799999999996</v>
      </c>
      <c r="T751" s="2948"/>
    </row>
    <row r="752" spans="1:20" ht="17.100000000000001" customHeight="1" x14ac:dyDescent="0.2">
      <c r="A752" s="2963"/>
      <c r="B752" s="2964"/>
      <c r="C752" s="1443"/>
      <c r="D752" s="1443"/>
      <c r="E752" s="2837"/>
      <c r="F752" s="2961"/>
      <c r="G752" s="2839"/>
      <c r="H752" s="2962"/>
      <c r="I752" s="2839"/>
      <c r="J752" s="2840"/>
      <c r="K752" s="1448"/>
      <c r="L752" s="1445" t="s">
        <v>787</v>
      </c>
      <c r="M752" s="1443" t="s">
        <v>788</v>
      </c>
      <c r="N752" s="1443" t="s">
        <v>458</v>
      </c>
      <c r="O752" s="2954">
        <v>1.3</v>
      </c>
      <c r="P752" s="2954"/>
      <c r="Q752" s="2948">
        <v>107135.26</v>
      </c>
      <c r="R752" s="2948"/>
      <c r="S752" s="2948">
        <v>139275.83799999999</v>
      </c>
      <c r="T752" s="2948"/>
    </row>
    <row r="753" spans="1:20" ht="17.100000000000001" customHeight="1" x14ac:dyDescent="0.2">
      <c r="A753" s="2965" t="s">
        <v>496</v>
      </c>
      <c r="B753" s="2966"/>
      <c r="C753" s="1443"/>
      <c r="D753" s="1443"/>
      <c r="E753" s="1451"/>
      <c r="F753" s="1452"/>
      <c r="G753" s="1389"/>
      <c r="H753" s="1453"/>
      <c r="I753" s="2967">
        <v>993262.4</v>
      </c>
      <c r="J753" s="2968"/>
      <c r="K753" s="1448"/>
      <c r="L753" s="1445" t="s">
        <v>789</v>
      </c>
      <c r="M753" s="1443" t="s">
        <v>493</v>
      </c>
      <c r="N753" s="1443" t="s">
        <v>790</v>
      </c>
      <c r="O753" s="2948">
        <v>5</v>
      </c>
      <c r="P753" s="2948"/>
      <c r="Q753" s="2948">
        <v>53655.08</v>
      </c>
      <c r="R753" s="2948"/>
      <c r="S753" s="2948">
        <v>268275.40000000002</v>
      </c>
      <c r="T753" s="2948"/>
    </row>
    <row r="754" spans="1:20" ht="17.100000000000001" customHeight="1" x14ac:dyDescent="0.4">
      <c r="A754" s="1455" t="s">
        <v>1249</v>
      </c>
      <c r="B754" s="1456"/>
      <c r="C754" s="1443" t="s">
        <v>502</v>
      </c>
      <c r="D754" s="1443" t="s">
        <v>503</v>
      </c>
      <c r="E754" s="2839">
        <v>10</v>
      </c>
      <c r="F754" s="2840"/>
      <c r="G754" s="2841">
        <v>38202.400000000001</v>
      </c>
      <c r="H754" s="2842">
        <v>38202.400000000001</v>
      </c>
      <c r="I754" s="2839">
        <v>382024</v>
      </c>
      <c r="J754" s="2840"/>
      <c r="K754" s="1448"/>
      <c r="L754" s="1449" t="s">
        <v>791</v>
      </c>
      <c r="M754" s="1443"/>
      <c r="N754" s="1443"/>
      <c r="O754" s="2948"/>
      <c r="P754" s="2948"/>
      <c r="Q754" s="2948"/>
      <c r="R754" s="2948"/>
      <c r="S754" s="2950">
        <v>160273.06</v>
      </c>
      <c r="T754" s="2950"/>
    </row>
    <row r="755" spans="1:20" ht="17.100000000000001" customHeight="1" x14ac:dyDescent="0.4">
      <c r="A755" s="2952" t="s">
        <v>1250</v>
      </c>
      <c r="B755" s="2953"/>
      <c r="C755" s="1443" t="s">
        <v>502</v>
      </c>
      <c r="D755" s="1443" t="s">
        <v>503</v>
      </c>
      <c r="E755" s="2839">
        <v>14</v>
      </c>
      <c r="F755" s="2840"/>
      <c r="G755" s="2841">
        <v>38202.400000000001</v>
      </c>
      <c r="H755" s="2842">
        <v>38202.400000000001</v>
      </c>
      <c r="I755" s="2839">
        <v>534833.6</v>
      </c>
      <c r="J755" s="2840"/>
      <c r="K755" s="1448"/>
      <c r="L755" s="1445" t="s">
        <v>483</v>
      </c>
      <c r="M755" s="1443" t="s">
        <v>792</v>
      </c>
      <c r="N755" s="1443" t="s">
        <v>479</v>
      </c>
      <c r="O755" s="2954">
        <v>1.5</v>
      </c>
      <c r="P755" s="2954"/>
      <c r="Q755" s="2948">
        <v>86765.24</v>
      </c>
      <c r="R755" s="2948"/>
      <c r="S755" s="2948">
        <v>130147.86000000002</v>
      </c>
      <c r="T755" s="2948"/>
    </row>
    <row r="756" spans="1:20" ht="17.100000000000001" customHeight="1" x14ac:dyDescent="0.4">
      <c r="A756" s="2952" t="s">
        <v>507</v>
      </c>
      <c r="B756" s="2953"/>
      <c r="C756" s="1443" t="s">
        <v>502</v>
      </c>
      <c r="D756" s="1443" t="s">
        <v>503</v>
      </c>
      <c r="E756" s="2839">
        <v>2</v>
      </c>
      <c r="F756" s="2840"/>
      <c r="G756" s="2841">
        <v>38202.400000000001</v>
      </c>
      <c r="H756" s="2842">
        <v>38202.400000000001</v>
      </c>
      <c r="I756" s="2839">
        <v>76404.800000000003</v>
      </c>
      <c r="J756" s="2840"/>
      <c r="K756" s="1448"/>
      <c r="L756" s="1445" t="s">
        <v>487</v>
      </c>
      <c r="M756" s="1443" t="s">
        <v>793</v>
      </c>
      <c r="N756" s="1443" t="s">
        <v>479</v>
      </c>
      <c r="O756" s="2954">
        <v>0.7</v>
      </c>
      <c r="P756" s="2954"/>
      <c r="Q756" s="2948">
        <v>43036</v>
      </c>
      <c r="R756" s="2948"/>
      <c r="S756" s="2948">
        <v>30125.199999999997</v>
      </c>
      <c r="T756" s="2948"/>
    </row>
    <row r="757" spans="1:20" ht="17.100000000000001" customHeight="1" x14ac:dyDescent="0.2">
      <c r="A757" s="2952" t="s">
        <v>510</v>
      </c>
      <c r="B757" s="2953"/>
      <c r="C757" s="1443"/>
      <c r="D757" s="1443"/>
      <c r="E757" s="1389"/>
      <c r="F757" s="1390"/>
      <c r="G757" s="1389"/>
      <c r="H757" s="1453"/>
      <c r="I757" s="2839">
        <v>0</v>
      </c>
      <c r="J757" s="2840"/>
      <c r="K757" s="1448"/>
      <c r="L757" s="1798" t="s">
        <v>794</v>
      </c>
      <c r="M757" s="1443"/>
      <c r="N757" s="1443"/>
      <c r="O757" s="2948"/>
      <c r="P757" s="2948"/>
      <c r="Q757" s="2948"/>
      <c r="R757" s="2948"/>
      <c r="S757" s="2950">
        <v>706466.12</v>
      </c>
      <c r="T757" s="2950"/>
    </row>
    <row r="758" spans="1:20" ht="17.100000000000001" customHeight="1" x14ac:dyDescent="0.2">
      <c r="A758" s="1446"/>
      <c r="B758" s="1447"/>
      <c r="C758" s="1443"/>
      <c r="D758" s="1443"/>
      <c r="E758" s="1389"/>
      <c r="F758" s="1390"/>
      <c r="G758" s="1389"/>
      <c r="H758" s="1453"/>
      <c r="I758" s="2839"/>
      <c r="J758" s="2840"/>
      <c r="K758" s="1448"/>
      <c r="L758" s="1457" t="s">
        <v>1264</v>
      </c>
      <c r="M758" s="1458" t="s">
        <v>795</v>
      </c>
      <c r="N758" s="1458" t="s">
        <v>479</v>
      </c>
      <c r="O758" s="2969">
        <v>2.5</v>
      </c>
      <c r="P758" s="2970"/>
      <c r="Q758" s="2839">
        <v>15976</v>
      </c>
      <c r="R758" s="2840"/>
      <c r="S758" s="2839">
        <v>39940</v>
      </c>
      <c r="T758" s="2840"/>
    </row>
    <row r="759" spans="1:20" ht="17.100000000000001" customHeight="1" x14ac:dyDescent="0.2">
      <c r="A759" s="2944" t="s">
        <v>512</v>
      </c>
      <c r="B759" s="2945"/>
      <c r="C759" s="1443"/>
      <c r="D759" s="1443"/>
      <c r="E759" s="1451"/>
      <c r="F759" s="1452"/>
      <c r="G759" s="1389"/>
      <c r="H759" s="1453"/>
      <c r="I759" s="2967">
        <v>1642703.2000000002</v>
      </c>
      <c r="J759" s="2968"/>
      <c r="K759" s="1448"/>
      <c r="L759" s="1457" t="s">
        <v>500</v>
      </c>
      <c r="M759" s="1458" t="s">
        <v>796</v>
      </c>
      <c r="N759" s="1458" t="s">
        <v>458</v>
      </c>
      <c r="O759" s="2969">
        <v>5</v>
      </c>
      <c r="P759" s="2970"/>
      <c r="Q759" s="2839">
        <v>17786</v>
      </c>
      <c r="R759" s="2840"/>
      <c r="S759" s="2839">
        <v>88930</v>
      </c>
      <c r="T759" s="2840"/>
    </row>
    <row r="760" spans="1:20" ht="17.100000000000001" customHeight="1" x14ac:dyDescent="0.4">
      <c r="A760" s="2952" t="s">
        <v>1251</v>
      </c>
      <c r="B760" s="2953"/>
      <c r="C760" s="1443" t="s">
        <v>502</v>
      </c>
      <c r="D760" s="1443" t="s">
        <v>503</v>
      </c>
      <c r="E760" s="2837">
        <v>6</v>
      </c>
      <c r="F760" s="2838"/>
      <c r="G760" s="2841">
        <v>38202.400000000001</v>
      </c>
      <c r="H760" s="2842">
        <v>38202.400000000001</v>
      </c>
      <c r="I760" s="2839">
        <v>229214.40000000002</v>
      </c>
      <c r="J760" s="2840"/>
      <c r="K760" s="1448"/>
      <c r="L760" s="1457" t="s">
        <v>797</v>
      </c>
      <c r="M760" s="1458" t="s">
        <v>798</v>
      </c>
      <c r="N760" s="1458" t="s">
        <v>458</v>
      </c>
      <c r="O760" s="2954">
        <v>3</v>
      </c>
      <c r="P760" s="2954"/>
      <c r="Q760" s="2948">
        <v>53655.08</v>
      </c>
      <c r="R760" s="2948"/>
      <c r="S760" s="2948">
        <v>160965.24</v>
      </c>
      <c r="T760" s="2948"/>
    </row>
    <row r="761" spans="1:20" ht="17.100000000000001" customHeight="1" x14ac:dyDescent="0.4">
      <c r="A761" s="2952" t="s">
        <v>1252</v>
      </c>
      <c r="B761" s="2953"/>
      <c r="C761" s="1443" t="s">
        <v>502</v>
      </c>
      <c r="D761" s="1443" t="s">
        <v>503</v>
      </c>
      <c r="E761" s="2837">
        <v>3</v>
      </c>
      <c r="F761" s="2838"/>
      <c r="G761" s="2841">
        <v>38202.400000000001</v>
      </c>
      <c r="H761" s="2842">
        <v>38202.400000000001</v>
      </c>
      <c r="I761" s="2839">
        <v>114607.20000000001</v>
      </c>
      <c r="J761" s="2840"/>
      <c r="K761" s="1448"/>
      <c r="L761" s="1457" t="s">
        <v>800</v>
      </c>
      <c r="M761" s="1458" t="s">
        <v>801</v>
      </c>
      <c r="N761" s="1458" t="s">
        <v>479</v>
      </c>
      <c r="O761" s="2954">
        <v>3</v>
      </c>
      <c r="P761" s="2954"/>
      <c r="Q761" s="2948">
        <v>138876.96</v>
      </c>
      <c r="R761" s="2948"/>
      <c r="S761" s="2948">
        <v>416630.88</v>
      </c>
      <c r="T761" s="2948"/>
    </row>
    <row r="762" spans="1:20" ht="17.100000000000001" customHeight="1" x14ac:dyDescent="0.4">
      <c r="A762" s="2952" t="s">
        <v>1253</v>
      </c>
      <c r="B762" s="2953"/>
      <c r="C762" s="1443" t="s">
        <v>502</v>
      </c>
      <c r="D762" s="1443" t="s">
        <v>503</v>
      </c>
      <c r="E762" s="2837">
        <v>15</v>
      </c>
      <c r="F762" s="2838"/>
      <c r="G762" s="2841">
        <v>38202.400000000001</v>
      </c>
      <c r="H762" s="2842">
        <v>38202.400000000001</v>
      </c>
      <c r="I762" s="2839">
        <v>573036</v>
      </c>
      <c r="J762" s="2840"/>
      <c r="K762" s="1444"/>
      <c r="L762" s="1459" t="s">
        <v>802</v>
      </c>
      <c r="M762" s="1458" t="s">
        <v>803</v>
      </c>
      <c r="N762" s="1458" t="s">
        <v>479</v>
      </c>
      <c r="O762" s="2948">
        <v>8</v>
      </c>
      <c r="P762" s="2948"/>
      <c r="Q762" s="2948">
        <v>27810.16</v>
      </c>
      <c r="R762" s="2948"/>
      <c r="S762" s="2950">
        <v>222481.28</v>
      </c>
      <c r="T762" s="2950"/>
    </row>
    <row r="763" spans="1:20" ht="17.100000000000001" customHeight="1" x14ac:dyDescent="0.4">
      <c r="A763" s="2952" t="s">
        <v>1254</v>
      </c>
      <c r="B763" s="2953"/>
      <c r="C763" s="1443" t="s">
        <v>502</v>
      </c>
      <c r="D763" s="1443" t="s">
        <v>503</v>
      </c>
      <c r="E763" s="2837">
        <v>8</v>
      </c>
      <c r="F763" s="2838"/>
      <c r="G763" s="2841">
        <v>38202.400000000001</v>
      </c>
      <c r="H763" s="2842">
        <v>38202.400000000001</v>
      </c>
      <c r="I763" s="2839">
        <v>305619.20000000001</v>
      </c>
      <c r="J763" s="2840"/>
      <c r="K763" s="1448"/>
      <c r="L763" s="1459" t="s">
        <v>804</v>
      </c>
      <c r="M763" s="1458"/>
      <c r="N763" s="1457"/>
      <c r="O763" s="2971"/>
      <c r="P763" s="2971"/>
      <c r="Q763" s="2948"/>
      <c r="R763" s="2948"/>
      <c r="S763" s="2950">
        <v>1166373.52</v>
      </c>
      <c r="T763" s="2950"/>
    </row>
    <row r="764" spans="1:20" ht="17.100000000000001" customHeight="1" x14ac:dyDescent="0.4">
      <c r="A764" s="2952" t="s">
        <v>1255</v>
      </c>
      <c r="B764" s="2953"/>
      <c r="C764" s="1443" t="s">
        <v>502</v>
      </c>
      <c r="D764" s="1443" t="s">
        <v>503</v>
      </c>
      <c r="E764" s="2837">
        <v>7</v>
      </c>
      <c r="F764" s="2838"/>
      <c r="G764" s="2841">
        <v>38202.400000000001</v>
      </c>
      <c r="H764" s="2842">
        <v>38202.400000000001</v>
      </c>
      <c r="I764" s="2839">
        <v>267416.8</v>
      </c>
      <c r="J764" s="2840"/>
      <c r="K764" s="1448"/>
      <c r="L764" s="1457" t="s">
        <v>603</v>
      </c>
      <c r="M764" s="1458" t="s">
        <v>805</v>
      </c>
      <c r="N764" s="1458" t="s">
        <v>503</v>
      </c>
      <c r="O764" s="2948">
        <v>6</v>
      </c>
      <c r="P764" s="2948"/>
      <c r="Q764" s="2948">
        <v>12267.38</v>
      </c>
      <c r="R764" s="2948"/>
      <c r="S764" s="2948">
        <v>73604.28</v>
      </c>
      <c r="T764" s="2948"/>
    </row>
    <row r="765" spans="1:20" ht="17.100000000000001" customHeight="1" x14ac:dyDescent="0.4">
      <c r="A765" s="2952" t="s">
        <v>1256</v>
      </c>
      <c r="B765" s="2953"/>
      <c r="C765" s="1443" t="s">
        <v>502</v>
      </c>
      <c r="D765" s="1443" t="s">
        <v>503</v>
      </c>
      <c r="E765" s="2972">
        <v>4</v>
      </c>
      <c r="F765" s="2973"/>
      <c r="G765" s="2841">
        <v>38202.400000000001</v>
      </c>
      <c r="H765" s="2842">
        <v>38202.400000000001</v>
      </c>
      <c r="I765" s="2839">
        <v>152809.60000000001</v>
      </c>
      <c r="J765" s="2840"/>
      <c r="K765" s="1448"/>
      <c r="L765" s="1457" t="s">
        <v>806</v>
      </c>
      <c r="M765" s="1458" t="s">
        <v>805</v>
      </c>
      <c r="N765" s="1458" t="s">
        <v>503</v>
      </c>
      <c r="O765" s="2948">
        <v>3</v>
      </c>
      <c r="P765" s="2948"/>
      <c r="Q765" s="2948">
        <v>11573.08</v>
      </c>
      <c r="R765" s="2948"/>
      <c r="S765" s="2948">
        <v>34719.24</v>
      </c>
      <c r="T765" s="2948"/>
    </row>
    <row r="766" spans="1:20" ht="17.100000000000001" customHeight="1" x14ac:dyDescent="0.2">
      <c r="A766" s="2952"/>
      <c r="B766" s="2953"/>
      <c r="C766" s="1443"/>
      <c r="D766" s="1443"/>
      <c r="E766" s="2839"/>
      <c r="F766" s="2840"/>
      <c r="G766" s="2839"/>
      <c r="H766" s="2840"/>
      <c r="I766" s="2839">
        <v>0</v>
      </c>
      <c r="J766" s="2840"/>
      <c r="K766" s="1448"/>
      <c r="L766" s="1457" t="s">
        <v>807</v>
      </c>
      <c r="M766" s="1458" t="s">
        <v>808</v>
      </c>
      <c r="N766" s="1458" t="s">
        <v>458</v>
      </c>
      <c r="O766" s="2839">
        <v>2500</v>
      </c>
      <c r="P766" s="2840"/>
      <c r="Q766" s="2839">
        <v>357.22</v>
      </c>
      <c r="R766" s="2840"/>
      <c r="S766" s="2839">
        <v>893050.00000000012</v>
      </c>
      <c r="T766" s="2840"/>
    </row>
    <row r="767" spans="1:20" ht="17.100000000000001" customHeight="1" x14ac:dyDescent="0.2">
      <c r="A767" s="2952"/>
      <c r="B767" s="2953"/>
      <c r="C767" s="1443"/>
      <c r="D767" s="1443"/>
      <c r="E767" s="2837"/>
      <c r="F767" s="2838"/>
      <c r="G767" s="2839"/>
      <c r="H767" s="2840"/>
      <c r="I767" s="2839">
        <v>0</v>
      </c>
      <c r="J767" s="2840"/>
      <c r="K767" s="1448"/>
      <c r="L767" s="1457" t="s">
        <v>809</v>
      </c>
      <c r="M767" s="1458" t="s">
        <v>799</v>
      </c>
      <c r="N767" s="1458"/>
      <c r="O767" s="1389"/>
      <c r="P767" s="1390"/>
      <c r="Q767" s="1389"/>
      <c r="R767" s="1390"/>
      <c r="S767" s="2839">
        <v>85000</v>
      </c>
      <c r="T767" s="2840"/>
    </row>
    <row r="768" spans="1:20" ht="17.100000000000001" customHeight="1" x14ac:dyDescent="0.2">
      <c r="A768" s="2952"/>
      <c r="B768" s="2953"/>
      <c r="C768" s="1443"/>
      <c r="D768" s="1443"/>
      <c r="E768" s="2837"/>
      <c r="F768" s="2838"/>
      <c r="G768" s="2839"/>
      <c r="H768" s="2840"/>
      <c r="I768" s="2839">
        <v>0</v>
      </c>
      <c r="J768" s="2840"/>
      <c r="K768" s="1448"/>
      <c r="L768" s="1457" t="s">
        <v>810</v>
      </c>
      <c r="M768" s="1458" t="s">
        <v>799</v>
      </c>
      <c r="N768" s="1458"/>
      <c r="O768" s="2948"/>
      <c r="P768" s="2948"/>
      <c r="Q768" s="2948"/>
      <c r="R768" s="2948"/>
      <c r="S768" s="2948">
        <v>80000</v>
      </c>
      <c r="T768" s="2948"/>
    </row>
    <row r="769" spans="1:20" ht="17.100000000000001" customHeight="1" x14ac:dyDescent="0.2">
      <c r="A769" s="2952"/>
      <c r="B769" s="2953"/>
      <c r="C769" s="1443"/>
      <c r="D769" s="1443"/>
      <c r="E769" s="2837"/>
      <c r="F769" s="2838"/>
      <c r="G769" s="2839"/>
      <c r="H769" s="2840"/>
      <c r="I769" s="2839">
        <v>0</v>
      </c>
      <c r="J769" s="2840"/>
      <c r="K769" s="1448"/>
      <c r="L769" s="1457" t="s">
        <v>510</v>
      </c>
      <c r="M769" s="1458"/>
      <c r="N769" s="1458"/>
      <c r="O769" s="2948"/>
      <c r="P769" s="2948"/>
      <c r="Q769" s="2948"/>
      <c r="R769" s="2948"/>
      <c r="S769" s="2948"/>
      <c r="T769" s="2948"/>
    </row>
    <row r="770" spans="1:20" ht="17.100000000000001" customHeight="1" x14ac:dyDescent="0.2">
      <c r="A770" s="2952"/>
      <c r="B770" s="2953"/>
      <c r="C770" s="1443"/>
      <c r="D770" s="1443"/>
      <c r="E770" s="2837"/>
      <c r="F770" s="2838"/>
      <c r="G770" s="2839"/>
      <c r="H770" s="2840"/>
      <c r="I770" s="2839">
        <v>0</v>
      </c>
      <c r="J770" s="2840"/>
      <c r="K770" s="1448"/>
      <c r="L770" s="1462" t="s">
        <v>527</v>
      </c>
      <c r="M770" s="1463"/>
      <c r="N770" s="1463"/>
      <c r="O770" s="2974"/>
      <c r="P770" s="2975"/>
      <c r="Q770" s="2974"/>
      <c r="R770" s="2975"/>
      <c r="S770" s="2976">
        <v>5727755.9280000012</v>
      </c>
      <c r="T770" s="2977"/>
    </row>
    <row r="771" spans="1:20" ht="17.100000000000001" customHeight="1" x14ac:dyDescent="0.2">
      <c r="A771" s="1455"/>
      <c r="B771" s="1456"/>
      <c r="C771" s="1458"/>
      <c r="D771" s="1443"/>
      <c r="E771" s="1460"/>
      <c r="F771" s="1461"/>
      <c r="G771" s="1389"/>
      <c r="H771" s="1453"/>
      <c r="I771" s="2839"/>
      <c r="J771" s="2840"/>
      <c r="K771" s="1448"/>
      <c r="L771" s="1464" t="s">
        <v>811</v>
      </c>
      <c r="M771" s="1465"/>
      <c r="N771" s="1465"/>
      <c r="O771" s="1466"/>
      <c r="P771" s="1466"/>
      <c r="Q771" s="1466"/>
      <c r="R771" s="1466"/>
      <c r="S771" s="1466"/>
      <c r="T771" s="1467"/>
    </row>
    <row r="772" spans="1:20" ht="17.100000000000001" customHeight="1" x14ac:dyDescent="0.2">
      <c r="A772" s="1468"/>
      <c r="B772" s="1469"/>
      <c r="C772" s="1470"/>
      <c r="D772" s="1443"/>
      <c r="E772" s="1471"/>
      <c r="F772" s="1472"/>
      <c r="G772" s="1389"/>
      <c r="H772" s="1453"/>
      <c r="I772" s="2839"/>
      <c r="J772" s="2840"/>
      <c r="K772" s="1448"/>
      <c r="L772" s="2952" t="s">
        <v>1265</v>
      </c>
      <c r="M772" s="2979"/>
      <c r="N772" s="1473"/>
      <c r="O772" s="1474"/>
      <c r="P772" s="1474"/>
      <c r="Q772" s="1474"/>
      <c r="R772" s="1474"/>
      <c r="S772" s="2978">
        <v>250000</v>
      </c>
      <c r="T772" s="2840"/>
    </row>
    <row r="773" spans="1:20" ht="17.100000000000001" customHeight="1" x14ac:dyDescent="0.2">
      <c r="A773" s="1475"/>
      <c r="B773" s="1476"/>
      <c r="C773" s="1443"/>
      <c r="D773" s="1443"/>
      <c r="E773" s="1451"/>
      <c r="F773" s="1452"/>
      <c r="G773" s="1389"/>
      <c r="H773" s="1453"/>
      <c r="I773" s="2839"/>
      <c r="J773" s="2840"/>
      <c r="K773" s="1448"/>
      <c r="L773" s="1455" t="s">
        <v>1494</v>
      </c>
      <c r="M773" s="1998">
        <v>300</v>
      </c>
      <c r="N773" s="1473"/>
      <c r="O773" s="1474"/>
      <c r="P773" s="1474"/>
      <c r="Q773" s="1474"/>
      <c r="R773" s="1474"/>
      <c r="S773" s="2978">
        <v>759156.71641791053</v>
      </c>
      <c r="T773" s="2840"/>
    </row>
    <row r="774" spans="1:20" ht="17.100000000000001" customHeight="1" x14ac:dyDescent="0.2">
      <c r="A774" s="1477" t="s">
        <v>550</v>
      </c>
      <c r="B774" s="1456"/>
      <c r="C774" s="1458"/>
      <c r="D774" s="1458"/>
      <c r="E774" s="1389"/>
      <c r="F774" s="1453"/>
      <c r="G774" s="1389"/>
      <c r="H774" s="1453"/>
      <c r="I774" s="2967">
        <v>5310151.4143283591</v>
      </c>
      <c r="J774" s="2968"/>
      <c r="K774" s="1448"/>
      <c r="L774" s="1454" t="s">
        <v>812</v>
      </c>
      <c r="M774" s="1473"/>
      <c r="N774" s="1473"/>
      <c r="O774" s="1474"/>
      <c r="P774" s="1474"/>
      <c r="Q774" s="1474"/>
      <c r="R774" s="1474"/>
      <c r="S774" s="2978">
        <v>1200000</v>
      </c>
      <c r="T774" s="2840"/>
    </row>
    <row r="775" spans="1:20" ht="17.100000000000001" customHeight="1" x14ac:dyDescent="0.4">
      <c r="A775" s="2963" t="s">
        <v>552</v>
      </c>
      <c r="B775" s="2964"/>
      <c r="C775" s="1458" t="s">
        <v>502</v>
      </c>
      <c r="D775" s="1443" t="s">
        <v>503</v>
      </c>
      <c r="E775" s="2839">
        <v>48</v>
      </c>
      <c r="F775" s="2840"/>
      <c r="G775" s="2841">
        <v>38202.400000000001</v>
      </c>
      <c r="H775" s="2842">
        <v>38202.400000000001</v>
      </c>
      <c r="I775" s="2839">
        <v>1833715.2000000002</v>
      </c>
      <c r="J775" s="2840"/>
      <c r="K775" s="1448"/>
      <c r="L775" s="2153" t="s">
        <v>1584</v>
      </c>
      <c r="M775" s="1478"/>
      <c r="N775" s="1473"/>
      <c r="O775" s="1474"/>
      <c r="P775" s="1474"/>
      <c r="Q775" s="1474"/>
      <c r="R775" s="1474"/>
      <c r="S775" s="2978">
        <v>240000</v>
      </c>
      <c r="T775" s="2840"/>
    </row>
    <row r="776" spans="1:20" ht="17.100000000000001" customHeight="1" x14ac:dyDescent="0.2">
      <c r="A776" s="2963" t="s">
        <v>1257</v>
      </c>
      <c r="B776" s="2964"/>
      <c r="C776" s="1458" t="s">
        <v>605</v>
      </c>
      <c r="D776" s="1458" t="s">
        <v>503</v>
      </c>
      <c r="E776" s="2839">
        <v>3250</v>
      </c>
      <c r="F776" s="2840"/>
      <c r="G776" s="2839">
        <v>168.54</v>
      </c>
      <c r="H776" s="2840">
        <v>168.54</v>
      </c>
      <c r="I776" s="2839">
        <v>547755</v>
      </c>
      <c r="J776" s="2840"/>
      <c r="K776" s="1448"/>
      <c r="L776" s="1454" t="s">
        <v>1533</v>
      </c>
      <c r="M776" s="1999">
        <v>19611548.507462688</v>
      </c>
      <c r="N776" s="1473"/>
      <c r="O776" s="1474"/>
      <c r="P776" s="1474"/>
      <c r="Q776" s="1474"/>
      <c r="R776" s="1474"/>
      <c r="S776" s="2978">
        <v>392230.97014925379</v>
      </c>
      <c r="T776" s="2840"/>
    </row>
    <row r="777" spans="1:20" ht="17.100000000000001" customHeight="1" x14ac:dyDescent="0.2">
      <c r="A777" s="2963" t="s">
        <v>1258</v>
      </c>
      <c r="B777" s="2964"/>
      <c r="C777" s="1458" t="s">
        <v>605</v>
      </c>
      <c r="D777" s="1443" t="s">
        <v>503</v>
      </c>
      <c r="E777" s="2839">
        <v>3250</v>
      </c>
      <c r="F777" s="2840"/>
      <c r="G777" s="2839">
        <v>72.08</v>
      </c>
      <c r="H777" s="2962">
        <v>72.08</v>
      </c>
      <c r="I777" s="2839">
        <v>234260</v>
      </c>
      <c r="J777" s="2840"/>
      <c r="K777" s="1448"/>
      <c r="L777" s="1479" t="s">
        <v>1266</v>
      </c>
      <c r="M777" s="1480"/>
      <c r="N777" s="1480"/>
      <c r="O777" s="1480"/>
      <c r="P777" s="1480"/>
      <c r="Q777" s="1480"/>
      <c r="R777" s="1480"/>
      <c r="S777" s="2980">
        <v>392230.97014925379</v>
      </c>
      <c r="T777" s="2981"/>
    </row>
    <row r="778" spans="1:20" ht="17.100000000000001" customHeight="1" x14ac:dyDescent="0.2">
      <c r="A778" s="2963" t="s">
        <v>1259</v>
      </c>
      <c r="B778" s="2964"/>
      <c r="C778" s="1458" t="s">
        <v>605</v>
      </c>
      <c r="D778" s="1443" t="s">
        <v>503</v>
      </c>
      <c r="E778" s="2839">
        <v>3250</v>
      </c>
      <c r="F778" s="2840"/>
      <c r="G778" s="2839">
        <v>47.7</v>
      </c>
      <c r="H778" s="2962">
        <v>47.7</v>
      </c>
      <c r="I778" s="2948">
        <v>155025</v>
      </c>
      <c r="J778" s="2949"/>
      <c r="K778" s="1448"/>
      <c r="L778" s="1481" t="s">
        <v>539</v>
      </c>
      <c r="M778" s="1482"/>
      <c r="N778" s="1482"/>
      <c r="O778" s="1483"/>
      <c r="P778" s="1483"/>
      <c r="Q778" s="1483"/>
      <c r="R778" s="1483"/>
      <c r="S778" s="2982">
        <v>3233618.6567164185</v>
      </c>
      <c r="T778" s="2983"/>
    </row>
    <row r="779" spans="1:20" ht="17.100000000000001" customHeight="1" x14ac:dyDescent="0.2">
      <c r="A779" s="2963" t="s">
        <v>807</v>
      </c>
      <c r="B779" s="2964"/>
      <c r="C779" s="1458" t="s">
        <v>1260</v>
      </c>
      <c r="D779" s="1443" t="s">
        <v>458</v>
      </c>
      <c r="E779" s="2948">
        <v>2530.5223880597018</v>
      </c>
      <c r="F779" s="2949"/>
      <c r="G779" s="2839">
        <v>261.82</v>
      </c>
      <c r="H779" s="2962">
        <v>261.82</v>
      </c>
      <c r="I779" s="2948">
        <v>662541.37164179108</v>
      </c>
      <c r="J779" s="2949"/>
      <c r="K779" s="1448"/>
      <c r="L779" s="1220"/>
      <c r="M779" s="1473"/>
      <c r="N779" s="1473"/>
      <c r="O779" s="1474"/>
      <c r="P779" s="1474"/>
      <c r="Q779" s="1474"/>
      <c r="R779" s="1474"/>
      <c r="S779" s="1474"/>
      <c r="T779" s="1390"/>
    </row>
    <row r="780" spans="1:20" ht="17.100000000000001" customHeight="1" thickBot="1" x14ac:dyDescent="0.25">
      <c r="A780" s="2963" t="s">
        <v>815</v>
      </c>
      <c r="B780" s="2964"/>
      <c r="C780" s="1458" t="s">
        <v>1260</v>
      </c>
      <c r="D780" s="1443" t="s">
        <v>458</v>
      </c>
      <c r="E780" s="2948">
        <v>2530.5223880597018</v>
      </c>
      <c r="F780" s="2949"/>
      <c r="G780" s="2948">
        <v>112.36</v>
      </c>
      <c r="H780" s="2949">
        <v>112.36</v>
      </c>
      <c r="I780" s="2948">
        <v>284329.49552238808</v>
      </c>
      <c r="J780" s="2949"/>
      <c r="K780" s="1448"/>
      <c r="L780" s="1484" t="s">
        <v>826</v>
      </c>
      <c r="M780" s="1485"/>
      <c r="N780" s="1485"/>
      <c r="O780" s="1485"/>
      <c r="P780" s="1485"/>
      <c r="Q780" s="1485"/>
      <c r="R780" s="1485"/>
      <c r="S780" s="2984">
        <v>21370599.33904478</v>
      </c>
      <c r="T780" s="2985"/>
    </row>
    <row r="781" spans="1:20" ht="17.100000000000001" customHeight="1" thickBot="1" x14ac:dyDescent="0.25">
      <c r="A781" s="2963" t="s">
        <v>1261</v>
      </c>
      <c r="B781" s="2964"/>
      <c r="C781" s="1458" t="s">
        <v>1260</v>
      </c>
      <c r="D781" s="1458" t="s">
        <v>458</v>
      </c>
      <c r="E781" s="2948">
        <v>2530.5223880597018</v>
      </c>
      <c r="F781" s="2949"/>
      <c r="G781" s="2948">
        <v>224.72</v>
      </c>
      <c r="H781" s="2949">
        <v>224.72</v>
      </c>
      <c r="I781" s="2948">
        <v>568658.99104477616</v>
      </c>
      <c r="J781" s="2949"/>
      <c r="K781" s="1448"/>
      <c r="L781" s="1440"/>
      <c r="M781" s="1440"/>
      <c r="N781" s="1440"/>
      <c r="O781" s="1440"/>
      <c r="P781" s="1440"/>
      <c r="Q781" s="1440"/>
      <c r="R781" s="1440"/>
      <c r="S781" s="1440"/>
      <c r="T781" s="1440"/>
    </row>
    <row r="782" spans="1:20" ht="17.100000000000001" customHeight="1" x14ac:dyDescent="0.2">
      <c r="A782" s="2963" t="s">
        <v>1262</v>
      </c>
      <c r="B782" s="2964"/>
      <c r="C782" s="1458"/>
      <c r="D782" s="1458" t="s">
        <v>1241</v>
      </c>
      <c r="E782" s="2839">
        <v>1</v>
      </c>
      <c r="F782" s="2840"/>
      <c r="G782" s="2948">
        <v>73842.78</v>
      </c>
      <c r="H782" s="2949">
        <v>73842.78</v>
      </c>
      <c r="I782" s="2839">
        <v>73842.78</v>
      </c>
      <c r="J782" s="2840"/>
      <c r="K782" s="1448"/>
      <c r="L782" s="1440"/>
      <c r="M782" s="2986" t="s">
        <v>545</v>
      </c>
      <c r="N782" s="2987"/>
      <c r="O782" s="2987"/>
      <c r="P782" s="2987"/>
      <c r="Q782" s="2988"/>
      <c r="R782" s="1440"/>
      <c r="S782" s="1440"/>
      <c r="T782" s="1440"/>
    </row>
    <row r="783" spans="1:20" ht="17.100000000000001" customHeight="1" x14ac:dyDescent="0.2">
      <c r="A783" s="2963" t="s">
        <v>1263</v>
      </c>
      <c r="B783" s="2964"/>
      <c r="C783" s="1458"/>
      <c r="D783" s="1443" t="s">
        <v>1534</v>
      </c>
      <c r="E783" s="2839">
        <v>8</v>
      </c>
      <c r="F783" s="2840"/>
      <c r="G783" s="2948">
        <v>73842.78</v>
      </c>
      <c r="H783" s="2949">
        <v>73842.78</v>
      </c>
      <c r="I783" s="2839">
        <v>590742.24</v>
      </c>
      <c r="J783" s="2840"/>
      <c r="K783" s="1448"/>
      <c r="L783" s="2086"/>
      <c r="M783" s="1428" t="s">
        <v>547</v>
      </c>
      <c r="N783" s="1429"/>
      <c r="O783" s="1429"/>
      <c r="P783" s="1429"/>
      <c r="Q783" s="1430">
        <v>2.5305223880597016</v>
      </c>
      <c r="R783" s="1440"/>
      <c r="S783" s="1473"/>
      <c r="T783" s="1473"/>
    </row>
    <row r="784" spans="1:20" ht="17.100000000000001" customHeight="1" x14ac:dyDescent="0.25">
      <c r="A784" s="2963" t="s">
        <v>813</v>
      </c>
      <c r="B784" s="2964"/>
      <c r="C784" s="1458"/>
      <c r="D784" s="1458" t="s">
        <v>458</v>
      </c>
      <c r="E784" s="2948">
        <v>2530.5223880597018</v>
      </c>
      <c r="F784" s="2949"/>
      <c r="G784" s="2948">
        <v>78.44</v>
      </c>
      <c r="H784" s="2949">
        <v>78.44</v>
      </c>
      <c r="I784" s="2948">
        <v>198494.17611940301</v>
      </c>
      <c r="J784" s="2949"/>
      <c r="K784" s="1444"/>
      <c r="L784" s="1473"/>
      <c r="M784" s="1431" t="s">
        <v>549</v>
      </c>
      <c r="N784" s="1429"/>
      <c r="O784" s="1429"/>
      <c r="P784" s="1432"/>
      <c r="Q784" s="1433">
        <v>21370599.33904478</v>
      </c>
      <c r="R784" s="1440"/>
      <c r="S784" s="1473"/>
      <c r="T784" s="1473"/>
    </row>
    <row r="785" spans="1:20" ht="17.100000000000001" customHeight="1" x14ac:dyDescent="0.2">
      <c r="A785" s="1455" t="s">
        <v>770</v>
      </c>
      <c r="B785" s="1456"/>
      <c r="C785" s="1458"/>
      <c r="D785" s="1458" t="s">
        <v>1241</v>
      </c>
      <c r="E785" s="2948">
        <v>1</v>
      </c>
      <c r="F785" s="2949"/>
      <c r="G785" s="2948">
        <v>160787.16</v>
      </c>
      <c r="H785" s="2949">
        <v>160787.16</v>
      </c>
      <c r="I785" s="2948">
        <v>160787.16</v>
      </c>
      <c r="J785" s="2949"/>
      <c r="K785" s="1448"/>
      <c r="L785" s="1473"/>
      <c r="M785" s="1428" t="s">
        <v>551</v>
      </c>
      <c r="N785" s="1429"/>
      <c r="O785" s="1429"/>
      <c r="P785" s="1429"/>
      <c r="Q785" s="1433">
        <v>7750000</v>
      </c>
      <c r="R785" s="1440"/>
      <c r="S785" s="1473"/>
      <c r="T785" s="1473"/>
    </row>
    <row r="786" spans="1:20" ht="17.100000000000001" customHeight="1" x14ac:dyDescent="0.2">
      <c r="A786" s="2963"/>
      <c r="B786" s="2964"/>
      <c r="C786" s="1458"/>
      <c r="D786" s="1458"/>
      <c r="E786" s="2948"/>
      <c r="F786" s="2949"/>
      <c r="G786" s="2948"/>
      <c r="H786" s="2949"/>
      <c r="I786" s="2948">
        <v>0</v>
      </c>
      <c r="J786" s="2949"/>
      <c r="K786" s="1448"/>
      <c r="L786" s="1473"/>
      <c r="M786" s="1428" t="s">
        <v>763</v>
      </c>
      <c r="N786" s="1429"/>
      <c r="O786" s="1429"/>
      <c r="P786" s="1429"/>
      <c r="Q786" s="1433">
        <v>19611548.507462688</v>
      </c>
      <c r="R786" s="1440"/>
      <c r="S786" s="1473"/>
      <c r="T786" s="1473"/>
    </row>
    <row r="787" spans="1:20" ht="17.100000000000001" customHeight="1" thickBot="1" x14ac:dyDescent="0.25">
      <c r="A787" s="1455"/>
      <c r="B787" s="1456"/>
      <c r="C787" s="1458"/>
      <c r="D787" s="1443"/>
      <c r="E787" s="2948"/>
      <c r="F787" s="2949"/>
      <c r="G787" s="2948"/>
      <c r="H787" s="2949"/>
      <c r="I787" s="2948"/>
      <c r="J787" s="2949"/>
      <c r="K787" s="1448"/>
      <c r="L787" s="2087"/>
      <c r="M787" s="1434" t="s">
        <v>554</v>
      </c>
      <c r="N787" s="1435"/>
      <c r="O787" s="1435"/>
      <c r="P787" s="1435"/>
      <c r="Q787" s="1436">
        <v>-1759050.8315820917</v>
      </c>
      <c r="R787" s="1473"/>
      <c r="S787" s="1440"/>
      <c r="T787" s="1440"/>
    </row>
    <row r="788" spans="1:20" ht="17.100000000000001" customHeight="1" thickBot="1" x14ac:dyDescent="0.3">
      <c r="A788" s="1455" t="s">
        <v>827</v>
      </c>
      <c r="B788" s="1456"/>
      <c r="C788" s="1458"/>
      <c r="D788" s="1458"/>
      <c r="E788" s="2989">
        <v>128.5</v>
      </c>
      <c r="F788" s="2990"/>
      <c r="G788" s="2948"/>
      <c r="H788" s="2949"/>
      <c r="I788" s="2948"/>
      <c r="J788" s="2949"/>
      <c r="K788" s="1448"/>
      <c r="L788" s="1440"/>
      <c r="M788" s="1437" t="s">
        <v>764</v>
      </c>
      <c r="N788" s="1438"/>
      <c r="O788" s="1438"/>
      <c r="P788" s="1438"/>
      <c r="Q788" s="1439">
        <v>-8.2311721991261546</v>
      </c>
      <c r="R788" s="279"/>
      <c r="S788" s="1486"/>
      <c r="T788" s="1440"/>
    </row>
    <row r="789" spans="1:20" ht="17.100000000000001" customHeight="1" thickBot="1" x14ac:dyDescent="0.25">
      <c r="A789" s="1487" t="s">
        <v>563</v>
      </c>
      <c r="B789" s="1488"/>
      <c r="C789" s="1489"/>
      <c r="D789" s="1490"/>
      <c r="E789" s="2991"/>
      <c r="F789" s="2992"/>
      <c r="G789" s="2991"/>
      <c r="H789" s="2992"/>
      <c r="I789" s="2993">
        <v>12409224.754328359</v>
      </c>
      <c r="J789" s="2994"/>
      <c r="K789" s="1491"/>
      <c r="L789" s="1440"/>
      <c r="M789" s="1440"/>
      <c r="N789" s="1440"/>
      <c r="O789" s="1440"/>
      <c r="P789" s="1440"/>
      <c r="Q789" s="1440"/>
      <c r="R789" s="1473"/>
      <c r="S789" s="1473"/>
      <c r="T789" s="1473"/>
    </row>
    <row r="790" spans="1:20" ht="14.1" customHeight="1" x14ac:dyDescent="0.2">
      <c r="A790" s="48"/>
      <c r="B790" s="48"/>
      <c r="C790" s="49"/>
      <c r="D790" s="49"/>
      <c r="E790" s="49"/>
      <c r="F790" s="49"/>
      <c r="G790" s="50"/>
      <c r="H790" s="50"/>
      <c r="I790" s="52"/>
      <c r="J790" s="53"/>
      <c r="K790" s="53"/>
      <c r="L790" s="7" t="s">
        <v>1530</v>
      </c>
      <c r="M790" s="8"/>
      <c r="N790" s="8"/>
      <c r="O790" s="8"/>
      <c r="P790" s="9"/>
      <c r="Q790" s="10"/>
      <c r="R790" s="2085"/>
      <c r="S790" s="53"/>
      <c r="T790" s="53"/>
    </row>
    <row r="791" spans="1:20" ht="14.1" customHeight="1" x14ac:dyDescent="0.2">
      <c r="A791" s="48"/>
      <c r="B791" s="48"/>
      <c r="C791" s="49"/>
      <c r="D791" s="49"/>
      <c r="E791" s="49"/>
      <c r="F791" s="49"/>
      <c r="G791" s="50"/>
      <c r="H791" s="50"/>
      <c r="I791" s="52"/>
      <c r="J791" s="53"/>
      <c r="K791" s="53"/>
      <c r="L791" s="2155" t="s">
        <v>1585</v>
      </c>
      <c r="M791" s="53"/>
      <c r="N791" s="53"/>
      <c r="O791" s="53"/>
      <c r="P791" s="53"/>
      <c r="Q791" s="53"/>
      <c r="R791" s="53"/>
      <c r="S791" s="53"/>
      <c r="T791" s="53"/>
    </row>
    <row r="792" spans="1:20" ht="14.1" customHeight="1" x14ac:dyDescent="0.2">
      <c r="A792" s="48"/>
      <c r="B792" s="48"/>
      <c r="C792" s="49"/>
      <c r="D792" s="49"/>
      <c r="E792" s="49"/>
      <c r="F792" s="49"/>
      <c r="G792" s="50"/>
      <c r="H792" s="50"/>
      <c r="I792" s="52"/>
      <c r="J792" s="53"/>
      <c r="K792" s="53"/>
      <c r="L792" s="284"/>
      <c r="M792" s="48"/>
      <c r="N792" s="49"/>
      <c r="O792" s="49"/>
      <c r="P792" s="49"/>
      <c r="Q792" s="49"/>
      <c r="R792" s="53"/>
      <c r="S792" s="53"/>
      <c r="T792" s="53"/>
    </row>
    <row r="793" spans="1:20" ht="14.1" customHeight="1" x14ac:dyDescent="0.2">
      <c r="A793" s="2854"/>
      <c r="B793" s="2854"/>
      <c r="C793" s="2854"/>
      <c r="D793" s="2854"/>
      <c r="E793" s="2854"/>
      <c r="F793" s="2854"/>
      <c r="G793" s="2854"/>
      <c r="H793" s="2854"/>
      <c r="I793" s="2854"/>
      <c r="J793" s="2854"/>
      <c r="K793" s="2854"/>
      <c r="L793" s="2854"/>
      <c r="M793" s="2854"/>
      <c r="N793" s="2854"/>
      <c r="O793" s="2854"/>
      <c r="P793" s="2854"/>
      <c r="Q793" s="2854"/>
      <c r="R793" s="2854"/>
      <c r="S793" s="2854"/>
      <c r="T793" s="2854"/>
    </row>
    <row r="794" spans="1:20" ht="14.1" customHeight="1" x14ac:dyDescent="0.2">
      <c r="A794" s="2995"/>
      <c r="B794" s="2995"/>
      <c r="C794" s="2995"/>
      <c r="D794" s="2995"/>
      <c r="E794" s="2995"/>
      <c r="F794" s="2995"/>
      <c r="G794" s="2995"/>
      <c r="H794" s="2995"/>
      <c r="I794" s="2995"/>
      <c r="J794" s="2995"/>
      <c r="K794" s="2995"/>
      <c r="L794" s="2995"/>
      <c r="M794" s="2995"/>
      <c r="N794" s="2995"/>
      <c r="O794" s="2995"/>
      <c r="P794" s="2995"/>
      <c r="Q794" s="2995"/>
      <c r="R794" s="2995"/>
      <c r="S794" s="2995"/>
      <c r="T794" s="2995"/>
    </row>
    <row r="795" spans="1:20" ht="14.1" customHeight="1" x14ac:dyDescent="0.2">
      <c r="A795" s="2606"/>
      <c r="B795" s="2606"/>
      <c r="C795" s="2606"/>
      <c r="D795" s="2606"/>
      <c r="E795" s="2606"/>
      <c r="F795" s="2606"/>
      <c r="G795" s="2606"/>
      <c r="H795" s="2606"/>
      <c r="I795" s="2606"/>
      <c r="J795" s="2606"/>
      <c r="K795" s="2606"/>
      <c r="L795" s="2606"/>
      <c r="M795" s="2606"/>
      <c r="N795" s="2606"/>
      <c r="O795" s="2606"/>
      <c r="P795" s="2606"/>
      <c r="Q795" s="2606"/>
      <c r="R795" s="2606"/>
      <c r="S795" s="2606"/>
      <c r="T795" s="2606"/>
    </row>
    <row r="796" spans="1:20" ht="14.1" customHeight="1" x14ac:dyDescent="0.2">
      <c r="A796" s="48"/>
      <c r="B796" s="48"/>
      <c r="C796" s="49"/>
      <c r="D796" s="49"/>
      <c r="E796" s="49"/>
      <c r="F796" s="49"/>
      <c r="G796" s="50"/>
      <c r="H796" s="50"/>
      <c r="I796" s="52"/>
      <c r="J796" s="53"/>
      <c r="K796" s="53"/>
      <c r="L796" s="48"/>
      <c r="M796" s="48"/>
      <c r="N796" s="49"/>
      <c r="O796" s="49"/>
      <c r="P796" s="49"/>
      <c r="Q796" s="49"/>
      <c r="R796" s="53"/>
      <c r="S796" s="53"/>
      <c r="T796" s="53"/>
    </row>
    <row r="797" spans="1:20" ht="14.1" customHeight="1" x14ac:dyDescent="0.2">
      <c r="A797" s="2811" t="s">
        <v>1920</v>
      </c>
      <c r="B797" s="2811"/>
      <c r="C797" s="2811"/>
      <c r="D797" s="2811"/>
      <c r="E797" s="2811"/>
      <c r="F797" s="2811"/>
      <c r="G797" s="2811"/>
      <c r="H797" s="2811"/>
      <c r="I797" s="2811"/>
      <c r="J797" s="2811"/>
      <c r="K797" s="2811"/>
      <c r="L797" s="2811"/>
      <c r="M797" s="2811"/>
      <c r="N797" s="2811"/>
      <c r="O797" s="2811"/>
      <c r="P797" s="2811"/>
      <c r="Q797" s="2811"/>
      <c r="R797" s="2811"/>
      <c r="S797" s="2811"/>
      <c r="T797" s="2811"/>
    </row>
    <row r="798" spans="1:20" ht="14.1" customHeight="1" x14ac:dyDescent="0.2">
      <c r="A798" s="56"/>
      <c r="B798" s="56"/>
      <c r="C798" s="131"/>
      <c r="D798" s="57"/>
      <c r="E798" s="57"/>
      <c r="F798" s="57"/>
      <c r="G798" s="59"/>
      <c r="H798" s="59"/>
      <c r="I798" s="61"/>
      <c r="J798" s="53"/>
      <c r="K798" s="53"/>
      <c r="L798" s="56"/>
      <c r="M798" s="56"/>
      <c r="N798" s="131"/>
      <c r="O798" s="53"/>
      <c r="P798" s="53"/>
      <c r="Q798" s="53"/>
      <c r="R798" s="53"/>
      <c r="S798" s="53"/>
      <c r="T798" s="53"/>
    </row>
    <row r="799" spans="1:20" ht="14.1" customHeight="1" thickBot="1" x14ac:dyDescent="0.25">
      <c r="A799" s="56"/>
      <c r="B799" s="56"/>
      <c r="C799" s="57"/>
      <c r="D799" s="57"/>
      <c r="E799" s="57"/>
      <c r="F799" s="57"/>
      <c r="G799" s="59"/>
      <c r="H799" s="59"/>
      <c r="I799" s="61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</row>
    <row r="800" spans="1:20" ht="17.100000000000001" customHeight="1" x14ac:dyDescent="0.3">
      <c r="A800" s="2812" t="s">
        <v>441</v>
      </c>
      <c r="B800" s="2813"/>
      <c r="C800" s="2818" t="s">
        <v>442</v>
      </c>
      <c r="D800" s="2819"/>
      <c r="E800" s="2819"/>
      <c r="F800" s="2820"/>
      <c r="G800" s="2824" t="s">
        <v>443</v>
      </c>
      <c r="H800" s="2825"/>
      <c r="I800" s="2818" t="s">
        <v>445</v>
      </c>
      <c r="J800" s="2820"/>
      <c r="K800" s="62"/>
      <c r="L800" s="2826" t="s">
        <v>441</v>
      </c>
      <c r="M800" s="2818" t="s">
        <v>442</v>
      </c>
      <c r="N800" s="2819"/>
      <c r="O800" s="2819"/>
      <c r="P800" s="2820"/>
      <c r="Q800" s="2824" t="s">
        <v>443</v>
      </c>
      <c r="R800" s="2825"/>
      <c r="S800" s="2818" t="s">
        <v>445</v>
      </c>
      <c r="T800" s="2820"/>
    </row>
    <row r="801" spans="1:20" ht="17.100000000000001" customHeight="1" thickBot="1" x14ac:dyDescent="0.35">
      <c r="A801" s="2814"/>
      <c r="B801" s="2815"/>
      <c r="C801" s="2821"/>
      <c r="D801" s="2822"/>
      <c r="E801" s="2822"/>
      <c r="F801" s="2823"/>
      <c r="G801" s="2829" t="s">
        <v>446</v>
      </c>
      <c r="H801" s="2830"/>
      <c r="I801" s="2831"/>
      <c r="J801" s="2832"/>
      <c r="K801" s="62"/>
      <c r="L801" s="2827"/>
      <c r="M801" s="2821"/>
      <c r="N801" s="2822"/>
      <c r="O801" s="2822"/>
      <c r="P801" s="2823"/>
      <c r="Q801" s="2829" t="s">
        <v>446</v>
      </c>
      <c r="R801" s="2830"/>
      <c r="S801" s="2831"/>
      <c r="T801" s="2832"/>
    </row>
    <row r="802" spans="1:20" ht="17.100000000000001" customHeight="1" x14ac:dyDescent="0.3">
      <c r="A802" s="2814"/>
      <c r="B802" s="2815"/>
      <c r="C802" s="66" t="s">
        <v>447</v>
      </c>
      <c r="D802" s="2833" t="s">
        <v>448</v>
      </c>
      <c r="E802" s="2818" t="s">
        <v>449</v>
      </c>
      <c r="F802" s="2820"/>
      <c r="G802" s="2829" t="s">
        <v>450</v>
      </c>
      <c r="H802" s="2830"/>
      <c r="I802" s="2831" t="s">
        <v>354</v>
      </c>
      <c r="J802" s="2832"/>
      <c r="K802" s="62"/>
      <c r="L802" s="2827"/>
      <c r="M802" s="64" t="s">
        <v>447</v>
      </c>
      <c r="N802" s="2833" t="s">
        <v>448</v>
      </c>
      <c r="O802" s="2818" t="s">
        <v>449</v>
      </c>
      <c r="P802" s="2820"/>
      <c r="Q802" s="2829" t="s">
        <v>450</v>
      </c>
      <c r="R802" s="2830"/>
      <c r="S802" s="2831" t="s">
        <v>354</v>
      </c>
      <c r="T802" s="2832"/>
    </row>
    <row r="803" spans="1:20" ht="17.100000000000001" customHeight="1" thickBot="1" x14ac:dyDescent="0.35">
      <c r="A803" s="2816"/>
      <c r="B803" s="2817"/>
      <c r="C803" s="67" t="s">
        <v>451</v>
      </c>
      <c r="D803" s="2834"/>
      <c r="E803" s="2821"/>
      <c r="F803" s="2823"/>
      <c r="G803" s="2761"/>
      <c r="H803" s="2762"/>
      <c r="I803" s="2835"/>
      <c r="J803" s="2836"/>
      <c r="K803" s="62"/>
      <c r="L803" s="2828"/>
      <c r="M803" s="63" t="s">
        <v>451</v>
      </c>
      <c r="N803" s="2834"/>
      <c r="O803" s="2821"/>
      <c r="P803" s="2823"/>
      <c r="Q803" s="2761"/>
      <c r="R803" s="2762"/>
      <c r="S803" s="2821"/>
      <c r="T803" s="2823"/>
    </row>
    <row r="804" spans="1:20" ht="17.100000000000001" customHeight="1" x14ac:dyDescent="0.3">
      <c r="A804" s="132" t="s">
        <v>452</v>
      </c>
      <c r="B804" s="133"/>
      <c r="C804" s="134"/>
      <c r="D804" s="134"/>
      <c r="E804" s="2803"/>
      <c r="F804" s="2804"/>
      <c r="G804" s="2805"/>
      <c r="H804" s="2806"/>
      <c r="I804" s="2807"/>
      <c r="J804" s="2808"/>
      <c r="K804" s="53"/>
      <c r="L804" s="135" t="s">
        <v>453</v>
      </c>
      <c r="M804" s="134"/>
      <c r="N804" s="134"/>
      <c r="O804" s="2805"/>
      <c r="P804" s="2806"/>
      <c r="Q804" s="2805"/>
      <c r="R804" s="2806"/>
      <c r="S804" s="2805"/>
      <c r="T804" s="2806"/>
    </row>
    <row r="805" spans="1:20" ht="17.100000000000001" customHeight="1" x14ac:dyDescent="0.35">
      <c r="A805" s="2795" t="s">
        <v>454</v>
      </c>
      <c r="B805" s="2796"/>
      <c r="C805" s="136"/>
      <c r="D805" s="136"/>
      <c r="E805" s="2776"/>
      <c r="F805" s="2777"/>
      <c r="G805" s="2759"/>
      <c r="H805" s="2760"/>
      <c r="I805" s="2765">
        <v>114607.20000000001</v>
      </c>
      <c r="J805" s="2766"/>
      <c r="K805" s="137"/>
      <c r="L805" s="138"/>
      <c r="M805" s="136"/>
      <c r="N805" s="136"/>
      <c r="O805" s="2759"/>
      <c r="P805" s="2760"/>
      <c r="Q805" s="2759"/>
      <c r="R805" s="2760"/>
      <c r="S805" s="2759"/>
      <c r="T805" s="2760"/>
    </row>
    <row r="806" spans="1:20" ht="17.100000000000001" customHeight="1" x14ac:dyDescent="0.4">
      <c r="A806" s="2789" t="s">
        <v>455</v>
      </c>
      <c r="B806" s="2790"/>
      <c r="C806" s="136" t="s">
        <v>502</v>
      </c>
      <c r="D806" s="136" t="s">
        <v>503</v>
      </c>
      <c r="E806" s="2776">
        <v>3</v>
      </c>
      <c r="F806" s="2777"/>
      <c r="G806" s="2841">
        <v>38202.400000000001</v>
      </c>
      <c r="H806" s="2842">
        <v>38202.400000000001</v>
      </c>
      <c r="I806" s="2759">
        <v>114607.20000000001</v>
      </c>
      <c r="J806" s="2760"/>
      <c r="K806" s="140"/>
      <c r="L806" s="138" t="s">
        <v>456</v>
      </c>
      <c r="M806" s="136" t="s">
        <v>828</v>
      </c>
      <c r="N806" s="136" t="s">
        <v>829</v>
      </c>
      <c r="O806" s="2759">
        <v>800</v>
      </c>
      <c r="P806" s="2760"/>
      <c r="Q806" s="2759">
        <v>842.7</v>
      </c>
      <c r="R806" s="2760"/>
      <c r="S806" s="2759">
        <v>674160</v>
      </c>
      <c r="T806" s="2760"/>
    </row>
    <row r="807" spans="1:20" ht="17.100000000000001" customHeight="1" x14ac:dyDescent="0.3">
      <c r="A807" s="2789" t="s">
        <v>459</v>
      </c>
      <c r="B807" s="2790"/>
      <c r="C807" s="136"/>
      <c r="D807" s="136"/>
      <c r="E807" s="2776"/>
      <c r="F807" s="2777"/>
      <c r="G807" s="2759"/>
      <c r="H807" s="2760"/>
      <c r="I807" s="2759">
        <v>0</v>
      </c>
      <c r="J807" s="2760"/>
      <c r="K807" s="140"/>
      <c r="L807" s="138" t="s">
        <v>460</v>
      </c>
      <c r="M807" s="136"/>
      <c r="N807" s="136"/>
      <c r="O807" s="2759"/>
      <c r="P807" s="2760"/>
      <c r="Q807" s="2759"/>
      <c r="R807" s="2760"/>
      <c r="S807" s="2759">
        <v>0</v>
      </c>
      <c r="T807" s="2760"/>
    </row>
    <row r="808" spans="1:20" ht="17.100000000000001" customHeight="1" x14ac:dyDescent="0.3">
      <c r="A808" s="2789" t="s">
        <v>461</v>
      </c>
      <c r="B808" s="2790"/>
      <c r="C808" s="136"/>
      <c r="D808" s="136"/>
      <c r="E808" s="2776"/>
      <c r="F808" s="2777"/>
      <c r="G808" s="2759"/>
      <c r="H808" s="2760"/>
      <c r="I808" s="2759">
        <v>0</v>
      </c>
      <c r="J808" s="2760"/>
      <c r="K808" s="140"/>
      <c r="L808" s="138" t="s">
        <v>462</v>
      </c>
      <c r="M808" s="136"/>
      <c r="N808" s="136"/>
      <c r="O808" s="2759"/>
      <c r="P808" s="2760"/>
      <c r="Q808" s="2759"/>
      <c r="R808" s="2760"/>
      <c r="S808" s="2759">
        <v>0</v>
      </c>
      <c r="T808" s="2760"/>
    </row>
    <row r="809" spans="1:20" ht="17.100000000000001" customHeight="1" x14ac:dyDescent="0.2">
      <c r="A809" s="2800" t="s">
        <v>565</v>
      </c>
      <c r="B809" s="2801"/>
      <c r="C809" s="136"/>
      <c r="D809" s="136"/>
      <c r="E809" s="2776"/>
      <c r="F809" s="2777"/>
      <c r="G809" s="2759"/>
      <c r="H809" s="2760"/>
      <c r="I809" s="2765">
        <v>1370891.6400000001</v>
      </c>
      <c r="J809" s="2766"/>
      <c r="K809" s="142"/>
      <c r="L809" s="138" t="s">
        <v>464</v>
      </c>
      <c r="M809" s="136" t="s">
        <v>465</v>
      </c>
      <c r="N809" s="2154" t="s">
        <v>814</v>
      </c>
      <c r="O809" s="2759">
        <v>2</v>
      </c>
      <c r="P809" s="2760"/>
      <c r="Q809" s="2802">
        <v>108420</v>
      </c>
      <c r="R809" s="2802"/>
      <c r="S809" s="2759">
        <v>216840</v>
      </c>
      <c r="T809" s="2760"/>
    </row>
    <row r="810" spans="1:20" ht="17.100000000000001" customHeight="1" x14ac:dyDescent="0.4">
      <c r="A810" s="143" t="s">
        <v>467</v>
      </c>
      <c r="B810" s="144"/>
      <c r="C810" s="136" t="s">
        <v>502</v>
      </c>
      <c r="D810" s="136" t="s">
        <v>503</v>
      </c>
      <c r="E810" s="2776">
        <v>10</v>
      </c>
      <c r="F810" s="2777"/>
      <c r="G810" s="2841">
        <v>38202.400000000001</v>
      </c>
      <c r="H810" s="2842">
        <v>38202.400000000001</v>
      </c>
      <c r="I810" s="2759">
        <v>382024</v>
      </c>
      <c r="J810" s="2760"/>
      <c r="K810" s="140"/>
      <c r="L810" s="138" t="s">
        <v>594</v>
      </c>
      <c r="M810" s="136" t="s">
        <v>595</v>
      </c>
      <c r="N810" s="2154" t="s">
        <v>814</v>
      </c>
      <c r="O810" s="2759">
        <v>8</v>
      </c>
      <c r="P810" s="2760"/>
      <c r="Q810" s="2759">
        <v>131000</v>
      </c>
      <c r="R810" s="2760"/>
      <c r="S810" s="2759">
        <v>1048000</v>
      </c>
      <c r="T810" s="2760"/>
    </row>
    <row r="811" spans="1:20" ht="17.100000000000001" customHeight="1" x14ac:dyDescent="0.4">
      <c r="A811" s="145" t="s">
        <v>716</v>
      </c>
      <c r="B811" s="146"/>
      <c r="C811" s="136" t="s">
        <v>502</v>
      </c>
      <c r="D811" s="136" t="s">
        <v>503</v>
      </c>
      <c r="E811" s="2776">
        <v>12</v>
      </c>
      <c r="F811" s="2777"/>
      <c r="G811" s="2841">
        <v>38202.400000000001</v>
      </c>
      <c r="H811" s="2842">
        <v>38202.400000000001</v>
      </c>
      <c r="I811" s="2759">
        <v>458428.80000000005</v>
      </c>
      <c r="J811" s="2760"/>
      <c r="K811" s="140"/>
      <c r="L811" s="138" t="s">
        <v>477</v>
      </c>
      <c r="M811" s="136" t="s">
        <v>571</v>
      </c>
      <c r="N811" s="136" t="s">
        <v>596</v>
      </c>
      <c r="O811" s="2759">
        <v>6</v>
      </c>
      <c r="P811" s="2760"/>
      <c r="Q811" s="2759">
        <v>25000</v>
      </c>
      <c r="R811" s="2760"/>
      <c r="S811" s="2759">
        <v>150000</v>
      </c>
      <c r="T811" s="2760"/>
    </row>
    <row r="812" spans="1:20" ht="17.100000000000001" customHeight="1" x14ac:dyDescent="0.3">
      <c r="A812" s="143" t="s">
        <v>471</v>
      </c>
      <c r="B812" s="144"/>
      <c r="C812" s="136"/>
      <c r="D812" s="136"/>
      <c r="E812" s="2776"/>
      <c r="F812" s="2777"/>
      <c r="G812" s="2759"/>
      <c r="H812" s="2760"/>
      <c r="I812" s="2759">
        <v>0</v>
      </c>
      <c r="J812" s="2760"/>
      <c r="K812" s="140"/>
      <c r="L812" s="138" t="s">
        <v>510</v>
      </c>
      <c r="M812" s="136"/>
      <c r="N812" s="136"/>
      <c r="O812" s="2759"/>
      <c r="P812" s="2760"/>
      <c r="Q812" s="2759"/>
      <c r="R812" s="2760"/>
      <c r="S812" s="2759">
        <v>0</v>
      </c>
      <c r="T812" s="2760"/>
    </row>
    <row r="813" spans="1:20" ht="17.100000000000001" customHeight="1" x14ac:dyDescent="0.3">
      <c r="A813" s="143" t="s">
        <v>475</v>
      </c>
      <c r="B813" s="144"/>
      <c r="C813" s="136" t="s">
        <v>472</v>
      </c>
      <c r="D813" s="136" t="s">
        <v>499</v>
      </c>
      <c r="E813" s="2776">
        <v>2</v>
      </c>
      <c r="F813" s="2777"/>
      <c r="G813" s="2759">
        <v>173034.4</v>
      </c>
      <c r="H813" s="2760">
        <v>173034.4</v>
      </c>
      <c r="I813" s="2759">
        <v>346068.8</v>
      </c>
      <c r="J813" s="2760"/>
      <c r="K813" s="140"/>
      <c r="L813" s="138"/>
      <c r="M813" s="136"/>
      <c r="N813" s="136"/>
      <c r="O813" s="2759"/>
      <c r="P813" s="2760"/>
      <c r="Q813" s="2759"/>
      <c r="R813" s="2760"/>
      <c r="S813" s="2759"/>
      <c r="T813" s="2760"/>
    </row>
    <row r="814" spans="1:20" ht="17.100000000000001" customHeight="1" x14ac:dyDescent="0.3">
      <c r="A814" s="147" t="s">
        <v>476</v>
      </c>
      <c r="B814" s="148"/>
      <c r="C814" s="136" t="s">
        <v>472</v>
      </c>
      <c r="D814" s="136" t="s">
        <v>499</v>
      </c>
      <c r="E814" s="2776">
        <v>2</v>
      </c>
      <c r="F814" s="2777"/>
      <c r="G814" s="2759">
        <v>92185.02</v>
      </c>
      <c r="H814" s="2760">
        <v>92185.02</v>
      </c>
      <c r="I814" s="2759">
        <v>184370.04</v>
      </c>
      <c r="J814" s="2760"/>
      <c r="K814" s="140"/>
      <c r="L814" s="138"/>
      <c r="M814" s="136"/>
      <c r="N814" s="136"/>
      <c r="O814" s="2759"/>
      <c r="P814" s="2760"/>
      <c r="Q814" s="2759"/>
      <c r="R814" s="2760"/>
      <c r="S814" s="2759"/>
      <c r="T814" s="2760"/>
    </row>
    <row r="815" spans="1:20" ht="17.100000000000001" customHeight="1" x14ac:dyDescent="0.3">
      <c r="A815" s="143" t="s">
        <v>480</v>
      </c>
      <c r="B815" s="144"/>
      <c r="C815" s="136"/>
      <c r="D815" s="136"/>
      <c r="E815" s="2776"/>
      <c r="F815" s="2777"/>
      <c r="G815" s="2759"/>
      <c r="H815" s="2760"/>
      <c r="I815" s="2759">
        <v>0</v>
      </c>
      <c r="J815" s="2760"/>
      <c r="K815" s="140"/>
      <c r="L815" s="138" t="s">
        <v>481</v>
      </c>
      <c r="M815" s="136"/>
      <c r="N815" s="136"/>
      <c r="O815" s="2759"/>
      <c r="P815" s="2760"/>
      <c r="Q815" s="2759"/>
      <c r="R815" s="2760"/>
      <c r="S815" s="2759">
        <v>0</v>
      </c>
      <c r="T815" s="2760"/>
    </row>
    <row r="816" spans="1:20" ht="17.100000000000001" customHeight="1" x14ac:dyDescent="0.3">
      <c r="A816" s="143" t="s">
        <v>482</v>
      </c>
      <c r="B816" s="144"/>
      <c r="C816" s="136"/>
      <c r="D816" s="136"/>
      <c r="E816" s="2776"/>
      <c r="F816" s="2777"/>
      <c r="G816" s="2759"/>
      <c r="H816" s="2760"/>
      <c r="I816" s="2759">
        <v>0</v>
      </c>
      <c r="J816" s="2760"/>
      <c r="K816" s="140"/>
      <c r="L816" s="138" t="s">
        <v>483</v>
      </c>
      <c r="M816" s="136"/>
      <c r="N816" s="136"/>
      <c r="O816" s="2759"/>
      <c r="P816" s="2760"/>
      <c r="Q816" s="2759"/>
      <c r="R816" s="2760"/>
      <c r="S816" s="2759">
        <v>0</v>
      </c>
      <c r="T816" s="2760"/>
    </row>
    <row r="817" spans="1:20" ht="17.100000000000001" customHeight="1" x14ac:dyDescent="0.3">
      <c r="A817" s="2797" t="s">
        <v>486</v>
      </c>
      <c r="B817" s="2798"/>
      <c r="C817" s="136"/>
      <c r="D817" s="136"/>
      <c r="E817" s="2776"/>
      <c r="F817" s="2777"/>
      <c r="G817" s="2759"/>
      <c r="H817" s="2760"/>
      <c r="I817" s="2759">
        <v>0</v>
      </c>
      <c r="J817" s="2760"/>
      <c r="K817" s="140"/>
      <c r="L817" s="138" t="s">
        <v>487</v>
      </c>
      <c r="M817" s="136"/>
      <c r="N817" s="136"/>
      <c r="O817" s="2759"/>
      <c r="P817" s="2760"/>
      <c r="Q817" s="2759"/>
      <c r="R817" s="2760"/>
      <c r="S817" s="2759">
        <v>0</v>
      </c>
      <c r="T817" s="2760"/>
    </row>
    <row r="818" spans="1:20" ht="17.100000000000001" customHeight="1" x14ac:dyDescent="0.3">
      <c r="A818" s="143" t="s">
        <v>460</v>
      </c>
      <c r="B818" s="144"/>
      <c r="C818" s="136"/>
      <c r="D818" s="136"/>
      <c r="E818" s="2776"/>
      <c r="F818" s="2777"/>
      <c r="G818" s="2759"/>
      <c r="H818" s="2760"/>
      <c r="I818" s="2759">
        <v>0</v>
      </c>
      <c r="J818" s="2760"/>
      <c r="K818" s="140"/>
      <c r="L818" s="138" t="s">
        <v>489</v>
      </c>
      <c r="M818" s="136" t="s">
        <v>597</v>
      </c>
      <c r="N818" s="136" t="s">
        <v>596</v>
      </c>
      <c r="O818" s="2759">
        <v>2</v>
      </c>
      <c r="P818" s="2760"/>
      <c r="Q818" s="2759">
        <v>53059.360000000001</v>
      </c>
      <c r="R818" s="2760"/>
      <c r="S818" s="2759">
        <v>106118.72</v>
      </c>
      <c r="T818" s="2760"/>
    </row>
    <row r="819" spans="1:20" ht="17.100000000000001" customHeight="1" x14ac:dyDescent="0.3">
      <c r="A819" s="143" t="s">
        <v>720</v>
      </c>
      <c r="B819" s="144"/>
      <c r="C819" s="136"/>
      <c r="D819" s="136"/>
      <c r="E819" s="2776"/>
      <c r="F819" s="2777"/>
      <c r="G819" s="2759"/>
      <c r="H819" s="2760"/>
      <c r="I819" s="2759">
        <v>0</v>
      </c>
      <c r="J819" s="2760"/>
      <c r="K819" s="140"/>
      <c r="L819" s="138" t="s">
        <v>492</v>
      </c>
      <c r="M819" s="136" t="s">
        <v>766</v>
      </c>
      <c r="N819" s="136" t="s">
        <v>596</v>
      </c>
      <c r="O819" s="2759">
        <v>2</v>
      </c>
      <c r="P819" s="2760"/>
      <c r="Q819" s="2759">
        <v>31324.06</v>
      </c>
      <c r="R819" s="2760"/>
      <c r="S819" s="2759">
        <v>62648.12</v>
      </c>
      <c r="T819" s="2760"/>
    </row>
    <row r="820" spans="1:20" ht="17.100000000000001" customHeight="1" x14ac:dyDescent="0.3">
      <c r="A820" s="149" t="s">
        <v>494</v>
      </c>
      <c r="B820" s="150"/>
      <c r="C820" s="136"/>
      <c r="D820" s="136"/>
      <c r="E820" s="2776"/>
      <c r="F820" s="2777"/>
      <c r="G820" s="2759"/>
      <c r="H820" s="2760"/>
      <c r="I820" s="2759">
        <v>0</v>
      </c>
      <c r="J820" s="2760"/>
      <c r="K820" s="140"/>
      <c r="L820" s="138" t="s">
        <v>495</v>
      </c>
      <c r="M820" s="136" t="s">
        <v>830</v>
      </c>
      <c r="N820" s="136" t="s">
        <v>458</v>
      </c>
      <c r="O820" s="2759">
        <v>2</v>
      </c>
      <c r="P820" s="2760"/>
      <c r="Q820" s="2759">
        <v>174245.98</v>
      </c>
      <c r="R820" s="2760"/>
      <c r="S820" s="2759">
        <v>348491.96</v>
      </c>
      <c r="T820" s="2760"/>
    </row>
    <row r="821" spans="1:20" ht="17.100000000000001" customHeight="1" x14ac:dyDescent="0.3">
      <c r="A821" s="151" t="s">
        <v>496</v>
      </c>
      <c r="B821" s="152"/>
      <c r="C821" s="136"/>
      <c r="D821" s="136"/>
      <c r="E821" s="2776"/>
      <c r="F821" s="2777"/>
      <c r="G821" s="2759"/>
      <c r="H821" s="2760"/>
      <c r="I821" s="2765">
        <v>420226.4</v>
      </c>
      <c r="J821" s="2766"/>
      <c r="K821" s="140"/>
      <c r="L821" s="138" t="s">
        <v>497</v>
      </c>
      <c r="M821" s="136" t="s">
        <v>801</v>
      </c>
      <c r="N821" s="136" t="s">
        <v>596</v>
      </c>
      <c r="O821" s="2759">
        <v>2</v>
      </c>
      <c r="P821" s="2760"/>
      <c r="Q821" s="2759">
        <v>138876.96</v>
      </c>
      <c r="R821" s="2760"/>
      <c r="S821" s="2759">
        <v>277753.92</v>
      </c>
      <c r="T821" s="2760"/>
    </row>
    <row r="822" spans="1:20" ht="17.100000000000001" customHeight="1" x14ac:dyDescent="0.4">
      <c r="A822" s="149" t="s">
        <v>498</v>
      </c>
      <c r="B822" s="152"/>
      <c r="C822" s="136" t="s">
        <v>502</v>
      </c>
      <c r="D822" s="136" t="s">
        <v>503</v>
      </c>
      <c r="E822" s="2759">
        <v>9</v>
      </c>
      <c r="F822" s="2760"/>
      <c r="G822" s="2841">
        <v>38202.400000000001</v>
      </c>
      <c r="H822" s="2842">
        <v>38202.400000000001</v>
      </c>
      <c r="I822" s="2759">
        <v>343821.60000000003</v>
      </c>
      <c r="J822" s="2760"/>
      <c r="K822" s="140"/>
      <c r="L822" s="138" t="s">
        <v>500</v>
      </c>
      <c r="M822" s="136" t="s">
        <v>831</v>
      </c>
      <c r="N822" s="136" t="s">
        <v>458</v>
      </c>
      <c r="O822" s="2759">
        <v>10</v>
      </c>
      <c r="P822" s="2760"/>
      <c r="Q822" s="2759">
        <v>18341.18</v>
      </c>
      <c r="R822" s="2760"/>
      <c r="S822" s="2759">
        <v>183411.8</v>
      </c>
      <c r="T822" s="2760"/>
    </row>
    <row r="823" spans="1:20" ht="17.100000000000001" customHeight="1" x14ac:dyDescent="0.3">
      <c r="A823" s="153" t="s">
        <v>722</v>
      </c>
      <c r="B823" s="154"/>
      <c r="C823" s="136"/>
      <c r="D823" s="136"/>
      <c r="E823" s="2759"/>
      <c r="F823" s="2760"/>
      <c r="G823" s="2759"/>
      <c r="H823" s="2760"/>
      <c r="I823" s="2759">
        <v>0</v>
      </c>
      <c r="J823" s="2760"/>
      <c r="K823" s="140"/>
      <c r="L823" s="138" t="s">
        <v>504</v>
      </c>
      <c r="M823" s="136"/>
      <c r="N823" s="136"/>
      <c r="O823" s="2759"/>
      <c r="P823" s="2760"/>
      <c r="Q823" s="2759"/>
      <c r="R823" s="2760"/>
      <c r="S823" s="2759">
        <v>0</v>
      </c>
      <c r="T823" s="2760"/>
    </row>
    <row r="824" spans="1:20" ht="17.100000000000001" customHeight="1" x14ac:dyDescent="0.3">
      <c r="A824" s="2778" t="s">
        <v>507</v>
      </c>
      <c r="B824" s="2779"/>
      <c r="C824" s="136"/>
      <c r="D824" s="136"/>
      <c r="E824" s="2759"/>
      <c r="F824" s="2760"/>
      <c r="G824" s="2759"/>
      <c r="H824" s="2760"/>
      <c r="I824" s="2759">
        <v>0</v>
      </c>
      <c r="J824" s="2760"/>
      <c r="K824" s="140"/>
      <c r="L824" s="155" t="s">
        <v>510</v>
      </c>
      <c r="M824" s="156"/>
      <c r="N824" s="156"/>
      <c r="O824" s="2759"/>
      <c r="P824" s="2760"/>
      <c r="Q824" s="2759"/>
      <c r="R824" s="2760"/>
      <c r="S824" s="2759">
        <v>0</v>
      </c>
      <c r="T824" s="2760"/>
    </row>
    <row r="825" spans="1:20" ht="17.100000000000001" customHeight="1" x14ac:dyDescent="0.4">
      <c r="A825" s="2789" t="s">
        <v>501</v>
      </c>
      <c r="B825" s="2790"/>
      <c r="C825" s="136" t="s">
        <v>502</v>
      </c>
      <c r="D825" s="136" t="s">
        <v>503</v>
      </c>
      <c r="E825" s="2759">
        <v>2</v>
      </c>
      <c r="F825" s="2760"/>
      <c r="G825" s="2841">
        <v>38202.400000000001</v>
      </c>
      <c r="H825" s="2842">
        <v>38202.400000000001</v>
      </c>
      <c r="I825" s="2759">
        <v>76404.800000000003</v>
      </c>
      <c r="J825" s="2760"/>
      <c r="K825" s="140"/>
      <c r="L825" s="155"/>
      <c r="M825" s="155"/>
      <c r="N825" s="155"/>
      <c r="O825" s="2759"/>
      <c r="P825" s="2760"/>
      <c r="Q825" s="2759"/>
      <c r="R825" s="2760"/>
      <c r="S825" s="2759"/>
      <c r="T825" s="2760"/>
    </row>
    <row r="826" spans="1:20" ht="17.100000000000001" customHeight="1" x14ac:dyDescent="0.3">
      <c r="A826" s="2789"/>
      <c r="B826" s="2790"/>
      <c r="C826" s="136"/>
      <c r="D826" s="136"/>
      <c r="E826" s="2759"/>
      <c r="F826" s="2760"/>
      <c r="G826" s="2759"/>
      <c r="H826" s="2760"/>
      <c r="I826" s="2759">
        <v>0</v>
      </c>
      <c r="J826" s="2760"/>
      <c r="K826" s="140"/>
      <c r="L826" s="155" t="s">
        <v>600</v>
      </c>
      <c r="M826" s="155"/>
      <c r="N826" s="155"/>
      <c r="O826" s="2759"/>
      <c r="P826" s="2760"/>
      <c r="Q826" s="2759"/>
      <c r="R826" s="2760"/>
      <c r="S826" s="2759">
        <v>0</v>
      </c>
      <c r="T826" s="2760"/>
    </row>
    <row r="827" spans="1:20" ht="17.100000000000001" customHeight="1" x14ac:dyDescent="0.35">
      <c r="A827" s="2795" t="s">
        <v>512</v>
      </c>
      <c r="B827" s="2796"/>
      <c r="C827" s="136"/>
      <c r="D827" s="136"/>
      <c r="E827" s="2776"/>
      <c r="F827" s="2777"/>
      <c r="G827" s="2759"/>
      <c r="H827" s="2760"/>
      <c r="I827" s="2765">
        <v>2865179.9999999995</v>
      </c>
      <c r="J827" s="2766"/>
      <c r="K827" s="137"/>
      <c r="L827" s="155" t="s">
        <v>513</v>
      </c>
      <c r="M827" s="156" t="s">
        <v>650</v>
      </c>
      <c r="N827" s="156" t="s">
        <v>832</v>
      </c>
      <c r="O827" s="2759">
        <v>150</v>
      </c>
      <c r="P827" s="2760"/>
      <c r="Q827" s="2759">
        <v>13279.68</v>
      </c>
      <c r="R827" s="2760"/>
      <c r="S827" s="2759">
        <v>1991952</v>
      </c>
      <c r="T827" s="2760"/>
    </row>
    <row r="828" spans="1:20" ht="17.100000000000001" customHeight="1" x14ac:dyDescent="0.4">
      <c r="A828" s="2789" t="s">
        <v>515</v>
      </c>
      <c r="B828" s="2790"/>
      <c r="C828" s="136" t="s">
        <v>502</v>
      </c>
      <c r="D828" s="136" t="s">
        <v>503</v>
      </c>
      <c r="E828" s="2776">
        <v>4</v>
      </c>
      <c r="F828" s="2777"/>
      <c r="G828" s="2841">
        <v>38202.400000000001</v>
      </c>
      <c r="H828" s="2842">
        <v>38202.400000000001</v>
      </c>
      <c r="I828" s="2759">
        <v>152809.60000000001</v>
      </c>
      <c r="J828" s="2760"/>
      <c r="K828" s="140"/>
      <c r="L828" s="155" t="s">
        <v>516</v>
      </c>
      <c r="M828" s="156" t="s">
        <v>726</v>
      </c>
      <c r="N828" s="156" t="s">
        <v>832</v>
      </c>
      <c r="O828" s="2771">
        <v>36.206890000000001</v>
      </c>
      <c r="P828" s="2772"/>
      <c r="Q828" s="2759">
        <v>12982</v>
      </c>
      <c r="R828" s="2760"/>
      <c r="S828" s="2759">
        <v>470037.84598000004</v>
      </c>
      <c r="T828" s="2760"/>
    </row>
    <row r="829" spans="1:20" ht="17.100000000000001" customHeight="1" x14ac:dyDescent="0.3">
      <c r="A829" s="2789" t="s">
        <v>833</v>
      </c>
      <c r="B829" s="2790"/>
      <c r="C829" s="136"/>
      <c r="D829" s="136"/>
      <c r="E829" s="2776"/>
      <c r="F829" s="2777"/>
      <c r="G829" s="2759"/>
      <c r="H829" s="2760"/>
      <c r="I829" s="2759">
        <v>0</v>
      </c>
      <c r="J829" s="2760"/>
      <c r="K829" s="140"/>
      <c r="L829" s="155" t="s">
        <v>579</v>
      </c>
      <c r="M829" s="156" t="s">
        <v>605</v>
      </c>
      <c r="N829" s="156" t="s">
        <v>832</v>
      </c>
      <c r="O829" s="2759">
        <v>4000</v>
      </c>
      <c r="P829" s="2760"/>
      <c r="Q829" s="2759">
        <v>1685.4</v>
      </c>
      <c r="R829" s="2760"/>
      <c r="S829" s="2759">
        <v>6741600</v>
      </c>
      <c r="T829" s="2760"/>
    </row>
    <row r="830" spans="1:20" ht="17.100000000000001" customHeight="1" x14ac:dyDescent="0.4">
      <c r="A830" s="153" t="s">
        <v>520</v>
      </c>
      <c r="B830" s="154"/>
      <c r="C830" s="136" t="s">
        <v>502</v>
      </c>
      <c r="D830" s="136" t="s">
        <v>503</v>
      </c>
      <c r="E830" s="2776">
        <v>7</v>
      </c>
      <c r="F830" s="2777"/>
      <c r="G830" s="2841">
        <v>38202.400000000001</v>
      </c>
      <c r="H830" s="2842">
        <v>38202.400000000001</v>
      </c>
      <c r="I830" s="2759">
        <v>267416.8</v>
      </c>
      <c r="J830" s="2760"/>
      <c r="K830" s="140"/>
      <c r="L830" s="155" t="s">
        <v>521</v>
      </c>
      <c r="M830" s="156"/>
      <c r="N830" s="156"/>
      <c r="O830" s="2759"/>
      <c r="P830" s="2760"/>
      <c r="Q830" s="2759"/>
      <c r="R830" s="2760"/>
      <c r="S830" s="2759">
        <v>0</v>
      </c>
      <c r="T830" s="2760"/>
    </row>
    <row r="831" spans="1:20" ht="17.100000000000001" customHeight="1" x14ac:dyDescent="0.4">
      <c r="A831" s="2789" t="s">
        <v>522</v>
      </c>
      <c r="B831" s="2790"/>
      <c r="C831" s="136" t="s">
        <v>502</v>
      </c>
      <c r="D831" s="136" t="s">
        <v>503</v>
      </c>
      <c r="E831" s="2776">
        <v>5</v>
      </c>
      <c r="F831" s="2777"/>
      <c r="G831" s="2841">
        <v>38202.400000000001</v>
      </c>
      <c r="H831" s="2842">
        <v>38202.400000000001</v>
      </c>
      <c r="I831" s="2759">
        <v>191012</v>
      </c>
      <c r="J831" s="2760"/>
      <c r="K831" s="140"/>
      <c r="L831" s="155" t="s">
        <v>580</v>
      </c>
      <c r="M831" s="156" t="s">
        <v>834</v>
      </c>
      <c r="N831" s="156" t="s">
        <v>835</v>
      </c>
      <c r="O831" s="2759">
        <v>10</v>
      </c>
      <c r="P831" s="2760"/>
      <c r="Q831" s="2759">
        <v>41685.56</v>
      </c>
      <c r="R831" s="2760"/>
      <c r="S831" s="2759">
        <v>416855.6</v>
      </c>
      <c r="T831" s="2760"/>
    </row>
    <row r="832" spans="1:20" ht="17.100000000000001" customHeight="1" x14ac:dyDescent="0.4">
      <c r="A832" s="153" t="s">
        <v>836</v>
      </c>
      <c r="B832" s="154"/>
      <c r="C832" s="136" t="s">
        <v>502</v>
      </c>
      <c r="D832" s="136" t="s">
        <v>503</v>
      </c>
      <c r="E832" s="2776">
        <v>22</v>
      </c>
      <c r="F832" s="2777"/>
      <c r="G832" s="2841">
        <v>38202.400000000001</v>
      </c>
      <c r="H832" s="2842">
        <v>38202.400000000001</v>
      </c>
      <c r="I832" s="2759">
        <v>840452.8</v>
      </c>
      <c r="J832" s="2760"/>
      <c r="K832" s="140"/>
      <c r="L832" s="155" t="s">
        <v>516</v>
      </c>
      <c r="M832" s="155"/>
      <c r="N832" s="155"/>
      <c r="O832" s="2759"/>
      <c r="P832" s="2760"/>
      <c r="Q832" s="2759"/>
      <c r="R832" s="2760"/>
      <c r="S832" s="2759"/>
      <c r="T832" s="2760"/>
    </row>
    <row r="833" spans="1:20" ht="17.100000000000001" customHeight="1" x14ac:dyDescent="0.4">
      <c r="A833" s="153" t="s">
        <v>525</v>
      </c>
      <c r="B833" s="157"/>
      <c r="C833" s="136" t="s">
        <v>502</v>
      </c>
      <c r="D833" s="136" t="s">
        <v>503</v>
      </c>
      <c r="E833" s="2773">
        <v>5</v>
      </c>
      <c r="F833" s="2774"/>
      <c r="G833" s="2841">
        <v>38202.400000000001</v>
      </c>
      <c r="H833" s="2842">
        <v>38202.400000000001</v>
      </c>
      <c r="I833" s="2759">
        <v>191012</v>
      </c>
      <c r="J833" s="2760"/>
      <c r="K833" s="140"/>
      <c r="L833" s="155"/>
      <c r="M833" s="155"/>
      <c r="N833" s="155"/>
      <c r="O833" s="2759"/>
      <c r="P833" s="2760"/>
      <c r="Q833" s="2759"/>
      <c r="R833" s="2760"/>
      <c r="S833" s="2759"/>
      <c r="T833" s="2760"/>
    </row>
    <row r="834" spans="1:20" ht="17.100000000000001" customHeight="1" x14ac:dyDescent="0.3">
      <c r="A834" s="153" t="s">
        <v>481</v>
      </c>
      <c r="B834" s="154"/>
      <c r="C834" s="136"/>
      <c r="D834" s="136"/>
      <c r="E834" s="2759"/>
      <c r="F834" s="2760"/>
      <c r="G834" s="2759"/>
      <c r="H834" s="2760"/>
      <c r="I834" s="2759">
        <v>0</v>
      </c>
      <c r="J834" s="2760"/>
      <c r="K834" s="140"/>
      <c r="L834" s="155"/>
      <c r="M834" s="155"/>
      <c r="N834" s="155"/>
      <c r="O834" s="2759"/>
      <c r="P834" s="2760"/>
      <c r="Q834" s="2759"/>
      <c r="R834" s="2760"/>
      <c r="S834" s="2759"/>
      <c r="T834" s="2760"/>
    </row>
    <row r="835" spans="1:20" ht="17.100000000000001" customHeight="1" x14ac:dyDescent="0.4">
      <c r="A835" s="2778" t="s">
        <v>526</v>
      </c>
      <c r="B835" s="2779"/>
      <c r="C835" s="136" t="s">
        <v>502</v>
      </c>
      <c r="D835" s="136" t="s">
        <v>503</v>
      </c>
      <c r="E835" s="2776">
        <v>8</v>
      </c>
      <c r="F835" s="2777"/>
      <c r="G835" s="2841">
        <v>38202.400000000001</v>
      </c>
      <c r="H835" s="2842">
        <v>38202.400000000001</v>
      </c>
      <c r="I835" s="2759">
        <v>305619.20000000001</v>
      </c>
      <c r="J835" s="2760"/>
      <c r="K835" s="140"/>
      <c r="L835" s="158" t="s">
        <v>527</v>
      </c>
      <c r="M835" s="159"/>
      <c r="N835" s="159"/>
      <c r="O835" s="2791"/>
      <c r="P835" s="2792"/>
      <c r="Q835" s="2791"/>
      <c r="R835" s="2792"/>
      <c r="S835" s="2793">
        <v>12687869.965979999</v>
      </c>
      <c r="T835" s="2794"/>
    </row>
    <row r="836" spans="1:20" ht="17.100000000000001" customHeight="1" x14ac:dyDescent="0.3">
      <c r="A836" s="153" t="s">
        <v>528</v>
      </c>
      <c r="B836" s="154"/>
      <c r="C836" s="136"/>
      <c r="D836" s="136"/>
      <c r="E836" s="2776"/>
      <c r="F836" s="2777"/>
      <c r="G836" s="2759"/>
      <c r="H836" s="2760"/>
      <c r="I836" s="2759">
        <v>0</v>
      </c>
      <c r="J836" s="2760"/>
      <c r="K836" s="140"/>
      <c r="L836" s="160" t="s">
        <v>582</v>
      </c>
      <c r="M836" s="161"/>
      <c r="N836" s="161"/>
      <c r="O836" s="162"/>
      <c r="P836" s="162"/>
      <c r="Q836" s="162"/>
      <c r="R836" s="162"/>
      <c r="S836" s="162"/>
      <c r="T836" s="163"/>
    </row>
    <row r="837" spans="1:20" ht="17.100000000000001" customHeight="1" x14ac:dyDescent="0.4">
      <c r="A837" s="2778" t="s">
        <v>530</v>
      </c>
      <c r="B837" s="2779"/>
      <c r="C837" s="136" t="s">
        <v>502</v>
      </c>
      <c r="D837" s="136" t="s">
        <v>503</v>
      </c>
      <c r="E837" s="2776">
        <v>8</v>
      </c>
      <c r="F837" s="2777"/>
      <c r="G837" s="2841">
        <v>38202.400000000001</v>
      </c>
      <c r="H837" s="2842">
        <v>38202.400000000001</v>
      </c>
      <c r="I837" s="2759">
        <v>305619.20000000001</v>
      </c>
      <c r="J837" s="2760"/>
      <c r="K837" s="140"/>
      <c r="L837" s="164" t="s">
        <v>531</v>
      </c>
      <c r="M837" s="165">
        <v>0.05</v>
      </c>
      <c r="N837" s="166"/>
      <c r="O837" s="32"/>
      <c r="P837" s="32"/>
      <c r="Q837" s="32"/>
      <c r="R837" s="32"/>
      <c r="S837" s="2775">
        <v>1126298.7574764143</v>
      </c>
      <c r="T837" s="2760"/>
    </row>
    <row r="838" spans="1:20" ht="17.100000000000001" customHeight="1" x14ac:dyDescent="0.3">
      <c r="A838" s="153" t="s">
        <v>532</v>
      </c>
      <c r="B838" s="154"/>
      <c r="C838" s="136"/>
      <c r="D838" s="136"/>
      <c r="E838" s="2776"/>
      <c r="F838" s="2777"/>
      <c r="G838" s="2759"/>
      <c r="H838" s="2760"/>
      <c r="I838" s="2759">
        <v>0</v>
      </c>
      <c r="J838" s="2760"/>
      <c r="K838" s="140"/>
      <c r="L838" s="168" t="s">
        <v>533</v>
      </c>
      <c r="M838" s="166"/>
      <c r="N838" s="166"/>
      <c r="O838" s="32"/>
      <c r="P838" s="32"/>
      <c r="Q838" s="32"/>
      <c r="R838" s="32"/>
      <c r="S838" s="2775">
        <v>125000</v>
      </c>
      <c r="T838" s="2760"/>
    </row>
    <row r="839" spans="1:20" ht="17.100000000000001" customHeight="1" x14ac:dyDescent="0.3">
      <c r="A839" s="149" t="s">
        <v>583</v>
      </c>
      <c r="B839" s="152"/>
      <c r="C839" s="156"/>
      <c r="D839" s="156"/>
      <c r="E839" s="2773"/>
      <c r="F839" s="2774"/>
      <c r="G839" s="2759"/>
      <c r="H839" s="2760"/>
      <c r="I839" s="2759">
        <v>0</v>
      </c>
      <c r="J839" s="2760"/>
      <c r="K839" s="140"/>
      <c r="L839" s="169" t="s">
        <v>535</v>
      </c>
      <c r="M839" s="166"/>
      <c r="N839" s="166"/>
      <c r="O839" s="32"/>
      <c r="P839" s="32"/>
      <c r="Q839" s="32"/>
      <c r="R839" s="32"/>
      <c r="S839" s="2775">
        <v>850000</v>
      </c>
      <c r="T839" s="2760"/>
    </row>
    <row r="840" spans="1:20" ht="17.100000000000001" customHeight="1" x14ac:dyDescent="0.4">
      <c r="A840" s="170" t="s">
        <v>584</v>
      </c>
      <c r="B840" s="171"/>
      <c r="C840" s="172" t="s">
        <v>502</v>
      </c>
      <c r="D840" s="136" t="s">
        <v>503</v>
      </c>
      <c r="E840" s="2996">
        <v>7</v>
      </c>
      <c r="F840" s="2997"/>
      <c r="G840" s="2841">
        <v>38202.400000000001</v>
      </c>
      <c r="H840" s="2842">
        <v>38202.400000000001</v>
      </c>
      <c r="I840" s="2759">
        <v>267416.8</v>
      </c>
      <c r="J840" s="2760"/>
      <c r="K840" s="140"/>
      <c r="L840" s="169" t="s">
        <v>585</v>
      </c>
      <c r="M840" s="166"/>
      <c r="N840" s="166"/>
      <c r="O840" s="32"/>
      <c r="P840" s="32"/>
      <c r="Q840" s="32"/>
      <c r="R840" s="32"/>
      <c r="S840" s="2775">
        <v>1126298.7574764143</v>
      </c>
      <c r="T840" s="2760"/>
    </row>
    <row r="841" spans="1:20" ht="17.100000000000001" customHeight="1" x14ac:dyDescent="0.3">
      <c r="A841" s="153" t="s">
        <v>538</v>
      </c>
      <c r="B841" s="154"/>
      <c r="C841" s="136"/>
      <c r="D841" s="136"/>
      <c r="E841" s="2776"/>
      <c r="F841" s="2777"/>
      <c r="G841" s="2759"/>
      <c r="H841" s="2760"/>
      <c r="I841" s="2759">
        <v>0</v>
      </c>
      <c r="J841" s="2760"/>
      <c r="K841" s="140"/>
      <c r="L841" s="185" t="s">
        <v>510</v>
      </c>
      <c r="M841" s="173"/>
      <c r="N841" s="173"/>
      <c r="O841" s="186"/>
      <c r="P841" s="186"/>
      <c r="Q841" s="186"/>
      <c r="R841" s="186"/>
      <c r="S841" s="2757">
        <v>160000</v>
      </c>
      <c r="T841" s="2758"/>
    </row>
    <row r="842" spans="1:20" ht="17.100000000000001" customHeight="1" x14ac:dyDescent="0.3">
      <c r="A842" s="2778" t="s">
        <v>732</v>
      </c>
      <c r="B842" s="2779"/>
      <c r="C842" s="136"/>
      <c r="D842" s="136"/>
      <c r="E842" s="2776"/>
      <c r="F842" s="2777"/>
      <c r="G842" s="2759"/>
      <c r="H842" s="2760"/>
      <c r="I842" s="2759">
        <v>0</v>
      </c>
      <c r="J842" s="2760"/>
      <c r="K842" s="140"/>
      <c r="L842" s="174" t="s">
        <v>539</v>
      </c>
      <c r="M842" s="175"/>
      <c r="N842" s="175"/>
      <c r="O842" s="176"/>
      <c r="P842" s="176"/>
      <c r="Q842" s="176"/>
      <c r="R842" s="176"/>
      <c r="S842" s="2787">
        <v>3387597.5149528291</v>
      </c>
      <c r="T842" s="2788"/>
    </row>
    <row r="843" spans="1:20" ht="17.100000000000001" customHeight="1" x14ac:dyDescent="0.4">
      <c r="A843" s="2778" t="s">
        <v>540</v>
      </c>
      <c r="B843" s="2779"/>
      <c r="C843" s="136" t="s">
        <v>502</v>
      </c>
      <c r="D843" s="136" t="s">
        <v>503</v>
      </c>
      <c r="E843" s="2759">
        <v>1</v>
      </c>
      <c r="F843" s="2760"/>
      <c r="G843" s="2841">
        <v>38202.400000000001</v>
      </c>
      <c r="H843" s="2842">
        <v>38202.400000000001</v>
      </c>
      <c r="I843" s="2759">
        <v>38202.400000000001</v>
      </c>
      <c r="J843" s="2760"/>
      <c r="K843" s="140"/>
      <c r="L843" s="177"/>
      <c r="M843" s="166"/>
      <c r="N843" s="166"/>
      <c r="O843" s="32"/>
      <c r="P843" s="32"/>
      <c r="Q843" s="32"/>
      <c r="R843" s="32"/>
      <c r="S843" s="32"/>
      <c r="T843" s="167"/>
    </row>
    <row r="844" spans="1:20" ht="17.100000000000001" customHeight="1" thickBot="1" x14ac:dyDescent="0.45">
      <c r="A844" s="2778" t="s">
        <v>541</v>
      </c>
      <c r="B844" s="2779"/>
      <c r="C844" s="136" t="s">
        <v>502</v>
      </c>
      <c r="D844" s="136" t="s">
        <v>503</v>
      </c>
      <c r="E844" s="2776">
        <v>4</v>
      </c>
      <c r="F844" s="2777"/>
      <c r="G844" s="2841">
        <v>38202.400000000001</v>
      </c>
      <c r="H844" s="2842">
        <v>38202.400000000001</v>
      </c>
      <c r="I844" s="2759">
        <v>152809.60000000001</v>
      </c>
      <c r="J844" s="2760"/>
      <c r="K844" s="140"/>
      <c r="L844" s="178" t="s">
        <v>588</v>
      </c>
      <c r="M844" s="179"/>
      <c r="N844" s="179"/>
      <c r="O844" s="179"/>
      <c r="P844" s="179"/>
      <c r="Q844" s="179"/>
      <c r="R844" s="179"/>
      <c r="S844" s="2780">
        <v>25913572.664481111</v>
      </c>
      <c r="T844" s="2781"/>
    </row>
    <row r="845" spans="1:20" ht="17.100000000000001" customHeight="1" thickBot="1" x14ac:dyDescent="0.45">
      <c r="A845" s="149" t="s">
        <v>543</v>
      </c>
      <c r="B845" s="152"/>
      <c r="C845" s="156" t="s">
        <v>502</v>
      </c>
      <c r="D845" s="136" t="s">
        <v>503</v>
      </c>
      <c r="E845" s="2759">
        <v>2</v>
      </c>
      <c r="F845" s="2760"/>
      <c r="G845" s="2841">
        <v>38202.400000000001</v>
      </c>
      <c r="H845" s="2842">
        <v>38202.400000000001</v>
      </c>
      <c r="I845" s="2759">
        <v>76404.800000000003</v>
      </c>
      <c r="J845" s="2760"/>
      <c r="K845" s="140"/>
      <c r="L845" s="53"/>
      <c r="M845" s="53"/>
      <c r="N845" s="53"/>
      <c r="O845" s="53"/>
      <c r="P845" s="53"/>
      <c r="Q845" s="53"/>
      <c r="R845" s="53"/>
      <c r="S845" s="53"/>
      <c r="T845" s="53"/>
    </row>
    <row r="846" spans="1:20" ht="17.100000000000001" customHeight="1" x14ac:dyDescent="0.4">
      <c r="A846" s="149" t="s">
        <v>544</v>
      </c>
      <c r="B846" s="152"/>
      <c r="C846" s="156" t="s">
        <v>502</v>
      </c>
      <c r="D846" s="136" t="s">
        <v>503</v>
      </c>
      <c r="E846" s="2759">
        <v>2</v>
      </c>
      <c r="F846" s="2760"/>
      <c r="G846" s="2841">
        <v>38202.400000000001</v>
      </c>
      <c r="H846" s="2842">
        <v>38202.400000000001</v>
      </c>
      <c r="I846" s="2759">
        <v>76404.800000000003</v>
      </c>
      <c r="J846" s="2760"/>
      <c r="K846" s="140"/>
      <c r="L846" s="53"/>
      <c r="M846" s="2782" t="s">
        <v>545</v>
      </c>
      <c r="N846" s="2783"/>
      <c r="O846" s="2783"/>
      <c r="P846" s="2783"/>
      <c r="Q846" s="2784"/>
      <c r="R846" s="53"/>
      <c r="S846" s="53"/>
      <c r="T846" s="53"/>
    </row>
    <row r="847" spans="1:20" ht="17.100000000000001" customHeight="1" x14ac:dyDescent="0.3">
      <c r="A847" s="149" t="s">
        <v>546</v>
      </c>
      <c r="B847" s="152"/>
      <c r="C847" s="156"/>
      <c r="D847" s="156"/>
      <c r="E847" s="2759"/>
      <c r="F847" s="2760"/>
      <c r="G847" s="2759"/>
      <c r="H847" s="2760"/>
      <c r="I847" s="2759">
        <v>0</v>
      </c>
      <c r="J847" s="2760"/>
      <c r="K847" s="140"/>
      <c r="L847" s="166"/>
      <c r="M847" s="116" t="s">
        <v>547</v>
      </c>
      <c r="N847" s="117"/>
      <c r="O847" s="117"/>
      <c r="P847" s="117"/>
      <c r="Q847" s="118">
        <v>16.750894403215835</v>
      </c>
      <c r="R847" s="166"/>
      <c r="S847" s="166"/>
      <c r="T847" s="166"/>
    </row>
    <row r="848" spans="1:20" ht="17.100000000000001" customHeight="1" x14ac:dyDescent="0.3">
      <c r="A848" s="149" t="s">
        <v>548</v>
      </c>
      <c r="B848" s="152"/>
      <c r="C848" s="156"/>
      <c r="D848" s="156"/>
      <c r="E848" s="2759"/>
      <c r="F848" s="2760"/>
      <c r="G848" s="2759"/>
      <c r="H848" s="2760"/>
      <c r="I848" s="2759">
        <v>0</v>
      </c>
      <c r="J848" s="2760"/>
      <c r="K848" s="140"/>
      <c r="L848" s="166"/>
      <c r="M848" s="119" t="s">
        <v>549</v>
      </c>
      <c r="N848" s="117"/>
      <c r="O848" s="117"/>
      <c r="P848" s="120"/>
      <c r="Q848" s="121">
        <v>25913572.664481111</v>
      </c>
      <c r="R848" s="166"/>
      <c r="S848" s="166"/>
      <c r="T848" s="166"/>
    </row>
    <row r="849" spans="1:20" ht="17.100000000000001" customHeight="1" x14ac:dyDescent="0.35">
      <c r="A849" s="151" t="s">
        <v>550</v>
      </c>
      <c r="B849" s="152"/>
      <c r="C849" s="156"/>
      <c r="D849" s="156"/>
      <c r="E849" s="2759"/>
      <c r="F849" s="2760"/>
      <c r="G849" s="2759"/>
      <c r="H849" s="2760"/>
      <c r="I849" s="2765">
        <v>5067199.9435482845</v>
      </c>
      <c r="J849" s="2766"/>
      <c r="K849" s="137"/>
      <c r="L849" s="166"/>
      <c r="M849" s="116" t="s">
        <v>551</v>
      </c>
      <c r="N849" s="117"/>
      <c r="O849" s="117"/>
      <c r="P849" s="117"/>
      <c r="Q849" s="121">
        <v>1688500</v>
      </c>
      <c r="R849" s="55"/>
      <c r="S849" s="166"/>
      <c r="T849" s="166"/>
    </row>
    <row r="850" spans="1:20" ht="17.100000000000001" customHeight="1" x14ac:dyDescent="0.4">
      <c r="A850" s="149" t="s">
        <v>552</v>
      </c>
      <c r="B850" s="152"/>
      <c r="C850" s="156" t="s">
        <v>502</v>
      </c>
      <c r="D850" s="136" t="s">
        <v>503</v>
      </c>
      <c r="E850" s="2759">
        <v>60</v>
      </c>
      <c r="F850" s="2760"/>
      <c r="G850" s="2841">
        <v>38202.400000000001</v>
      </c>
      <c r="H850" s="2842">
        <v>38202.400000000001</v>
      </c>
      <c r="I850" s="2759">
        <v>2292144</v>
      </c>
      <c r="J850" s="2760"/>
      <c r="K850" s="140"/>
      <c r="L850" s="166"/>
      <c r="M850" s="116" t="s">
        <v>763</v>
      </c>
      <c r="N850" s="117"/>
      <c r="O850" s="117"/>
      <c r="P850" s="117"/>
      <c r="Q850" s="121">
        <v>28283885.199829936</v>
      </c>
      <c r="R850" s="61"/>
      <c r="S850" s="166"/>
      <c r="T850" s="166"/>
    </row>
    <row r="851" spans="1:20" ht="17.100000000000001" customHeight="1" thickBot="1" x14ac:dyDescent="0.35">
      <c r="A851" s="149" t="s">
        <v>733</v>
      </c>
      <c r="B851" s="152"/>
      <c r="C851" s="156"/>
      <c r="D851" s="136"/>
      <c r="E851" s="2759"/>
      <c r="F851" s="2760"/>
      <c r="G851" s="2759"/>
      <c r="H851" s="2760"/>
      <c r="I851" s="2759">
        <v>0</v>
      </c>
      <c r="J851" s="2760"/>
      <c r="K851" s="140"/>
      <c r="L851" s="166"/>
      <c r="M851" s="123" t="s">
        <v>554</v>
      </c>
      <c r="N851" s="124"/>
      <c r="O851" s="124"/>
      <c r="P851" s="124"/>
      <c r="Q851" s="125">
        <v>2370312.5353488252</v>
      </c>
      <c r="R851" s="166"/>
      <c r="S851" s="166"/>
      <c r="T851" s="166"/>
    </row>
    <row r="852" spans="1:20" ht="17.100000000000001" customHeight="1" thickBot="1" x14ac:dyDescent="0.45">
      <c r="A852" s="149" t="s">
        <v>837</v>
      </c>
      <c r="B852" s="152"/>
      <c r="C852" s="156" t="s">
        <v>502</v>
      </c>
      <c r="D852" s="136" t="s">
        <v>503</v>
      </c>
      <c r="E852" s="2759">
        <v>30</v>
      </c>
      <c r="F852" s="2760"/>
      <c r="G852" s="2841">
        <v>38202.400000000001</v>
      </c>
      <c r="H852" s="2842">
        <v>38202.400000000001</v>
      </c>
      <c r="I852" s="2759">
        <v>1146072</v>
      </c>
      <c r="J852" s="2760"/>
      <c r="K852" s="140"/>
      <c r="L852" s="53"/>
      <c r="M852" s="1097" t="s">
        <v>764</v>
      </c>
      <c r="N852" s="1098"/>
      <c r="O852" s="1098"/>
      <c r="P852" s="1098"/>
      <c r="Q852" s="1100">
        <v>9.1469924507852038</v>
      </c>
      <c r="R852" s="53"/>
      <c r="S852" s="53"/>
      <c r="T852" s="53"/>
    </row>
    <row r="853" spans="1:20" ht="17.100000000000001" customHeight="1" x14ac:dyDescent="0.3">
      <c r="A853" s="149" t="s">
        <v>562</v>
      </c>
      <c r="B853" s="152"/>
      <c r="C853" s="156" t="s">
        <v>768</v>
      </c>
      <c r="D853" s="156" t="s">
        <v>561</v>
      </c>
      <c r="E853" s="2771">
        <v>16.750894403215835</v>
      </c>
      <c r="F853" s="2772"/>
      <c r="G853" s="2759">
        <v>97247.58</v>
      </c>
      <c r="H853" s="2760">
        <v>97247.58</v>
      </c>
      <c r="I853" s="2759">
        <v>1628983.9435482842</v>
      </c>
      <c r="J853" s="2760"/>
      <c r="K853" s="140"/>
      <c r="L853" s="7" t="s">
        <v>1530</v>
      </c>
      <c r="M853" s="8"/>
      <c r="N853" s="8"/>
      <c r="O853" s="8"/>
      <c r="P853" s="9"/>
      <c r="Q853" s="10"/>
      <c r="R853" s="2085"/>
      <c r="S853" s="52"/>
      <c r="T853" s="53"/>
    </row>
    <row r="854" spans="1:20" ht="17.100000000000001" customHeight="1" x14ac:dyDescent="0.3">
      <c r="A854" s="149"/>
      <c r="B854" s="152"/>
      <c r="C854" s="156"/>
      <c r="D854" s="156"/>
      <c r="E854" s="2759"/>
      <c r="F854" s="2760"/>
      <c r="G854" s="2759"/>
      <c r="H854" s="2760"/>
      <c r="I854" s="2759"/>
      <c r="J854" s="2760"/>
      <c r="K854" s="140"/>
      <c r="L854" s="2155" t="s">
        <v>1585</v>
      </c>
      <c r="M854" s="53"/>
      <c r="N854" s="53"/>
      <c r="O854" s="53"/>
      <c r="P854" s="53"/>
      <c r="Q854" s="53"/>
      <c r="R854" s="53"/>
      <c r="S854" s="53"/>
      <c r="T854" s="53"/>
    </row>
    <row r="855" spans="1:20" ht="17.100000000000001" customHeight="1" thickBot="1" x14ac:dyDescent="0.25">
      <c r="A855" s="180" t="s">
        <v>563</v>
      </c>
      <c r="B855" s="181"/>
      <c r="C855" s="182"/>
      <c r="D855" s="183"/>
      <c r="E855" s="2761">
        <v>205</v>
      </c>
      <c r="F855" s="2762"/>
      <c r="G855" s="2763"/>
      <c r="H855" s="2764"/>
      <c r="I855" s="2761">
        <v>9838105.1835482847</v>
      </c>
      <c r="J855" s="2762"/>
      <c r="K855" s="184"/>
      <c r="L855" s="166"/>
      <c r="M855" s="53"/>
      <c r="N855" s="53"/>
      <c r="O855" s="53"/>
      <c r="P855" s="53"/>
      <c r="Q855" s="53"/>
      <c r="R855" s="61"/>
      <c r="S855" s="166"/>
      <c r="T855" s="166"/>
    </row>
    <row r="856" spans="1:20" ht="14.1" customHeight="1" x14ac:dyDescent="0.2">
      <c r="A856" s="48"/>
      <c r="B856" s="48"/>
      <c r="C856" s="49"/>
      <c r="D856" s="49"/>
      <c r="E856" s="49"/>
      <c r="F856" s="49"/>
      <c r="G856" s="50"/>
      <c r="H856" s="50"/>
      <c r="I856" s="52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</row>
    <row r="857" spans="1:20" ht="14.1" customHeight="1" x14ac:dyDescent="0.2"/>
    <row r="858" spans="1:20" ht="14.1" customHeight="1" x14ac:dyDescent="0.2"/>
    <row r="861" spans="1:20" ht="18" x14ac:dyDescent="0.2">
      <c r="A861" s="2811" t="s">
        <v>1921</v>
      </c>
      <c r="B861" s="2811"/>
      <c r="C861" s="2811"/>
      <c r="D861" s="2811"/>
      <c r="E861" s="2811"/>
      <c r="F861" s="2811"/>
      <c r="G861" s="2811"/>
      <c r="H861" s="2811"/>
      <c r="I861" s="2811"/>
      <c r="J861" s="2811"/>
      <c r="K861" s="2811"/>
      <c r="L861" s="2811"/>
      <c r="M861" s="2811"/>
      <c r="N861" s="2811"/>
      <c r="O861" s="2811"/>
      <c r="P861" s="2811"/>
      <c r="Q861" s="2811"/>
      <c r="R861" s="2811"/>
      <c r="S861" s="2811"/>
      <c r="T861" s="2811"/>
    </row>
    <row r="862" spans="1:20" ht="17.100000000000001" customHeight="1" x14ac:dyDescent="0.2">
      <c r="A862" s="56"/>
      <c r="B862" s="56"/>
      <c r="C862" s="131"/>
      <c r="D862" s="57"/>
      <c r="E862" s="57"/>
      <c r="F862" s="57"/>
      <c r="G862" s="59"/>
      <c r="H862" s="59"/>
      <c r="I862" s="61"/>
      <c r="J862" s="53"/>
      <c r="K862" s="53"/>
      <c r="L862" s="56"/>
      <c r="M862" s="56"/>
      <c r="N862" s="131"/>
      <c r="O862" s="53"/>
      <c r="P862" s="53"/>
      <c r="Q862" s="53"/>
      <c r="R862" s="53"/>
      <c r="S862" s="53"/>
      <c r="T862" s="53"/>
    </row>
    <row r="863" spans="1:20" ht="17.100000000000001" customHeight="1" thickBot="1" x14ac:dyDescent="0.25">
      <c r="A863" s="56"/>
      <c r="B863" s="56"/>
      <c r="C863" s="57"/>
      <c r="D863" s="57"/>
      <c r="E863" s="57"/>
      <c r="F863" s="57"/>
      <c r="G863" s="59"/>
      <c r="H863" s="59"/>
      <c r="I863" s="61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</row>
    <row r="864" spans="1:20" ht="17.100000000000001" customHeight="1" x14ac:dyDescent="0.3">
      <c r="A864" s="2812" t="s">
        <v>441</v>
      </c>
      <c r="B864" s="2813"/>
      <c r="C864" s="2818" t="s">
        <v>442</v>
      </c>
      <c r="D864" s="2819"/>
      <c r="E864" s="2819"/>
      <c r="F864" s="2820"/>
      <c r="G864" s="2824" t="s">
        <v>443</v>
      </c>
      <c r="H864" s="2825"/>
      <c r="I864" s="2818" t="s">
        <v>445</v>
      </c>
      <c r="J864" s="2820"/>
      <c r="K864" s="62"/>
      <c r="L864" s="2826" t="s">
        <v>441</v>
      </c>
      <c r="M864" s="2818" t="s">
        <v>442</v>
      </c>
      <c r="N864" s="2819"/>
      <c r="O864" s="2819"/>
      <c r="P864" s="2820"/>
      <c r="Q864" s="2824" t="s">
        <v>443</v>
      </c>
      <c r="R864" s="2825"/>
      <c r="S864" s="2818" t="s">
        <v>445</v>
      </c>
      <c r="T864" s="2820"/>
    </row>
    <row r="865" spans="1:20" ht="17.100000000000001" customHeight="1" thickBot="1" x14ac:dyDescent="0.35">
      <c r="A865" s="2814"/>
      <c r="B865" s="2815"/>
      <c r="C865" s="2821"/>
      <c r="D865" s="2822"/>
      <c r="E865" s="2822"/>
      <c r="F865" s="2823"/>
      <c r="G865" s="2829" t="s">
        <v>446</v>
      </c>
      <c r="H865" s="2830"/>
      <c r="I865" s="2831"/>
      <c r="J865" s="2832"/>
      <c r="K865" s="62"/>
      <c r="L865" s="2827"/>
      <c r="M865" s="2821"/>
      <c r="N865" s="2822"/>
      <c r="O865" s="2822"/>
      <c r="P865" s="2823"/>
      <c r="Q865" s="2829" t="s">
        <v>446</v>
      </c>
      <c r="R865" s="2830"/>
      <c r="S865" s="2831"/>
      <c r="T865" s="2832"/>
    </row>
    <row r="866" spans="1:20" ht="17.100000000000001" customHeight="1" x14ac:dyDescent="0.3">
      <c r="A866" s="2814"/>
      <c r="B866" s="2815"/>
      <c r="C866" s="2243" t="s">
        <v>447</v>
      </c>
      <c r="D866" s="2833" t="s">
        <v>448</v>
      </c>
      <c r="E866" s="2818" t="s">
        <v>449</v>
      </c>
      <c r="F866" s="2820"/>
      <c r="G866" s="2829" t="s">
        <v>450</v>
      </c>
      <c r="H866" s="2830"/>
      <c r="I866" s="2831" t="s">
        <v>354</v>
      </c>
      <c r="J866" s="2832"/>
      <c r="K866" s="62"/>
      <c r="L866" s="2827"/>
      <c r="M866" s="2242" t="s">
        <v>447</v>
      </c>
      <c r="N866" s="2833" t="s">
        <v>448</v>
      </c>
      <c r="O866" s="2818" t="s">
        <v>449</v>
      </c>
      <c r="P866" s="2820"/>
      <c r="Q866" s="2829" t="s">
        <v>450</v>
      </c>
      <c r="R866" s="2830"/>
      <c r="S866" s="2831" t="s">
        <v>354</v>
      </c>
      <c r="T866" s="2832"/>
    </row>
    <row r="867" spans="1:20" ht="17.100000000000001" customHeight="1" thickBot="1" x14ac:dyDescent="0.35">
      <c r="A867" s="2816"/>
      <c r="B867" s="2817"/>
      <c r="C867" s="2241" t="s">
        <v>451</v>
      </c>
      <c r="D867" s="2834"/>
      <c r="E867" s="2821"/>
      <c r="F867" s="2823"/>
      <c r="G867" s="2761"/>
      <c r="H867" s="2762"/>
      <c r="I867" s="2835"/>
      <c r="J867" s="2836"/>
      <c r="K867" s="62"/>
      <c r="L867" s="2828"/>
      <c r="M867" s="2240" t="s">
        <v>451</v>
      </c>
      <c r="N867" s="2834"/>
      <c r="O867" s="2821"/>
      <c r="P867" s="2823"/>
      <c r="Q867" s="2761"/>
      <c r="R867" s="2762"/>
      <c r="S867" s="2821"/>
      <c r="T867" s="2823"/>
    </row>
    <row r="868" spans="1:20" ht="17.100000000000001" customHeight="1" x14ac:dyDescent="0.3">
      <c r="A868" s="132" t="s">
        <v>452</v>
      </c>
      <c r="B868" s="133"/>
      <c r="C868" s="2244"/>
      <c r="D868" s="2244"/>
      <c r="E868" s="2803"/>
      <c r="F868" s="2804"/>
      <c r="G868" s="2805"/>
      <c r="H868" s="2806"/>
      <c r="I868" s="2807"/>
      <c r="J868" s="2808"/>
      <c r="K868" s="53"/>
      <c r="L868" s="135" t="s">
        <v>453</v>
      </c>
      <c r="M868" s="2244"/>
      <c r="N868" s="2244"/>
      <c r="O868" s="2805"/>
      <c r="P868" s="2806"/>
      <c r="Q868" s="2805"/>
      <c r="R868" s="2806"/>
      <c r="S868" s="2805"/>
      <c r="T868" s="2806"/>
    </row>
    <row r="869" spans="1:20" ht="17.100000000000001" customHeight="1" x14ac:dyDescent="0.35">
      <c r="A869" s="2795" t="s">
        <v>454</v>
      </c>
      <c r="B869" s="2796"/>
      <c r="C869" s="2235"/>
      <c r="D869" s="2235"/>
      <c r="E869" s="2776"/>
      <c r="F869" s="2777"/>
      <c r="G869" s="2759"/>
      <c r="H869" s="2760"/>
      <c r="I869" s="2765">
        <v>191012</v>
      </c>
      <c r="J869" s="2766"/>
      <c r="K869" s="137"/>
      <c r="L869" s="138"/>
      <c r="M869" s="2235"/>
      <c r="N869" s="2235"/>
      <c r="O869" s="2759"/>
      <c r="P869" s="2760"/>
      <c r="Q869" s="2759"/>
      <c r="R869" s="2760"/>
      <c r="S869" s="2759"/>
      <c r="T869" s="2760"/>
    </row>
    <row r="870" spans="1:20" ht="17.100000000000001" customHeight="1" x14ac:dyDescent="0.4">
      <c r="A870" s="2789" t="s">
        <v>1642</v>
      </c>
      <c r="B870" s="2790"/>
      <c r="C870" s="2235"/>
      <c r="D870" s="2235"/>
      <c r="E870" s="2776"/>
      <c r="F870" s="2777"/>
      <c r="G870" s="2809"/>
      <c r="H870" s="2810"/>
      <c r="I870" s="2759">
        <v>0</v>
      </c>
      <c r="J870" s="2760"/>
      <c r="K870" s="2248"/>
      <c r="L870" s="138" t="s">
        <v>456</v>
      </c>
      <c r="M870" s="2235"/>
      <c r="N870" s="2255" t="s">
        <v>1650</v>
      </c>
      <c r="O870" s="2759">
        <v>1</v>
      </c>
      <c r="P870" s="2760"/>
      <c r="Q870" s="2759">
        <v>1700000</v>
      </c>
      <c r="R870" s="2760"/>
      <c r="S870" s="2759">
        <v>1700000</v>
      </c>
      <c r="T870" s="2760"/>
    </row>
    <row r="871" spans="1:20" ht="17.100000000000001" customHeight="1" x14ac:dyDescent="0.3">
      <c r="A871" s="2789"/>
      <c r="B871" s="2790"/>
      <c r="C871" s="2255" t="s">
        <v>502</v>
      </c>
      <c r="D871" s="2255" t="s">
        <v>503</v>
      </c>
      <c r="E871" s="2776">
        <v>5</v>
      </c>
      <c r="F871" s="2777"/>
      <c r="G871" s="2767">
        <v>38202.400000000001</v>
      </c>
      <c r="H871" s="2768">
        <v>38202.400000000001</v>
      </c>
      <c r="I871" s="2759">
        <v>191012</v>
      </c>
      <c r="J871" s="2760"/>
      <c r="K871" s="2248"/>
      <c r="L871" s="138" t="s">
        <v>460</v>
      </c>
      <c r="M871" s="2235"/>
      <c r="N871" s="2235"/>
      <c r="O871" s="2759"/>
      <c r="P871" s="2760"/>
      <c r="Q871" s="2759"/>
      <c r="R871" s="2760"/>
      <c r="S871" s="2759">
        <v>0</v>
      </c>
      <c r="T871" s="2760"/>
    </row>
    <row r="872" spans="1:20" ht="17.100000000000001" customHeight="1" x14ac:dyDescent="0.3">
      <c r="A872" s="2789" t="s">
        <v>461</v>
      </c>
      <c r="B872" s="2790"/>
      <c r="C872" s="2235"/>
      <c r="D872" s="2235"/>
      <c r="E872" s="2776"/>
      <c r="F872" s="2777"/>
      <c r="G872" s="2759"/>
      <c r="H872" s="2760"/>
      <c r="I872" s="2759">
        <v>0</v>
      </c>
      <c r="J872" s="2760"/>
      <c r="K872" s="2248"/>
      <c r="L872" s="138" t="s">
        <v>464</v>
      </c>
      <c r="M872" s="2255" t="s">
        <v>474</v>
      </c>
      <c r="N872" s="2255" t="s">
        <v>814</v>
      </c>
      <c r="O872" s="2759">
        <v>3</v>
      </c>
      <c r="P872" s="2760"/>
      <c r="Q872" s="2799">
        <v>103300</v>
      </c>
      <c r="R872" s="2799"/>
      <c r="S872" s="2759">
        <v>309900</v>
      </c>
      <c r="T872" s="2760"/>
    </row>
    <row r="873" spans="1:20" ht="17.100000000000001" customHeight="1" x14ac:dyDescent="0.2">
      <c r="A873" s="2800" t="s">
        <v>565</v>
      </c>
      <c r="B873" s="2801"/>
      <c r="C873" s="2235"/>
      <c r="D873" s="2235"/>
      <c r="E873" s="2776"/>
      <c r="F873" s="2777"/>
      <c r="G873" s="2759"/>
      <c r="H873" s="2760"/>
      <c r="I873" s="2765">
        <v>880166.76</v>
      </c>
      <c r="J873" s="2766"/>
      <c r="K873" s="142"/>
      <c r="L873" s="138" t="s">
        <v>464</v>
      </c>
      <c r="M873" s="2255" t="s">
        <v>465</v>
      </c>
      <c r="N873" s="2255" t="s">
        <v>814</v>
      </c>
      <c r="O873" s="2771">
        <v>4.5</v>
      </c>
      <c r="P873" s="2772"/>
      <c r="Q873" s="2802">
        <v>108420</v>
      </c>
      <c r="R873" s="2802"/>
      <c r="S873" s="2759">
        <v>487890</v>
      </c>
      <c r="T873" s="2760"/>
    </row>
    <row r="874" spans="1:20" ht="17.100000000000001" customHeight="1" x14ac:dyDescent="0.3">
      <c r="A874" s="2245" t="s">
        <v>467</v>
      </c>
      <c r="B874" s="2246"/>
      <c r="C874" s="2235"/>
      <c r="D874" s="2235"/>
      <c r="E874" s="2776"/>
      <c r="F874" s="2777"/>
      <c r="G874" s="2769"/>
      <c r="H874" s="2770"/>
      <c r="I874" s="2759">
        <v>0</v>
      </c>
      <c r="J874" s="2760"/>
      <c r="K874" s="2248"/>
      <c r="L874" s="138" t="s">
        <v>594</v>
      </c>
      <c r="M874" s="2255" t="s">
        <v>568</v>
      </c>
      <c r="N874" s="2255" t="s">
        <v>814</v>
      </c>
      <c r="O874" s="2771">
        <v>1.5</v>
      </c>
      <c r="P874" s="2772"/>
      <c r="Q874" s="2759">
        <v>136883</v>
      </c>
      <c r="R874" s="2760"/>
      <c r="S874" s="2759">
        <v>205324.5</v>
      </c>
      <c r="T874" s="2760"/>
    </row>
    <row r="875" spans="1:20" ht="17.100000000000001" customHeight="1" x14ac:dyDescent="0.3">
      <c r="A875" s="145" t="s">
        <v>716</v>
      </c>
      <c r="B875" s="146"/>
      <c r="C875" s="2235"/>
      <c r="D875" s="2235"/>
      <c r="E875" s="2776"/>
      <c r="F875" s="2777"/>
      <c r="G875" s="2769"/>
      <c r="H875" s="2770"/>
      <c r="I875" s="2759">
        <v>0</v>
      </c>
      <c r="J875" s="2760"/>
      <c r="K875" s="2248"/>
      <c r="L875" s="138" t="s">
        <v>477</v>
      </c>
      <c r="M875" s="2255" t="s">
        <v>571</v>
      </c>
      <c r="N875" s="2255" t="s">
        <v>479</v>
      </c>
      <c r="O875" s="2771">
        <v>5</v>
      </c>
      <c r="P875" s="2772"/>
      <c r="Q875" s="2759">
        <v>25000</v>
      </c>
      <c r="R875" s="2760"/>
      <c r="S875" s="2759">
        <v>125000</v>
      </c>
      <c r="T875" s="2760"/>
    </row>
    <row r="876" spans="1:20" ht="17.100000000000001" customHeight="1" x14ac:dyDescent="0.3">
      <c r="A876" s="2245" t="s">
        <v>471</v>
      </c>
      <c r="B876" s="2246"/>
      <c r="C876" s="2255" t="s">
        <v>778</v>
      </c>
      <c r="D876" s="2255" t="s">
        <v>1643</v>
      </c>
      <c r="E876" s="2776">
        <v>1.5</v>
      </c>
      <c r="F876" s="2777"/>
      <c r="G876" s="2759">
        <v>97782.88</v>
      </c>
      <c r="H876" s="2760">
        <v>97782.88</v>
      </c>
      <c r="I876" s="2759">
        <v>146674.32</v>
      </c>
      <c r="J876" s="2760"/>
      <c r="K876" s="2248"/>
      <c r="L876" s="138" t="s">
        <v>510</v>
      </c>
      <c r="M876" s="2235"/>
      <c r="N876" s="2235"/>
      <c r="O876" s="2771"/>
      <c r="P876" s="2772"/>
      <c r="Q876" s="2759"/>
      <c r="R876" s="2760"/>
      <c r="S876" s="2759">
        <v>0</v>
      </c>
      <c r="T876" s="2760"/>
    </row>
    <row r="877" spans="1:20" ht="17.100000000000001" customHeight="1" x14ac:dyDescent="0.3">
      <c r="A877" s="2245" t="s">
        <v>475</v>
      </c>
      <c r="B877" s="2246"/>
      <c r="C877" s="2255" t="s">
        <v>778</v>
      </c>
      <c r="D877" s="2255" t="s">
        <v>499</v>
      </c>
      <c r="E877" s="2776">
        <v>1</v>
      </c>
      <c r="F877" s="2777"/>
      <c r="G877" s="2759">
        <v>183416.04</v>
      </c>
      <c r="H877" s="2760">
        <v>183416.04</v>
      </c>
      <c r="I877" s="2759">
        <v>183416.04</v>
      </c>
      <c r="J877" s="2760"/>
      <c r="K877" s="2248"/>
      <c r="L877" s="138"/>
      <c r="M877" s="2235"/>
      <c r="N877" s="2235"/>
      <c r="O877" s="2771"/>
      <c r="P877" s="2772"/>
      <c r="Q877" s="2759"/>
      <c r="R877" s="2760"/>
      <c r="S877" s="2759"/>
      <c r="T877" s="2760"/>
    </row>
    <row r="878" spans="1:20" ht="17.100000000000001" customHeight="1" x14ac:dyDescent="0.3">
      <c r="A878" s="147" t="s">
        <v>476</v>
      </c>
      <c r="B878" s="2249"/>
      <c r="C878" s="2255" t="s">
        <v>778</v>
      </c>
      <c r="D878" s="2255" t="s">
        <v>1643</v>
      </c>
      <c r="E878" s="2776">
        <v>1.5</v>
      </c>
      <c r="F878" s="2777"/>
      <c r="G878" s="2759">
        <v>97782.88</v>
      </c>
      <c r="H878" s="2760">
        <v>97782.88</v>
      </c>
      <c r="I878" s="2759">
        <v>146674.32</v>
      </c>
      <c r="J878" s="2760"/>
      <c r="K878" s="2248"/>
      <c r="L878" s="138"/>
      <c r="M878" s="2235"/>
      <c r="N878" s="2235"/>
      <c r="O878" s="2771"/>
      <c r="P878" s="2772"/>
      <c r="Q878" s="2759"/>
      <c r="R878" s="2760"/>
      <c r="S878" s="2759"/>
      <c r="T878" s="2760"/>
    </row>
    <row r="879" spans="1:20" ht="17.100000000000001" customHeight="1" x14ac:dyDescent="0.3">
      <c r="A879" s="2245" t="s">
        <v>480</v>
      </c>
      <c r="B879" s="2246"/>
      <c r="C879" s="2235"/>
      <c r="D879" s="2235"/>
      <c r="E879" s="2776"/>
      <c r="F879" s="2777"/>
      <c r="G879" s="2759"/>
      <c r="H879" s="2760"/>
      <c r="I879" s="2759">
        <v>0</v>
      </c>
      <c r="J879" s="2760"/>
      <c r="K879" s="2248"/>
      <c r="L879" s="138" t="s">
        <v>481</v>
      </c>
      <c r="M879" s="2235"/>
      <c r="N879" s="2235"/>
      <c r="O879" s="2771"/>
      <c r="P879" s="2772"/>
      <c r="Q879" s="2759"/>
      <c r="R879" s="2760"/>
      <c r="S879" s="2759">
        <v>0</v>
      </c>
      <c r="T879" s="2760"/>
    </row>
    <row r="880" spans="1:20" ht="17.100000000000001" customHeight="1" x14ac:dyDescent="0.3">
      <c r="A880" s="2245" t="s">
        <v>482</v>
      </c>
      <c r="B880" s="2246"/>
      <c r="C880" s="2255" t="s">
        <v>778</v>
      </c>
      <c r="D880" s="2255" t="s">
        <v>499</v>
      </c>
      <c r="E880" s="2776">
        <v>1</v>
      </c>
      <c r="F880" s="2777"/>
      <c r="G880" s="2759">
        <v>97782.88</v>
      </c>
      <c r="H880" s="2760">
        <v>97782.88</v>
      </c>
      <c r="I880" s="2759">
        <v>97782.88</v>
      </c>
      <c r="J880" s="2760"/>
      <c r="K880" s="2248"/>
      <c r="L880" s="138" t="s">
        <v>483</v>
      </c>
      <c r="M880" s="2310" t="s">
        <v>1658</v>
      </c>
      <c r="N880" s="2255" t="s">
        <v>479</v>
      </c>
      <c r="O880" s="2771">
        <v>1.5</v>
      </c>
      <c r="P880" s="2772"/>
      <c r="Q880" s="2759">
        <v>14288.8</v>
      </c>
      <c r="R880" s="2760"/>
      <c r="S880" s="2759">
        <v>21433.199999999997</v>
      </c>
      <c r="T880" s="2760"/>
    </row>
    <row r="881" spans="1:20" ht="17.100000000000001" customHeight="1" x14ac:dyDescent="0.3">
      <c r="A881" s="2797" t="s">
        <v>486</v>
      </c>
      <c r="B881" s="2798"/>
      <c r="C881" s="2255" t="s">
        <v>502</v>
      </c>
      <c r="D881" s="2255" t="s">
        <v>503</v>
      </c>
      <c r="E881" s="2776">
        <v>8</v>
      </c>
      <c r="F881" s="2777"/>
      <c r="G881" s="2767">
        <v>38202.400000000001</v>
      </c>
      <c r="H881" s="2768">
        <v>38202.400000000001</v>
      </c>
      <c r="I881" s="2759">
        <v>305619.20000000001</v>
      </c>
      <c r="J881" s="2760"/>
      <c r="K881" s="2248"/>
      <c r="L881" s="138" t="s">
        <v>487</v>
      </c>
      <c r="M881" s="2255" t="s">
        <v>581</v>
      </c>
      <c r="N881" s="2255" t="s">
        <v>479</v>
      </c>
      <c r="O881" s="2771">
        <v>2</v>
      </c>
      <c r="P881" s="2772"/>
      <c r="Q881" s="2759">
        <v>15423</v>
      </c>
      <c r="R881" s="2760"/>
      <c r="S881" s="2759">
        <v>30846</v>
      </c>
      <c r="T881" s="2760"/>
    </row>
    <row r="882" spans="1:20" ht="17.100000000000001" customHeight="1" x14ac:dyDescent="0.3">
      <c r="A882" s="2245" t="s">
        <v>460</v>
      </c>
      <c r="B882" s="2246"/>
      <c r="C882" s="2235"/>
      <c r="D882" s="2235"/>
      <c r="E882" s="2776"/>
      <c r="F882" s="2777"/>
      <c r="G882" s="2759"/>
      <c r="H882" s="2760"/>
      <c r="I882" s="2759">
        <v>0</v>
      </c>
      <c r="J882" s="2760"/>
      <c r="K882" s="2248"/>
      <c r="L882" s="138" t="s">
        <v>489</v>
      </c>
      <c r="M882" s="2310" t="s">
        <v>1651</v>
      </c>
      <c r="N882" s="2255" t="s">
        <v>479</v>
      </c>
      <c r="O882" s="2771">
        <v>2</v>
      </c>
      <c r="P882" s="2772"/>
      <c r="Q882" s="2759">
        <v>147191.6</v>
      </c>
      <c r="R882" s="2760"/>
      <c r="S882" s="2759">
        <v>294383.2</v>
      </c>
      <c r="T882" s="2760"/>
    </row>
    <row r="883" spans="1:20" ht="17.100000000000001" customHeight="1" x14ac:dyDescent="0.3">
      <c r="A883" s="2245" t="s">
        <v>720</v>
      </c>
      <c r="B883" s="2246"/>
      <c r="C883" s="2235"/>
      <c r="D883" s="2235"/>
      <c r="E883" s="2776"/>
      <c r="F883" s="2777"/>
      <c r="G883" s="2759"/>
      <c r="H883" s="2760"/>
      <c r="I883" s="2759">
        <v>0</v>
      </c>
      <c r="J883" s="2760"/>
      <c r="K883" s="2248"/>
      <c r="L883" s="138" t="s">
        <v>492</v>
      </c>
      <c r="M883" s="2310" t="s">
        <v>1652</v>
      </c>
      <c r="N883" s="2255" t="s">
        <v>479</v>
      </c>
      <c r="O883" s="2771">
        <v>2</v>
      </c>
      <c r="P883" s="2772"/>
      <c r="Q883" s="2759">
        <v>56910.34</v>
      </c>
      <c r="R883" s="2760"/>
      <c r="S883" s="2759">
        <v>113820.68</v>
      </c>
      <c r="T883" s="2760"/>
    </row>
    <row r="884" spans="1:20" ht="17.100000000000001" customHeight="1" x14ac:dyDescent="0.3">
      <c r="A884" s="149" t="s">
        <v>494</v>
      </c>
      <c r="B884" s="150"/>
      <c r="C884" s="2235"/>
      <c r="D884" s="2235"/>
      <c r="E884" s="2776"/>
      <c r="F884" s="2777"/>
      <c r="G884" s="2759"/>
      <c r="H884" s="2760"/>
      <c r="I884" s="2759">
        <v>0</v>
      </c>
      <c r="J884" s="2760"/>
      <c r="K884" s="2248"/>
      <c r="L884" s="138" t="s">
        <v>495</v>
      </c>
      <c r="M884" s="2310" t="s">
        <v>1653</v>
      </c>
      <c r="N884" s="2255" t="s">
        <v>479</v>
      </c>
      <c r="O884" s="2771">
        <v>1</v>
      </c>
      <c r="P884" s="2772"/>
      <c r="Q884" s="2759">
        <v>345282.28</v>
      </c>
      <c r="R884" s="2760"/>
      <c r="S884" s="2759">
        <v>345282.28</v>
      </c>
      <c r="T884" s="2760"/>
    </row>
    <row r="885" spans="1:20" ht="17.100000000000001" customHeight="1" x14ac:dyDescent="0.3">
      <c r="A885" s="151" t="s">
        <v>496</v>
      </c>
      <c r="B885" s="152"/>
      <c r="C885" s="2235"/>
      <c r="D885" s="2235"/>
      <c r="E885" s="2776"/>
      <c r="F885" s="2777"/>
      <c r="G885" s="2759"/>
      <c r="H885" s="2760"/>
      <c r="I885" s="2765">
        <v>343821.60000000003</v>
      </c>
      <c r="J885" s="2766"/>
      <c r="K885" s="2248"/>
      <c r="L885" s="138" t="s">
        <v>497</v>
      </c>
      <c r="M885" s="2255" t="s">
        <v>1654</v>
      </c>
      <c r="N885" s="2255" t="s">
        <v>1098</v>
      </c>
      <c r="O885" s="2771">
        <v>5</v>
      </c>
      <c r="P885" s="2772"/>
      <c r="Q885" s="2759">
        <v>16215</v>
      </c>
      <c r="R885" s="2760"/>
      <c r="S885" s="2759">
        <v>81075</v>
      </c>
      <c r="T885" s="2760"/>
    </row>
    <row r="886" spans="1:20" ht="17.100000000000001" customHeight="1" x14ac:dyDescent="0.3">
      <c r="A886" s="149" t="s">
        <v>498</v>
      </c>
      <c r="B886" s="152"/>
      <c r="C886" s="2235"/>
      <c r="D886" s="2235"/>
      <c r="E886" s="2759"/>
      <c r="F886" s="2760"/>
      <c r="G886" s="2769"/>
      <c r="H886" s="2770"/>
      <c r="I886" s="2759">
        <v>0</v>
      </c>
      <c r="J886" s="2760"/>
      <c r="K886" s="2248"/>
      <c r="L886" s="138" t="s">
        <v>500</v>
      </c>
      <c r="M886" s="2255" t="s">
        <v>1655</v>
      </c>
      <c r="N886" s="2255" t="s">
        <v>1098</v>
      </c>
      <c r="O886" s="2771">
        <v>5</v>
      </c>
      <c r="P886" s="2772"/>
      <c r="Q886" s="2759">
        <v>30311.759999999998</v>
      </c>
      <c r="R886" s="2760"/>
      <c r="S886" s="2759">
        <v>151558.79999999999</v>
      </c>
      <c r="T886" s="2760"/>
    </row>
    <row r="887" spans="1:20" ht="17.100000000000001" customHeight="1" x14ac:dyDescent="0.3">
      <c r="A887" s="2237" t="s">
        <v>722</v>
      </c>
      <c r="B887" s="2238"/>
      <c r="C887" s="2255" t="s">
        <v>502</v>
      </c>
      <c r="D887" s="2255" t="s">
        <v>503</v>
      </c>
      <c r="E887" s="2759">
        <v>9</v>
      </c>
      <c r="F887" s="2760"/>
      <c r="G887" s="2767">
        <v>38202.400000000001</v>
      </c>
      <c r="H887" s="2768">
        <v>38202.400000000001</v>
      </c>
      <c r="I887" s="2759">
        <v>343821.60000000003</v>
      </c>
      <c r="J887" s="2760"/>
      <c r="K887" s="2248"/>
      <c r="L887" s="138" t="s">
        <v>504</v>
      </c>
      <c r="M887" s="2235"/>
      <c r="N887" s="2235"/>
      <c r="O887" s="2771"/>
      <c r="P887" s="2772"/>
      <c r="Q887" s="2759"/>
      <c r="R887" s="2760"/>
      <c r="S887" s="2759">
        <v>0</v>
      </c>
      <c r="T887" s="2760"/>
    </row>
    <row r="888" spans="1:20" ht="17.100000000000001" customHeight="1" x14ac:dyDescent="0.3">
      <c r="A888" s="2778" t="s">
        <v>507</v>
      </c>
      <c r="B888" s="2779"/>
      <c r="C888" s="2235"/>
      <c r="D888" s="2235"/>
      <c r="E888" s="2759"/>
      <c r="F888" s="2760"/>
      <c r="G888" s="2759"/>
      <c r="H888" s="2760"/>
      <c r="I888" s="2759">
        <v>0</v>
      </c>
      <c r="J888" s="2760"/>
      <c r="K888" s="2248"/>
      <c r="L888" s="155" t="s">
        <v>510</v>
      </c>
      <c r="M888" s="2256" t="s">
        <v>1656</v>
      </c>
      <c r="N888" s="2256" t="s">
        <v>1657</v>
      </c>
      <c r="O888" s="2771">
        <v>431</v>
      </c>
      <c r="P888" s="2772"/>
      <c r="Q888" s="2759">
        <v>4438.22</v>
      </c>
      <c r="R888" s="2760"/>
      <c r="S888" s="2759">
        <v>1912872.82</v>
      </c>
      <c r="T888" s="2760"/>
    </row>
    <row r="889" spans="1:20" ht="17.100000000000001" customHeight="1" x14ac:dyDescent="0.3">
      <c r="A889" s="2789" t="s">
        <v>501</v>
      </c>
      <c r="B889" s="2790"/>
      <c r="C889" s="2235"/>
      <c r="D889" s="2235"/>
      <c r="E889" s="2759"/>
      <c r="F889" s="2760"/>
      <c r="G889" s="2769"/>
      <c r="H889" s="2770"/>
      <c r="I889" s="2759">
        <v>0</v>
      </c>
      <c r="J889" s="2760"/>
      <c r="K889" s="2248"/>
      <c r="L889" s="155"/>
      <c r="M889" s="155"/>
      <c r="N889" s="155"/>
      <c r="O889" s="2759"/>
      <c r="P889" s="2760"/>
      <c r="Q889" s="2759"/>
      <c r="R889" s="2760"/>
      <c r="S889" s="2759"/>
      <c r="T889" s="2760"/>
    </row>
    <row r="890" spans="1:20" ht="17.100000000000001" customHeight="1" x14ac:dyDescent="0.3">
      <c r="A890" s="2789"/>
      <c r="B890" s="2790"/>
      <c r="C890" s="2235"/>
      <c r="D890" s="2235"/>
      <c r="E890" s="2759"/>
      <c r="F890" s="2760"/>
      <c r="G890" s="2759"/>
      <c r="H890" s="2760"/>
      <c r="I890" s="2759">
        <v>0</v>
      </c>
      <c r="J890" s="2760"/>
      <c r="K890" s="2248"/>
      <c r="L890" s="155" t="s">
        <v>600</v>
      </c>
      <c r="M890" s="155"/>
      <c r="N890" s="155"/>
      <c r="O890" s="2759"/>
      <c r="P890" s="2760"/>
      <c r="Q890" s="2759"/>
      <c r="R890" s="2760"/>
      <c r="S890" s="2759">
        <v>0</v>
      </c>
      <c r="T890" s="2760"/>
    </row>
    <row r="891" spans="1:20" ht="17.100000000000001" customHeight="1" x14ac:dyDescent="0.35">
      <c r="A891" s="2795" t="s">
        <v>512</v>
      </c>
      <c r="B891" s="2796"/>
      <c r="C891" s="2235"/>
      <c r="D891" s="2235"/>
      <c r="E891" s="2776"/>
      <c r="F891" s="2777"/>
      <c r="G891" s="2759"/>
      <c r="H891" s="2760"/>
      <c r="I891" s="2765">
        <v>4068555.6</v>
      </c>
      <c r="J891" s="2766"/>
      <c r="K891" s="137"/>
      <c r="L891" s="155" t="s">
        <v>513</v>
      </c>
      <c r="M891" s="2256" t="s">
        <v>1076</v>
      </c>
      <c r="N891" s="2256" t="s">
        <v>503</v>
      </c>
      <c r="O891" s="2759">
        <v>1600</v>
      </c>
      <c r="P891" s="2760"/>
      <c r="Q891" s="2759">
        <v>3146.08</v>
      </c>
      <c r="R891" s="2760"/>
      <c r="S891" s="2759">
        <v>5033728</v>
      </c>
      <c r="T891" s="2760"/>
    </row>
    <row r="892" spans="1:20" ht="17.100000000000001" customHeight="1" x14ac:dyDescent="0.3">
      <c r="A892" s="2789" t="s">
        <v>515</v>
      </c>
      <c r="B892" s="2790"/>
      <c r="C892" s="2235"/>
      <c r="D892" s="2235"/>
      <c r="E892" s="2776"/>
      <c r="F892" s="2777"/>
      <c r="G892" s="2769"/>
      <c r="H892" s="2770"/>
      <c r="I892" s="2759">
        <v>0</v>
      </c>
      <c r="J892" s="2760"/>
      <c r="K892" s="2248"/>
      <c r="L892" s="155" t="s">
        <v>516</v>
      </c>
      <c r="M892" s="2236"/>
      <c r="N892" s="2236"/>
      <c r="O892" s="2771"/>
      <c r="P892" s="2772"/>
      <c r="Q892" s="2759"/>
      <c r="R892" s="2760"/>
      <c r="S892" s="2759">
        <v>0</v>
      </c>
      <c r="T892" s="2760"/>
    </row>
    <row r="893" spans="1:20" ht="17.100000000000001" customHeight="1" x14ac:dyDescent="0.3">
      <c r="A893" s="2789" t="s">
        <v>833</v>
      </c>
      <c r="B893" s="2790"/>
      <c r="C893" s="2235"/>
      <c r="D893" s="2235"/>
      <c r="E893" s="2776"/>
      <c r="F893" s="2777"/>
      <c r="G893" s="2759"/>
      <c r="H893" s="2760"/>
      <c r="I893" s="2759">
        <v>0</v>
      </c>
      <c r="J893" s="2760"/>
      <c r="K893" s="2248"/>
      <c r="L893" s="155" t="s">
        <v>579</v>
      </c>
      <c r="M893" s="2236"/>
      <c r="N893" s="2236"/>
      <c r="O893" s="2759"/>
      <c r="P893" s="2760"/>
      <c r="Q893" s="2759"/>
      <c r="R893" s="2760"/>
      <c r="S893" s="2759">
        <v>0</v>
      </c>
      <c r="T893" s="2760"/>
    </row>
    <row r="894" spans="1:20" ht="17.100000000000001" customHeight="1" x14ac:dyDescent="0.3">
      <c r="A894" s="2237" t="s">
        <v>520</v>
      </c>
      <c r="B894" s="2238"/>
      <c r="C894" s="2235"/>
      <c r="D894" s="2235"/>
      <c r="E894" s="2776"/>
      <c r="F894" s="2777"/>
      <c r="G894" s="2769"/>
      <c r="H894" s="2770"/>
      <c r="I894" s="2759">
        <v>0</v>
      </c>
      <c r="J894" s="2760"/>
      <c r="K894" s="2248"/>
      <c r="L894" s="155" t="s">
        <v>521</v>
      </c>
      <c r="M894" s="2236"/>
      <c r="N894" s="2236"/>
      <c r="O894" s="2759"/>
      <c r="P894" s="2760"/>
      <c r="Q894" s="2759"/>
      <c r="R894" s="2760"/>
      <c r="S894" s="2759">
        <v>0</v>
      </c>
      <c r="T894" s="2760"/>
    </row>
    <row r="895" spans="1:20" ht="17.100000000000001" customHeight="1" x14ac:dyDescent="0.3">
      <c r="A895" s="2789" t="s">
        <v>522</v>
      </c>
      <c r="B895" s="2790"/>
      <c r="C895" s="2235"/>
      <c r="D895" s="2235"/>
      <c r="E895" s="2776"/>
      <c r="F895" s="2777"/>
      <c r="G895" s="2769"/>
      <c r="H895" s="2770"/>
      <c r="I895" s="2759">
        <v>0</v>
      </c>
      <c r="J895" s="2760"/>
      <c r="K895" s="2248"/>
      <c r="L895" s="155" t="s">
        <v>580</v>
      </c>
      <c r="M895" s="2236"/>
      <c r="N895" s="2236"/>
      <c r="O895" s="2759"/>
      <c r="P895" s="2760"/>
      <c r="Q895" s="2759"/>
      <c r="R895" s="2760"/>
      <c r="S895" s="2759">
        <v>0</v>
      </c>
      <c r="T895" s="2760"/>
    </row>
    <row r="896" spans="1:20" ht="17.100000000000001" customHeight="1" x14ac:dyDescent="0.3">
      <c r="A896" s="2237" t="s">
        <v>836</v>
      </c>
      <c r="B896" s="2238"/>
      <c r="C896" s="2235"/>
      <c r="D896" s="2235"/>
      <c r="E896" s="2776"/>
      <c r="F896" s="2777"/>
      <c r="G896" s="2769"/>
      <c r="H896" s="2770"/>
      <c r="I896" s="2759">
        <v>0</v>
      </c>
      <c r="J896" s="2760"/>
      <c r="K896" s="2248"/>
      <c r="L896" s="155" t="s">
        <v>516</v>
      </c>
      <c r="M896" s="155"/>
      <c r="N896" s="155"/>
      <c r="O896" s="2759"/>
      <c r="P896" s="2760"/>
      <c r="Q896" s="2759"/>
      <c r="R896" s="2760"/>
      <c r="S896" s="2759"/>
      <c r="T896" s="2760"/>
    </row>
    <row r="897" spans="1:20" ht="17.100000000000001" customHeight="1" x14ac:dyDescent="0.3">
      <c r="A897" s="2237" t="s">
        <v>525</v>
      </c>
      <c r="B897" s="2254"/>
      <c r="C897" s="2255" t="s">
        <v>502</v>
      </c>
      <c r="D897" s="2255" t="s">
        <v>503</v>
      </c>
      <c r="E897" s="2773">
        <v>16</v>
      </c>
      <c r="F897" s="2774"/>
      <c r="G897" s="2767">
        <v>38202.400000000001</v>
      </c>
      <c r="H897" s="2768">
        <v>38202.400000000001</v>
      </c>
      <c r="I897" s="2759">
        <v>611238.40000000002</v>
      </c>
      <c r="J897" s="2760"/>
      <c r="K897" s="2248"/>
      <c r="L897" s="155"/>
      <c r="M897" s="155"/>
      <c r="N897" s="155"/>
      <c r="O897" s="2759"/>
      <c r="P897" s="2760"/>
      <c r="Q897" s="2759"/>
      <c r="R897" s="2760"/>
      <c r="S897" s="2759"/>
      <c r="T897" s="2760"/>
    </row>
    <row r="898" spans="1:20" ht="17.100000000000001" customHeight="1" x14ac:dyDescent="0.3">
      <c r="A898" s="2237" t="s">
        <v>481</v>
      </c>
      <c r="B898" s="2238"/>
      <c r="C898" s="2255" t="s">
        <v>502</v>
      </c>
      <c r="D898" s="2255" t="s">
        <v>503</v>
      </c>
      <c r="E898" s="2759">
        <v>18</v>
      </c>
      <c r="F898" s="2760"/>
      <c r="G898" s="2767">
        <v>38202.400000000001</v>
      </c>
      <c r="H898" s="2768">
        <v>38202.400000000001</v>
      </c>
      <c r="I898" s="2759">
        <v>687643.20000000007</v>
      </c>
      <c r="J898" s="2760"/>
      <c r="K898" s="2248"/>
      <c r="L898" s="155"/>
      <c r="M898" s="155"/>
      <c r="N898" s="155"/>
      <c r="O898" s="2759"/>
      <c r="P898" s="2760"/>
      <c r="Q898" s="2759"/>
      <c r="R898" s="2760"/>
      <c r="S898" s="2759"/>
      <c r="T898" s="2760"/>
    </row>
    <row r="899" spans="1:20" ht="17.100000000000001" customHeight="1" x14ac:dyDescent="0.3">
      <c r="A899" s="2778" t="s">
        <v>526</v>
      </c>
      <c r="B899" s="2779"/>
      <c r="C899" s="2235"/>
      <c r="D899" s="2235"/>
      <c r="E899" s="2776"/>
      <c r="F899" s="2777"/>
      <c r="G899" s="2769"/>
      <c r="H899" s="2770"/>
      <c r="I899" s="2759">
        <v>0</v>
      </c>
      <c r="J899" s="2760"/>
      <c r="K899" s="2248"/>
      <c r="L899" s="158" t="s">
        <v>527</v>
      </c>
      <c r="M899" s="159"/>
      <c r="N899" s="159"/>
      <c r="O899" s="2791"/>
      <c r="P899" s="2792"/>
      <c r="Q899" s="2791"/>
      <c r="R899" s="2792"/>
      <c r="S899" s="2793">
        <v>10813114.48</v>
      </c>
      <c r="T899" s="2794"/>
    </row>
    <row r="900" spans="1:20" ht="17.100000000000001" customHeight="1" x14ac:dyDescent="0.3">
      <c r="A900" s="2237" t="s">
        <v>528</v>
      </c>
      <c r="B900" s="2238"/>
      <c r="C900" s="2235"/>
      <c r="D900" s="2235"/>
      <c r="E900" s="2776"/>
      <c r="F900" s="2777"/>
      <c r="G900" s="2759"/>
      <c r="H900" s="2760"/>
      <c r="I900" s="2759">
        <v>0</v>
      </c>
      <c r="J900" s="2760"/>
      <c r="K900" s="2248"/>
      <c r="L900" s="160" t="s">
        <v>582</v>
      </c>
      <c r="M900" s="161"/>
      <c r="N900" s="161"/>
      <c r="O900" s="2251"/>
      <c r="P900" s="2251"/>
      <c r="Q900" s="2251"/>
      <c r="R900" s="2251"/>
      <c r="S900" s="2251"/>
      <c r="T900" s="2252"/>
    </row>
    <row r="901" spans="1:20" ht="17.100000000000001" customHeight="1" x14ac:dyDescent="0.3">
      <c r="A901" s="2778" t="s">
        <v>530</v>
      </c>
      <c r="B901" s="2779"/>
      <c r="C901" s="2235"/>
      <c r="D901" s="2235"/>
      <c r="E901" s="2776"/>
      <c r="F901" s="2777"/>
      <c r="G901" s="2769"/>
      <c r="H901" s="2770"/>
      <c r="I901" s="2759">
        <v>0</v>
      </c>
      <c r="J901" s="2760"/>
      <c r="K901" s="2248"/>
      <c r="L901" s="2253" t="s">
        <v>531</v>
      </c>
      <c r="M901" s="165">
        <v>0.05</v>
      </c>
      <c r="N901" s="166"/>
      <c r="O901" s="2232"/>
      <c r="P901" s="2232"/>
      <c r="Q901" s="2232"/>
      <c r="R901" s="2232"/>
      <c r="S901" s="2775">
        <v>915929.402</v>
      </c>
      <c r="T901" s="2760"/>
    </row>
    <row r="902" spans="1:20" ht="17.100000000000001" customHeight="1" x14ac:dyDescent="0.3">
      <c r="A902" s="149" t="s">
        <v>583</v>
      </c>
      <c r="B902" s="2238"/>
      <c r="C902" s="2255" t="s">
        <v>502</v>
      </c>
      <c r="D902" s="2255" t="s">
        <v>503</v>
      </c>
      <c r="E902" s="2776">
        <v>5</v>
      </c>
      <c r="F902" s="2777"/>
      <c r="G902" s="2767">
        <v>38202.400000000001</v>
      </c>
      <c r="H902" s="2768">
        <v>38202.400000000001</v>
      </c>
      <c r="I902" s="2759">
        <v>191012</v>
      </c>
      <c r="J902" s="2760"/>
      <c r="K902" s="2248"/>
      <c r="L902" s="168" t="s">
        <v>533</v>
      </c>
      <c r="M902" s="166"/>
      <c r="N902" s="166"/>
      <c r="O902" s="2232"/>
      <c r="P902" s="2232"/>
      <c r="Q902" s="2232"/>
      <c r="R902" s="2232"/>
      <c r="S902" s="2775">
        <v>150000</v>
      </c>
      <c r="T902" s="2760"/>
    </row>
    <row r="903" spans="1:20" ht="17.100000000000001" customHeight="1" x14ac:dyDescent="0.3">
      <c r="A903" s="170" t="s">
        <v>584</v>
      </c>
      <c r="B903" s="152"/>
      <c r="C903" s="2255" t="s">
        <v>502</v>
      </c>
      <c r="D903" s="2255" t="s">
        <v>503</v>
      </c>
      <c r="E903" s="2773">
        <v>9</v>
      </c>
      <c r="F903" s="2774"/>
      <c r="G903" s="2767">
        <v>38202.400000000001</v>
      </c>
      <c r="H903" s="2768">
        <v>38202.400000000001</v>
      </c>
      <c r="I903" s="2759">
        <v>343821.60000000003</v>
      </c>
      <c r="J903" s="2760"/>
      <c r="K903" s="2248"/>
      <c r="L903" s="169" t="s">
        <v>535</v>
      </c>
      <c r="M903" s="166"/>
      <c r="N903" s="166"/>
      <c r="O903" s="2232"/>
      <c r="P903" s="2232"/>
      <c r="Q903" s="2232"/>
      <c r="R903" s="2232"/>
      <c r="S903" s="2775">
        <v>1000000</v>
      </c>
      <c r="T903" s="2760"/>
    </row>
    <row r="904" spans="1:20" ht="17.100000000000001" customHeight="1" x14ac:dyDescent="0.3">
      <c r="A904" s="2778" t="s">
        <v>732</v>
      </c>
      <c r="B904" s="2779"/>
      <c r="C904" s="2255" t="s">
        <v>502</v>
      </c>
      <c r="D904" s="2255" t="s">
        <v>503</v>
      </c>
      <c r="E904" s="2776">
        <v>9</v>
      </c>
      <c r="F904" s="2777"/>
      <c r="G904" s="2767">
        <v>38202.400000000001</v>
      </c>
      <c r="H904" s="2768">
        <v>38202.400000000001</v>
      </c>
      <c r="I904" s="2759">
        <v>343821.60000000003</v>
      </c>
      <c r="J904" s="2760"/>
      <c r="K904" s="2248"/>
      <c r="L904" s="169" t="s">
        <v>585</v>
      </c>
      <c r="M904" s="166"/>
      <c r="N904" s="166"/>
      <c r="O904" s="2232"/>
      <c r="P904" s="2232"/>
      <c r="Q904" s="2232"/>
      <c r="R904" s="2232"/>
      <c r="S904" s="2775">
        <v>915929.402</v>
      </c>
      <c r="T904" s="2760"/>
    </row>
    <row r="905" spans="1:20" ht="17.100000000000001" customHeight="1" x14ac:dyDescent="0.3">
      <c r="A905" s="2789" t="s">
        <v>1644</v>
      </c>
      <c r="B905" s="2790"/>
      <c r="C905" s="2255" t="s">
        <v>502</v>
      </c>
      <c r="D905" s="2255" t="s">
        <v>503</v>
      </c>
      <c r="E905" s="2776">
        <v>2</v>
      </c>
      <c r="F905" s="2777"/>
      <c r="G905" s="2767">
        <v>38202.400000000001</v>
      </c>
      <c r="H905" s="2768">
        <v>38202.400000000001</v>
      </c>
      <c r="I905" s="2759">
        <v>76404.800000000003</v>
      </c>
      <c r="J905" s="2760"/>
      <c r="K905" s="2248"/>
      <c r="L905" s="185" t="s">
        <v>510</v>
      </c>
      <c r="M905" s="173"/>
      <c r="N905" s="173"/>
      <c r="O905" s="2234"/>
      <c r="P905" s="2234"/>
      <c r="Q905" s="2234"/>
      <c r="R905" s="2234"/>
      <c r="S905" s="2757">
        <v>180000</v>
      </c>
      <c r="T905" s="2758"/>
    </row>
    <row r="906" spans="1:20" ht="17.100000000000001" customHeight="1" x14ac:dyDescent="0.3">
      <c r="A906" s="2778" t="s">
        <v>1645</v>
      </c>
      <c r="B906" s="2779"/>
      <c r="C906" s="2255" t="s">
        <v>502</v>
      </c>
      <c r="D906" s="2255" t="s">
        <v>503</v>
      </c>
      <c r="E906" s="2776">
        <v>4.5</v>
      </c>
      <c r="F906" s="2777"/>
      <c r="G906" s="2767">
        <v>38202.400000000001</v>
      </c>
      <c r="H906" s="2768">
        <v>38202.400000000001</v>
      </c>
      <c r="I906" s="2759">
        <v>171910.80000000002</v>
      </c>
      <c r="J906" s="2760"/>
      <c r="K906" s="2248"/>
      <c r="L906" s="174" t="s">
        <v>539</v>
      </c>
      <c r="M906" s="175"/>
      <c r="N906" s="175"/>
      <c r="O906" s="2250"/>
      <c r="P906" s="2250"/>
      <c r="Q906" s="2250"/>
      <c r="R906" s="2250"/>
      <c r="S906" s="2787">
        <v>3161858.804</v>
      </c>
      <c r="T906" s="2788"/>
    </row>
    <row r="907" spans="1:20" ht="17.100000000000001" customHeight="1" x14ac:dyDescent="0.3">
      <c r="A907" s="2778" t="s">
        <v>1646</v>
      </c>
      <c r="B907" s="2779"/>
      <c r="C907" s="2255" t="s">
        <v>502</v>
      </c>
      <c r="D907" s="2255" t="s">
        <v>503</v>
      </c>
      <c r="E907" s="2759">
        <v>5</v>
      </c>
      <c r="F907" s="2760"/>
      <c r="G907" s="2767">
        <v>38202.400000000001</v>
      </c>
      <c r="H907" s="2768">
        <v>38202.400000000001</v>
      </c>
      <c r="I907" s="2759">
        <v>191012</v>
      </c>
      <c r="J907" s="2760"/>
      <c r="K907" s="2248"/>
      <c r="L907" s="177"/>
      <c r="M907" s="166"/>
      <c r="N907" s="166"/>
      <c r="O907" s="2232"/>
      <c r="P907" s="2232"/>
      <c r="Q907" s="2232"/>
      <c r="R907" s="2232"/>
      <c r="S907" s="2232"/>
      <c r="T907" s="2233"/>
    </row>
    <row r="908" spans="1:20" ht="17.100000000000001" customHeight="1" thickBot="1" x14ac:dyDescent="0.35">
      <c r="A908" s="2778" t="s">
        <v>1647</v>
      </c>
      <c r="B908" s="2779"/>
      <c r="C908" s="2255" t="s">
        <v>502</v>
      </c>
      <c r="D908" s="2255" t="s">
        <v>503</v>
      </c>
      <c r="E908" s="2776">
        <v>20</v>
      </c>
      <c r="F908" s="2777"/>
      <c r="G908" s="2767">
        <v>38202.400000000001</v>
      </c>
      <c r="H908" s="2768">
        <v>38202.400000000001</v>
      </c>
      <c r="I908" s="2759">
        <v>764048</v>
      </c>
      <c r="J908" s="2760"/>
      <c r="K908" s="2248"/>
      <c r="L908" s="178" t="s">
        <v>588</v>
      </c>
      <c r="M908" s="179"/>
      <c r="N908" s="179"/>
      <c r="O908" s="179"/>
      <c r="P908" s="179"/>
      <c r="Q908" s="179"/>
      <c r="R908" s="179"/>
      <c r="S908" s="2780">
        <v>21480446.844000001</v>
      </c>
      <c r="T908" s="2781"/>
    </row>
    <row r="909" spans="1:20" ht="17.100000000000001" customHeight="1" thickBot="1" x14ac:dyDescent="0.35">
      <c r="A909" s="2785" t="s">
        <v>1648</v>
      </c>
      <c r="B909" s="2786"/>
      <c r="C909" s="2255" t="s">
        <v>502</v>
      </c>
      <c r="D909" s="2255" t="s">
        <v>503</v>
      </c>
      <c r="E909" s="2759">
        <v>10</v>
      </c>
      <c r="F909" s="2760"/>
      <c r="G909" s="2767">
        <v>38202.400000000001</v>
      </c>
      <c r="H909" s="2768">
        <v>38202.400000000001</v>
      </c>
      <c r="I909" s="2759">
        <v>382024</v>
      </c>
      <c r="J909" s="2760"/>
      <c r="K909" s="2248"/>
      <c r="L909" s="53"/>
      <c r="M909" s="53"/>
      <c r="N909" s="53"/>
      <c r="O909" s="53"/>
      <c r="P909" s="53"/>
      <c r="Q909" s="53"/>
      <c r="R909" s="53"/>
      <c r="S909" s="53"/>
      <c r="T909" s="53"/>
    </row>
    <row r="910" spans="1:20" ht="17.100000000000001" customHeight="1" x14ac:dyDescent="0.3">
      <c r="A910" s="149" t="s">
        <v>544</v>
      </c>
      <c r="B910" s="152"/>
      <c r="C910" s="2255" t="s">
        <v>502</v>
      </c>
      <c r="D910" s="2255" t="s">
        <v>503</v>
      </c>
      <c r="E910" s="2759">
        <v>8</v>
      </c>
      <c r="F910" s="2760"/>
      <c r="G910" s="2767">
        <v>38202.400000000001</v>
      </c>
      <c r="H910" s="2768">
        <v>38202.400000000001</v>
      </c>
      <c r="I910" s="2759">
        <v>305619.20000000001</v>
      </c>
      <c r="J910" s="2760"/>
      <c r="K910" s="2248"/>
      <c r="L910" s="53"/>
      <c r="M910" s="2782" t="s">
        <v>545</v>
      </c>
      <c r="N910" s="2783"/>
      <c r="O910" s="2783"/>
      <c r="P910" s="2783"/>
      <c r="Q910" s="2784"/>
      <c r="R910" s="53"/>
      <c r="S910" s="53"/>
      <c r="T910" s="53"/>
    </row>
    <row r="911" spans="1:20" ht="17.100000000000001" customHeight="1" x14ac:dyDescent="0.3">
      <c r="A911" s="149" t="s">
        <v>546</v>
      </c>
      <c r="B911" s="152"/>
      <c r="C911" s="2236"/>
      <c r="D911" s="2236"/>
      <c r="E911" s="2759"/>
      <c r="F911" s="2760"/>
      <c r="G911" s="2759"/>
      <c r="H911" s="2760"/>
      <c r="I911" s="2759">
        <v>0</v>
      </c>
      <c r="J911" s="2760"/>
      <c r="K911" s="2248"/>
      <c r="L911" s="166"/>
      <c r="M911" s="116" t="s">
        <v>547</v>
      </c>
      <c r="N911" s="117"/>
      <c r="O911" s="117"/>
      <c r="P911" s="117"/>
      <c r="Q911" s="118">
        <v>20.002737081203861</v>
      </c>
      <c r="R911" s="166"/>
      <c r="S911" s="166"/>
      <c r="T911" s="166"/>
    </row>
    <row r="912" spans="1:20" ht="17.100000000000001" customHeight="1" x14ac:dyDescent="0.3">
      <c r="A912" s="149" t="s">
        <v>548</v>
      </c>
      <c r="B912" s="152"/>
      <c r="C912" s="2236"/>
      <c r="D912" s="2236"/>
      <c r="E912" s="2759"/>
      <c r="F912" s="2760"/>
      <c r="G912" s="2759"/>
      <c r="H912" s="2760"/>
      <c r="I912" s="2759">
        <v>0</v>
      </c>
      <c r="J912" s="2760"/>
      <c r="K912" s="2248"/>
      <c r="L912" s="166"/>
      <c r="M912" s="119" t="s">
        <v>549</v>
      </c>
      <c r="N912" s="117"/>
      <c r="O912" s="117"/>
      <c r="P912" s="120"/>
      <c r="Q912" s="121">
        <v>21480446.844000001</v>
      </c>
      <c r="R912" s="166"/>
      <c r="S912" s="166"/>
      <c r="T912" s="166"/>
    </row>
    <row r="913" spans="1:20" ht="17.100000000000001" customHeight="1" x14ac:dyDescent="0.35">
      <c r="A913" s="151" t="s">
        <v>550</v>
      </c>
      <c r="B913" s="152"/>
      <c r="C913" s="2236"/>
      <c r="D913" s="2236"/>
      <c r="E913" s="2759"/>
      <c r="F913" s="2760"/>
      <c r="G913" s="2759"/>
      <c r="H913" s="2760"/>
      <c r="I913" s="2765">
        <v>2021917.6</v>
      </c>
      <c r="J913" s="2766"/>
      <c r="K913" s="137"/>
      <c r="L913" s="166"/>
      <c r="M913" s="116" t="s">
        <v>551</v>
      </c>
      <c r="N913" s="117"/>
      <c r="O913" s="117"/>
      <c r="P913" s="117"/>
      <c r="Q913" s="121">
        <v>1595500</v>
      </c>
      <c r="R913" s="2239"/>
      <c r="S913" s="166"/>
      <c r="T913" s="166"/>
    </row>
    <row r="914" spans="1:20" ht="17.100000000000001" customHeight="1" x14ac:dyDescent="0.3">
      <c r="A914" s="149" t="s">
        <v>552</v>
      </c>
      <c r="B914" s="152"/>
      <c r="C914" s="2255" t="s">
        <v>502</v>
      </c>
      <c r="D914" s="2255" t="s">
        <v>503</v>
      </c>
      <c r="E914" s="2759">
        <v>40</v>
      </c>
      <c r="F914" s="2760"/>
      <c r="G914" s="2767">
        <v>38202.400000000001</v>
      </c>
      <c r="H914" s="2768">
        <v>38202.400000000001</v>
      </c>
      <c r="I914" s="2759">
        <v>1528096</v>
      </c>
      <c r="J914" s="2760"/>
      <c r="K914" s="2248"/>
      <c r="L914" s="166"/>
      <c r="M914" s="116" t="s">
        <v>763</v>
      </c>
      <c r="N914" s="117"/>
      <c r="O914" s="117"/>
      <c r="P914" s="117"/>
      <c r="Q914" s="121">
        <v>31914367.01306076</v>
      </c>
      <c r="R914" s="61"/>
      <c r="S914" s="166"/>
      <c r="T914" s="166"/>
    </row>
    <row r="915" spans="1:20" ht="17.100000000000001" customHeight="1" thickBot="1" x14ac:dyDescent="0.35">
      <c r="A915" s="149" t="s">
        <v>1649</v>
      </c>
      <c r="B915" s="152"/>
      <c r="C915" s="2255" t="s">
        <v>502</v>
      </c>
      <c r="D915" s="2255" t="s">
        <v>503</v>
      </c>
      <c r="E915" s="2759">
        <v>9</v>
      </c>
      <c r="F915" s="2760"/>
      <c r="G915" s="2767">
        <v>38202.400000000001</v>
      </c>
      <c r="H915" s="2768">
        <v>38202.400000000001</v>
      </c>
      <c r="I915" s="2759">
        <v>343821.60000000003</v>
      </c>
      <c r="J915" s="2760"/>
      <c r="K915" s="2248"/>
      <c r="L915" s="166"/>
      <c r="M915" s="123" t="s">
        <v>554</v>
      </c>
      <c r="N915" s="124"/>
      <c r="O915" s="124"/>
      <c r="P915" s="124"/>
      <c r="Q915" s="125">
        <v>10433920.169060759</v>
      </c>
      <c r="R915" s="166"/>
      <c r="S915" s="166"/>
      <c r="T915" s="166"/>
    </row>
    <row r="916" spans="1:20" ht="17.100000000000001" customHeight="1" thickBot="1" x14ac:dyDescent="0.35">
      <c r="A916" s="149" t="s">
        <v>837</v>
      </c>
      <c r="B916" s="152"/>
      <c r="C916" s="2236"/>
      <c r="D916" s="2235"/>
      <c r="E916" s="2759"/>
      <c r="F916" s="2760"/>
      <c r="G916" s="2769"/>
      <c r="H916" s="2770"/>
      <c r="I916" s="2759">
        <v>0</v>
      </c>
      <c r="J916" s="2760"/>
      <c r="K916" s="2248"/>
      <c r="L916" s="53"/>
      <c r="M916" s="1097" t="s">
        <v>764</v>
      </c>
      <c r="N916" s="1098"/>
      <c r="O916" s="1098"/>
      <c r="P916" s="1098"/>
      <c r="Q916" s="1100">
        <v>48.574036866347598</v>
      </c>
      <c r="R916" s="53"/>
      <c r="S916" s="53"/>
      <c r="T916" s="53"/>
    </row>
    <row r="917" spans="1:20" ht="17.100000000000001" customHeight="1" x14ac:dyDescent="0.3">
      <c r="A917" s="149" t="s">
        <v>562</v>
      </c>
      <c r="B917" s="152"/>
      <c r="C917" s="2256"/>
      <c r="D917" s="2256" t="s">
        <v>799</v>
      </c>
      <c r="E917" s="2771"/>
      <c r="F917" s="2772"/>
      <c r="G917" s="2759"/>
      <c r="H917" s="2760"/>
      <c r="I917" s="2759">
        <v>150000</v>
      </c>
      <c r="J917" s="2760"/>
      <c r="K917" s="2248"/>
      <c r="L917" s="7" t="s">
        <v>1530</v>
      </c>
      <c r="M917" s="8"/>
      <c r="N917" s="8"/>
      <c r="O917" s="8"/>
      <c r="P917" s="2247"/>
      <c r="Q917" s="10"/>
      <c r="R917" s="2085"/>
      <c r="S917" s="52"/>
      <c r="T917" s="53"/>
    </row>
    <row r="918" spans="1:20" ht="17.100000000000001" customHeight="1" x14ac:dyDescent="0.3">
      <c r="A918" s="149"/>
      <c r="B918" s="152"/>
      <c r="C918" s="2236"/>
      <c r="D918" s="2236"/>
      <c r="E918" s="2759"/>
      <c r="F918" s="2760"/>
      <c r="G918" s="2759"/>
      <c r="H918" s="2760"/>
      <c r="I918" s="2759"/>
      <c r="J918" s="2760"/>
      <c r="K918" s="2248"/>
      <c r="L918" s="2155" t="s">
        <v>1585</v>
      </c>
      <c r="M918" s="53"/>
      <c r="N918" s="53"/>
      <c r="O918" s="53"/>
      <c r="P918" s="53"/>
      <c r="Q918" s="53"/>
      <c r="R918" s="53"/>
      <c r="S918" s="53"/>
      <c r="T918" s="53"/>
    </row>
    <row r="919" spans="1:20" ht="17.100000000000001" customHeight="1" thickBot="1" x14ac:dyDescent="0.25">
      <c r="A919" s="180" t="s">
        <v>563</v>
      </c>
      <c r="B919" s="181"/>
      <c r="C919" s="182"/>
      <c r="D919" s="183"/>
      <c r="E919" s="2761">
        <v>110.5</v>
      </c>
      <c r="F919" s="2762"/>
      <c r="G919" s="2763"/>
      <c r="H919" s="2764"/>
      <c r="I919" s="2761">
        <v>7505473.5599999996</v>
      </c>
      <c r="J919" s="2762"/>
      <c r="K919" s="184"/>
      <c r="L919" s="166"/>
      <c r="M919" s="53"/>
      <c r="N919" s="53"/>
      <c r="O919" s="53"/>
      <c r="P919" s="53"/>
      <c r="Q919" s="53"/>
      <c r="R919" s="61"/>
      <c r="S919" s="166"/>
      <c r="T919" s="166"/>
    </row>
  </sheetData>
  <sheetProtection insertHyperlinks="0"/>
  <mergeCells count="4229">
    <mergeCell ref="S43:T43"/>
    <mergeCell ref="S44:T44"/>
    <mergeCell ref="S45:T45"/>
    <mergeCell ref="S46:T46"/>
    <mergeCell ref="Q748:R748"/>
    <mergeCell ref="O741:P741"/>
    <mergeCell ref="Q741:R741"/>
    <mergeCell ref="S741:T741"/>
    <mergeCell ref="S315:T315"/>
    <mergeCell ref="S740:T740"/>
    <mergeCell ref="S643:T643"/>
    <mergeCell ref="G746:H746"/>
    <mergeCell ref="G747:H747"/>
    <mergeCell ref="G748:H748"/>
    <mergeCell ref="S47:T47"/>
    <mergeCell ref="S48:T48"/>
    <mergeCell ref="S50:T50"/>
    <mergeCell ref="I747:J747"/>
    <mergeCell ref="S747:T747"/>
    <mergeCell ref="O745:P745"/>
    <mergeCell ref="S748:T748"/>
    <mergeCell ref="S739:T739"/>
    <mergeCell ref="O740:P740"/>
    <mergeCell ref="Q740:R740"/>
    <mergeCell ref="I706:J706"/>
    <mergeCell ref="I705:J705"/>
    <mergeCell ref="O705:P705"/>
    <mergeCell ref="Q705:R705"/>
    <mergeCell ref="S703:T703"/>
    <mergeCell ref="Q704:R704"/>
    <mergeCell ref="S704:T704"/>
    <mergeCell ref="I694:J694"/>
    <mergeCell ref="E840:F840"/>
    <mergeCell ref="G840:H840"/>
    <mergeCell ref="I840:J840"/>
    <mergeCell ref="E841:F841"/>
    <mergeCell ref="G841:H841"/>
    <mergeCell ref="I841:J841"/>
    <mergeCell ref="G830:H830"/>
    <mergeCell ref="E830:F830"/>
    <mergeCell ref="I830:J830"/>
    <mergeCell ref="E853:F853"/>
    <mergeCell ref="G853:H853"/>
    <mergeCell ref="I853:J853"/>
    <mergeCell ref="E852:F852"/>
    <mergeCell ref="G852:H852"/>
    <mergeCell ref="I852:J852"/>
    <mergeCell ref="E855:F855"/>
    <mergeCell ref="G855:H855"/>
    <mergeCell ref="I855:J855"/>
    <mergeCell ref="E854:F854"/>
    <mergeCell ref="G854:H854"/>
    <mergeCell ref="I854:J854"/>
    <mergeCell ref="E845:F845"/>
    <mergeCell ref="G845:H845"/>
    <mergeCell ref="I845:J845"/>
    <mergeCell ref="E847:F847"/>
    <mergeCell ref="G847:H847"/>
    <mergeCell ref="I847:J847"/>
    <mergeCell ref="E846:F846"/>
    <mergeCell ref="G846:H846"/>
    <mergeCell ref="I846:J846"/>
    <mergeCell ref="E849:F849"/>
    <mergeCell ref="G849:H849"/>
    <mergeCell ref="I849:J849"/>
    <mergeCell ref="E848:F848"/>
    <mergeCell ref="G848:H848"/>
    <mergeCell ref="I848:J848"/>
    <mergeCell ref="E851:F851"/>
    <mergeCell ref="G851:H851"/>
    <mergeCell ref="I851:J851"/>
    <mergeCell ref="E850:F850"/>
    <mergeCell ref="G850:H850"/>
    <mergeCell ref="I850:J850"/>
    <mergeCell ref="A844:B844"/>
    <mergeCell ref="E844:F844"/>
    <mergeCell ref="G844:H844"/>
    <mergeCell ref="I842:J842"/>
    <mergeCell ref="A843:B843"/>
    <mergeCell ref="E843:F843"/>
    <mergeCell ref="G843:H843"/>
    <mergeCell ref="I843:J843"/>
    <mergeCell ref="A842:B842"/>
    <mergeCell ref="E842:F842"/>
    <mergeCell ref="I844:J844"/>
    <mergeCell ref="G842:H842"/>
    <mergeCell ref="I836:J836"/>
    <mergeCell ref="I835:J835"/>
    <mergeCell ref="O835:P835"/>
    <mergeCell ref="A837:B837"/>
    <mergeCell ref="E837:F837"/>
    <mergeCell ref="G837:H837"/>
    <mergeCell ref="E836:F836"/>
    <mergeCell ref="G836:H836"/>
    <mergeCell ref="A835:B835"/>
    <mergeCell ref="E835:F835"/>
    <mergeCell ref="E839:F839"/>
    <mergeCell ref="G839:H839"/>
    <mergeCell ref="I839:J839"/>
    <mergeCell ref="I837:J837"/>
    <mergeCell ref="E838:F838"/>
    <mergeCell ref="G838:H838"/>
    <mergeCell ref="I838:J838"/>
    <mergeCell ref="O832:P832"/>
    <mergeCell ref="A831:B831"/>
    <mergeCell ref="E831:F831"/>
    <mergeCell ref="G831:H831"/>
    <mergeCell ref="I831:J831"/>
    <mergeCell ref="E832:F832"/>
    <mergeCell ref="G832:H832"/>
    <mergeCell ref="I832:J832"/>
    <mergeCell ref="I833:J833"/>
    <mergeCell ref="S835:T835"/>
    <mergeCell ref="Q835:R835"/>
    <mergeCell ref="S833:T833"/>
    <mergeCell ref="G835:H835"/>
    <mergeCell ref="Q834:R834"/>
    <mergeCell ref="S834:T834"/>
    <mergeCell ref="Q833:R833"/>
    <mergeCell ref="S830:T830"/>
    <mergeCell ref="O831:P831"/>
    <mergeCell ref="Q831:R831"/>
    <mergeCell ref="S831:T831"/>
    <mergeCell ref="Q832:R832"/>
    <mergeCell ref="S832:T832"/>
    <mergeCell ref="O830:P830"/>
    <mergeCell ref="Q830:R830"/>
    <mergeCell ref="E833:F833"/>
    <mergeCell ref="G833:H833"/>
    <mergeCell ref="E834:F834"/>
    <mergeCell ref="G834:H834"/>
    <mergeCell ref="I834:J834"/>
    <mergeCell ref="O834:P834"/>
    <mergeCell ref="O833:P833"/>
    <mergeCell ref="O827:P827"/>
    <mergeCell ref="Q827:R827"/>
    <mergeCell ref="S827:T827"/>
    <mergeCell ref="I827:J827"/>
    <mergeCell ref="A827:B827"/>
    <mergeCell ref="E827:F827"/>
    <mergeCell ref="G827:H827"/>
    <mergeCell ref="A828:B828"/>
    <mergeCell ref="E828:F828"/>
    <mergeCell ref="G828:H828"/>
    <mergeCell ref="S828:T828"/>
    <mergeCell ref="Q829:R829"/>
    <mergeCell ref="S829:T829"/>
    <mergeCell ref="O829:P829"/>
    <mergeCell ref="A829:B829"/>
    <mergeCell ref="E829:F829"/>
    <mergeCell ref="G829:H829"/>
    <mergeCell ref="I828:J828"/>
    <mergeCell ref="O828:P828"/>
    <mergeCell ref="Q828:R828"/>
    <mergeCell ref="I829:J829"/>
    <mergeCell ref="E823:F823"/>
    <mergeCell ref="G823:H823"/>
    <mergeCell ref="I823:J823"/>
    <mergeCell ref="O821:P821"/>
    <mergeCell ref="I821:J821"/>
    <mergeCell ref="A824:B824"/>
    <mergeCell ref="E824:F824"/>
    <mergeCell ref="G824:H824"/>
    <mergeCell ref="I824:J824"/>
    <mergeCell ref="S825:T825"/>
    <mergeCell ref="O823:P823"/>
    <mergeCell ref="Q823:R823"/>
    <mergeCell ref="S823:T823"/>
    <mergeCell ref="O824:P824"/>
    <mergeCell ref="Q824:R824"/>
    <mergeCell ref="A826:B826"/>
    <mergeCell ref="E826:F826"/>
    <mergeCell ref="G826:H826"/>
    <mergeCell ref="S824:T824"/>
    <mergeCell ref="A825:B825"/>
    <mergeCell ref="E825:F825"/>
    <mergeCell ref="G825:H825"/>
    <mergeCell ref="I825:J825"/>
    <mergeCell ref="O825:P825"/>
    <mergeCell ref="Q825:R825"/>
    <mergeCell ref="I826:J826"/>
    <mergeCell ref="O826:P826"/>
    <mergeCell ref="Q826:R826"/>
    <mergeCell ref="S826:T826"/>
    <mergeCell ref="E820:F820"/>
    <mergeCell ref="G820:H820"/>
    <mergeCell ref="I820:J820"/>
    <mergeCell ref="O820:P820"/>
    <mergeCell ref="Q820:R820"/>
    <mergeCell ref="S820:T820"/>
    <mergeCell ref="E819:F819"/>
    <mergeCell ref="G819:H819"/>
    <mergeCell ref="I819:J819"/>
    <mergeCell ref="Q821:R821"/>
    <mergeCell ref="S821:T821"/>
    <mergeCell ref="E822:F822"/>
    <mergeCell ref="G822:H822"/>
    <mergeCell ref="I822:J822"/>
    <mergeCell ref="O822:P822"/>
    <mergeCell ref="Q822:R822"/>
    <mergeCell ref="S822:T822"/>
    <mergeCell ref="E821:F821"/>
    <mergeCell ref="G821:H821"/>
    <mergeCell ref="E815:F815"/>
    <mergeCell ref="G815:H815"/>
    <mergeCell ref="I815:J815"/>
    <mergeCell ref="O816:P816"/>
    <mergeCell ref="Q816:R816"/>
    <mergeCell ref="Q815:R815"/>
    <mergeCell ref="S816:T816"/>
    <mergeCell ref="S815:T815"/>
    <mergeCell ref="O815:P815"/>
    <mergeCell ref="E816:F816"/>
    <mergeCell ref="G816:H816"/>
    <mergeCell ref="I816:J816"/>
    <mergeCell ref="A817:B817"/>
    <mergeCell ref="E817:F817"/>
    <mergeCell ref="G817:H817"/>
    <mergeCell ref="I817:J817"/>
    <mergeCell ref="O819:P819"/>
    <mergeCell ref="Q819:R819"/>
    <mergeCell ref="O817:P817"/>
    <mergeCell ref="Q817:R817"/>
    <mergeCell ref="S817:T817"/>
    <mergeCell ref="E818:F818"/>
    <mergeCell ref="G818:H818"/>
    <mergeCell ref="I818:J818"/>
    <mergeCell ref="O818:P818"/>
    <mergeCell ref="Q818:R818"/>
    <mergeCell ref="S818:T818"/>
    <mergeCell ref="S819:T819"/>
    <mergeCell ref="G812:H812"/>
    <mergeCell ref="I812:J812"/>
    <mergeCell ref="O810:P810"/>
    <mergeCell ref="Q810:R810"/>
    <mergeCell ref="O812:P812"/>
    <mergeCell ref="Q812:R812"/>
    <mergeCell ref="S812:T812"/>
    <mergeCell ref="E812:F812"/>
    <mergeCell ref="S814:T814"/>
    <mergeCell ref="E813:F813"/>
    <mergeCell ref="G813:H813"/>
    <mergeCell ref="I813:J813"/>
    <mergeCell ref="O813:P813"/>
    <mergeCell ref="O814:P814"/>
    <mergeCell ref="Q814:R814"/>
    <mergeCell ref="Q813:R813"/>
    <mergeCell ref="S813:T813"/>
    <mergeCell ref="E814:F814"/>
    <mergeCell ref="G814:H814"/>
    <mergeCell ref="I814:J814"/>
    <mergeCell ref="A809:B809"/>
    <mergeCell ref="E809:F809"/>
    <mergeCell ref="G809:H809"/>
    <mergeCell ref="I809:J809"/>
    <mergeCell ref="O809:P809"/>
    <mergeCell ref="Q809:R809"/>
    <mergeCell ref="S809:T809"/>
    <mergeCell ref="S810:T810"/>
    <mergeCell ref="E811:F811"/>
    <mergeCell ref="G811:H811"/>
    <mergeCell ref="I811:J811"/>
    <mergeCell ref="O811:P811"/>
    <mergeCell ref="Q811:R811"/>
    <mergeCell ref="S811:T811"/>
    <mergeCell ref="E810:F810"/>
    <mergeCell ref="G810:H810"/>
    <mergeCell ref="I810:J810"/>
    <mergeCell ref="O806:P806"/>
    <mergeCell ref="Q806:R806"/>
    <mergeCell ref="S806:T806"/>
    <mergeCell ref="I806:J806"/>
    <mergeCell ref="A806:B806"/>
    <mergeCell ref="E806:F806"/>
    <mergeCell ref="G806:H806"/>
    <mergeCell ref="A807:B807"/>
    <mergeCell ref="E807:F807"/>
    <mergeCell ref="G807:H807"/>
    <mergeCell ref="I807:J807"/>
    <mergeCell ref="O807:P807"/>
    <mergeCell ref="Q807:R807"/>
    <mergeCell ref="S807:T807"/>
    <mergeCell ref="O808:P808"/>
    <mergeCell ref="Q808:R808"/>
    <mergeCell ref="S808:T808"/>
    <mergeCell ref="I808:J808"/>
    <mergeCell ref="A808:B808"/>
    <mergeCell ref="E808:F808"/>
    <mergeCell ref="G808:H808"/>
    <mergeCell ref="S804:T804"/>
    <mergeCell ref="I802:J802"/>
    <mergeCell ref="N802:N803"/>
    <mergeCell ref="O802:P803"/>
    <mergeCell ref="Q802:R803"/>
    <mergeCell ref="G800:H800"/>
    <mergeCell ref="A805:B805"/>
    <mergeCell ref="E805:F805"/>
    <mergeCell ref="G805:H805"/>
    <mergeCell ref="S802:T803"/>
    <mergeCell ref="I803:J803"/>
    <mergeCell ref="E804:F804"/>
    <mergeCell ref="G804:H804"/>
    <mergeCell ref="I804:J804"/>
    <mergeCell ref="O804:P804"/>
    <mergeCell ref="Q804:R804"/>
    <mergeCell ref="I805:J805"/>
    <mergeCell ref="O805:P805"/>
    <mergeCell ref="Q805:R805"/>
    <mergeCell ref="S805:T805"/>
    <mergeCell ref="E788:F788"/>
    <mergeCell ref="G788:H788"/>
    <mergeCell ref="I788:J788"/>
    <mergeCell ref="I786:J786"/>
    <mergeCell ref="E787:F787"/>
    <mergeCell ref="G787:H787"/>
    <mergeCell ref="I787:J787"/>
    <mergeCell ref="S800:T800"/>
    <mergeCell ref="E789:F789"/>
    <mergeCell ref="G789:H789"/>
    <mergeCell ref="I789:J789"/>
    <mergeCell ref="S801:T801"/>
    <mergeCell ref="A793:T793"/>
    <mergeCell ref="A794:T794"/>
    <mergeCell ref="A797:T797"/>
    <mergeCell ref="A800:B803"/>
    <mergeCell ref="C800:F801"/>
    <mergeCell ref="I800:J800"/>
    <mergeCell ref="L800:L803"/>
    <mergeCell ref="M800:P801"/>
    <mergeCell ref="D802:D803"/>
    <mergeCell ref="E802:F803"/>
    <mergeCell ref="G802:H803"/>
    <mergeCell ref="Q800:R800"/>
    <mergeCell ref="G801:H801"/>
    <mergeCell ref="I801:J801"/>
    <mergeCell ref="Q801:R801"/>
    <mergeCell ref="A783:B783"/>
    <mergeCell ref="E783:F783"/>
    <mergeCell ref="G783:H783"/>
    <mergeCell ref="I783:J783"/>
    <mergeCell ref="A782:B782"/>
    <mergeCell ref="E782:F782"/>
    <mergeCell ref="G782:H782"/>
    <mergeCell ref="I782:J782"/>
    <mergeCell ref="A786:B786"/>
    <mergeCell ref="E786:F786"/>
    <mergeCell ref="G786:H786"/>
    <mergeCell ref="I784:J784"/>
    <mergeCell ref="E785:F785"/>
    <mergeCell ref="G785:H785"/>
    <mergeCell ref="I785:J785"/>
    <mergeCell ref="A784:B784"/>
    <mergeCell ref="E784:F784"/>
    <mergeCell ref="G784:H784"/>
    <mergeCell ref="A779:B779"/>
    <mergeCell ref="E779:F779"/>
    <mergeCell ref="G779:H779"/>
    <mergeCell ref="I779:J779"/>
    <mergeCell ref="A778:B778"/>
    <mergeCell ref="E778:F778"/>
    <mergeCell ref="G778:H778"/>
    <mergeCell ref="I780:J780"/>
    <mergeCell ref="S780:T780"/>
    <mergeCell ref="A781:B781"/>
    <mergeCell ref="E781:F781"/>
    <mergeCell ref="G781:H781"/>
    <mergeCell ref="I781:J781"/>
    <mergeCell ref="A780:B780"/>
    <mergeCell ref="E780:F780"/>
    <mergeCell ref="G780:H780"/>
    <mergeCell ref="M782:Q782"/>
    <mergeCell ref="S775:T775"/>
    <mergeCell ref="A775:B775"/>
    <mergeCell ref="E775:F775"/>
    <mergeCell ref="G775:H775"/>
    <mergeCell ref="I775:J775"/>
    <mergeCell ref="S776:T776"/>
    <mergeCell ref="A777:B777"/>
    <mergeCell ref="E777:F777"/>
    <mergeCell ref="G777:H777"/>
    <mergeCell ref="I777:J777"/>
    <mergeCell ref="A776:B776"/>
    <mergeCell ref="E776:F776"/>
    <mergeCell ref="G776:H776"/>
    <mergeCell ref="I776:J776"/>
    <mergeCell ref="S777:T777"/>
    <mergeCell ref="I778:J778"/>
    <mergeCell ref="S778:T778"/>
    <mergeCell ref="A770:B770"/>
    <mergeCell ref="E770:F770"/>
    <mergeCell ref="G770:H770"/>
    <mergeCell ref="I770:J770"/>
    <mergeCell ref="O770:P770"/>
    <mergeCell ref="Q770:R770"/>
    <mergeCell ref="S770:T770"/>
    <mergeCell ref="A769:B769"/>
    <mergeCell ref="E769:F769"/>
    <mergeCell ref="I771:J771"/>
    <mergeCell ref="I772:J772"/>
    <mergeCell ref="S772:T772"/>
    <mergeCell ref="I773:J773"/>
    <mergeCell ref="L772:M772"/>
    <mergeCell ref="S773:T773"/>
    <mergeCell ref="I774:J774"/>
    <mergeCell ref="S774:T774"/>
    <mergeCell ref="Q768:R768"/>
    <mergeCell ref="S768:T768"/>
    <mergeCell ref="A767:B767"/>
    <mergeCell ref="E767:F767"/>
    <mergeCell ref="G767:H767"/>
    <mergeCell ref="I767:J767"/>
    <mergeCell ref="G769:H769"/>
    <mergeCell ref="I769:J769"/>
    <mergeCell ref="O769:P769"/>
    <mergeCell ref="Q769:R769"/>
    <mergeCell ref="S767:T767"/>
    <mergeCell ref="A768:B768"/>
    <mergeCell ref="E768:F768"/>
    <mergeCell ref="G768:H768"/>
    <mergeCell ref="I768:J768"/>
    <mergeCell ref="O768:P768"/>
    <mergeCell ref="S769:T769"/>
    <mergeCell ref="A765:B765"/>
    <mergeCell ref="E765:F765"/>
    <mergeCell ref="G765:H765"/>
    <mergeCell ref="I765:J765"/>
    <mergeCell ref="S763:T763"/>
    <mergeCell ref="A764:B764"/>
    <mergeCell ref="E764:F764"/>
    <mergeCell ref="G764:H764"/>
    <mergeCell ref="I764:J764"/>
    <mergeCell ref="O764:P764"/>
    <mergeCell ref="O765:P765"/>
    <mergeCell ref="Q765:R765"/>
    <mergeCell ref="O766:P766"/>
    <mergeCell ref="Q766:R766"/>
    <mergeCell ref="S765:T765"/>
    <mergeCell ref="A766:B766"/>
    <mergeCell ref="E766:F766"/>
    <mergeCell ref="G766:H766"/>
    <mergeCell ref="I766:J766"/>
    <mergeCell ref="S766:T766"/>
    <mergeCell ref="G761:H761"/>
    <mergeCell ref="I761:J761"/>
    <mergeCell ref="O761:P761"/>
    <mergeCell ref="Q761:R761"/>
    <mergeCell ref="O760:P760"/>
    <mergeCell ref="Q760:R760"/>
    <mergeCell ref="S761:T761"/>
    <mergeCell ref="A762:B762"/>
    <mergeCell ref="E762:F762"/>
    <mergeCell ref="G762:H762"/>
    <mergeCell ref="I762:J762"/>
    <mergeCell ref="O762:P762"/>
    <mergeCell ref="Q762:R762"/>
    <mergeCell ref="S762:T762"/>
    <mergeCell ref="A761:B761"/>
    <mergeCell ref="E761:F761"/>
    <mergeCell ref="Q764:R764"/>
    <mergeCell ref="S764:T764"/>
    <mergeCell ref="A763:B763"/>
    <mergeCell ref="E763:F763"/>
    <mergeCell ref="G763:H763"/>
    <mergeCell ref="I763:J763"/>
    <mergeCell ref="O763:P763"/>
    <mergeCell ref="Q763:R763"/>
    <mergeCell ref="A757:B757"/>
    <mergeCell ref="I757:J757"/>
    <mergeCell ref="O757:P757"/>
    <mergeCell ref="Q757:R757"/>
    <mergeCell ref="A756:B756"/>
    <mergeCell ref="E756:F756"/>
    <mergeCell ref="G756:H756"/>
    <mergeCell ref="S757:T757"/>
    <mergeCell ref="I758:J758"/>
    <mergeCell ref="O758:P758"/>
    <mergeCell ref="Q758:R758"/>
    <mergeCell ref="S758:T758"/>
    <mergeCell ref="S759:T759"/>
    <mergeCell ref="S760:T760"/>
    <mergeCell ref="A759:B759"/>
    <mergeCell ref="I759:J759"/>
    <mergeCell ref="A760:B760"/>
    <mergeCell ref="E760:F760"/>
    <mergeCell ref="G760:H760"/>
    <mergeCell ref="I760:J760"/>
    <mergeCell ref="O759:P759"/>
    <mergeCell ref="Q759:R759"/>
    <mergeCell ref="S753:T753"/>
    <mergeCell ref="A752:B752"/>
    <mergeCell ref="E752:F752"/>
    <mergeCell ref="G752:H752"/>
    <mergeCell ref="I752:J752"/>
    <mergeCell ref="A753:B753"/>
    <mergeCell ref="O751:P751"/>
    <mergeCell ref="I753:J753"/>
    <mergeCell ref="O753:P753"/>
    <mergeCell ref="Q753:R753"/>
    <mergeCell ref="O752:P752"/>
    <mergeCell ref="E754:F754"/>
    <mergeCell ref="G754:H754"/>
    <mergeCell ref="I754:J754"/>
    <mergeCell ref="O754:P754"/>
    <mergeCell ref="Q752:R752"/>
    <mergeCell ref="I756:J756"/>
    <mergeCell ref="Q754:R754"/>
    <mergeCell ref="S754:T754"/>
    <mergeCell ref="A755:B755"/>
    <mergeCell ref="E755:F755"/>
    <mergeCell ref="G755:H755"/>
    <mergeCell ref="I755:J755"/>
    <mergeCell ref="O755:P755"/>
    <mergeCell ref="Q755:R755"/>
    <mergeCell ref="S755:T755"/>
    <mergeCell ref="O756:P756"/>
    <mergeCell ref="Q756:R756"/>
    <mergeCell ref="S756:T756"/>
    <mergeCell ref="A750:B750"/>
    <mergeCell ref="E750:F750"/>
    <mergeCell ref="G750:H750"/>
    <mergeCell ref="I750:J750"/>
    <mergeCell ref="S750:T750"/>
    <mergeCell ref="E745:F745"/>
    <mergeCell ref="I745:J745"/>
    <mergeCell ref="Q745:R745"/>
    <mergeCell ref="S745:T745"/>
    <mergeCell ref="A751:B751"/>
    <mergeCell ref="E751:F751"/>
    <mergeCell ref="G751:H751"/>
    <mergeCell ref="I751:J751"/>
    <mergeCell ref="Q751:R751"/>
    <mergeCell ref="O750:P750"/>
    <mergeCell ref="Q750:R750"/>
    <mergeCell ref="S752:T752"/>
    <mergeCell ref="S751:T751"/>
    <mergeCell ref="G745:H745"/>
    <mergeCell ref="A747:B747"/>
    <mergeCell ref="E747:F747"/>
    <mergeCell ref="A748:B748"/>
    <mergeCell ref="E748:F748"/>
    <mergeCell ref="I748:J748"/>
    <mergeCell ref="A746:B746"/>
    <mergeCell ref="E746:F746"/>
    <mergeCell ref="I746:J746"/>
    <mergeCell ref="A745:B745"/>
    <mergeCell ref="S749:T749"/>
    <mergeCell ref="O746:P746"/>
    <mergeCell ref="Q746:R746"/>
    <mergeCell ref="S746:T746"/>
    <mergeCell ref="O749:P749"/>
    <mergeCell ref="Q749:R749"/>
    <mergeCell ref="O747:P747"/>
    <mergeCell ref="Q747:R747"/>
    <mergeCell ref="A749:B749"/>
    <mergeCell ref="I749:J749"/>
    <mergeCell ref="I743:J743"/>
    <mergeCell ref="I744:J744"/>
    <mergeCell ref="O744:P744"/>
    <mergeCell ref="Q742:R742"/>
    <mergeCell ref="A743:B743"/>
    <mergeCell ref="E743:F743"/>
    <mergeCell ref="G743:H743"/>
    <mergeCell ref="A742:B742"/>
    <mergeCell ref="S742:T742"/>
    <mergeCell ref="O743:P743"/>
    <mergeCell ref="Q743:R743"/>
    <mergeCell ref="S743:T743"/>
    <mergeCell ref="I742:J742"/>
    <mergeCell ref="O742:P742"/>
    <mergeCell ref="O748:P748"/>
    <mergeCell ref="A744:B744"/>
    <mergeCell ref="E744:F744"/>
    <mergeCell ref="G744:H744"/>
    <mergeCell ref="A739:B739"/>
    <mergeCell ref="E739:F739"/>
    <mergeCell ref="G739:H739"/>
    <mergeCell ref="I739:J739"/>
    <mergeCell ref="O739:P739"/>
    <mergeCell ref="Q739:R739"/>
    <mergeCell ref="A740:B740"/>
    <mergeCell ref="E740:F740"/>
    <mergeCell ref="S744:T744"/>
    <mergeCell ref="I738:J738"/>
    <mergeCell ref="G740:H740"/>
    <mergeCell ref="I740:J740"/>
    <mergeCell ref="G741:H741"/>
    <mergeCell ref="I741:J741"/>
    <mergeCell ref="E737:F738"/>
    <mergeCell ref="G737:H738"/>
    <mergeCell ref="Q744:R744"/>
    <mergeCell ref="I737:J737"/>
    <mergeCell ref="N737:N738"/>
    <mergeCell ref="A741:B741"/>
    <mergeCell ref="E741:F741"/>
    <mergeCell ref="E742:F742"/>
    <mergeCell ref="G742:H742"/>
    <mergeCell ref="E722:F722"/>
    <mergeCell ref="G722:H722"/>
    <mergeCell ref="I722:J722"/>
    <mergeCell ref="E725:F725"/>
    <mergeCell ref="G725:H725"/>
    <mergeCell ref="I725:J725"/>
    <mergeCell ref="E724:F724"/>
    <mergeCell ref="G724:H724"/>
    <mergeCell ref="I724:J724"/>
    <mergeCell ref="A727:T727"/>
    <mergeCell ref="A728:T728"/>
    <mergeCell ref="A732:T732"/>
    <mergeCell ref="A735:B738"/>
    <mergeCell ref="C735:F736"/>
    <mergeCell ref="G735:H735"/>
    <mergeCell ref="I735:J735"/>
    <mergeCell ref="L735:L738"/>
    <mergeCell ref="M735:P736"/>
    <mergeCell ref="Q735:R735"/>
    <mergeCell ref="S735:T735"/>
    <mergeCell ref="G736:H736"/>
    <mergeCell ref="I736:J736"/>
    <mergeCell ref="Q736:R736"/>
    <mergeCell ref="S736:T736"/>
    <mergeCell ref="O737:P738"/>
    <mergeCell ref="Q737:R738"/>
    <mergeCell ref="S737:T738"/>
    <mergeCell ref="D737:D738"/>
    <mergeCell ref="A714:B714"/>
    <mergeCell ref="E714:F714"/>
    <mergeCell ref="G714:H714"/>
    <mergeCell ref="I712:J712"/>
    <mergeCell ref="A713:B713"/>
    <mergeCell ref="E713:F713"/>
    <mergeCell ref="G713:H713"/>
    <mergeCell ref="I713:J713"/>
    <mergeCell ref="A712:B712"/>
    <mergeCell ref="E712:F712"/>
    <mergeCell ref="E717:F717"/>
    <mergeCell ref="G717:H717"/>
    <mergeCell ref="I717:J717"/>
    <mergeCell ref="E716:F716"/>
    <mergeCell ref="G716:H716"/>
    <mergeCell ref="I716:J716"/>
    <mergeCell ref="E719:F719"/>
    <mergeCell ref="G719:H719"/>
    <mergeCell ref="I719:J719"/>
    <mergeCell ref="E718:F718"/>
    <mergeCell ref="G718:H718"/>
    <mergeCell ref="I718:J718"/>
    <mergeCell ref="A707:B707"/>
    <mergeCell ref="E707:F707"/>
    <mergeCell ref="G707:H707"/>
    <mergeCell ref="E706:F706"/>
    <mergeCell ref="G706:H706"/>
    <mergeCell ref="E709:F709"/>
    <mergeCell ref="G709:H709"/>
    <mergeCell ref="I709:J709"/>
    <mergeCell ref="I707:J707"/>
    <mergeCell ref="E708:F708"/>
    <mergeCell ref="G708:H708"/>
    <mergeCell ref="I708:J708"/>
    <mergeCell ref="E710:F710"/>
    <mergeCell ref="G710:H710"/>
    <mergeCell ref="I710:J710"/>
    <mergeCell ref="Q702:R702"/>
    <mergeCell ref="S702:T702"/>
    <mergeCell ref="E702:F702"/>
    <mergeCell ref="G702:H702"/>
    <mergeCell ref="I702:J702"/>
    <mergeCell ref="O702:P702"/>
    <mergeCell ref="I703:J703"/>
    <mergeCell ref="E704:F704"/>
    <mergeCell ref="G704:H704"/>
    <mergeCell ref="I704:J704"/>
    <mergeCell ref="O704:P704"/>
    <mergeCell ref="O703:P703"/>
    <mergeCell ref="S705:T705"/>
    <mergeCell ref="A705:B705"/>
    <mergeCell ref="E705:F705"/>
    <mergeCell ref="G705:H705"/>
    <mergeCell ref="Q703:R703"/>
    <mergeCell ref="E703:F703"/>
    <mergeCell ref="G703:H703"/>
    <mergeCell ref="O700:P700"/>
    <mergeCell ref="S698:T698"/>
    <mergeCell ref="Q699:R699"/>
    <mergeCell ref="S699:T699"/>
    <mergeCell ref="O698:P698"/>
    <mergeCell ref="Q698:R698"/>
    <mergeCell ref="Q700:R700"/>
    <mergeCell ref="S700:T700"/>
    <mergeCell ref="E700:F700"/>
    <mergeCell ref="G700:H700"/>
    <mergeCell ref="I700:J700"/>
    <mergeCell ref="I699:J699"/>
    <mergeCell ref="A701:B701"/>
    <mergeCell ref="E701:F701"/>
    <mergeCell ref="G701:H701"/>
    <mergeCell ref="I701:J701"/>
    <mergeCell ref="A699:B699"/>
    <mergeCell ref="E699:F699"/>
    <mergeCell ref="O701:P701"/>
    <mergeCell ref="Q701:R701"/>
    <mergeCell ref="S701:T701"/>
    <mergeCell ref="A696:B696"/>
    <mergeCell ref="E696:F696"/>
    <mergeCell ref="G696:H696"/>
    <mergeCell ref="I696:J696"/>
    <mergeCell ref="O696:P696"/>
    <mergeCell ref="Q696:R696"/>
    <mergeCell ref="G698:H698"/>
    <mergeCell ref="S696:T696"/>
    <mergeCell ref="O697:P697"/>
    <mergeCell ref="Q697:R697"/>
    <mergeCell ref="S697:T697"/>
    <mergeCell ref="G699:H699"/>
    <mergeCell ref="I697:J697"/>
    <mergeCell ref="I698:J698"/>
    <mergeCell ref="A697:B697"/>
    <mergeCell ref="E697:F697"/>
    <mergeCell ref="G697:H697"/>
    <mergeCell ref="A698:B698"/>
    <mergeCell ref="E698:F698"/>
    <mergeCell ref="O699:P699"/>
    <mergeCell ref="O694:P694"/>
    <mergeCell ref="Q692:R692"/>
    <mergeCell ref="Q694:R694"/>
    <mergeCell ref="S694:T694"/>
    <mergeCell ref="S692:T692"/>
    <mergeCell ref="I690:J690"/>
    <mergeCell ref="O695:P695"/>
    <mergeCell ref="Q695:R695"/>
    <mergeCell ref="S695:T695"/>
    <mergeCell ref="A695:B695"/>
    <mergeCell ref="E695:F695"/>
    <mergeCell ref="G695:H695"/>
    <mergeCell ref="I695:J695"/>
    <mergeCell ref="A694:B694"/>
    <mergeCell ref="E694:F694"/>
    <mergeCell ref="G694:H694"/>
    <mergeCell ref="G690:H690"/>
    <mergeCell ref="Q690:R690"/>
    <mergeCell ref="E690:F690"/>
    <mergeCell ref="S690:T690"/>
    <mergeCell ref="E691:F691"/>
    <mergeCell ref="G691:H691"/>
    <mergeCell ref="I691:J691"/>
    <mergeCell ref="O691:P691"/>
    <mergeCell ref="Q691:R691"/>
    <mergeCell ref="S691:T691"/>
    <mergeCell ref="E693:F693"/>
    <mergeCell ref="G693:H693"/>
    <mergeCell ref="I693:J693"/>
    <mergeCell ref="O693:P693"/>
    <mergeCell ref="Q693:R693"/>
    <mergeCell ref="G692:H692"/>
    <mergeCell ref="O692:P692"/>
    <mergeCell ref="I692:J692"/>
    <mergeCell ref="S693:T693"/>
    <mergeCell ref="O690:P690"/>
    <mergeCell ref="E692:F692"/>
    <mergeCell ref="S686:T686"/>
    <mergeCell ref="A687:B687"/>
    <mergeCell ref="E687:F687"/>
    <mergeCell ref="G687:H687"/>
    <mergeCell ref="I687:J687"/>
    <mergeCell ref="O687:P687"/>
    <mergeCell ref="Q687:R687"/>
    <mergeCell ref="Q686:R686"/>
    <mergeCell ref="E686:F686"/>
    <mergeCell ref="G686:H686"/>
    <mergeCell ref="S687:T687"/>
    <mergeCell ref="A689:B689"/>
    <mergeCell ref="E689:F689"/>
    <mergeCell ref="G689:H689"/>
    <mergeCell ref="S689:T689"/>
    <mergeCell ref="I689:J689"/>
    <mergeCell ref="O689:P689"/>
    <mergeCell ref="S688:T688"/>
    <mergeCell ref="Q689:R689"/>
    <mergeCell ref="O686:P686"/>
    <mergeCell ref="I686:J686"/>
    <mergeCell ref="E688:F688"/>
    <mergeCell ref="G688:H688"/>
    <mergeCell ref="I688:J688"/>
    <mergeCell ref="O688:P688"/>
    <mergeCell ref="Q688:R688"/>
    <mergeCell ref="G684:H684"/>
    <mergeCell ref="I684:J684"/>
    <mergeCell ref="E685:F685"/>
    <mergeCell ref="Q680:R680"/>
    <mergeCell ref="O682:P682"/>
    <mergeCell ref="Q682:R682"/>
    <mergeCell ref="Q684:R684"/>
    <mergeCell ref="G685:H685"/>
    <mergeCell ref="Q685:R685"/>
    <mergeCell ref="S684:T684"/>
    <mergeCell ref="E683:F683"/>
    <mergeCell ref="G683:H683"/>
    <mergeCell ref="I683:J683"/>
    <mergeCell ref="O683:P683"/>
    <mergeCell ref="S685:T685"/>
    <mergeCell ref="I685:J685"/>
    <mergeCell ref="O685:P685"/>
    <mergeCell ref="O684:P684"/>
    <mergeCell ref="E684:F684"/>
    <mergeCell ref="A679:B679"/>
    <mergeCell ref="E679:F679"/>
    <mergeCell ref="G679:H679"/>
    <mergeCell ref="I679:J679"/>
    <mergeCell ref="O679:P679"/>
    <mergeCell ref="Q679:R679"/>
    <mergeCell ref="S679:T679"/>
    <mergeCell ref="S680:T680"/>
    <mergeCell ref="E681:F681"/>
    <mergeCell ref="G681:H681"/>
    <mergeCell ref="I681:J681"/>
    <mergeCell ref="O681:P681"/>
    <mergeCell ref="Q681:R681"/>
    <mergeCell ref="S682:T682"/>
    <mergeCell ref="Q683:R683"/>
    <mergeCell ref="S683:T683"/>
    <mergeCell ref="E680:F680"/>
    <mergeCell ref="G680:H680"/>
    <mergeCell ref="I680:J680"/>
    <mergeCell ref="G682:H682"/>
    <mergeCell ref="I682:J682"/>
    <mergeCell ref="O680:P680"/>
    <mergeCell ref="E682:F682"/>
    <mergeCell ref="O676:P676"/>
    <mergeCell ref="Q676:R676"/>
    <mergeCell ref="S676:T676"/>
    <mergeCell ref="I676:J676"/>
    <mergeCell ref="A676:B676"/>
    <mergeCell ref="E676:F676"/>
    <mergeCell ref="G676:H676"/>
    <mergeCell ref="A677:B677"/>
    <mergeCell ref="E677:F677"/>
    <mergeCell ref="G677:H677"/>
    <mergeCell ref="I677:J677"/>
    <mergeCell ref="O677:P677"/>
    <mergeCell ref="Q677:R677"/>
    <mergeCell ref="S677:T677"/>
    <mergeCell ref="O678:P678"/>
    <mergeCell ref="Q678:R678"/>
    <mergeCell ref="S678:T678"/>
    <mergeCell ref="I678:J678"/>
    <mergeCell ref="A678:B678"/>
    <mergeCell ref="E678:F678"/>
    <mergeCell ref="G678:H678"/>
    <mergeCell ref="Q670:R670"/>
    <mergeCell ref="G671:H671"/>
    <mergeCell ref="I671:J671"/>
    <mergeCell ref="Q671:R671"/>
    <mergeCell ref="A663:T663"/>
    <mergeCell ref="A664:T664"/>
    <mergeCell ref="A667:T667"/>
    <mergeCell ref="S674:T674"/>
    <mergeCell ref="I672:J672"/>
    <mergeCell ref="N672:N673"/>
    <mergeCell ref="O672:P673"/>
    <mergeCell ref="Q672:R673"/>
    <mergeCell ref="I670:J670"/>
    <mergeCell ref="S671:T671"/>
    <mergeCell ref="A675:B675"/>
    <mergeCell ref="E675:F675"/>
    <mergeCell ref="G675:H675"/>
    <mergeCell ref="S672:T673"/>
    <mergeCell ref="I673:J673"/>
    <mergeCell ref="E674:F674"/>
    <mergeCell ref="G674:H674"/>
    <mergeCell ref="I674:J674"/>
    <mergeCell ref="O674:P674"/>
    <mergeCell ref="Q674:R674"/>
    <mergeCell ref="I675:J675"/>
    <mergeCell ref="O675:P675"/>
    <mergeCell ref="Q675:R675"/>
    <mergeCell ref="S675:T675"/>
    <mergeCell ref="E657:F657"/>
    <mergeCell ref="G657:H657"/>
    <mergeCell ref="I657:J657"/>
    <mergeCell ref="E656:F656"/>
    <mergeCell ref="G656:H656"/>
    <mergeCell ref="I656:J656"/>
    <mergeCell ref="E659:F659"/>
    <mergeCell ref="G659:H659"/>
    <mergeCell ref="I659:J659"/>
    <mergeCell ref="E658:F658"/>
    <mergeCell ref="G658:H658"/>
    <mergeCell ref="I658:J658"/>
    <mergeCell ref="A670:B673"/>
    <mergeCell ref="C670:F671"/>
    <mergeCell ref="G670:H670"/>
    <mergeCell ref="L670:L673"/>
    <mergeCell ref="M670:P671"/>
    <mergeCell ref="D672:D673"/>
    <mergeCell ref="E672:F673"/>
    <mergeCell ref="G672:H673"/>
    <mergeCell ref="E660:F660"/>
    <mergeCell ref="G660:H660"/>
    <mergeCell ref="I660:J660"/>
    <mergeCell ref="E651:F651"/>
    <mergeCell ref="G651:H651"/>
    <mergeCell ref="I651:J651"/>
    <mergeCell ref="I649:J649"/>
    <mergeCell ref="E650:F650"/>
    <mergeCell ref="G650:H650"/>
    <mergeCell ref="I650:J650"/>
    <mergeCell ref="E653:F653"/>
    <mergeCell ref="G653:H653"/>
    <mergeCell ref="I653:J653"/>
    <mergeCell ref="E652:F652"/>
    <mergeCell ref="G652:H652"/>
    <mergeCell ref="I652:J652"/>
    <mergeCell ref="E655:F655"/>
    <mergeCell ref="G655:H655"/>
    <mergeCell ref="I655:J655"/>
    <mergeCell ref="E654:F654"/>
    <mergeCell ref="G654:H654"/>
    <mergeCell ref="I654:J654"/>
    <mergeCell ref="G647:H647"/>
    <mergeCell ref="E645:F645"/>
    <mergeCell ref="G645:H645"/>
    <mergeCell ref="I645:J645"/>
    <mergeCell ref="E646:F646"/>
    <mergeCell ref="G646:H646"/>
    <mergeCell ref="I646:J646"/>
    <mergeCell ref="A649:B649"/>
    <mergeCell ref="E649:F649"/>
    <mergeCell ref="G649:H649"/>
    <mergeCell ref="I647:J647"/>
    <mergeCell ref="A648:B648"/>
    <mergeCell ref="E648:F648"/>
    <mergeCell ref="G648:H648"/>
    <mergeCell ref="I648:J648"/>
    <mergeCell ref="A647:B647"/>
    <mergeCell ref="E647:F647"/>
    <mergeCell ref="I639:J639"/>
    <mergeCell ref="O639:P639"/>
    <mergeCell ref="O638:P638"/>
    <mergeCell ref="I641:J641"/>
    <mergeCell ref="I640:J640"/>
    <mergeCell ref="O640:P640"/>
    <mergeCell ref="A642:B642"/>
    <mergeCell ref="E642:F642"/>
    <mergeCell ref="G642:H642"/>
    <mergeCell ref="E641:F641"/>
    <mergeCell ref="G641:H641"/>
    <mergeCell ref="A640:B640"/>
    <mergeCell ref="E640:F640"/>
    <mergeCell ref="E644:F644"/>
    <mergeCell ref="G644:H644"/>
    <mergeCell ref="I644:J644"/>
    <mergeCell ref="I642:J642"/>
    <mergeCell ref="E643:F643"/>
    <mergeCell ref="G643:H643"/>
    <mergeCell ref="I643:J643"/>
    <mergeCell ref="G635:H635"/>
    <mergeCell ref="E635:F635"/>
    <mergeCell ref="I635:J635"/>
    <mergeCell ref="I634:J634"/>
    <mergeCell ref="O637:P637"/>
    <mergeCell ref="A636:B636"/>
    <mergeCell ref="E636:F636"/>
    <mergeCell ref="G636:H636"/>
    <mergeCell ref="I636:J636"/>
    <mergeCell ref="E637:F637"/>
    <mergeCell ref="G637:H637"/>
    <mergeCell ref="I637:J637"/>
    <mergeCell ref="I638:J638"/>
    <mergeCell ref="S640:T640"/>
    <mergeCell ref="Q640:R640"/>
    <mergeCell ref="S638:T638"/>
    <mergeCell ref="G640:H640"/>
    <mergeCell ref="Q639:R639"/>
    <mergeCell ref="S639:T639"/>
    <mergeCell ref="Q638:R638"/>
    <mergeCell ref="S635:T635"/>
    <mergeCell ref="O636:P636"/>
    <mergeCell ref="Q636:R636"/>
    <mergeCell ref="S636:T636"/>
    <mergeCell ref="Q637:R637"/>
    <mergeCell ref="S637:T637"/>
    <mergeCell ref="O635:P635"/>
    <mergeCell ref="Q635:R635"/>
    <mergeCell ref="E638:F638"/>
    <mergeCell ref="G638:H638"/>
    <mergeCell ref="E639:F639"/>
    <mergeCell ref="G639:H639"/>
    <mergeCell ref="O632:P632"/>
    <mergeCell ref="Q632:R632"/>
    <mergeCell ref="S632:T632"/>
    <mergeCell ref="I632:J632"/>
    <mergeCell ref="A632:B632"/>
    <mergeCell ref="E632:F632"/>
    <mergeCell ref="G632:H632"/>
    <mergeCell ref="A633:B633"/>
    <mergeCell ref="E633:F633"/>
    <mergeCell ref="G633:H633"/>
    <mergeCell ref="S633:T633"/>
    <mergeCell ref="Q634:R634"/>
    <mergeCell ref="S634:T634"/>
    <mergeCell ref="O634:P634"/>
    <mergeCell ref="A634:B634"/>
    <mergeCell ref="E634:F634"/>
    <mergeCell ref="G634:H634"/>
    <mergeCell ref="I633:J633"/>
    <mergeCell ref="O633:P633"/>
    <mergeCell ref="Q633:R633"/>
    <mergeCell ref="A629:B629"/>
    <mergeCell ref="E629:F629"/>
    <mergeCell ref="G629:H629"/>
    <mergeCell ref="I629:J629"/>
    <mergeCell ref="G626:H626"/>
    <mergeCell ref="E628:F628"/>
    <mergeCell ref="G628:H628"/>
    <mergeCell ref="I628:J628"/>
    <mergeCell ref="S630:T630"/>
    <mergeCell ref="O628:P628"/>
    <mergeCell ref="Q628:R628"/>
    <mergeCell ref="S628:T628"/>
    <mergeCell ref="O629:P629"/>
    <mergeCell ref="Q629:R629"/>
    <mergeCell ref="A631:B631"/>
    <mergeCell ref="E631:F631"/>
    <mergeCell ref="G631:H631"/>
    <mergeCell ref="S629:T629"/>
    <mergeCell ref="A630:B630"/>
    <mergeCell ref="E630:F630"/>
    <mergeCell ref="G630:H630"/>
    <mergeCell ref="I630:J630"/>
    <mergeCell ref="O630:P630"/>
    <mergeCell ref="Q630:R630"/>
    <mergeCell ref="I631:J631"/>
    <mergeCell ref="O631:P631"/>
    <mergeCell ref="Q631:R631"/>
    <mergeCell ref="S631:T631"/>
    <mergeCell ref="E625:F625"/>
    <mergeCell ref="G625:H625"/>
    <mergeCell ref="I625:J625"/>
    <mergeCell ref="O625:P625"/>
    <mergeCell ref="Q625:R625"/>
    <mergeCell ref="S625:T625"/>
    <mergeCell ref="E624:F624"/>
    <mergeCell ref="G624:H624"/>
    <mergeCell ref="Q626:R626"/>
    <mergeCell ref="S626:T626"/>
    <mergeCell ref="E627:F627"/>
    <mergeCell ref="G627:H627"/>
    <mergeCell ref="I627:J627"/>
    <mergeCell ref="O627:P627"/>
    <mergeCell ref="Q627:R627"/>
    <mergeCell ref="S627:T627"/>
    <mergeCell ref="E626:F626"/>
    <mergeCell ref="O626:P626"/>
    <mergeCell ref="I626:J626"/>
    <mergeCell ref="E620:F620"/>
    <mergeCell ref="G620:H620"/>
    <mergeCell ref="I620:J620"/>
    <mergeCell ref="O621:P621"/>
    <mergeCell ref="Q621:R621"/>
    <mergeCell ref="Q620:R620"/>
    <mergeCell ref="S621:T621"/>
    <mergeCell ref="S620:T620"/>
    <mergeCell ref="O620:P620"/>
    <mergeCell ref="E621:F621"/>
    <mergeCell ref="G621:H621"/>
    <mergeCell ref="I621:J621"/>
    <mergeCell ref="A622:B622"/>
    <mergeCell ref="E622:F622"/>
    <mergeCell ref="G622:H622"/>
    <mergeCell ref="I622:J622"/>
    <mergeCell ref="O624:P624"/>
    <mergeCell ref="Q624:R624"/>
    <mergeCell ref="O622:P622"/>
    <mergeCell ref="Q622:R622"/>
    <mergeCell ref="Q623:R623"/>
    <mergeCell ref="E623:F623"/>
    <mergeCell ref="G623:H623"/>
    <mergeCell ref="I623:J623"/>
    <mergeCell ref="O623:P623"/>
    <mergeCell ref="I624:J624"/>
    <mergeCell ref="S623:T623"/>
    <mergeCell ref="S624:T624"/>
    <mergeCell ref="G617:H617"/>
    <mergeCell ref="I617:J617"/>
    <mergeCell ref="O615:P615"/>
    <mergeCell ref="Q615:R615"/>
    <mergeCell ref="O617:P617"/>
    <mergeCell ref="Q617:R617"/>
    <mergeCell ref="Q616:R616"/>
    <mergeCell ref="E617:F617"/>
    <mergeCell ref="S619:T619"/>
    <mergeCell ref="E618:F618"/>
    <mergeCell ref="G618:H618"/>
    <mergeCell ref="I618:J618"/>
    <mergeCell ref="O618:P618"/>
    <mergeCell ref="O619:P619"/>
    <mergeCell ref="Q619:R619"/>
    <mergeCell ref="Q618:R618"/>
    <mergeCell ref="S618:T618"/>
    <mergeCell ref="E619:F619"/>
    <mergeCell ref="G619:H619"/>
    <mergeCell ref="I619:J619"/>
    <mergeCell ref="O613:P613"/>
    <mergeCell ref="Q613:R613"/>
    <mergeCell ref="S613:T613"/>
    <mergeCell ref="A613:B613"/>
    <mergeCell ref="E613:F613"/>
    <mergeCell ref="G613:H613"/>
    <mergeCell ref="I613:J613"/>
    <mergeCell ref="A612:B612"/>
    <mergeCell ref="E612:F612"/>
    <mergeCell ref="G612:H612"/>
    <mergeCell ref="A614:B614"/>
    <mergeCell ref="E614:F614"/>
    <mergeCell ref="G614:H614"/>
    <mergeCell ref="I614:J614"/>
    <mergeCell ref="O614:P614"/>
    <mergeCell ref="Q614:R614"/>
    <mergeCell ref="S616:T616"/>
    <mergeCell ref="E615:F615"/>
    <mergeCell ref="G615:H615"/>
    <mergeCell ref="I615:J615"/>
    <mergeCell ref="E616:F616"/>
    <mergeCell ref="G616:H616"/>
    <mergeCell ref="I616:J616"/>
    <mergeCell ref="O616:P616"/>
    <mergeCell ref="A610:B610"/>
    <mergeCell ref="E610:F610"/>
    <mergeCell ref="G610:H610"/>
    <mergeCell ref="I610:J610"/>
    <mergeCell ref="O610:P610"/>
    <mergeCell ref="A611:B611"/>
    <mergeCell ref="E611:F611"/>
    <mergeCell ref="G611:H611"/>
    <mergeCell ref="S607:T608"/>
    <mergeCell ref="I608:J608"/>
    <mergeCell ref="E609:F609"/>
    <mergeCell ref="G609:H609"/>
    <mergeCell ref="I609:J609"/>
    <mergeCell ref="O609:P609"/>
    <mergeCell ref="Q609:R609"/>
    <mergeCell ref="I611:J611"/>
    <mergeCell ref="I612:J612"/>
    <mergeCell ref="O612:P612"/>
    <mergeCell ref="Q610:R610"/>
    <mergeCell ref="S610:T610"/>
    <mergeCell ref="O611:P611"/>
    <mergeCell ref="Q611:R611"/>
    <mergeCell ref="S611:T611"/>
    <mergeCell ref="Q612:R612"/>
    <mergeCell ref="S612:T612"/>
    <mergeCell ref="E593:F593"/>
    <mergeCell ref="G593:H593"/>
    <mergeCell ref="I593:J593"/>
    <mergeCell ref="E592:F592"/>
    <mergeCell ref="G592:H592"/>
    <mergeCell ref="I592:J592"/>
    <mergeCell ref="E595:F595"/>
    <mergeCell ref="G595:H595"/>
    <mergeCell ref="I595:J595"/>
    <mergeCell ref="E594:F594"/>
    <mergeCell ref="G594:H594"/>
    <mergeCell ref="I594:J594"/>
    <mergeCell ref="M605:P606"/>
    <mergeCell ref="S605:T605"/>
    <mergeCell ref="Q607:R608"/>
    <mergeCell ref="D607:D608"/>
    <mergeCell ref="E607:F608"/>
    <mergeCell ref="G607:H608"/>
    <mergeCell ref="Q605:R605"/>
    <mergeCell ref="G606:H606"/>
    <mergeCell ref="I606:J606"/>
    <mergeCell ref="Q606:R606"/>
    <mergeCell ref="I607:J607"/>
    <mergeCell ref="N607:N608"/>
    <mergeCell ref="O607:P608"/>
    <mergeCell ref="E585:F585"/>
    <mergeCell ref="G585:H585"/>
    <mergeCell ref="I585:J585"/>
    <mergeCell ref="E587:F587"/>
    <mergeCell ref="G587:H587"/>
    <mergeCell ref="I587:J587"/>
    <mergeCell ref="E586:F586"/>
    <mergeCell ref="G586:H586"/>
    <mergeCell ref="I586:J586"/>
    <mergeCell ref="E589:F589"/>
    <mergeCell ref="G589:H589"/>
    <mergeCell ref="I589:J589"/>
    <mergeCell ref="E588:F588"/>
    <mergeCell ref="G588:H588"/>
    <mergeCell ref="I588:J588"/>
    <mergeCell ref="E591:F591"/>
    <mergeCell ref="G591:H591"/>
    <mergeCell ref="I591:J591"/>
    <mergeCell ref="E590:F590"/>
    <mergeCell ref="G590:H590"/>
    <mergeCell ref="I590:J590"/>
    <mergeCell ref="G582:H582"/>
    <mergeCell ref="E580:F580"/>
    <mergeCell ref="G580:H580"/>
    <mergeCell ref="I580:J580"/>
    <mergeCell ref="E581:F581"/>
    <mergeCell ref="G581:H581"/>
    <mergeCell ref="I581:J581"/>
    <mergeCell ref="A584:B584"/>
    <mergeCell ref="E584:F584"/>
    <mergeCell ref="G584:H584"/>
    <mergeCell ref="I582:J582"/>
    <mergeCell ref="A583:B583"/>
    <mergeCell ref="E583:F583"/>
    <mergeCell ref="G583:H583"/>
    <mergeCell ref="I583:J583"/>
    <mergeCell ref="A582:B582"/>
    <mergeCell ref="E582:F582"/>
    <mergeCell ref="I584:J584"/>
    <mergeCell ref="I574:J574"/>
    <mergeCell ref="O574:P574"/>
    <mergeCell ref="O573:P573"/>
    <mergeCell ref="I576:J576"/>
    <mergeCell ref="I575:J575"/>
    <mergeCell ref="O575:P575"/>
    <mergeCell ref="A577:B577"/>
    <mergeCell ref="E577:F577"/>
    <mergeCell ref="G577:H577"/>
    <mergeCell ref="E576:F576"/>
    <mergeCell ref="G576:H576"/>
    <mergeCell ref="A575:B575"/>
    <mergeCell ref="E575:F575"/>
    <mergeCell ref="E579:F579"/>
    <mergeCell ref="G579:H579"/>
    <mergeCell ref="I579:J579"/>
    <mergeCell ref="I577:J577"/>
    <mergeCell ref="E578:F578"/>
    <mergeCell ref="G578:H578"/>
    <mergeCell ref="I578:J578"/>
    <mergeCell ref="G570:H570"/>
    <mergeCell ref="E570:F570"/>
    <mergeCell ref="I570:J570"/>
    <mergeCell ref="I569:J569"/>
    <mergeCell ref="O572:P572"/>
    <mergeCell ref="A571:B571"/>
    <mergeCell ref="E571:F571"/>
    <mergeCell ref="G571:H571"/>
    <mergeCell ref="I571:J571"/>
    <mergeCell ref="E572:F572"/>
    <mergeCell ref="G572:H572"/>
    <mergeCell ref="I572:J572"/>
    <mergeCell ref="I573:J573"/>
    <mergeCell ref="S575:T575"/>
    <mergeCell ref="Q575:R575"/>
    <mergeCell ref="S573:T573"/>
    <mergeCell ref="G575:H575"/>
    <mergeCell ref="Q574:R574"/>
    <mergeCell ref="S574:T574"/>
    <mergeCell ref="Q573:R573"/>
    <mergeCell ref="S570:T570"/>
    <mergeCell ref="O571:P571"/>
    <mergeCell ref="Q571:R571"/>
    <mergeCell ref="S571:T571"/>
    <mergeCell ref="Q572:R572"/>
    <mergeCell ref="S572:T572"/>
    <mergeCell ref="O570:P570"/>
    <mergeCell ref="Q570:R570"/>
    <mergeCell ref="E573:F573"/>
    <mergeCell ref="G573:H573"/>
    <mergeCell ref="E574:F574"/>
    <mergeCell ref="G574:H574"/>
    <mergeCell ref="O567:P567"/>
    <mergeCell ref="Q567:R567"/>
    <mergeCell ref="S567:T567"/>
    <mergeCell ref="I567:J567"/>
    <mergeCell ref="A567:B567"/>
    <mergeCell ref="E567:F567"/>
    <mergeCell ref="G567:H567"/>
    <mergeCell ref="A568:B568"/>
    <mergeCell ref="E568:F568"/>
    <mergeCell ref="G568:H568"/>
    <mergeCell ref="S568:T568"/>
    <mergeCell ref="Q569:R569"/>
    <mergeCell ref="S569:T569"/>
    <mergeCell ref="O569:P569"/>
    <mergeCell ref="A569:B569"/>
    <mergeCell ref="E569:F569"/>
    <mergeCell ref="G569:H569"/>
    <mergeCell ref="I568:J568"/>
    <mergeCell ref="O568:P568"/>
    <mergeCell ref="Q568:R568"/>
    <mergeCell ref="E563:F563"/>
    <mergeCell ref="G563:H563"/>
    <mergeCell ref="I563:J563"/>
    <mergeCell ref="O561:P561"/>
    <mergeCell ref="I561:J561"/>
    <mergeCell ref="A564:B564"/>
    <mergeCell ref="E564:F564"/>
    <mergeCell ref="G564:H564"/>
    <mergeCell ref="I564:J564"/>
    <mergeCell ref="S565:T565"/>
    <mergeCell ref="O563:P563"/>
    <mergeCell ref="Q563:R563"/>
    <mergeCell ref="S563:T563"/>
    <mergeCell ref="O564:P564"/>
    <mergeCell ref="Q564:R564"/>
    <mergeCell ref="A566:B566"/>
    <mergeCell ref="E566:F566"/>
    <mergeCell ref="G566:H566"/>
    <mergeCell ref="S564:T564"/>
    <mergeCell ref="A565:B565"/>
    <mergeCell ref="E565:F565"/>
    <mergeCell ref="G565:H565"/>
    <mergeCell ref="I565:J565"/>
    <mergeCell ref="O565:P565"/>
    <mergeCell ref="Q565:R565"/>
    <mergeCell ref="I566:J566"/>
    <mergeCell ref="O566:P566"/>
    <mergeCell ref="Q566:R566"/>
    <mergeCell ref="S566:T566"/>
    <mergeCell ref="E560:F560"/>
    <mergeCell ref="G560:H560"/>
    <mergeCell ref="I560:J560"/>
    <mergeCell ref="O560:P560"/>
    <mergeCell ref="Q560:R560"/>
    <mergeCell ref="S560:T560"/>
    <mergeCell ref="E559:F559"/>
    <mergeCell ref="G559:H559"/>
    <mergeCell ref="I559:J559"/>
    <mergeCell ref="Q561:R561"/>
    <mergeCell ref="S561:T561"/>
    <mergeCell ref="E562:F562"/>
    <mergeCell ref="G562:H562"/>
    <mergeCell ref="I562:J562"/>
    <mergeCell ref="O562:P562"/>
    <mergeCell ref="Q562:R562"/>
    <mergeCell ref="S562:T562"/>
    <mergeCell ref="E561:F561"/>
    <mergeCell ref="G561:H561"/>
    <mergeCell ref="E555:F555"/>
    <mergeCell ref="G555:H555"/>
    <mergeCell ref="I555:J555"/>
    <mergeCell ref="O556:P556"/>
    <mergeCell ref="Q556:R556"/>
    <mergeCell ref="Q555:R555"/>
    <mergeCell ref="S556:T556"/>
    <mergeCell ref="S555:T555"/>
    <mergeCell ref="O555:P555"/>
    <mergeCell ref="E556:F556"/>
    <mergeCell ref="G556:H556"/>
    <mergeCell ref="I556:J556"/>
    <mergeCell ref="A557:B557"/>
    <mergeCell ref="E557:F557"/>
    <mergeCell ref="G557:H557"/>
    <mergeCell ref="I557:J557"/>
    <mergeCell ref="O559:P559"/>
    <mergeCell ref="Q559:R559"/>
    <mergeCell ref="O557:P557"/>
    <mergeCell ref="Q557:R557"/>
    <mergeCell ref="S557:T557"/>
    <mergeCell ref="E558:F558"/>
    <mergeCell ref="G558:H558"/>
    <mergeCell ref="I558:J558"/>
    <mergeCell ref="O558:P558"/>
    <mergeCell ref="Q558:R558"/>
    <mergeCell ref="S558:T558"/>
    <mergeCell ref="S559:T559"/>
    <mergeCell ref="E550:F550"/>
    <mergeCell ref="G550:H550"/>
    <mergeCell ref="I550:J550"/>
    <mergeCell ref="E551:F551"/>
    <mergeCell ref="G551:H551"/>
    <mergeCell ref="I551:J551"/>
    <mergeCell ref="O551:P551"/>
    <mergeCell ref="G552:H552"/>
    <mergeCell ref="I552:J552"/>
    <mergeCell ref="O550:P550"/>
    <mergeCell ref="Q550:R550"/>
    <mergeCell ref="O552:P552"/>
    <mergeCell ref="Q552:R552"/>
    <mergeCell ref="Q551:R551"/>
    <mergeCell ref="E552:F552"/>
    <mergeCell ref="S554:T554"/>
    <mergeCell ref="E553:F553"/>
    <mergeCell ref="G553:H553"/>
    <mergeCell ref="I553:J553"/>
    <mergeCell ref="O553:P553"/>
    <mergeCell ref="O554:P554"/>
    <mergeCell ref="Q554:R554"/>
    <mergeCell ref="Q553:R553"/>
    <mergeCell ref="S553:T553"/>
    <mergeCell ref="E554:F554"/>
    <mergeCell ref="G554:H554"/>
    <mergeCell ref="I554:J554"/>
    <mergeCell ref="I547:J547"/>
    <mergeCell ref="O547:P547"/>
    <mergeCell ref="S545:T545"/>
    <mergeCell ref="O546:P546"/>
    <mergeCell ref="Q546:R546"/>
    <mergeCell ref="S546:T546"/>
    <mergeCell ref="Q547:R547"/>
    <mergeCell ref="S547:T547"/>
    <mergeCell ref="O548:P548"/>
    <mergeCell ref="Q548:R548"/>
    <mergeCell ref="S548:T548"/>
    <mergeCell ref="A548:B548"/>
    <mergeCell ref="E548:F548"/>
    <mergeCell ref="G548:H548"/>
    <mergeCell ref="A547:B547"/>
    <mergeCell ref="E547:F547"/>
    <mergeCell ref="A549:B549"/>
    <mergeCell ref="E549:F549"/>
    <mergeCell ref="G549:H549"/>
    <mergeCell ref="I548:J548"/>
    <mergeCell ref="I549:J549"/>
    <mergeCell ref="G547:H547"/>
    <mergeCell ref="O549:P549"/>
    <mergeCell ref="Q549:R549"/>
    <mergeCell ref="A545:B545"/>
    <mergeCell ref="E545:F545"/>
    <mergeCell ref="G545:H545"/>
    <mergeCell ref="I543:J543"/>
    <mergeCell ref="E544:F544"/>
    <mergeCell ref="G544:H544"/>
    <mergeCell ref="I544:J544"/>
    <mergeCell ref="D542:D543"/>
    <mergeCell ref="E542:F543"/>
    <mergeCell ref="A546:B546"/>
    <mergeCell ref="E546:F546"/>
    <mergeCell ref="G546:H546"/>
    <mergeCell ref="G542:H543"/>
    <mergeCell ref="O544:P544"/>
    <mergeCell ref="Q544:R544"/>
    <mergeCell ref="I545:J545"/>
    <mergeCell ref="O545:P545"/>
    <mergeCell ref="Q545:R545"/>
    <mergeCell ref="Q542:R543"/>
    <mergeCell ref="I546:J546"/>
    <mergeCell ref="E527:F527"/>
    <mergeCell ref="G527:H527"/>
    <mergeCell ref="I527:J527"/>
    <mergeCell ref="E526:F526"/>
    <mergeCell ref="G526:H526"/>
    <mergeCell ref="I526:J526"/>
    <mergeCell ref="E529:F529"/>
    <mergeCell ref="G529:H529"/>
    <mergeCell ref="I529:J529"/>
    <mergeCell ref="E528:F528"/>
    <mergeCell ref="G528:H528"/>
    <mergeCell ref="I528:J528"/>
    <mergeCell ref="S541:T541"/>
    <mergeCell ref="A533:T533"/>
    <mergeCell ref="A534:T534"/>
    <mergeCell ref="A537:T537"/>
    <mergeCell ref="A540:B543"/>
    <mergeCell ref="C540:F541"/>
    <mergeCell ref="G540:H540"/>
    <mergeCell ref="I542:J542"/>
    <mergeCell ref="G541:H541"/>
    <mergeCell ref="I541:J541"/>
    <mergeCell ref="E530:F530"/>
    <mergeCell ref="G530:H530"/>
    <mergeCell ref="I530:J530"/>
    <mergeCell ref="Q540:R540"/>
    <mergeCell ref="Q541:R541"/>
    <mergeCell ref="I540:J540"/>
    <mergeCell ref="L540:L543"/>
    <mergeCell ref="M540:P541"/>
    <mergeCell ref="N542:N543"/>
    <mergeCell ref="O542:P543"/>
    <mergeCell ref="E521:F521"/>
    <mergeCell ref="G521:H521"/>
    <mergeCell ref="I521:J521"/>
    <mergeCell ref="I519:J519"/>
    <mergeCell ref="E520:F520"/>
    <mergeCell ref="G520:H520"/>
    <mergeCell ref="I520:J520"/>
    <mergeCell ref="E523:F523"/>
    <mergeCell ref="G523:H523"/>
    <mergeCell ref="I523:J523"/>
    <mergeCell ref="E522:F522"/>
    <mergeCell ref="G522:H522"/>
    <mergeCell ref="I522:J522"/>
    <mergeCell ref="E525:F525"/>
    <mergeCell ref="G525:H525"/>
    <mergeCell ref="I525:J525"/>
    <mergeCell ref="E524:F524"/>
    <mergeCell ref="G524:H524"/>
    <mergeCell ref="I524:J524"/>
    <mergeCell ref="E514:F514"/>
    <mergeCell ref="G514:H514"/>
    <mergeCell ref="I514:J514"/>
    <mergeCell ref="I512:J512"/>
    <mergeCell ref="E513:F513"/>
    <mergeCell ref="G513:H513"/>
    <mergeCell ref="I513:J513"/>
    <mergeCell ref="G517:H517"/>
    <mergeCell ref="E515:F515"/>
    <mergeCell ref="G515:H515"/>
    <mergeCell ref="I515:J515"/>
    <mergeCell ref="E516:F516"/>
    <mergeCell ref="G516:H516"/>
    <mergeCell ref="I516:J516"/>
    <mergeCell ref="A519:B519"/>
    <mergeCell ref="E519:F519"/>
    <mergeCell ref="G519:H519"/>
    <mergeCell ref="I517:J517"/>
    <mergeCell ref="A518:B518"/>
    <mergeCell ref="E518:F518"/>
    <mergeCell ref="G518:H518"/>
    <mergeCell ref="I518:J518"/>
    <mergeCell ref="A517:B517"/>
    <mergeCell ref="E517:F517"/>
    <mergeCell ref="S510:T510"/>
    <mergeCell ref="A510:B510"/>
    <mergeCell ref="E510:F510"/>
    <mergeCell ref="G510:H510"/>
    <mergeCell ref="Q508:R508"/>
    <mergeCell ref="S508:T508"/>
    <mergeCell ref="Q509:R509"/>
    <mergeCell ref="S509:T509"/>
    <mergeCell ref="E508:F508"/>
    <mergeCell ref="G508:H508"/>
    <mergeCell ref="I511:J511"/>
    <mergeCell ref="I510:J510"/>
    <mergeCell ref="O510:P510"/>
    <mergeCell ref="Q510:R510"/>
    <mergeCell ref="A512:B512"/>
    <mergeCell ref="E512:F512"/>
    <mergeCell ref="G512:H512"/>
    <mergeCell ref="E511:F511"/>
    <mergeCell ref="G511:H511"/>
    <mergeCell ref="A506:B506"/>
    <mergeCell ref="E506:F506"/>
    <mergeCell ref="G506:H506"/>
    <mergeCell ref="I506:J506"/>
    <mergeCell ref="A504:B504"/>
    <mergeCell ref="E504:F504"/>
    <mergeCell ref="O506:P506"/>
    <mergeCell ref="Q506:R506"/>
    <mergeCell ref="S506:T506"/>
    <mergeCell ref="Q507:R507"/>
    <mergeCell ref="S507:T507"/>
    <mergeCell ref="E507:F507"/>
    <mergeCell ref="G507:H507"/>
    <mergeCell ref="I507:J507"/>
    <mergeCell ref="O507:P507"/>
    <mergeCell ref="I508:J508"/>
    <mergeCell ref="E509:F509"/>
    <mergeCell ref="G509:H509"/>
    <mergeCell ref="I509:J509"/>
    <mergeCell ref="O509:P509"/>
    <mergeCell ref="O508:P508"/>
    <mergeCell ref="G503:H503"/>
    <mergeCell ref="S501:T501"/>
    <mergeCell ref="O502:P502"/>
    <mergeCell ref="Q502:R502"/>
    <mergeCell ref="S502:T502"/>
    <mergeCell ref="G504:H504"/>
    <mergeCell ref="I502:J502"/>
    <mergeCell ref="I503:J503"/>
    <mergeCell ref="A502:B502"/>
    <mergeCell ref="E502:F502"/>
    <mergeCell ref="G502:H502"/>
    <mergeCell ref="A503:B503"/>
    <mergeCell ref="E503:F503"/>
    <mergeCell ref="O504:P504"/>
    <mergeCell ref="O505:P505"/>
    <mergeCell ref="S503:T503"/>
    <mergeCell ref="Q504:R504"/>
    <mergeCell ref="S504:T504"/>
    <mergeCell ref="O503:P503"/>
    <mergeCell ref="Q503:R503"/>
    <mergeCell ref="Q505:R505"/>
    <mergeCell ref="S505:T505"/>
    <mergeCell ref="E505:F505"/>
    <mergeCell ref="G505:H505"/>
    <mergeCell ref="I505:J505"/>
    <mergeCell ref="I504:J504"/>
    <mergeCell ref="I499:J499"/>
    <mergeCell ref="O499:P499"/>
    <mergeCell ref="Q497:R497"/>
    <mergeCell ref="Q499:R499"/>
    <mergeCell ref="S499:T499"/>
    <mergeCell ref="S497:T497"/>
    <mergeCell ref="O500:P500"/>
    <mergeCell ref="Q500:R500"/>
    <mergeCell ref="S500:T500"/>
    <mergeCell ref="A500:B500"/>
    <mergeCell ref="E500:F500"/>
    <mergeCell ref="G500:H500"/>
    <mergeCell ref="I500:J500"/>
    <mergeCell ref="A499:B499"/>
    <mergeCell ref="E499:F499"/>
    <mergeCell ref="G499:H499"/>
    <mergeCell ref="A501:B501"/>
    <mergeCell ref="E501:F501"/>
    <mergeCell ref="G501:H501"/>
    <mergeCell ref="I501:J501"/>
    <mergeCell ref="O501:P501"/>
    <mergeCell ref="Q501:R501"/>
    <mergeCell ref="E497:F497"/>
    <mergeCell ref="G497:H497"/>
    <mergeCell ref="O497:P497"/>
    <mergeCell ref="E496:F496"/>
    <mergeCell ref="G496:H496"/>
    <mergeCell ref="I496:J496"/>
    <mergeCell ref="O496:P496"/>
    <mergeCell ref="Q496:R496"/>
    <mergeCell ref="S496:T496"/>
    <mergeCell ref="E498:F498"/>
    <mergeCell ref="G498:H498"/>
    <mergeCell ref="I498:J498"/>
    <mergeCell ref="O498:P498"/>
    <mergeCell ref="Q498:R498"/>
    <mergeCell ref="S498:T498"/>
    <mergeCell ref="I497:J497"/>
    <mergeCell ref="A492:B492"/>
    <mergeCell ref="E492:F492"/>
    <mergeCell ref="G492:H492"/>
    <mergeCell ref="I492:J492"/>
    <mergeCell ref="O492:P492"/>
    <mergeCell ref="Q492:R492"/>
    <mergeCell ref="A494:B494"/>
    <mergeCell ref="E494:F494"/>
    <mergeCell ref="G494:H494"/>
    <mergeCell ref="G495:H495"/>
    <mergeCell ref="Q495:R495"/>
    <mergeCell ref="E493:F493"/>
    <mergeCell ref="G493:H493"/>
    <mergeCell ref="I493:J493"/>
    <mergeCell ref="O493:P493"/>
    <mergeCell ref="Q493:R493"/>
    <mergeCell ref="E495:F495"/>
    <mergeCell ref="I495:J495"/>
    <mergeCell ref="Q494:R494"/>
    <mergeCell ref="S494:T494"/>
    <mergeCell ref="I494:J494"/>
    <mergeCell ref="O494:P494"/>
    <mergeCell ref="O495:P495"/>
    <mergeCell ref="S495:T495"/>
    <mergeCell ref="S490:T490"/>
    <mergeCell ref="E489:F489"/>
    <mergeCell ref="G489:H489"/>
    <mergeCell ref="I489:J489"/>
    <mergeCell ref="E490:F490"/>
    <mergeCell ref="G490:H490"/>
    <mergeCell ref="I490:J490"/>
    <mergeCell ref="O490:P490"/>
    <mergeCell ref="S489:T489"/>
    <mergeCell ref="G491:H491"/>
    <mergeCell ref="I491:J491"/>
    <mergeCell ref="O489:P489"/>
    <mergeCell ref="Q489:R489"/>
    <mergeCell ref="O491:P491"/>
    <mergeCell ref="Q491:R491"/>
    <mergeCell ref="Q490:R490"/>
    <mergeCell ref="S493:T493"/>
    <mergeCell ref="S491:T491"/>
    <mergeCell ref="E491:F491"/>
    <mergeCell ref="S492:T492"/>
    <mergeCell ref="O485:P485"/>
    <mergeCell ref="Q485:R485"/>
    <mergeCell ref="I483:J483"/>
    <mergeCell ref="I484:J484"/>
    <mergeCell ref="O484:P484"/>
    <mergeCell ref="Q484:R484"/>
    <mergeCell ref="E485:F485"/>
    <mergeCell ref="G485:H485"/>
    <mergeCell ref="I485:J485"/>
    <mergeCell ref="E486:F486"/>
    <mergeCell ref="G486:H486"/>
    <mergeCell ref="I486:J486"/>
    <mergeCell ref="Q488:R488"/>
    <mergeCell ref="G488:H488"/>
    <mergeCell ref="I488:J488"/>
    <mergeCell ref="O488:P488"/>
    <mergeCell ref="S486:T486"/>
    <mergeCell ref="S488:T488"/>
    <mergeCell ref="E487:F487"/>
    <mergeCell ref="G487:H487"/>
    <mergeCell ref="I487:J487"/>
    <mergeCell ref="O487:P487"/>
    <mergeCell ref="Q487:R487"/>
    <mergeCell ref="O486:P486"/>
    <mergeCell ref="Q486:R486"/>
    <mergeCell ref="E488:F488"/>
    <mergeCell ref="I482:J482"/>
    <mergeCell ref="O482:P482"/>
    <mergeCell ref="O481:P481"/>
    <mergeCell ref="Q481:R481"/>
    <mergeCell ref="Q482:R482"/>
    <mergeCell ref="S482:T482"/>
    <mergeCell ref="O483:P483"/>
    <mergeCell ref="Q483:R483"/>
    <mergeCell ref="S483:T483"/>
    <mergeCell ref="A483:B483"/>
    <mergeCell ref="E483:F483"/>
    <mergeCell ref="G483:H483"/>
    <mergeCell ref="A482:B482"/>
    <mergeCell ref="E482:F482"/>
    <mergeCell ref="G482:H482"/>
    <mergeCell ref="A484:B484"/>
    <mergeCell ref="E484:F484"/>
    <mergeCell ref="G484:H484"/>
    <mergeCell ref="A480:B480"/>
    <mergeCell ref="E480:F480"/>
    <mergeCell ref="G480:H480"/>
    <mergeCell ref="I478:J478"/>
    <mergeCell ref="E479:F479"/>
    <mergeCell ref="G479:H479"/>
    <mergeCell ref="I479:J479"/>
    <mergeCell ref="D477:D478"/>
    <mergeCell ref="E477:F478"/>
    <mergeCell ref="G477:H478"/>
    <mergeCell ref="S481:T481"/>
    <mergeCell ref="A481:B481"/>
    <mergeCell ref="E481:F481"/>
    <mergeCell ref="G481:H481"/>
    <mergeCell ref="O479:P479"/>
    <mergeCell ref="Q479:R479"/>
    <mergeCell ref="I480:J480"/>
    <mergeCell ref="O480:P480"/>
    <mergeCell ref="Q480:R480"/>
    <mergeCell ref="S480:T480"/>
    <mergeCell ref="I481:J481"/>
    <mergeCell ref="E462:F462"/>
    <mergeCell ref="G462:H462"/>
    <mergeCell ref="I462:J462"/>
    <mergeCell ref="E461:F461"/>
    <mergeCell ref="G461:H461"/>
    <mergeCell ref="I461:J461"/>
    <mergeCell ref="E464:F464"/>
    <mergeCell ref="G464:H464"/>
    <mergeCell ref="I464:J464"/>
    <mergeCell ref="E463:F463"/>
    <mergeCell ref="G463:H463"/>
    <mergeCell ref="I463:J463"/>
    <mergeCell ref="A469:T469"/>
    <mergeCell ref="A472:T472"/>
    <mergeCell ref="A475:B478"/>
    <mergeCell ref="C475:F476"/>
    <mergeCell ref="G475:H475"/>
    <mergeCell ref="I477:J477"/>
    <mergeCell ref="G476:H476"/>
    <mergeCell ref="I476:J476"/>
    <mergeCell ref="Q477:R478"/>
    <mergeCell ref="S477:T478"/>
    <mergeCell ref="E465:F465"/>
    <mergeCell ref="G465:H465"/>
    <mergeCell ref="I465:J465"/>
    <mergeCell ref="Q475:R475"/>
    <mergeCell ref="Q476:R476"/>
    <mergeCell ref="I475:J475"/>
    <mergeCell ref="L475:L478"/>
    <mergeCell ref="M475:P476"/>
    <mergeCell ref="N477:N478"/>
    <mergeCell ref="O477:P478"/>
    <mergeCell ref="I453:J453"/>
    <mergeCell ref="A452:B452"/>
    <mergeCell ref="E452:F452"/>
    <mergeCell ref="E456:F456"/>
    <mergeCell ref="G456:H456"/>
    <mergeCell ref="I456:J456"/>
    <mergeCell ref="I454:J454"/>
    <mergeCell ref="E455:F455"/>
    <mergeCell ref="G455:H455"/>
    <mergeCell ref="I455:J455"/>
    <mergeCell ref="E458:F458"/>
    <mergeCell ref="G458:H458"/>
    <mergeCell ref="I458:J458"/>
    <mergeCell ref="E457:F457"/>
    <mergeCell ref="G457:H457"/>
    <mergeCell ref="I457:J457"/>
    <mergeCell ref="E460:F460"/>
    <mergeCell ref="G460:H460"/>
    <mergeCell ref="I460:J460"/>
    <mergeCell ref="E459:F459"/>
    <mergeCell ref="G459:H459"/>
    <mergeCell ref="I459:J459"/>
    <mergeCell ref="I444:J444"/>
    <mergeCell ref="O444:P444"/>
    <mergeCell ref="O443:P443"/>
    <mergeCell ref="I446:J446"/>
    <mergeCell ref="I445:J445"/>
    <mergeCell ref="O445:P445"/>
    <mergeCell ref="A447:B447"/>
    <mergeCell ref="E447:F447"/>
    <mergeCell ref="G447:H447"/>
    <mergeCell ref="E446:F446"/>
    <mergeCell ref="G446:H446"/>
    <mergeCell ref="A445:B445"/>
    <mergeCell ref="E445:F445"/>
    <mergeCell ref="G449:H449"/>
    <mergeCell ref="I449:J449"/>
    <mergeCell ref="I447:J447"/>
    <mergeCell ref="E448:F448"/>
    <mergeCell ref="G448:H448"/>
    <mergeCell ref="I448:J448"/>
    <mergeCell ref="G440:H440"/>
    <mergeCell ref="E440:F440"/>
    <mergeCell ref="I440:J440"/>
    <mergeCell ref="I439:J439"/>
    <mergeCell ref="O442:P442"/>
    <mergeCell ref="A441:B441"/>
    <mergeCell ref="E441:F441"/>
    <mergeCell ref="G441:H441"/>
    <mergeCell ref="I441:J441"/>
    <mergeCell ref="E442:F442"/>
    <mergeCell ref="G442:H442"/>
    <mergeCell ref="I442:J442"/>
    <mergeCell ref="I443:J443"/>
    <mergeCell ref="S445:T445"/>
    <mergeCell ref="Q445:R445"/>
    <mergeCell ref="S443:T443"/>
    <mergeCell ref="G445:H445"/>
    <mergeCell ref="Q444:R444"/>
    <mergeCell ref="S444:T444"/>
    <mergeCell ref="Q443:R443"/>
    <mergeCell ref="S440:T440"/>
    <mergeCell ref="O441:P441"/>
    <mergeCell ref="Q441:R441"/>
    <mergeCell ref="S441:T441"/>
    <mergeCell ref="Q442:R442"/>
    <mergeCell ref="S442:T442"/>
    <mergeCell ref="O440:P440"/>
    <mergeCell ref="Q440:R440"/>
    <mergeCell ref="E443:F443"/>
    <mergeCell ref="G443:H443"/>
    <mergeCell ref="E444:F444"/>
    <mergeCell ref="G444:H444"/>
    <mergeCell ref="O437:P437"/>
    <mergeCell ref="Q437:R437"/>
    <mergeCell ref="S437:T437"/>
    <mergeCell ref="I437:J437"/>
    <mergeCell ref="A437:B437"/>
    <mergeCell ref="E437:F437"/>
    <mergeCell ref="G437:H437"/>
    <mergeCell ref="A438:B438"/>
    <mergeCell ref="E438:F438"/>
    <mergeCell ref="G438:H438"/>
    <mergeCell ref="S438:T438"/>
    <mergeCell ref="Q439:R439"/>
    <mergeCell ref="S439:T439"/>
    <mergeCell ref="O439:P439"/>
    <mergeCell ref="A439:B439"/>
    <mergeCell ref="E439:F439"/>
    <mergeCell ref="G439:H439"/>
    <mergeCell ref="I438:J438"/>
    <mergeCell ref="O438:P438"/>
    <mergeCell ref="Q438:R438"/>
    <mergeCell ref="E433:F433"/>
    <mergeCell ref="G433:H433"/>
    <mergeCell ref="I433:J433"/>
    <mergeCell ref="O431:P431"/>
    <mergeCell ref="I431:J431"/>
    <mergeCell ref="A434:B434"/>
    <mergeCell ref="E434:F434"/>
    <mergeCell ref="G434:H434"/>
    <mergeCell ref="I434:J434"/>
    <mergeCell ref="S435:T435"/>
    <mergeCell ref="O433:P433"/>
    <mergeCell ref="Q433:R433"/>
    <mergeCell ref="S433:T433"/>
    <mergeCell ref="O434:P434"/>
    <mergeCell ref="Q434:R434"/>
    <mergeCell ref="A436:B436"/>
    <mergeCell ref="E436:F436"/>
    <mergeCell ref="G436:H436"/>
    <mergeCell ref="S434:T434"/>
    <mergeCell ref="A435:B435"/>
    <mergeCell ref="E435:F435"/>
    <mergeCell ref="G435:H435"/>
    <mergeCell ref="I435:J435"/>
    <mergeCell ref="O435:P435"/>
    <mergeCell ref="Q435:R435"/>
    <mergeCell ref="I436:J436"/>
    <mergeCell ref="O436:P436"/>
    <mergeCell ref="Q436:R436"/>
    <mergeCell ref="S436:T436"/>
    <mergeCell ref="E430:F430"/>
    <mergeCell ref="G430:H430"/>
    <mergeCell ref="I430:J430"/>
    <mergeCell ref="O430:P430"/>
    <mergeCell ref="Q430:R430"/>
    <mergeCell ref="S430:T430"/>
    <mergeCell ref="E429:F429"/>
    <mergeCell ref="G429:H429"/>
    <mergeCell ref="I429:J429"/>
    <mergeCell ref="Q431:R431"/>
    <mergeCell ref="S431:T431"/>
    <mergeCell ref="E432:F432"/>
    <mergeCell ref="G432:H432"/>
    <mergeCell ref="I432:J432"/>
    <mergeCell ref="O432:P432"/>
    <mergeCell ref="Q432:R432"/>
    <mergeCell ref="S432:T432"/>
    <mergeCell ref="E431:F431"/>
    <mergeCell ref="G431:H431"/>
    <mergeCell ref="E425:F425"/>
    <mergeCell ref="G425:H425"/>
    <mergeCell ref="I425:J425"/>
    <mergeCell ref="O426:P426"/>
    <mergeCell ref="Q426:R426"/>
    <mergeCell ref="Q425:R425"/>
    <mergeCell ref="S426:T426"/>
    <mergeCell ref="S425:T425"/>
    <mergeCell ref="O425:P425"/>
    <mergeCell ref="E426:F426"/>
    <mergeCell ref="G426:H426"/>
    <mergeCell ref="I426:J426"/>
    <mergeCell ref="A427:B427"/>
    <mergeCell ref="E427:F427"/>
    <mergeCell ref="G427:H427"/>
    <mergeCell ref="I427:J427"/>
    <mergeCell ref="O429:P429"/>
    <mergeCell ref="Q429:R429"/>
    <mergeCell ref="O427:P427"/>
    <mergeCell ref="Q427:R427"/>
    <mergeCell ref="S427:T427"/>
    <mergeCell ref="E428:F428"/>
    <mergeCell ref="G428:H428"/>
    <mergeCell ref="I428:J428"/>
    <mergeCell ref="O428:P428"/>
    <mergeCell ref="Q428:R428"/>
    <mergeCell ref="S428:T428"/>
    <mergeCell ref="S429:T429"/>
    <mergeCell ref="G422:H422"/>
    <mergeCell ref="I422:J422"/>
    <mergeCell ref="O420:P420"/>
    <mergeCell ref="Q420:R420"/>
    <mergeCell ref="O422:P422"/>
    <mergeCell ref="Q422:R422"/>
    <mergeCell ref="S422:T422"/>
    <mergeCell ref="E422:F422"/>
    <mergeCell ref="S424:T424"/>
    <mergeCell ref="E423:F423"/>
    <mergeCell ref="G423:H423"/>
    <mergeCell ref="I423:J423"/>
    <mergeCell ref="O423:P423"/>
    <mergeCell ref="O424:P424"/>
    <mergeCell ref="Q424:R424"/>
    <mergeCell ref="Q423:R423"/>
    <mergeCell ref="S423:T423"/>
    <mergeCell ref="E424:F424"/>
    <mergeCell ref="G424:H424"/>
    <mergeCell ref="I424:J424"/>
    <mergeCell ref="A419:B419"/>
    <mergeCell ref="E419:F419"/>
    <mergeCell ref="G419:H419"/>
    <mergeCell ref="I419:J419"/>
    <mergeCell ref="O419:P419"/>
    <mergeCell ref="Q419:R419"/>
    <mergeCell ref="S419:T419"/>
    <mergeCell ref="S420:T420"/>
    <mergeCell ref="E421:F421"/>
    <mergeCell ref="G421:H421"/>
    <mergeCell ref="I421:J421"/>
    <mergeCell ref="O421:P421"/>
    <mergeCell ref="Q421:R421"/>
    <mergeCell ref="S421:T421"/>
    <mergeCell ref="E420:F420"/>
    <mergeCell ref="G420:H420"/>
    <mergeCell ref="I420:J420"/>
    <mergeCell ref="O416:P416"/>
    <mergeCell ref="Q416:R416"/>
    <mergeCell ref="S416:T416"/>
    <mergeCell ref="I416:J416"/>
    <mergeCell ref="A416:B416"/>
    <mergeCell ref="E416:F416"/>
    <mergeCell ref="G416:H416"/>
    <mergeCell ref="A417:B417"/>
    <mergeCell ref="E417:F417"/>
    <mergeCell ref="G417:H417"/>
    <mergeCell ref="I417:J417"/>
    <mergeCell ref="O417:P417"/>
    <mergeCell ref="Q417:R417"/>
    <mergeCell ref="S417:T417"/>
    <mergeCell ref="O418:P418"/>
    <mergeCell ref="Q418:R418"/>
    <mergeCell ref="S418:T418"/>
    <mergeCell ref="I418:J418"/>
    <mergeCell ref="A418:B418"/>
    <mergeCell ref="E418:F418"/>
    <mergeCell ref="G418:H418"/>
    <mergeCell ref="S414:T414"/>
    <mergeCell ref="I412:J412"/>
    <mergeCell ref="N412:N413"/>
    <mergeCell ref="O412:P413"/>
    <mergeCell ref="Q412:R413"/>
    <mergeCell ref="G410:H410"/>
    <mergeCell ref="A415:B415"/>
    <mergeCell ref="E415:F415"/>
    <mergeCell ref="G415:H415"/>
    <mergeCell ref="S412:T413"/>
    <mergeCell ref="I413:J413"/>
    <mergeCell ref="E414:F414"/>
    <mergeCell ref="G414:H414"/>
    <mergeCell ref="I414:J414"/>
    <mergeCell ref="O414:P414"/>
    <mergeCell ref="Q414:R414"/>
    <mergeCell ref="I415:J415"/>
    <mergeCell ref="O415:P415"/>
    <mergeCell ref="Q415:R415"/>
    <mergeCell ref="S415:T415"/>
    <mergeCell ref="E395:F395"/>
    <mergeCell ref="G395:H395"/>
    <mergeCell ref="I395:J395"/>
    <mergeCell ref="E394:F394"/>
    <mergeCell ref="G394:H394"/>
    <mergeCell ref="I394:J394"/>
    <mergeCell ref="E397:F397"/>
    <mergeCell ref="G397:H397"/>
    <mergeCell ref="I397:J397"/>
    <mergeCell ref="E396:F396"/>
    <mergeCell ref="G396:H396"/>
    <mergeCell ref="I396:J396"/>
    <mergeCell ref="S410:T410"/>
    <mergeCell ref="E398:F398"/>
    <mergeCell ref="G398:H398"/>
    <mergeCell ref="I398:J398"/>
    <mergeCell ref="S411:T411"/>
    <mergeCell ref="A401:T401"/>
    <mergeCell ref="A402:T402"/>
    <mergeCell ref="A407:T407"/>
    <mergeCell ref="A410:B413"/>
    <mergeCell ref="C410:F411"/>
    <mergeCell ref="I410:J410"/>
    <mergeCell ref="L410:L413"/>
    <mergeCell ref="M410:P411"/>
    <mergeCell ref="D412:D413"/>
    <mergeCell ref="E412:F413"/>
    <mergeCell ref="G412:H413"/>
    <mergeCell ref="Q410:R410"/>
    <mergeCell ref="G411:H411"/>
    <mergeCell ref="I411:J411"/>
    <mergeCell ref="Q411:R411"/>
    <mergeCell ref="E389:F389"/>
    <mergeCell ref="G389:H389"/>
    <mergeCell ref="I389:J389"/>
    <mergeCell ref="I387:J387"/>
    <mergeCell ref="E388:F388"/>
    <mergeCell ref="G388:H388"/>
    <mergeCell ref="I388:J388"/>
    <mergeCell ref="E391:F391"/>
    <mergeCell ref="G391:H391"/>
    <mergeCell ref="I391:J391"/>
    <mergeCell ref="E390:F390"/>
    <mergeCell ref="G390:H390"/>
    <mergeCell ref="I390:J390"/>
    <mergeCell ref="E393:F393"/>
    <mergeCell ref="G393:H393"/>
    <mergeCell ref="I393:J393"/>
    <mergeCell ref="E392:F392"/>
    <mergeCell ref="G392:H392"/>
    <mergeCell ref="I392:J392"/>
    <mergeCell ref="G385:H385"/>
    <mergeCell ref="E383:F383"/>
    <mergeCell ref="G383:H383"/>
    <mergeCell ref="I383:J383"/>
    <mergeCell ref="E384:F384"/>
    <mergeCell ref="G384:H384"/>
    <mergeCell ref="I384:J384"/>
    <mergeCell ref="A387:B387"/>
    <mergeCell ref="E387:F387"/>
    <mergeCell ref="G387:H387"/>
    <mergeCell ref="I385:J385"/>
    <mergeCell ref="A386:B386"/>
    <mergeCell ref="E386:F386"/>
    <mergeCell ref="G386:H386"/>
    <mergeCell ref="I386:J386"/>
    <mergeCell ref="A385:B385"/>
    <mergeCell ref="E385:F385"/>
    <mergeCell ref="I377:J377"/>
    <mergeCell ref="O377:P377"/>
    <mergeCell ref="O376:P376"/>
    <mergeCell ref="I379:J379"/>
    <mergeCell ref="I378:J378"/>
    <mergeCell ref="O378:P378"/>
    <mergeCell ref="A380:B380"/>
    <mergeCell ref="E380:F380"/>
    <mergeCell ref="G380:H380"/>
    <mergeCell ref="E379:F379"/>
    <mergeCell ref="G379:H379"/>
    <mergeCell ref="A378:B378"/>
    <mergeCell ref="E378:F378"/>
    <mergeCell ref="E382:F382"/>
    <mergeCell ref="G382:H382"/>
    <mergeCell ref="I382:J382"/>
    <mergeCell ref="I380:J380"/>
    <mergeCell ref="E381:F381"/>
    <mergeCell ref="G381:H381"/>
    <mergeCell ref="I381:J381"/>
    <mergeCell ref="G373:H373"/>
    <mergeCell ref="E373:F373"/>
    <mergeCell ref="I373:J373"/>
    <mergeCell ref="I372:J372"/>
    <mergeCell ref="O375:P375"/>
    <mergeCell ref="A374:B374"/>
    <mergeCell ref="E374:F374"/>
    <mergeCell ref="G374:H374"/>
    <mergeCell ref="I374:J374"/>
    <mergeCell ref="E375:F375"/>
    <mergeCell ref="G375:H375"/>
    <mergeCell ref="I375:J375"/>
    <mergeCell ref="I376:J376"/>
    <mergeCell ref="S378:T378"/>
    <mergeCell ref="Q378:R378"/>
    <mergeCell ref="S376:T376"/>
    <mergeCell ref="G378:H378"/>
    <mergeCell ref="Q377:R377"/>
    <mergeCell ref="S377:T377"/>
    <mergeCell ref="Q376:R376"/>
    <mergeCell ref="S373:T373"/>
    <mergeCell ref="O374:P374"/>
    <mergeCell ref="Q374:R374"/>
    <mergeCell ref="S374:T374"/>
    <mergeCell ref="Q375:R375"/>
    <mergeCell ref="S375:T375"/>
    <mergeCell ref="O373:P373"/>
    <mergeCell ref="Q373:R373"/>
    <mergeCell ref="E376:F376"/>
    <mergeCell ref="G376:H376"/>
    <mergeCell ref="E377:F377"/>
    <mergeCell ref="G377:H377"/>
    <mergeCell ref="O370:P370"/>
    <mergeCell ref="Q370:R370"/>
    <mergeCell ref="S370:T370"/>
    <mergeCell ref="I370:J370"/>
    <mergeCell ref="A370:B370"/>
    <mergeCell ref="E370:F370"/>
    <mergeCell ref="G370:H370"/>
    <mergeCell ref="A371:B371"/>
    <mergeCell ref="E371:F371"/>
    <mergeCell ref="G371:H371"/>
    <mergeCell ref="S371:T371"/>
    <mergeCell ref="Q372:R372"/>
    <mergeCell ref="S372:T372"/>
    <mergeCell ref="O372:P372"/>
    <mergeCell ref="A372:B372"/>
    <mergeCell ref="E372:F372"/>
    <mergeCell ref="G372:H372"/>
    <mergeCell ref="I371:J371"/>
    <mergeCell ref="O371:P371"/>
    <mergeCell ref="Q371:R371"/>
    <mergeCell ref="A367:B367"/>
    <mergeCell ref="E367:F367"/>
    <mergeCell ref="G367:H367"/>
    <mergeCell ref="I367:J367"/>
    <mergeCell ref="G364:H364"/>
    <mergeCell ref="E366:F366"/>
    <mergeCell ref="G366:H366"/>
    <mergeCell ref="I366:J366"/>
    <mergeCell ref="S368:T368"/>
    <mergeCell ref="O366:P366"/>
    <mergeCell ref="Q366:R366"/>
    <mergeCell ref="S366:T366"/>
    <mergeCell ref="O367:P367"/>
    <mergeCell ref="Q367:R367"/>
    <mergeCell ref="A369:B369"/>
    <mergeCell ref="E369:F369"/>
    <mergeCell ref="G369:H369"/>
    <mergeCell ref="S367:T367"/>
    <mergeCell ref="A368:B368"/>
    <mergeCell ref="E368:F368"/>
    <mergeCell ref="G368:H368"/>
    <mergeCell ref="I368:J368"/>
    <mergeCell ref="O368:P368"/>
    <mergeCell ref="Q368:R368"/>
    <mergeCell ref="I369:J369"/>
    <mergeCell ref="O369:P369"/>
    <mergeCell ref="Q369:R369"/>
    <mergeCell ref="S369:T369"/>
    <mergeCell ref="E363:F363"/>
    <mergeCell ref="G363:H363"/>
    <mergeCell ref="I363:J363"/>
    <mergeCell ref="O363:P363"/>
    <mergeCell ref="Q363:R363"/>
    <mergeCell ref="S363:T363"/>
    <mergeCell ref="E362:F362"/>
    <mergeCell ref="G362:H362"/>
    <mergeCell ref="Q364:R364"/>
    <mergeCell ref="S364:T364"/>
    <mergeCell ref="E365:F365"/>
    <mergeCell ref="G365:H365"/>
    <mergeCell ref="I365:J365"/>
    <mergeCell ref="O365:P365"/>
    <mergeCell ref="Q365:R365"/>
    <mergeCell ref="S365:T365"/>
    <mergeCell ref="E364:F364"/>
    <mergeCell ref="O364:P364"/>
    <mergeCell ref="I364:J364"/>
    <mergeCell ref="E358:F358"/>
    <mergeCell ref="G358:H358"/>
    <mergeCell ref="I358:J358"/>
    <mergeCell ref="O359:P359"/>
    <mergeCell ref="Q359:R359"/>
    <mergeCell ref="Q358:R358"/>
    <mergeCell ref="S359:T359"/>
    <mergeCell ref="S358:T358"/>
    <mergeCell ref="O358:P358"/>
    <mergeCell ref="E359:F359"/>
    <mergeCell ref="G359:H359"/>
    <mergeCell ref="I359:J359"/>
    <mergeCell ref="A360:B360"/>
    <mergeCell ref="E360:F360"/>
    <mergeCell ref="G360:H360"/>
    <mergeCell ref="I360:J360"/>
    <mergeCell ref="O362:P362"/>
    <mergeCell ref="Q362:R362"/>
    <mergeCell ref="O360:P360"/>
    <mergeCell ref="Q360:R360"/>
    <mergeCell ref="Q361:R361"/>
    <mergeCell ref="E361:F361"/>
    <mergeCell ref="G361:H361"/>
    <mergeCell ref="I361:J361"/>
    <mergeCell ref="O361:P361"/>
    <mergeCell ref="I362:J362"/>
    <mergeCell ref="S361:T361"/>
    <mergeCell ref="S362:T362"/>
    <mergeCell ref="E353:F353"/>
    <mergeCell ref="G353:H353"/>
    <mergeCell ref="I353:J353"/>
    <mergeCell ref="E354:F354"/>
    <mergeCell ref="G354:H354"/>
    <mergeCell ref="I354:J354"/>
    <mergeCell ref="O354:P354"/>
    <mergeCell ref="G355:H355"/>
    <mergeCell ref="I355:J355"/>
    <mergeCell ref="O353:P353"/>
    <mergeCell ref="Q353:R353"/>
    <mergeCell ref="O355:P355"/>
    <mergeCell ref="Q355:R355"/>
    <mergeCell ref="Q354:R354"/>
    <mergeCell ref="E355:F355"/>
    <mergeCell ref="S357:T357"/>
    <mergeCell ref="E356:F356"/>
    <mergeCell ref="G356:H356"/>
    <mergeCell ref="I356:J356"/>
    <mergeCell ref="O356:P356"/>
    <mergeCell ref="O357:P357"/>
    <mergeCell ref="Q357:R357"/>
    <mergeCell ref="Q356:R356"/>
    <mergeCell ref="S356:T356"/>
    <mergeCell ref="E357:F357"/>
    <mergeCell ref="G357:H357"/>
    <mergeCell ref="I357:J357"/>
    <mergeCell ref="A350:B350"/>
    <mergeCell ref="E350:F350"/>
    <mergeCell ref="G350:H350"/>
    <mergeCell ref="I350:J350"/>
    <mergeCell ref="O350:P350"/>
    <mergeCell ref="Q350:R350"/>
    <mergeCell ref="S350:T350"/>
    <mergeCell ref="O351:P351"/>
    <mergeCell ref="Q351:R351"/>
    <mergeCell ref="S351:T351"/>
    <mergeCell ref="I351:J351"/>
    <mergeCell ref="A351:B351"/>
    <mergeCell ref="E351:F351"/>
    <mergeCell ref="G351:H351"/>
    <mergeCell ref="A352:B352"/>
    <mergeCell ref="E352:F352"/>
    <mergeCell ref="G352:H352"/>
    <mergeCell ref="I352:J352"/>
    <mergeCell ref="O352:P352"/>
    <mergeCell ref="Q352:R352"/>
    <mergeCell ref="A348:B348"/>
    <mergeCell ref="E348:F348"/>
    <mergeCell ref="G348:H348"/>
    <mergeCell ref="S345:T346"/>
    <mergeCell ref="I346:J346"/>
    <mergeCell ref="E347:F347"/>
    <mergeCell ref="G347:H347"/>
    <mergeCell ref="I347:J347"/>
    <mergeCell ref="O347:P347"/>
    <mergeCell ref="Q347:R347"/>
    <mergeCell ref="I348:J348"/>
    <mergeCell ref="O348:P348"/>
    <mergeCell ref="Q348:R348"/>
    <mergeCell ref="S348:T348"/>
    <mergeCell ref="O349:P349"/>
    <mergeCell ref="Q349:R349"/>
    <mergeCell ref="S349:T349"/>
    <mergeCell ref="I349:J349"/>
    <mergeCell ref="A349:B349"/>
    <mergeCell ref="E349:F349"/>
    <mergeCell ref="G349:H349"/>
    <mergeCell ref="E329:F329"/>
    <mergeCell ref="G329:H329"/>
    <mergeCell ref="I329:J329"/>
    <mergeCell ref="E328:F328"/>
    <mergeCell ref="G328:H328"/>
    <mergeCell ref="I328:J328"/>
    <mergeCell ref="E331:F331"/>
    <mergeCell ref="G331:H331"/>
    <mergeCell ref="I331:J331"/>
    <mergeCell ref="E330:F330"/>
    <mergeCell ref="G330:H330"/>
    <mergeCell ref="I330:J330"/>
    <mergeCell ref="Q345:R346"/>
    <mergeCell ref="D345:D346"/>
    <mergeCell ref="E345:F346"/>
    <mergeCell ref="G345:H346"/>
    <mergeCell ref="Q343:R343"/>
    <mergeCell ref="G344:H344"/>
    <mergeCell ref="I344:J344"/>
    <mergeCell ref="Q344:R344"/>
    <mergeCell ref="I345:J345"/>
    <mergeCell ref="N345:N346"/>
    <mergeCell ref="O345:P346"/>
    <mergeCell ref="E321:F321"/>
    <mergeCell ref="G321:H321"/>
    <mergeCell ref="I321:J321"/>
    <mergeCell ref="E323:F323"/>
    <mergeCell ref="G323:H323"/>
    <mergeCell ref="I323:J323"/>
    <mergeCell ref="E322:F322"/>
    <mergeCell ref="G322:H322"/>
    <mergeCell ref="I322:J322"/>
    <mergeCell ref="E325:F325"/>
    <mergeCell ref="G325:H325"/>
    <mergeCell ref="I325:J325"/>
    <mergeCell ref="E324:F324"/>
    <mergeCell ref="G324:H324"/>
    <mergeCell ref="I324:J324"/>
    <mergeCell ref="E327:F327"/>
    <mergeCell ref="G327:H327"/>
    <mergeCell ref="I327:J327"/>
    <mergeCell ref="E326:F326"/>
    <mergeCell ref="G326:H326"/>
    <mergeCell ref="I326:J326"/>
    <mergeCell ref="G318:H318"/>
    <mergeCell ref="E316:F316"/>
    <mergeCell ref="G316:H316"/>
    <mergeCell ref="I316:J316"/>
    <mergeCell ref="E317:F317"/>
    <mergeCell ref="G317:H317"/>
    <mergeCell ref="I317:J317"/>
    <mergeCell ref="A320:B320"/>
    <mergeCell ref="E320:F320"/>
    <mergeCell ref="G320:H320"/>
    <mergeCell ref="I318:J318"/>
    <mergeCell ref="A319:B319"/>
    <mergeCell ref="E319:F319"/>
    <mergeCell ref="G319:H319"/>
    <mergeCell ref="I319:J319"/>
    <mergeCell ref="A318:B318"/>
    <mergeCell ref="E318:F318"/>
    <mergeCell ref="I320:J320"/>
    <mergeCell ref="I310:J310"/>
    <mergeCell ref="O310:P310"/>
    <mergeCell ref="O309:P309"/>
    <mergeCell ref="I312:J312"/>
    <mergeCell ref="I311:J311"/>
    <mergeCell ref="O311:P311"/>
    <mergeCell ref="A313:B313"/>
    <mergeCell ref="E313:F313"/>
    <mergeCell ref="G313:H313"/>
    <mergeCell ref="E312:F312"/>
    <mergeCell ref="G312:H312"/>
    <mergeCell ref="A311:B311"/>
    <mergeCell ref="E311:F311"/>
    <mergeCell ref="E315:F315"/>
    <mergeCell ref="G315:H315"/>
    <mergeCell ref="I315:J315"/>
    <mergeCell ref="I313:J313"/>
    <mergeCell ref="E314:F314"/>
    <mergeCell ref="G314:H314"/>
    <mergeCell ref="I314:J314"/>
    <mergeCell ref="G306:H306"/>
    <mergeCell ref="E306:F306"/>
    <mergeCell ref="I306:J306"/>
    <mergeCell ref="I305:J305"/>
    <mergeCell ref="O308:P308"/>
    <mergeCell ref="A307:B307"/>
    <mergeCell ref="E307:F307"/>
    <mergeCell ref="G307:H307"/>
    <mergeCell ref="I307:J307"/>
    <mergeCell ref="E308:F308"/>
    <mergeCell ref="G308:H308"/>
    <mergeCell ref="I308:J308"/>
    <mergeCell ref="I309:J309"/>
    <mergeCell ref="S311:T311"/>
    <mergeCell ref="Q311:R311"/>
    <mergeCell ref="S309:T309"/>
    <mergeCell ref="G311:H311"/>
    <mergeCell ref="Q310:R310"/>
    <mergeCell ref="S310:T310"/>
    <mergeCell ref="Q309:R309"/>
    <mergeCell ref="S306:T306"/>
    <mergeCell ref="O307:P307"/>
    <mergeCell ref="Q307:R307"/>
    <mergeCell ref="S307:T307"/>
    <mergeCell ref="Q308:R308"/>
    <mergeCell ref="S308:T308"/>
    <mergeCell ref="O306:P306"/>
    <mergeCell ref="Q306:R306"/>
    <mergeCell ref="E309:F309"/>
    <mergeCell ref="G309:H309"/>
    <mergeCell ref="E310:F310"/>
    <mergeCell ref="G310:H310"/>
    <mergeCell ref="O303:P303"/>
    <mergeCell ref="Q303:R303"/>
    <mergeCell ref="S303:T303"/>
    <mergeCell ref="I303:J303"/>
    <mergeCell ref="A303:B303"/>
    <mergeCell ref="E303:F303"/>
    <mergeCell ref="G303:H303"/>
    <mergeCell ref="A304:B304"/>
    <mergeCell ref="E304:F304"/>
    <mergeCell ref="G304:H304"/>
    <mergeCell ref="S304:T304"/>
    <mergeCell ref="Q305:R305"/>
    <mergeCell ref="S305:T305"/>
    <mergeCell ref="O305:P305"/>
    <mergeCell ref="A305:B305"/>
    <mergeCell ref="E305:F305"/>
    <mergeCell ref="G305:H305"/>
    <mergeCell ref="I304:J304"/>
    <mergeCell ref="O304:P304"/>
    <mergeCell ref="Q304:R304"/>
    <mergeCell ref="E299:F299"/>
    <mergeCell ref="G299:H299"/>
    <mergeCell ref="I299:J299"/>
    <mergeCell ref="O297:P297"/>
    <mergeCell ref="I297:J297"/>
    <mergeCell ref="A300:B300"/>
    <mergeCell ref="E300:F300"/>
    <mergeCell ref="G300:H300"/>
    <mergeCell ref="I300:J300"/>
    <mergeCell ref="S301:T301"/>
    <mergeCell ref="O299:P299"/>
    <mergeCell ref="Q299:R299"/>
    <mergeCell ref="S299:T299"/>
    <mergeCell ref="O300:P300"/>
    <mergeCell ref="Q300:R300"/>
    <mergeCell ref="A302:B302"/>
    <mergeCell ref="E302:F302"/>
    <mergeCell ref="G302:H302"/>
    <mergeCell ref="S300:T300"/>
    <mergeCell ref="A301:B301"/>
    <mergeCell ref="E301:F301"/>
    <mergeCell ref="G301:H301"/>
    <mergeCell ref="I301:J301"/>
    <mergeCell ref="O301:P301"/>
    <mergeCell ref="Q301:R301"/>
    <mergeCell ref="I302:J302"/>
    <mergeCell ref="O302:P302"/>
    <mergeCell ref="Q302:R302"/>
    <mergeCell ref="S302:T302"/>
    <mergeCell ref="E296:F296"/>
    <mergeCell ref="G296:H296"/>
    <mergeCell ref="I296:J296"/>
    <mergeCell ref="O296:P296"/>
    <mergeCell ref="Q296:R296"/>
    <mergeCell ref="S296:T296"/>
    <mergeCell ref="E295:F295"/>
    <mergeCell ref="G295:H295"/>
    <mergeCell ref="I295:J295"/>
    <mergeCell ref="Q297:R297"/>
    <mergeCell ref="S297:T297"/>
    <mergeCell ref="E298:F298"/>
    <mergeCell ref="G298:H298"/>
    <mergeCell ref="I298:J298"/>
    <mergeCell ref="O298:P298"/>
    <mergeCell ref="Q298:R298"/>
    <mergeCell ref="S298:T298"/>
    <mergeCell ref="E297:F297"/>
    <mergeCell ref="G297:H297"/>
    <mergeCell ref="E291:F291"/>
    <mergeCell ref="G291:H291"/>
    <mergeCell ref="I291:J291"/>
    <mergeCell ref="O292:P292"/>
    <mergeCell ref="Q292:R292"/>
    <mergeCell ref="Q291:R291"/>
    <mergeCell ref="S292:T292"/>
    <mergeCell ref="S291:T291"/>
    <mergeCell ref="O291:P291"/>
    <mergeCell ref="E292:F292"/>
    <mergeCell ref="G292:H292"/>
    <mergeCell ref="I292:J292"/>
    <mergeCell ref="A293:B293"/>
    <mergeCell ref="E293:F293"/>
    <mergeCell ref="G293:H293"/>
    <mergeCell ref="I293:J293"/>
    <mergeCell ref="O295:P295"/>
    <mergeCell ref="Q295:R295"/>
    <mergeCell ref="O293:P293"/>
    <mergeCell ref="Q293:R293"/>
    <mergeCell ref="S293:T293"/>
    <mergeCell ref="E294:F294"/>
    <mergeCell ref="G294:H294"/>
    <mergeCell ref="I294:J294"/>
    <mergeCell ref="O294:P294"/>
    <mergeCell ref="Q294:R294"/>
    <mergeCell ref="S294:T294"/>
    <mergeCell ref="S295:T295"/>
    <mergeCell ref="E286:F286"/>
    <mergeCell ref="G286:H286"/>
    <mergeCell ref="I286:J286"/>
    <mergeCell ref="E287:F287"/>
    <mergeCell ref="G287:H287"/>
    <mergeCell ref="I287:J287"/>
    <mergeCell ref="O287:P287"/>
    <mergeCell ref="G288:H288"/>
    <mergeCell ref="I288:J288"/>
    <mergeCell ref="O286:P286"/>
    <mergeCell ref="Q286:R286"/>
    <mergeCell ref="O288:P288"/>
    <mergeCell ref="Q288:R288"/>
    <mergeCell ref="Q287:R287"/>
    <mergeCell ref="E288:F288"/>
    <mergeCell ref="S290:T290"/>
    <mergeCell ref="E289:F289"/>
    <mergeCell ref="G289:H289"/>
    <mergeCell ref="I289:J289"/>
    <mergeCell ref="O289:P289"/>
    <mergeCell ref="O290:P290"/>
    <mergeCell ref="Q290:R290"/>
    <mergeCell ref="Q289:R289"/>
    <mergeCell ref="S289:T289"/>
    <mergeCell ref="E290:F290"/>
    <mergeCell ref="G290:H290"/>
    <mergeCell ref="I290:J290"/>
    <mergeCell ref="I283:J283"/>
    <mergeCell ref="O283:P283"/>
    <mergeCell ref="S281:T281"/>
    <mergeCell ref="O282:P282"/>
    <mergeCell ref="Q282:R282"/>
    <mergeCell ref="S282:T282"/>
    <mergeCell ref="Q283:R283"/>
    <mergeCell ref="S283:T283"/>
    <mergeCell ref="O284:P284"/>
    <mergeCell ref="Q284:R284"/>
    <mergeCell ref="S284:T284"/>
    <mergeCell ref="A284:B284"/>
    <mergeCell ref="E284:F284"/>
    <mergeCell ref="G284:H284"/>
    <mergeCell ref="A283:B283"/>
    <mergeCell ref="E283:F283"/>
    <mergeCell ref="A285:B285"/>
    <mergeCell ref="E285:F285"/>
    <mergeCell ref="G285:H285"/>
    <mergeCell ref="I284:J284"/>
    <mergeCell ref="I285:J285"/>
    <mergeCell ref="G283:H283"/>
    <mergeCell ref="O285:P285"/>
    <mergeCell ref="Q285:R285"/>
    <mergeCell ref="A281:B281"/>
    <mergeCell ref="E281:F281"/>
    <mergeCell ref="G281:H281"/>
    <mergeCell ref="I279:J279"/>
    <mergeCell ref="E280:F280"/>
    <mergeCell ref="G280:H280"/>
    <mergeCell ref="I280:J280"/>
    <mergeCell ref="D278:D279"/>
    <mergeCell ref="E278:F279"/>
    <mergeCell ref="A282:B282"/>
    <mergeCell ref="E282:F282"/>
    <mergeCell ref="G282:H282"/>
    <mergeCell ref="G278:H279"/>
    <mergeCell ref="O280:P280"/>
    <mergeCell ref="Q280:R280"/>
    <mergeCell ref="I281:J281"/>
    <mergeCell ref="O281:P281"/>
    <mergeCell ref="Q281:R281"/>
    <mergeCell ref="Q278:R279"/>
    <mergeCell ref="I282:J282"/>
    <mergeCell ref="E263:F263"/>
    <mergeCell ref="G263:H263"/>
    <mergeCell ref="I263:J263"/>
    <mergeCell ref="E262:F262"/>
    <mergeCell ref="G262:H262"/>
    <mergeCell ref="I262:J262"/>
    <mergeCell ref="E265:F265"/>
    <mergeCell ref="G265:H265"/>
    <mergeCell ref="I265:J265"/>
    <mergeCell ref="E264:F264"/>
    <mergeCell ref="G264:H264"/>
    <mergeCell ref="I264:J264"/>
    <mergeCell ref="S277:T277"/>
    <mergeCell ref="A269:T269"/>
    <mergeCell ref="A270:T270"/>
    <mergeCell ref="A273:T273"/>
    <mergeCell ref="A276:B279"/>
    <mergeCell ref="C276:F277"/>
    <mergeCell ref="G276:H276"/>
    <mergeCell ref="I278:J278"/>
    <mergeCell ref="G277:H277"/>
    <mergeCell ref="I277:J277"/>
    <mergeCell ref="E266:F266"/>
    <mergeCell ref="G266:H266"/>
    <mergeCell ref="I266:J266"/>
    <mergeCell ref="Q276:R276"/>
    <mergeCell ref="Q277:R277"/>
    <mergeCell ref="I276:J276"/>
    <mergeCell ref="L276:L279"/>
    <mergeCell ref="M276:P277"/>
    <mergeCell ref="N278:N279"/>
    <mergeCell ref="O278:P279"/>
    <mergeCell ref="E255:F255"/>
    <mergeCell ref="G255:H255"/>
    <mergeCell ref="I255:J255"/>
    <mergeCell ref="E257:F257"/>
    <mergeCell ref="G257:H257"/>
    <mergeCell ref="I257:J257"/>
    <mergeCell ref="E256:F256"/>
    <mergeCell ref="G256:H256"/>
    <mergeCell ref="I256:J256"/>
    <mergeCell ref="E259:F259"/>
    <mergeCell ref="G259:H259"/>
    <mergeCell ref="I259:J259"/>
    <mergeCell ref="E258:F258"/>
    <mergeCell ref="G258:H258"/>
    <mergeCell ref="I258:J258"/>
    <mergeCell ref="E261:F261"/>
    <mergeCell ref="G261:H261"/>
    <mergeCell ref="I261:J261"/>
    <mergeCell ref="E260:F260"/>
    <mergeCell ref="G260:H260"/>
    <mergeCell ref="I260:J260"/>
    <mergeCell ref="E250:F250"/>
    <mergeCell ref="G250:H250"/>
    <mergeCell ref="I250:J250"/>
    <mergeCell ref="E251:F251"/>
    <mergeCell ref="G251:H251"/>
    <mergeCell ref="I251:J251"/>
    <mergeCell ref="A253:B253"/>
    <mergeCell ref="E253:F253"/>
    <mergeCell ref="G253:H253"/>
    <mergeCell ref="E252:F252"/>
    <mergeCell ref="G252:H252"/>
    <mergeCell ref="I253:J253"/>
    <mergeCell ref="I252:J252"/>
    <mergeCell ref="A254:B254"/>
    <mergeCell ref="E254:F254"/>
    <mergeCell ref="G254:H254"/>
    <mergeCell ref="I254:J254"/>
    <mergeCell ref="I244:J244"/>
    <mergeCell ref="O244:P244"/>
    <mergeCell ref="O243:P243"/>
    <mergeCell ref="I246:J246"/>
    <mergeCell ref="I245:J245"/>
    <mergeCell ref="O245:P245"/>
    <mergeCell ref="A247:B247"/>
    <mergeCell ref="E247:F247"/>
    <mergeCell ref="G247:H247"/>
    <mergeCell ref="E246:F246"/>
    <mergeCell ref="G246:H246"/>
    <mergeCell ref="A245:B245"/>
    <mergeCell ref="E245:F245"/>
    <mergeCell ref="E249:F249"/>
    <mergeCell ref="G249:H249"/>
    <mergeCell ref="I249:J249"/>
    <mergeCell ref="I247:J247"/>
    <mergeCell ref="E248:F248"/>
    <mergeCell ref="G248:H248"/>
    <mergeCell ref="I248:J248"/>
    <mergeCell ref="G240:H240"/>
    <mergeCell ref="E240:F240"/>
    <mergeCell ref="I240:J240"/>
    <mergeCell ref="I239:J239"/>
    <mergeCell ref="O242:P242"/>
    <mergeCell ref="A241:B241"/>
    <mergeCell ref="E241:F241"/>
    <mergeCell ref="G241:H241"/>
    <mergeCell ref="I241:J241"/>
    <mergeCell ref="E242:F242"/>
    <mergeCell ref="G242:H242"/>
    <mergeCell ref="I242:J242"/>
    <mergeCell ref="I243:J243"/>
    <mergeCell ref="S245:T245"/>
    <mergeCell ref="Q245:R245"/>
    <mergeCell ref="S243:T243"/>
    <mergeCell ref="G245:H245"/>
    <mergeCell ref="Q244:R244"/>
    <mergeCell ref="S244:T244"/>
    <mergeCell ref="Q243:R243"/>
    <mergeCell ref="S240:T240"/>
    <mergeCell ref="O241:P241"/>
    <mergeCell ref="Q241:R241"/>
    <mergeCell ref="S241:T241"/>
    <mergeCell ref="Q242:R242"/>
    <mergeCell ref="S242:T242"/>
    <mergeCell ref="O240:P240"/>
    <mergeCell ref="Q240:R240"/>
    <mergeCell ref="E243:F243"/>
    <mergeCell ref="G243:H243"/>
    <mergeCell ref="E244:F244"/>
    <mergeCell ref="G244:H244"/>
    <mergeCell ref="O237:P237"/>
    <mergeCell ref="Q237:R237"/>
    <mergeCell ref="S237:T237"/>
    <mergeCell ref="I237:J237"/>
    <mergeCell ref="A237:B237"/>
    <mergeCell ref="E237:F237"/>
    <mergeCell ref="G237:H237"/>
    <mergeCell ref="A238:B238"/>
    <mergeCell ref="E238:F238"/>
    <mergeCell ref="G238:H238"/>
    <mergeCell ref="S238:T238"/>
    <mergeCell ref="Q239:R239"/>
    <mergeCell ref="S239:T239"/>
    <mergeCell ref="O239:P239"/>
    <mergeCell ref="A239:B239"/>
    <mergeCell ref="E239:F239"/>
    <mergeCell ref="G239:H239"/>
    <mergeCell ref="I238:J238"/>
    <mergeCell ref="O238:P238"/>
    <mergeCell ref="Q238:R238"/>
    <mergeCell ref="S235:T235"/>
    <mergeCell ref="O233:P233"/>
    <mergeCell ref="Q233:R233"/>
    <mergeCell ref="S233:T233"/>
    <mergeCell ref="O234:P234"/>
    <mergeCell ref="Q234:R234"/>
    <mergeCell ref="A236:B236"/>
    <mergeCell ref="E236:F236"/>
    <mergeCell ref="G236:H236"/>
    <mergeCell ref="S234:T234"/>
    <mergeCell ref="A235:B235"/>
    <mergeCell ref="E235:F235"/>
    <mergeCell ref="G235:H235"/>
    <mergeCell ref="I235:J235"/>
    <mergeCell ref="O235:P235"/>
    <mergeCell ref="Q235:R235"/>
    <mergeCell ref="I236:J236"/>
    <mergeCell ref="O236:P236"/>
    <mergeCell ref="Q236:R236"/>
    <mergeCell ref="S236:T236"/>
    <mergeCell ref="Q231:R231"/>
    <mergeCell ref="S231:T231"/>
    <mergeCell ref="E232:F232"/>
    <mergeCell ref="G232:H232"/>
    <mergeCell ref="I232:J232"/>
    <mergeCell ref="O232:P232"/>
    <mergeCell ref="Q232:R232"/>
    <mergeCell ref="S232:T232"/>
    <mergeCell ref="E231:F231"/>
    <mergeCell ref="G231:H231"/>
    <mergeCell ref="E233:F233"/>
    <mergeCell ref="G233:H233"/>
    <mergeCell ref="I233:J233"/>
    <mergeCell ref="O231:P231"/>
    <mergeCell ref="I231:J231"/>
    <mergeCell ref="A234:B234"/>
    <mergeCell ref="E234:F234"/>
    <mergeCell ref="G234:H234"/>
    <mergeCell ref="I234:J234"/>
    <mergeCell ref="A227:B227"/>
    <mergeCell ref="E227:F227"/>
    <mergeCell ref="G227:H227"/>
    <mergeCell ref="I227:J227"/>
    <mergeCell ref="O229:P229"/>
    <mergeCell ref="Q229:R229"/>
    <mergeCell ref="O227:P227"/>
    <mergeCell ref="Q227:R227"/>
    <mergeCell ref="S227:T227"/>
    <mergeCell ref="E228:F228"/>
    <mergeCell ref="G228:H228"/>
    <mergeCell ref="I228:J228"/>
    <mergeCell ref="O228:P228"/>
    <mergeCell ref="Q228:R228"/>
    <mergeCell ref="S228:T228"/>
    <mergeCell ref="S229:T229"/>
    <mergeCell ref="E230:F230"/>
    <mergeCell ref="G230:H230"/>
    <mergeCell ref="I230:J230"/>
    <mergeCell ref="O230:P230"/>
    <mergeCell ref="Q230:R230"/>
    <mergeCell ref="S230:T230"/>
    <mergeCell ref="E229:F229"/>
    <mergeCell ref="G229:H229"/>
    <mergeCell ref="I229:J229"/>
    <mergeCell ref="S224:T224"/>
    <mergeCell ref="E223:F223"/>
    <mergeCell ref="G223:H223"/>
    <mergeCell ref="I223:J223"/>
    <mergeCell ref="O223:P223"/>
    <mergeCell ref="O224:P224"/>
    <mergeCell ref="Q224:R224"/>
    <mergeCell ref="Q223:R223"/>
    <mergeCell ref="S223:T223"/>
    <mergeCell ref="E224:F224"/>
    <mergeCell ref="G224:H224"/>
    <mergeCell ref="I224:J224"/>
    <mergeCell ref="E225:F225"/>
    <mergeCell ref="G225:H225"/>
    <mergeCell ref="I225:J225"/>
    <mergeCell ref="O226:P226"/>
    <mergeCell ref="Q226:R226"/>
    <mergeCell ref="Q225:R225"/>
    <mergeCell ref="S226:T226"/>
    <mergeCell ref="S225:T225"/>
    <mergeCell ref="O225:P225"/>
    <mergeCell ref="E226:F226"/>
    <mergeCell ref="G226:H226"/>
    <mergeCell ref="I226:J226"/>
    <mergeCell ref="S221:T221"/>
    <mergeCell ref="E220:F220"/>
    <mergeCell ref="G220:H220"/>
    <mergeCell ref="I220:J220"/>
    <mergeCell ref="E221:F221"/>
    <mergeCell ref="G221:H221"/>
    <mergeCell ref="I221:J221"/>
    <mergeCell ref="O221:P221"/>
    <mergeCell ref="S219:T219"/>
    <mergeCell ref="G222:H222"/>
    <mergeCell ref="I222:J222"/>
    <mergeCell ref="O220:P220"/>
    <mergeCell ref="Q220:R220"/>
    <mergeCell ref="O222:P222"/>
    <mergeCell ref="Q222:R222"/>
    <mergeCell ref="Q221:R221"/>
    <mergeCell ref="E222:F222"/>
    <mergeCell ref="I217:J217"/>
    <mergeCell ref="O217:P217"/>
    <mergeCell ref="O216:P216"/>
    <mergeCell ref="Q216:R216"/>
    <mergeCell ref="Q217:R217"/>
    <mergeCell ref="S217:T217"/>
    <mergeCell ref="O218:P218"/>
    <mergeCell ref="Q218:R218"/>
    <mergeCell ref="S218:T218"/>
    <mergeCell ref="A218:B218"/>
    <mergeCell ref="E218:F218"/>
    <mergeCell ref="G218:H218"/>
    <mergeCell ref="A217:B217"/>
    <mergeCell ref="E217:F217"/>
    <mergeCell ref="G217:H217"/>
    <mergeCell ref="A219:B219"/>
    <mergeCell ref="E219:F219"/>
    <mergeCell ref="G219:H219"/>
    <mergeCell ref="I218:J218"/>
    <mergeCell ref="I219:J219"/>
    <mergeCell ref="O219:P219"/>
    <mergeCell ref="Q219:R219"/>
    <mergeCell ref="A215:B215"/>
    <mergeCell ref="E215:F215"/>
    <mergeCell ref="G215:H215"/>
    <mergeCell ref="I213:J213"/>
    <mergeCell ref="E214:F214"/>
    <mergeCell ref="G214:H214"/>
    <mergeCell ref="I214:J214"/>
    <mergeCell ref="D212:D213"/>
    <mergeCell ref="E212:F213"/>
    <mergeCell ref="G212:H213"/>
    <mergeCell ref="S216:T216"/>
    <mergeCell ref="A216:B216"/>
    <mergeCell ref="E216:F216"/>
    <mergeCell ref="G216:H216"/>
    <mergeCell ref="O214:P214"/>
    <mergeCell ref="Q214:R214"/>
    <mergeCell ref="I215:J215"/>
    <mergeCell ref="O215:P215"/>
    <mergeCell ref="Q215:R215"/>
    <mergeCell ref="S215:T215"/>
    <mergeCell ref="I216:J216"/>
    <mergeCell ref="E195:F195"/>
    <mergeCell ref="G195:H195"/>
    <mergeCell ref="I195:J195"/>
    <mergeCell ref="E194:F194"/>
    <mergeCell ref="G194:H194"/>
    <mergeCell ref="I194:J194"/>
    <mergeCell ref="E197:F197"/>
    <mergeCell ref="G197:H197"/>
    <mergeCell ref="I197:J197"/>
    <mergeCell ref="E196:F196"/>
    <mergeCell ref="G196:H196"/>
    <mergeCell ref="I196:J196"/>
    <mergeCell ref="A202:T202"/>
    <mergeCell ref="A207:T207"/>
    <mergeCell ref="A210:B213"/>
    <mergeCell ref="C210:F211"/>
    <mergeCell ref="G210:H210"/>
    <mergeCell ref="I212:J212"/>
    <mergeCell ref="G211:H211"/>
    <mergeCell ref="I211:J211"/>
    <mergeCell ref="Q212:R213"/>
    <mergeCell ref="S212:T213"/>
    <mergeCell ref="E198:F198"/>
    <mergeCell ref="G198:H198"/>
    <mergeCell ref="I198:J198"/>
    <mergeCell ref="Q210:R210"/>
    <mergeCell ref="Q211:R211"/>
    <mergeCell ref="I210:J210"/>
    <mergeCell ref="L210:L213"/>
    <mergeCell ref="M210:P211"/>
    <mergeCell ref="N212:N213"/>
    <mergeCell ref="O212:P213"/>
    <mergeCell ref="E189:F189"/>
    <mergeCell ref="G189:H189"/>
    <mergeCell ref="I189:J189"/>
    <mergeCell ref="E188:F188"/>
    <mergeCell ref="G188:H188"/>
    <mergeCell ref="I188:J188"/>
    <mergeCell ref="E190:F190"/>
    <mergeCell ref="G190:H190"/>
    <mergeCell ref="I190:J190"/>
    <mergeCell ref="E191:F191"/>
    <mergeCell ref="G191:H191"/>
    <mergeCell ref="I191:J191"/>
    <mergeCell ref="E193:F193"/>
    <mergeCell ref="G193:H193"/>
    <mergeCell ref="I193:J193"/>
    <mergeCell ref="E192:F192"/>
    <mergeCell ref="G192:H192"/>
    <mergeCell ref="I192:J192"/>
    <mergeCell ref="E185:F185"/>
    <mergeCell ref="G185:H185"/>
    <mergeCell ref="I185:J185"/>
    <mergeCell ref="E183:F183"/>
    <mergeCell ref="G183:H183"/>
    <mergeCell ref="I183:J183"/>
    <mergeCell ref="E184:F184"/>
    <mergeCell ref="G184:H184"/>
    <mergeCell ref="I184:J184"/>
    <mergeCell ref="I186:J186"/>
    <mergeCell ref="A187:B187"/>
    <mergeCell ref="E187:F187"/>
    <mergeCell ref="G187:H187"/>
    <mergeCell ref="I187:J187"/>
    <mergeCell ref="A186:B186"/>
    <mergeCell ref="E186:F186"/>
    <mergeCell ref="G186:H186"/>
    <mergeCell ref="I177:J177"/>
    <mergeCell ref="O177:P177"/>
    <mergeCell ref="O176:P176"/>
    <mergeCell ref="I179:J179"/>
    <mergeCell ref="I178:J178"/>
    <mergeCell ref="O178:P178"/>
    <mergeCell ref="A180:B180"/>
    <mergeCell ref="E180:F180"/>
    <mergeCell ref="G180:H180"/>
    <mergeCell ref="E179:F179"/>
    <mergeCell ref="G179:H179"/>
    <mergeCell ref="A178:B178"/>
    <mergeCell ref="E178:F178"/>
    <mergeCell ref="G182:H182"/>
    <mergeCell ref="I182:J182"/>
    <mergeCell ref="I180:J180"/>
    <mergeCell ref="E181:F181"/>
    <mergeCell ref="G181:H181"/>
    <mergeCell ref="I181:J181"/>
    <mergeCell ref="G173:H173"/>
    <mergeCell ref="E173:F173"/>
    <mergeCell ref="I173:J173"/>
    <mergeCell ref="I172:J172"/>
    <mergeCell ref="O175:P175"/>
    <mergeCell ref="A174:B174"/>
    <mergeCell ref="E174:F174"/>
    <mergeCell ref="G174:H174"/>
    <mergeCell ref="I174:J174"/>
    <mergeCell ref="E175:F175"/>
    <mergeCell ref="G175:H175"/>
    <mergeCell ref="I175:J175"/>
    <mergeCell ref="I176:J176"/>
    <mergeCell ref="S178:T178"/>
    <mergeCell ref="Q178:R178"/>
    <mergeCell ref="S176:T176"/>
    <mergeCell ref="G178:H178"/>
    <mergeCell ref="Q177:R177"/>
    <mergeCell ref="S177:T177"/>
    <mergeCell ref="Q176:R176"/>
    <mergeCell ref="S173:T173"/>
    <mergeCell ref="O174:P174"/>
    <mergeCell ref="Q174:R174"/>
    <mergeCell ref="S174:T174"/>
    <mergeCell ref="Q175:R175"/>
    <mergeCell ref="S175:T175"/>
    <mergeCell ref="O173:P173"/>
    <mergeCell ref="Q173:R173"/>
    <mergeCell ref="E176:F176"/>
    <mergeCell ref="G176:H176"/>
    <mergeCell ref="E177:F177"/>
    <mergeCell ref="G177:H177"/>
    <mergeCell ref="O170:P170"/>
    <mergeCell ref="Q170:R170"/>
    <mergeCell ref="S170:T170"/>
    <mergeCell ref="I170:J170"/>
    <mergeCell ref="A170:B170"/>
    <mergeCell ref="E170:F170"/>
    <mergeCell ref="G170:H170"/>
    <mergeCell ref="A171:B171"/>
    <mergeCell ref="E171:F171"/>
    <mergeCell ref="G171:H171"/>
    <mergeCell ref="S171:T171"/>
    <mergeCell ref="Q172:R172"/>
    <mergeCell ref="S172:T172"/>
    <mergeCell ref="O172:P172"/>
    <mergeCell ref="A172:B172"/>
    <mergeCell ref="E172:F172"/>
    <mergeCell ref="G172:H172"/>
    <mergeCell ref="I171:J171"/>
    <mergeCell ref="O171:P171"/>
    <mergeCell ref="Q171:R171"/>
    <mergeCell ref="E166:F166"/>
    <mergeCell ref="G166:H166"/>
    <mergeCell ref="I166:J166"/>
    <mergeCell ref="O164:P164"/>
    <mergeCell ref="I164:J164"/>
    <mergeCell ref="A167:B167"/>
    <mergeCell ref="E167:F167"/>
    <mergeCell ref="G167:H167"/>
    <mergeCell ref="I167:J167"/>
    <mergeCell ref="S168:T168"/>
    <mergeCell ref="O166:P166"/>
    <mergeCell ref="Q166:R166"/>
    <mergeCell ref="S166:T166"/>
    <mergeCell ref="O167:P167"/>
    <mergeCell ref="Q167:R167"/>
    <mergeCell ref="A169:B169"/>
    <mergeCell ref="E169:F169"/>
    <mergeCell ref="G169:H169"/>
    <mergeCell ref="S167:T167"/>
    <mergeCell ref="A168:B168"/>
    <mergeCell ref="E168:F168"/>
    <mergeCell ref="G168:H168"/>
    <mergeCell ref="I168:J168"/>
    <mergeCell ref="O168:P168"/>
    <mergeCell ref="Q168:R168"/>
    <mergeCell ref="I169:J169"/>
    <mergeCell ref="O169:P169"/>
    <mergeCell ref="Q169:R169"/>
    <mergeCell ref="S169:T169"/>
    <mergeCell ref="E163:F163"/>
    <mergeCell ref="G163:H163"/>
    <mergeCell ref="I163:J163"/>
    <mergeCell ref="O163:P163"/>
    <mergeCell ref="Q163:R163"/>
    <mergeCell ref="S163:T163"/>
    <mergeCell ref="E162:F162"/>
    <mergeCell ref="G162:H162"/>
    <mergeCell ref="I162:J162"/>
    <mergeCell ref="Q164:R164"/>
    <mergeCell ref="S164:T164"/>
    <mergeCell ref="E165:F165"/>
    <mergeCell ref="G165:H165"/>
    <mergeCell ref="I165:J165"/>
    <mergeCell ref="O165:P165"/>
    <mergeCell ref="Q165:R165"/>
    <mergeCell ref="S165:T165"/>
    <mergeCell ref="E164:F164"/>
    <mergeCell ref="G164:H164"/>
    <mergeCell ref="E158:F158"/>
    <mergeCell ref="G158:H158"/>
    <mergeCell ref="I158:J158"/>
    <mergeCell ref="O159:P159"/>
    <mergeCell ref="Q159:R159"/>
    <mergeCell ref="Q158:R158"/>
    <mergeCell ref="S159:T159"/>
    <mergeCell ref="S158:T158"/>
    <mergeCell ref="O158:P158"/>
    <mergeCell ref="E159:F159"/>
    <mergeCell ref="G159:H159"/>
    <mergeCell ref="I159:J159"/>
    <mergeCell ref="A160:B160"/>
    <mergeCell ref="E160:F160"/>
    <mergeCell ref="G160:H160"/>
    <mergeCell ref="I160:J160"/>
    <mergeCell ref="O162:P162"/>
    <mergeCell ref="Q162:R162"/>
    <mergeCell ref="O160:P160"/>
    <mergeCell ref="Q160:R160"/>
    <mergeCell ref="S160:T160"/>
    <mergeCell ref="E161:F161"/>
    <mergeCell ref="G161:H161"/>
    <mergeCell ref="I161:J161"/>
    <mergeCell ref="O161:P161"/>
    <mergeCell ref="Q161:R161"/>
    <mergeCell ref="S161:T161"/>
    <mergeCell ref="S162:T162"/>
    <mergeCell ref="S154:T154"/>
    <mergeCell ref="E153:F153"/>
    <mergeCell ref="G153:H153"/>
    <mergeCell ref="I153:J153"/>
    <mergeCell ref="E154:F154"/>
    <mergeCell ref="G154:H154"/>
    <mergeCell ref="I154:J154"/>
    <mergeCell ref="O154:P154"/>
    <mergeCell ref="G155:H155"/>
    <mergeCell ref="I155:J155"/>
    <mergeCell ref="O153:P153"/>
    <mergeCell ref="Q153:R153"/>
    <mergeCell ref="O155:P155"/>
    <mergeCell ref="Q155:R155"/>
    <mergeCell ref="Q154:R154"/>
    <mergeCell ref="E155:F155"/>
    <mergeCell ref="S157:T157"/>
    <mergeCell ref="E156:F156"/>
    <mergeCell ref="G156:H156"/>
    <mergeCell ref="I156:J156"/>
    <mergeCell ref="O156:P156"/>
    <mergeCell ref="O157:P157"/>
    <mergeCell ref="Q157:R157"/>
    <mergeCell ref="Q156:R156"/>
    <mergeCell ref="S156:T156"/>
    <mergeCell ref="E157:F157"/>
    <mergeCell ref="G157:H157"/>
    <mergeCell ref="I157:J157"/>
    <mergeCell ref="S148:T148"/>
    <mergeCell ref="O149:P149"/>
    <mergeCell ref="Q149:R149"/>
    <mergeCell ref="S149:T149"/>
    <mergeCell ref="Q150:R150"/>
    <mergeCell ref="S150:T150"/>
    <mergeCell ref="O151:P151"/>
    <mergeCell ref="Q151:R151"/>
    <mergeCell ref="S151:T151"/>
    <mergeCell ref="A151:B151"/>
    <mergeCell ref="E151:F151"/>
    <mergeCell ref="G151:H151"/>
    <mergeCell ref="A150:B150"/>
    <mergeCell ref="E150:F150"/>
    <mergeCell ref="A152:B152"/>
    <mergeCell ref="E152:F152"/>
    <mergeCell ref="G152:H152"/>
    <mergeCell ref="I151:J151"/>
    <mergeCell ref="I152:J152"/>
    <mergeCell ref="G150:H150"/>
    <mergeCell ref="O152:P152"/>
    <mergeCell ref="Q152:R152"/>
    <mergeCell ref="A148:B148"/>
    <mergeCell ref="E148:F148"/>
    <mergeCell ref="G148:H148"/>
    <mergeCell ref="E147:F147"/>
    <mergeCell ref="G147:H147"/>
    <mergeCell ref="I147:J147"/>
    <mergeCell ref="D145:D146"/>
    <mergeCell ref="E145:F146"/>
    <mergeCell ref="A149:B149"/>
    <mergeCell ref="E149:F149"/>
    <mergeCell ref="G149:H149"/>
    <mergeCell ref="G145:H146"/>
    <mergeCell ref="O147:P147"/>
    <mergeCell ref="Q147:R147"/>
    <mergeCell ref="I148:J148"/>
    <mergeCell ref="O148:P148"/>
    <mergeCell ref="Q148:R148"/>
    <mergeCell ref="Q145:R146"/>
    <mergeCell ref="I149:J149"/>
    <mergeCell ref="I150:J150"/>
    <mergeCell ref="O150:P150"/>
    <mergeCell ref="E129:F129"/>
    <mergeCell ref="G129:H129"/>
    <mergeCell ref="I129:J129"/>
    <mergeCell ref="E128:F128"/>
    <mergeCell ref="G128:H128"/>
    <mergeCell ref="I128:J128"/>
    <mergeCell ref="S144:T144"/>
    <mergeCell ref="A133:T133"/>
    <mergeCell ref="A134:T134"/>
    <mergeCell ref="A140:T140"/>
    <mergeCell ref="A143:B146"/>
    <mergeCell ref="C143:F144"/>
    <mergeCell ref="G143:H143"/>
    <mergeCell ref="I145:J145"/>
    <mergeCell ref="G144:H144"/>
    <mergeCell ref="I144:J144"/>
    <mergeCell ref="E130:F130"/>
    <mergeCell ref="G130:H130"/>
    <mergeCell ref="I130:J130"/>
    <mergeCell ref="Q143:R143"/>
    <mergeCell ref="Q144:R144"/>
    <mergeCell ref="I143:J143"/>
    <mergeCell ref="L143:L146"/>
    <mergeCell ref="M143:P144"/>
    <mergeCell ref="N145:N146"/>
    <mergeCell ref="O145:P146"/>
    <mergeCell ref="I146:J146"/>
    <mergeCell ref="E123:F123"/>
    <mergeCell ref="G123:H123"/>
    <mergeCell ref="I123:J123"/>
    <mergeCell ref="E122:F122"/>
    <mergeCell ref="G122:H122"/>
    <mergeCell ref="I122:J122"/>
    <mergeCell ref="E125:F125"/>
    <mergeCell ref="G125:H125"/>
    <mergeCell ref="I125:J125"/>
    <mergeCell ref="E124:F124"/>
    <mergeCell ref="G124:H124"/>
    <mergeCell ref="I124:J124"/>
    <mergeCell ref="E127:F127"/>
    <mergeCell ref="G127:H127"/>
    <mergeCell ref="I127:J127"/>
    <mergeCell ref="E126:F126"/>
    <mergeCell ref="G126:H126"/>
    <mergeCell ref="I126:J126"/>
    <mergeCell ref="G114:H114"/>
    <mergeCell ref="I114:J114"/>
    <mergeCell ref="E115:F115"/>
    <mergeCell ref="G115:H115"/>
    <mergeCell ref="I115:J115"/>
    <mergeCell ref="A117:B117"/>
    <mergeCell ref="E117:F117"/>
    <mergeCell ref="G117:H117"/>
    <mergeCell ref="E116:F116"/>
    <mergeCell ref="G116:H116"/>
    <mergeCell ref="I117:J117"/>
    <mergeCell ref="I116:J116"/>
    <mergeCell ref="A118:B118"/>
    <mergeCell ref="E118:F118"/>
    <mergeCell ref="G118:H118"/>
    <mergeCell ref="I118:J118"/>
    <mergeCell ref="E119:F119"/>
    <mergeCell ref="G119:H119"/>
    <mergeCell ref="I119:J119"/>
    <mergeCell ref="I108:J108"/>
    <mergeCell ref="O108:P108"/>
    <mergeCell ref="O107:P107"/>
    <mergeCell ref="I110:J110"/>
    <mergeCell ref="I109:J109"/>
    <mergeCell ref="O109:P109"/>
    <mergeCell ref="A111:B111"/>
    <mergeCell ref="E111:F111"/>
    <mergeCell ref="G111:H111"/>
    <mergeCell ref="E110:F110"/>
    <mergeCell ref="G110:H110"/>
    <mergeCell ref="A109:B109"/>
    <mergeCell ref="E109:F109"/>
    <mergeCell ref="E113:F113"/>
    <mergeCell ref="G113:H113"/>
    <mergeCell ref="I113:J113"/>
    <mergeCell ref="I111:J111"/>
    <mergeCell ref="E112:F112"/>
    <mergeCell ref="G112:H112"/>
    <mergeCell ref="I112:J112"/>
    <mergeCell ref="G104:H104"/>
    <mergeCell ref="E104:F104"/>
    <mergeCell ref="I104:J104"/>
    <mergeCell ref="I103:J103"/>
    <mergeCell ref="O106:P106"/>
    <mergeCell ref="A105:B105"/>
    <mergeCell ref="E105:F105"/>
    <mergeCell ref="G105:H105"/>
    <mergeCell ref="I105:J105"/>
    <mergeCell ref="E106:F106"/>
    <mergeCell ref="G106:H106"/>
    <mergeCell ref="I106:J106"/>
    <mergeCell ref="I107:J107"/>
    <mergeCell ref="S109:T109"/>
    <mergeCell ref="Q109:R109"/>
    <mergeCell ref="S107:T107"/>
    <mergeCell ref="G109:H109"/>
    <mergeCell ref="Q108:R108"/>
    <mergeCell ref="S108:T108"/>
    <mergeCell ref="Q107:R107"/>
    <mergeCell ref="S104:T104"/>
    <mergeCell ref="O105:P105"/>
    <mergeCell ref="Q105:R105"/>
    <mergeCell ref="S105:T105"/>
    <mergeCell ref="Q106:R106"/>
    <mergeCell ref="S106:T106"/>
    <mergeCell ref="O104:P104"/>
    <mergeCell ref="Q104:R104"/>
    <mergeCell ref="E107:F107"/>
    <mergeCell ref="G107:H107"/>
    <mergeCell ref="E108:F108"/>
    <mergeCell ref="G108:H108"/>
    <mergeCell ref="O101:P101"/>
    <mergeCell ref="Q101:R101"/>
    <mergeCell ref="S101:T101"/>
    <mergeCell ref="I101:J101"/>
    <mergeCell ref="A101:B101"/>
    <mergeCell ref="E101:F101"/>
    <mergeCell ref="G101:H101"/>
    <mergeCell ref="A102:B102"/>
    <mergeCell ref="E102:F102"/>
    <mergeCell ref="G102:H102"/>
    <mergeCell ref="S102:T102"/>
    <mergeCell ref="Q103:R103"/>
    <mergeCell ref="S103:T103"/>
    <mergeCell ref="O103:P103"/>
    <mergeCell ref="A103:B103"/>
    <mergeCell ref="E103:F103"/>
    <mergeCell ref="G103:H103"/>
    <mergeCell ref="I102:J102"/>
    <mergeCell ref="O102:P102"/>
    <mergeCell ref="Q102:R102"/>
    <mergeCell ref="E97:F97"/>
    <mergeCell ref="G97:H97"/>
    <mergeCell ref="I97:J97"/>
    <mergeCell ref="O95:P95"/>
    <mergeCell ref="I95:J95"/>
    <mergeCell ref="A98:B98"/>
    <mergeCell ref="E98:F98"/>
    <mergeCell ref="G98:H98"/>
    <mergeCell ref="I98:J98"/>
    <mergeCell ref="S99:T99"/>
    <mergeCell ref="O97:P97"/>
    <mergeCell ref="Q97:R97"/>
    <mergeCell ref="S97:T97"/>
    <mergeCell ref="O98:P98"/>
    <mergeCell ref="Q98:R98"/>
    <mergeCell ref="A100:B100"/>
    <mergeCell ref="E100:F100"/>
    <mergeCell ref="G100:H100"/>
    <mergeCell ref="S98:T98"/>
    <mergeCell ref="A99:B99"/>
    <mergeCell ref="E99:F99"/>
    <mergeCell ref="G99:H99"/>
    <mergeCell ref="I99:J99"/>
    <mergeCell ref="O99:P99"/>
    <mergeCell ref="Q99:R99"/>
    <mergeCell ref="I100:J100"/>
    <mergeCell ref="O100:P100"/>
    <mergeCell ref="Q100:R100"/>
    <mergeCell ref="S100:T100"/>
    <mergeCell ref="E94:F94"/>
    <mergeCell ref="G94:H94"/>
    <mergeCell ref="I94:J94"/>
    <mergeCell ref="O94:P94"/>
    <mergeCell ref="Q94:R94"/>
    <mergeCell ref="S94:T94"/>
    <mergeCell ref="E93:F93"/>
    <mergeCell ref="G93:H93"/>
    <mergeCell ref="I93:J93"/>
    <mergeCell ref="Q95:R95"/>
    <mergeCell ref="S95:T95"/>
    <mergeCell ref="E96:F96"/>
    <mergeCell ref="G96:H96"/>
    <mergeCell ref="I96:J96"/>
    <mergeCell ref="O96:P96"/>
    <mergeCell ref="Q96:R96"/>
    <mergeCell ref="S96:T96"/>
    <mergeCell ref="E95:F95"/>
    <mergeCell ref="G95:H95"/>
    <mergeCell ref="E89:F89"/>
    <mergeCell ref="G89:H89"/>
    <mergeCell ref="I89:J89"/>
    <mergeCell ref="O90:P90"/>
    <mergeCell ref="Q90:R90"/>
    <mergeCell ref="Q89:R89"/>
    <mergeCell ref="S90:T90"/>
    <mergeCell ref="S89:T89"/>
    <mergeCell ref="O89:P89"/>
    <mergeCell ref="E90:F90"/>
    <mergeCell ref="G90:H90"/>
    <mergeCell ref="I90:J90"/>
    <mergeCell ref="A91:B91"/>
    <mergeCell ref="E91:F91"/>
    <mergeCell ref="G91:H91"/>
    <mergeCell ref="I91:J91"/>
    <mergeCell ref="O93:P93"/>
    <mergeCell ref="Q93:R93"/>
    <mergeCell ref="O91:P91"/>
    <mergeCell ref="Q91:R91"/>
    <mergeCell ref="S91:T91"/>
    <mergeCell ref="E92:F92"/>
    <mergeCell ref="G92:H92"/>
    <mergeCell ref="I92:J92"/>
    <mergeCell ref="O92:P92"/>
    <mergeCell ref="Q92:R92"/>
    <mergeCell ref="S92:T92"/>
    <mergeCell ref="S93:T93"/>
    <mergeCell ref="G86:H86"/>
    <mergeCell ref="I86:J86"/>
    <mergeCell ref="O84:P84"/>
    <mergeCell ref="Q84:R84"/>
    <mergeCell ref="O86:P86"/>
    <mergeCell ref="Q86:R86"/>
    <mergeCell ref="S86:T86"/>
    <mergeCell ref="E86:F86"/>
    <mergeCell ref="S88:T88"/>
    <mergeCell ref="E87:F87"/>
    <mergeCell ref="G87:H87"/>
    <mergeCell ref="I87:J87"/>
    <mergeCell ref="O87:P87"/>
    <mergeCell ref="O88:P88"/>
    <mergeCell ref="Q88:R88"/>
    <mergeCell ref="Q87:R87"/>
    <mergeCell ref="S87:T87"/>
    <mergeCell ref="E88:F88"/>
    <mergeCell ref="G88:H88"/>
    <mergeCell ref="I88:J88"/>
    <mergeCell ref="A83:B83"/>
    <mergeCell ref="E83:F83"/>
    <mergeCell ref="G83:H83"/>
    <mergeCell ref="I83:J83"/>
    <mergeCell ref="O83:P83"/>
    <mergeCell ref="Q83:R83"/>
    <mergeCell ref="S83:T83"/>
    <mergeCell ref="S84:T84"/>
    <mergeCell ref="E85:F85"/>
    <mergeCell ref="G85:H85"/>
    <mergeCell ref="I85:J85"/>
    <mergeCell ref="O85:P85"/>
    <mergeCell ref="Q85:R85"/>
    <mergeCell ref="S85:T85"/>
    <mergeCell ref="E84:F84"/>
    <mergeCell ref="G84:H84"/>
    <mergeCell ref="I84:J84"/>
    <mergeCell ref="O80:P80"/>
    <mergeCell ref="Q80:R80"/>
    <mergeCell ref="S80:T80"/>
    <mergeCell ref="I80:J80"/>
    <mergeCell ref="A80:B80"/>
    <mergeCell ref="E80:F80"/>
    <mergeCell ref="G80:H80"/>
    <mergeCell ref="A81:B81"/>
    <mergeCell ref="E81:F81"/>
    <mergeCell ref="G81:H81"/>
    <mergeCell ref="I81:J81"/>
    <mergeCell ref="O81:P81"/>
    <mergeCell ref="Q81:R81"/>
    <mergeCell ref="S81:T81"/>
    <mergeCell ref="O82:P82"/>
    <mergeCell ref="Q82:R82"/>
    <mergeCell ref="S82:T82"/>
    <mergeCell ref="I82:J82"/>
    <mergeCell ref="A82:B82"/>
    <mergeCell ref="E82:F82"/>
    <mergeCell ref="G82:H82"/>
    <mergeCell ref="S78:T78"/>
    <mergeCell ref="I76:J76"/>
    <mergeCell ref="N76:N77"/>
    <mergeCell ref="O76:P77"/>
    <mergeCell ref="Q76:R77"/>
    <mergeCell ref="L74:L77"/>
    <mergeCell ref="M74:P75"/>
    <mergeCell ref="S74:T74"/>
    <mergeCell ref="A79:B79"/>
    <mergeCell ref="E79:F79"/>
    <mergeCell ref="G79:H79"/>
    <mergeCell ref="S76:T77"/>
    <mergeCell ref="I77:J77"/>
    <mergeCell ref="E78:F78"/>
    <mergeCell ref="G78:H78"/>
    <mergeCell ref="I78:J78"/>
    <mergeCell ref="O78:P78"/>
    <mergeCell ref="Q78:R78"/>
    <mergeCell ref="I79:J79"/>
    <mergeCell ref="O79:P79"/>
    <mergeCell ref="Q79:R79"/>
    <mergeCell ref="S79:T79"/>
    <mergeCell ref="E60:F60"/>
    <mergeCell ref="G60:H60"/>
    <mergeCell ref="I60:J60"/>
    <mergeCell ref="E59:F59"/>
    <mergeCell ref="G59:H59"/>
    <mergeCell ref="I59:J59"/>
    <mergeCell ref="E62:F62"/>
    <mergeCell ref="G62:H62"/>
    <mergeCell ref="I62:J62"/>
    <mergeCell ref="E61:F61"/>
    <mergeCell ref="G61:H61"/>
    <mergeCell ref="I61:J61"/>
    <mergeCell ref="E76:F77"/>
    <mergeCell ref="G76:H77"/>
    <mergeCell ref="Q74:R74"/>
    <mergeCell ref="G75:H75"/>
    <mergeCell ref="I75:J75"/>
    <mergeCell ref="Q75:R75"/>
    <mergeCell ref="A65:T65"/>
    <mergeCell ref="A66:T66"/>
    <mergeCell ref="A71:T71"/>
    <mergeCell ref="A74:B77"/>
    <mergeCell ref="C74:F75"/>
    <mergeCell ref="G74:H74"/>
    <mergeCell ref="S75:T75"/>
    <mergeCell ref="I74:J74"/>
    <mergeCell ref="D76:D77"/>
    <mergeCell ref="E54:F54"/>
    <mergeCell ref="G54:H54"/>
    <mergeCell ref="I54:J54"/>
    <mergeCell ref="E53:F53"/>
    <mergeCell ref="G53:H53"/>
    <mergeCell ref="I53:J53"/>
    <mergeCell ref="E56:F56"/>
    <mergeCell ref="G56:H56"/>
    <mergeCell ref="I56:J56"/>
    <mergeCell ref="E55:F55"/>
    <mergeCell ref="G55:H55"/>
    <mergeCell ref="I55:J55"/>
    <mergeCell ref="E58:F58"/>
    <mergeCell ref="G58:H58"/>
    <mergeCell ref="I58:J58"/>
    <mergeCell ref="E57:F57"/>
    <mergeCell ref="G57:H57"/>
    <mergeCell ref="I57:J57"/>
    <mergeCell ref="E48:F48"/>
    <mergeCell ref="G48:H48"/>
    <mergeCell ref="I48:J48"/>
    <mergeCell ref="E47:F47"/>
    <mergeCell ref="G47:H47"/>
    <mergeCell ref="I47:J47"/>
    <mergeCell ref="I49:J49"/>
    <mergeCell ref="A50:B50"/>
    <mergeCell ref="E50:F50"/>
    <mergeCell ref="G50:H50"/>
    <mergeCell ref="I50:J50"/>
    <mergeCell ref="A49:B49"/>
    <mergeCell ref="E49:F49"/>
    <mergeCell ref="G49:H49"/>
    <mergeCell ref="E52:F52"/>
    <mergeCell ref="G52:H52"/>
    <mergeCell ref="I52:J52"/>
    <mergeCell ref="E51:F51"/>
    <mergeCell ref="G51:H51"/>
    <mergeCell ref="I51:J51"/>
    <mergeCell ref="I42:J42"/>
    <mergeCell ref="I41:J41"/>
    <mergeCell ref="O41:P41"/>
    <mergeCell ref="E43:F43"/>
    <mergeCell ref="G43:H43"/>
    <mergeCell ref="E42:F42"/>
    <mergeCell ref="G42:H42"/>
    <mergeCell ref="E45:F45"/>
    <mergeCell ref="G45:H45"/>
    <mergeCell ref="I45:J45"/>
    <mergeCell ref="I43:J43"/>
    <mergeCell ref="E44:F44"/>
    <mergeCell ref="G44:H44"/>
    <mergeCell ref="I44:J44"/>
    <mergeCell ref="A46:B46"/>
    <mergeCell ref="E46:F46"/>
    <mergeCell ref="G46:H46"/>
    <mergeCell ref="I46:J46"/>
    <mergeCell ref="A43:B43"/>
    <mergeCell ref="O40:P40"/>
    <mergeCell ref="O39:P39"/>
    <mergeCell ref="S41:T41"/>
    <mergeCell ref="Q41:R41"/>
    <mergeCell ref="S39:T39"/>
    <mergeCell ref="S36:T36"/>
    <mergeCell ref="O37:P37"/>
    <mergeCell ref="Q37:R37"/>
    <mergeCell ref="S37:T37"/>
    <mergeCell ref="Q38:R38"/>
    <mergeCell ref="A41:B41"/>
    <mergeCell ref="E41:F41"/>
    <mergeCell ref="G41:H41"/>
    <mergeCell ref="Q40:R40"/>
    <mergeCell ref="S40:T40"/>
    <mergeCell ref="E39:F39"/>
    <mergeCell ref="G39:H39"/>
    <mergeCell ref="E40:F40"/>
    <mergeCell ref="G40:H40"/>
    <mergeCell ref="I40:J40"/>
    <mergeCell ref="G36:H36"/>
    <mergeCell ref="E36:F36"/>
    <mergeCell ref="I36:J36"/>
    <mergeCell ref="Q39:R39"/>
    <mergeCell ref="Q36:R36"/>
    <mergeCell ref="E38:F38"/>
    <mergeCell ref="G38:H38"/>
    <mergeCell ref="I38:J38"/>
    <mergeCell ref="I39:J39"/>
    <mergeCell ref="S38:T38"/>
    <mergeCell ref="O36:P36"/>
    <mergeCell ref="O38:P38"/>
    <mergeCell ref="A37:B37"/>
    <mergeCell ref="E37:F37"/>
    <mergeCell ref="G37:H37"/>
    <mergeCell ref="I37:J37"/>
    <mergeCell ref="O33:P33"/>
    <mergeCell ref="Q33:R33"/>
    <mergeCell ref="S33:T33"/>
    <mergeCell ref="I33:J33"/>
    <mergeCell ref="A33:B33"/>
    <mergeCell ref="E33:F33"/>
    <mergeCell ref="G33:H33"/>
    <mergeCell ref="A34:B34"/>
    <mergeCell ref="E34:F34"/>
    <mergeCell ref="G34:H34"/>
    <mergeCell ref="I34:J34"/>
    <mergeCell ref="O34:P34"/>
    <mergeCell ref="Q34:R34"/>
    <mergeCell ref="S34:T34"/>
    <mergeCell ref="Q35:R35"/>
    <mergeCell ref="S35:T35"/>
    <mergeCell ref="O35:P35"/>
    <mergeCell ref="A35:B35"/>
    <mergeCell ref="E35:F35"/>
    <mergeCell ref="G35:H35"/>
    <mergeCell ref="I35:J35"/>
    <mergeCell ref="S31:T31"/>
    <mergeCell ref="O29:P29"/>
    <mergeCell ref="Q29:R29"/>
    <mergeCell ref="S29:T29"/>
    <mergeCell ref="O30:P30"/>
    <mergeCell ref="Q30:R30"/>
    <mergeCell ref="A32:B32"/>
    <mergeCell ref="E32:F32"/>
    <mergeCell ref="G32:H32"/>
    <mergeCell ref="S30:T30"/>
    <mergeCell ref="A31:B31"/>
    <mergeCell ref="E31:F31"/>
    <mergeCell ref="G31:H31"/>
    <mergeCell ref="I31:J31"/>
    <mergeCell ref="O31:P31"/>
    <mergeCell ref="Q31:R31"/>
    <mergeCell ref="I32:J32"/>
    <mergeCell ref="O32:P32"/>
    <mergeCell ref="Q32:R32"/>
    <mergeCell ref="S32:T32"/>
    <mergeCell ref="Q27:R27"/>
    <mergeCell ref="S27:T27"/>
    <mergeCell ref="E28:F28"/>
    <mergeCell ref="G28:H28"/>
    <mergeCell ref="I28:J28"/>
    <mergeCell ref="O28:P28"/>
    <mergeCell ref="Q28:R28"/>
    <mergeCell ref="S28:T28"/>
    <mergeCell ref="E27:F27"/>
    <mergeCell ref="G27:H27"/>
    <mergeCell ref="E29:F29"/>
    <mergeCell ref="G29:H29"/>
    <mergeCell ref="I29:J29"/>
    <mergeCell ref="O27:P27"/>
    <mergeCell ref="I27:J27"/>
    <mergeCell ref="A30:B30"/>
    <mergeCell ref="E30:F30"/>
    <mergeCell ref="G30:H30"/>
    <mergeCell ref="I30:J30"/>
    <mergeCell ref="O25:P25"/>
    <mergeCell ref="Q25:R25"/>
    <mergeCell ref="O23:P23"/>
    <mergeCell ref="Q23:R23"/>
    <mergeCell ref="S23:T23"/>
    <mergeCell ref="E24:F24"/>
    <mergeCell ref="G24:H24"/>
    <mergeCell ref="I24:J24"/>
    <mergeCell ref="O24:P24"/>
    <mergeCell ref="Q24:R24"/>
    <mergeCell ref="S24:T24"/>
    <mergeCell ref="S25:T25"/>
    <mergeCell ref="E26:F26"/>
    <mergeCell ref="G26:H26"/>
    <mergeCell ref="I26:J26"/>
    <mergeCell ref="O26:P26"/>
    <mergeCell ref="Q26:R26"/>
    <mergeCell ref="S26:T26"/>
    <mergeCell ref="E25:F25"/>
    <mergeCell ref="G25:H25"/>
    <mergeCell ref="I25:J25"/>
    <mergeCell ref="Q22:R22"/>
    <mergeCell ref="Q21:R21"/>
    <mergeCell ref="O20:P20"/>
    <mergeCell ref="Q20:R20"/>
    <mergeCell ref="Q19:R19"/>
    <mergeCell ref="S19:T19"/>
    <mergeCell ref="S22:T22"/>
    <mergeCell ref="S21:T21"/>
    <mergeCell ref="O21:P21"/>
    <mergeCell ref="O22:P22"/>
    <mergeCell ref="E22:F22"/>
    <mergeCell ref="G22:H22"/>
    <mergeCell ref="I22:J22"/>
    <mergeCell ref="E21:F21"/>
    <mergeCell ref="G21:H21"/>
    <mergeCell ref="I21:J21"/>
    <mergeCell ref="A23:B23"/>
    <mergeCell ref="E23:F23"/>
    <mergeCell ref="G23:H23"/>
    <mergeCell ref="I23:J23"/>
    <mergeCell ref="S18:T18"/>
    <mergeCell ref="E18:F18"/>
    <mergeCell ref="S20:T20"/>
    <mergeCell ref="E19:F19"/>
    <mergeCell ref="G19:H19"/>
    <mergeCell ref="I19:J19"/>
    <mergeCell ref="O19:P19"/>
    <mergeCell ref="G18:H18"/>
    <mergeCell ref="I18:J18"/>
    <mergeCell ref="E20:F20"/>
    <mergeCell ref="G20:H20"/>
    <mergeCell ref="I20:J20"/>
    <mergeCell ref="Q16:R16"/>
    <mergeCell ref="O18:P18"/>
    <mergeCell ref="Q18:R18"/>
    <mergeCell ref="E16:F16"/>
    <mergeCell ref="G16:H16"/>
    <mergeCell ref="I16:J16"/>
    <mergeCell ref="O16:P16"/>
    <mergeCell ref="O14:P14"/>
    <mergeCell ref="Q14:R14"/>
    <mergeCell ref="S14:T14"/>
    <mergeCell ref="A14:B14"/>
    <mergeCell ref="E14:F14"/>
    <mergeCell ref="G14:H14"/>
    <mergeCell ref="A15:B15"/>
    <mergeCell ref="E15:F15"/>
    <mergeCell ref="G15:H15"/>
    <mergeCell ref="I14:J14"/>
    <mergeCell ref="I15:J15"/>
    <mergeCell ref="O15:P15"/>
    <mergeCell ref="Q15:R15"/>
    <mergeCell ref="S15:T15"/>
    <mergeCell ref="S16:T16"/>
    <mergeCell ref="E17:F17"/>
    <mergeCell ref="G17:H17"/>
    <mergeCell ref="I17:J17"/>
    <mergeCell ref="O17:P17"/>
    <mergeCell ref="Q17:R17"/>
    <mergeCell ref="S17:T17"/>
    <mergeCell ref="A2:T2"/>
    <mergeCell ref="A6:B9"/>
    <mergeCell ref="C6:F7"/>
    <mergeCell ref="G6:H6"/>
    <mergeCell ref="I6:J6"/>
    <mergeCell ref="L6:L9"/>
    <mergeCell ref="M6:P7"/>
    <mergeCell ref="Q6:R6"/>
    <mergeCell ref="S10:T10"/>
    <mergeCell ref="I8:J8"/>
    <mergeCell ref="N8:N9"/>
    <mergeCell ref="O8:P9"/>
    <mergeCell ref="Q8:R9"/>
    <mergeCell ref="Q7:R7"/>
    <mergeCell ref="S7:T7"/>
    <mergeCell ref="S6:T6"/>
    <mergeCell ref="S8:T9"/>
    <mergeCell ref="I9:J9"/>
    <mergeCell ref="E10:F10"/>
    <mergeCell ref="G10:H10"/>
    <mergeCell ref="I10:J10"/>
    <mergeCell ref="O10:P10"/>
    <mergeCell ref="Q10:R10"/>
    <mergeCell ref="G7:H7"/>
    <mergeCell ref="I7:J7"/>
    <mergeCell ref="M52:Q52"/>
    <mergeCell ref="M121:Q121"/>
    <mergeCell ref="I11:J11"/>
    <mergeCell ref="O11:P11"/>
    <mergeCell ref="Q11:R11"/>
    <mergeCell ref="I12:J12"/>
    <mergeCell ref="I13:J13"/>
    <mergeCell ref="O13:P13"/>
    <mergeCell ref="D8:D9"/>
    <mergeCell ref="E8:F9"/>
    <mergeCell ref="G8:H9"/>
    <mergeCell ref="S11:T11"/>
    <mergeCell ref="O12:P12"/>
    <mergeCell ref="Q12:R12"/>
    <mergeCell ref="S12:T12"/>
    <mergeCell ref="A12:B12"/>
    <mergeCell ref="E12:F12"/>
    <mergeCell ref="G12:H12"/>
    <mergeCell ref="A11:B11"/>
    <mergeCell ref="E11:F11"/>
    <mergeCell ref="G11:H11"/>
    <mergeCell ref="S111:T111"/>
    <mergeCell ref="S112:T112"/>
    <mergeCell ref="S113:T113"/>
    <mergeCell ref="S114:T114"/>
    <mergeCell ref="G120:H120"/>
    <mergeCell ref="I120:J120"/>
    <mergeCell ref="A13:B13"/>
    <mergeCell ref="E13:F13"/>
    <mergeCell ref="G13:H13"/>
    <mergeCell ref="Q13:R13"/>
    <mergeCell ref="S13:T13"/>
    <mergeCell ref="M586:Q586"/>
    <mergeCell ref="M651:Q651"/>
    <mergeCell ref="M322:Q322"/>
    <mergeCell ref="M389:Q389"/>
    <mergeCell ref="M456:Q456"/>
    <mergeCell ref="M521:Q521"/>
    <mergeCell ref="M716:Q716"/>
    <mergeCell ref="M846:Q846"/>
    <mergeCell ref="A598:T598"/>
    <mergeCell ref="A599:T599"/>
    <mergeCell ref="A602:T602"/>
    <mergeCell ref="A605:B608"/>
    <mergeCell ref="C605:F606"/>
    <mergeCell ref="G605:H605"/>
    <mergeCell ref="I605:J605"/>
    <mergeCell ref="L605:L608"/>
    <mergeCell ref="A334:T334"/>
    <mergeCell ref="A338:T338"/>
    <mergeCell ref="A340:T340"/>
    <mergeCell ref="A343:B346"/>
    <mergeCell ref="C343:F344"/>
    <mergeCell ref="G343:H343"/>
    <mergeCell ref="I343:J343"/>
    <mergeCell ref="L343:L346"/>
    <mergeCell ref="M343:P344"/>
    <mergeCell ref="S343:T343"/>
    <mergeCell ref="S383:T383"/>
    <mergeCell ref="S384:T384"/>
    <mergeCell ref="S385:T385"/>
    <mergeCell ref="S387:T387"/>
    <mergeCell ref="S513:T513"/>
    <mergeCell ref="S514:T514"/>
    <mergeCell ref="M256:Q256"/>
    <mergeCell ref="E114:F114"/>
    <mergeCell ref="S187:T187"/>
    <mergeCell ref="S247:T247"/>
    <mergeCell ref="S249:T249"/>
    <mergeCell ref="S250:T250"/>
    <mergeCell ref="S210:T210"/>
    <mergeCell ref="S214:T214"/>
    <mergeCell ref="S220:T220"/>
    <mergeCell ref="S222:T222"/>
    <mergeCell ref="S182:T182"/>
    <mergeCell ref="S183:T183"/>
    <mergeCell ref="S184:T184"/>
    <mergeCell ref="S185:T185"/>
    <mergeCell ref="S211:T211"/>
    <mergeCell ref="A201:T201"/>
    <mergeCell ref="M189:Q189"/>
    <mergeCell ref="E182:F182"/>
    <mergeCell ref="S115:T115"/>
    <mergeCell ref="S117:T117"/>
    <mergeCell ref="S119:T119"/>
    <mergeCell ref="S180:T180"/>
    <mergeCell ref="S143:T143"/>
    <mergeCell ref="S147:T147"/>
    <mergeCell ref="S145:T146"/>
    <mergeCell ref="S152:T152"/>
    <mergeCell ref="S153:T153"/>
    <mergeCell ref="S155:T155"/>
    <mergeCell ref="E121:F121"/>
    <mergeCell ref="G121:H121"/>
    <mergeCell ref="I121:J121"/>
    <mergeCell ref="E120:F120"/>
    <mergeCell ref="S317:T317"/>
    <mergeCell ref="S318:T318"/>
    <mergeCell ref="S320:T320"/>
    <mergeCell ref="S382:T382"/>
    <mergeCell ref="S344:T344"/>
    <mergeCell ref="S347:T347"/>
    <mergeCell ref="S352:T352"/>
    <mergeCell ref="S353:T353"/>
    <mergeCell ref="S355:T355"/>
    <mergeCell ref="S360:T360"/>
    <mergeCell ref="S251:T251"/>
    <mergeCell ref="S252:T252"/>
    <mergeCell ref="S254:T254"/>
    <mergeCell ref="S313:T313"/>
    <mergeCell ref="S276:T276"/>
    <mergeCell ref="S280:T280"/>
    <mergeCell ref="S278:T279"/>
    <mergeCell ref="S285:T285"/>
    <mergeCell ref="S286:T286"/>
    <mergeCell ref="S288:T288"/>
    <mergeCell ref="S287:T287"/>
    <mergeCell ref="S354:T354"/>
    <mergeCell ref="S515:T515"/>
    <mergeCell ref="S516:T516"/>
    <mergeCell ref="S451:T451"/>
    <mergeCell ref="S452:T452"/>
    <mergeCell ref="S454:T454"/>
    <mergeCell ref="S512:T512"/>
    <mergeCell ref="S475:T475"/>
    <mergeCell ref="S479:T479"/>
    <mergeCell ref="S484:T484"/>
    <mergeCell ref="S485:T485"/>
    <mergeCell ref="S487:T487"/>
    <mergeCell ref="S447:T447"/>
    <mergeCell ref="S448:T448"/>
    <mergeCell ref="S449:T449"/>
    <mergeCell ref="S450:T450"/>
    <mergeCell ref="S476:T476"/>
    <mergeCell ref="A468:T468"/>
    <mergeCell ref="E449:F449"/>
    <mergeCell ref="G452:H452"/>
    <mergeCell ref="E450:F450"/>
    <mergeCell ref="G450:H450"/>
    <mergeCell ref="I450:J450"/>
    <mergeCell ref="E451:F451"/>
    <mergeCell ref="G451:H451"/>
    <mergeCell ref="I451:J451"/>
    <mergeCell ref="A454:B454"/>
    <mergeCell ref="E454:F454"/>
    <mergeCell ref="G454:H454"/>
    <mergeCell ref="I452:J452"/>
    <mergeCell ref="A453:B453"/>
    <mergeCell ref="E453:F453"/>
    <mergeCell ref="G453:H453"/>
    <mergeCell ref="S645:T645"/>
    <mergeCell ref="S646:T646"/>
    <mergeCell ref="S647:T647"/>
    <mergeCell ref="S649:T649"/>
    <mergeCell ref="S670:T670"/>
    <mergeCell ref="S681:T681"/>
    <mergeCell ref="S582:T582"/>
    <mergeCell ref="S584:T584"/>
    <mergeCell ref="S642:T642"/>
    <mergeCell ref="S644:T644"/>
    <mergeCell ref="S606:T606"/>
    <mergeCell ref="S609:T609"/>
    <mergeCell ref="S614:T614"/>
    <mergeCell ref="S615:T615"/>
    <mergeCell ref="S617:T617"/>
    <mergeCell ref="S622:T622"/>
    <mergeCell ref="S517:T517"/>
    <mergeCell ref="S519:T519"/>
    <mergeCell ref="S579:T579"/>
    <mergeCell ref="S580:T580"/>
    <mergeCell ref="S540:T540"/>
    <mergeCell ref="S544:T544"/>
    <mergeCell ref="S542:T543"/>
    <mergeCell ref="S549:T549"/>
    <mergeCell ref="S550:T550"/>
    <mergeCell ref="S552:T552"/>
    <mergeCell ref="S551:T551"/>
    <mergeCell ref="S842:T842"/>
    <mergeCell ref="S844:T844"/>
    <mergeCell ref="S837:T837"/>
    <mergeCell ref="S838:T838"/>
    <mergeCell ref="S839:T839"/>
    <mergeCell ref="S840:T840"/>
    <mergeCell ref="S711:T711"/>
    <mergeCell ref="S712:T712"/>
    <mergeCell ref="S714:T714"/>
    <mergeCell ref="E749:F749"/>
    <mergeCell ref="G749:H749"/>
    <mergeCell ref="G712:H712"/>
    <mergeCell ref="I714:J714"/>
    <mergeCell ref="E715:F715"/>
    <mergeCell ref="G715:H715"/>
    <mergeCell ref="I715:J715"/>
    <mergeCell ref="S707:T707"/>
    <mergeCell ref="S708:T708"/>
    <mergeCell ref="S709:T709"/>
    <mergeCell ref="S710:T710"/>
    <mergeCell ref="E711:F711"/>
    <mergeCell ref="G711:H711"/>
    <mergeCell ref="I711:J711"/>
    <mergeCell ref="E721:F721"/>
    <mergeCell ref="G721:H721"/>
    <mergeCell ref="I721:J721"/>
    <mergeCell ref="E720:F720"/>
    <mergeCell ref="G720:H720"/>
    <mergeCell ref="I720:J720"/>
    <mergeCell ref="E723:F723"/>
    <mergeCell ref="G723:H723"/>
    <mergeCell ref="I723:J723"/>
    <mergeCell ref="A861:T861"/>
    <mergeCell ref="A864:B867"/>
    <mergeCell ref="C864:F865"/>
    <mergeCell ref="G864:H864"/>
    <mergeCell ref="I864:J864"/>
    <mergeCell ref="L864:L867"/>
    <mergeCell ref="M864:P865"/>
    <mergeCell ref="Q864:R864"/>
    <mergeCell ref="S864:T864"/>
    <mergeCell ref="G865:H865"/>
    <mergeCell ref="I865:J865"/>
    <mergeCell ref="Q865:R865"/>
    <mergeCell ref="S865:T865"/>
    <mergeCell ref="D866:D867"/>
    <mergeCell ref="E866:F867"/>
    <mergeCell ref="G866:H867"/>
    <mergeCell ref="I866:J866"/>
    <mergeCell ref="N866:N867"/>
    <mergeCell ref="O866:P867"/>
    <mergeCell ref="Q866:R867"/>
    <mergeCell ref="S866:T867"/>
    <mergeCell ref="I867:J867"/>
    <mergeCell ref="E868:F868"/>
    <mergeCell ref="G868:H868"/>
    <mergeCell ref="I868:J868"/>
    <mergeCell ref="O868:P868"/>
    <mergeCell ref="Q868:R868"/>
    <mergeCell ref="S868:T868"/>
    <mergeCell ref="A869:B869"/>
    <mergeCell ref="E869:F869"/>
    <mergeCell ref="G869:H869"/>
    <mergeCell ref="I869:J869"/>
    <mergeCell ref="O869:P869"/>
    <mergeCell ref="Q869:R869"/>
    <mergeCell ref="S869:T869"/>
    <mergeCell ref="E870:F870"/>
    <mergeCell ref="G870:H870"/>
    <mergeCell ref="I870:J870"/>
    <mergeCell ref="O870:P870"/>
    <mergeCell ref="Q870:R870"/>
    <mergeCell ref="S870:T870"/>
    <mergeCell ref="A870:B871"/>
    <mergeCell ref="E871:F871"/>
    <mergeCell ref="G871:H871"/>
    <mergeCell ref="I871:J871"/>
    <mergeCell ref="O871:P871"/>
    <mergeCell ref="Q871:R871"/>
    <mergeCell ref="S871:T871"/>
    <mergeCell ref="A872:B872"/>
    <mergeCell ref="E872:F872"/>
    <mergeCell ref="G872:H872"/>
    <mergeCell ref="I872:J872"/>
    <mergeCell ref="O872:P872"/>
    <mergeCell ref="Q872:R872"/>
    <mergeCell ref="S872:T872"/>
    <mergeCell ref="A873:B873"/>
    <mergeCell ref="E873:F873"/>
    <mergeCell ref="G873:H873"/>
    <mergeCell ref="I873:J873"/>
    <mergeCell ref="O873:P873"/>
    <mergeCell ref="Q873:R873"/>
    <mergeCell ref="S873:T873"/>
    <mergeCell ref="E874:F874"/>
    <mergeCell ref="G874:H874"/>
    <mergeCell ref="I874:J874"/>
    <mergeCell ref="O874:P874"/>
    <mergeCell ref="Q874:R874"/>
    <mergeCell ref="S874:T874"/>
    <mergeCell ref="E875:F875"/>
    <mergeCell ref="G875:H875"/>
    <mergeCell ref="I875:J875"/>
    <mergeCell ref="O875:P875"/>
    <mergeCell ref="Q875:R875"/>
    <mergeCell ref="S875:T875"/>
    <mergeCell ref="E876:F876"/>
    <mergeCell ref="G876:H876"/>
    <mergeCell ref="I876:J876"/>
    <mergeCell ref="O876:P876"/>
    <mergeCell ref="Q876:R876"/>
    <mergeCell ref="S876:T876"/>
    <mergeCell ref="E877:F877"/>
    <mergeCell ref="G877:H877"/>
    <mergeCell ref="I877:J877"/>
    <mergeCell ref="O877:P877"/>
    <mergeCell ref="Q877:R877"/>
    <mergeCell ref="S877:T877"/>
    <mergeCell ref="E878:F878"/>
    <mergeCell ref="G878:H878"/>
    <mergeCell ref="I878:J878"/>
    <mergeCell ref="O878:P878"/>
    <mergeCell ref="Q878:R878"/>
    <mergeCell ref="S878:T878"/>
    <mergeCell ref="E879:F879"/>
    <mergeCell ref="G879:H879"/>
    <mergeCell ref="I879:J879"/>
    <mergeCell ref="O879:P879"/>
    <mergeCell ref="Q879:R879"/>
    <mergeCell ref="S879:T879"/>
    <mergeCell ref="E880:F880"/>
    <mergeCell ref="G880:H880"/>
    <mergeCell ref="I880:J880"/>
    <mergeCell ref="O880:P880"/>
    <mergeCell ref="Q880:R880"/>
    <mergeCell ref="S880:T880"/>
    <mergeCell ref="A881:B881"/>
    <mergeCell ref="E881:F881"/>
    <mergeCell ref="G881:H881"/>
    <mergeCell ref="I881:J881"/>
    <mergeCell ref="O881:P881"/>
    <mergeCell ref="Q881:R881"/>
    <mergeCell ref="S881:T881"/>
    <mergeCell ref="E882:F882"/>
    <mergeCell ref="G882:H882"/>
    <mergeCell ref="I882:J882"/>
    <mergeCell ref="O882:P882"/>
    <mergeCell ref="Q882:R882"/>
    <mergeCell ref="S882:T882"/>
    <mergeCell ref="E883:F883"/>
    <mergeCell ref="G883:H883"/>
    <mergeCell ref="I883:J883"/>
    <mergeCell ref="O883:P883"/>
    <mergeCell ref="Q883:R883"/>
    <mergeCell ref="S883:T883"/>
    <mergeCell ref="E884:F884"/>
    <mergeCell ref="G884:H884"/>
    <mergeCell ref="I884:J884"/>
    <mergeCell ref="O884:P884"/>
    <mergeCell ref="Q884:R884"/>
    <mergeCell ref="S884:T884"/>
    <mergeCell ref="E885:F885"/>
    <mergeCell ref="G885:H885"/>
    <mergeCell ref="I885:J885"/>
    <mergeCell ref="O885:P885"/>
    <mergeCell ref="Q885:R885"/>
    <mergeCell ref="S885:T885"/>
    <mergeCell ref="E886:F886"/>
    <mergeCell ref="G886:H886"/>
    <mergeCell ref="I886:J886"/>
    <mergeCell ref="O886:P886"/>
    <mergeCell ref="Q886:R886"/>
    <mergeCell ref="S886:T886"/>
    <mergeCell ref="E887:F887"/>
    <mergeCell ref="G887:H887"/>
    <mergeCell ref="I887:J887"/>
    <mergeCell ref="O887:P887"/>
    <mergeCell ref="Q887:R887"/>
    <mergeCell ref="S887:T887"/>
    <mergeCell ref="A888:B888"/>
    <mergeCell ref="E888:F888"/>
    <mergeCell ref="G888:H888"/>
    <mergeCell ref="I888:J888"/>
    <mergeCell ref="O888:P888"/>
    <mergeCell ref="Q888:R888"/>
    <mergeCell ref="S888:T888"/>
    <mergeCell ref="A889:B889"/>
    <mergeCell ref="E889:F889"/>
    <mergeCell ref="G889:H889"/>
    <mergeCell ref="I889:J889"/>
    <mergeCell ref="O889:P889"/>
    <mergeCell ref="Q889:R889"/>
    <mergeCell ref="S889:T889"/>
    <mergeCell ref="A890:B890"/>
    <mergeCell ref="E890:F890"/>
    <mergeCell ref="G890:H890"/>
    <mergeCell ref="I890:J890"/>
    <mergeCell ref="O890:P890"/>
    <mergeCell ref="Q890:R890"/>
    <mergeCell ref="S890:T890"/>
    <mergeCell ref="A891:B891"/>
    <mergeCell ref="E891:F891"/>
    <mergeCell ref="G891:H891"/>
    <mergeCell ref="I891:J891"/>
    <mergeCell ref="O891:P891"/>
    <mergeCell ref="Q891:R891"/>
    <mergeCell ref="S891:T891"/>
    <mergeCell ref="A892:B892"/>
    <mergeCell ref="E892:F892"/>
    <mergeCell ref="G892:H892"/>
    <mergeCell ref="I892:J892"/>
    <mergeCell ref="O892:P892"/>
    <mergeCell ref="Q892:R892"/>
    <mergeCell ref="S892:T892"/>
    <mergeCell ref="A893:B893"/>
    <mergeCell ref="E893:F893"/>
    <mergeCell ref="G893:H893"/>
    <mergeCell ref="I893:J893"/>
    <mergeCell ref="O893:P893"/>
    <mergeCell ref="Q893:R893"/>
    <mergeCell ref="S893:T893"/>
    <mergeCell ref="E894:F894"/>
    <mergeCell ref="G894:H894"/>
    <mergeCell ref="I894:J894"/>
    <mergeCell ref="O894:P894"/>
    <mergeCell ref="Q894:R894"/>
    <mergeCell ref="S894:T894"/>
    <mergeCell ref="A895:B895"/>
    <mergeCell ref="E895:F895"/>
    <mergeCell ref="G895:H895"/>
    <mergeCell ref="I895:J895"/>
    <mergeCell ref="O895:P895"/>
    <mergeCell ref="Q895:R895"/>
    <mergeCell ref="S895:T895"/>
    <mergeCell ref="E896:F896"/>
    <mergeCell ref="G896:H896"/>
    <mergeCell ref="I896:J896"/>
    <mergeCell ref="O896:P896"/>
    <mergeCell ref="Q896:R896"/>
    <mergeCell ref="S896:T896"/>
    <mergeCell ref="E897:F897"/>
    <mergeCell ref="G897:H897"/>
    <mergeCell ref="I897:J897"/>
    <mergeCell ref="O897:P897"/>
    <mergeCell ref="Q897:R897"/>
    <mergeCell ref="S897:T897"/>
    <mergeCell ref="E898:F898"/>
    <mergeCell ref="G898:H898"/>
    <mergeCell ref="I898:J898"/>
    <mergeCell ref="O898:P898"/>
    <mergeCell ref="Q898:R898"/>
    <mergeCell ref="S898:T898"/>
    <mergeCell ref="I904:J904"/>
    <mergeCell ref="S904:T904"/>
    <mergeCell ref="E905:F905"/>
    <mergeCell ref="G905:H905"/>
    <mergeCell ref="I905:J905"/>
    <mergeCell ref="A906:B906"/>
    <mergeCell ref="E906:F906"/>
    <mergeCell ref="G906:H906"/>
    <mergeCell ref="I906:J906"/>
    <mergeCell ref="S906:T906"/>
    <mergeCell ref="A904:B904"/>
    <mergeCell ref="A905:B905"/>
    <mergeCell ref="A899:B899"/>
    <mergeCell ref="E899:F899"/>
    <mergeCell ref="G899:H899"/>
    <mergeCell ref="I899:J899"/>
    <mergeCell ref="O899:P899"/>
    <mergeCell ref="Q899:R899"/>
    <mergeCell ref="S899:T899"/>
    <mergeCell ref="E900:F900"/>
    <mergeCell ref="G900:H900"/>
    <mergeCell ref="I900:J900"/>
    <mergeCell ref="A901:B901"/>
    <mergeCell ref="E901:F901"/>
    <mergeCell ref="G901:H901"/>
    <mergeCell ref="I901:J901"/>
    <mergeCell ref="S901:T901"/>
    <mergeCell ref="E902:F902"/>
    <mergeCell ref="G902:H902"/>
    <mergeCell ref="I902:J902"/>
    <mergeCell ref="S902:T902"/>
    <mergeCell ref="A907:B907"/>
    <mergeCell ref="E907:F907"/>
    <mergeCell ref="G907:H907"/>
    <mergeCell ref="I907:J907"/>
    <mergeCell ref="A908:B908"/>
    <mergeCell ref="E908:F908"/>
    <mergeCell ref="G908:H908"/>
    <mergeCell ref="I908:J908"/>
    <mergeCell ref="S908:T908"/>
    <mergeCell ref="E909:F909"/>
    <mergeCell ref="G909:H909"/>
    <mergeCell ref="I909:J909"/>
    <mergeCell ref="E910:F910"/>
    <mergeCell ref="G910:H910"/>
    <mergeCell ref="I910:J910"/>
    <mergeCell ref="M910:Q910"/>
    <mergeCell ref="E911:F911"/>
    <mergeCell ref="G911:H911"/>
    <mergeCell ref="I911:J911"/>
    <mergeCell ref="A909:B909"/>
    <mergeCell ref="S841:T841"/>
    <mergeCell ref="S905:T905"/>
    <mergeCell ref="E918:F918"/>
    <mergeCell ref="G918:H918"/>
    <mergeCell ref="I918:J918"/>
    <mergeCell ref="E919:F919"/>
    <mergeCell ref="G919:H919"/>
    <mergeCell ref="I919:J919"/>
    <mergeCell ref="E912:F912"/>
    <mergeCell ref="G912:H912"/>
    <mergeCell ref="I912:J912"/>
    <mergeCell ref="E913:F913"/>
    <mergeCell ref="G913:H913"/>
    <mergeCell ref="I913:J913"/>
    <mergeCell ref="E914:F914"/>
    <mergeCell ref="G914:H914"/>
    <mergeCell ref="I914:J914"/>
    <mergeCell ref="E915:F915"/>
    <mergeCell ref="G915:H915"/>
    <mergeCell ref="I915:J915"/>
    <mergeCell ref="E916:F916"/>
    <mergeCell ref="G916:H916"/>
    <mergeCell ref="I916:J916"/>
    <mergeCell ref="E917:F917"/>
    <mergeCell ref="G917:H917"/>
    <mergeCell ref="I917:J917"/>
    <mergeCell ref="E903:F903"/>
    <mergeCell ref="G903:H903"/>
    <mergeCell ref="I903:J903"/>
    <mergeCell ref="S903:T903"/>
    <mergeCell ref="E904:F904"/>
    <mergeCell ref="G904:H904"/>
  </mergeCells>
  <phoneticPr fontId="13" type="noConversion"/>
  <pageMargins left="0.39370078740157483" right="0.39370078740157483" top="0.78740157480314965" bottom="0.39370078740157483" header="0.59055118110236227" footer="0"/>
  <pageSetup scale="5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12"/>
  <sheetViews>
    <sheetView workbookViewId="0">
      <selection sqref="A1:J1"/>
    </sheetView>
  </sheetViews>
  <sheetFormatPr baseColWidth="10" defaultRowHeight="12.75" x14ac:dyDescent="0.2"/>
  <cols>
    <col min="1" max="1" width="28.7109375" customWidth="1"/>
    <col min="2" max="2" width="11.7109375" bestFit="1" customWidth="1"/>
    <col min="4" max="4" width="16.7109375" customWidth="1"/>
    <col min="5" max="7" width="12.28515625" customWidth="1"/>
    <col min="8" max="10" width="12.85546875" customWidth="1"/>
  </cols>
  <sheetData>
    <row r="1" spans="1:10" ht="13.5" thickBot="1" x14ac:dyDescent="0.25">
      <c r="A1" s="3564" t="s">
        <v>2033</v>
      </c>
      <c r="B1" s="3564"/>
      <c r="C1" s="3564"/>
      <c r="D1" s="3564"/>
      <c r="E1" s="3564"/>
      <c r="F1" s="3564"/>
      <c r="G1" s="3564"/>
      <c r="H1" s="3564"/>
      <c r="I1" s="3564"/>
      <c r="J1" s="3564"/>
    </row>
    <row r="2" spans="1:10" ht="13.5" customHeight="1" thickBot="1" x14ac:dyDescent="0.25">
      <c r="A2" s="3569" t="s">
        <v>359</v>
      </c>
      <c r="B2" s="3575" t="s">
        <v>1270</v>
      </c>
      <c r="C2" s="3575" t="s">
        <v>1837</v>
      </c>
      <c r="D2" s="3577" t="s">
        <v>1849</v>
      </c>
      <c r="E2" s="3571" t="s">
        <v>1854</v>
      </c>
      <c r="F2" s="3572"/>
      <c r="G2" s="3573"/>
      <c r="H2" s="3571" t="s">
        <v>1855</v>
      </c>
      <c r="I2" s="3572"/>
      <c r="J2" s="3574"/>
    </row>
    <row r="3" spans="1:10" ht="13.5" customHeight="1" thickBot="1" x14ac:dyDescent="0.25">
      <c r="A3" s="3570"/>
      <c r="B3" s="3576"/>
      <c r="C3" s="3576"/>
      <c r="D3" s="3578"/>
      <c r="E3" s="2500" t="s">
        <v>1853</v>
      </c>
      <c r="F3" s="2499" t="s">
        <v>1229</v>
      </c>
      <c r="G3" s="2501" t="s">
        <v>1838</v>
      </c>
      <c r="H3" s="2500" t="s">
        <v>1853</v>
      </c>
      <c r="I3" s="2499" t="s">
        <v>1229</v>
      </c>
      <c r="J3" s="2502" t="s">
        <v>1838</v>
      </c>
    </row>
    <row r="4" spans="1:10" x14ac:dyDescent="0.2">
      <c r="A4" s="2551" t="s">
        <v>1856</v>
      </c>
      <c r="B4" s="2503"/>
      <c r="C4" s="2503"/>
      <c r="D4" s="2504"/>
      <c r="E4" s="2505"/>
      <c r="F4" s="2506"/>
      <c r="G4" s="2507"/>
      <c r="H4" s="2505"/>
      <c r="I4" s="2506"/>
      <c r="J4" s="2508"/>
    </row>
    <row r="5" spans="1:10" x14ac:dyDescent="0.2">
      <c r="A5" s="923" t="s">
        <v>416</v>
      </c>
      <c r="B5" s="2510">
        <v>161.98000000000002</v>
      </c>
      <c r="C5" s="2511">
        <v>3800000</v>
      </c>
      <c r="D5" s="2512">
        <v>615.52400000000011</v>
      </c>
      <c r="E5" s="2513">
        <v>0.48105957556064349</v>
      </c>
      <c r="F5" s="2510">
        <v>0.2756373061068611</v>
      </c>
      <c r="G5" s="2512">
        <v>1.2182107545858696E-2</v>
      </c>
      <c r="H5" s="2513">
        <v>0.58263289325818501</v>
      </c>
      <c r="I5" s="2510">
        <v>0.27564889238639734</v>
      </c>
      <c r="J5" s="2514">
        <v>1.3337229061835664E-2</v>
      </c>
    </row>
    <row r="6" spans="1:10" x14ac:dyDescent="0.2">
      <c r="A6" s="923" t="s">
        <v>417</v>
      </c>
      <c r="B6" s="2510">
        <v>160.16</v>
      </c>
      <c r="C6" s="2511">
        <v>1006400</v>
      </c>
      <c r="D6" s="2512">
        <v>161.185024</v>
      </c>
      <c r="E6" s="2513">
        <v>0.47565441179029916</v>
      </c>
      <c r="F6" s="2510">
        <v>0.27254025772363794</v>
      </c>
      <c r="G6" s="2512">
        <v>1.2045229932983877E-2</v>
      </c>
      <c r="H6" s="2513">
        <v>0.15257194988824152</v>
      </c>
      <c r="I6" s="2510">
        <v>7.2183169681238848E-2</v>
      </c>
      <c r="J6" s="2514">
        <v>3.4925715104942761E-3</v>
      </c>
    </row>
    <row r="7" spans="1:10" x14ac:dyDescent="0.2">
      <c r="A7" s="923" t="s">
        <v>285</v>
      </c>
      <c r="B7" s="2510">
        <v>2163.38</v>
      </c>
      <c r="C7" s="2511">
        <v>1367762.75</v>
      </c>
      <c r="D7" s="2512">
        <v>2958.9905780950003</v>
      </c>
      <c r="E7" s="2513">
        <v>6.4249578008172925</v>
      </c>
      <c r="F7" s="2510">
        <v>3.6813695226908334</v>
      </c>
      <c r="G7" s="2512">
        <v>0.16270235722039625</v>
      </c>
      <c r="H7" s="2513">
        <v>2.800874119675592</v>
      </c>
      <c r="I7" s="2510">
        <v>1.325118883152683</v>
      </c>
      <c r="J7" s="2514">
        <v>6.4115672389486913E-2</v>
      </c>
    </row>
    <row r="8" spans="1:10" x14ac:dyDescent="0.2">
      <c r="A8" s="923" t="s">
        <v>206</v>
      </c>
      <c r="B8" s="2510">
        <v>2267</v>
      </c>
      <c r="C8" s="2511">
        <v>5133502</v>
      </c>
      <c r="D8" s="2512">
        <v>11637.649034</v>
      </c>
      <c r="E8" s="2513">
        <v>6.732695751302499</v>
      </c>
      <c r="F8" s="2510">
        <v>3.8576970795422527</v>
      </c>
      <c r="G8" s="2512">
        <v>0.17049535625670859</v>
      </c>
      <c r="H8" s="2513">
        <v>11.015780257801062</v>
      </c>
      <c r="I8" s="2510">
        <v>5.2116652903927809</v>
      </c>
      <c r="J8" s="2514">
        <v>0.2521656197121615</v>
      </c>
    </row>
    <row r="9" spans="1:10" x14ac:dyDescent="0.2">
      <c r="A9" s="923" t="s">
        <v>435</v>
      </c>
      <c r="B9" s="2510">
        <v>0</v>
      </c>
      <c r="C9" s="2511">
        <v>1029687.5</v>
      </c>
      <c r="D9" s="2512">
        <v>0</v>
      </c>
      <c r="E9" s="2513">
        <v>0</v>
      </c>
      <c r="F9" s="2510">
        <v>0</v>
      </c>
      <c r="G9" s="2512">
        <v>0</v>
      </c>
      <c r="H9" s="2513">
        <v>0</v>
      </c>
      <c r="I9" s="2510">
        <v>0</v>
      </c>
      <c r="J9" s="2514">
        <v>0</v>
      </c>
    </row>
    <row r="10" spans="1:10" x14ac:dyDescent="0.2">
      <c r="A10" s="925" t="s">
        <v>437</v>
      </c>
      <c r="B10" s="2510">
        <v>23</v>
      </c>
      <c r="C10" s="2511">
        <v>7750000</v>
      </c>
      <c r="D10" s="2512">
        <v>178.25</v>
      </c>
      <c r="E10" s="2513">
        <v>6.8307014680175332E-2</v>
      </c>
      <c r="F10" s="2510">
        <v>3.9138523524248701E-2</v>
      </c>
      <c r="G10" s="2512">
        <v>1.7297720308355967E-3</v>
      </c>
      <c r="H10" s="2513">
        <v>0.16872504276562972</v>
      </c>
      <c r="I10" s="2510">
        <v>7.9825344044871224E-2</v>
      </c>
      <c r="J10" s="2514">
        <v>3.8623369361263028E-3</v>
      </c>
    </row>
    <row r="11" spans="1:10" x14ac:dyDescent="0.2">
      <c r="A11" s="2097" t="s">
        <v>436</v>
      </c>
      <c r="B11" s="2510">
        <v>0</v>
      </c>
      <c r="C11" s="2511">
        <v>0</v>
      </c>
      <c r="D11" s="2512">
        <v>0</v>
      </c>
      <c r="E11" s="2513">
        <v>0</v>
      </c>
      <c r="F11" s="2510">
        <v>0</v>
      </c>
      <c r="G11" s="2512">
        <v>0</v>
      </c>
      <c r="H11" s="2513">
        <v>0</v>
      </c>
      <c r="I11" s="2510">
        <v>0</v>
      </c>
      <c r="J11" s="2514">
        <v>0</v>
      </c>
    </row>
    <row r="12" spans="1:10" x14ac:dyDescent="0.2">
      <c r="A12" s="2515" t="s">
        <v>286</v>
      </c>
      <c r="B12" s="2516">
        <v>4775.5200000000004</v>
      </c>
      <c r="C12" s="2515"/>
      <c r="D12" s="2517">
        <v>15551.598636095001</v>
      </c>
      <c r="E12" s="2518">
        <v>14.182674554150909</v>
      </c>
      <c r="F12" s="2516">
        <v>8.1263826895878335</v>
      </c>
      <c r="G12" s="2517">
        <v>0.35915482298678303</v>
      </c>
      <c r="H12" s="2518">
        <v>14.720584263388711</v>
      </c>
      <c r="I12" s="2516">
        <v>6.9644415796579722</v>
      </c>
      <c r="J12" s="2519">
        <v>0.33697342961010468</v>
      </c>
    </row>
    <row r="13" spans="1:10" x14ac:dyDescent="0.2">
      <c r="A13" s="931" t="s">
        <v>418</v>
      </c>
      <c r="B13" s="2510">
        <v>360</v>
      </c>
      <c r="C13" s="2511">
        <v>3883500</v>
      </c>
      <c r="D13" s="2512">
        <v>1398.06</v>
      </c>
      <c r="E13" s="2513">
        <v>1.0691532732549183</v>
      </c>
      <c r="F13" s="2510">
        <v>0.61260297690128407</v>
      </c>
      <c r="G13" s="2512">
        <v>2.7074692656557164E-2</v>
      </c>
      <c r="H13" s="2513">
        <v>1.3233533424343129</v>
      </c>
      <c r="I13" s="2510">
        <v>0.62609043756169791</v>
      </c>
      <c r="J13" s="2514">
        <v>3.0293289071084091E-2</v>
      </c>
    </row>
    <row r="14" spans="1:10" x14ac:dyDescent="0.2">
      <c r="A14" s="931" t="s">
        <v>419</v>
      </c>
      <c r="B14" s="2510">
        <v>80</v>
      </c>
      <c r="C14" s="2511">
        <v>1010499.9999999999</v>
      </c>
      <c r="D14" s="2512">
        <v>80.839999999999989</v>
      </c>
      <c r="E14" s="2513">
        <v>0.23758961627887071</v>
      </c>
      <c r="F14" s="2510">
        <v>0.13613399486695202</v>
      </c>
      <c r="G14" s="2512">
        <v>6.016598368123815E-3</v>
      </c>
      <c r="H14" s="2513">
        <v>7.6520238188911655E-2</v>
      </c>
      <c r="I14" s="2510">
        <v>3.6202416900911014E-2</v>
      </c>
      <c r="J14" s="2514">
        <v>1.7516483473573653E-3</v>
      </c>
    </row>
    <row r="15" spans="1:10" x14ac:dyDescent="0.2">
      <c r="A15" s="923" t="s">
        <v>97</v>
      </c>
      <c r="B15" s="2510">
        <v>93</v>
      </c>
      <c r="C15" s="2511">
        <v>998500</v>
      </c>
      <c r="D15" s="2512">
        <v>92.860500000000002</v>
      </c>
      <c r="E15" s="2513">
        <v>0.27619792892418721</v>
      </c>
      <c r="F15" s="2510">
        <v>0.15825576903283173</v>
      </c>
      <c r="G15" s="2512">
        <v>6.9942956029439346E-3</v>
      </c>
      <c r="H15" s="2513">
        <v>8.7898411409468483E-2</v>
      </c>
      <c r="I15" s="2510">
        <v>4.1585533580245519E-2</v>
      </c>
      <c r="J15" s="2514">
        <v>2.012109616028929E-3</v>
      </c>
    </row>
    <row r="16" spans="1:10" x14ac:dyDescent="0.2">
      <c r="A16" s="923" t="s">
        <v>423</v>
      </c>
      <c r="B16" s="2510">
        <v>182.95999999999998</v>
      </c>
      <c r="C16" s="2511">
        <v>1897499.9999999998</v>
      </c>
      <c r="D16" s="2512">
        <v>347.16659999999996</v>
      </c>
      <c r="E16" s="2513">
        <v>0.54336745242977735</v>
      </c>
      <c r="F16" s="2510">
        <v>0.31133844626071921</v>
      </c>
      <c r="G16" s="2512">
        <v>1.3759960467899164E-2</v>
      </c>
      <c r="H16" s="2513">
        <v>0.32861542458231841</v>
      </c>
      <c r="I16" s="2510">
        <v>0.15547093007510904</v>
      </c>
      <c r="J16" s="2514">
        <v>7.5224369266164697E-3</v>
      </c>
    </row>
    <row r="17" spans="1:10" x14ac:dyDescent="0.2">
      <c r="A17" s="923" t="s">
        <v>424</v>
      </c>
      <c r="B17" s="2510">
        <v>1289.6599999999999</v>
      </c>
      <c r="C17" s="2511">
        <v>1520140</v>
      </c>
      <c r="D17" s="2512">
        <v>1960.4637523999997</v>
      </c>
      <c r="E17" s="2513">
        <v>3.8301228066276045</v>
      </c>
      <c r="F17" s="2510">
        <v>2.1945820977514163</v>
      </c>
      <c r="G17" s="2512">
        <v>9.6992078142931981E-2</v>
      </c>
      <c r="H17" s="2513">
        <v>1.8557045187329975</v>
      </c>
      <c r="I17" s="2510">
        <v>0.87795059479848092</v>
      </c>
      <c r="J17" s="2514">
        <v>4.2479503858801074E-2</v>
      </c>
    </row>
    <row r="18" spans="1:10" x14ac:dyDescent="0.2">
      <c r="A18" s="923" t="s">
        <v>429</v>
      </c>
      <c r="B18" s="2510">
        <v>820</v>
      </c>
      <c r="C18" s="2511">
        <v>1595500</v>
      </c>
      <c r="D18" s="2512">
        <v>1308.31</v>
      </c>
      <c r="E18" s="2513">
        <v>2.4352935668584248</v>
      </c>
      <c r="F18" s="2510">
        <v>1.3953734473862582</v>
      </c>
      <c r="G18" s="2512">
        <v>6.1670133273269097E-2</v>
      </c>
      <c r="H18" s="2513">
        <v>1.2383992185172565</v>
      </c>
      <c r="I18" s="2510">
        <v>0.58589787302858598</v>
      </c>
      <c r="J18" s="2514">
        <v>2.834857804714392E-2</v>
      </c>
    </row>
    <row r="19" spans="1:10" x14ac:dyDescent="0.2">
      <c r="A19" s="923" t="s">
        <v>430</v>
      </c>
      <c r="B19" s="2510">
        <v>0</v>
      </c>
      <c r="C19" s="2511">
        <v>949000</v>
      </c>
      <c r="D19" s="2512">
        <v>0</v>
      </c>
      <c r="E19" s="2513">
        <v>0</v>
      </c>
      <c r="F19" s="2510">
        <v>0</v>
      </c>
      <c r="G19" s="2512">
        <v>0</v>
      </c>
      <c r="H19" s="2513">
        <v>0</v>
      </c>
      <c r="I19" s="2510">
        <v>0</v>
      </c>
      <c r="J19" s="2514">
        <v>0</v>
      </c>
    </row>
    <row r="20" spans="1:10" x14ac:dyDescent="0.2">
      <c r="A20" s="923" t="s">
        <v>287</v>
      </c>
      <c r="B20" s="2510">
        <v>0</v>
      </c>
      <c r="C20" s="2511">
        <v>1286500.0000000002</v>
      </c>
      <c r="D20" s="2512">
        <v>0</v>
      </c>
      <c r="E20" s="2513">
        <v>0</v>
      </c>
      <c r="F20" s="2510">
        <v>0</v>
      </c>
      <c r="G20" s="2512">
        <v>0</v>
      </c>
      <c r="H20" s="2513">
        <v>0</v>
      </c>
      <c r="I20" s="2510">
        <v>0</v>
      </c>
      <c r="J20" s="2514">
        <v>0</v>
      </c>
    </row>
    <row r="21" spans="1:10" x14ac:dyDescent="0.2">
      <c r="A21" s="923" t="s">
        <v>433</v>
      </c>
      <c r="B21" s="2510">
        <v>42</v>
      </c>
      <c r="C21" s="2511">
        <v>1540000</v>
      </c>
      <c r="D21" s="2512">
        <v>64.680000000000007</v>
      </c>
      <c r="E21" s="2513">
        <v>0.12473454854640713</v>
      </c>
      <c r="F21" s="2510">
        <v>7.1470347305149812E-2</v>
      </c>
      <c r="G21" s="2512">
        <v>3.1587141432650031E-3</v>
      </c>
      <c r="H21" s="2513">
        <v>6.1223763063567638E-2</v>
      </c>
      <c r="I21" s="2510">
        <v>2.8965516144865474E-2</v>
      </c>
      <c r="J21" s="2514">
        <v>1.4014920226011183E-3</v>
      </c>
    </row>
    <row r="22" spans="1:10" x14ac:dyDescent="0.2">
      <c r="A22" s="923" t="s">
        <v>434</v>
      </c>
      <c r="B22" s="2510">
        <v>210</v>
      </c>
      <c r="C22" s="2511">
        <v>905500</v>
      </c>
      <c r="D22" s="2512">
        <v>190.155</v>
      </c>
      <c r="E22" s="2513">
        <v>0.62367274273203566</v>
      </c>
      <c r="F22" s="2510">
        <v>0.35735173652574903</v>
      </c>
      <c r="G22" s="2512">
        <v>1.5793570716325013E-2</v>
      </c>
      <c r="H22" s="2513">
        <v>0.17999388783785872</v>
      </c>
      <c r="I22" s="2510">
        <v>8.5156736588232737E-2</v>
      </c>
      <c r="J22" s="2514">
        <v>4.1202955404717936E-3</v>
      </c>
    </row>
    <row r="23" spans="1:10" x14ac:dyDescent="0.2">
      <c r="A23" s="897" t="s">
        <v>99</v>
      </c>
      <c r="B23" s="2510">
        <v>418.06</v>
      </c>
      <c r="C23" s="2511">
        <v>1688500</v>
      </c>
      <c r="D23" s="2512">
        <v>705.89431000000002</v>
      </c>
      <c r="E23" s="2513">
        <v>1.2415839372693087</v>
      </c>
      <c r="F23" s="2510">
        <v>0.7114022236759745</v>
      </c>
      <c r="G23" s="2512">
        <v>3.1441238922223023E-2</v>
      </c>
      <c r="H23" s="2513">
        <v>0.6681741803240655</v>
      </c>
      <c r="I23" s="2510">
        <v>0.31611924911678529</v>
      </c>
      <c r="J23" s="2514">
        <v>1.5295381018313552E-2</v>
      </c>
    </row>
    <row r="24" spans="1:10" x14ac:dyDescent="0.2">
      <c r="A24" s="2515" t="s">
        <v>288</v>
      </c>
      <c r="B24" s="2516">
        <v>3495.68</v>
      </c>
      <c r="C24" s="2515"/>
      <c r="D24" s="2517">
        <v>6148.4301623999991</v>
      </c>
      <c r="E24" s="2518">
        <v>10.381715872921534</v>
      </c>
      <c r="F24" s="2516">
        <v>5.948511039706335</v>
      </c>
      <c r="G24" s="2517">
        <v>0.26290128229353821</v>
      </c>
      <c r="H24" s="2518">
        <v>5.8198829850907563</v>
      </c>
      <c r="I24" s="2516">
        <v>2.7534392877949134</v>
      </c>
      <c r="J24" s="2519">
        <v>0.13322473444841829</v>
      </c>
    </row>
    <row r="25" spans="1:10" x14ac:dyDescent="0.2">
      <c r="A25" s="2520" t="s">
        <v>113</v>
      </c>
      <c r="B25" s="2521">
        <v>8271.2000000000007</v>
      </c>
      <c r="C25" s="2520"/>
      <c r="D25" s="2522">
        <v>21700.028798495001</v>
      </c>
      <c r="E25" s="2523">
        <v>24.564390427072446</v>
      </c>
      <c r="F25" s="2521">
        <v>14.074893729294169</v>
      </c>
      <c r="G25" s="2522">
        <v>0.62205610528032129</v>
      </c>
      <c r="H25" s="2523">
        <v>20.540467248479469</v>
      </c>
      <c r="I25" s="2521">
        <v>9.7178808674528856</v>
      </c>
      <c r="J25" s="2524">
        <v>0.47019816405852299</v>
      </c>
    </row>
    <row r="26" spans="1:10" x14ac:dyDescent="0.2">
      <c r="A26" s="923" t="s">
        <v>911</v>
      </c>
      <c r="B26" s="2510">
        <v>0</v>
      </c>
      <c r="C26" s="2511">
        <v>4620000.0000000009</v>
      </c>
      <c r="D26" s="2512">
        <v>0</v>
      </c>
      <c r="E26" s="2513">
        <v>0</v>
      </c>
      <c r="F26" s="2510">
        <v>0</v>
      </c>
      <c r="G26" s="2512">
        <v>0</v>
      </c>
      <c r="H26" s="2513">
        <v>0</v>
      </c>
      <c r="I26" s="2510">
        <v>0</v>
      </c>
      <c r="J26" s="2514">
        <v>0</v>
      </c>
    </row>
    <row r="27" spans="1:10" x14ac:dyDescent="0.2">
      <c r="A27" s="923" t="s">
        <v>912</v>
      </c>
      <c r="B27" s="2510">
        <v>0</v>
      </c>
      <c r="C27" s="2511">
        <v>918000</v>
      </c>
      <c r="D27" s="2512">
        <v>0</v>
      </c>
      <c r="E27" s="2513">
        <v>0</v>
      </c>
      <c r="F27" s="2510">
        <v>0</v>
      </c>
      <c r="G27" s="2512">
        <v>0</v>
      </c>
      <c r="H27" s="2513">
        <v>0</v>
      </c>
      <c r="I27" s="2510">
        <v>0</v>
      </c>
      <c r="J27" s="2514">
        <v>0</v>
      </c>
    </row>
    <row r="28" spans="1:10" x14ac:dyDescent="0.2">
      <c r="A28" s="923" t="s">
        <v>913</v>
      </c>
      <c r="B28" s="2510">
        <v>40</v>
      </c>
      <c r="C28" s="2511">
        <v>1310000.0000000002</v>
      </c>
      <c r="D28" s="2512">
        <v>52.400000000000006</v>
      </c>
      <c r="E28" s="2513">
        <v>0.11879480813943535</v>
      </c>
      <c r="F28" s="2510">
        <v>6.8066997433476009E-2</v>
      </c>
      <c r="G28" s="2512">
        <v>3.0082991840619075E-3</v>
      </c>
      <c r="H28" s="2513">
        <v>4.9599956470793821E-2</v>
      </c>
      <c r="I28" s="2510">
        <v>2.3466188095098189E-2</v>
      </c>
      <c r="J28" s="2514">
        <v>1.1354078847294155E-3</v>
      </c>
    </row>
    <row r="29" spans="1:10" x14ac:dyDescent="0.2">
      <c r="A29" s="897" t="s">
        <v>914</v>
      </c>
      <c r="B29" s="2510">
        <v>1770</v>
      </c>
      <c r="C29" s="2511">
        <v>1335000</v>
      </c>
      <c r="D29" s="2512">
        <v>2362.9499999999998</v>
      </c>
      <c r="E29" s="2513">
        <v>5.256670260170015</v>
      </c>
      <c r="F29" s="2510">
        <v>3.0119646364313133</v>
      </c>
      <c r="G29" s="2512">
        <v>0.13311723889473942</v>
      </c>
      <c r="H29" s="2513">
        <v>2.2366835332569126</v>
      </c>
      <c r="I29" s="2510">
        <v>1.0581952129639745</v>
      </c>
      <c r="J29" s="2514">
        <v>5.1200611855369685E-2</v>
      </c>
    </row>
    <row r="30" spans="1:10" x14ac:dyDescent="0.2">
      <c r="A30" s="2520" t="s">
        <v>289</v>
      </c>
      <c r="B30" s="2521">
        <v>1810</v>
      </c>
      <c r="C30" s="2520"/>
      <c r="D30" s="2522">
        <v>2415.35</v>
      </c>
      <c r="E30" s="2523">
        <v>5.3754650683094498</v>
      </c>
      <c r="F30" s="2521">
        <v>3.0800316338647891</v>
      </c>
      <c r="G30" s="2522">
        <v>0.13612553807880132</v>
      </c>
      <c r="H30" s="2523">
        <v>2.2862834897277069</v>
      </c>
      <c r="I30" s="2521">
        <v>1.0816614010590726</v>
      </c>
      <c r="J30" s="2524">
        <v>5.2336019740099111E-2</v>
      </c>
    </row>
    <row r="31" spans="1:10" x14ac:dyDescent="0.2">
      <c r="A31" s="923" t="s">
        <v>952</v>
      </c>
      <c r="B31" s="2510">
        <v>384.8</v>
      </c>
      <c r="C31" s="2511">
        <v>8061000.0000000028</v>
      </c>
      <c r="D31" s="2512">
        <v>3101.872800000001</v>
      </c>
      <c r="E31" s="2513">
        <v>1.1428060543013681</v>
      </c>
      <c r="F31" s="2510">
        <v>0.65480451531003914</v>
      </c>
      <c r="G31" s="2512">
        <v>2.8939838150675551E-2</v>
      </c>
      <c r="H31" s="2513">
        <v>2.9361212949988431</v>
      </c>
      <c r="I31" s="2510">
        <v>1.3891055452646737</v>
      </c>
      <c r="J31" s="2514">
        <v>6.7211657147857054E-2</v>
      </c>
    </row>
    <row r="32" spans="1:10" x14ac:dyDescent="0.2">
      <c r="A32" s="923" t="s">
        <v>290</v>
      </c>
      <c r="B32" s="2510">
        <v>2215.0341101035751</v>
      </c>
      <c r="C32" s="2511">
        <v>12158464</v>
      </c>
      <c r="D32" s="2512">
        <v>26931.412486466354</v>
      </c>
      <c r="E32" s="2513">
        <v>6.5783638033014791</v>
      </c>
      <c r="F32" s="2510">
        <v>3.7692680271870462</v>
      </c>
      <c r="G32" s="2512">
        <v>0.16658713265234695</v>
      </c>
      <c r="H32" s="2513">
        <v>25.492307004307712</v>
      </c>
      <c r="I32" s="2510">
        <v>12.060641051032354</v>
      </c>
      <c r="J32" s="2514">
        <v>0.58355225351210172</v>
      </c>
    </row>
    <row r="33" spans="1:10" x14ac:dyDescent="0.2">
      <c r="A33" s="923" t="s">
        <v>75</v>
      </c>
      <c r="B33" s="2510">
        <v>2207.2980898964247</v>
      </c>
      <c r="C33" s="2511">
        <v>13258464</v>
      </c>
      <c r="D33" s="2512">
        <v>29265.38226216051</v>
      </c>
      <c r="E33" s="2513">
        <v>6.5553888273946983</v>
      </c>
      <c r="F33" s="2510">
        <v>3.7561038354974112</v>
      </c>
      <c r="G33" s="2512">
        <v>0.16600532607042054</v>
      </c>
      <c r="H33" s="2513">
        <v>27.701558898937073</v>
      </c>
      <c r="I33" s="2510">
        <v>13.105858107610851</v>
      </c>
      <c r="J33" s="2514">
        <v>0.63412491927628656</v>
      </c>
    </row>
    <row r="34" spans="1:10" x14ac:dyDescent="0.2">
      <c r="A34" s="923" t="s">
        <v>205</v>
      </c>
      <c r="B34" s="2510">
        <v>1088.4000000000001</v>
      </c>
      <c r="C34" s="2511">
        <v>3219999.9999999995</v>
      </c>
      <c r="D34" s="2512">
        <v>3504.6480000000001</v>
      </c>
      <c r="E34" s="2513">
        <v>3.2324067294740364</v>
      </c>
      <c r="F34" s="2510">
        <v>1.8521030001648824</v>
      </c>
      <c r="G34" s="2512">
        <v>8.18558207983245E-2</v>
      </c>
      <c r="H34" s="2513">
        <v>3.317373821478141</v>
      </c>
      <c r="I34" s="2510">
        <v>1.56947956441049</v>
      </c>
      <c r="J34" s="2514">
        <v>7.5939026190862138E-2</v>
      </c>
    </row>
    <row r="35" spans="1:10" x14ac:dyDescent="0.2">
      <c r="A35" s="923" t="s">
        <v>93</v>
      </c>
      <c r="B35" s="2510">
        <v>3537.3</v>
      </c>
      <c r="C35" s="2511">
        <v>120000</v>
      </c>
      <c r="D35" s="2512">
        <v>424.476</v>
      </c>
      <c r="E35" s="2513">
        <v>10.505321870790619</v>
      </c>
      <c r="F35" s="2510">
        <v>6.019334750535867</v>
      </c>
      <c r="G35" s="2512">
        <v>0.26603141759455462</v>
      </c>
      <c r="H35" s="2513">
        <v>0.40179372371940214</v>
      </c>
      <c r="I35" s="2510">
        <v>0.19009224537891026</v>
      </c>
      <c r="J35" s="2514">
        <v>9.1975839175267807E-3</v>
      </c>
    </row>
    <row r="36" spans="1:10" x14ac:dyDescent="0.2">
      <c r="A36" s="897" t="s">
        <v>219</v>
      </c>
      <c r="B36" s="2510">
        <v>6399</v>
      </c>
      <c r="C36" s="2511">
        <v>934000</v>
      </c>
      <c r="D36" s="2512">
        <v>5976.6660000000002</v>
      </c>
      <c r="E36" s="2513">
        <v>19.004199432106173</v>
      </c>
      <c r="F36" s="2510">
        <v>10.889017914420323</v>
      </c>
      <c r="G36" s="2512">
        <v>0.48125266197030364</v>
      </c>
      <c r="H36" s="2513">
        <v>5.6572972030624689</v>
      </c>
      <c r="I36" s="2510">
        <v>2.676518483541567</v>
      </c>
      <c r="J36" s="2514">
        <v>0.12950293322126369</v>
      </c>
    </row>
    <row r="37" spans="1:10" x14ac:dyDescent="0.2">
      <c r="A37" s="2515" t="s">
        <v>1839</v>
      </c>
      <c r="B37" s="2516">
        <v>15831.832200000001</v>
      </c>
      <c r="C37" s="2515"/>
      <c r="D37" s="2517">
        <v>69204.457548626873</v>
      </c>
      <c r="E37" s="2518">
        <v>47.018486717368376</v>
      </c>
      <c r="F37" s="2516">
        <v>26.940632043115571</v>
      </c>
      <c r="G37" s="2517">
        <v>1.1906721972366259</v>
      </c>
      <c r="H37" s="2518">
        <v>65.506451946503645</v>
      </c>
      <c r="I37" s="2516">
        <v>30.991694997238849</v>
      </c>
      <c r="J37" s="2519">
        <v>1.4995283732658982</v>
      </c>
    </row>
    <row r="38" spans="1:10" x14ac:dyDescent="0.2">
      <c r="A38" s="923" t="s">
        <v>958</v>
      </c>
      <c r="B38" s="2510">
        <v>1240</v>
      </c>
      <c r="C38" s="2511">
        <v>2560000.0000000005</v>
      </c>
      <c r="D38" s="2512">
        <v>3174.4000000000005</v>
      </c>
      <c r="E38" s="2513">
        <v>3.6826390523224966</v>
      </c>
      <c r="F38" s="2510">
        <v>2.1100769204377561</v>
      </c>
      <c r="G38" s="2512">
        <v>9.325727470591913E-2</v>
      </c>
      <c r="H38" s="2513">
        <v>3.0047729355131279</v>
      </c>
      <c r="I38" s="2510">
        <v>1.421585257425185</v>
      </c>
      <c r="J38" s="2514">
        <v>6.8783183001623227E-2</v>
      </c>
    </row>
    <row r="39" spans="1:10" x14ac:dyDescent="0.2">
      <c r="A39" s="923" t="s">
        <v>959</v>
      </c>
      <c r="B39" s="2510">
        <v>380</v>
      </c>
      <c r="C39" s="2511">
        <v>1687000</v>
      </c>
      <c r="D39" s="2512">
        <v>641.05999999999995</v>
      </c>
      <c r="E39" s="2513">
        <v>1.1285506773246361</v>
      </c>
      <c r="F39" s="2510">
        <v>0.64663647561802207</v>
      </c>
      <c r="G39" s="2512">
        <v>2.8578842248588122E-2</v>
      </c>
      <c r="H39" s="2513">
        <v>0.60680435296120383</v>
      </c>
      <c r="I39" s="2510">
        <v>0.28708462863060386</v>
      </c>
      <c r="J39" s="2514">
        <v>1.3890545392836622E-2</v>
      </c>
    </row>
    <row r="40" spans="1:10" x14ac:dyDescent="0.2">
      <c r="A40" s="923" t="s">
        <v>960</v>
      </c>
      <c r="B40" s="2510">
        <v>2157.6</v>
      </c>
      <c r="C40" s="2511">
        <v>1100000</v>
      </c>
      <c r="D40" s="2512">
        <v>2373.36</v>
      </c>
      <c r="E40" s="2513">
        <v>6.4077919510411432</v>
      </c>
      <c r="F40" s="2510">
        <v>3.6715338415616956</v>
      </c>
      <c r="G40" s="2512">
        <v>0.16226765798829929</v>
      </c>
      <c r="H40" s="2513">
        <v>2.2465372650672366</v>
      </c>
      <c r="I40" s="2510">
        <v>1.0628571026217983</v>
      </c>
      <c r="J40" s="2514">
        <v>5.1426176666057359E-2</v>
      </c>
    </row>
    <row r="41" spans="1:10" x14ac:dyDescent="0.2">
      <c r="A41" s="923" t="s">
        <v>962</v>
      </c>
      <c r="B41" s="2510">
        <v>1200</v>
      </c>
      <c r="C41" s="2511">
        <v>1265000.0000000002</v>
      </c>
      <c r="D41" s="2512">
        <v>1518.0000000000002</v>
      </c>
      <c r="E41" s="2513">
        <v>3.5638442441830605</v>
      </c>
      <c r="F41" s="2510">
        <v>2.0420099230042803</v>
      </c>
      <c r="G41" s="2512">
        <v>9.0248975521857219E-2</v>
      </c>
      <c r="H41" s="2513">
        <v>1.4368842351653628</v>
      </c>
      <c r="I41" s="2510">
        <v>0.67980292993051628</v>
      </c>
      <c r="J41" s="2514">
        <v>3.2892159714107881E-2</v>
      </c>
    </row>
    <row r="42" spans="1:10" x14ac:dyDescent="0.2">
      <c r="A42" s="923" t="s">
        <v>963</v>
      </c>
      <c r="B42" s="2510">
        <v>63</v>
      </c>
      <c r="C42" s="2511">
        <v>1750000</v>
      </c>
      <c r="D42" s="2512">
        <v>110.25</v>
      </c>
      <c r="E42" s="2513">
        <v>0.18710182281961069</v>
      </c>
      <c r="F42" s="2510">
        <v>0.1072055209577247</v>
      </c>
      <c r="G42" s="2512">
        <v>4.7380712148975043E-3</v>
      </c>
      <c r="H42" s="2513">
        <v>0.10435868704017209</v>
      </c>
      <c r="I42" s="2510">
        <v>4.9373038883293426E-2</v>
      </c>
      <c r="J42" s="2514">
        <v>2.3889068567064511E-3</v>
      </c>
    </row>
    <row r="43" spans="1:10" x14ac:dyDescent="0.2">
      <c r="A43" s="2159" t="s">
        <v>1497</v>
      </c>
      <c r="B43" s="2510">
        <v>0</v>
      </c>
      <c r="C43" s="2511">
        <v>5000000</v>
      </c>
      <c r="D43" s="2512">
        <v>0</v>
      </c>
      <c r="E43" s="2513">
        <v>0</v>
      </c>
      <c r="F43" s="2510">
        <v>0</v>
      </c>
      <c r="G43" s="2512">
        <v>0</v>
      </c>
      <c r="H43" s="2513">
        <v>0</v>
      </c>
      <c r="I43" s="2510">
        <v>0</v>
      </c>
      <c r="J43" s="2514">
        <v>0</v>
      </c>
    </row>
    <row r="44" spans="1:10" x14ac:dyDescent="0.2">
      <c r="A44" s="2159" t="s">
        <v>1577</v>
      </c>
      <c r="B44" s="2510">
        <v>20.299999999999997</v>
      </c>
      <c r="C44" s="2511">
        <v>1749999.9999999998</v>
      </c>
      <c r="D44" s="2512">
        <v>35.524999999999991</v>
      </c>
      <c r="E44" s="2513">
        <v>6.0288365130763438E-2</v>
      </c>
      <c r="F44" s="2510">
        <v>3.4544001197489065E-2</v>
      </c>
      <c r="G44" s="2512">
        <v>1.5267118359114178E-3</v>
      </c>
      <c r="H44" s="2513">
        <v>3.3626688046277664E-2</v>
      </c>
      <c r="I44" s="2510">
        <v>1.5909090306838986E-2</v>
      </c>
      <c r="J44" s="2514">
        <v>7.697588760498563E-4</v>
      </c>
    </row>
    <row r="45" spans="1:10" x14ac:dyDescent="0.2">
      <c r="A45" s="923" t="s">
        <v>961</v>
      </c>
      <c r="B45" s="2510">
        <v>44</v>
      </c>
      <c r="C45" s="2511">
        <v>1321000</v>
      </c>
      <c r="D45" s="2512">
        <v>58.124000000000002</v>
      </c>
      <c r="E45" s="2513">
        <v>0.1306742889533789</v>
      </c>
      <c r="F45" s="2510">
        <v>7.48736971768236E-2</v>
      </c>
      <c r="G45" s="2512">
        <v>3.3091291024680983E-3</v>
      </c>
      <c r="H45" s="2513">
        <v>5.5018089120389684E-2</v>
      </c>
      <c r="I45" s="2510">
        <v>2.6029555664875706E-2</v>
      </c>
      <c r="J45" s="2514">
        <v>1.2594360284735218E-3</v>
      </c>
    </row>
    <row r="46" spans="1:10" x14ac:dyDescent="0.2">
      <c r="A46" s="923" t="s">
        <v>966</v>
      </c>
      <c r="B46" s="2510">
        <v>220.5</v>
      </c>
      <c r="C46" s="2511">
        <v>2879999.9999999995</v>
      </c>
      <c r="D46" s="2512">
        <v>635.03999999999985</v>
      </c>
      <c r="E46" s="2513">
        <v>0.65485637986863743</v>
      </c>
      <c r="F46" s="2510">
        <v>0.3752193233520365</v>
      </c>
      <c r="G46" s="2512">
        <v>1.6583249252141264E-2</v>
      </c>
      <c r="H46" s="2513">
        <v>0.60110603735139112</v>
      </c>
      <c r="I46" s="2510">
        <v>0.28438870396777</v>
      </c>
      <c r="J46" s="2514">
        <v>1.3760103494629155E-2</v>
      </c>
    </row>
    <row r="47" spans="1:10" x14ac:dyDescent="0.2">
      <c r="A47" s="923" t="s">
        <v>965</v>
      </c>
      <c r="B47" s="2510">
        <v>374.4</v>
      </c>
      <c r="C47" s="2511">
        <v>1976000.0000000002</v>
      </c>
      <c r="D47" s="2512">
        <v>739.81439999999998</v>
      </c>
      <c r="E47" s="2513">
        <v>1.1119194041851148</v>
      </c>
      <c r="F47" s="2510">
        <v>0.63710709597733539</v>
      </c>
      <c r="G47" s="2512">
        <v>2.8157680362819449E-2</v>
      </c>
      <c r="H47" s="2513">
        <v>0.70028171825317631</v>
      </c>
      <c r="I47" s="2510">
        <v>0.33130961576072915</v>
      </c>
      <c r="J47" s="2514">
        <v>1.6030364560999266E-2</v>
      </c>
    </row>
    <row r="48" spans="1:10" x14ac:dyDescent="0.2">
      <c r="A48" s="923" t="s">
        <v>1010</v>
      </c>
      <c r="B48" s="2510">
        <v>0</v>
      </c>
      <c r="C48" s="2511">
        <v>1299999.9999999998</v>
      </c>
      <c r="D48" s="2512">
        <v>0</v>
      </c>
      <c r="E48" s="2513">
        <v>0</v>
      </c>
      <c r="F48" s="2510">
        <v>0</v>
      </c>
      <c r="G48" s="2512">
        <v>0</v>
      </c>
      <c r="H48" s="2513">
        <v>0</v>
      </c>
      <c r="I48" s="2510">
        <v>0</v>
      </c>
      <c r="J48" s="2514">
        <v>0</v>
      </c>
    </row>
    <row r="49" spans="1:10" x14ac:dyDescent="0.2">
      <c r="A49" s="923" t="s">
        <v>1011</v>
      </c>
      <c r="B49" s="2510">
        <v>0</v>
      </c>
      <c r="C49" s="2511">
        <v>1674000</v>
      </c>
      <c r="D49" s="2512">
        <v>0</v>
      </c>
      <c r="E49" s="2513">
        <v>0</v>
      </c>
      <c r="F49" s="2510">
        <v>0</v>
      </c>
      <c r="G49" s="2512">
        <v>0</v>
      </c>
      <c r="H49" s="2513">
        <v>0</v>
      </c>
      <c r="I49" s="2510">
        <v>0</v>
      </c>
      <c r="J49" s="2514">
        <v>0</v>
      </c>
    </row>
    <row r="50" spans="1:10" x14ac:dyDescent="0.2">
      <c r="A50" s="923" t="s">
        <v>967</v>
      </c>
      <c r="B50" s="2510">
        <v>60</v>
      </c>
      <c r="C50" s="2511">
        <v>2320999.9999999995</v>
      </c>
      <c r="D50" s="2512">
        <v>139.25999999999996</v>
      </c>
      <c r="E50" s="2513">
        <v>0.17819221220915304</v>
      </c>
      <c r="F50" s="2510">
        <v>0.10210049615021401</v>
      </c>
      <c r="G50" s="2512">
        <v>4.5124487760928606E-3</v>
      </c>
      <c r="H50" s="2513">
        <v>0.13181851026951802</v>
      </c>
      <c r="I50" s="2510">
        <v>6.2364529658842982E-2</v>
      </c>
      <c r="J50" s="2514">
        <v>3.0174981302942432E-3</v>
      </c>
    </row>
    <row r="51" spans="1:10" x14ac:dyDescent="0.2">
      <c r="A51" s="923" t="s">
        <v>968</v>
      </c>
      <c r="B51" s="2510">
        <v>193.28</v>
      </c>
      <c r="C51" s="2511">
        <v>1335000.0000000002</v>
      </c>
      <c r="D51" s="2512">
        <v>258.02880000000005</v>
      </c>
      <c r="E51" s="2513">
        <v>0.57401651292975164</v>
      </c>
      <c r="F51" s="2510">
        <v>0.32889973159855607</v>
      </c>
      <c r="G51" s="2512">
        <v>1.4536101657387137E-2</v>
      </c>
      <c r="H51" s="2513">
        <v>0.24424078717960235</v>
      </c>
      <c r="I51" s="2510">
        <v>0.1155525258540548</v>
      </c>
      <c r="J51" s="2514">
        <v>5.590991107008959E-3</v>
      </c>
    </row>
    <row r="52" spans="1:10" x14ac:dyDescent="0.2">
      <c r="A52" s="923" t="s">
        <v>969</v>
      </c>
      <c r="B52" s="2510">
        <v>432</v>
      </c>
      <c r="C52" s="2511">
        <v>1774999.9999999998</v>
      </c>
      <c r="D52" s="2512">
        <v>766.79999999999984</v>
      </c>
      <c r="E52" s="2513">
        <v>1.2829839279059019</v>
      </c>
      <c r="F52" s="2510">
        <v>0.73512357228154079</v>
      </c>
      <c r="G52" s="2512">
        <v>3.2489631187868601E-2</v>
      </c>
      <c r="H52" s="2513">
        <v>0.72582531721001309</v>
      </c>
      <c r="I52" s="2510">
        <v>0.34339452349849786</v>
      </c>
      <c r="J52" s="2514">
        <v>1.6615090954399149E-2</v>
      </c>
    </row>
    <row r="53" spans="1:10" x14ac:dyDescent="0.2">
      <c r="A53" s="923" t="s">
        <v>970</v>
      </c>
      <c r="B53" s="2510">
        <v>87.575000000000003</v>
      </c>
      <c r="C53" s="2511">
        <v>1821999.9999999995</v>
      </c>
      <c r="D53" s="2512">
        <v>159.56164999999996</v>
      </c>
      <c r="E53" s="2513">
        <v>0.26008638307027626</v>
      </c>
      <c r="F53" s="2510">
        <v>0.14902418250591654</v>
      </c>
      <c r="G53" s="2512">
        <v>6.5862950261055394E-3</v>
      </c>
      <c r="H53" s="2513">
        <v>0.15103532241236708</v>
      </c>
      <c r="I53" s="2510">
        <v>7.1456177321836303E-2</v>
      </c>
      <c r="J53" s="2514">
        <v>3.4573960975273908E-3</v>
      </c>
    </row>
    <row r="54" spans="1:10" x14ac:dyDescent="0.2">
      <c r="A54" s="923" t="s">
        <v>971</v>
      </c>
      <c r="B54" s="2510">
        <v>163.4</v>
      </c>
      <c r="C54" s="2511">
        <v>1470000</v>
      </c>
      <c r="D54" s="2512">
        <v>240.19800000000001</v>
      </c>
      <c r="E54" s="2513">
        <v>0.4852767912495935</v>
      </c>
      <c r="F54" s="2510">
        <v>0.27805368451574947</v>
      </c>
      <c r="G54" s="2512">
        <v>1.2288902166892891E-2</v>
      </c>
      <c r="H54" s="2513">
        <v>0.22736279283152161</v>
      </c>
      <c r="I54" s="2510">
        <v>0.1075673940470686</v>
      </c>
      <c r="J54" s="2514">
        <v>5.2046317384777888E-3</v>
      </c>
    </row>
    <row r="55" spans="1:10" x14ac:dyDescent="0.2">
      <c r="A55" s="923" t="s">
        <v>972</v>
      </c>
      <c r="B55" s="2510">
        <v>1008</v>
      </c>
      <c r="C55" s="2511">
        <v>1270000</v>
      </c>
      <c r="D55" s="2512">
        <v>1280.1600000000001</v>
      </c>
      <c r="E55" s="2513">
        <v>2.993629165113771</v>
      </c>
      <c r="F55" s="2510">
        <v>1.7152883353235953</v>
      </c>
      <c r="G55" s="2512">
        <v>7.5809139438360068E-2</v>
      </c>
      <c r="H55" s="2513">
        <v>1.211753440375027</v>
      </c>
      <c r="I55" s="2510">
        <v>0.57329151434772707</v>
      </c>
      <c r="J55" s="2514">
        <v>2.7738621330442911E-2</v>
      </c>
    </row>
    <row r="56" spans="1:10" x14ac:dyDescent="0.2">
      <c r="A56" s="923" t="s">
        <v>973</v>
      </c>
      <c r="B56" s="2510">
        <v>0</v>
      </c>
      <c r="C56" s="2511">
        <v>7096999.9999999981</v>
      </c>
      <c r="D56" s="2512">
        <v>0</v>
      </c>
      <c r="E56" s="2513">
        <v>0</v>
      </c>
      <c r="F56" s="2510">
        <v>0</v>
      </c>
      <c r="G56" s="2512">
        <v>0</v>
      </c>
      <c r="H56" s="2513">
        <v>0</v>
      </c>
      <c r="I56" s="2510">
        <v>0</v>
      </c>
      <c r="J56" s="2514">
        <v>0</v>
      </c>
    </row>
    <row r="57" spans="1:10" x14ac:dyDescent="0.2">
      <c r="A57" s="923" t="s">
        <v>293</v>
      </c>
      <c r="B57" s="2510">
        <v>33.417999999999999</v>
      </c>
      <c r="C57" s="2511">
        <v>1855999.9999999998</v>
      </c>
      <c r="D57" s="2512">
        <v>62.023807999999995</v>
      </c>
      <c r="E57" s="2513">
        <v>9.9247122460091278E-2</v>
      </c>
      <c r="F57" s="2510">
        <v>5.6866573005797533E-2</v>
      </c>
      <c r="G57" s="2512">
        <v>2.5132835533245206E-3</v>
      </c>
      <c r="H57" s="2513">
        <v>5.8709507193757109E-2</v>
      </c>
      <c r="I57" s="2510">
        <v>2.7775998948516328E-2</v>
      </c>
      <c r="J57" s="2514">
        <v>1.3439374168729653E-3</v>
      </c>
    </row>
    <row r="58" spans="1:10" x14ac:dyDescent="0.2">
      <c r="A58" s="897" t="s">
        <v>975</v>
      </c>
      <c r="B58" s="2510">
        <v>81</v>
      </c>
      <c r="C58" s="2511">
        <v>1652000.0000000005</v>
      </c>
      <c r="D58" s="2512">
        <v>133.81200000000004</v>
      </c>
      <c r="E58" s="2513">
        <v>0.24055948648235662</v>
      </c>
      <c r="F58" s="2510">
        <v>0.13783566980278891</v>
      </c>
      <c r="G58" s="2512">
        <v>6.0918058477253626E-3</v>
      </c>
      <c r="H58" s="2513">
        <v>0.1266616292990432</v>
      </c>
      <c r="I58" s="2510">
        <v>5.9924762621780148E-2</v>
      </c>
      <c r="J58" s="2514">
        <v>2.899450379225431E-3</v>
      </c>
    </row>
    <row r="59" spans="1:10" x14ac:dyDescent="0.2">
      <c r="A59" s="923" t="s">
        <v>1161</v>
      </c>
      <c r="B59" s="2510">
        <v>0</v>
      </c>
      <c r="C59" s="2511">
        <v>0</v>
      </c>
      <c r="D59" s="2512">
        <v>0</v>
      </c>
      <c r="E59" s="2513">
        <v>0</v>
      </c>
      <c r="F59" s="2510">
        <v>0</v>
      </c>
      <c r="G59" s="2512">
        <v>0</v>
      </c>
      <c r="H59" s="2513">
        <v>0</v>
      </c>
      <c r="I59" s="2510">
        <v>0</v>
      </c>
      <c r="J59" s="2514">
        <v>0</v>
      </c>
    </row>
    <row r="60" spans="1:10" x14ac:dyDescent="0.2">
      <c r="A60" s="2515" t="s">
        <v>294</v>
      </c>
      <c r="B60" s="2516">
        <v>7758.472999999999</v>
      </c>
      <c r="C60" s="2515"/>
      <c r="D60" s="2517">
        <v>12325.417657999998</v>
      </c>
      <c r="E60" s="2518">
        <v>23.041657787249733</v>
      </c>
      <c r="F60" s="2516">
        <v>13.20239904446732</v>
      </c>
      <c r="G60" s="2517">
        <v>0.58349519988665832</v>
      </c>
      <c r="H60" s="2518">
        <v>11.666797315289184</v>
      </c>
      <c r="I60" s="2516">
        <v>5.519667349489934</v>
      </c>
      <c r="J60" s="2519">
        <v>0.26706825174573212</v>
      </c>
    </row>
    <row r="61" spans="1:10" x14ac:dyDescent="0.2">
      <c r="A61" s="2520" t="s">
        <v>1840</v>
      </c>
      <c r="B61" s="2521">
        <v>23590.305199999999</v>
      </c>
      <c r="C61" s="2520"/>
      <c r="D61" s="2522">
        <v>81529.875206626864</v>
      </c>
      <c r="E61" s="2523">
        <v>70.060144504618108</v>
      </c>
      <c r="F61" s="2521">
        <v>40.143031087582891</v>
      </c>
      <c r="G61" s="2522">
        <v>1.7741673971232843</v>
      </c>
      <c r="H61" s="2523">
        <v>77.173249261792819</v>
      </c>
      <c r="I61" s="2521">
        <v>36.511362346728781</v>
      </c>
      <c r="J61" s="2524">
        <v>1.7665966250116301</v>
      </c>
    </row>
    <row r="62" spans="1:10" x14ac:dyDescent="0.2">
      <c r="A62" s="2525" t="s">
        <v>200</v>
      </c>
      <c r="B62" s="2526">
        <v>33671.5052</v>
      </c>
      <c r="C62" s="2527"/>
      <c r="D62" s="2528">
        <v>105645.25400512187</v>
      </c>
      <c r="E62" s="2529">
        <v>100</v>
      </c>
      <c r="F62" s="2526">
        <v>57.29795645074185</v>
      </c>
      <c r="G62" s="2528">
        <v>2.5323490404824067</v>
      </c>
      <c r="H62" s="2529">
        <v>100</v>
      </c>
      <c r="I62" s="2526">
        <v>47.310904615240737</v>
      </c>
      <c r="J62" s="2530">
        <v>2.2891308088102522</v>
      </c>
    </row>
    <row r="63" spans="1:10" x14ac:dyDescent="0.2">
      <c r="A63" s="2550" t="s">
        <v>1857</v>
      </c>
      <c r="B63" s="2510"/>
      <c r="C63" s="2509"/>
      <c r="D63" s="2512"/>
      <c r="E63" s="2513"/>
      <c r="F63" s="2510"/>
      <c r="G63" s="2512"/>
      <c r="H63" s="2513"/>
      <c r="I63" s="2510">
        <v>0</v>
      </c>
      <c r="J63" s="2514">
        <v>0</v>
      </c>
    </row>
    <row r="64" spans="1:10" x14ac:dyDescent="0.2">
      <c r="A64" s="2160" t="s">
        <v>1841</v>
      </c>
      <c r="B64" s="2510">
        <v>0</v>
      </c>
      <c r="C64" s="2511">
        <v>6074131.1697809063</v>
      </c>
      <c r="D64" s="2512">
        <v>0</v>
      </c>
      <c r="E64" s="2513">
        <v>0</v>
      </c>
      <c r="F64" s="2510">
        <v>0</v>
      </c>
      <c r="G64" s="2512">
        <v>0</v>
      </c>
      <c r="H64" s="2513">
        <v>0</v>
      </c>
      <c r="I64" s="2510">
        <v>0</v>
      </c>
      <c r="J64" s="2514">
        <v>0</v>
      </c>
    </row>
    <row r="65" spans="1:10" x14ac:dyDescent="0.2">
      <c r="A65" s="2160" t="s">
        <v>1842</v>
      </c>
      <c r="B65" s="2510">
        <v>9170.625</v>
      </c>
      <c r="C65" s="2511">
        <v>1319748.8219296124</v>
      </c>
      <c r="D65" s="2512">
        <v>12102.921540108251</v>
      </c>
      <c r="E65" s="2513">
        <v>47.213159063266211</v>
      </c>
      <c r="F65" s="2510">
        <v>15.605422708459271</v>
      </c>
      <c r="G65" s="2512">
        <v>0.68969959262094327</v>
      </c>
      <c r="H65" s="2513">
        <v>17.317111787643519</v>
      </c>
      <c r="I65" s="2510">
        <v>5.4200273542060238</v>
      </c>
      <c r="J65" s="2514">
        <v>0.26224718597138141</v>
      </c>
    </row>
    <row r="66" spans="1:10" x14ac:dyDescent="0.2">
      <c r="A66" s="2547" t="s">
        <v>316</v>
      </c>
      <c r="B66" s="2516">
        <v>9170.625</v>
      </c>
      <c r="C66" s="2515"/>
      <c r="D66" s="2517">
        <v>12102.921540108251</v>
      </c>
      <c r="E66" s="2518">
        <v>47.213159063266211</v>
      </c>
      <c r="F66" s="2516">
        <v>15.605422708459271</v>
      </c>
      <c r="G66" s="2517">
        <v>0.68969959262094327</v>
      </c>
      <c r="H66" s="2518">
        <v>17.317111787643519</v>
      </c>
      <c r="I66" s="2516">
        <v>5.4200273542060238</v>
      </c>
      <c r="J66" s="2519">
        <v>0.26224718597138141</v>
      </c>
    </row>
    <row r="67" spans="1:10" x14ac:dyDescent="0.2">
      <c r="A67" s="2160" t="s">
        <v>1843</v>
      </c>
      <c r="B67" s="2510">
        <v>0</v>
      </c>
      <c r="C67" s="2511">
        <v>7593939.7198018646</v>
      </c>
      <c r="D67" s="2512">
        <v>0</v>
      </c>
      <c r="E67" s="2513">
        <v>0</v>
      </c>
      <c r="F67" s="2510">
        <v>0</v>
      </c>
      <c r="G67" s="2512">
        <v>0</v>
      </c>
      <c r="H67" s="2513">
        <v>0</v>
      </c>
      <c r="I67" s="2510">
        <v>0</v>
      </c>
      <c r="J67" s="2514">
        <v>0</v>
      </c>
    </row>
    <row r="68" spans="1:10" x14ac:dyDescent="0.2">
      <c r="A68" s="2547" t="s">
        <v>322</v>
      </c>
      <c r="B68" s="2516">
        <v>0</v>
      </c>
      <c r="C68" s="2531"/>
      <c r="D68" s="2517">
        <v>0</v>
      </c>
      <c r="E68" s="2518">
        <v>0</v>
      </c>
      <c r="F68" s="2516">
        <v>0</v>
      </c>
      <c r="G68" s="2517">
        <v>0</v>
      </c>
      <c r="H68" s="2518">
        <v>0</v>
      </c>
      <c r="I68" s="2516">
        <v>0</v>
      </c>
      <c r="J68" s="2519">
        <v>0</v>
      </c>
    </row>
    <row r="69" spans="1:10" x14ac:dyDescent="0.2">
      <c r="A69" s="2160" t="s">
        <v>1543</v>
      </c>
      <c r="B69" s="2510">
        <v>2079</v>
      </c>
      <c r="C69" s="2511">
        <v>8640000</v>
      </c>
      <c r="D69" s="2512">
        <v>17962.560000000001</v>
      </c>
      <c r="E69" s="2513">
        <v>10.703322586250168</v>
      </c>
      <c r="F69" s="2510">
        <v>3.5377821916049159</v>
      </c>
      <c r="G69" s="2512">
        <v>0.15635635009161764</v>
      </c>
      <c r="H69" s="2513">
        <v>25.701204331650306</v>
      </c>
      <c r="I69" s="2510">
        <v>8.0441376265169264</v>
      </c>
      <c r="J69" s="2514">
        <v>0.38921435599093912</v>
      </c>
    </row>
    <row r="70" spans="1:10" x14ac:dyDescent="0.2">
      <c r="A70" s="2160" t="s">
        <v>212</v>
      </c>
      <c r="B70" s="2510">
        <v>8156.25</v>
      </c>
      <c r="C70" s="2511">
        <v>4816000</v>
      </c>
      <c r="D70" s="2512">
        <v>39280.5</v>
      </c>
      <c r="E70" s="2513">
        <v>41.990848890862402</v>
      </c>
      <c r="F70" s="2510">
        <v>13.879286195419716</v>
      </c>
      <c r="G70" s="2512">
        <v>0.61341100550012329</v>
      </c>
      <c r="H70" s="2513">
        <v>56.203356133501572</v>
      </c>
      <c r="I70" s="2510">
        <v>17.590908424990541</v>
      </c>
      <c r="J70" s="2514">
        <v>0.85113338580369846</v>
      </c>
    </row>
    <row r="71" spans="1:10" x14ac:dyDescent="0.2">
      <c r="A71" s="2547" t="s">
        <v>317</v>
      </c>
      <c r="B71" s="2516">
        <v>10235.25</v>
      </c>
      <c r="C71" s="2531"/>
      <c r="D71" s="2517">
        <v>57243.06</v>
      </c>
      <c r="E71" s="2518">
        <v>52.694171477112576</v>
      </c>
      <c r="F71" s="2516">
        <v>17.417068387024631</v>
      </c>
      <c r="G71" s="2517">
        <v>0.76976735559174092</v>
      </c>
      <c r="H71" s="2518">
        <v>81.90456046515186</v>
      </c>
      <c r="I71" s="2516">
        <v>25.635046051507466</v>
      </c>
      <c r="J71" s="2519">
        <v>1.2403477417946376</v>
      </c>
    </row>
    <row r="72" spans="1:10" x14ac:dyDescent="0.2">
      <c r="A72" s="2160" t="s">
        <v>1844</v>
      </c>
      <c r="B72" s="2510">
        <v>18</v>
      </c>
      <c r="C72" s="2511">
        <v>30220717.109895468</v>
      </c>
      <c r="D72" s="2512">
        <v>543.97290797811843</v>
      </c>
      <c r="E72" s="2513">
        <v>9.2669459621213576E-2</v>
      </c>
      <c r="F72" s="2510">
        <v>3.0630148845064199E-2</v>
      </c>
      <c r="G72" s="2512">
        <v>1.3537346328278584E-3</v>
      </c>
      <c r="H72" s="2513">
        <v>0.77832774720460951</v>
      </c>
      <c r="I72" s="2510">
        <v>0.24360630872618444</v>
      </c>
      <c r="J72" s="2514">
        <v>1.1786853603006572E-2</v>
      </c>
    </row>
    <row r="73" spans="1:10" x14ac:dyDescent="0.2">
      <c r="A73" s="2547" t="s">
        <v>318</v>
      </c>
      <c r="B73" s="2516">
        <v>18</v>
      </c>
      <c r="C73" s="2515"/>
      <c r="D73" s="2517">
        <v>543.97290797811843</v>
      </c>
      <c r="E73" s="2518">
        <v>9.2669459621213576E-2</v>
      </c>
      <c r="F73" s="2516">
        <v>3.0630148845064199E-2</v>
      </c>
      <c r="G73" s="2517">
        <v>1.3537346328278584E-3</v>
      </c>
      <c r="H73" s="2518">
        <v>0.77832774720460951</v>
      </c>
      <c r="I73" s="2516">
        <v>0.24360630872618444</v>
      </c>
      <c r="J73" s="2519">
        <v>1.1786853603006572E-2</v>
      </c>
    </row>
    <row r="74" spans="1:10" x14ac:dyDescent="0.2">
      <c r="A74" s="2532" t="s">
        <v>136</v>
      </c>
      <c r="B74" s="2521">
        <v>19423.875</v>
      </c>
      <c r="C74" s="2520"/>
      <c r="D74" s="2522">
        <v>69889.95444808637</v>
      </c>
      <c r="E74" s="2523">
        <v>100</v>
      </c>
      <c r="F74" s="2521">
        <v>33.05312124432897</v>
      </c>
      <c r="G74" s="2522">
        <v>1.4608206828455121</v>
      </c>
      <c r="H74" s="2523">
        <v>99.999999999999986</v>
      </c>
      <c r="I74" s="2521">
        <v>31.298679714439675</v>
      </c>
      <c r="J74" s="2524">
        <v>1.5143817813690257</v>
      </c>
    </row>
    <row r="75" spans="1:10" x14ac:dyDescent="0.2">
      <c r="A75" s="2550" t="s">
        <v>1858</v>
      </c>
      <c r="B75" s="2510"/>
      <c r="C75" s="2509"/>
      <c r="D75" s="2512"/>
      <c r="E75" s="2513"/>
      <c r="F75" s="2510"/>
      <c r="G75" s="2512"/>
      <c r="H75" s="2513"/>
      <c r="I75" s="2510">
        <v>0</v>
      </c>
      <c r="J75" s="2514">
        <v>0</v>
      </c>
    </row>
    <row r="76" spans="1:10" x14ac:dyDescent="0.2">
      <c r="A76" s="2159" t="s">
        <v>1545</v>
      </c>
      <c r="B76" s="2510">
        <v>5100</v>
      </c>
      <c r="C76" s="2511">
        <v>8600000</v>
      </c>
      <c r="D76" s="2512">
        <v>43860</v>
      </c>
      <c r="E76" s="2513">
        <v>89.943124200872987</v>
      </c>
      <c r="F76" s="2510">
        <v>8.6785421727681911</v>
      </c>
      <c r="G76" s="2512">
        <v>0.38355814596789317</v>
      </c>
      <c r="H76" s="2513">
        <v>91.824942216862624</v>
      </c>
      <c r="I76" s="2510">
        <v>19.641736829217681</v>
      </c>
      <c r="J76" s="2514">
        <v>0.95036240122580462</v>
      </c>
    </row>
    <row r="77" spans="1:10" x14ac:dyDescent="0.2">
      <c r="A77" s="2159" t="s">
        <v>214</v>
      </c>
      <c r="B77" s="2510">
        <v>516</v>
      </c>
      <c r="C77" s="2511">
        <v>6300000</v>
      </c>
      <c r="D77" s="2512">
        <v>3250.8</v>
      </c>
      <c r="E77" s="2513">
        <v>9.1001278603236191</v>
      </c>
      <c r="F77" s="2510">
        <v>0.87806426689184047</v>
      </c>
      <c r="G77" s="2512">
        <v>3.8807059474398609E-2</v>
      </c>
      <c r="H77" s="2513">
        <v>6.8058486584262887</v>
      </c>
      <c r="I77" s="2510">
        <v>1.4557993179302517</v>
      </c>
      <c r="J77" s="2514">
        <v>7.0438625032030217E-2</v>
      </c>
    </row>
    <row r="78" spans="1:10" x14ac:dyDescent="0.2">
      <c r="A78" s="2159" t="s">
        <v>215</v>
      </c>
      <c r="B78" s="2510">
        <v>4</v>
      </c>
      <c r="C78" s="2511">
        <v>6000000</v>
      </c>
      <c r="D78" s="2512">
        <v>24</v>
      </c>
      <c r="E78" s="2513">
        <v>7.0543626824214098E-2</v>
      </c>
      <c r="F78" s="2510">
        <v>6.8066997433476007E-3</v>
      </c>
      <c r="G78" s="2512">
        <v>3.0082991840619074E-4</v>
      </c>
      <c r="H78" s="2513">
        <v>5.0246206411415938E-2</v>
      </c>
      <c r="I78" s="2510">
        <v>1.0747872409968636E-2</v>
      </c>
      <c r="J78" s="2514">
        <v>5.2003414567759483E-4</v>
      </c>
    </row>
    <row r="79" spans="1:10" x14ac:dyDescent="0.2">
      <c r="A79" s="2159" t="s">
        <v>216</v>
      </c>
      <c r="B79" s="2510">
        <v>30</v>
      </c>
      <c r="C79" s="2511">
        <v>15600000</v>
      </c>
      <c r="D79" s="2512">
        <v>468</v>
      </c>
      <c r="E79" s="2513">
        <v>0.52907720118160573</v>
      </c>
      <c r="F79" s="2510">
        <v>5.1050248075107003E-2</v>
      </c>
      <c r="G79" s="2512">
        <v>2.2562243880464303E-3</v>
      </c>
      <c r="H79" s="2513">
        <v>0.97980102502261068</v>
      </c>
      <c r="I79" s="2510">
        <v>0.20958351199438838</v>
      </c>
      <c r="J79" s="2514">
        <v>1.01406658407131E-2</v>
      </c>
    </row>
    <row r="80" spans="1:10" x14ac:dyDescent="0.2">
      <c r="A80" s="2159" t="s">
        <v>1547</v>
      </c>
      <c r="B80" s="2510">
        <v>20.25</v>
      </c>
      <c r="C80" s="2511">
        <v>8000000</v>
      </c>
      <c r="D80" s="2512">
        <v>162</v>
      </c>
      <c r="E80" s="2513">
        <v>0.35712711079758386</v>
      </c>
      <c r="F80" s="2510">
        <v>3.4458917450697228E-2</v>
      </c>
      <c r="G80" s="2512">
        <v>1.5229514619313407E-3</v>
      </c>
      <c r="H80" s="2513">
        <v>0.33916189327705754</v>
      </c>
      <c r="I80" s="2510">
        <v>7.2548138767288287E-2</v>
      </c>
      <c r="J80" s="2514">
        <v>3.5102304833237647E-3</v>
      </c>
    </row>
    <row r="81" spans="1:10" x14ac:dyDescent="0.2">
      <c r="A81" s="2159" t="s">
        <v>1548</v>
      </c>
      <c r="B81" s="2510">
        <v>0</v>
      </c>
      <c r="C81" s="2511">
        <v>6000000</v>
      </c>
      <c r="D81" s="2512">
        <v>0</v>
      </c>
      <c r="E81" s="2513">
        <v>0</v>
      </c>
      <c r="F81" s="2510">
        <v>0</v>
      </c>
      <c r="G81" s="2512">
        <v>0</v>
      </c>
      <c r="H81" s="2513">
        <v>0</v>
      </c>
      <c r="I81" s="2510">
        <v>0</v>
      </c>
      <c r="J81" s="2514">
        <v>0</v>
      </c>
    </row>
    <row r="82" spans="1:10" x14ac:dyDescent="0.2">
      <c r="A82" s="2532" t="s">
        <v>128</v>
      </c>
      <c r="B82" s="2521">
        <v>5670.25</v>
      </c>
      <c r="C82" s="2520"/>
      <c r="D82" s="2522">
        <v>47764.800000000003</v>
      </c>
      <c r="E82" s="2523">
        <v>100.00000000000001</v>
      </c>
      <c r="F82" s="2521">
        <v>9.648922304929183</v>
      </c>
      <c r="G82" s="2522">
        <v>0.42644521121067575</v>
      </c>
      <c r="H82" s="2523">
        <v>99.999999999999986</v>
      </c>
      <c r="I82" s="2521">
        <v>21.39041567031958</v>
      </c>
      <c r="J82" s="2524">
        <v>1.0349719567275493</v>
      </c>
    </row>
    <row r="83" spans="1:10" ht="14.25" thickBot="1" x14ac:dyDescent="0.25">
      <c r="A83" s="2533" t="s">
        <v>1845</v>
      </c>
      <c r="B83" s="2526">
        <v>58765.6302</v>
      </c>
      <c r="C83" s="2534"/>
      <c r="D83" s="2528">
        <v>223300.00845320825</v>
      </c>
      <c r="E83" s="2535"/>
      <c r="F83" s="2536">
        <v>100</v>
      </c>
      <c r="G83" s="2537">
        <v>4.4196149345385942</v>
      </c>
      <c r="H83" s="2538"/>
      <c r="I83" s="2536">
        <v>100</v>
      </c>
      <c r="J83" s="2539">
        <v>4.8384845469068267</v>
      </c>
    </row>
    <row r="84" spans="1:10" ht="15" thickBot="1" x14ac:dyDescent="0.25">
      <c r="A84" s="2540" t="s">
        <v>1846</v>
      </c>
      <c r="B84" s="2541">
        <v>1329654.982852824</v>
      </c>
      <c r="C84" s="2542"/>
      <c r="D84" s="2543">
        <v>4615081.5671398742</v>
      </c>
      <c r="E84" s="2544"/>
      <c r="F84" s="2101"/>
      <c r="G84" s="2101"/>
      <c r="H84" s="2101"/>
      <c r="I84" s="2101"/>
      <c r="J84" s="2101"/>
    </row>
    <row r="85" spans="1:10" ht="16.5" thickBot="1" x14ac:dyDescent="0.3">
      <c r="A85" s="2545" t="s">
        <v>1847</v>
      </c>
      <c r="B85" s="2552">
        <v>4.4196149345385942</v>
      </c>
      <c r="C85" s="2546"/>
      <c r="D85" s="2553">
        <v>4.8384845469068276</v>
      </c>
      <c r="E85" s="2544"/>
      <c r="F85" s="2101"/>
      <c r="G85" s="2101"/>
      <c r="H85" s="2101"/>
      <c r="I85" s="2101"/>
      <c r="J85" s="2101"/>
    </row>
    <row r="86" spans="1:10" x14ac:dyDescent="0.2">
      <c r="A86" s="471" t="s">
        <v>2035</v>
      </c>
      <c r="B86" s="375"/>
      <c r="C86" s="375"/>
      <c r="D86" s="1794"/>
      <c r="E86" s="375"/>
      <c r="F86" s="375"/>
      <c r="H86" s="375"/>
      <c r="I86" s="375"/>
      <c r="J86" s="375"/>
    </row>
    <row r="87" spans="1:10" x14ac:dyDescent="0.2">
      <c r="A87" s="375" t="s">
        <v>1848</v>
      </c>
      <c r="B87" s="375"/>
      <c r="C87" s="375"/>
      <c r="D87" s="375"/>
      <c r="E87" s="375"/>
      <c r="F87" s="375"/>
      <c r="G87" s="375"/>
      <c r="H87" s="375"/>
      <c r="I87" s="375"/>
      <c r="J87" s="375"/>
    </row>
    <row r="88" spans="1:10" x14ac:dyDescent="0.2">
      <c r="A88" s="375" t="s">
        <v>2036</v>
      </c>
      <c r="B88" s="375"/>
      <c r="C88" s="375"/>
      <c r="D88" s="375"/>
      <c r="E88" s="375"/>
      <c r="F88" s="375"/>
      <c r="G88" s="375"/>
      <c r="H88" s="375"/>
      <c r="I88" s="375"/>
      <c r="J88" s="375"/>
    </row>
    <row r="92" spans="1:10" ht="13.5" thickBot="1" x14ac:dyDescent="0.25">
      <c r="A92" s="3564" t="s">
        <v>2033</v>
      </c>
      <c r="B92" s="3564"/>
      <c r="C92" s="3564"/>
      <c r="D92" s="3564"/>
      <c r="E92" s="3564"/>
      <c r="F92" s="3564"/>
      <c r="G92" s="3564"/>
      <c r="H92" s="3564"/>
      <c r="I92" s="3564"/>
      <c r="J92" s="3564"/>
    </row>
    <row r="93" spans="1:10" ht="13.5" customHeight="1" thickBot="1" x14ac:dyDescent="0.25">
      <c r="A93" s="3569" t="s">
        <v>360</v>
      </c>
      <c r="B93" s="3575" t="s">
        <v>1270</v>
      </c>
      <c r="C93" s="3575" t="s">
        <v>1837</v>
      </c>
      <c r="D93" s="3577" t="s">
        <v>1849</v>
      </c>
      <c r="E93" s="3571" t="s">
        <v>1854</v>
      </c>
      <c r="F93" s="3572"/>
      <c r="G93" s="3573"/>
      <c r="H93" s="3571" t="s">
        <v>1855</v>
      </c>
      <c r="I93" s="3572"/>
      <c r="J93" s="3574"/>
    </row>
    <row r="94" spans="1:10" ht="13.5" customHeight="1" thickBot="1" x14ac:dyDescent="0.25">
      <c r="A94" s="3570"/>
      <c r="B94" s="3576"/>
      <c r="C94" s="3576"/>
      <c r="D94" s="3578"/>
      <c r="E94" s="2500" t="s">
        <v>1853</v>
      </c>
      <c r="F94" s="2499" t="s">
        <v>1229</v>
      </c>
      <c r="G94" s="2501" t="s">
        <v>1838</v>
      </c>
      <c r="H94" s="2500" t="s">
        <v>1853</v>
      </c>
      <c r="I94" s="2499" t="s">
        <v>1229</v>
      </c>
      <c r="J94" s="2502" t="s">
        <v>1838</v>
      </c>
    </row>
    <row r="95" spans="1:10" x14ac:dyDescent="0.2">
      <c r="A95" s="2551" t="s">
        <v>1856</v>
      </c>
      <c r="B95" s="2503"/>
      <c r="C95" s="2503"/>
      <c r="D95" s="2504"/>
      <c r="E95" s="2505"/>
      <c r="F95" s="2506"/>
      <c r="G95" s="2507"/>
      <c r="H95" s="2505"/>
      <c r="I95" s="2506"/>
      <c r="J95" s="2508"/>
    </row>
    <row r="96" spans="1:10" x14ac:dyDescent="0.2">
      <c r="A96" s="923" t="s">
        <v>416</v>
      </c>
      <c r="B96" s="2510">
        <v>123.2</v>
      </c>
      <c r="C96" s="2511">
        <v>3800000</v>
      </c>
      <c r="D96" s="2512">
        <v>468.16</v>
      </c>
      <c r="E96" s="2513">
        <v>0.49392902296068353</v>
      </c>
      <c r="F96" s="2510">
        <v>0.2949804479680348</v>
      </c>
      <c r="G96" s="2512">
        <v>9.2655614869106753E-3</v>
      </c>
      <c r="H96" s="2513">
        <v>1.0698264316042214</v>
      </c>
      <c r="I96" s="2510">
        <v>0.35542914972446055</v>
      </c>
      <c r="J96" s="2514">
        <v>1.0144132735017618E-2</v>
      </c>
    </row>
    <row r="97" spans="1:10" x14ac:dyDescent="0.2">
      <c r="A97" s="923" t="s">
        <v>417</v>
      </c>
      <c r="B97" s="2510">
        <v>12405.779999999999</v>
      </c>
      <c r="C97" s="2511">
        <v>1006400</v>
      </c>
      <c r="D97" s="2512">
        <v>12485.176991999999</v>
      </c>
      <c r="E97" s="2513">
        <v>49.736808396633016</v>
      </c>
      <c r="F97" s="2510">
        <v>29.703429722344854</v>
      </c>
      <c r="G97" s="2512">
        <v>0.93300744629128829</v>
      </c>
      <c r="H97" s="2513">
        <v>28.530785093340921</v>
      </c>
      <c r="I97" s="2510">
        <v>9.4788017823520967</v>
      </c>
      <c r="J97" s="2514">
        <v>0.27052993127784514</v>
      </c>
    </row>
    <row r="98" spans="1:10" x14ac:dyDescent="0.2">
      <c r="A98" s="923" t="s">
        <v>285</v>
      </c>
      <c r="B98" s="2510">
        <v>1752.4</v>
      </c>
      <c r="C98" s="2511">
        <v>1367762.75</v>
      </c>
      <c r="D98" s="2512">
        <v>2396.8674430999999</v>
      </c>
      <c r="E98" s="2513">
        <v>7.0256592519180332</v>
      </c>
      <c r="F98" s="2510">
        <v>4.1958095537271447</v>
      </c>
      <c r="G98" s="2512">
        <v>0.13179358725375218</v>
      </c>
      <c r="H98" s="2513">
        <v>5.4772559460013817</v>
      </c>
      <c r="I98" s="2510">
        <v>1.8197124002547735</v>
      </c>
      <c r="J98" s="2514">
        <v>5.1935538044789571E-2</v>
      </c>
    </row>
    <row r="99" spans="1:10" x14ac:dyDescent="0.2">
      <c r="A99" s="923" t="s">
        <v>206</v>
      </c>
      <c r="B99" s="2510">
        <v>63</v>
      </c>
      <c r="C99" s="2511">
        <v>5133502</v>
      </c>
      <c r="D99" s="2512">
        <v>323.41062599999998</v>
      </c>
      <c r="E99" s="2513">
        <v>0.25257734128671316</v>
      </c>
      <c r="F99" s="2510">
        <v>0.15084227452910867</v>
      </c>
      <c r="G99" s="2512">
        <v>4.7380712148975043E-3</v>
      </c>
      <c r="H99" s="2513">
        <v>0.73904911986600175</v>
      </c>
      <c r="I99" s="2510">
        <v>0.24553478257654543</v>
      </c>
      <c r="J99" s="2514">
        <v>7.0076903581235885E-3</v>
      </c>
    </row>
    <row r="100" spans="1:10" x14ac:dyDescent="0.2">
      <c r="A100" s="923" t="s">
        <v>435</v>
      </c>
      <c r="B100" s="2510">
        <v>0</v>
      </c>
      <c r="C100" s="2511">
        <v>1029687.5</v>
      </c>
      <c r="D100" s="2512">
        <v>0</v>
      </c>
      <c r="E100" s="2513">
        <v>0</v>
      </c>
      <c r="F100" s="2510">
        <v>0</v>
      </c>
      <c r="G100" s="2512">
        <v>0</v>
      </c>
      <c r="H100" s="2513">
        <v>0</v>
      </c>
      <c r="I100" s="2510">
        <v>0</v>
      </c>
      <c r="J100" s="2514">
        <v>0</v>
      </c>
    </row>
    <row r="101" spans="1:10" x14ac:dyDescent="0.2">
      <c r="A101" s="925" t="s">
        <v>437</v>
      </c>
      <c r="B101" s="2510">
        <v>0</v>
      </c>
      <c r="C101" s="2511">
        <v>7750000</v>
      </c>
      <c r="D101" s="2512">
        <v>0</v>
      </c>
      <c r="E101" s="2513">
        <v>0</v>
      </c>
      <c r="F101" s="2510">
        <v>0</v>
      </c>
      <c r="G101" s="2512">
        <v>0</v>
      </c>
      <c r="H101" s="2513">
        <v>0</v>
      </c>
      <c r="I101" s="2510">
        <v>0</v>
      </c>
      <c r="J101" s="2514">
        <v>0</v>
      </c>
    </row>
    <row r="102" spans="1:10" x14ac:dyDescent="0.2">
      <c r="A102" s="2097" t="s">
        <v>436</v>
      </c>
      <c r="B102" s="2510">
        <v>0</v>
      </c>
      <c r="C102" s="2511">
        <v>0</v>
      </c>
      <c r="D102" s="2512">
        <v>0</v>
      </c>
      <c r="E102" s="2513">
        <v>0</v>
      </c>
      <c r="F102" s="2510">
        <v>0</v>
      </c>
      <c r="G102" s="2512">
        <v>0</v>
      </c>
      <c r="H102" s="2513">
        <v>0</v>
      </c>
      <c r="I102" s="2510">
        <v>0</v>
      </c>
      <c r="J102" s="2514">
        <v>0</v>
      </c>
    </row>
    <row r="103" spans="1:10" x14ac:dyDescent="0.2">
      <c r="A103" s="2515" t="s">
        <v>286</v>
      </c>
      <c r="B103" s="2516">
        <v>14344.38</v>
      </c>
      <c r="C103" s="2515"/>
      <c r="D103" s="2517">
        <v>15673.615061099999</v>
      </c>
      <c r="E103" s="2672">
        <v>57.50897401279844</v>
      </c>
      <c r="F103" s="2673">
        <v>34.345061998569143</v>
      </c>
      <c r="G103" s="2517">
        <v>1.0788046662468485</v>
      </c>
      <c r="H103" s="2672">
        <v>35.816916590812525</v>
      </c>
      <c r="I103" s="2673">
        <v>11.899478114907875</v>
      </c>
      <c r="J103" s="2519">
        <v>0.33961729241577587</v>
      </c>
    </row>
    <row r="104" spans="1:10" x14ac:dyDescent="0.2">
      <c r="A104" s="931" t="s">
        <v>418</v>
      </c>
      <c r="B104" s="2510">
        <v>15.6</v>
      </c>
      <c r="C104" s="2511">
        <v>3883500</v>
      </c>
      <c r="D104" s="2512">
        <v>60.582599999999999</v>
      </c>
      <c r="E104" s="2513">
        <v>6.2542960699567052E-2</v>
      </c>
      <c r="F104" s="2510">
        <v>3.735142035958882E-2</v>
      </c>
      <c r="G104" s="2512">
        <v>1.1732366817841439E-3</v>
      </c>
      <c r="H104" s="2513">
        <v>0.13844170107507242</v>
      </c>
      <c r="I104" s="2510">
        <v>4.5994578789510215E-2</v>
      </c>
      <c r="J104" s="2514">
        <v>1.3127091930803106E-3</v>
      </c>
    </row>
    <row r="105" spans="1:10" x14ac:dyDescent="0.2">
      <c r="A105" s="931" t="s">
        <v>419</v>
      </c>
      <c r="B105" s="2510">
        <v>0</v>
      </c>
      <c r="C105" s="2511">
        <v>1010499.9999999999</v>
      </c>
      <c r="D105" s="2512">
        <v>0</v>
      </c>
      <c r="E105" s="2513">
        <v>0</v>
      </c>
      <c r="F105" s="2510">
        <v>0</v>
      </c>
      <c r="G105" s="2512">
        <v>0</v>
      </c>
      <c r="H105" s="2513">
        <v>0</v>
      </c>
      <c r="I105" s="2510">
        <v>0</v>
      </c>
      <c r="J105" s="2514">
        <v>0</v>
      </c>
    </row>
    <row r="106" spans="1:10" x14ac:dyDescent="0.2">
      <c r="A106" s="923" t="s">
        <v>97</v>
      </c>
      <c r="B106" s="2510">
        <v>0</v>
      </c>
      <c r="C106" s="2511">
        <v>998500</v>
      </c>
      <c r="D106" s="2512">
        <v>0</v>
      </c>
      <c r="E106" s="2513">
        <v>0</v>
      </c>
      <c r="F106" s="2510">
        <v>0</v>
      </c>
      <c r="G106" s="2512">
        <v>0</v>
      </c>
      <c r="H106" s="2513">
        <v>0</v>
      </c>
      <c r="I106" s="2510">
        <v>0</v>
      </c>
      <c r="J106" s="2514">
        <v>0</v>
      </c>
    </row>
    <row r="107" spans="1:10" x14ac:dyDescent="0.2">
      <c r="A107" s="923" t="s">
        <v>423</v>
      </c>
      <c r="B107" s="2510">
        <v>0</v>
      </c>
      <c r="C107" s="2511">
        <v>1897499.9999999998</v>
      </c>
      <c r="D107" s="2512">
        <v>0</v>
      </c>
      <c r="E107" s="2513">
        <v>0</v>
      </c>
      <c r="F107" s="2510">
        <v>0</v>
      </c>
      <c r="G107" s="2512">
        <v>0</v>
      </c>
      <c r="H107" s="2513">
        <v>0</v>
      </c>
      <c r="I107" s="2510">
        <v>0</v>
      </c>
      <c r="J107" s="2514">
        <v>0</v>
      </c>
    </row>
    <row r="108" spans="1:10" x14ac:dyDescent="0.2">
      <c r="A108" s="923" t="s">
        <v>424</v>
      </c>
      <c r="B108" s="2510">
        <v>76.8</v>
      </c>
      <c r="C108" s="2511">
        <v>1520140</v>
      </c>
      <c r="D108" s="2512">
        <v>116.746752</v>
      </c>
      <c r="E108" s="2513">
        <v>0.30790380652094551</v>
      </c>
      <c r="F108" s="2510">
        <v>0.18388391561643724</v>
      </c>
      <c r="G108" s="2512">
        <v>5.7759344333988619E-3</v>
      </c>
      <c r="H108" s="2513">
        <v>0.26678648558942025</v>
      </c>
      <c r="I108" s="2510">
        <v>8.8634652248061482E-2</v>
      </c>
      <c r="J108" s="2514">
        <v>2.5296790598730847E-3</v>
      </c>
    </row>
    <row r="109" spans="1:10" x14ac:dyDescent="0.2">
      <c r="A109" s="923" t="s">
        <v>429</v>
      </c>
      <c r="B109" s="2510">
        <v>2317.52</v>
      </c>
      <c r="C109" s="2511">
        <v>1595500</v>
      </c>
      <c r="D109" s="2512">
        <v>3697.6031600000001</v>
      </c>
      <c r="E109" s="2513">
        <v>9.2913180949013245</v>
      </c>
      <c r="F109" s="2510">
        <v>5.5488886994714282</v>
      </c>
      <c r="G109" s="2512">
        <v>0.17429483812617877</v>
      </c>
      <c r="H109" s="2513">
        <v>8.449661641642372</v>
      </c>
      <c r="I109" s="2510">
        <v>2.8072367292747749</v>
      </c>
      <c r="J109" s="2514">
        <v>8.0119995848557293E-2</v>
      </c>
    </row>
    <row r="110" spans="1:10" x14ac:dyDescent="0.2">
      <c r="A110" s="923" t="s">
        <v>430</v>
      </c>
      <c r="B110" s="2510">
        <v>0</v>
      </c>
      <c r="C110" s="2511">
        <v>949000</v>
      </c>
      <c r="D110" s="2512">
        <v>0</v>
      </c>
      <c r="E110" s="2513">
        <v>0</v>
      </c>
      <c r="F110" s="2510">
        <v>0</v>
      </c>
      <c r="G110" s="2512">
        <v>0</v>
      </c>
      <c r="H110" s="2513">
        <v>0</v>
      </c>
      <c r="I110" s="2510">
        <v>0</v>
      </c>
      <c r="J110" s="2514">
        <v>0</v>
      </c>
    </row>
    <row r="111" spans="1:10" x14ac:dyDescent="0.2">
      <c r="A111" s="923" t="s">
        <v>287</v>
      </c>
      <c r="B111" s="2510">
        <v>0</v>
      </c>
      <c r="C111" s="2511">
        <v>1286500.0000000002</v>
      </c>
      <c r="D111" s="2512">
        <v>0</v>
      </c>
      <c r="E111" s="2513">
        <v>0</v>
      </c>
      <c r="F111" s="2510">
        <v>0</v>
      </c>
      <c r="G111" s="2512">
        <v>0</v>
      </c>
      <c r="H111" s="2513">
        <v>0</v>
      </c>
      <c r="I111" s="2510">
        <v>0</v>
      </c>
      <c r="J111" s="2514">
        <v>0</v>
      </c>
    </row>
    <row r="112" spans="1:10" x14ac:dyDescent="0.2">
      <c r="A112" s="923" t="s">
        <v>433</v>
      </c>
      <c r="B112" s="2510">
        <v>0</v>
      </c>
      <c r="C112" s="2511">
        <v>1540000</v>
      </c>
      <c r="D112" s="2512">
        <v>0</v>
      </c>
      <c r="E112" s="2513">
        <v>0</v>
      </c>
      <c r="F112" s="2510">
        <v>0</v>
      </c>
      <c r="G112" s="2512">
        <v>0</v>
      </c>
      <c r="H112" s="2513">
        <v>0</v>
      </c>
      <c r="I112" s="2510">
        <v>0</v>
      </c>
      <c r="J112" s="2514">
        <v>0</v>
      </c>
    </row>
    <row r="113" spans="1:10" x14ac:dyDescent="0.2">
      <c r="A113" s="923" t="s">
        <v>434</v>
      </c>
      <c r="B113" s="2510">
        <v>350.46000000000004</v>
      </c>
      <c r="C113" s="2511">
        <v>905500</v>
      </c>
      <c r="D113" s="2512">
        <v>317.34153000000003</v>
      </c>
      <c r="E113" s="2513">
        <v>1.4050516671006585</v>
      </c>
      <c r="F113" s="2510">
        <v>0.83911402430907034</v>
      </c>
      <c r="G113" s="2512">
        <v>2.6357213301158408E-2</v>
      </c>
      <c r="H113" s="2513">
        <v>0.72518018762757175</v>
      </c>
      <c r="I113" s="2510">
        <v>0.24092709795830355</v>
      </c>
      <c r="J113" s="2514">
        <v>6.8761846433987852E-3</v>
      </c>
    </row>
    <row r="114" spans="1:10" x14ac:dyDescent="0.2">
      <c r="A114" s="897" t="s">
        <v>99</v>
      </c>
      <c r="B114" s="2510">
        <v>143.28</v>
      </c>
      <c r="C114" s="2511">
        <v>1688500</v>
      </c>
      <c r="D114" s="2512">
        <v>241.92828</v>
      </c>
      <c r="E114" s="2513">
        <v>0.57443303904063903</v>
      </c>
      <c r="F114" s="2510">
        <v>0.34305843007191572</v>
      </c>
      <c r="G114" s="2512">
        <v>1.0775727677309752E-2</v>
      </c>
      <c r="H114" s="2513">
        <v>0.55284789067102469</v>
      </c>
      <c r="I114" s="2510">
        <v>0.1836730238694062</v>
      </c>
      <c r="J114" s="2514">
        <v>5.2421236002104148E-3</v>
      </c>
    </row>
    <row r="115" spans="1:10" x14ac:dyDescent="0.2">
      <c r="A115" s="2515" t="s">
        <v>288</v>
      </c>
      <c r="B115" s="2516">
        <v>2903.6600000000003</v>
      </c>
      <c r="C115" s="2515"/>
      <c r="D115" s="2517">
        <v>4434.2023220000001</v>
      </c>
      <c r="E115" s="2518">
        <v>11.641249568263136</v>
      </c>
      <c r="F115" s="2516">
        <v>6.9522964898284414</v>
      </c>
      <c r="G115" s="2517">
        <v>0.21837695021982997</v>
      </c>
      <c r="H115" s="2518">
        <v>10.132917906605462</v>
      </c>
      <c r="I115" s="2516">
        <v>3.3664660821400556</v>
      </c>
      <c r="J115" s="2519">
        <v>9.6080692345119886E-2</v>
      </c>
    </row>
    <row r="116" spans="1:10" x14ac:dyDescent="0.2">
      <c r="A116" s="2520" t="s">
        <v>113</v>
      </c>
      <c r="B116" s="2521">
        <v>17248.04</v>
      </c>
      <c r="C116" s="2520"/>
      <c r="D116" s="2522">
        <v>20107.817383099999</v>
      </c>
      <c r="E116" s="2523">
        <v>69.150223581061582</v>
      </c>
      <c r="F116" s="2521">
        <v>41.297358488397592</v>
      </c>
      <c r="G116" s="2522">
        <v>1.2971816164666785</v>
      </c>
      <c r="H116" s="2523">
        <v>45.949834497417982</v>
      </c>
      <c r="I116" s="2521">
        <v>15.265944197047931</v>
      </c>
      <c r="J116" s="2524">
        <v>0.43569798476089572</v>
      </c>
    </row>
    <row r="117" spans="1:10" x14ac:dyDescent="0.2">
      <c r="A117" s="923" t="s">
        <v>911</v>
      </c>
      <c r="B117" s="2510">
        <v>70.400000000000006</v>
      </c>
      <c r="C117" s="2511">
        <v>4620000.0000000009</v>
      </c>
      <c r="D117" s="2512">
        <v>325.2480000000001</v>
      </c>
      <c r="E117" s="2513">
        <v>0.28224515597753341</v>
      </c>
      <c r="F117" s="2510">
        <v>0.16856025598173416</v>
      </c>
      <c r="G117" s="2512">
        <v>5.2946065639489573E-3</v>
      </c>
      <c r="H117" s="2513">
        <v>0.74324783669345917</v>
      </c>
      <c r="I117" s="2510">
        <v>0.24692972507173055</v>
      </c>
      <c r="J117" s="2514">
        <v>7.0475027422227674E-3</v>
      </c>
    </row>
    <row r="118" spans="1:10" x14ac:dyDescent="0.2">
      <c r="A118" s="923" t="s">
        <v>912</v>
      </c>
      <c r="B118" s="2510">
        <v>6</v>
      </c>
      <c r="C118" s="2511">
        <v>918000</v>
      </c>
      <c r="D118" s="2512">
        <v>5.508</v>
      </c>
      <c r="E118" s="2513">
        <v>2.405498488444887E-2</v>
      </c>
      <c r="F118" s="2510">
        <v>1.436593090753416E-2</v>
      </c>
      <c r="G118" s="2512">
        <v>4.5124487760928614E-4</v>
      </c>
      <c r="H118" s="2513">
        <v>1.2586731000675092E-2</v>
      </c>
      <c r="I118" s="2510">
        <v>4.1816980448614333E-3</v>
      </c>
      <c r="J118" s="2514">
        <v>1.1934783643300803E-4</v>
      </c>
    </row>
    <row r="119" spans="1:10" x14ac:dyDescent="0.2">
      <c r="A119" s="923" t="s">
        <v>913</v>
      </c>
      <c r="B119" s="2510">
        <v>51</v>
      </c>
      <c r="C119" s="2511">
        <v>1310000.0000000002</v>
      </c>
      <c r="D119" s="2512">
        <v>66.810000000000016</v>
      </c>
      <c r="E119" s="2513">
        <v>0.20446737151781541</v>
      </c>
      <c r="F119" s="2510">
        <v>0.12211041271404037</v>
      </c>
      <c r="G119" s="2512">
        <v>3.8355814596789323E-3</v>
      </c>
      <c r="H119" s="2513">
        <v>0.15267238528596644</v>
      </c>
      <c r="I119" s="2510">
        <v>5.0722448507115547E-2</v>
      </c>
      <c r="J119" s="2514">
        <v>1.4476450530300049E-3</v>
      </c>
    </row>
    <row r="120" spans="1:10" x14ac:dyDescent="0.2">
      <c r="A120" s="897" t="s">
        <v>914</v>
      </c>
      <c r="B120" s="2510">
        <v>748</v>
      </c>
      <c r="C120" s="2511">
        <v>1335000</v>
      </c>
      <c r="D120" s="2512">
        <v>998.58</v>
      </c>
      <c r="E120" s="2513">
        <v>2.9988547822612928</v>
      </c>
      <c r="F120" s="2510">
        <v>1.7909527198059254</v>
      </c>
      <c r="G120" s="2512">
        <v>5.625519474195767E-2</v>
      </c>
      <c r="H120" s="2513">
        <v>2.2819277129001696</v>
      </c>
      <c r="I120" s="2510">
        <v>0.75812636776284137</v>
      </c>
      <c r="J120" s="2514">
        <v>2.1637320716280529E-2</v>
      </c>
    </row>
    <row r="121" spans="1:10" x14ac:dyDescent="0.2">
      <c r="A121" s="2520" t="s">
        <v>289</v>
      </c>
      <c r="B121" s="2521">
        <v>875.4</v>
      </c>
      <c r="C121" s="2520"/>
      <c r="D121" s="2522">
        <v>1396.1460000000002</v>
      </c>
      <c r="E121" s="2523">
        <v>3.5096222946410895</v>
      </c>
      <c r="F121" s="2521">
        <v>2.0959893194092341</v>
      </c>
      <c r="G121" s="2522">
        <v>6.5836627643194839E-2</v>
      </c>
      <c r="H121" s="2523">
        <v>3.1904346658802707</v>
      </c>
      <c r="I121" s="2521">
        <v>1.059960239386549</v>
      </c>
      <c r="J121" s="2524">
        <v>3.0251816347966306E-2</v>
      </c>
    </row>
    <row r="122" spans="1:10" x14ac:dyDescent="0.2">
      <c r="A122" s="923" t="s">
        <v>952</v>
      </c>
      <c r="B122" s="2510">
        <v>28.2</v>
      </c>
      <c r="C122" s="2511">
        <v>8061000.0000000028</v>
      </c>
      <c r="D122" s="2512">
        <v>227.32020000000006</v>
      </c>
      <c r="E122" s="2513">
        <v>0.11305842895690968</v>
      </c>
      <c r="F122" s="2510">
        <v>6.7519875265410548E-2</v>
      </c>
      <c r="G122" s="2512">
        <v>2.1208509247636446E-3</v>
      </c>
      <c r="H122" s="2513">
        <v>0.51946590566805784</v>
      </c>
      <c r="I122" s="2510">
        <v>0.17258250470179926</v>
      </c>
      <c r="J122" s="2514">
        <v>4.9255944167608343E-3</v>
      </c>
    </row>
    <row r="123" spans="1:10" x14ac:dyDescent="0.2">
      <c r="A123" s="923" t="s">
        <v>290</v>
      </c>
      <c r="B123" s="2510">
        <v>577.42082288168092</v>
      </c>
      <c r="C123" s="2511">
        <v>12158464</v>
      </c>
      <c r="D123" s="2512">
        <v>7020.5502878572943</v>
      </c>
      <c r="E123" s="2513">
        <v>2.3149748610641439</v>
      </c>
      <c r="F123" s="2510">
        <v>1.3825312743482914</v>
      </c>
      <c r="G123" s="2512">
        <v>4.3426364758382893E-2</v>
      </c>
      <c r="H123" s="2513">
        <v>16.043169562449499</v>
      </c>
      <c r="I123" s="2510">
        <v>5.3300329361990233</v>
      </c>
      <c r="J123" s="2514">
        <v>0.15212191129718586</v>
      </c>
    </row>
    <row r="124" spans="1:10" x14ac:dyDescent="0.2">
      <c r="A124" s="923" t="s">
        <v>75</v>
      </c>
      <c r="B124" s="2510">
        <v>575.40417711831913</v>
      </c>
      <c r="C124" s="2511">
        <v>13258464</v>
      </c>
      <c r="D124" s="2512">
        <v>7628.9755677728581</v>
      </c>
      <c r="E124" s="2513">
        <v>2.3068897971716509</v>
      </c>
      <c r="F124" s="2510">
        <v>1.3777027753980535</v>
      </c>
      <c r="G124" s="2512">
        <v>4.3274697913271321E-2</v>
      </c>
      <c r="H124" s="2513">
        <v>17.433526376593953</v>
      </c>
      <c r="I124" s="2510">
        <v>5.7919521089417945</v>
      </c>
      <c r="J124" s="2514">
        <v>0.16530532465758341</v>
      </c>
    </row>
    <row r="125" spans="1:10" x14ac:dyDescent="0.2">
      <c r="A125" s="923" t="s">
        <v>205</v>
      </c>
      <c r="B125" s="2510">
        <v>648.9</v>
      </c>
      <c r="C125" s="2511">
        <v>3219999.9999999995</v>
      </c>
      <c r="D125" s="2512">
        <v>2089.4579999999996</v>
      </c>
      <c r="E125" s="2513">
        <v>2.6015466152531452</v>
      </c>
      <c r="F125" s="2510">
        <v>1.5536754276498195</v>
      </c>
      <c r="G125" s="2512">
        <v>4.8802133513444292E-2</v>
      </c>
      <c r="H125" s="2513">
        <v>4.774772291795311</v>
      </c>
      <c r="I125" s="2510">
        <v>1.5863257867501959</v>
      </c>
      <c r="J125" s="2514">
        <v>4.5274562748300662E-2</v>
      </c>
    </row>
    <row r="126" spans="1:10" x14ac:dyDescent="0.2">
      <c r="A126" s="923" t="s">
        <v>93</v>
      </c>
      <c r="B126" s="2510">
        <v>1004.25</v>
      </c>
      <c r="C126" s="2511">
        <v>120000</v>
      </c>
      <c r="D126" s="2512">
        <v>120.51</v>
      </c>
      <c r="E126" s="2513">
        <v>4.0262030950346297</v>
      </c>
      <c r="F126" s="2510">
        <v>2.4044976856485301</v>
      </c>
      <c r="G126" s="2512">
        <v>7.5527111389854254E-2</v>
      </c>
      <c r="H126" s="2513">
        <v>0.27538615702457431</v>
      </c>
      <c r="I126" s="2510">
        <v>9.1491726831200312E-2</v>
      </c>
      <c r="J126" s="2514">
        <v>2.6112214539836232E-3</v>
      </c>
    </row>
    <row r="127" spans="1:10" x14ac:dyDescent="0.2">
      <c r="A127" s="897" t="s">
        <v>219</v>
      </c>
      <c r="B127" s="2510">
        <v>2309.75</v>
      </c>
      <c r="C127" s="2511">
        <v>934000</v>
      </c>
      <c r="D127" s="2512">
        <v>2157.3065000000001</v>
      </c>
      <c r="E127" s="2513">
        <v>9.260166889475963</v>
      </c>
      <c r="F127" s="2510">
        <v>5.5302848189461713</v>
      </c>
      <c r="G127" s="2512">
        <v>0.17371047600967476</v>
      </c>
      <c r="H127" s="2513">
        <v>4.929817828886689</v>
      </c>
      <c r="I127" s="2510">
        <v>1.637836669066242</v>
      </c>
      <c r="J127" s="2514">
        <v>4.674471011217593E-2</v>
      </c>
    </row>
    <row r="128" spans="1:10" x14ac:dyDescent="0.2">
      <c r="A128" s="2520" t="s">
        <v>1839</v>
      </c>
      <c r="B128" s="2521">
        <v>5143.9250000000002</v>
      </c>
      <c r="C128" s="2520"/>
      <c r="D128" s="2522">
        <v>19244.12055563015</v>
      </c>
      <c r="E128" s="2523">
        <v>20.622839686956443</v>
      </c>
      <c r="F128" s="2521">
        <v>12.316211857256278</v>
      </c>
      <c r="G128" s="2522">
        <v>0.38686163450939121</v>
      </c>
      <c r="H128" s="2523">
        <v>43.976138122418078</v>
      </c>
      <c r="I128" s="2521">
        <v>14.610221732490256</v>
      </c>
      <c r="J128" s="2524">
        <v>0.41698332468599025</v>
      </c>
    </row>
    <row r="129" spans="1:10" x14ac:dyDescent="0.2">
      <c r="A129" s="923" t="s">
        <v>958</v>
      </c>
      <c r="B129" s="2510">
        <v>100</v>
      </c>
      <c r="C129" s="2511">
        <v>2560000.0000000005</v>
      </c>
      <c r="D129" s="2512">
        <v>256.00000000000006</v>
      </c>
      <c r="E129" s="2513">
        <v>0.40091641474081446</v>
      </c>
      <c r="F129" s="2510">
        <v>0.23943218179223602</v>
      </c>
      <c r="G129" s="2512">
        <v>7.5207479601547686E-3</v>
      </c>
      <c r="H129" s="2513">
        <v>0.58500420046710677</v>
      </c>
      <c r="I129" s="2510">
        <v>0.19435633614461278</v>
      </c>
      <c r="J129" s="2514">
        <v>5.5470308872276799E-3</v>
      </c>
    </row>
    <row r="130" spans="1:10" x14ac:dyDescent="0.2">
      <c r="A130" s="923" t="s">
        <v>959</v>
      </c>
      <c r="B130" s="2510">
        <v>0</v>
      </c>
      <c r="C130" s="2511">
        <v>1687000</v>
      </c>
      <c r="D130" s="2512">
        <v>0</v>
      </c>
      <c r="E130" s="2513">
        <v>0</v>
      </c>
      <c r="F130" s="2510">
        <v>0</v>
      </c>
      <c r="G130" s="2512">
        <v>0</v>
      </c>
      <c r="H130" s="2513">
        <v>0</v>
      </c>
      <c r="I130" s="2510">
        <v>0</v>
      </c>
      <c r="J130" s="2514">
        <v>0</v>
      </c>
    </row>
    <row r="131" spans="1:10" x14ac:dyDescent="0.2">
      <c r="A131" s="923" t="s">
        <v>960</v>
      </c>
      <c r="B131" s="2510">
        <v>12</v>
      </c>
      <c r="C131" s="2511">
        <v>1100000</v>
      </c>
      <c r="D131" s="2512">
        <v>13.2</v>
      </c>
      <c r="E131" s="2513">
        <v>4.810996976889774E-2</v>
      </c>
      <c r="F131" s="2510">
        <v>2.8731861815068319E-2</v>
      </c>
      <c r="G131" s="2512">
        <v>9.0248975521857228E-4</v>
      </c>
      <c r="H131" s="2513">
        <v>3.0164279086585189E-2</v>
      </c>
      <c r="I131" s="2510">
        <v>1.0021498582456594E-2</v>
      </c>
      <c r="J131" s="2514">
        <v>2.8601878012267715E-4</v>
      </c>
    </row>
    <row r="132" spans="1:10" x14ac:dyDescent="0.2">
      <c r="A132" s="923" t="s">
        <v>962</v>
      </c>
      <c r="B132" s="2510">
        <v>495</v>
      </c>
      <c r="C132" s="2511">
        <v>1265000.0000000002</v>
      </c>
      <c r="D132" s="2512">
        <v>626.17500000000007</v>
      </c>
      <c r="E132" s="2513">
        <v>1.9845362529670316</v>
      </c>
      <c r="F132" s="2510">
        <v>1.1851892998715683</v>
      </c>
      <c r="G132" s="2512">
        <v>3.7227702402766107E-2</v>
      </c>
      <c r="H132" s="2513">
        <v>1.4309179891698851</v>
      </c>
      <c r="I132" s="2510">
        <v>0.47539483900528479</v>
      </c>
      <c r="J132" s="2514">
        <v>1.3568015882069498E-2</v>
      </c>
    </row>
    <row r="133" spans="1:10" x14ac:dyDescent="0.2">
      <c r="A133" s="923" t="s">
        <v>963</v>
      </c>
      <c r="B133" s="2510">
        <v>0</v>
      </c>
      <c r="C133" s="2511">
        <v>1750000</v>
      </c>
      <c r="D133" s="2512">
        <v>0</v>
      </c>
      <c r="E133" s="2513">
        <v>0</v>
      </c>
      <c r="F133" s="2510">
        <v>0</v>
      </c>
      <c r="G133" s="2512">
        <v>0</v>
      </c>
      <c r="H133" s="2513">
        <v>0</v>
      </c>
      <c r="I133" s="2510">
        <v>0</v>
      </c>
      <c r="J133" s="2514">
        <v>0</v>
      </c>
    </row>
    <row r="134" spans="1:10" x14ac:dyDescent="0.2">
      <c r="A134" s="2159" t="s">
        <v>1497</v>
      </c>
      <c r="B134" s="2510">
        <v>0</v>
      </c>
      <c r="C134" s="2511">
        <v>5000000</v>
      </c>
      <c r="D134" s="2512">
        <v>0</v>
      </c>
      <c r="E134" s="2513">
        <v>0</v>
      </c>
      <c r="F134" s="2510">
        <v>0</v>
      </c>
      <c r="G134" s="2512">
        <v>0</v>
      </c>
      <c r="H134" s="2513">
        <v>0</v>
      </c>
      <c r="I134" s="2510">
        <v>0</v>
      </c>
      <c r="J134" s="2514">
        <v>0</v>
      </c>
    </row>
    <row r="135" spans="1:10" x14ac:dyDescent="0.2">
      <c r="A135" s="2159" t="s">
        <v>1577</v>
      </c>
      <c r="B135" s="2510">
        <v>0</v>
      </c>
      <c r="C135" s="2511">
        <v>1749999.9999999998</v>
      </c>
      <c r="D135" s="2512">
        <v>0</v>
      </c>
      <c r="E135" s="2513">
        <v>0</v>
      </c>
      <c r="F135" s="2510">
        <v>0</v>
      </c>
      <c r="G135" s="2512">
        <v>0</v>
      </c>
      <c r="H135" s="2513">
        <v>0</v>
      </c>
      <c r="I135" s="2510">
        <v>0</v>
      </c>
      <c r="J135" s="2514">
        <v>0</v>
      </c>
    </row>
    <row r="136" spans="1:10" x14ac:dyDescent="0.2">
      <c r="A136" s="923" t="s">
        <v>961</v>
      </c>
      <c r="B136" s="2510">
        <v>0</v>
      </c>
      <c r="C136" s="2511">
        <v>1321000</v>
      </c>
      <c r="D136" s="2512">
        <v>0</v>
      </c>
      <c r="E136" s="2513">
        <v>0</v>
      </c>
      <c r="F136" s="2510">
        <v>0</v>
      </c>
      <c r="G136" s="2512">
        <v>0</v>
      </c>
      <c r="H136" s="2513">
        <v>0</v>
      </c>
      <c r="I136" s="2510">
        <v>0</v>
      </c>
      <c r="J136" s="2514">
        <v>0</v>
      </c>
    </row>
    <row r="137" spans="1:10" x14ac:dyDescent="0.2">
      <c r="A137" s="923" t="s">
        <v>966</v>
      </c>
      <c r="B137" s="2510">
        <v>190.4</v>
      </c>
      <c r="C137" s="2511">
        <v>2879999.9999999995</v>
      </c>
      <c r="D137" s="2512">
        <v>548.35199999999986</v>
      </c>
      <c r="E137" s="2513">
        <v>0.76334485366651084</v>
      </c>
      <c r="F137" s="2510">
        <v>0.4558788741324174</v>
      </c>
      <c r="G137" s="2512">
        <v>1.431950411613468E-2</v>
      </c>
      <c r="H137" s="2513">
        <v>1.2530789974005423</v>
      </c>
      <c r="I137" s="2510">
        <v>0.41631127202176033</v>
      </c>
      <c r="J137" s="2514">
        <v>1.1881740160441683E-2</v>
      </c>
    </row>
    <row r="138" spans="1:10" x14ac:dyDescent="0.2">
      <c r="A138" s="923" t="s">
        <v>965</v>
      </c>
      <c r="B138" s="2510">
        <v>32.099999999999994</v>
      </c>
      <c r="C138" s="2511">
        <v>1976000.0000000002</v>
      </c>
      <c r="D138" s="2512">
        <v>63.429599999999994</v>
      </c>
      <c r="E138" s="2513">
        <v>0.12869416913180143</v>
      </c>
      <c r="F138" s="2510">
        <v>7.6857730355307755E-2</v>
      </c>
      <c r="G138" s="2512">
        <v>2.4141600952096802E-3</v>
      </c>
      <c r="H138" s="2513">
        <v>0.1449475876326109</v>
      </c>
      <c r="I138" s="2510">
        <v>4.8156033824680963E-2</v>
      </c>
      <c r="J138" s="2514">
        <v>1.3743982436113153E-3</v>
      </c>
    </row>
    <row r="139" spans="1:10" x14ac:dyDescent="0.2">
      <c r="A139" s="923" t="s">
        <v>1010</v>
      </c>
      <c r="B139" s="2510">
        <v>0</v>
      </c>
      <c r="C139" s="2511">
        <v>1299999.9999999998</v>
      </c>
      <c r="D139" s="2512">
        <v>0</v>
      </c>
      <c r="E139" s="2513">
        <v>0</v>
      </c>
      <c r="F139" s="2510">
        <v>0</v>
      </c>
      <c r="G139" s="2512">
        <v>0</v>
      </c>
      <c r="H139" s="2513">
        <v>0</v>
      </c>
      <c r="I139" s="2510">
        <v>0</v>
      </c>
      <c r="J139" s="2514">
        <v>0</v>
      </c>
    </row>
    <row r="140" spans="1:10" x14ac:dyDescent="0.2">
      <c r="A140" s="923" t="s">
        <v>1011</v>
      </c>
      <c r="B140" s="2510">
        <v>6.74</v>
      </c>
      <c r="C140" s="2511">
        <v>1674000</v>
      </c>
      <c r="D140" s="2512">
        <v>11.28276</v>
      </c>
      <c r="E140" s="2513">
        <v>2.7021766353530902E-2</v>
      </c>
      <c r="F140" s="2510">
        <v>1.6137729052796708E-2</v>
      </c>
      <c r="G140" s="2512">
        <v>5.0689841251443145E-4</v>
      </c>
      <c r="H140" s="2513">
        <v>2.5783054659618176E-2</v>
      </c>
      <c r="I140" s="2510">
        <v>8.565921465621058E-3</v>
      </c>
      <c r="J140" s="2514">
        <v>2.4447585239522251E-4</v>
      </c>
    </row>
    <row r="141" spans="1:10" x14ac:dyDescent="0.2">
      <c r="A141" s="923" t="s">
        <v>967</v>
      </c>
      <c r="B141" s="2510">
        <v>77</v>
      </c>
      <c r="C141" s="2511">
        <v>2320999.9999999995</v>
      </c>
      <c r="D141" s="2512">
        <v>178.71699999999996</v>
      </c>
      <c r="E141" s="2513">
        <v>0.30870563935042716</v>
      </c>
      <c r="F141" s="2510">
        <v>0.18436277998002173</v>
      </c>
      <c r="G141" s="2512">
        <v>5.7909759293191723E-3</v>
      </c>
      <c r="H141" s="2513">
        <v>0.40839920193312457</v>
      </c>
      <c r="I141" s="2510">
        <v>0.13568273955764354</v>
      </c>
      <c r="J141" s="2514">
        <v>3.8724559338776119E-3</v>
      </c>
    </row>
    <row r="142" spans="1:10" x14ac:dyDescent="0.2">
      <c r="A142" s="923" t="s">
        <v>968</v>
      </c>
      <c r="B142" s="2510">
        <v>319.95000000000005</v>
      </c>
      <c r="C142" s="2511">
        <v>1335000.0000000002</v>
      </c>
      <c r="D142" s="2512">
        <v>427.13325000000015</v>
      </c>
      <c r="E142" s="2513">
        <v>1.2827320689632362</v>
      </c>
      <c r="F142" s="2510">
        <v>0.76606326564425931</v>
      </c>
      <c r="G142" s="2512">
        <v>2.4062633098515186E-2</v>
      </c>
      <c r="H142" s="2513">
        <v>0.97607322425455822</v>
      </c>
      <c r="I142" s="2510">
        <v>0.32428145904508177</v>
      </c>
      <c r="J142" s="2514">
        <v>9.2551614480935254E-3</v>
      </c>
    </row>
    <row r="143" spans="1:10" x14ac:dyDescent="0.2">
      <c r="A143" s="923" t="s">
        <v>969</v>
      </c>
      <c r="B143" s="2510">
        <v>49</v>
      </c>
      <c r="C143" s="2511">
        <v>1774999.9999999998</v>
      </c>
      <c r="D143" s="2512">
        <v>86.97499999999998</v>
      </c>
      <c r="E143" s="2513">
        <v>0.19644904322299911</v>
      </c>
      <c r="F143" s="2510">
        <v>0.11732176907819564</v>
      </c>
      <c r="G143" s="2512">
        <v>3.6851665004758363E-3</v>
      </c>
      <c r="H143" s="2513">
        <v>0.1987528919360414</v>
      </c>
      <c r="I143" s="2510">
        <v>6.6031806000694096E-2</v>
      </c>
      <c r="J143" s="2514">
        <v>1.8845820758462001E-3</v>
      </c>
    </row>
    <row r="144" spans="1:10" x14ac:dyDescent="0.2">
      <c r="A144" s="923" t="s">
        <v>970</v>
      </c>
      <c r="B144" s="2510">
        <v>0</v>
      </c>
      <c r="C144" s="2511">
        <v>1821999.9999999995</v>
      </c>
      <c r="D144" s="2512">
        <v>0</v>
      </c>
      <c r="E144" s="2513">
        <v>0</v>
      </c>
      <c r="F144" s="2510">
        <v>0</v>
      </c>
      <c r="G144" s="2512">
        <v>0</v>
      </c>
      <c r="H144" s="2513">
        <v>0</v>
      </c>
      <c r="I144" s="2510">
        <v>0</v>
      </c>
      <c r="J144" s="2514">
        <v>0</v>
      </c>
    </row>
    <row r="145" spans="1:10" x14ac:dyDescent="0.2">
      <c r="A145" s="923" t="s">
        <v>971</v>
      </c>
      <c r="B145" s="2510">
        <v>249.6</v>
      </c>
      <c r="C145" s="2511">
        <v>1470000</v>
      </c>
      <c r="D145" s="2512">
        <v>366.91199999999998</v>
      </c>
      <c r="E145" s="2513">
        <v>1.0006873711930728</v>
      </c>
      <c r="F145" s="2510">
        <v>0.59762272575342112</v>
      </c>
      <c r="G145" s="2512">
        <v>1.8771786908546303E-2</v>
      </c>
      <c r="H145" s="2513">
        <v>0.83845727031948059</v>
      </c>
      <c r="I145" s="2510">
        <v>0.27856121877926621</v>
      </c>
      <c r="J145" s="2514">
        <v>7.9502820191190687E-3</v>
      </c>
    </row>
    <row r="146" spans="1:10" x14ac:dyDescent="0.2">
      <c r="A146" s="923" t="s">
        <v>972</v>
      </c>
      <c r="B146" s="2510">
        <v>83.7</v>
      </c>
      <c r="C146" s="2511">
        <v>1270000</v>
      </c>
      <c r="D146" s="2512">
        <v>106.29900000000001</v>
      </c>
      <c r="E146" s="2513">
        <v>0.33556703913806174</v>
      </c>
      <c r="F146" s="2510">
        <v>0.20040473616010154</v>
      </c>
      <c r="G146" s="2512">
        <v>6.2948660426495415E-3</v>
      </c>
      <c r="H146" s="2513">
        <v>0.24291156838067568</v>
      </c>
      <c r="I146" s="2510">
        <v>8.0702672561860117E-2</v>
      </c>
      <c r="J146" s="2514">
        <v>2.303296235474277E-3</v>
      </c>
    </row>
    <row r="147" spans="1:10" x14ac:dyDescent="0.2">
      <c r="A147" s="923" t="s">
        <v>973</v>
      </c>
      <c r="B147" s="2510">
        <v>42</v>
      </c>
      <c r="C147" s="2511">
        <v>7096999.9999999981</v>
      </c>
      <c r="D147" s="2512">
        <v>298.07399999999996</v>
      </c>
      <c r="E147" s="2513">
        <v>0.16838489419114211</v>
      </c>
      <c r="F147" s="2510">
        <v>0.10056151635273913</v>
      </c>
      <c r="G147" s="2512">
        <v>3.1587141432650031E-3</v>
      </c>
      <c r="H147" s="2513">
        <v>0.68115055488293885</v>
      </c>
      <c r="I147" s="2510">
        <v>0.22629910367175501</v>
      </c>
      <c r="J147" s="2514">
        <v>6.4586940807793078E-3</v>
      </c>
    </row>
    <row r="148" spans="1:10" x14ac:dyDescent="0.2">
      <c r="A148" s="923" t="s">
        <v>293</v>
      </c>
      <c r="B148" s="2510">
        <v>0</v>
      </c>
      <c r="C148" s="2511">
        <v>1855999.9999999998</v>
      </c>
      <c r="D148" s="2512">
        <v>0</v>
      </c>
      <c r="E148" s="2513">
        <v>0</v>
      </c>
      <c r="F148" s="2510">
        <v>0</v>
      </c>
      <c r="G148" s="2512">
        <v>0</v>
      </c>
      <c r="H148" s="2513">
        <v>0</v>
      </c>
      <c r="I148" s="2510">
        <v>0</v>
      </c>
      <c r="J148" s="2514">
        <v>0</v>
      </c>
    </row>
    <row r="149" spans="1:10" x14ac:dyDescent="0.2">
      <c r="A149" s="897" t="s">
        <v>975</v>
      </c>
      <c r="B149" s="2510">
        <v>18</v>
      </c>
      <c r="C149" s="2511">
        <v>1652000.0000000005</v>
      </c>
      <c r="D149" s="2512">
        <v>29.736000000000008</v>
      </c>
      <c r="E149" s="2513">
        <v>7.2164954653346616E-2</v>
      </c>
      <c r="F149" s="2510">
        <v>4.3097792722602481E-2</v>
      </c>
      <c r="G149" s="2512">
        <v>1.3537346328278584E-3</v>
      </c>
      <c r="H149" s="2513">
        <v>6.7951894160507384E-2</v>
      </c>
      <c r="I149" s="2510">
        <v>2.2575703170297678E-2</v>
      </c>
      <c r="J149" s="2514">
        <v>6.4432230649454016E-4</v>
      </c>
    </row>
    <row r="150" spans="1:10" x14ac:dyDescent="0.2">
      <c r="A150" s="923" t="s">
        <v>1161</v>
      </c>
      <c r="B150" s="2510">
        <v>0</v>
      </c>
      <c r="C150" s="2511">
        <v>0</v>
      </c>
      <c r="D150" s="2512">
        <v>0</v>
      </c>
      <c r="E150" s="2513">
        <v>0</v>
      </c>
      <c r="F150" s="2510">
        <v>0</v>
      </c>
      <c r="G150" s="2512">
        <v>0</v>
      </c>
      <c r="H150" s="2513">
        <v>0</v>
      </c>
      <c r="I150" s="2510">
        <v>0</v>
      </c>
      <c r="J150" s="2514">
        <v>0</v>
      </c>
    </row>
    <row r="151" spans="1:10" x14ac:dyDescent="0.2">
      <c r="A151" s="2515" t="s">
        <v>294</v>
      </c>
      <c r="B151" s="2516">
        <v>1675.49</v>
      </c>
      <c r="C151" s="2515"/>
      <c r="D151" s="2517">
        <v>3012.2856099999995</v>
      </c>
      <c r="E151" s="2518">
        <v>6.7173144373408729</v>
      </c>
      <c r="F151" s="2516">
        <v>4.0116622627107352</v>
      </c>
      <c r="G151" s="2517">
        <v>0.12600937999759712</v>
      </c>
      <c r="H151" s="2518">
        <v>6.8835927142836733</v>
      </c>
      <c r="I151" s="2516">
        <v>2.2869406038310145</v>
      </c>
      <c r="J151" s="2519">
        <v>6.5270473905552587E-2</v>
      </c>
    </row>
    <row r="152" spans="1:10" x14ac:dyDescent="0.2">
      <c r="A152" s="2520" t="s">
        <v>1840</v>
      </c>
      <c r="B152" s="2521">
        <v>6819.415</v>
      </c>
      <c r="C152" s="2520"/>
      <c r="D152" s="2522">
        <v>22256.406165630149</v>
      </c>
      <c r="E152" s="2523">
        <v>27.340154124297317</v>
      </c>
      <c r="F152" s="2521">
        <v>16.327874119967014</v>
      </c>
      <c r="G152" s="2522">
        <v>0.51287101450698835</v>
      </c>
      <c r="H152" s="2523">
        <v>50.859730836701758</v>
      </c>
      <c r="I152" s="2521">
        <v>16.897162336321269</v>
      </c>
      <c r="J152" s="2524">
        <v>0.48225379859154283</v>
      </c>
    </row>
    <row r="153" spans="1:10" x14ac:dyDescent="0.2">
      <c r="A153" s="2525" t="s">
        <v>200</v>
      </c>
      <c r="B153" s="2526">
        <v>24942.855000000003</v>
      </c>
      <c r="C153" s="2527"/>
      <c r="D153" s="2528">
        <v>43760.369548730145</v>
      </c>
      <c r="E153" s="2529">
        <v>99.999999999999986</v>
      </c>
      <c r="F153" s="2526">
        <v>59.72122192777384</v>
      </c>
      <c r="G153" s="2528">
        <v>1.8758892586168621</v>
      </c>
      <c r="H153" s="2529">
        <v>100</v>
      </c>
      <c r="I153" s="2526">
        <v>33.223066772755743</v>
      </c>
      <c r="J153" s="2530">
        <v>0.9482035997004048</v>
      </c>
    </row>
    <row r="154" spans="1:10" x14ac:dyDescent="0.2">
      <c r="A154" s="2550" t="s">
        <v>1857</v>
      </c>
      <c r="B154" s="2510"/>
      <c r="C154" s="2509"/>
      <c r="D154" s="2512"/>
      <c r="E154" s="2513"/>
      <c r="F154" s="2510">
        <v>0</v>
      </c>
      <c r="G154" s="2512"/>
      <c r="H154" s="2513"/>
      <c r="I154" s="2510">
        <v>0</v>
      </c>
      <c r="J154" s="2514">
        <v>0</v>
      </c>
    </row>
    <row r="155" spans="1:10" x14ac:dyDescent="0.2">
      <c r="A155" s="2160" t="s">
        <v>1841</v>
      </c>
      <c r="B155" s="2510">
        <v>0</v>
      </c>
      <c r="C155" s="2511">
        <v>6074131.1697809063</v>
      </c>
      <c r="D155" s="2512">
        <v>0</v>
      </c>
      <c r="E155" s="2513">
        <v>0</v>
      </c>
      <c r="F155" s="2510">
        <v>0</v>
      </c>
      <c r="G155" s="2512">
        <v>0</v>
      </c>
      <c r="H155" s="2513">
        <v>0</v>
      </c>
      <c r="I155" s="2510">
        <v>0</v>
      </c>
      <c r="J155" s="2514">
        <v>0</v>
      </c>
    </row>
    <row r="156" spans="1:10" x14ac:dyDescent="0.2">
      <c r="A156" s="2160" t="s">
        <v>1842</v>
      </c>
      <c r="B156" s="2510">
        <v>7442.35</v>
      </c>
      <c r="C156" s="2511">
        <v>1319748.8219296124</v>
      </c>
      <c r="D156" s="2512">
        <v>9822.0326448878513</v>
      </c>
      <c r="E156" s="2513">
        <v>89.528529711620294</v>
      </c>
      <c r="F156" s="2510">
        <v>17.819380981614476</v>
      </c>
      <c r="G156" s="2512">
        <v>0.55972038581257844</v>
      </c>
      <c r="H156" s="2513">
        <v>59.881103171010054</v>
      </c>
      <c r="I156" s="2510">
        <v>7.4569307748171205</v>
      </c>
      <c r="J156" s="2514">
        <v>0.21282468147090419</v>
      </c>
    </row>
    <row r="157" spans="1:10" x14ac:dyDescent="0.2">
      <c r="A157" s="2547" t="s">
        <v>316</v>
      </c>
      <c r="B157" s="2516">
        <v>7442.35</v>
      </c>
      <c r="C157" s="2515"/>
      <c r="D157" s="2517">
        <v>9822.0326448878513</v>
      </c>
      <c r="E157" s="2518">
        <v>89.528529711620294</v>
      </c>
      <c r="F157" s="2516">
        <v>17.819380981614476</v>
      </c>
      <c r="G157" s="2517">
        <v>0.55972038581257844</v>
      </c>
      <c r="H157" s="2518">
        <v>59.881103171010054</v>
      </c>
      <c r="I157" s="2516">
        <v>7.4569307748171205</v>
      </c>
      <c r="J157" s="2519">
        <v>0.21282468147090419</v>
      </c>
    </row>
    <row r="158" spans="1:10" x14ac:dyDescent="0.2">
      <c r="A158" s="2160" t="s">
        <v>1843</v>
      </c>
      <c r="B158" s="2510">
        <v>0</v>
      </c>
      <c r="C158" s="2511">
        <v>7593939.7198018646</v>
      </c>
      <c r="D158" s="2512">
        <v>0</v>
      </c>
      <c r="E158" s="2513">
        <v>0</v>
      </c>
      <c r="F158" s="2510">
        <v>0</v>
      </c>
      <c r="G158" s="2512">
        <v>0</v>
      </c>
      <c r="H158" s="2513">
        <v>0</v>
      </c>
      <c r="I158" s="2510">
        <v>0</v>
      </c>
      <c r="J158" s="2514">
        <v>0</v>
      </c>
    </row>
    <row r="159" spans="1:10" x14ac:dyDescent="0.2">
      <c r="A159" s="2547" t="s">
        <v>322</v>
      </c>
      <c r="B159" s="2516">
        <v>0</v>
      </c>
      <c r="C159" s="2531"/>
      <c r="D159" s="2517">
        <v>0</v>
      </c>
      <c r="E159" s="2518">
        <v>0</v>
      </c>
      <c r="F159" s="2516">
        <v>0</v>
      </c>
      <c r="G159" s="2517">
        <v>0</v>
      </c>
      <c r="H159" s="2518">
        <v>0</v>
      </c>
      <c r="I159" s="2516">
        <v>0</v>
      </c>
      <c r="J159" s="2519">
        <v>0</v>
      </c>
    </row>
    <row r="160" spans="1:10" x14ac:dyDescent="0.2">
      <c r="A160" s="2160" t="s">
        <v>1543</v>
      </c>
      <c r="B160" s="2510">
        <v>594</v>
      </c>
      <c r="C160" s="2511">
        <v>8640000</v>
      </c>
      <c r="D160" s="2512">
        <v>5132.16</v>
      </c>
      <c r="E160" s="2513">
        <v>7.1455852853873374</v>
      </c>
      <c r="F160" s="2510">
        <v>1.4222271598458818</v>
      </c>
      <c r="G160" s="2512">
        <v>4.4673242883319329E-2</v>
      </c>
      <c r="H160" s="2513">
        <v>31.288778357917984</v>
      </c>
      <c r="I160" s="2510">
        <v>3.896358648859124</v>
      </c>
      <c r="J160" s="2514">
        <v>0.11120410171169687</v>
      </c>
    </row>
    <row r="161" spans="1:10" x14ac:dyDescent="0.2">
      <c r="A161" s="2160" t="s">
        <v>212</v>
      </c>
      <c r="B161" s="2510">
        <v>271.875</v>
      </c>
      <c r="C161" s="2511">
        <v>4816000</v>
      </c>
      <c r="D161" s="2512">
        <v>1309.3499999999999</v>
      </c>
      <c r="E161" s="2513">
        <v>3.2705488206476132</v>
      </c>
      <c r="F161" s="2510">
        <v>0.65095624424764165</v>
      </c>
      <c r="G161" s="2512">
        <v>2.0447033516670775E-2</v>
      </c>
      <c r="H161" s="2513">
        <v>7.9825964005291929</v>
      </c>
      <c r="I161" s="2510">
        <v>0.99406433098026825</v>
      </c>
      <c r="J161" s="2514">
        <v>2.8371112860123282E-2</v>
      </c>
    </row>
    <row r="162" spans="1:10" x14ac:dyDescent="0.2">
      <c r="A162" s="2547" t="s">
        <v>317</v>
      </c>
      <c r="B162" s="2516">
        <v>865.875</v>
      </c>
      <c r="C162" s="2531"/>
      <c r="D162" s="2517">
        <v>6441.51</v>
      </c>
      <c r="E162" s="2518">
        <v>10.416134106034951</v>
      </c>
      <c r="F162" s="2516">
        <v>2.0731834040935238</v>
      </c>
      <c r="G162" s="2517">
        <v>6.5120276399990101E-2</v>
      </c>
      <c r="H162" s="2518">
        <v>39.27137475844718</v>
      </c>
      <c r="I162" s="2516">
        <v>4.8904229798393919</v>
      </c>
      <c r="J162" s="2519">
        <v>0.13957521457182018</v>
      </c>
    </row>
    <row r="163" spans="1:10" x14ac:dyDescent="0.2">
      <c r="A163" s="2160" t="s">
        <v>1844</v>
      </c>
      <c r="B163" s="2510">
        <v>4.5999999999999996</v>
      </c>
      <c r="C163" s="2511">
        <v>30220717.109895468</v>
      </c>
      <c r="D163" s="2512">
        <v>139.01529870551914</v>
      </c>
      <c r="E163" s="2513">
        <v>5.533618234475042E-2</v>
      </c>
      <c r="F163" s="2510">
        <v>1.1013880362442855E-2</v>
      </c>
      <c r="G163" s="2512">
        <v>3.4595440616711935E-4</v>
      </c>
      <c r="H163" s="2513">
        <v>0.84752207054276385</v>
      </c>
      <c r="I163" s="2510">
        <v>0.10554103173614697</v>
      </c>
      <c r="J163" s="2514">
        <v>3.0121959207683457E-3</v>
      </c>
    </row>
    <row r="164" spans="1:10" x14ac:dyDescent="0.2">
      <c r="A164" s="2547" t="s">
        <v>318</v>
      </c>
      <c r="B164" s="2516">
        <v>4.5999999999999996</v>
      </c>
      <c r="C164" s="2515"/>
      <c r="D164" s="2517">
        <v>139.01529870551914</v>
      </c>
      <c r="E164" s="2518">
        <v>5.533618234475042E-2</v>
      </c>
      <c r="F164" s="2516">
        <v>1.1013880362442855E-2</v>
      </c>
      <c r="G164" s="2517">
        <v>3.4595440616711935E-4</v>
      </c>
      <c r="H164" s="2518">
        <v>0.84752207054276385</v>
      </c>
      <c r="I164" s="2516">
        <v>0.10554103173614697</v>
      </c>
      <c r="J164" s="2519">
        <v>3.0121959207683457E-3</v>
      </c>
    </row>
    <row r="165" spans="1:10" x14ac:dyDescent="0.2">
      <c r="A165" s="2525" t="s">
        <v>136</v>
      </c>
      <c r="B165" s="2526">
        <v>8312.8250000000007</v>
      </c>
      <c r="C165" s="2527"/>
      <c r="D165" s="2528">
        <v>16402.557943593372</v>
      </c>
      <c r="E165" s="2529">
        <v>99.999999999999986</v>
      </c>
      <c r="F165" s="2526">
        <v>19.903578266070447</v>
      </c>
      <c r="G165" s="2528">
        <v>0.62518661661873576</v>
      </c>
      <c r="H165" s="2529">
        <v>100</v>
      </c>
      <c r="I165" s="2526">
        <v>12.452894786392662</v>
      </c>
      <c r="J165" s="2530">
        <v>0.35541209196349277</v>
      </c>
    </row>
    <row r="166" spans="1:10" x14ac:dyDescent="0.2">
      <c r="A166" s="2550" t="s">
        <v>1858</v>
      </c>
      <c r="B166" s="2510"/>
      <c r="C166" s="2509"/>
      <c r="D166" s="2512"/>
      <c r="E166" s="2513"/>
      <c r="F166" s="2510">
        <v>0</v>
      </c>
      <c r="G166" s="2512"/>
      <c r="H166" s="2513"/>
      <c r="I166" s="2510">
        <v>0</v>
      </c>
      <c r="J166" s="2514">
        <v>0</v>
      </c>
    </row>
    <row r="167" spans="1:10" x14ac:dyDescent="0.2">
      <c r="A167" s="2159" t="s">
        <v>1545</v>
      </c>
      <c r="B167" s="2510">
        <v>7800</v>
      </c>
      <c r="C167" s="2511">
        <v>8600000</v>
      </c>
      <c r="D167" s="2512">
        <v>67080</v>
      </c>
      <c r="E167" s="2513">
        <v>91.659028414298817</v>
      </c>
      <c r="F167" s="2510">
        <v>18.675710179794407</v>
      </c>
      <c r="G167" s="2512">
        <v>0.58661834089207199</v>
      </c>
      <c r="H167" s="2513">
        <v>93.747510617869892</v>
      </c>
      <c r="I167" s="2510">
        <v>50.927433705393057</v>
      </c>
      <c r="J167" s="2514">
        <v>1.4534954371688775</v>
      </c>
    </row>
    <row r="168" spans="1:10" x14ac:dyDescent="0.2">
      <c r="A168" s="2159" t="s">
        <v>214</v>
      </c>
      <c r="B168" s="2510">
        <v>700</v>
      </c>
      <c r="C168" s="2511">
        <v>6300000</v>
      </c>
      <c r="D168" s="2512">
        <v>4410</v>
      </c>
      <c r="E168" s="2513">
        <v>8.2258102423088673</v>
      </c>
      <c r="F168" s="2510">
        <v>1.6760252725456521</v>
      </c>
      <c r="G168" s="2512">
        <v>5.2645235721083379E-2</v>
      </c>
      <c r="H168" s="2513">
        <v>6.1631860737150603</v>
      </c>
      <c r="I168" s="2510">
        <v>3.3480915718661803</v>
      </c>
      <c r="J168" s="2514">
        <v>9.5556274268258051E-2</v>
      </c>
    </row>
    <row r="169" spans="1:10" x14ac:dyDescent="0.2">
      <c r="A169" s="2159" t="s">
        <v>215</v>
      </c>
      <c r="B169" s="2510">
        <v>1.75</v>
      </c>
      <c r="C169" s="2511">
        <v>6000000</v>
      </c>
      <c r="D169" s="2512">
        <v>10.5</v>
      </c>
      <c r="E169" s="2513">
        <v>2.0564525605772169E-2</v>
      </c>
      <c r="F169" s="2510">
        <v>4.1900631813641303E-3</v>
      </c>
      <c r="G169" s="2512">
        <v>1.3161308930270845E-4</v>
      </c>
      <c r="H169" s="2513">
        <v>1.4674252556464429E-2</v>
      </c>
      <c r="I169" s="2510">
        <v>7.9716465996813816E-3</v>
      </c>
      <c r="J169" s="2514">
        <v>2.2751493873394773E-4</v>
      </c>
    </row>
    <row r="170" spans="1:10" x14ac:dyDescent="0.2">
      <c r="A170" s="2159" t="s">
        <v>216</v>
      </c>
      <c r="B170" s="2510">
        <v>0</v>
      </c>
      <c r="C170" s="2511">
        <v>15600000</v>
      </c>
      <c r="D170" s="2512">
        <v>0</v>
      </c>
      <c r="E170" s="2513">
        <v>0</v>
      </c>
      <c r="F170" s="2510">
        <v>0</v>
      </c>
      <c r="G170" s="2512">
        <v>0</v>
      </c>
      <c r="H170" s="2513">
        <v>0</v>
      </c>
      <c r="I170" s="2510">
        <v>0</v>
      </c>
      <c r="J170" s="2514">
        <v>0</v>
      </c>
    </row>
    <row r="171" spans="1:10" x14ac:dyDescent="0.2">
      <c r="A171" s="2159" t="s">
        <v>1547</v>
      </c>
      <c r="B171" s="2510">
        <v>2.5499999999999998</v>
      </c>
      <c r="C171" s="2511">
        <v>8000000</v>
      </c>
      <c r="D171" s="2512">
        <v>20.399999999999999</v>
      </c>
      <c r="E171" s="2513">
        <v>2.9965451596982301E-2</v>
      </c>
      <c r="F171" s="2510">
        <v>6.1055206357020176E-3</v>
      </c>
      <c r="G171" s="2512">
        <v>1.9177907298394657E-4</v>
      </c>
      <c r="H171" s="2513">
        <v>2.8509976395416602E-2</v>
      </c>
      <c r="I171" s="2510">
        <v>1.5487770536523827E-2</v>
      </c>
      <c r="J171" s="2514">
        <v>4.4202902382595556E-4</v>
      </c>
    </row>
    <row r="172" spans="1:10" x14ac:dyDescent="0.2">
      <c r="A172" s="2159" t="s">
        <v>1548</v>
      </c>
      <c r="B172" s="2510">
        <v>5.5</v>
      </c>
      <c r="C172" s="2511">
        <v>6000000</v>
      </c>
      <c r="D172" s="2512">
        <v>33</v>
      </c>
      <c r="E172" s="2513">
        <v>6.4631366189569675E-2</v>
      </c>
      <c r="F172" s="2510">
        <v>1.3168769998572982E-2</v>
      </c>
      <c r="G172" s="2512">
        <v>4.1364113780851229E-4</v>
      </c>
      <c r="H172" s="2513">
        <v>4.6119079463173923E-2</v>
      </c>
      <c r="I172" s="2510">
        <v>2.5053746456141484E-2</v>
      </c>
      <c r="J172" s="2514">
        <v>7.1504695030669293E-4</v>
      </c>
    </row>
    <row r="173" spans="1:10" x14ac:dyDescent="0.2">
      <c r="A173" s="2525" t="s">
        <v>128</v>
      </c>
      <c r="B173" s="2526">
        <v>8509.7999999999993</v>
      </c>
      <c r="C173" s="2527"/>
      <c r="D173" s="2528">
        <v>71553.899999999994</v>
      </c>
      <c r="E173" s="2529">
        <v>100.00000000000001</v>
      </c>
      <c r="F173" s="2526">
        <v>20.375199806155699</v>
      </c>
      <c r="G173" s="2528">
        <v>0.64000060991325036</v>
      </c>
      <c r="H173" s="2529">
        <v>99.999999999999986</v>
      </c>
      <c r="I173" s="2526">
        <v>54.324038440851574</v>
      </c>
      <c r="J173" s="2530">
        <v>1.5504363023500021</v>
      </c>
    </row>
    <row r="174" spans="1:10" ht="14.25" thickBot="1" x14ac:dyDescent="0.25">
      <c r="A174" s="2533" t="s">
        <v>1845</v>
      </c>
      <c r="B174" s="2526">
        <v>41765.48000000001</v>
      </c>
      <c r="C174" s="2534"/>
      <c r="D174" s="2528">
        <v>131716.82749232353</v>
      </c>
      <c r="E174" s="2535"/>
      <c r="F174" s="2536">
        <v>100</v>
      </c>
      <c r="G174" s="2537">
        <v>3.1410764851488482</v>
      </c>
      <c r="H174" s="2538"/>
      <c r="I174" s="2536">
        <v>99.999999999999972</v>
      </c>
      <c r="J174" s="2539">
        <v>2.8540519940138998</v>
      </c>
    </row>
    <row r="175" spans="1:10" ht="15" thickBot="1" x14ac:dyDescent="0.25">
      <c r="A175" s="2540" t="s">
        <v>1846</v>
      </c>
      <c r="B175" s="2541">
        <v>1329654.982852824</v>
      </c>
      <c r="C175" s="2542"/>
      <c r="D175" s="2543">
        <v>4615081.5671398742</v>
      </c>
      <c r="E175" s="2544"/>
      <c r="F175" s="2101"/>
      <c r="G175" s="2101"/>
      <c r="H175" s="2101"/>
      <c r="I175" s="2101"/>
      <c r="J175" s="2101"/>
    </row>
    <row r="176" spans="1:10" ht="16.5" thickBot="1" x14ac:dyDescent="0.3">
      <c r="A176" s="2545" t="s">
        <v>1847</v>
      </c>
      <c r="B176" s="2552">
        <v>3.1410764851488486</v>
      </c>
      <c r="C176" s="2546"/>
      <c r="D176" s="2553">
        <v>2.8540519940139002</v>
      </c>
      <c r="E176" s="2544"/>
      <c r="F176" s="2101"/>
      <c r="G176" s="2101"/>
      <c r="H176" s="2101"/>
      <c r="I176" s="2101"/>
      <c r="J176" s="2101"/>
    </row>
    <row r="177" spans="1:10" x14ac:dyDescent="0.2">
      <c r="A177" s="471" t="s">
        <v>2035</v>
      </c>
      <c r="B177" s="375"/>
      <c r="C177" s="375"/>
      <c r="D177" s="1794"/>
      <c r="E177" s="375"/>
      <c r="F177" s="375"/>
      <c r="H177" s="375"/>
      <c r="I177" s="375"/>
      <c r="J177" s="375"/>
    </row>
    <row r="178" spans="1:10" x14ac:dyDescent="0.2">
      <c r="A178" s="375" t="s">
        <v>1848</v>
      </c>
      <c r="B178" s="375"/>
      <c r="C178" s="375"/>
      <c r="D178" s="375"/>
      <c r="E178" s="375"/>
      <c r="F178" s="375"/>
      <c r="G178" s="375"/>
      <c r="H178" s="375"/>
      <c r="I178" s="375"/>
      <c r="J178" s="375"/>
    </row>
    <row r="179" spans="1:10" x14ac:dyDescent="0.2">
      <c r="A179" s="375" t="s">
        <v>2036</v>
      </c>
      <c r="B179" s="375"/>
      <c r="C179" s="375"/>
      <c r="D179" s="375"/>
      <c r="E179" s="375"/>
      <c r="F179" s="375"/>
      <c r="G179" s="375"/>
      <c r="H179" s="375"/>
      <c r="I179" s="375"/>
      <c r="J179" s="375"/>
    </row>
    <row r="183" spans="1:10" ht="13.5" thickBot="1" x14ac:dyDescent="0.25">
      <c r="A183" s="3564" t="s">
        <v>2033</v>
      </c>
      <c r="B183" s="3564"/>
      <c r="C183" s="3564"/>
      <c r="D183" s="3564"/>
      <c r="E183" s="3564"/>
      <c r="F183" s="3564"/>
      <c r="G183" s="3564"/>
      <c r="H183" s="3564"/>
      <c r="I183" s="3564"/>
      <c r="J183" s="3564"/>
    </row>
    <row r="184" spans="1:10" ht="13.5" customHeight="1" thickBot="1" x14ac:dyDescent="0.25">
      <c r="A184" s="3569" t="s">
        <v>361</v>
      </c>
      <c r="B184" s="3575" t="s">
        <v>1270</v>
      </c>
      <c r="C184" s="3575" t="s">
        <v>1837</v>
      </c>
      <c r="D184" s="3577" t="s">
        <v>1849</v>
      </c>
      <c r="E184" s="3571" t="s">
        <v>1854</v>
      </c>
      <c r="F184" s="3572"/>
      <c r="G184" s="3573"/>
      <c r="H184" s="3571" t="s">
        <v>1855</v>
      </c>
      <c r="I184" s="3572"/>
      <c r="J184" s="3574"/>
    </row>
    <row r="185" spans="1:10" ht="13.5" customHeight="1" thickBot="1" x14ac:dyDescent="0.25">
      <c r="A185" s="3570"/>
      <c r="B185" s="3576"/>
      <c r="C185" s="3576"/>
      <c r="D185" s="3578"/>
      <c r="E185" s="2500" t="s">
        <v>1853</v>
      </c>
      <c r="F185" s="2499" t="s">
        <v>1229</v>
      </c>
      <c r="G185" s="2501" t="s">
        <v>1838</v>
      </c>
      <c r="H185" s="2500" t="s">
        <v>1853</v>
      </c>
      <c r="I185" s="2499" t="s">
        <v>1229</v>
      </c>
      <c r="J185" s="2502" t="s">
        <v>1838</v>
      </c>
    </row>
    <row r="186" spans="1:10" x14ac:dyDescent="0.2">
      <c r="A186" s="2551" t="s">
        <v>1856</v>
      </c>
      <c r="B186" s="2503"/>
      <c r="C186" s="2503"/>
      <c r="D186" s="2504"/>
      <c r="E186" s="2505"/>
      <c r="F186" s="2506"/>
      <c r="G186" s="2507"/>
      <c r="H186" s="2505"/>
      <c r="I186" s="2506"/>
      <c r="J186" s="2508"/>
    </row>
    <row r="187" spans="1:10" x14ac:dyDescent="0.2">
      <c r="A187" s="923" t="s">
        <v>416</v>
      </c>
      <c r="B187" s="2510">
        <v>0</v>
      </c>
      <c r="C187" s="2511">
        <v>3800000</v>
      </c>
      <c r="D187" s="2512">
        <v>0</v>
      </c>
      <c r="E187" s="2513">
        <v>0</v>
      </c>
      <c r="F187" s="2510">
        <v>0</v>
      </c>
      <c r="G187" s="2512">
        <v>0</v>
      </c>
      <c r="H187" s="2513">
        <v>0</v>
      </c>
      <c r="I187" s="2510">
        <v>0</v>
      </c>
      <c r="J187" s="2514">
        <v>0</v>
      </c>
    </row>
    <row r="188" spans="1:10" x14ac:dyDescent="0.2">
      <c r="A188" s="923" t="s">
        <v>417</v>
      </c>
      <c r="B188" s="2510">
        <v>0</v>
      </c>
      <c r="C188" s="2511">
        <v>1006400</v>
      </c>
      <c r="D188" s="2512">
        <v>0</v>
      </c>
      <c r="E188" s="2513">
        <v>0</v>
      </c>
      <c r="F188" s="2510">
        <v>0</v>
      </c>
      <c r="G188" s="2512">
        <v>0</v>
      </c>
      <c r="H188" s="2513">
        <v>0</v>
      </c>
      <c r="I188" s="2510">
        <v>0</v>
      </c>
      <c r="J188" s="2514">
        <v>0</v>
      </c>
    </row>
    <row r="189" spans="1:10" x14ac:dyDescent="0.2">
      <c r="A189" s="923" t="s">
        <v>285</v>
      </c>
      <c r="B189" s="2510">
        <v>1214</v>
      </c>
      <c r="C189" s="2511">
        <v>1367762.75</v>
      </c>
      <c r="D189" s="2512">
        <v>1660.4639784999999</v>
      </c>
      <c r="E189" s="2513">
        <v>5.8173370540650557</v>
      </c>
      <c r="F189" s="2510">
        <v>4.5585609201443953</v>
      </c>
      <c r="G189" s="2512">
        <v>9.1301880236278887E-2</v>
      </c>
      <c r="H189" s="2513">
        <v>1.4618818796674413</v>
      </c>
      <c r="I189" s="2510">
        <v>1.2662113469665472</v>
      </c>
      <c r="J189" s="2514">
        <v>3.5979081936986151E-2</v>
      </c>
    </row>
    <row r="190" spans="1:10" x14ac:dyDescent="0.2">
      <c r="A190" s="923" t="s">
        <v>206</v>
      </c>
      <c r="B190" s="2510">
        <v>33.200000000000003</v>
      </c>
      <c r="C190" s="2511">
        <v>5133502</v>
      </c>
      <c r="D190" s="2512">
        <v>170.4322664</v>
      </c>
      <c r="E190" s="2513">
        <v>0.15909027198925851</v>
      </c>
      <c r="F190" s="2510">
        <v>0.12466575168763915</v>
      </c>
      <c r="G190" s="2512">
        <v>2.4968883227713835E-3</v>
      </c>
      <c r="H190" s="2513">
        <v>0.15004953144836564</v>
      </c>
      <c r="I190" s="2510">
        <v>0.12996564357864235</v>
      </c>
      <c r="J190" s="2514">
        <v>3.6929415855508439E-3</v>
      </c>
    </row>
    <row r="191" spans="1:10" x14ac:dyDescent="0.2">
      <c r="A191" s="923" t="s">
        <v>435</v>
      </c>
      <c r="B191" s="2510">
        <v>0</v>
      </c>
      <c r="C191" s="2511">
        <v>1029687.5</v>
      </c>
      <c r="D191" s="2512">
        <v>0</v>
      </c>
      <c r="E191" s="2513">
        <v>0</v>
      </c>
      <c r="F191" s="2510">
        <v>0</v>
      </c>
      <c r="G191" s="2512">
        <v>0</v>
      </c>
      <c r="H191" s="2513">
        <v>0</v>
      </c>
      <c r="I191" s="2510">
        <v>0</v>
      </c>
      <c r="J191" s="2514">
        <v>0</v>
      </c>
    </row>
    <row r="192" spans="1:10" x14ac:dyDescent="0.2">
      <c r="A192" s="925" t="s">
        <v>437</v>
      </c>
      <c r="B192" s="2510">
        <v>0</v>
      </c>
      <c r="C192" s="2511">
        <v>7750000</v>
      </c>
      <c r="D192" s="2512">
        <v>0</v>
      </c>
      <c r="E192" s="2513">
        <v>0</v>
      </c>
      <c r="F192" s="2510">
        <v>0</v>
      </c>
      <c r="G192" s="2512">
        <v>0</v>
      </c>
      <c r="H192" s="2513">
        <v>0</v>
      </c>
      <c r="I192" s="2510">
        <v>0</v>
      </c>
      <c r="J192" s="2514">
        <v>0</v>
      </c>
    </row>
    <row r="193" spans="1:10" x14ac:dyDescent="0.2">
      <c r="A193" s="2097" t="s">
        <v>436</v>
      </c>
      <c r="B193" s="2510">
        <v>0</v>
      </c>
      <c r="C193" s="2511">
        <v>0</v>
      </c>
      <c r="D193" s="2512">
        <v>0</v>
      </c>
      <c r="E193" s="2513">
        <v>0</v>
      </c>
      <c r="F193" s="2510">
        <v>0</v>
      </c>
      <c r="G193" s="2512">
        <v>0</v>
      </c>
      <c r="H193" s="2513">
        <v>0</v>
      </c>
      <c r="I193" s="2510">
        <v>0</v>
      </c>
      <c r="J193" s="2514">
        <v>0</v>
      </c>
    </row>
    <row r="194" spans="1:10" x14ac:dyDescent="0.2">
      <c r="A194" s="2515" t="s">
        <v>286</v>
      </c>
      <c r="B194" s="2516">
        <v>1247.2</v>
      </c>
      <c r="C194" s="2515"/>
      <c r="D194" s="2517">
        <v>1830.8962449000001</v>
      </c>
      <c r="E194" s="2518">
        <v>5.9764273260543144</v>
      </c>
      <c r="F194" s="2516">
        <v>4.6832266718320348</v>
      </c>
      <c r="G194" s="2517">
        <v>9.3798768559050269E-2</v>
      </c>
      <c r="H194" s="2518">
        <v>1.6119314111158072</v>
      </c>
      <c r="I194" s="2516">
        <v>1.3961769905451897</v>
      </c>
      <c r="J194" s="2519">
        <v>3.9672023522537E-2</v>
      </c>
    </row>
    <row r="195" spans="1:10" x14ac:dyDescent="0.2">
      <c r="A195" s="931" t="s">
        <v>418</v>
      </c>
      <c r="B195" s="2510">
        <v>22</v>
      </c>
      <c r="C195" s="2511">
        <v>3883500</v>
      </c>
      <c r="D195" s="2512">
        <v>85.436999999999998</v>
      </c>
      <c r="E195" s="2513">
        <v>0.10542126457119541</v>
      </c>
      <c r="F195" s="2510">
        <v>8.2609835455664499E-2</v>
      </c>
      <c r="G195" s="2512">
        <v>1.6545645512340492E-3</v>
      </c>
      <c r="H195" s="2513">
        <v>7.5219218104313229E-2</v>
      </c>
      <c r="I195" s="2510">
        <v>6.5151247031873458E-2</v>
      </c>
      <c r="J195" s="2514">
        <v>1.8512565543440281E-3</v>
      </c>
    </row>
    <row r="196" spans="1:10" x14ac:dyDescent="0.2">
      <c r="A196" s="931" t="s">
        <v>419</v>
      </c>
      <c r="B196" s="2510">
        <v>36</v>
      </c>
      <c r="C196" s="2511">
        <v>1010499.9999999999</v>
      </c>
      <c r="D196" s="2512">
        <v>36.377999999999993</v>
      </c>
      <c r="E196" s="2513">
        <v>0.17250752384377427</v>
      </c>
      <c r="F196" s="2510">
        <v>0.1351797307456328</v>
      </c>
      <c r="G196" s="2512">
        <v>2.7074692656557167E-3</v>
      </c>
      <c r="H196" s="2513">
        <v>3.2027396984897719E-2</v>
      </c>
      <c r="I196" s="2510">
        <v>2.7740581534060092E-2</v>
      </c>
      <c r="J196" s="2514">
        <v>7.8824175631081429E-4</v>
      </c>
    </row>
    <row r="197" spans="1:10" x14ac:dyDescent="0.2">
      <c r="A197" s="923" t="s">
        <v>97</v>
      </c>
      <c r="B197" s="2510">
        <v>0</v>
      </c>
      <c r="C197" s="2511">
        <v>998500</v>
      </c>
      <c r="D197" s="2512">
        <v>0</v>
      </c>
      <c r="E197" s="2513">
        <v>0</v>
      </c>
      <c r="F197" s="2510">
        <v>0</v>
      </c>
      <c r="G197" s="2512">
        <v>0</v>
      </c>
      <c r="H197" s="2513">
        <v>0</v>
      </c>
      <c r="I197" s="2510">
        <v>0</v>
      </c>
      <c r="J197" s="2514">
        <v>0</v>
      </c>
    </row>
    <row r="198" spans="1:10" x14ac:dyDescent="0.2">
      <c r="A198" s="923" t="s">
        <v>423</v>
      </c>
      <c r="B198" s="2510">
        <v>240</v>
      </c>
      <c r="C198" s="2511">
        <v>1897499.9999999998</v>
      </c>
      <c r="D198" s="2512">
        <v>455.39999999999992</v>
      </c>
      <c r="E198" s="2513">
        <v>1.1500501589584953</v>
      </c>
      <c r="F198" s="2510">
        <v>0.90119820497088532</v>
      </c>
      <c r="G198" s="2512">
        <v>1.8049795104371442E-2</v>
      </c>
      <c r="H198" s="2513">
        <v>0.40093673612959541</v>
      </c>
      <c r="I198" s="2510">
        <v>0.34727200040164291</v>
      </c>
      <c r="J198" s="2514">
        <v>9.8676479142323602E-3</v>
      </c>
    </row>
    <row r="199" spans="1:10" x14ac:dyDescent="0.2">
      <c r="A199" s="923" t="s">
        <v>424</v>
      </c>
      <c r="B199" s="2510">
        <v>54</v>
      </c>
      <c r="C199" s="2511">
        <v>1520140</v>
      </c>
      <c r="D199" s="2512">
        <v>82.087559999999996</v>
      </c>
      <c r="E199" s="2513">
        <v>0.25876128576566143</v>
      </c>
      <c r="F199" s="2510">
        <v>0.20276959611844922</v>
      </c>
      <c r="G199" s="2512">
        <v>4.0612038984835751E-3</v>
      </c>
      <c r="H199" s="2513">
        <v>7.2270352181032796E-2</v>
      </c>
      <c r="I199" s="2510">
        <v>6.2597082058168399E-2</v>
      </c>
      <c r="J199" s="2514">
        <v>1.7786805889732629E-3</v>
      </c>
    </row>
    <row r="200" spans="1:10" x14ac:dyDescent="0.2">
      <c r="A200" s="923" t="s">
        <v>429</v>
      </c>
      <c r="B200" s="2510">
        <v>0</v>
      </c>
      <c r="C200" s="2511">
        <v>1595500</v>
      </c>
      <c r="D200" s="2512">
        <v>0</v>
      </c>
      <c r="E200" s="2513">
        <v>0</v>
      </c>
      <c r="F200" s="2510">
        <v>0</v>
      </c>
      <c r="G200" s="2512">
        <v>0</v>
      </c>
      <c r="H200" s="2513">
        <v>0</v>
      </c>
      <c r="I200" s="2510">
        <v>0</v>
      </c>
      <c r="J200" s="2514">
        <v>0</v>
      </c>
    </row>
    <row r="201" spans="1:10" x14ac:dyDescent="0.2">
      <c r="A201" s="923" t="s">
        <v>430</v>
      </c>
      <c r="B201" s="2510">
        <v>0</v>
      </c>
      <c r="C201" s="2511">
        <v>949000</v>
      </c>
      <c r="D201" s="2512">
        <v>0</v>
      </c>
      <c r="E201" s="2513">
        <v>0</v>
      </c>
      <c r="F201" s="2510">
        <v>0</v>
      </c>
      <c r="G201" s="2512">
        <v>0</v>
      </c>
      <c r="H201" s="2513">
        <v>0</v>
      </c>
      <c r="I201" s="2510">
        <v>0</v>
      </c>
      <c r="J201" s="2514">
        <v>0</v>
      </c>
    </row>
    <row r="202" spans="1:10" x14ac:dyDescent="0.2">
      <c r="A202" s="923" t="s">
        <v>287</v>
      </c>
      <c r="B202" s="2510">
        <v>94</v>
      </c>
      <c r="C202" s="2511">
        <v>1286500.0000000002</v>
      </c>
      <c r="D202" s="2512">
        <v>120.93100000000001</v>
      </c>
      <c r="E202" s="2513">
        <v>0.45043631225874403</v>
      </c>
      <c r="F202" s="2510">
        <v>0.35296929694693008</v>
      </c>
      <c r="G202" s="2512">
        <v>7.0695030825454822E-3</v>
      </c>
      <c r="H202" s="2513">
        <v>0.10646833648855537</v>
      </c>
      <c r="I202" s="2510">
        <v>9.2217721301210115E-2</v>
      </c>
      <c r="J202" s="2514">
        <v>2.6203437196223845E-3</v>
      </c>
    </row>
    <row r="203" spans="1:10" x14ac:dyDescent="0.2">
      <c r="A203" s="923" t="s">
        <v>433</v>
      </c>
      <c r="B203" s="2510">
        <v>173</v>
      </c>
      <c r="C203" s="2511">
        <v>1540000</v>
      </c>
      <c r="D203" s="2512">
        <v>266.42</v>
      </c>
      <c r="E203" s="2513">
        <v>0.82899448958258204</v>
      </c>
      <c r="F203" s="2510">
        <v>0.64961370608317992</v>
      </c>
      <c r="G203" s="2512">
        <v>1.301089397106775E-2</v>
      </c>
      <c r="H203" s="2513">
        <v>0.23455767509803871</v>
      </c>
      <c r="I203" s="2510">
        <v>0.20316250844753123</v>
      </c>
      <c r="J203" s="2514">
        <v>5.7728123788093671E-3</v>
      </c>
    </row>
    <row r="204" spans="1:10" x14ac:dyDescent="0.2">
      <c r="A204" s="923" t="s">
        <v>434</v>
      </c>
      <c r="B204" s="2510">
        <v>0</v>
      </c>
      <c r="C204" s="2511">
        <v>905500</v>
      </c>
      <c r="D204" s="2512">
        <v>0</v>
      </c>
      <c r="E204" s="2513">
        <v>0</v>
      </c>
      <c r="F204" s="2510">
        <v>0</v>
      </c>
      <c r="G204" s="2512">
        <v>0</v>
      </c>
      <c r="H204" s="2513">
        <v>0</v>
      </c>
      <c r="I204" s="2510">
        <v>0</v>
      </c>
      <c r="J204" s="2514">
        <v>0</v>
      </c>
    </row>
    <row r="205" spans="1:10" x14ac:dyDescent="0.2">
      <c r="A205" s="897" t="s">
        <v>99</v>
      </c>
      <c r="B205" s="2510">
        <v>2050</v>
      </c>
      <c r="C205" s="2511">
        <v>1688500</v>
      </c>
      <c r="D205" s="2512">
        <v>3461.4250000000002</v>
      </c>
      <c r="E205" s="2513">
        <v>9.8233451077704803</v>
      </c>
      <c r="F205" s="2510">
        <v>7.6977346674596454</v>
      </c>
      <c r="G205" s="2512">
        <v>0.15417533318317275</v>
      </c>
      <c r="H205" s="2513">
        <v>3.0474581507628131</v>
      </c>
      <c r="I205" s="2510">
        <v>2.6395607904924399</v>
      </c>
      <c r="J205" s="2514">
        <v>7.5002466362586201E-2</v>
      </c>
    </row>
    <row r="206" spans="1:10" x14ac:dyDescent="0.2">
      <c r="A206" s="2515" t="s">
        <v>288</v>
      </c>
      <c r="B206" s="2516">
        <v>2669</v>
      </c>
      <c r="C206" s="2515"/>
      <c r="D206" s="2517">
        <v>4508.0785599999999</v>
      </c>
      <c r="E206" s="2518">
        <v>12.789516142750934</v>
      </c>
      <c r="F206" s="2516">
        <v>10.022075037780386</v>
      </c>
      <c r="G206" s="2517">
        <v>0.20072876305653078</v>
      </c>
      <c r="H206" s="2518">
        <v>3.968937865749246</v>
      </c>
      <c r="I206" s="2516">
        <v>3.4377019312669255</v>
      </c>
      <c r="J206" s="2519">
        <v>9.7681449274878415E-2</v>
      </c>
    </row>
    <row r="207" spans="1:10" x14ac:dyDescent="0.2">
      <c r="A207" s="2520" t="s">
        <v>113</v>
      </c>
      <c r="B207" s="2521">
        <v>3916.2</v>
      </c>
      <c r="C207" s="2520"/>
      <c r="D207" s="2522">
        <v>6338.9748049</v>
      </c>
      <c r="E207" s="2523">
        <v>18.765943468805247</v>
      </c>
      <c r="F207" s="2521">
        <v>14.705301709612421</v>
      </c>
      <c r="G207" s="2522">
        <v>0.29452753161558098</v>
      </c>
      <c r="H207" s="2523">
        <v>5.5808692768650534</v>
      </c>
      <c r="I207" s="2521">
        <v>4.833878921812115</v>
      </c>
      <c r="J207" s="2524">
        <v>0.13735347279741542</v>
      </c>
    </row>
    <row r="208" spans="1:10" x14ac:dyDescent="0.2">
      <c r="A208" s="923" t="s">
        <v>911</v>
      </c>
      <c r="B208" s="2510">
        <v>0</v>
      </c>
      <c r="C208" s="2511">
        <v>4620000.0000000009</v>
      </c>
      <c r="D208" s="2512">
        <v>0</v>
      </c>
      <c r="E208" s="2513">
        <v>0</v>
      </c>
      <c r="F208" s="2510">
        <v>0</v>
      </c>
      <c r="G208" s="2512">
        <v>0</v>
      </c>
      <c r="H208" s="2513">
        <v>0</v>
      </c>
      <c r="I208" s="2510">
        <v>0</v>
      </c>
      <c r="J208" s="2514">
        <v>0</v>
      </c>
    </row>
    <row r="209" spans="1:10" x14ac:dyDescent="0.2">
      <c r="A209" s="923" t="s">
        <v>912</v>
      </c>
      <c r="B209" s="2510">
        <v>80</v>
      </c>
      <c r="C209" s="2511">
        <v>918000</v>
      </c>
      <c r="D209" s="2512">
        <v>73.44</v>
      </c>
      <c r="E209" s="2513">
        <v>0.38335005298616509</v>
      </c>
      <c r="F209" s="2510">
        <v>0.30039940165696177</v>
      </c>
      <c r="G209" s="2512">
        <v>6.016598368123815E-3</v>
      </c>
      <c r="H209" s="2513">
        <v>6.4656991439081005E-2</v>
      </c>
      <c r="I209" s="2510">
        <v>5.6002757377023843E-2</v>
      </c>
      <c r="J209" s="2514">
        <v>1.5913044857734401E-3</v>
      </c>
    </row>
    <row r="210" spans="1:10" x14ac:dyDescent="0.2">
      <c r="A210" s="923" t="s">
        <v>913</v>
      </c>
      <c r="B210" s="2510">
        <v>56</v>
      </c>
      <c r="C210" s="2511">
        <v>1310000.0000000002</v>
      </c>
      <c r="D210" s="2512">
        <v>73.360000000000014</v>
      </c>
      <c r="E210" s="2513">
        <v>0.2683450370903156</v>
      </c>
      <c r="F210" s="2510">
        <v>0.21027958115987325</v>
      </c>
      <c r="G210" s="2512">
        <v>4.2116188576866703E-3</v>
      </c>
      <c r="H210" s="2513">
        <v>6.4586558986532996E-2</v>
      </c>
      <c r="I210" s="2510">
        <v>5.5941752194695937E-2</v>
      </c>
      <c r="J210" s="2514">
        <v>1.5895710386211819E-3</v>
      </c>
    </row>
    <row r="211" spans="1:10" x14ac:dyDescent="0.2">
      <c r="A211" s="897" t="s">
        <v>914</v>
      </c>
      <c r="B211" s="2510">
        <v>80</v>
      </c>
      <c r="C211" s="2511">
        <v>1335000</v>
      </c>
      <c r="D211" s="2512">
        <v>106.8</v>
      </c>
      <c r="E211" s="2513">
        <v>0.38335005298616509</v>
      </c>
      <c r="F211" s="2510">
        <v>0.30039940165696177</v>
      </c>
      <c r="G211" s="2512">
        <v>6.016598368123815E-3</v>
      </c>
      <c r="H211" s="2513">
        <v>9.4027324151604738E-2</v>
      </c>
      <c r="I211" s="2510">
        <v>8.1441918407763422E-2</v>
      </c>
      <c r="J211" s="2514">
        <v>2.314151948265297E-3</v>
      </c>
    </row>
    <row r="212" spans="1:10" x14ac:dyDescent="0.2">
      <c r="A212" s="2520" t="s">
        <v>289</v>
      </c>
      <c r="B212" s="2521">
        <v>216</v>
      </c>
      <c r="C212" s="2520"/>
      <c r="D212" s="2522">
        <v>253.60000000000002</v>
      </c>
      <c r="E212" s="2523">
        <v>1.0350451430626457</v>
      </c>
      <c r="F212" s="2521">
        <v>0.81107838447379688</v>
      </c>
      <c r="G212" s="2522">
        <v>1.62448155939343E-2</v>
      </c>
      <c r="H212" s="2523">
        <v>0.22327087457721875</v>
      </c>
      <c r="I212" s="2521">
        <v>0.19338642797948322</v>
      </c>
      <c r="J212" s="2524">
        <v>5.4950274726599194E-3</v>
      </c>
    </row>
    <row r="213" spans="1:10" x14ac:dyDescent="0.2">
      <c r="A213" s="923" t="s">
        <v>952</v>
      </c>
      <c r="B213" s="2510">
        <v>127.5</v>
      </c>
      <c r="C213" s="2511">
        <v>8061000.0000000028</v>
      </c>
      <c r="D213" s="2512">
        <v>1027.7775000000004</v>
      </c>
      <c r="E213" s="2513">
        <v>0.61096414694670065</v>
      </c>
      <c r="F213" s="2510">
        <v>0.47876154639078283</v>
      </c>
      <c r="G213" s="2512">
        <v>9.5889536491973303E-3</v>
      </c>
      <c r="H213" s="2513">
        <v>0.90486112498338911</v>
      </c>
      <c r="I213" s="2510">
        <v>0.78374692225032883</v>
      </c>
      <c r="J213" s="2514">
        <v>2.2269974756631433E-2</v>
      </c>
    </row>
    <row r="214" spans="1:10" x14ac:dyDescent="0.2">
      <c r="A214" s="923" t="s">
        <v>290</v>
      </c>
      <c r="B214" s="2510">
        <v>3523.6907557819632</v>
      </c>
      <c r="C214" s="2511">
        <v>12158464</v>
      </c>
      <c r="D214" s="2512">
        <v>42842.667201307791</v>
      </c>
      <c r="E214" s="2513">
        <v>16.885087974198445</v>
      </c>
      <c r="F214" s="2510">
        <v>13.231432433263365</v>
      </c>
      <c r="G214" s="2512">
        <v>0.26500790063763413</v>
      </c>
      <c r="H214" s="2513">
        <v>37.718926558583263</v>
      </c>
      <c r="I214" s="2510">
        <v>32.670309050373334</v>
      </c>
      <c r="J214" s="2514">
        <v>0.92831874319090035</v>
      </c>
    </row>
    <row r="215" spans="1:10" x14ac:dyDescent="0.2">
      <c r="A215" s="923" t="s">
        <v>75</v>
      </c>
      <c r="B215" s="2510">
        <v>3511.3842442180376</v>
      </c>
      <c r="C215" s="2511">
        <v>13258464</v>
      </c>
      <c r="D215" s="2512">
        <v>46555.561592132057</v>
      </c>
      <c r="E215" s="2513">
        <v>16.826116700947125</v>
      </c>
      <c r="F215" s="2510">
        <v>13.185221574384768</v>
      </c>
      <c r="G215" s="2512">
        <v>0.26408235892022403</v>
      </c>
      <c r="H215" s="2513">
        <v>40.987779783552433</v>
      </c>
      <c r="I215" s="2510">
        <v>35.501631541329814</v>
      </c>
      <c r="J215" s="2514">
        <v>1.0087700707960434</v>
      </c>
    </row>
    <row r="216" spans="1:10" x14ac:dyDescent="0.2">
      <c r="A216" s="923" t="s">
        <v>205</v>
      </c>
      <c r="B216" s="2510">
        <v>304</v>
      </c>
      <c r="C216" s="2511">
        <v>3219999.9999999995</v>
      </c>
      <c r="D216" s="2512">
        <v>978.87999999999988</v>
      </c>
      <c r="E216" s="2513">
        <v>1.4567302013474273</v>
      </c>
      <c r="F216" s="2510">
        <v>1.1415177262964549</v>
      </c>
      <c r="G216" s="2512">
        <v>2.2863073798870495E-2</v>
      </c>
      <c r="H216" s="2513">
        <v>0.86181148937755458</v>
      </c>
      <c r="I216" s="2510">
        <v>0.74645941096433943</v>
      </c>
      <c r="J216" s="2514">
        <v>2.1210459355036831E-2</v>
      </c>
    </row>
    <row r="217" spans="1:10" x14ac:dyDescent="0.2">
      <c r="A217" s="923" t="s">
        <v>93</v>
      </c>
      <c r="B217" s="2510">
        <v>494</v>
      </c>
      <c r="C217" s="2511">
        <v>120000</v>
      </c>
      <c r="D217" s="2512">
        <v>59.28</v>
      </c>
      <c r="E217" s="2513">
        <v>2.3671865771895693</v>
      </c>
      <c r="F217" s="2510">
        <v>1.8549663052317391</v>
      </c>
      <c r="G217" s="2512">
        <v>3.715249492316456E-2</v>
      </c>
      <c r="H217" s="2513">
        <v>5.219044733808173E-2</v>
      </c>
      <c r="I217" s="2510">
        <v>4.5204840104983296E-2</v>
      </c>
      <c r="J217" s="2514">
        <v>1.2844843398236592E-3</v>
      </c>
    </row>
    <row r="218" spans="1:10" x14ac:dyDescent="0.2">
      <c r="A218" s="897" t="s">
        <v>219</v>
      </c>
      <c r="B218" s="2510">
        <v>2524.75</v>
      </c>
      <c r="C218" s="2511">
        <v>934000</v>
      </c>
      <c r="D218" s="2512">
        <v>2358.1165000000001</v>
      </c>
      <c r="E218" s="2513">
        <v>12.098288078460254</v>
      </c>
      <c r="F218" s="2510">
        <v>9.4804173666676785</v>
      </c>
      <c r="G218" s="2512">
        <v>0.18988008412400753</v>
      </c>
      <c r="H218" s="2513">
        <v>2.0760991061118692</v>
      </c>
      <c r="I218" s="2510">
        <v>1.7982165879119913</v>
      </c>
      <c r="J218" s="2514">
        <v>5.1095879145239172E-2</v>
      </c>
    </row>
    <row r="219" spans="1:10" x14ac:dyDescent="0.2">
      <c r="A219" s="2515" t="s">
        <v>1839</v>
      </c>
      <c r="B219" s="2516">
        <v>10485.325000000001</v>
      </c>
      <c r="C219" s="2515"/>
      <c r="D219" s="2517">
        <v>93822.282793439867</v>
      </c>
      <c r="E219" s="2518">
        <v>50.244373679089527</v>
      </c>
      <c r="F219" s="2516">
        <v>39.37231695223479</v>
      </c>
      <c r="G219" s="2517">
        <v>0.78857486605309801</v>
      </c>
      <c r="H219" s="2518">
        <v>82.601668509946606</v>
      </c>
      <c r="I219" s="2516">
        <v>71.545568352934794</v>
      </c>
      <c r="J219" s="2519">
        <v>2.0329496115836752</v>
      </c>
    </row>
    <row r="220" spans="1:10" x14ac:dyDescent="0.2">
      <c r="A220" s="923" t="s">
        <v>958</v>
      </c>
      <c r="B220" s="2510">
        <v>621.13000000000011</v>
      </c>
      <c r="C220" s="2511">
        <v>2560000.0000000005</v>
      </c>
      <c r="D220" s="2512">
        <v>1590.0928000000006</v>
      </c>
      <c r="E220" s="2513">
        <v>2.9763777301412095</v>
      </c>
      <c r="F220" s="2510">
        <v>2.3323385043898588</v>
      </c>
      <c r="G220" s="2512">
        <v>4.6713621804909324E-2</v>
      </c>
      <c r="H220" s="2513">
        <v>1.3999266960368244</v>
      </c>
      <c r="I220" s="2510">
        <v>1.2125487647787654</v>
      </c>
      <c r="J220" s="2514">
        <v>3.4454272949837286E-2</v>
      </c>
    </row>
    <row r="221" spans="1:10" x14ac:dyDescent="0.2">
      <c r="A221" s="923" t="s">
        <v>959</v>
      </c>
      <c r="B221" s="2510">
        <v>0</v>
      </c>
      <c r="C221" s="2511">
        <v>1687000</v>
      </c>
      <c r="D221" s="2512">
        <v>0</v>
      </c>
      <c r="E221" s="2513">
        <v>0</v>
      </c>
      <c r="F221" s="2510">
        <v>0</v>
      </c>
      <c r="G221" s="2512">
        <v>0</v>
      </c>
      <c r="H221" s="2513">
        <v>0</v>
      </c>
      <c r="I221" s="2510">
        <v>0</v>
      </c>
      <c r="J221" s="2514">
        <v>0</v>
      </c>
    </row>
    <row r="222" spans="1:10" x14ac:dyDescent="0.2">
      <c r="A222" s="923" t="s">
        <v>960</v>
      </c>
      <c r="B222" s="2510">
        <v>860</v>
      </c>
      <c r="C222" s="2511">
        <v>1100000</v>
      </c>
      <c r="D222" s="2512">
        <v>946</v>
      </c>
      <c r="E222" s="2513">
        <v>4.1210130696012746</v>
      </c>
      <c r="F222" s="2510">
        <v>3.2292935678123391</v>
      </c>
      <c r="G222" s="2512">
        <v>6.4678432457331014E-2</v>
      </c>
      <c r="H222" s="2513">
        <v>0.8328637513803191</v>
      </c>
      <c r="I222" s="2510">
        <v>0.72138628102756741</v>
      </c>
      <c r="J222" s="2514">
        <v>2.0498012575458531E-2</v>
      </c>
    </row>
    <row r="223" spans="1:10" x14ac:dyDescent="0.2">
      <c r="A223" s="923" t="s">
        <v>962</v>
      </c>
      <c r="B223" s="2510">
        <v>195</v>
      </c>
      <c r="C223" s="2511">
        <v>1265000.0000000002</v>
      </c>
      <c r="D223" s="2512">
        <v>246.67500000000007</v>
      </c>
      <c r="E223" s="2513">
        <v>0.93441575415377731</v>
      </c>
      <c r="F223" s="2510">
        <v>0.73222354153884428</v>
      </c>
      <c r="G223" s="2512">
        <v>1.4665458522301798E-2</v>
      </c>
      <c r="H223" s="2513">
        <v>0.2171740654035309</v>
      </c>
      <c r="I223" s="2510">
        <v>0.18810566688422331</v>
      </c>
      <c r="J223" s="2514">
        <v>5.3449759535425306E-3</v>
      </c>
    </row>
    <row r="224" spans="1:10" x14ac:dyDescent="0.2">
      <c r="A224" s="923" t="s">
        <v>963</v>
      </c>
      <c r="B224" s="2510">
        <v>56</v>
      </c>
      <c r="C224" s="2511">
        <v>1750000</v>
      </c>
      <c r="D224" s="2512">
        <v>98</v>
      </c>
      <c r="E224" s="2513">
        <v>0.2683450370903156</v>
      </c>
      <c r="F224" s="2510">
        <v>0.21027958115987325</v>
      </c>
      <c r="G224" s="2512">
        <v>4.2116188576866703E-3</v>
      </c>
      <c r="H224" s="2513">
        <v>8.6279754371322695E-2</v>
      </c>
      <c r="I224" s="2510">
        <v>7.4731348351693039E-2</v>
      </c>
      <c r="J224" s="2514">
        <v>2.1234727615168456E-3</v>
      </c>
    </row>
    <row r="225" spans="1:10" x14ac:dyDescent="0.2">
      <c r="A225" s="2159" t="s">
        <v>1497</v>
      </c>
      <c r="B225" s="2510">
        <v>60</v>
      </c>
      <c r="C225" s="2511">
        <v>5000000</v>
      </c>
      <c r="D225" s="2512">
        <v>300</v>
      </c>
      <c r="E225" s="2513">
        <v>0.28751253973962382</v>
      </c>
      <c r="F225" s="2510">
        <v>0.22529955124272133</v>
      </c>
      <c r="G225" s="2512">
        <v>4.5124487760928606E-3</v>
      </c>
      <c r="H225" s="2513">
        <v>0.26412169705506944</v>
      </c>
      <c r="I225" s="2510">
        <v>0.22876943372967257</v>
      </c>
      <c r="J225" s="2514">
        <v>6.5004268209699354E-3</v>
      </c>
    </row>
    <row r="226" spans="1:10" x14ac:dyDescent="0.2">
      <c r="A226" s="2159" t="s">
        <v>1577</v>
      </c>
      <c r="B226" s="2510">
        <v>36</v>
      </c>
      <c r="C226" s="2511">
        <v>1749999.9999999998</v>
      </c>
      <c r="D226" s="2512">
        <v>62.999999999999993</v>
      </c>
      <c r="E226" s="2513">
        <v>0.17250752384377427</v>
      </c>
      <c r="F226" s="2510">
        <v>0.1351797307456328</v>
      </c>
      <c r="G226" s="2512">
        <v>2.7074692656557167E-3</v>
      </c>
      <c r="H226" s="2513">
        <v>5.5465556381564578E-2</v>
      </c>
      <c r="I226" s="2510">
        <v>4.8041581083231227E-2</v>
      </c>
      <c r="J226" s="2514">
        <v>1.3650896324036862E-3</v>
      </c>
    </row>
    <row r="227" spans="1:10" x14ac:dyDescent="0.2">
      <c r="A227" s="923" t="s">
        <v>961</v>
      </c>
      <c r="B227" s="2510">
        <v>9</v>
      </c>
      <c r="C227" s="2511">
        <v>1321000</v>
      </c>
      <c r="D227" s="2512">
        <v>11.888999999999999</v>
      </c>
      <c r="E227" s="2513">
        <v>4.3126880960943567E-2</v>
      </c>
      <c r="F227" s="2510">
        <v>3.3794932686408201E-2</v>
      </c>
      <c r="G227" s="2512">
        <v>6.7686731641392918E-4</v>
      </c>
      <c r="H227" s="2513">
        <v>1.0467142854292403E-2</v>
      </c>
      <c r="I227" s="2510">
        <v>9.0661326587069234E-3</v>
      </c>
      <c r="J227" s="2514">
        <v>2.5761191491503852E-4</v>
      </c>
    </row>
    <row r="228" spans="1:10" x14ac:dyDescent="0.2">
      <c r="A228" s="923" t="s">
        <v>966</v>
      </c>
      <c r="B228" s="2510">
        <v>1395</v>
      </c>
      <c r="C228" s="2511">
        <v>2879999.9999999995</v>
      </c>
      <c r="D228" s="2512">
        <v>4017.5999999999995</v>
      </c>
      <c r="E228" s="2513">
        <v>6.6846665489462538</v>
      </c>
      <c r="F228" s="2510">
        <v>5.2382145663932711</v>
      </c>
      <c r="G228" s="2512">
        <v>0.10491443404415902</v>
      </c>
      <c r="H228" s="2513">
        <v>3.5371177669614902</v>
      </c>
      <c r="I228" s="2510">
        <v>3.0636802565077748</v>
      </c>
      <c r="J228" s="2514">
        <v>8.7053715986429372E-2</v>
      </c>
    </row>
    <row r="229" spans="1:10" x14ac:dyDescent="0.2">
      <c r="A229" s="923" t="s">
        <v>965</v>
      </c>
      <c r="B229" s="2510">
        <v>73.5</v>
      </c>
      <c r="C229" s="2511">
        <v>1976000.0000000002</v>
      </c>
      <c r="D229" s="2512">
        <v>145.23600000000002</v>
      </c>
      <c r="E229" s="2513">
        <v>0.35220286118103916</v>
      </c>
      <c r="F229" s="2510">
        <v>0.27599195027233364</v>
      </c>
      <c r="G229" s="2512">
        <v>5.5277497507137553E-3</v>
      </c>
      <c r="H229" s="2513">
        <v>0.12786659597830025</v>
      </c>
      <c r="I229" s="2510">
        <v>0.11075185825720908</v>
      </c>
      <c r="J229" s="2514">
        <v>3.1469866325679659E-3</v>
      </c>
    </row>
    <row r="230" spans="1:10" x14ac:dyDescent="0.2">
      <c r="A230" s="923" t="s">
        <v>1010</v>
      </c>
      <c r="B230" s="2510">
        <v>0</v>
      </c>
      <c r="C230" s="2511">
        <v>1299999.9999999998</v>
      </c>
      <c r="D230" s="2512">
        <v>0</v>
      </c>
      <c r="E230" s="2513">
        <v>0</v>
      </c>
      <c r="F230" s="2510">
        <v>0</v>
      </c>
      <c r="G230" s="2512">
        <v>0</v>
      </c>
      <c r="H230" s="2513">
        <v>0</v>
      </c>
      <c r="I230" s="2510">
        <v>0</v>
      </c>
      <c r="J230" s="2514">
        <v>0</v>
      </c>
    </row>
    <row r="231" spans="1:10" x14ac:dyDescent="0.2">
      <c r="A231" s="923" t="s">
        <v>1011</v>
      </c>
      <c r="B231" s="2510">
        <v>16</v>
      </c>
      <c r="C231" s="2511">
        <v>1674000</v>
      </c>
      <c r="D231" s="2512">
        <v>26.783999999999999</v>
      </c>
      <c r="E231" s="2513">
        <v>7.667001059723301E-2</v>
      </c>
      <c r="F231" s="2510">
        <v>6.0079880331392353E-2</v>
      </c>
      <c r="G231" s="2512">
        <v>1.203319673624763E-3</v>
      </c>
      <c r="H231" s="2513">
        <v>2.35807851130766E-2</v>
      </c>
      <c r="I231" s="2510">
        <v>2.0424535043385164E-2</v>
      </c>
      <c r="J231" s="2514">
        <v>5.8035810657619579E-4</v>
      </c>
    </row>
    <row r="232" spans="1:10" x14ac:dyDescent="0.2">
      <c r="A232" s="923" t="s">
        <v>967</v>
      </c>
      <c r="B232" s="2510">
        <v>577.5</v>
      </c>
      <c r="C232" s="2511">
        <v>2320999.9999999995</v>
      </c>
      <c r="D232" s="2512">
        <v>1340.3774999999998</v>
      </c>
      <c r="E232" s="2513">
        <v>2.7673081949938791</v>
      </c>
      <c r="F232" s="2510">
        <v>2.1685081807111928</v>
      </c>
      <c r="G232" s="2512">
        <v>4.3432319469893788E-2</v>
      </c>
      <c r="H232" s="2513">
        <v>1.1800759333147712</v>
      </c>
      <c r="I232" s="2510">
        <v>1.022124672196647</v>
      </c>
      <c r="J232" s="2514">
        <v>2.9043419504082096E-2</v>
      </c>
    </row>
    <row r="233" spans="1:10" x14ac:dyDescent="0.2">
      <c r="A233" s="923" t="s">
        <v>968</v>
      </c>
      <c r="B233" s="2510">
        <v>45</v>
      </c>
      <c r="C233" s="2511">
        <v>1335000.0000000002</v>
      </c>
      <c r="D233" s="2512">
        <v>60.07500000000001</v>
      </c>
      <c r="E233" s="2513">
        <v>0.21563440480471788</v>
      </c>
      <c r="F233" s="2510">
        <v>0.16897466343204101</v>
      </c>
      <c r="G233" s="2512">
        <v>3.3843365820696455E-3</v>
      </c>
      <c r="H233" s="2513">
        <v>5.2890369835277673E-2</v>
      </c>
      <c r="I233" s="2510">
        <v>4.5811079104366936E-2</v>
      </c>
      <c r="J233" s="2514">
        <v>1.3017104708992297E-3</v>
      </c>
    </row>
    <row r="234" spans="1:10" x14ac:dyDescent="0.2">
      <c r="A234" s="923" t="s">
        <v>969</v>
      </c>
      <c r="B234" s="2510">
        <v>1527.5</v>
      </c>
      <c r="C234" s="2511">
        <v>1774999.9999999998</v>
      </c>
      <c r="D234" s="2512">
        <v>2711.3124999999995</v>
      </c>
      <c r="E234" s="2513">
        <v>7.319590074204589</v>
      </c>
      <c r="F234" s="2510">
        <v>5.735751075387614</v>
      </c>
      <c r="G234" s="2512">
        <v>0.11487942509136409</v>
      </c>
      <c r="H234" s="2513">
        <v>2.3870548624887431</v>
      </c>
      <c r="I234" s="2510">
        <v>2.0675514176306091</v>
      </c>
      <c r="J234" s="2514">
        <v>5.8748961650103487E-2</v>
      </c>
    </row>
    <row r="235" spans="1:10" x14ac:dyDescent="0.2">
      <c r="A235" s="923" t="s">
        <v>970</v>
      </c>
      <c r="B235" s="2510">
        <v>454</v>
      </c>
      <c r="C235" s="2511">
        <v>1821999.9999999995</v>
      </c>
      <c r="D235" s="2512">
        <v>827.18799999999976</v>
      </c>
      <c r="E235" s="2513">
        <v>2.1755115506964868</v>
      </c>
      <c r="F235" s="2510">
        <v>1.7047666044032583</v>
      </c>
      <c r="G235" s="2512">
        <v>3.4144195739102649E-2</v>
      </c>
      <c r="H235" s="2513">
        <v>0.72826099447862913</v>
      </c>
      <c r="I235" s="2510">
        <v>0.63078443449326782</v>
      </c>
      <c r="J235" s="2514">
        <v>1.7923583537281594E-2</v>
      </c>
    </row>
    <row r="236" spans="1:10" x14ac:dyDescent="0.2">
      <c r="A236" s="923" t="s">
        <v>971</v>
      </c>
      <c r="B236" s="2510">
        <v>30</v>
      </c>
      <c r="C236" s="2511">
        <v>1470000</v>
      </c>
      <c r="D236" s="2512">
        <v>44.1</v>
      </c>
      <c r="E236" s="2513">
        <v>0.14375626986981191</v>
      </c>
      <c r="F236" s="2510">
        <v>0.11264977562136066</v>
      </c>
      <c r="G236" s="2512">
        <v>2.2562243880464303E-3</v>
      </c>
      <c r="H236" s="2513">
        <v>3.8825889467095212E-2</v>
      </c>
      <c r="I236" s="2510">
        <v>3.3629106758261869E-2</v>
      </c>
      <c r="J236" s="2514">
        <v>9.5556274268258055E-4</v>
      </c>
    </row>
    <row r="237" spans="1:10" x14ac:dyDescent="0.2">
      <c r="A237" s="923" t="s">
        <v>972</v>
      </c>
      <c r="B237" s="2510">
        <v>12</v>
      </c>
      <c r="C237" s="2511">
        <v>1270000</v>
      </c>
      <c r="D237" s="2512">
        <v>15.24</v>
      </c>
      <c r="E237" s="2513">
        <v>5.7502507947924768E-2</v>
      </c>
      <c r="F237" s="2510">
        <v>4.5059910248544263E-2</v>
      </c>
      <c r="G237" s="2512">
        <v>9.0248975521857228E-4</v>
      </c>
      <c r="H237" s="2513">
        <v>1.341738221039753E-2</v>
      </c>
      <c r="I237" s="2510">
        <v>1.1621487233467367E-2</v>
      </c>
      <c r="J237" s="2514">
        <v>3.3022168250527274E-4</v>
      </c>
    </row>
    <row r="238" spans="1:10" x14ac:dyDescent="0.2">
      <c r="A238" s="923" t="s">
        <v>973</v>
      </c>
      <c r="B238" s="2510">
        <v>39</v>
      </c>
      <c r="C238" s="2511">
        <v>7096999.9999999981</v>
      </c>
      <c r="D238" s="2512">
        <v>276.78299999999996</v>
      </c>
      <c r="E238" s="2513">
        <v>0.18688315083075546</v>
      </c>
      <c r="F238" s="2510">
        <v>0.14644470830776887</v>
      </c>
      <c r="G238" s="2512">
        <v>2.9330917044603595E-3</v>
      </c>
      <c r="H238" s="2513">
        <v>0.2436813189199776</v>
      </c>
      <c r="I238" s="2510">
        <v>0.21106496725333315</v>
      </c>
      <c r="J238" s="2514">
        <v>5.9973587892950715E-3</v>
      </c>
    </row>
    <row r="239" spans="1:10" x14ac:dyDescent="0.2">
      <c r="A239" s="923" t="s">
        <v>293</v>
      </c>
      <c r="B239" s="2510">
        <v>220</v>
      </c>
      <c r="C239" s="2511">
        <v>1855999.9999999998</v>
      </c>
      <c r="D239" s="2512">
        <v>408.31999999999994</v>
      </c>
      <c r="E239" s="2513">
        <v>1.0542126457119541</v>
      </c>
      <c r="F239" s="2510">
        <v>0.82609835455664493</v>
      </c>
      <c r="G239" s="2512">
        <v>1.6545645512340491E-2</v>
      </c>
      <c r="H239" s="2513">
        <v>0.35948723780508651</v>
      </c>
      <c r="I239" s="2510">
        <v>0.31137045060166629</v>
      </c>
      <c r="J239" s="2514">
        <v>8.8475142651281442E-3</v>
      </c>
    </row>
    <row r="240" spans="1:10" x14ac:dyDescent="0.2">
      <c r="A240" s="897" t="s">
        <v>975</v>
      </c>
      <c r="B240" s="2510">
        <v>24.5</v>
      </c>
      <c r="C240" s="2511">
        <v>1652000.0000000005</v>
      </c>
      <c r="D240" s="2512">
        <v>40.474000000000018</v>
      </c>
      <c r="E240" s="2513">
        <v>0.11740095372701306</v>
      </c>
      <c r="F240" s="2510">
        <v>9.1997316757444547E-2</v>
      </c>
      <c r="G240" s="2512">
        <v>1.8425832502379181E-3</v>
      </c>
      <c r="H240" s="2513">
        <v>3.5633538555356288E-2</v>
      </c>
      <c r="I240" s="2510">
        <v>3.0864046869249238E-2</v>
      </c>
      <c r="J240" s="2514">
        <v>8.7699425050645756E-4</v>
      </c>
    </row>
    <row r="241" spans="1:10" x14ac:dyDescent="0.2">
      <c r="A241" s="923" t="s">
        <v>1161</v>
      </c>
      <c r="B241" s="2510">
        <v>0</v>
      </c>
      <c r="C241" s="2511">
        <v>0</v>
      </c>
      <c r="D241" s="2512">
        <v>0</v>
      </c>
      <c r="E241" s="2513">
        <v>0</v>
      </c>
      <c r="F241" s="2510">
        <v>0</v>
      </c>
      <c r="G241" s="2512">
        <v>0</v>
      </c>
      <c r="H241" s="2513">
        <v>0</v>
      </c>
      <c r="I241" s="2510">
        <v>0</v>
      </c>
      <c r="J241" s="2514">
        <v>0</v>
      </c>
    </row>
    <row r="242" spans="1:10" x14ac:dyDescent="0.2">
      <c r="A242" s="2515" t="s">
        <v>294</v>
      </c>
      <c r="B242" s="2516">
        <v>6251.13</v>
      </c>
      <c r="C242" s="2515"/>
      <c r="D242" s="2517">
        <v>13169.1468</v>
      </c>
      <c r="E242" s="2518">
        <v>29.954637709042576</v>
      </c>
      <c r="F242" s="2516">
        <v>23.472946395998544</v>
      </c>
      <c r="G242" s="2517">
        <v>0.47013173196162278</v>
      </c>
      <c r="H242" s="2518">
        <v>11.594191338611125</v>
      </c>
      <c r="I242" s="2516">
        <v>10.042327520463099</v>
      </c>
      <c r="J242" s="2519">
        <v>0.28535025022670135</v>
      </c>
    </row>
    <row r="243" spans="1:10" x14ac:dyDescent="0.2">
      <c r="A243" s="2520" t="s">
        <v>1840</v>
      </c>
      <c r="B243" s="2521">
        <v>16736.455000000002</v>
      </c>
      <c r="C243" s="2520"/>
      <c r="D243" s="2522">
        <v>106991.42959343987</v>
      </c>
      <c r="E243" s="2523">
        <v>80.199011388132107</v>
      </c>
      <c r="F243" s="2521">
        <v>62.845263348233338</v>
      </c>
      <c r="G243" s="2522">
        <v>1.258706598014721</v>
      </c>
      <c r="H243" s="2523">
        <v>94.195859848557731</v>
      </c>
      <c r="I243" s="2521">
        <v>81.587895873397898</v>
      </c>
      <c r="J243" s="2524">
        <v>2.3182998618103765</v>
      </c>
    </row>
    <row r="244" spans="1:10" x14ac:dyDescent="0.2">
      <c r="A244" s="2525" t="s">
        <v>200</v>
      </c>
      <c r="B244" s="2526">
        <v>20868.655000000002</v>
      </c>
      <c r="C244" s="2527"/>
      <c r="D244" s="2528">
        <v>113584.00439833986</v>
      </c>
      <c r="E244" s="2529">
        <v>100</v>
      </c>
      <c r="F244" s="2526">
        <v>78.361643442319547</v>
      </c>
      <c r="G244" s="2528">
        <v>1.5694789452242361</v>
      </c>
      <c r="H244" s="2529">
        <v>100</v>
      </c>
      <c r="I244" s="2526">
        <v>86.615161223189503</v>
      </c>
      <c r="J244" s="2530">
        <v>2.461148362080452</v>
      </c>
    </row>
    <row r="245" spans="1:10" x14ac:dyDescent="0.2">
      <c r="A245" s="2550" t="s">
        <v>1857</v>
      </c>
      <c r="B245" s="2510"/>
      <c r="C245" s="2509"/>
      <c r="D245" s="2512"/>
      <c r="E245" s="2513"/>
      <c r="F245" s="2510">
        <v>0</v>
      </c>
      <c r="G245" s="2512"/>
      <c r="H245" s="2513"/>
      <c r="I245" s="2510">
        <v>0</v>
      </c>
      <c r="J245" s="2514">
        <v>0</v>
      </c>
    </row>
    <row r="246" spans="1:10" x14ac:dyDescent="0.2">
      <c r="A246" s="2160" t="s">
        <v>1841</v>
      </c>
      <c r="B246" s="2510">
        <v>963.62</v>
      </c>
      <c r="C246" s="2511">
        <v>6074131.1697809063</v>
      </c>
      <c r="D246" s="2512">
        <v>5853.1542778242765</v>
      </c>
      <c r="E246" s="2513">
        <v>18.418670670165938</v>
      </c>
      <c r="F246" s="2510">
        <v>3.6183858928085191</v>
      </c>
      <c r="G246" s="2512">
        <v>7.2471431493643379E-2</v>
      </c>
      <c r="H246" s="2513">
        <v>46.598075183310804</v>
      </c>
      <c r="I246" s="2510">
        <v>4.4634092989009009</v>
      </c>
      <c r="J246" s="2514">
        <v>0.1268266701828128</v>
      </c>
    </row>
    <row r="247" spans="1:10" x14ac:dyDescent="0.2">
      <c r="A247" s="2160" t="s">
        <v>1842</v>
      </c>
      <c r="B247" s="2510">
        <v>4161</v>
      </c>
      <c r="C247" s="2511">
        <v>1319748.8219296124</v>
      </c>
      <c r="D247" s="2512">
        <v>5491.4748480491171</v>
      </c>
      <c r="E247" s="2513">
        <v>79.533518045038974</v>
      </c>
      <c r="F247" s="2510">
        <v>15.624523878682725</v>
      </c>
      <c r="G247" s="2512">
        <v>0.31293832262203991</v>
      </c>
      <c r="H247" s="2513">
        <v>43.71867640771854</v>
      </c>
      <c r="I247" s="2510">
        <v>4.1876053044297876</v>
      </c>
      <c r="J247" s="2514">
        <v>0.11898976796313426</v>
      </c>
    </row>
    <row r="248" spans="1:10" x14ac:dyDescent="0.2">
      <c r="A248" s="2547" t="s">
        <v>316</v>
      </c>
      <c r="B248" s="2516">
        <v>5124.62</v>
      </c>
      <c r="C248" s="2515"/>
      <c r="D248" s="2517">
        <v>11344.629125873395</v>
      </c>
      <c r="E248" s="2518">
        <v>97.952188715204912</v>
      </c>
      <c r="F248" s="2516">
        <v>19.242909771491242</v>
      </c>
      <c r="G248" s="2517">
        <v>0.38540975411568329</v>
      </c>
      <c r="H248" s="2518">
        <v>90.316751591029345</v>
      </c>
      <c r="I248" s="2516">
        <v>8.6510146033306903</v>
      </c>
      <c r="J248" s="2519">
        <v>0.24581643814594709</v>
      </c>
    </row>
    <row r="249" spans="1:10" x14ac:dyDescent="0.2">
      <c r="A249" s="2160" t="s">
        <v>1843</v>
      </c>
      <c r="B249" s="2510">
        <v>26.88</v>
      </c>
      <c r="C249" s="2511">
        <v>7593939.7198018646</v>
      </c>
      <c r="D249" s="2512">
        <v>204.12509966827412</v>
      </c>
      <c r="E249" s="2513">
        <v>0.51378537972858629</v>
      </c>
      <c r="F249" s="2510">
        <v>0.10093419895673915</v>
      </c>
      <c r="G249" s="2512">
        <v>2.0215770516896015E-3</v>
      </c>
      <c r="H249" s="2513">
        <v>1.6250787677304774</v>
      </c>
      <c r="I249" s="2510">
        <v>0.15565861153708013</v>
      </c>
      <c r="J249" s="2514">
        <v>4.4230009090560343E-3</v>
      </c>
    </row>
    <row r="250" spans="1:10" x14ac:dyDescent="0.2">
      <c r="A250" s="2547" t="s">
        <v>322</v>
      </c>
      <c r="B250" s="2516">
        <v>26.88</v>
      </c>
      <c r="C250" s="2531"/>
      <c r="D250" s="2517">
        <v>204.12509966827412</v>
      </c>
      <c r="E250" s="2518">
        <v>0.51378537972858629</v>
      </c>
      <c r="F250" s="2516">
        <v>0.10093419895673915</v>
      </c>
      <c r="G250" s="2517">
        <v>2.0215770516896015E-3</v>
      </c>
      <c r="H250" s="2518">
        <v>1.6250787677304774</v>
      </c>
      <c r="I250" s="2516">
        <v>0.15565861153708013</v>
      </c>
      <c r="J250" s="2519">
        <v>4.4230009090560343E-3</v>
      </c>
    </row>
    <row r="251" spans="1:10" x14ac:dyDescent="0.2">
      <c r="A251" s="2160" t="s">
        <v>1543</v>
      </c>
      <c r="B251" s="2510">
        <v>12.144</v>
      </c>
      <c r="C251" s="2511">
        <v>8640000</v>
      </c>
      <c r="D251" s="2512">
        <v>104.92416</v>
      </c>
      <c r="E251" s="2513">
        <v>0.23212089477023631</v>
      </c>
      <c r="F251" s="2510">
        <v>4.5600629171526803E-2</v>
      </c>
      <c r="G251" s="2512">
        <v>9.1331963228119507E-4</v>
      </c>
      <c r="H251" s="2513">
        <v>0.83532120701987711</v>
      </c>
      <c r="I251" s="2510">
        <v>8.0011468892538531E-2</v>
      </c>
      <c r="J251" s="2514">
        <v>2.2735060794391365E-3</v>
      </c>
    </row>
    <row r="252" spans="1:10" x14ac:dyDescent="0.2">
      <c r="A252" s="2160" t="s">
        <v>212</v>
      </c>
      <c r="B252" s="2510">
        <v>45.3125</v>
      </c>
      <c r="C252" s="2511">
        <v>4816000</v>
      </c>
      <c r="D252" s="2512">
        <v>218.22499999999999</v>
      </c>
      <c r="E252" s="2513">
        <v>0.86610491141932922</v>
      </c>
      <c r="F252" s="2510">
        <v>0.17014809859476351</v>
      </c>
      <c r="G252" s="2512">
        <v>3.4078389194451292E-3</v>
      </c>
      <c r="H252" s="2513">
        <v>1.7373307577769761</v>
      </c>
      <c r="I252" s="2510">
        <v>0.16641069891885932</v>
      </c>
      <c r="J252" s="2514">
        <v>4.7285188100205464E-3</v>
      </c>
    </row>
    <row r="253" spans="1:10" x14ac:dyDescent="0.2">
      <c r="A253" s="2547" t="s">
        <v>317</v>
      </c>
      <c r="B253" s="2516">
        <v>57.456499999999998</v>
      </c>
      <c r="C253" s="2531"/>
      <c r="D253" s="2517">
        <v>323.14915999999999</v>
      </c>
      <c r="E253" s="2518">
        <v>1.0982258061895656</v>
      </c>
      <c r="F253" s="2516">
        <v>0.21574872776629031</v>
      </c>
      <c r="G253" s="2517">
        <v>4.3211585517263246E-3</v>
      </c>
      <c r="H253" s="2518">
        <v>2.5726519647968531</v>
      </c>
      <c r="I253" s="2516">
        <v>0.24642216781139786</v>
      </c>
      <c r="J253" s="2519">
        <v>7.0020248894596838E-3</v>
      </c>
    </row>
    <row r="254" spans="1:10" x14ac:dyDescent="0.2">
      <c r="A254" s="2160" t="s">
        <v>1844</v>
      </c>
      <c r="B254" s="2510">
        <v>22.8</v>
      </c>
      <c r="C254" s="2511">
        <v>30220717.109895468</v>
      </c>
      <c r="D254" s="2512">
        <v>689.03235010561673</v>
      </c>
      <c r="E254" s="2513">
        <v>0.43580009887692589</v>
      </c>
      <c r="F254" s="2510">
        <v>8.5613829472234115E-2</v>
      </c>
      <c r="G254" s="2512">
        <v>1.7147305349152874E-3</v>
      </c>
      <c r="H254" s="2513">
        <v>5.4855176764433127</v>
      </c>
      <c r="I254" s="2510">
        <v>0.52543180185029148</v>
      </c>
      <c r="J254" s="2514">
        <v>1.4930014563808327E-2</v>
      </c>
    </row>
    <row r="255" spans="1:10" x14ac:dyDescent="0.2">
      <c r="A255" s="2547" t="s">
        <v>318</v>
      </c>
      <c r="B255" s="2516">
        <v>22.8</v>
      </c>
      <c r="C255" s="2515"/>
      <c r="D255" s="2517">
        <v>689.03235010561673</v>
      </c>
      <c r="E255" s="2518">
        <v>0.43580009887692589</v>
      </c>
      <c r="F255" s="2516">
        <v>8.5613829472234115E-2</v>
      </c>
      <c r="G255" s="2517">
        <v>1.7147305349152874E-3</v>
      </c>
      <c r="H255" s="2518">
        <v>5.4855176764433127</v>
      </c>
      <c r="I255" s="2516">
        <v>0.52543180185029148</v>
      </c>
      <c r="J255" s="2519">
        <v>1.4930014563808327E-2</v>
      </c>
    </row>
    <row r="256" spans="1:10" x14ac:dyDescent="0.2">
      <c r="A256" s="2525" t="s">
        <v>136</v>
      </c>
      <c r="B256" s="2526">
        <v>5231.7565000000004</v>
      </c>
      <c r="C256" s="2527"/>
      <c r="D256" s="2528">
        <v>12560.935735647286</v>
      </c>
      <c r="E256" s="2529">
        <v>99.999999999999986</v>
      </c>
      <c r="F256" s="2526">
        <v>19.645206527686511</v>
      </c>
      <c r="G256" s="2528">
        <v>0.39346722025401454</v>
      </c>
      <c r="H256" s="2529">
        <v>99.999999999999972</v>
      </c>
      <c r="I256" s="2526">
        <v>9.5785271845294595</v>
      </c>
      <c r="J256" s="2530">
        <v>0.27217147850827117</v>
      </c>
    </row>
    <row r="257" spans="1:10" x14ac:dyDescent="0.2">
      <c r="A257" s="2550" t="s">
        <v>1858</v>
      </c>
      <c r="B257" s="2510"/>
      <c r="C257" s="2509"/>
      <c r="D257" s="2512"/>
      <c r="E257" s="2513"/>
      <c r="F257" s="2510">
        <v>0</v>
      </c>
      <c r="G257" s="2512"/>
      <c r="H257" s="2513"/>
      <c r="I257" s="2510">
        <v>0</v>
      </c>
      <c r="J257" s="2514">
        <v>0</v>
      </c>
    </row>
    <row r="258" spans="1:10" x14ac:dyDescent="0.2">
      <c r="A258" s="2159" t="s">
        <v>1545</v>
      </c>
      <c r="B258" s="2510">
        <v>450</v>
      </c>
      <c r="C258" s="2511">
        <v>8600000</v>
      </c>
      <c r="D258" s="2512">
        <v>3870</v>
      </c>
      <c r="E258" s="2513">
        <v>84.777694046721919</v>
      </c>
      <c r="F258" s="2510">
        <v>1.6897466343204099</v>
      </c>
      <c r="G258" s="2512">
        <v>3.3843365820696455E-2</v>
      </c>
      <c r="H258" s="2513">
        <v>77.532425382553384</v>
      </c>
      <c r="I258" s="2510">
        <v>2.951125695112776</v>
      </c>
      <c r="J258" s="2514">
        <v>8.3855505990512169E-2</v>
      </c>
    </row>
    <row r="259" spans="1:10" x14ac:dyDescent="0.2">
      <c r="A259" s="2159" t="s">
        <v>214</v>
      </c>
      <c r="B259" s="2510">
        <v>7.2</v>
      </c>
      <c r="C259" s="2511">
        <v>6300000</v>
      </c>
      <c r="D259" s="2512">
        <v>45.36</v>
      </c>
      <c r="E259" s="2513">
        <v>1.3564431047475507</v>
      </c>
      <c r="F259" s="2510">
        <v>2.7035946149126563E-2</v>
      </c>
      <c r="G259" s="2512">
        <v>5.414938531311433E-4</v>
      </c>
      <c r="H259" s="2513">
        <v>0.90875214866992815</v>
      </c>
      <c r="I259" s="2510">
        <v>3.4589938379926494E-2</v>
      </c>
      <c r="J259" s="2514">
        <v>9.8286453533065411E-4</v>
      </c>
    </row>
    <row r="260" spans="1:10" x14ac:dyDescent="0.2">
      <c r="A260" s="2159" t="s">
        <v>215</v>
      </c>
      <c r="B260" s="2510">
        <v>0</v>
      </c>
      <c r="C260" s="2511">
        <v>6000000</v>
      </c>
      <c r="D260" s="2512">
        <v>0</v>
      </c>
      <c r="E260" s="2513">
        <v>0</v>
      </c>
      <c r="F260" s="2510">
        <v>0</v>
      </c>
      <c r="G260" s="2512">
        <v>0</v>
      </c>
      <c r="H260" s="2513">
        <v>0</v>
      </c>
      <c r="I260" s="2510">
        <v>0</v>
      </c>
      <c r="J260" s="2514">
        <v>0</v>
      </c>
    </row>
    <row r="261" spans="1:10" x14ac:dyDescent="0.2">
      <c r="A261" s="2159" t="s">
        <v>216</v>
      </c>
      <c r="B261" s="2510">
        <v>65</v>
      </c>
      <c r="C261" s="2511">
        <v>15600000</v>
      </c>
      <c r="D261" s="2512">
        <v>1014</v>
      </c>
      <c r="E261" s="2513">
        <v>12.245666917859833</v>
      </c>
      <c r="F261" s="2510">
        <v>0.24407451384628143</v>
      </c>
      <c r="G261" s="2512">
        <v>4.8884861741005994E-3</v>
      </c>
      <c r="H261" s="2513">
        <v>20.314697503335694</v>
      </c>
      <c r="I261" s="2510">
        <v>0.77324068600629325</v>
      </c>
      <c r="J261" s="2514">
        <v>2.1971442654878381E-2</v>
      </c>
    </row>
    <row r="262" spans="1:10" x14ac:dyDescent="0.2">
      <c r="A262" s="2159" t="s">
        <v>1547</v>
      </c>
      <c r="B262" s="2510">
        <v>5.25</v>
      </c>
      <c r="C262" s="2511">
        <v>8000000</v>
      </c>
      <c r="D262" s="2512">
        <v>42</v>
      </c>
      <c r="E262" s="2513">
        <v>0.98907309721175574</v>
      </c>
      <c r="F262" s="2510">
        <v>1.9713710733738118E-2</v>
      </c>
      <c r="G262" s="2512">
        <v>3.9483926790812539E-4</v>
      </c>
      <c r="H262" s="2513">
        <v>0.84143717469437784</v>
      </c>
      <c r="I262" s="2510">
        <v>3.2027720722154158E-2</v>
      </c>
      <c r="J262" s="2514">
        <v>9.1005975493579092E-4</v>
      </c>
    </row>
    <row r="263" spans="1:10" x14ac:dyDescent="0.2">
      <c r="A263" s="2159" t="s">
        <v>1548</v>
      </c>
      <c r="B263" s="2510">
        <v>3.35</v>
      </c>
      <c r="C263" s="2511">
        <v>6000000</v>
      </c>
      <c r="D263" s="2512">
        <v>20.100000000000001</v>
      </c>
      <c r="E263" s="2513">
        <v>0.63112283345892983</v>
      </c>
      <c r="F263" s="2510">
        <v>1.2579224944385277E-2</v>
      </c>
      <c r="G263" s="2512">
        <v>2.5194505666518475E-4</v>
      </c>
      <c r="H263" s="2513">
        <v>0.40268779074659511</v>
      </c>
      <c r="I263" s="2510">
        <v>1.5327552059888063E-2</v>
      </c>
      <c r="J263" s="2514">
        <v>4.3552859700498573E-4</v>
      </c>
    </row>
    <row r="264" spans="1:10" x14ac:dyDescent="0.2">
      <c r="A264" s="2525" t="s">
        <v>128</v>
      </c>
      <c r="B264" s="2526">
        <v>530.80000000000007</v>
      </c>
      <c r="C264" s="2527"/>
      <c r="D264" s="2528">
        <v>4991.4600000000009</v>
      </c>
      <c r="E264" s="2529">
        <v>100</v>
      </c>
      <c r="F264" s="2526">
        <v>1.9931500299939418</v>
      </c>
      <c r="G264" s="2528">
        <v>3.9920130172501518E-2</v>
      </c>
      <c r="H264" s="2529">
        <v>99.999999999999986</v>
      </c>
      <c r="I264" s="2526">
        <v>3.8063115922810384</v>
      </c>
      <c r="J264" s="2530">
        <v>0.108155401532662</v>
      </c>
    </row>
    <row r="265" spans="1:10" ht="14.25" thickBot="1" x14ac:dyDescent="0.25">
      <c r="A265" s="2533" t="s">
        <v>1845</v>
      </c>
      <c r="B265" s="2526">
        <v>26631.211500000001</v>
      </c>
      <c r="C265" s="2534"/>
      <c r="D265" s="2528">
        <v>131136.40013398716</v>
      </c>
      <c r="E265" s="2535"/>
      <c r="F265" s="2536">
        <v>100</v>
      </c>
      <c r="G265" s="2537">
        <v>2.0028662956507524</v>
      </c>
      <c r="H265" s="2538"/>
      <c r="I265" s="2536">
        <v>100</v>
      </c>
      <c r="J265" s="2539">
        <v>2.8414752421213847</v>
      </c>
    </row>
    <row r="266" spans="1:10" ht="15" thickBot="1" x14ac:dyDescent="0.25">
      <c r="A266" s="2540" t="s">
        <v>1846</v>
      </c>
      <c r="B266" s="2541">
        <v>1329654.982852824</v>
      </c>
      <c r="C266" s="2542"/>
      <c r="D266" s="2543">
        <v>4615081.5671398742</v>
      </c>
      <c r="E266" s="2544"/>
      <c r="F266" s="2101"/>
      <c r="G266" s="2101"/>
      <c r="H266" s="2101"/>
      <c r="I266" s="2101"/>
      <c r="J266" s="2101"/>
    </row>
    <row r="267" spans="1:10" ht="16.5" thickBot="1" x14ac:dyDescent="0.3">
      <c r="A267" s="2545" t="s">
        <v>1847</v>
      </c>
      <c r="B267" s="2552">
        <v>2.0028662956507524</v>
      </c>
      <c r="C267" s="2546"/>
      <c r="D267" s="2553">
        <v>2.8414752421213851</v>
      </c>
      <c r="E267" s="2544"/>
      <c r="F267" s="2101"/>
      <c r="G267" s="2101"/>
      <c r="H267" s="2101"/>
      <c r="I267" s="2101"/>
      <c r="J267" s="2101"/>
    </row>
    <row r="268" spans="1:10" x14ac:dyDescent="0.2">
      <c r="A268" s="471" t="s">
        <v>2035</v>
      </c>
      <c r="B268" s="375"/>
      <c r="C268" s="375"/>
      <c r="D268" s="1794"/>
      <c r="E268" s="375"/>
      <c r="F268" s="375"/>
      <c r="H268" s="375"/>
      <c r="I268" s="375"/>
      <c r="J268" s="375"/>
    </row>
    <row r="269" spans="1:10" x14ac:dyDescent="0.2">
      <c r="A269" s="375" t="s">
        <v>1848</v>
      </c>
      <c r="B269" s="375"/>
      <c r="C269" s="375"/>
      <c r="D269" s="375"/>
      <c r="E269" s="375"/>
      <c r="F269" s="375"/>
      <c r="G269" s="375"/>
      <c r="H269" s="375"/>
      <c r="I269" s="375"/>
      <c r="J269" s="375"/>
    </row>
    <row r="270" spans="1:10" x14ac:dyDescent="0.2">
      <c r="A270" s="375" t="s">
        <v>2036</v>
      </c>
      <c r="B270" s="375"/>
      <c r="C270" s="375"/>
      <c r="D270" s="375"/>
      <c r="E270" s="375"/>
      <c r="F270" s="375"/>
      <c r="G270" s="375"/>
      <c r="H270" s="375"/>
      <c r="I270" s="375"/>
      <c r="J270" s="375"/>
    </row>
    <row r="274" spans="1:10" ht="13.5" thickBot="1" x14ac:dyDescent="0.25">
      <c r="A274" s="3564" t="s">
        <v>2033</v>
      </c>
      <c r="B274" s="3564"/>
      <c r="C274" s="3564"/>
      <c r="D274" s="3564"/>
      <c r="E274" s="3564"/>
      <c r="F274" s="3564"/>
      <c r="G274" s="3564"/>
      <c r="H274" s="3564"/>
      <c r="I274" s="3564"/>
      <c r="J274" s="3564"/>
    </row>
    <row r="275" spans="1:10" ht="13.5" customHeight="1" thickBot="1" x14ac:dyDescent="0.25">
      <c r="A275" s="3569" t="s">
        <v>362</v>
      </c>
      <c r="B275" s="3575" t="s">
        <v>1270</v>
      </c>
      <c r="C275" s="3575" t="s">
        <v>1837</v>
      </c>
      <c r="D275" s="3577" t="s">
        <v>1849</v>
      </c>
      <c r="E275" s="3571" t="s">
        <v>1854</v>
      </c>
      <c r="F275" s="3572"/>
      <c r="G275" s="3573"/>
      <c r="H275" s="3571" t="s">
        <v>1855</v>
      </c>
      <c r="I275" s="3572"/>
      <c r="J275" s="3574"/>
    </row>
    <row r="276" spans="1:10" ht="13.5" customHeight="1" thickBot="1" x14ac:dyDescent="0.25">
      <c r="A276" s="3570"/>
      <c r="B276" s="3576"/>
      <c r="C276" s="3576"/>
      <c r="D276" s="3578"/>
      <c r="E276" s="2500" t="s">
        <v>1853</v>
      </c>
      <c r="F276" s="2499" t="s">
        <v>1229</v>
      </c>
      <c r="G276" s="2501" t="s">
        <v>1838</v>
      </c>
      <c r="H276" s="2500" t="s">
        <v>1853</v>
      </c>
      <c r="I276" s="2499" t="s">
        <v>1229</v>
      </c>
      <c r="J276" s="2502" t="s">
        <v>1838</v>
      </c>
    </row>
    <row r="277" spans="1:10" x14ac:dyDescent="0.2">
      <c r="A277" s="2551" t="s">
        <v>1856</v>
      </c>
      <c r="B277" s="2503"/>
      <c r="C277" s="2503"/>
      <c r="D277" s="2504"/>
      <c r="E277" s="2505"/>
      <c r="F277" s="2506"/>
      <c r="G277" s="2507"/>
      <c r="H277" s="2505"/>
      <c r="I277" s="2506"/>
      <c r="J277" s="2508"/>
    </row>
    <row r="278" spans="1:10" x14ac:dyDescent="0.2">
      <c r="A278" s="923" t="s">
        <v>416</v>
      </c>
      <c r="B278" s="2510">
        <v>0</v>
      </c>
      <c r="C278" s="2511">
        <v>3800000</v>
      </c>
      <c r="D278" s="2512">
        <v>0</v>
      </c>
      <c r="E278" s="2513">
        <v>0</v>
      </c>
      <c r="F278" s="2510">
        <v>0</v>
      </c>
      <c r="G278" s="2512">
        <v>0</v>
      </c>
      <c r="H278" s="2513">
        <v>0</v>
      </c>
      <c r="I278" s="2510">
        <v>0</v>
      </c>
      <c r="J278" s="2514">
        <v>0</v>
      </c>
    </row>
    <row r="279" spans="1:10" x14ac:dyDescent="0.2">
      <c r="A279" s="923" t="s">
        <v>417</v>
      </c>
      <c r="B279" s="2510">
        <v>1211.75</v>
      </c>
      <c r="C279" s="2511">
        <v>1006400</v>
      </c>
      <c r="D279" s="2512">
        <v>1219.5052000000001</v>
      </c>
      <c r="E279" s="2513">
        <v>16.412530578030974</v>
      </c>
      <c r="F279" s="2510">
        <v>8.4177768748181379</v>
      </c>
      <c r="G279" s="2512">
        <v>9.1132663407175407E-2</v>
      </c>
      <c r="H279" s="2513">
        <v>5.5137012811061705</v>
      </c>
      <c r="I279" s="2510">
        <v>3.1493058041176476</v>
      </c>
      <c r="J279" s="2514">
        <v>2.6424347701307686E-2</v>
      </c>
    </row>
    <row r="280" spans="1:10" x14ac:dyDescent="0.2">
      <c r="A280" s="923" t="s">
        <v>285</v>
      </c>
      <c r="B280" s="2510">
        <v>46.429999999999993</v>
      </c>
      <c r="C280" s="2511">
        <v>1367762.75</v>
      </c>
      <c r="D280" s="2512">
        <v>63.50522448249999</v>
      </c>
      <c r="E280" s="2513">
        <v>0.62887047224095571</v>
      </c>
      <c r="F280" s="2510">
        <v>0.32253961650324414</v>
      </c>
      <c r="G280" s="2512">
        <v>3.4918832778998588E-3</v>
      </c>
      <c r="H280" s="2513">
        <v>0.28712369376210545</v>
      </c>
      <c r="I280" s="2510">
        <v>0.16399878578175095</v>
      </c>
      <c r="J280" s="2514">
        <v>1.3760368816591985E-3</v>
      </c>
    </row>
    <row r="281" spans="1:10" x14ac:dyDescent="0.2">
      <c r="A281" s="923" t="s">
        <v>206</v>
      </c>
      <c r="B281" s="2510">
        <v>49.77</v>
      </c>
      <c r="C281" s="2511">
        <v>5133502</v>
      </c>
      <c r="D281" s="2512">
        <v>255.49439454000003</v>
      </c>
      <c r="E281" s="2513">
        <v>0.67410905456455672</v>
      </c>
      <c r="F281" s="2510">
        <v>0.34574190638308133</v>
      </c>
      <c r="G281" s="2512">
        <v>3.7430762597690285E-3</v>
      </c>
      <c r="H281" s="2513">
        <v>1.155156837781949</v>
      </c>
      <c r="I281" s="2510">
        <v>0.65980036792327423</v>
      </c>
      <c r="J281" s="2514">
        <v>5.5360753829176356E-3</v>
      </c>
    </row>
    <row r="282" spans="1:10" x14ac:dyDescent="0.2">
      <c r="A282" s="923" t="s">
        <v>435</v>
      </c>
      <c r="B282" s="2510">
        <v>0</v>
      </c>
      <c r="C282" s="2511">
        <v>1029687.5</v>
      </c>
      <c r="D282" s="2512">
        <v>0</v>
      </c>
      <c r="E282" s="2513">
        <v>0</v>
      </c>
      <c r="F282" s="2510">
        <v>0</v>
      </c>
      <c r="G282" s="2512">
        <v>0</v>
      </c>
      <c r="H282" s="2513">
        <v>0</v>
      </c>
      <c r="I282" s="2510">
        <v>0</v>
      </c>
      <c r="J282" s="2514">
        <v>0</v>
      </c>
    </row>
    <row r="283" spans="1:10" x14ac:dyDescent="0.2">
      <c r="A283" s="925" t="s">
        <v>437</v>
      </c>
      <c r="B283" s="2510">
        <v>0</v>
      </c>
      <c r="C283" s="2511">
        <v>7750000</v>
      </c>
      <c r="D283" s="2512">
        <v>0</v>
      </c>
      <c r="E283" s="2513">
        <v>0</v>
      </c>
      <c r="F283" s="2510">
        <v>0</v>
      </c>
      <c r="G283" s="2512">
        <v>0</v>
      </c>
      <c r="H283" s="2513">
        <v>0</v>
      </c>
      <c r="I283" s="2510">
        <v>0</v>
      </c>
      <c r="J283" s="2514">
        <v>0</v>
      </c>
    </row>
    <row r="284" spans="1:10" x14ac:dyDescent="0.2">
      <c r="A284" s="2097" t="s">
        <v>436</v>
      </c>
      <c r="B284" s="2510">
        <v>0</v>
      </c>
      <c r="C284" s="2511">
        <v>0</v>
      </c>
      <c r="D284" s="2512">
        <v>0</v>
      </c>
      <c r="E284" s="2513">
        <v>0</v>
      </c>
      <c r="F284" s="2510">
        <v>0</v>
      </c>
      <c r="G284" s="2512">
        <v>0</v>
      </c>
      <c r="H284" s="2513">
        <v>0</v>
      </c>
      <c r="I284" s="2510">
        <v>0</v>
      </c>
      <c r="J284" s="2514">
        <v>0</v>
      </c>
    </row>
    <row r="285" spans="1:10" x14ac:dyDescent="0.2">
      <c r="A285" s="2515" t="s">
        <v>286</v>
      </c>
      <c r="B285" s="2516">
        <v>1307.95</v>
      </c>
      <c r="C285" s="2515"/>
      <c r="D285" s="2517">
        <v>1538.5048190225</v>
      </c>
      <c r="E285" s="2518">
        <v>17.715510104836486</v>
      </c>
      <c r="F285" s="2516">
        <v>9.0860583977044627</v>
      </c>
      <c r="G285" s="2517">
        <v>9.8367622944844302E-2</v>
      </c>
      <c r="H285" s="2518">
        <v>6.9559818126502249</v>
      </c>
      <c r="I285" s="2516">
        <v>3.973104957822672</v>
      </c>
      <c r="J285" s="2519">
        <v>3.3336459965884524E-2</v>
      </c>
    </row>
    <row r="286" spans="1:10" x14ac:dyDescent="0.2">
      <c r="A286" s="931" t="s">
        <v>418</v>
      </c>
      <c r="B286" s="2510">
        <v>21.720000000000002</v>
      </c>
      <c r="C286" s="2511">
        <v>3883500</v>
      </c>
      <c r="D286" s="2512">
        <v>84.349620000000016</v>
      </c>
      <c r="E286" s="2513">
        <v>0.29418622996066257</v>
      </c>
      <c r="F286" s="2510">
        <v>0.15088435215271301</v>
      </c>
      <c r="G286" s="2512">
        <v>1.6335064569456157E-3</v>
      </c>
      <c r="H286" s="2513">
        <v>0.38136664596003256</v>
      </c>
      <c r="I286" s="2510">
        <v>0.21782830269286105</v>
      </c>
      <c r="J286" s="2514">
        <v>1.8276951072887407E-3</v>
      </c>
    </row>
    <row r="287" spans="1:10" x14ac:dyDescent="0.2">
      <c r="A287" s="931" t="s">
        <v>419</v>
      </c>
      <c r="B287" s="2510">
        <v>16</v>
      </c>
      <c r="C287" s="2511">
        <v>1010499.9999999999</v>
      </c>
      <c r="D287" s="2512">
        <v>16.167999999999999</v>
      </c>
      <c r="E287" s="2513">
        <v>0.21671177161006447</v>
      </c>
      <c r="F287" s="2510">
        <v>0.11114869403514768</v>
      </c>
      <c r="G287" s="2512">
        <v>1.203319673624763E-3</v>
      </c>
      <c r="H287" s="2513">
        <v>7.309974759675035E-2</v>
      </c>
      <c r="I287" s="2510">
        <v>4.1752980012692127E-2</v>
      </c>
      <c r="J287" s="2514">
        <v>3.5032966947147302E-4</v>
      </c>
    </row>
    <row r="288" spans="1:10" x14ac:dyDescent="0.2">
      <c r="A288" s="923" t="s">
        <v>97</v>
      </c>
      <c r="B288" s="2510">
        <v>0</v>
      </c>
      <c r="C288" s="2511">
        <v>998500</v>
      </c>
      <c r="D288" s="2512">
        <v>0</v>
      </c>
      <c r="E288" s="2513">
        <v>0</v>
      </c>
      <c r="F288" s="2510">
        <v>0</v>
      </c>
      <c r="G288" s="2512">
        <v>0</v>
      </c>
      <c r="H288" s="2513">
        <v>0</v>
      </c>
      <c r="I288" s="2510">
        <v>0</v>
      </c>
      <c r="J288" s="2514">
        <v>0</v>
      </c>
    </row>
    <row r="289" spans="1:10" x14ac:dyDescent="0.2">
      <c r="A289" s="923" t="s">
        <v>423</v>
      </c>
      <c r="B289" s="2510">
        <v>0</v>
      </c>
      <c r="C289" s="2511">
        <v>1897499.9999999998</v>
      </c>
      <c r="D289" s="2512">
        <v>0</v>
      </c>
      <c r="E289" s="2513">
        <v>0</v>
      </c>
      <c r="F289" s="2510">
        <v>0</v>
      </c>
      <c r="G289" s="2512">
        <v>0</v>
      </c>
      <c r="H289" s="2513">
        <v>0</v>
      </c>
      <c r="I289" s="2510">
        <v>0</v>
      </c>
      <c r="J289" s="2514">
        <v>0</v>
      </c>
    </row>
    <row r="290" spans="1:10" x14ac:dyDescent="0.2">
      <c r="A290" s="923" t="s">
        <v>424</v>
      </c>
      <c r="B290" s="2510">
        <v>69.3</v>
      </c>
      <c r="C290" s="2511">
        <v>1520140</v>
      </c>
      <c r="D290" s="2512">
        <v>105.345702</v>
      </c>
      <c r="E290" s="2513">
        <v>0.93863286078609176</v>
      </c>
      <c r="F290" s="2510">
        <v>0.4814127810397334</v>
      </c>
      <c r="G290" s="2512">
        <v>5.2118783363872536E-3</v>
      </c>
      <c r="H290" s="2513">
        <v>0.47629541233315681</v>
      </c>
      <c r="I290" s="2510">
        <v>0.27204954168907852</v>
      </c>
      <c r="J290" s="2514">
        <v>2.2826400891823541E-3</v>
      </c>
    </row>
    <row r="291" spans="1:10" x14ac:dyDescent="0.2">
      <c r="A291" s="923" t="s">
        <v>429</v>
      </c>
      <c r="B291" s="2510">
        <v>493.38</v>
      </c>
      <c r="C291" s="2511">
        <v>1595500</v>
      </c>
      <c r="D291" s="2512">
        <v>787.18778999999995</v>
      </c>
      <c r="E291" s="2513">
        <v>6.6825783673108496</v>
      </c>
      <c r="F291" s="2510">
        <v>3.4274089164413226</v>
      </c>
      <c r="G291" s="2512">
        <v>3.7105866285811598E-2</v>
      </c>
      <c r="H291" s="2513">
        <v>3.5590814423703439</v>
      </c>
      <c r="I291" s="2510">
        <v>2.0328696228417424</v>
      </c>
      <c r="J291" s="2514">
        <v>1.7056855410853496E-2</v>
      </c>
    </row>
    <row r="292" spans="1:10" x14ac:dyDescent="0.2">
      <c r="A292" s="923" t="s">
        <v>430</v>
      </c>
      <c r="B292" s="2510">
        <v>0</v>
      </c>
      <c r="C292" s="2511">
        <v>949000</v>
      </c>
      <c r="D292" s="2512">
        <v>0</v>
      </c>
      <c r="E292" s="2513">
        <v>0</v>
      </c>
      <c r="F292" s="2510">
        <v>0</v>
      </c>
      <c r="G292" s="2512">
        <v>0</v>
      </c>
      <c r="H292" s="2513">
        <v>0</v>
      </c>
      <c r="I292" s="2510">
        <v>0</v>
      </c>
      <c r="J292" s="2514">
        <v>0</v>
      </c>
    </row>
    <row r="293" spans="1:10" x14ac:dyDescent="0.2">
      <c r="A293" s="923" t="s">
        <v>287</v>
      </c>
      <c r="B293" s="2510">
        <v>0</v>
      </c>
      <c r="C293" s="2511">
        <v>1286500.0000000002</v>
      </c>
      <c r="D293" s="2512">
        <v>0</v>
      </c>
      <c r="E293" s="2513">
        <v>0</v>
      </c>
      <c r="F293" s="2510">
        <v>0</v>
      </c>
      <c r="G293" s="2512">
        <v>0</v>
      </c>
      <c r="H293" s="2513">
        <v>0</v>
      </c>
      <c r="I293" s="2510">
        <v>0</v>
      </c>
      <c r="J293" s="2514">
        <v>0</v>
      </c>
    </row>
    <row r="294" spans="1:10" x14ac:dyDescent="0.2">
      <c r="A294" s="923" t="s">
        <v>433</v>
      </c>
      <c r="B294" s="2510">
        <v>0</v>
      </c>
      <c r="C294" s="2511">
        <v>1540000</v>
      </c>
      <c r="D294" s="2512">
        <v>0</v>
      </c>
      <c r="E294" s="2513">
        <v>0</v>
      </c>
      <c r="F294" s="2510">
        <v>0</v>
      </c>
      <c r="G294" s="2512">
        <v>0</v>
      </c>
      <c r="H294" s="2513">
        <v>0</v>
      </c>
      <c r="I294" s="2510">
        <v>0</v>
      </c>
      <c r="J294" s="2514">
        <v>0</v>
      </c>
    </row>
    <row r="295" spans="1:10" x14ac:dyDescent="0.2">
      <c r="A295" s="923" t="s">
        <v>434</v>
      </c>
      <c r="B295" s="2510">
        <v>53.8</v>
      </c>
      <c r="C295" s="2511">
        <v>905500</v>
      </c>
      <c r="D295" s="2512">
        <v>48.715899999999998</v>
      </c>
      <c r="E295" s="2513">
        <v>0.72869333203884168</v>
      </c>
      <c r="F295" s="2510">
        <v>0.3737374836931841</v>
      </c>
      <c r="G295" s="2512">
        <v>4.0461624025632656E-3</v>
      </c>
      <c r="H295" s="2513">
        <v>0.22025729799285812</v>
      </c>
      <c r="I295" s="2510">
        <v>0.12580616025484342</v>
      </c>
      <c r="J295" s="2514">
        <v>1.0555804765589644E-3</v>
      </c>
    </row>
    <row r="296" spans="1:10" x14ac:dyDescent="0.2">
      <c r="A296" s="897" t="s">
        <v>99</v>
      </c>
      <c r="B296" s="2510">
        <v>48.88</v>
      </c>
      <c r="C296" s="2511">
        <v>1688500</v>
      </c>
      <c r="D296" s="2512">
        <v>82.533879999999996</v>
      </c>
      <c r="E296" s="2513">
        <v>0.66205446226874687</v>
      </c>
      <c r="F296" s="2510">
        <v>0.33955926027737621</v>
      </c>
      <c r="G296" s="2512">
        <v>3.6761416029236506E-3</v>
      </c>
      <c r="H296" s="2513">
        <v>0.37315721154010895</v>
      </c>
      <c r="I296" s="2510">
        <v>0.21313925296944153</v>
      </c>
      <c r="J296" s="2514">
        <v>1.7883514906357136E-3</v>
      </c>
    </row>
    <row r="297" spans="1:10" x14ac:dyDescent="0.2">
      <c r="A297" s="2515" t="s">
        <v>288</v>
      </c>
      <c r="B297" s="2516">
        <v>703.07999999999993</v>
      </c>
      <c r="C297" s="2515"/>
      <c r="D297" s="2517">
        <v>1124.300892</v>
      </c>
      <c r="E297" s="2518">
        <v>9.5228570239752557</v>
      </c>
      <c r="F297" s="2516">
        <v>4.8841514876394774</v>
      </c>
      <c r="G297" s="2517">
        <v>5.2876874758256136E-2</v>
      </c>
      <c r="H297" s="2518">
        <v>5.0832577577932501</v>
      </c>
      <c r="I297" s="2516">
        <v>2.9034458604606588</v>
      </c>
      <c r="J297" s="2519">
        <v>2.436145224399074E-2</v>
      </c>
    </row>
    <row r="298" spans="1:10" x14ac:dyDescent="0.2">
      <c r="A298" s="2520" t="s">
        <v>113</v>
      </c>
      <c r="B298" s="2521">
        <v>2011.03</v>
      </c>
      <c r="C298" s="2520"/>
      <c r="D298" s="2522">
        <v>2662.8057110225</v>
      </c>
      <c r="E298" s="2523">
        <v>27.238367128811745</v>
      </c>
      <c r="F298" s="2521">
        <v>13.970209885343939</v>
      </c>
      <c r="G298" s="2522">
        <v>0.15124449770310044</v>
      </c>
      <c r="H298" s="2523">
        <v>12.039239570443474</v>
      </c>
      <c r="I298" s="2521">
        <v>6.8765508182833317</v>
      </c>
      <c r="J298" s="2524">
        <v>5.769791220987526E-2</v>
      </c>
    </row>
    <row r="299" spans="1:10" x14ac:dyDescent="0.2">
      <c r="A299" s="923" t="s">
        <v>911</v>
      </c>
      <c r="B299" s="2510">
        <v>0</v>
      </c>
      <c r="C299" s="2511">
        <v>4620000.0000000009</v>
      </c>
      <c r="D299" s="2512">
        <v>0</v>
      </c>
      <c r="E299" s="2513">
        <v>0</v>
      </c>
      <c r="F299" s="2510">
        <v>0</v>
      </c>
      <c r="G299" s="2512">
        <v>0</v>
      </c>
      <c r="H299" s="2513">
        <v>0</v>
      </c>
      <c r="I299" s="2510">
        <v>0</v>
      </c>
      <c r="J299" s="2514">
        <v>0</v>
      </c>
    </row>
    <row r="300" spans="1:10" x14ac:dyDescent="0.2">
      <c r="A300" s="923" t="s">
        <v>912</v>
      </c>
      <c r="B300" s="2510">
        <v>36</v>
      </c>
      <c r="C300" s="2511">
        <v>918000</v>
      </c>
      <c r="D300" s="2512">
        <v>33.048000000000002</v>
      </c>
      <c r="E300" s="2513">
        <v>0.48760148612264503</v>
      </c>
      <c r="F300" s="2510">
        <v>0.25008456157908232</v>
      </c>
      <c r="G300" s="2512">
        <v>2.7074692656557167E-3</v>
      </c>
      <c r="H300" s="2513">
        <v>0.14941863301443628</v>
      </c>
      <c r="I300" s="2510">
        <v>8.5344661272850675E-2</v>
      </c>
      <c r="J300" s="2514">
        <v>7.1608701859804814E-4</v>
      </c>
    </row>
    <row r="301" spans="1:10" x14ac:dyDescent="0.2">
      <c r="A301" s="923" t="s">
        <v>913</v>
      </c>
      <c r="B301" s="2510">
        <v>24</v>
      </c>
      <c r="C301" s="2511">
        <v>1310000.0000000002</v>
      </c>
      <c r="D301" s="2512">
        <v>31.440000000000008</v>
      </c>
      <c r="E301" s="2513">
        <v>0.32506765741509669</v>
      </c>
      <c r="F301" s="2510">
        <v>0.16672304105272154</v>
      </c>
      <c r="G301" s="2512">
        <v>1.8049795104371446E-3</v>
      </c>
      <c r="H301" s="2513">
        <v>0.14214844535142451</v>
      </c>
      <c r="I301" s="2510">
        <v>8.1192088792617578E-2</v>
      </c>
      <c r="J301" s="2514">
        <v>6.8124473083764942E-4</v>
      </c>
    </row>
    <row r="302" spans="1:10" x14ac:dyDescent="0.2">
      <c r="A302" s="897" t="s">
        <v>914</v>
      </c>
      <c r="B302" s="2510">
        <v>17</v>
      </c>
      <c r="C302" s="2511">
        <v>1335000</v>
      </c>
      <c r="D302" s="2512">
        <v>22.695</v>
      </c>
      <c r="E302" s="2513">
        <v>0.23025625733569349</v>
      </c>
      <c r="F302" s="2510">
        <v>0.11809548741234441</v>
      </c>
      <c r="G302" s="2512">
        <v>1.2785271532263108E-3</v>
      </c>
      <c r="H302" s="2513">
        <v>0.1026100180423212</v>
      </c>
      <c r="I302" s="2510">
        <v>5.8608602262991583E-2</v>
      </c>
      <c r="J302" s="2514">
        <v>4.9175728900637558E-4</v>
      </c>
    </row>
    <row r="303" spans="1:10" x14ac:dyDescent="0.2">
      <c r="A303" s="2520" t="s">
        <v>289</v>
      </c>
      <c r="B303" s="2521">
        <v>77</v>
      </c>
      <c r="C303" s="2520"/>
      <c r="D303" s="2522">
        <v>87.183000000000021</v>
      </c>
      <c r="E303" s="2523">
        <v>1.0429254008734352</v>
      </c>
      <c r="F303" s="2521">
        <v>0.53490309004414827</v>
      </c>
      <c r="G303" s="2522">
        <v>5.7909759293191723E-3</v>
      </c>
      <c r="H303" s="2523">
        <v>0.39417709640818205</v>
      </c>
      <c r="I303" s="2521">
        <v>0.22514535232845984</v>
      </c>
      <c r="J303" s="2524">
        <v>1.8890890384420734E-3</v>
      </c>
    </row>
    <row r="304" spans="1:10" x14ac:dyDescent="0.2">
      <c r="A304" s="923" t="s">
        <v>952</v>
      </c>
      <c r="B304" s="2510">
        <v>127.1</v>
      </c>
      <c r="C304" s="2511">
        <v>8061000.0000000028</v>
      </c>
      <c r="D304" s="2512">
        <v>1024.5531000000003</v>
      </c>
      <c r="E304" s="2513">
        <v>1.7215041357274494</v>
      </c>
      <c r="F304" s="2510">
        <v>0.88293743824170434</v>
      </c>
      <c r="G304" s="2512">
        <v>9.5588706573567113E-3</v>
      </c>
      <c r="H304" s="2513">
        <v>4.6322719575376139</v>
      </c>
      <c r="I304" s="2510">
        <v>2.6458526166651271</v>
      </c>
      <c r="J304" s="2514">
        <v>2.2200108169159648E-2</v>
      </c>
    </row>
    <row r="305" spans="1:10" x14ac:dyDescent="0.2">
      <c r="A305" s="923" t="s">
        <v>290</v>
      </c>
      <c r="B305" s="2510">
        <v>474.77402559732326</v>
      </c>
      <c r="C305" s="2511">
        <v>12158464</v>
      </c>
      <c r="D305" s="2512">
        <v>5772.5228983601328</v>
      </c>
      <c r="E305" s="2513">
        <v>6.4305700126023755</v>
      </c>
      <c r="F305" s="2510">
        <v>3.2981570566845164</v>
      </c>
      <c r="G305" s="2512">
        <v>3.5706557845455365E-2</v>
      </c>
      <c r="H305" s="2513">
        <v>26.099082562258008</v>
      </c>
      <c r="I305" s="2510">
        <v>14.907226199779705</v>
      </c>
      <c r="J305" s="2514">
        <v>0.12507954224387771</v>
      </c>
    </row>
    <row r="306" spans="1:10" x14ac:dyDescent="0.2">
      <c r="A306" s="923" t="s">
        <v>75</v>
      </c>
      <c r="B306" s="2510">
        <v>473.11587440267675</v>
      </c>
      <c r="C306" s="2511">
        <v>13258464</v>
      </c>
      <c r="D306" s="2512">
        <v>6272.7897885964112</v>
      </c>
      <c r="E306" s="2513">
        <v>6.4081112074155513</v>
      </c>
      <c r="F306" s="2510">
        <v>3.2866382229471554</v>
      </c>
      <c r="G306" s="2512">
        <v>3.558185247330771E-2</v>
      </c>
      <c r="H306" s="2513">
        <v>28.360919734900463</v>
      </c>
      <c r="I306" s="2510">
        <v>16.199138215430807</v>
      </c>
      <c r="J306" s="2514">
        <v>0.13591936994699483</v>
      </c>
    </row>
    <row r="307" spans="1:10" x14ac:dyDescent="0.2">
      <c r="A307" s="923" t="s">
        <v>205</v>
      </c>
      <c r="B307" s="2510">
        <v>258.64849999999996</v>
      </c>
      <c r="C307" s="2511">
        <v>3219999.9999999995</v>
      </c>
      <c r="D307" s="2512">
        <v>832.84816999999975</v>
      </c>
      <c r="E307" s="2513">
        <v>3.5032609162053592</v>
      </c>
      <c r="F307" s="2510">
        <v>1.7967776868218683</v>
      </c>
      <c r="G307" s="2512">
        <v>1.9452301787720904E-2</v>
      </c>
      <c r="H307" s="2513">
        <v>3.7655239369999634</v>
      </c>
      <c r="I307" s="2510">
        <v>2.1507850690015591</v>
      </c>
      <c r="J307" s="2514">
        <v>1.804622860687909E-2</v>
      </c>
    </row>
    <row r="308" spans="1:10" x14ac:dyDescent="0.2">
      <c r="A308" s="923" t="s">
        <v>93</v>
      </c>
      <c r="B308" s="2510">
        <v>745.55</v>
      </c>
      <c r="C308" s="2511">
        <v>120000</v>
      </c>
      <c r="D308" s="2512">
        <v>89.465999999999994</v>
      </c>
      <c r="E308" s="2513">
        <v>10.098091332742722</v>
      </c>
      <c r="F308" s="2510">
        <v>5.1791818023690217</v>
      </c>
      <c r="G308" s="2512">
        <v>5.6070936416933871E-2</v>
      </c>
      <c r="H308" s="2513">
        <v>0.40449913523570424</v>
      </c>
      <c r="I308" s="2510">
        <v>0.23104107556998479</v>
      </c>
      <c r="J308" s="2514">
        <v>1.9385572865496541E-3</v>
      </c>
    </row>
    <row r="309" spans="1:10" x14ac:dyDescent="0.2">
      <c r="A309" s="897" t="s">
        <v>219</v>
      </c>
      <c r="B309" s="2510">
        <v>615</v>
      </c>
      <c r="C309" s="2511">
        <v>934000</v>
      </c>
      <c r="D309" s="2512">
        <v>574.41</v>
      </c>
      <c r="E309" s="2513">
        <v>8.3298587212618536</v>
      </c>
      <c r="F309" s="2510">
        <v>4.2722779269759892</v>
      </c>
      <c r="G309" s="2512">
        <v>4.6252599954951824E-2</v>
      </c>
      <c r="H309" s="2513">
        <v>2.5970575220837064</v>
      </c>
      <c r="I309" s="2510">
        <v>1.4833825611758094</v>
      </c>
      <c r="J309" s="2514">
        <v>1.2446367234111133E-2</v>
      </c>
    </row>
    <row r="310" spans="1:10" x14ac:dyDescent="0.2">
      <c r="A310" s="2515" t="s">
        <v>1839</v>
      </c>
      <c r="B310" s="2516">
        <v>2694.1884</v>
      </c>
      <c r="C310" s="2515"/>
      <c r="D310" s="2517">
        <v>14566.589956956543</v>
      </c>
      <c r="E310" s="2518">
        <v>36.491396325955314</v>
      </c>
      <c r="F310" s="2516">
        <v>18.715970134040255</v>
      </c>
      <c r="G310" s="2517">
        <v>0.20262311913572642</v>
      </c>
      <c r="H310" s="2518">
        <v>65.859354849015446</v>
      </c>
      <c r="I310" s="2516">
        <v>37.617425737622987</v>
      </c>
      <c r="J310" s="2519">
        <v>0.31563017348757205</v>
      </c>
    </row>
    <row r="311" spans="1:10" x14ac:dyDescent="0.2">
      <c r="A311" s="923" t="s">
        <v>958</v>
      </c>
      <c r="B311" s="2510">
        <v>63.180000000000007</v>
      </c>
      <c r="C311" s="2511">
        <v>2560000.0000000005</v>
      </c>
      <c r="D311" s="2512">
        <v>161.74080000000006</v>
      </c>
      <c r="E311" s="2513">
        <v>0.85574060814524211</v>
      </c>
      <c r="F311" s="2510">
        <v>0.43889840557128945</v>
      </c>
      <c r="G311" s="2512">
        <v>4.7516085612257829E-3</v>
      </c>
      <c r="H311" s="2513">
        <v>0.73127236863535894</v>
      </c>
      <c r="I311" s="2510">
        <v>0.41768681281771636</v>
      </c>
      <c r="J311" s="2514">
        <v>3.5046141145504486E-3</v>
      </c>
    </row>
    <row r="312" spans="1:10" x14ac:dyDescent="0.2">
      <c r="A312" s="923" t="s">
        <v>959</v>
      </c>
      <c r="B312" s="2510">
        <v>5.97</v>
      </c>
      <c r="C312" s="2511">
        <v>1687000</v>
      </c>
      <c r="D312" s="2512">
        <v>10.071389999999999</v>
      </c>
      <c r="E312" s="2513">
        <v>8.0860579782005296E-2</v>
      </c>
      <c r="F312" s="2510">
        <v>4.1472356461864479E-2</v>
      </c>
      <c r="G312" s="2512">
        <v>4.4898865322123968E-4</v>
      </c>
      <c r="H312" s="2513">
        <v>4.5535382666281259E-2</v>
      </c>
      <c r="I312" s="2510">
        <v>2.6008816512248106E-2</v>
      </c>
      <c r="J312" s="2514">
        <v>2.1822777893482797E-4</v>
      </c>
    </row>
    <row r="313" spans="1:10" x14ac:dyDescent="0.2">
      <c r="A313" s="923" t="s">
        <v>960</v>
      </c>
      <c r="B313" s="2510">
        <v>812</v>
      </c>
      <c r="C313" s="2511">
        <v>1100000</v>
      </c>
      <c r="D313" s="2512">
        <v>893.2</v>
      </c>
      <c r="E313" s="2513">
        <v>10.998122409210771</v>
      </c>
      <c r="F313" s="2510">
        <v>5.640796222283746</v>
      </c>
      <c r="G313" s="2512">
        <v>6.1068473436456723E-2</v>
      </c>
      <c r="H313" s="2513">
        <v>4.0383903113197315</v>
      </c>
      <c r="I313" s="2510">
        <v>2.3066403851643131</v>
      </c>
      <c r="J313" s="2514">
        <v>1.9353937454967822E-2</v>
      </c>
    </row>
    <row r="314" spans="1:10" x14ac:dyDescent="0.2">
      <c r="A314" s="923" t="s">
        <v>962</v>
      </c>
      <c r="B314" s="2510">
        <v>72.39</v>
      </c>
      <c r="C314" s="2511">
        <v>1265000.0000000002</v>
      </c>
      <c r="D314" s="2512">
        <v>91.573350000000019</v>
      </c>
      <c r="E314" s="2513">
        <v>0.98048532167828539</v>
      </c>
      <c r="F314" s="2510">
        <v>0.50287837257527135</v>
      </c>
      <c r="G314" s="2512">
        <v>5.444269448356037E-3</v>
      </c>
      <c r="H314" s="2513">
        <v>0.41402701457130631</v>
      </c>
      <c r="I314" s="2510">
        <v>0.23648319224673811</v>
      </c>
      <c r="J314" s="2514">
        <v>1.984219534753558E-3</v>
      </c>
    </row>
    <row r="315" spans="1:10" x14ac:dyDescent="0.2">
      <c r="A315" s="923" t="s">
        <v>963</v>
      </c>
      <c r="B315" s="2510">
        <v>60</v>
      </c>
      <c r="C315" s="2511">
        <v>1750000</v>
      </c>
      <c r="D315" s="2512">
        <v>105</v>
      </c>
      <c r="E315" s="2513">
        <v>0.81266914353774167</v>
      </c>
      <c r="F315" s="2510">
        <v>0.41680760263180389</v>
      </c>
      <c r="G315" s="2512">
        <v>4.5124487760928606E-3</v>
      </c>
      <c r="H315" s="2513">
        <v>0.47473240336830702</v>
      </c>
      <c r="I315" s="2510">
        <v>0.2711567850898487</v>
      </c>
      <c r="J315" s="2514">
        <v>2.2751493873394771E-3</v>
      </c>
    </row>
    <row r="316" spans="1:10" x14ac:dyDescent="0.2">
      <c r="A316" s="2159" t="s">
        <v>1497</v>
      </c>
      <c r="B316" s="2510">
        <v>0</v>
      </c>
      <c r="C316" s="2511">
        <v>5000000</v>
      </c>
      <c r="D316" s="2512">
        <v>0</v>
      </c>
      <c r="E316" s="2513">
        <v>0</v>
      </c>
      <c r="F316" s="2510">
        <v>0</v>
      </c>
      <c r="G316" s="2512">
        <v>0</v>
      </c>
      <c r="H316" s="2513">
        <v>0</v>
      </c>
      <c r="I316" s="2510">
        <v>0</v>
      </c>
      <c r="J316" s="2514">
        <v>0</v>
      </c>
    </row>
    <row r="317" spans="1:10" x14ac:dyDescent="0.2">
      <c r="A317" s="2159" t="s">
        <v>1577</v>
      </c>
      <c r="B317" s="2510">
        <v>0</v>
      </c>
      <c r="C317" s="2511">
        <v>1749999.9999999998</v>
      </c>
      <c r="D317" s="2512">
        <v>0</v>
      </c>
      <c r="E317" s="2513">
        <v>0</v>
      </c>
      <c r="F317" s="2510">
        <v>0</v>
      </c>
      <c r="G317" s="2512">
        <v>0</v>
      </c>
      <c r="H317" s="2513">
        <v>0</v>
      </c>
      <c r="I317" s="2510">
        <v>0</v>
      </c>
      <c r="J317" s="2514">
        <v>0</v>
      </c>
    </row>
    <row r="318" spans="1:10" x14ac:dyDescent="0.2">
      <c r="A318" s="923" t="s">
        <v>961</v>
      </c>
      <c r="B318" s="2510">
        <v>15.72</v>
      </c>
      <c r="C318" s="2511">
        <v>1321000</v>
      </c>
      <c r="D318" s="2512">
        <v>20.766120000000001</v>
      </c>
      <c r="E318" s="2513">
        <v>0.21291931560688832</v>
      </c>
      <c r="F318" s="2510">
        <v>0.1092035918895326</v>
      </c>
      <c r="G318" s="2512">
        <v>1.1822615793363298E-3</v>
      </c>
      <c r="H318" s="2513">
        <v>9.3889048154615878E-2</v>
      </c>
      <c r="I318" s="2510">
        <v>5.3627374647523901E-2</v>
      </c>
      <c r="J318" s="2514">
        <v>4.4996214471826736E-4</v>
      </c>
    </row>
    <row r="319" spans="1:10" x14ac:dyDescent="0.2">
      <c r="A319" s="923" t="s">
        <v>966</v>
      </c>
      <c r="B319" s="2510">
        <v>535.5</v>
      </c>
      <c r="C319" s="2511">
        <v>2879999.9999999995</v>
      </c>
      <c r="D319" s="2512">
        <v>1542.2399999999998</v>
      </c>
      <c r="E319" s="2513">
        <v>7.2530721060743444</v>
      </c>
      <c r="F319" s="2510">
        <v>3.7200078534888492</v>
      </c>
      <c r="G319" s="2512">
        <v>4.0273605326628784E-2</v>
      </c>
      <c r="H319" s="2513">
        <v>6.9728695406736918</v>
      </c>
      <c r="I319" s="2510">
        <v>3.9827508593996974</v>
      </c>
      <c r="J319" s="2514">
        <v>3.3417394201242241E-2</v>
      </c>
    </row>
    <row r="320" spans="1:10" x14ac:dyDescent="0.2">
      <c r="A320" s="923" t="s">
        <v>965</v>
      </c>
      <c r="B320" s="2510">
        <v>0</v>
      </c>
      <c r="C320" s="2511">
        <v>1976000.0000000002</v>
      </c>
      <c r="D320" s="2512">
        <v>0</v>
      </c>
      <c r="E320" s="2513">
        <v>0</v>
      </c>
      <c r="F320" s="2510">
        <v>0</v>
      </c>
      <c r="G320" s="2512">
        <v>0</v>
      </c>
      <c r="H320" s="2513">
        <v>0</v>
      </c>
      <c r="I320" s="2510">
        <v>0</v>
      </c>
      <c r="J320" s="2514">
        <v>0</v>
      </c>
    </row>
    <row r="321" spans="1:10" x14ac:dyDescent="0.2">
      <c r="A321" s="923" t="s">
        <v>1010</v>
      </c>
      <c r="B321" s="2510">
        <v>0</v>
      </c>
      <c r="C321" s="2511">
        <v>1299999.9999999998</v>
      </c>
      <c r="D321" s="2512">
        <v>0</v>
      </c>
      <c r="E321" s="2513">
        <v>0</v>
      </c>
      <c r="F321" s="2510">
        <v>0</v>
      </c>
      <c r="G321" s="2512">
        <v>0</v>
      </c>
      <c r="H321" s="2513">
        <v>0</v>
      </c>
      <c r="I321" s="2510">
        <v>0</v>
      </c>
      <c r="J321" s="2514">
        <v>0</v>
      </c>
    </row>
    <row r="322" spans="1:10" x14ac:dyDescent="0.2">
      <c r="A322" s="923" t="s">
        <v>1011</v>
      </c>
      <c r="B322" s="2510">
        <v>0</v>
      </c>
      <c r="C322" s="2511">
        <v>1674000</v>
      </c>
      <c r="D322" s="2512">
        <v>0</v>
      </c>
      <c r="E322" s="2513">
        <v>0</v>
      </c>
      <c r="F322" s="2510">
        <v>0</v>
      </c>
      <c r="G322" s="2512">
        <v>0</v>
      </c>
      <c r="H322" s="2513">
        <v>0</v>
      </c>
      <c r="I322" s="2510">
        <v>0</v>
      </c>
      <c r="J322" s="2514">
        <v>0</v>
      </c>
    </row>
    <row r="323" spans="1:10" x14ac:dyDescent="0.2">
      <c r="A323" s="923" t="s">
        <v>967</v>
      </c>
      <c r="B323" s="2510">
        <v>349.59999999999997</v>
      </c>
      <c r="C323" s="2511">
        <v>2320999.9999999995</v>
      </c>
      <c r="D323" s="2512">
        <v>811.42159999999978</v>
      </c>
      <c r="E323" s="2513">
        <v>4.7351522096799084</v>
      </c>
      <c r="F323" s="2510">
        <v>2.4285989646679766</v>
      </c>
      <c r="G323" s="2512">
        <v>2.6292534868701069E-2</v>
      </c>
      <c r="H323" s="2513">
        <v>3.6686488220281608</v>
      </c>
      <c r="I323" s="2510">
        <v>2.0954521181758201</v>
      </c>
      <c r="J323" s="2514">
        <v>1.7581955772514458E-2</v>
      </c>
    </row>
    <row r="324" spans="1:10" x14ac:dyDescent="0.2">
      <c r="A324" s="923" t="s">
        <v>968</v>
      </c>
      <c r="B324" s="2510">
        <v>0</v>
      </c>
      <c r="C324" s="2511">
        <v>1335000.0000000002</v>
      </c>
      <c r="D324" s="2512">
        <v>0</v>
      </c>
      <c r="E324" s="2513">
        <v>0</v>
      </c>
      <c r="F324" s="2510">
        <v>0</v>
      </c>
      <c r="G324" s="2512">
        <v>0</v>
      </c>
      <c r="H324" s="2513">
        <v>0</v>
      </c>
      <c r="I324" s="2510">
        <v>0</v>
      </c>
      <c r="J324" s="2514">
        <v>0</v>
      </c>
    </row>
    <row r="325" spans="1:10" x14ac:dyDescent="0.2">
      <c r="A325" s="923" t="s">
        <v>969</v>
      </c>
      <c r="B325" s="2510">
        <v>294.5</v>
      </c>
      <c r="C325" s="2511">
        <v>1774999.9999999998</v>
      </c>
      <c r="D325" s="2512">
        <v>522.73749999999995</v>
      </c>
      <c r="E325" s="2513">
        <v>3.9888510461977487</v>
      </c>
      <c r="F325" s="2510">
        <v>2.0458306495844369</v>
      </c>
      <c r="G325" s="2512">
        <v>2.2148602742655791E-2</v>
      </c>
      <c r="H325" s="2513">
        <v>2.3634326638641938</v>
      </c>
      <c r="I325" s="2510">
        <v>1.3499411423419503</v>
      </c>
      <c r="J325" s="2514">
        <v>1.1326722884422571E-2</v>
      </c>
    </row>
    <row r="326" spans="1:10" x14ac:dyDescent="0.2">
      <c r="A326" s="923" t="s">
        <v>970</v>
      </c>
      <c r="B326" s="2510">
        <v>23</v>
      </c>
      <c r="C326" s="2511">
        <v>1821999.9999999995</v>
      </c>
      <c r="D326" s="2512">
        <v>41.905999999999992</v>
      </c>
      <c r="E326" s="2513">
        <v>0.31152317168946764</v>
      </c>
      <c r="F326" s="2510">
        <v>0.15977624767552481</v>
      </c>
      <c r="G326" s="2512">
        <v>1.7297720308355967E-3</v>
      </c>
      <c r="H326" s="2513">
        <v>0.18946796281478351</v>
      </c>
      <c r="I326" s="2510">
        <v>0.10821996415214473</v>
      </c>
      <c r="J326" s="2514">
        <v>9.0802295453188688E-4</v>
      </c>
    </row>
    <row r="327" spans="1:10" x14ac:dyDescent="0.2">
      <c r="A327" s="923" t="s">
        <v>971</v>
      </c>
      <c r="B327" s="2510">
        <v>144</v>
      </c>
      <c r="C327" s="2511">
        <v>1470000</v>
      </c>
      <c r="D327" s="2512">
        <v>211.68</v>
      </c>
      <c r="E327" s="2513">
        <v>1.9504059444905801</v>
      </c>
      <c r="F327" s="2510">
        <v>1.0003382463163293</v>
      </c>
      <c r="G327" s="2512">
        <v>1.0829877062622867E-2</v>
      </c>
      <c r="H327" s="2513">
        <v>0.95706052519050688</v>
      </c>
      <c r="I327" s="2510">
        <v>0.54665207874113508</v>
      </c>
      <c r="J327" s="2514">
        <v>4.5867011648763863E-3</v>
      </c>
    </row>
    <row r="328" spans="1:10" x14ac:dyDescent="0.2">
      <c r="A328" s="923" t="s">
        <v>972</v>
      </c>
      <c r="B328" s="2510">
        <v>46</v>
      </c>
      <c r="C328" s="2511">
        <v>1270000</v>
      </c>
      <c r="D328" s="2512">
        <v>58.42</v>
      </c>
      <c r="E328" s="2513">
        <v>0.62304634337893527</v>
      </c>
      <c r="F328" s="2510">
        <v>0.31955249535104963</v>
      </c>
      <c r="G328" s="2512">
        <v>3.4595440616711935E-3</v>
      </c>
      <c r="H328" s="2513">
        <v>0.26413206671215711</v>
      </c>
      <c r="I328" s="2510">
        <v>0.15086647033284725</v>
      </c>
      <c r="J328" s="2514">
        <v>1.2658497829368788E-3</v>
      </c>
    </row>
    <row r="329" spans="1:10" x14ac:dyDescent="0.2">
      <c r="A329" s="923" t="s">
        <v>973</v>
      </c>
      <c r="B329" s="2510">
        <v>0</v>
      </c>
      <c r="C329" s="2511">
        <v>7096999.9999999981</v>
      </c>
      <c r="D329" s="2512">
        <v>0</v>
      </c>
      <c r="E329" s="2513">
        <v>0</v>
      </c>
      <c r="F329" s="2510">
        <v>0</v>
      </c>
      <c r="G329" s="2512">
        <v>0</v>
      </c>
      <c r="H329" s="2513">
        <v>0</v>
      </c>
      <c r="I329" s="2510">
        <v>0</v>
      </c>
      <c r="J329" s="2514">
        <v>0</v>
      </c>
    </row>
    <row r="330" spans="1:10" x14ac:dyDescent="0.2">
      <c r="A330" s="923" t="s">
        <v>293</v>
      </c>
      <c r="B330" s="2510">
        <v>170</v>
      </c>
      <c r="C330" s="2511">
        <v>1855999.9999999998</v>
      </c>
      <c r="D330" s="2512">
        <v>315.51999999999992</v>
      </c>
      <c r="E330" s="2513">
        <v>2.3025625733569348</v>
      </c>
      <c r="F330" s="2510">
        <v>1.1809548741234441</v>
      </c>
      <c r="G330" s="2512">
        <v>1.2785271532263106E-2</v>
      </c>
      <c r="H330" s="2513">
        <v>1.4265482658168398</v>
      </c>
      <c r="I330" s="2510">
        <v>0.81481322696713376</v>
      </c>
      <c r="J330" s="2514">
        <v>6.8367155685081123E-3</v>
      </c>
    </row>
    <row r="331" spans="1:10" x14ac:dyDescent="0.2">
      <c r="A331" s="897" t="s">
        <v>975</v>
      </c>
      <c r="B331" s="2510">
        <v>9</v>
      </c>
      <c r="C331" s="2511">
        <v>1652000.0000000005</v>
      </c>
      <c r="D331" s="2512">
        <v>14.868000000000004</v>
      </c>
      <c r="E331" s="2513">
        <v>0.12190037153066126</v>
      </c>
      <c r="F331" s="2510">
        <v>6.252114039477058E-2</v>
      </c>
      <c r="G331" s="2512">
        <v>6.7686731641392918E-4</v>
      </c>
      <c r="H331" s="2513">
        <v>6.7222108316952286E-2</v>
      </c>
      <c r="I331" s="2510">
        <v>3.8395800768722586E-2</v>
      </c>
      <c r="J331" s="2514">
        <v>3.2216115324727008E-4</v>
      </c>
    </row>
    <row r="332" spans="1:10" x14ac:dyDescent="0.2">
      <c r="A332" s="923" t="s">
        <v>1161</v>
      </c>
      <c r="B332" s="2510">
        <v>0</v>
      </c>
      <c r="C332" s="2511">
        <v>0</v>
      </c>
      <c r="D332" s="2512">
        <v>0</v>
      </c>
      <c r="E332" s="2513">
        <v>0</v>
      </c>
      <c r="F332" s="2510">
        <v>0</v>
      </c>
      <c r="G332" s="2512">
        <v>0</v>
      </c>
      <c r="H332" s="2513">
        <v>0</v>
      </c>
      <c r="I332" s="2510">
        <v>0</v>
      </c>
      <c r="J332" s="2514">
        <v>0</v>
      </c>
    </row>
    <row r="333" spans="1:10" x14ac:dyDescent="0.2">
      <c r="A333" s="2515" t="s">
        <v>294</v>
      </c>
      <c r="B333" s="2516">
        <v>2600.8599999999997</v>
      </c>
      <c r="C333" s="2515"/>
      <c r="D333" s="2517">
        <v>4801.1447600000001</v>
      </c>
      <c r="E333" s="2518">
        <v>35.227311144359511</v>
      </c>
      <c r="F333" s="2516">
        <v>18.067637023015887</v>
      </c>
      <c r="G333" s="2517">
        <v>0.19560412539648125</v>
      </c>
      <c r="H333" s="2518">
        <v>21.707228484132891</v>
      </c>
      <c r="I333" s="2516">
        <v>12.39869502735784</v>
      </c>
      <c r="J333" s="2519">
        <v>0.10403163389754422</v>
      </c>
    </row>
    <row r="334" spans="1:10" x14ac:dyDescent="0.2">
      <c r="A334" s="2520" t="s">
        <v>1840</v>
      </c>
      <c r="B334" s="2521">
        <v>5295.0483999999997</v>
      </c>
      <c r="C334" s="2520"/>
      <c r="D334" s="2522">
        <v>19367.734716956544</v>
      </c>
      <c r="E334" s="2523">
        <v>71.718707470314826</v>
      </c>
      <c r="F334" s="2521">
        <v>36.783607157056139</v>
      </c>
      <c r="G334" s="2522">
        <v>0.3982272445322077</v>
      </c>
      <c r="H334" s="2523">
        <v>87.566583333148344</v>
      </c>
      <c r="I334" s="2521">
        <v>50.016120764980833</v>
      </c>
      <c r="J334" s="2524">
        <v>0.41966180738511621</v>
      </c>
    </row>
    <row r="335" spans="1:10" x14ac:dyDescent="0.2">
      <c r="A335" s="2525" t="s">
        <v>200</v>
      </c>
      <c r="B335" s="2526">
        <v>7383.0783999999994</v>
      </c>
      <c r="C335" s="2527"/>
      <c r="D335" s="2528">
        <v>22117.723427979043</v>
      </c>
      <c r="E335" s="2529">
        <v>100</v>
      </c>
      <c r="F335" s="2526">
        <v>51.288720132444233</v>
      </c>
      <c r="G335" s="2528">
        <v>0.55526271816462724</v>
      </c>
      <c r="H335" s="2529">
        <v>100</v>
      </c>
      <c r="I335" s="2526">
        <v>57.117816935592622</v>
      </c>
      <c r="J335" s="2530">
        <v>0.47924880863343355</v>
      </c>
    </row>
    <row r="336" spans="1:10" x14ac:dyDescent="0.2">
      <c r="A336" s="2550" t="s">
        <v>1857</v>
      </c>
      <c r="B336" s="2510"/>
      <c r="C336" s="2509"/>
      <c r="D336" s="2512"/>
      <c r="E336" s="2513"/>
      <c r="F336" s="2510">
        <v>0</v>
      </c>
      <c r="G336" s="2512"/>
      <c r="H336" s="2513"/>
      <c r="I336" s="2510">
        <v>0</v>
      </c>
      <c r="J336" s="2514">
        <v>0</v>
      </c>
    </row>
    <row r="337" spans="1:10" x14ac:dyDescent="0.2">
      <c r="A337" s="2160" t="s">
        <v>1841</v>
      </c>
      <c r="B337" s="2510">
        <v>0</v>
      </c>
      <c r="C337" s="2511">
        <v>6074131.1697809063</v>
      </c>
      <c r="D337" s="2512">
        <v>0</v>
      </c>
      <c r="E337" s="2513">
        <v>0</v>
      </c>
      <c r="F337" s="2510">
        <v>0</v>
      </c>
      <c r="G337" s="2512">
        <v>0</v>
      </c>
      <c r="H337" s="2513">
        <v>0</v>
      </c>
      <c r="I337" s="2510">
        <v>0</v>
      </c>
      <c r="J337" s="2514">
        <v>0</v>
      </c>
    </row>
    <row r="338" spans="1:10" x14ac:dyDescent="0.2">
      <c r="A338" s="2160" t="s">
        <v>1842</v>
      </c>
      <c r="B338" s="2510">
        <v>5752.4</v>
      </c>
      <c r="C338" s="2511">
        <v>1319748.8219296124</v>
      </c>
      <c r="D338" s="2512">
        <v>7591.7231232679023</v>
      </c>
      <c r="E338" s="2513">
        <v>92.531965503998322</v>
      </c>
      <c r="F338" s="2510">
        <v>39.960734222986474</v>
      </c>
      <c r="G338" s="2512">
        <v>0.43262350565994284</v>
      </c>
      <c r="H338" s="2513">
        <v>76.915586911104157</v>
      </c>
      <c r="I338" s="2510">
        <v>19.60521176569133</v>
      </c>
      <c r="J338" s="2514">
        <v>0.16449813535956107</v>
      </c>
    </row>
    <row r="339" spans="1:10" x14ac:dyDescent="0.2">
      <c r="A339" s="2547" t="s">
        <v>316</v>
      </c>
      <c r="B339" s="2516">
        <v>5752.4</v>
      </c>
      <c r="C339" s="2515"/>
      <c r="D339" s="2517">
        <v>7591.7231232679023</v>
      </c>
      <c r="E339" s="2518">
        <v>92.531965503998322</v>
      </c>
      <c r="F339" s="2516">
        <v>39.960734222986474</v>
      </c>
      <c r="G339" s="2517">
        <v>0.43262350565994284</v>
      </c>
      <c r="H339" s="2518">
        <v>76.915586911104157</v>
      </c>
      <c r="I339" s="2516">
        <v>19.60521176569133</v>
      </c>
      <c r="J339" s="2519">
        <v>0.16449813535956107</v>
      </c>
    </row>
    <row r="340" spans="1:10" x14ac:dyDescent="0.2">
      <c r="A340" s="2160" t="s">
        <v>1843</v>
      </c>
      <c r="B340" s="2510">
        <v>0</v>
      </c>
      <c r="C340" s="2511">
        <v>7593939.7198018646</v>
      </c>
      <c r="D340" s="2512">
        <v>0</v>
      </c>
      <c r="E340" s="2513">
        <v>0</v>
      </c>
      <c r="F340" s="2510">
        <v>0</v>
      </c>
      <c r="G340" s="2512">
        <v>0</v>
      </c>
      <c r="H340" s="2513">
        <v>0</v>
      </c>
      <c r="I340" s="2510">
        <v>0</v>
      </c>
      <c r="J340" s="2514">
        <v>0</v>
      </c>
    </row>
    <row r="341" spans="1:10" x14ac:dyDescent="0.2">
      <c r="A341" s="2547" t="s">
        <v>322</v>
      </c>
      <c r="B341" s="2516">
        <v>0</v>
      </c>
      <c r="C341" s="2531"/>
      <c r="D341" s="2517">
        <v>0</v>
      </c>
      <c r="E341" s="2518">
        <v>0</v>
      </c>
      <c r="F341" s="2516">
        <v>0</v>
      </c>
      <c r="G341" s="2517">
        <v>0</v>
      </c>
      <c r="H341" s="2518">
        <v>0</v>
      </c>
      <c r="I341" s="2516">
        <v>0</v>
      </c>
      <c r="J341" s="2519">
        <v>0</v>
      </c>
    </row>
    <row r="342" spans="1:10" x14ac:dyDescent="0.2">
      <c r="A342" s="2160" t="s">
        <v>1543</v>
      </c>
      <c r="B342" s="2510">
        <v>11.137499999999999</v>
      </c>
      <c r="C342" s="2511">
        <v>8640000</v>
      </c>
      <c r="D342" s="2512">
        <v>96.227999999999994</v>
      </c>
      <c r="E342" s="2513">
        <v>0.17915561605604294</v>
      </c>
      <c r="F342" s="2510">
        <v>7.7369911238528585E-2</v>
      </c>
      <c r="G342" s="2512">
        <v>8.3762330406223732E-4</v>
      </c>
      <c r="H342" s="2513">
        <v>0.97493454082868869</v>
      </c>
      <c r="I342" s="2510">
        <v>0.24850357252977104</v>
      </c>
      <c r="J342" s="2514">
        <v>2.0850769070943163E-3</v>
      </c>
    </row>
    <row r="343" spans="1:10" x14ac:dyDescent="0.2">
      <c r="A343" s="2160" t="s">
        <v>212</v>
      </c>
      <c r="B343" s="2510">
        <v>453.125</v>
      </c>
      <c r="C343" s="2511">
        <v>4816000</v>
      </c>
      <c r="D343" s="2512">
        <v>2182.25</v>
      </c>
      <c r="E343" s="2513">
        <v>7.2888788799456306</v>
      </c>
      <c r="F343" s="2510">
        <v>3.1477657490422688</v>
      </c>
      <c r="G343" s="2512">
        <v>3.4078389194451289E-2</v>
      </c>
      <c r="H343" s="2513">
        <v>22.109478548067148</v>
      </c>
      <c r="I343" s="2510">
        <v>5.635541850117356</v>
      </c>
      <c r="J343" s="2514">
        <v>4.7285188100205475E-2</v>
      </c>
    </row>
    <row r="344" spans="1:10" x14ac:dyDescent="0.2">
      <c r="A344" s="2547" t="s">
        <v>317</v>
      </c>
      <c r="B344" s="2516">
        <v>464.26249999999999</v>
      </c>
      <c r="C344" s="2531"/>
      <c r="D344" s="2517">
        <v>2278.4780000000001</v>
      </c>
      <c r="E344" s="2518">
        <v>7.4680344960016729</v>
      </c>
      <c r="F344" s="2516">
        <v>3.225135660280797</v>
      </c>
      <c r="G344" s="2517">
        <v>3.4916012498513532E-2</v>
      </c>
      <c r="H344" s="2518">
        <v>23.08441308889584</v>
      </c>
      <c r="I344" s="2516">
        <v>5.8840454226471266</v>
      </c>
      <c r="J344" s="2519">
        <v>4.9370265007299789E-2</v>
      </c>
    </row>
    <row r="345" spans="1:10" x14ac:dyDescent="0.2">
      <c r="A345" s="2160" t="s">
        <v>1844</v>
      </c>
      <c r="B345" s="2510">
        <v>0</v>
      </c>
      <c r="C345" s="2511">
        <v>30220717.109895468</v>
      </c>
      <c r="D345" s="2512">
        <v>0</v>
      </c>
      <c r="E345" s="2513">
        <v>0</v>
      </c>
      <c r="F345" s="2510">
        <v>0</v>
      </c>
      <c r="G345" s="2512">
        <v>0</v>
      </c>
      <c r="H345" s="2513">
        <v>0</v>
      </c>
      <c r="I345" s="2510">
        <v>0</v>
      </c>
      <c r="J345" s="2514">
        <v>0</v>
      </c>
    </row>
    <row r="346" spans="1:10" x14ac:dyDescent="0.2">
      <c r="A346" s="2547" t="s">
        <v>318</v>
      </c>
      <c r="B346" s="2516">
        <v>0</v>
      </c>
      <c r="C346" s="2515"/>
      <c r="D346" s="2517">
        <v>0</v>
      </c>
      <c r="E346" s="2518">
        <v>0</v>
      </c>
      <c r="F346" s="2516">
        <v>0</v>
      </c>
      <c r="G346" s="2517">
        <v>0</v>
      </c>
      <c r="H346" s="2518">
        <v>0</v>
      </c>
      <c r="I346" s="2516">
        <v>0</v>
      </c>
      <c r="J346" s="2519">
        <v>0</v>
      </c>
    </row>
    <row r="347" spans="1:10" x14ac:dyDescent="0.2">
      <c r="A347" s="2525" t="s">
        <v>136</v>
      </c>
      <c r="B347" s="2526">
        <v>6216.6624999999995</v>
      </c>
      <c r="C347" s="2527"/>
      <c r="D347" s="2528">
        <v>9870.2011232679033</v>
      </c>
      <c r="E347" s="2529">
        <v>100</v>
      </c>
      <c r="F347" s="2526">
        <v>43.185869883267266</v>
      </c>
      <c r="G347" s="2528">
        <v>0.4675395181584564</v>
      </c>
      <c r="H347" s="2529">
        <v>100</v>
      </c>
      <c r="I347" s="2526">
        <v>25.48925718833846</v>
      </c>
      <c r="J347" s="2530">
        <v>0.21386840036686089</v>
      </c>
    </row>
    <row r="348" spans="1:10" x14ac:dyDescent="0.2">
      <c r="A348" s="2550" t="s">
        <v>1858</v>
      </c>
      <c r="B348" s="2510"/>
      <c r="C348" s="2509"/>
      <c r="D348" s="2512"/>
      <c r="E348" s="2513"/>
      <c r="F348" s="2510">
        <v>0</v>
      </c>
      <c r="G348" s="2512"/>
      <c r="H348" s="2513"/>
      <c r="I348" s="2510">
        <v>0</v>
      </c>
      <c r="J348" s="2514">
        <v>0</v>
      </c>
    </row>
    <row r="349" spans="1:10" x14ac:dyDescent="0.2">
      <c r="A349" s="2159" t="s">
        <v>1545</v>
      </c>
      <c r="B349" s="2510">
        <v>750</v>
      </c>
      <c r="C349" s="2511">
        <v>8600000</v>
      </c>
      <c r="D349" s="2512">
        <v>6450</v>
      </c>
      <c r="E349" s="2513">
        <v>94.293365518802091</v>
      </c>
      <c r="F349" s="2510">
        <v>5.2100950328975477</v>
      </c>
      <c r="G349" s="2512">
        <v>5.6405609701160771E-2</v>
      </c>
      <c r="H349" s="2513">
        <v>95.767521002040084</v>
      </c>
      <c r="I349" s="2510">
        <v>16.656773941233563</v>
      </c>
      <c r="J349" s="2514">
        <v>0.13975917665085361</v>
      </c>
    </row>
    <row r="350" spans="1:10" x14ac:dyDescent="0.2">
      <c r="A350" s="2159" t="s">
        <v>214</v>
      </c>
      <c r="B350" s="2510">
        <v>42.4</v>
      </c>
      <c r="C350" s="2511">
        <v>6300000</v>
      </c>
      <c r="D350" s="2512">
        <v>267.12</v>
      </c>
      <c r="E350" s="2513">
        <v>5.3307182639962782</v>
      </c>
      <c r="F350" s="2510">
        <v>0.29454403919314137</v>
      </c>
      <c r="G350" s="2512">
        <v>3.1887971351056217E-3</v>
      </c>
      <c r="H350" s="2513">
        <v>3.9661116604751854</v>
      </c>
      <c r="I350" s="2510">
        <v>0.68982286126857517</v>
      </c>
      <c r="J350" s="2514">
        <v>5.7879800413916304E-3</v>
      </c>
    </row>
    <row r="351" spans="1:10" x14ac:dyDescent="0.2">
      <c r="A351" s="2159" t="s">
        <v>215</v>
      </c>
      <c r="B351" s="2510">
        <v>0</v>
      </c>
      <c r="C351" s="2511">
        <v>6000000</v>
      </c>
      <c r="D351" s="2512">
        <v>0</v>
      </c>
      <c r="E351" s="2513">
        <v>0</v>
      </c>
      <c r="F351" s="2510">
        <v>0</v>
      </c>
      <c r="G351" s="2512">
        <v>0</v>
      </c>
      <c r="H351" s="2513">
        <v>0</v>
      </c>
      <c r="I351" s="2510">
        <v>0</v>
      </c>
      <c r="J351" s="2514">
        <v>0</v>
      </c>
    </row>
    <row r="352" spans="1:10" x14ac:dyDescent="0.2">
      <c r="A352" s="2159" t="s">
        <v>216</v>
      </c>
      <c r="B352" s="2510">
        <v>0</v>
      </c>
      <c r="C352" s="2511">
        <v>15600000</v>
      </c>
      <c r="D352" s="2512">
        <v>0</v>
      </c>
      <c r="E352" s="2513">
        <v>0</v>
      </c>
      <c r="F352" s="2510">
        <v>0</v>
      </c>
      <c r="G352" s="2512">
        <v>0</v>
      </c>
      <c r="H352" s="2513">
        <v>0</v>
      </c>
      <c r="I352" s="2510">
        <v>0</v>
      </c>
      <c r="J352" s="2514">
        <v>0</v>
      </c>
    </row>
    <row r="353" spans="1:10" x14ac:dyDescent="0.2">
      <c r="A353" s="2159" t="s">
        <v>1547</v>
      </c>
      <c r="B353" s="2510">
        <v>0</v>
      </c>
      <c r="C353" s="2511">
        <v>8000000</v>
      </c>
      <c r="D353" s="2512">
        <v>0</v>
      </c>
      <c r="E353" s="2513">
        <v>0</v>
      </c>
      <c r="F353" s="2510">
        <v>0</v>
      </c>
      <c r="G353" s="2512">
        <v>0</v>
      </c>
      <c r="H353" s="2513">
        <v>0</v>
      </c>
      <c r="I353" s="2510">
        <v>0</v>
      </c>
      <c r="J353" s="2514">
        <v>0</v>
      </c>
    </row>
    <row r="354" spans="1:10" x14ac:dyDescent="0.2">
      <c r="A354" s="2159" t="s">
        <v>1548</v>
      </c>
      <c r="B354" s="2510">
        <v>2.99</v>
      </c>
      <c r="C354" s="2511">
        <v>6000000</v>
      </c>
      <c r="D354" s="2512">
        <v>17.940000000000001</v>
      </c>
      <c r="E354" s="2513">
        <v>0.37591621720162438</v>
      </c>
      <c r="F354" s="2510">
        <v>2.0770912197818226E-2</v>
      </c>
      <c r="G354" s="2512">
        <v>2.2487036400862761E-4</v>
      </c>
      <c r="H354" s="2513">
        <v>0.26636733748474406</v>
      </c>
      <c r="I354" s="2510">
        <v>4.6329073566779871E-2</v>
      </c>
      <c r="J354" s="2514">
        <v>3.8872552389400216E-4</v>
      </c>
    </row>
    <row r="355" spans="1:10" x14ac:dyDescent="0.2">
      <c r="A355" s="2525" t="s">
        <v>128</v>
      </c>
      <c r="B355" s="2526">
        <v>795.39</v>
      </c>
      <c r="C355" s="2527"/>
      <c r="D355" s="2528">
        <v>6735.0599999999995</v>
      </c>
      <c r="E355" s="2529">
        <v>99.999999999999986</v>
      </c>
      <c r="F355" s="2526">
        <v>5.5254099842885074</v>
      </c>
      <c r="G355" s="2528">
        <v>5.9819277200275016E-2</v>
      </c>
      <c r="H355" s="2529">
        <v>100.00000000000001</v>
      </c>
      <c r="I355" s="2526">
        <v>17.392925876068919</v>
      </c>
      <c r="J355" s="2530">
        <v>0.14593588221613923</v>
      </c>
    </row>
    <row r="356" spans="1:10" ht="14.25" thickBot="1" x14ac:dyDescent="0.25">
      <c r="A356" s="2533" t="s">
        <v>1845</v>
      </c>
      <c r="B356" s="2526">
        <v>14395.130899999998</v>
      </c>
      <c r="C356" s="2534"/>
      <c r="D356" s="2528">
        <v>38722.984551246947</v>
      </c>
      <c r="E356" s="2535"/>
      <c r="F356" s="2536">
        <v>100</v>
      </c>
      <c r="G356" s="2537">
        <v>1.0826215135233588</v>
      </c>
      <c r="H356" s="2538"/>
      <c r="I356" s="2536">
        <v>100</v>
      </c>
      <c r="J356" s="2539">
        <v>0.83905309121643357</v>
      </c>
    </row>
    <row r="357" spans="1:10" ht="15" thickBot="1" x14ac:dyDescent="0.25">
      <c r="A357" s="2540" t="s">
        <v>1846</v>
      </c>
      <c r="B357" s="2541">
        <v>1329654.982852824</v>
      </c>
      <c r="C357" s="2542"/>
      <c r="D357" s="2543">
        <v>4615081.5671398742</v>
      </c>
      <c r="E357" s="2544"/>
      <c r="F357" s="2101"/>
      <c r="G357" s="2101"/>
      <c r="H357" s="2101"/>
      <c r="I357" s="2101"/>
      <c r="J357" s="2101"/>
    </row>
    <row r="358" spans="1:10" ht="16.5" thickBot="1" x14ac:dyDescent="0.3">
      <c r="A358" s="2545" t="s">
        <v>1847</v>
      </c>
      <c r="B358" s="2552">
        <v>1.0826215135233586</v>
      </c>
      <c r="C358" s="2546"/>
      <c r="D358" s="2553">
        <v>0.83905309121643379</v>
      </c>
      <c r="E358" s="2544"/>
      <c r="F358" s="2101"/>
      <c r="G358" s="2101"/>
      <c r="H358" s="2101"/>
      <c r="I358" s="2101"/>
      <c r="J358" s="2101"/>
    </row>
    <row r="359" spans="1:10" x14ac:dyDescent="0.2">
      <c r="A359" s="471" t="s">
        <v>2035</v>
      </c>
      <c r="B359" s="375"/>
      <c r="C359" s="375"/>
      <c r="D359" s="1794"/>
      <c r="E359" s="375"/>
      <c r="F359" s="375"/>
      <c r="H359" s="375"/>
      <c r="I359" s="375"/>
      <c r="J359" s="375"/>
    </row>
    <row r="360" spans="1:10" x14ac:dyDescent="0.2">
      <c r="A360" s="375" t="s">
        <v>1848</v>
      </c>
      <c r="B360" s="375"/>
      <c r="C360" s="375"/>
      <c r="D360" s="375"/>
      <c r="E360" s="375"/>
      <c r="F360" s="375"/>
      <c r="G360" s="375"/>
      <c r="H360" s="375"/>
      <c r="I360" s="375"/>
      <c r="J360" s="375"/>
    </row>
    <row r="361" spans="1:10" x14ac:dyDescent="0.2">
      <c r="A361" s="375" t="s">
        <v>2036</v>
      </c>
      <c r="B361" s="375"/>
      <c r="C361" s="375"/>
      <c r="D361" s="375"/>
      <c r="E361" s="375"/>
      <c r="F361" s="375"/>
      <c r="G361" s="375"/>
      <c r="H361" s="375"/>
      <c r="I361" s="375"/>
      <c r="J361" s="375"/>
    </row>
    <row r="365" spans="1:10" ht="13.5" thickBot="1" x14ac:dyDescent="0.25">
      <c r="A365" s="3564" t="s">
        <v>2033</v>
      </c>
      <c r="B365" s="3564"/>
      <c r="C365" s="3564"/>
      <c r="D365" s="3564"/>
      <c r="E365" s="3564"/>
      <c r="F365" s="3564"/>
      <c r="G365" s="3564"/>
      <c r="H365" s="3564"/>
      <c r="I365" s="3564"/>
      <c r="J365" s="3564"/>
    </row>
    <row r="366" spans="1:10" ht="13.5" customHeight="1" thickBot="1" x14ac:dyDescent="0.25">
      <c r="A366" s="3569" t="s">
        <v>363</v>
      </c>
      <c r="B366" s="3575" t="s">
        <v>1270</v>
      </c>
      <c r="C366" s="3575" t="s">
        <v>1837</v>
      </c>
      <c r="D366" s="3577" t="s">
        <v>1849</v>
      </c>
      <c r="E366" s="3571" t="s">
        <v>1854</v>
      </c>
      <c r="F366" s="3572"/>
      <c r="G366" s="3573"/>
      <c r="H366" s="3571" t="s">
        <v>1855</v>
      </c>
      <c r="I366" s="3572"/>
      <c r="J366" s="3574"/>
    </row>
    <row r="367" spans="1:10" ht="13.5" customHeight="1" thickBot="1" x14ac:dyDescent="0.25">
      <c r="A367" s="3570"/>
      <c r="B367" s="3576"/>
      <c r="C367" s="3576"/>
      <c r="D367" s="3578"/>
      <c r="E367" s="2500" t="s">
        <v>1853</v>
      </c>
      <c r="F367" s="2499" t="s">
        <v>1229</v>
      </c>
      <c r="G367" s="2501" t="s">
        <v>1838</v>
      </c>
      <c r="H367" s="2500" t="s">
        <v>1853</v>
      </c>
      <c r="I367" s="2499" t="s">
        <v>1229</v>
      </c>
      <c r="J367" s="2502" t="s">
        <v>1838</v>
      </c>
    </row>
    <row r="368" spans="1:10" x14ac:dyDescent="0.2">
      <c r="A368" s="2551" t="s">
        <v>1856</v>
      </c>
      <c r="B368" s="2503"/>
      <c r="C368" s="2503"/>
      <c r="D368" s="2504"/>
      <c r="E368" s="2505"/>
      <c r="F368" s="2506"/>
      <c r="G368" s="2507"/>
      <c r="H368" s="2505"/>
      <c r="I368" s="2506"/>
      <c r="J368" s="2508"/>
    </row>
    <row r="369" spans="1:10" x14ac:dyDescent="0.2">
      <c r="A369" s="923" t="s">
        <v>416</v>
      </c>
      <c r="B369" s="2510">
        <v>690.52</v>
      </c>
      <c r="C369" s="2511">
        <v>3800000</v>
      </c>
      <c r="D369" s="2512">
        <v>2623.9760000000001</v>
      </c>
      <c r="E369" s="2513">
        <v>0.43542341913370763</v>
      </c>
      <c r="F369" s="2510">
        <v>0.38846582781968331</v>
      </c>
      <c r="G369" s="2512">
        <v>5.1932268814460704E-2</v>
      </c>
      <c r="H369" s="2513">
        <v>1.2960073925435067</v>
      </c>
      <c r="I369" s="2510">
        <v>0.75504138911123087</v>
      </c>
      <c r="J369" s="2514">
        <v>5.6856546559938027E-2</v>
      </c>
    </row>
    <row r="370" spans="1:10" x14ac:dyDescent="0.2">
      <c r="A370" s="923" t="s">
        <v>417</v>
      </c>
      <c r="B370" s="2510">
        <v>128105</v>
      </c>
      <c r="C370" s="2511">
        <v>1006400</v>
      </c>
      <c r="D370" s="2512">
        <v>128924.872</v>
      </c>
      <c r="E370" s="2513">
        <v>80.779582210687039</v>
      </c>
      <c r="F370" s="2510">
        <v>72.06802825818302</v>
      </c>
      <c r="G370" s="2512">
        <v>9.6344541743562662</v>
      </c>
      <c r="H370" s="2513">
        <v>63.677254363121214</v>
      </c>
      <c r="I370" s="2510">
        <v>37.097753350589954</v>
      </c>
      <c r="J370" s="2514">
        <v>2.7935556527963858</v>
      </c>
    </row>
    <row r="371" spans="1:10" x14ac:dyDescent="0.2">
      <c r="A371" s="923" t="s">
        <v>285</v>
      </c>
      <c r="B371" s="2510">
        <v>8804.2999999999993</v>
      </c>
      <c r="C371" s="2511">
        <v>1367762.75</v>
      </c>
      <c r="D371" s="2512">
        <v>12042.193579825</v>
      </c>
      <c r="E371" s="2513">
        <v>5.5517557914019893</v>
      </c>
      <c r="F371" s="2510">
        <v>4.9530349415988502</v>
      </c>
      <c r="G371" s="2512">
        <v>0.66214921265590621</v>
      </c>
      <c r="H371" s="2513">
        <v>5.9477571067315989</v>
      </c>
      <c r="I371" s="2510">
        <v>3.4651058426058063</v>
      </c>
      <c r="J371" s="2514">
        <v>0.26093132709868794</v>
      </c>
    </row>
    <row r="372" spans="1:10" x14ac:dyDescent="0.2">
      <c r="A372" s="923" t="s">
        <v>206</v>
      </c>
      <c r="B372" s="2510">
        <v>994</v>
      </c>
      <c r="C372" s="2511">
        <v>5133502</v>
      </c>
      <c r="D372" s="2512">
        <v>5102.7009879999996</v>
      </c>
      <c r="E372" s="2513">
        <v>0.62678977961377713</v>
      </c>
      <c r="F372" s="2510">
        <v>0.55919456764867814</v>
      </c>
      <c r="G372" s="2512">
        <v>7.47562347239384E-2</v>
      </c>
      <c r="H372" s="2513">
        <v>2.5202738906099196</v>
      </c>
      <c r="I372" s="2510">
        <v>1.4682872260259887</v>
      </c>
      <c r="J372" s="2514">
        <v>0.11056578120594997</v>
      </c>
    </row>
    <row r="373" spans="1:10" x14ac:dyDescent="0.2">
      <c r="A373" s="923" t="s">
        <v>435</v>
      </c>
      <c r="B373" s="2510">
        <v>573.25</v>
      </c>
      <c r="C373" s="2511">
        <v>1029687.5</v>
      </c>
      <c r="D373" s="2512">
        <v>590.26835937500005</v>
      </c>
      <c r="E373" s="2513">
        <v>0.36147609775009831</v>
      </c>
      <c r="F373" s="2510">
        <v>0.32249324537686597</v>
      </c>
      <c r="G373" s="2512">
        <v>4.3112687681587214E-2</v>
      </c>
      <c r="H373" s="2513">
        <v>0.29153931184375442</v>
      </c>
      <c r="I373" s="2510">
        <v>0.16984798718086874</v>
      </c>
      <c r="J373" s="2514">
        <v>1.2789987582837236E-2</v>
      </c>
    </row>
    <row r="374" spans="1:10" x14ac:dyDescent="0.2">
      <c r="A374" s="925" t="s">
        <v>437</v>
      </c>
      <c r="B374" s="2510">
        <v>0</v>
      </c>
      <c r="C374" s="2511">
        <v>7750000</v>
      </c>
      <c r="D374" s="2512">
        <v>0</v>
      </c>
      <c r="E374" s="2513">
        <v>0</v>
      </c>
      <c r="F374" s="2510">
        <v>0</v>
      </c>
      <c r="G374" s="2512">
        <v>0</v>
      </c>
      <c r="H374" s="2513">
        <v>0</v>
      </c>
      <c r="I374" s="2510">
        <v>0</v>
      </c>
      <c r="J374" s="2514">
        <v>0</v>
      </c>
    </row>
    <row r="375" spans="1:10" x14ac:dyDescent="0.2">
      <c r="A375" s="2097" t="s">
        <v>436</v>
      </c>
      <c r="B375" s="2510">
        <v>0</v>
      </c>
      <c r="C375" s="2511">
        <v>0</v>
      </c>
      <c r="D375" s="2512">
        <v>0</v>
      </c>
      <c r="E375" s="2513">
        <v>0</v>
      </c>
      <c r="F375" s="2510">
        <v>0</v>
      </c>
      <c r="G375" s="2512">
        <v>0</v>
      </c>
      <c r="H375" s="2513">
        <v>0</v>
      </c>
      <c r="I375" s="2510">
        <v>0</v>
      </c>
      <c r="J375" s="2514">
        <v>0</v>
      </c>
    </row>
    <row r="376" spans="1:10" x14ac:dyDescent="0.2">
      <c r="A376" s="2515" t="s">
        <v>286</v>
      </c>
      <c r="B376" s="2516">
        <v>139167.07</v>
      </c>
      <c r="C376" s="2515"/>
      <c r="D376" s="2517">
        <v>149284.0109272</v>
      </c>
      <c r="E376" s="2518">
        <v>87.755027298586612</v>
      </c>
      <c r="F376" s="2516">
        <v>78.291216840627101</v>
      </c>
      <c r="G376" s="2517">
        <v>10.46640457823216</v>
      </c>
      <c r="H376" s="2518">
        <v>73.732832064849987</v>
      </c>
      <c r="I376" s="2516">
        <v>42.956035795513849</v>
      </c>
      <c r="J376" s="2519">
        <v>3.2346992952437996</v>
      </c>
    </row>
    <row r="377" spans="1:10" x14ac:dyDescent="0.2">
      <c r="A377" s="931" t="s">
        <v>418</v>
      </c>
      <c r="B377" s="2510">
        <v>190.4</v>
      </c>
      <c r="C377" s="2511">
        <v>3883500</v>
      </c>
      <c r="D377" s="2512">
        <v>739.41840000000002</v>
      </c>
      <c r="E377" s="2513">
        <v>0.12006114088376577</v>
      </c>
      <c r="F377" s="2510">
        <v>0.10711332563411301</v>
      </c>
      <c r="G377" s="2512">
        <v>1.431950411613468E-2</v>
      </c>
      <c r="H377" s="2513">
        <v>0.36520597466695259</v>
      </c>
      <c r="I377" s="2510">
        <v>0.21276547341530705</v>
      </c>
      <c r="J377" s="2514">
        <v>1.6021783997595587E-2</v>
      </c>
    </row>
    <row r="378" spans="1:10" x14ac:dyDescent="0.2">
      <c r="A378" s="931" t="s">
        <v>419</v>
      </c>
      <c r="B378" s="2510">
        <v>145</v>
      </c>
      <c r="C378" s="2511">
        <v>1010499.9999999999</v>
      </c>
      <c r="D378" s="2512">
        <v>146.52249999999998</v>
      </c>
      <c r="E378" s="2513">
        <v>9.1433116744464471E-2</v>
      </c>
      <c r="F378" s="2510">
        <v>8.1572648198247819E-2</v>
      </c>
      <c r="G378" s="2512">
        <v>1.0905084542224414E-2</v>
      </c>
      <c r="H378" s="2513">
        <v>7.2368894827527355E-2</v>
      </c>
      <c r="I378" s="2510">
        <v>4.2161419134950279E-2</v>
      </c>
      <c r="J378" s="2514">
        <v>3.1748626295852239E-3</v>
      </c>
    </row>
    <row r="379" spans="1:10" x14ac:dyDescent="0.2">
      <c r="A379" s="923" t="s">
        <v>97</v>
      </c>
      <c r="B379" s="2510">
        <v>4</v>
      </c>
      <c r="C379" s="2511">
        <v>998500</v>
      </c>
      <c r="D379" s="2512">
        <v>3.9940000000000002</v>
      </c>
      <c r="E379" s="2513">
        <v>2.522292875709365E-3</v>
      </c>
      <c r="F379" s="2510">
        <v>2.2502799502964917E-3</v>
      </c>
      <c r="G379" s="2512">
        <v>3.0082991840619074E-4</v>
      </c>
      <c r="H379" s="2513">
        <v>1.9726756364458996E-3</v>
      </c>
      <c r="I379" s="2510">
        <v>1.14926177225335E-3</v>
      </c>
      <c r="J379" s="2514">
        <v>8.6542349076513083E-5</v>
      </c>
    </row>
    <row r="380" spans="1:10" x14ac:dyDescent="0.2">
      <c r="A380" s="923" t="s">
        <v>423</v>
      </c>
      <c r="B380" s="2510">
        <v>237.5</v>
      </c>
      <c r="C380" s="2511">
        <v>1897499.9999999998</v>
      </c>
      <c r="D380" s="2512">
        <v>450.65624999999994</v>
      </c>
      <c r="E380" s="2513">
        <v>0.14976113949524353</v>
      </c>
      <c r="F380" s="2510">
        <v>0.13361037204885418</v>
      </c>
      <c r="G380" s="2512">
        <v>1.7861776405367576E-2</v>
      </c>
      <c r="H380" s="2513">
        <v>0.22258352648649779</v>
      </c>
      <c r="I380" s="2510">
        <v>0.12967501265699766</v>
      </c>
      <c r="J380" s="2514">
        <v>9.7648599151257745E-3</v>
      </c>
    </row>
    <row r="381" spans="1:10" x14ac:dyDescent="0.2">
      <c r="A381" s="923" t="s">
        <v>424</v>
      </c>
      <c r="B381" s="2510">
        <v>1496</v>
      </c>
      <c r="C381" s="2511">
        <v>1520140</v>
      </c>
      <c r="D381" s="2512">
        <v>2274.1294400000002</v>
      </c>
      <c r="E381" s="2513">
        <v>0.94333753551530242</v>
      </c>
      <c r="F381" s="2510">
        <v>0.84160470141088783</v>
      </c>
      <c r="G381" s="2512">
        <v>0.11251038948391534</v>
      </c>
      <c r="H381" s="2513">
        <v>1.1232147572389477</v>
      </c>
      <c r="I381" s="2510">
        <v>0.65437406874008963</v>
      </c>
      <c r="J381" s="2514">
        <v>4.9276040020444466E-2</v>
      </c>
    </row>
    <row r="382" spans="1:10" x14ac:dyDescent="0.2">
      <c r="A382" s="923" t="s">
        <v>429</v>
      </c>
      <c r="B382" s="2510">
        <v>2832</v>
      </c>
      <c r="C382" s="2511">
        <v>1595500</v>
      </c>
      <c r="D382" s="2512">
        <v>4518.4560000000001</v>
      </c>
      <c r="E382" s="2513">
        <v>1.7857833560022303</v>
      </c>
      <c r="F382" s="2510">
        <v>1.593198204809916</v>
      </c>
      <c r="G382" s="2512">
        <v>0.21298758223158304</v>
      </c>
      <c r="H382" s="2513">
        <v>2.2317095807593375</v>
      </c>
      <c r="I382" s="2510">
        <v>1.3001724462716029</v>
      </c>
      <c r="J382" s="2514">
        <v>9.7906308572575096E-2</v>
      </c>
    </row>
    <row r="383" spans="1:10" x14ac:dyDescent="0.2">
      <c r="A383" s="923" t="s">
        <v>430</v>
      </c>
      <c r="B383" s="2510">
        <v>8.6000000000000014</v>
      </c>
      <c r="C383" s="2511">
        <v>949000</v>
      </c>
      <c r="D383" s="2512">
        <v>8.1614000000000004</v>
      </c>
      <c r="E383" s="2513">
        <v>5.422929682775135E-3</v>
      </c>
      <c r="F383" s="2510">
        <v>4.8381018931374581E-3</v>
      </c>
      <c r="G383" s="2512">
        <v>6.4678432457331025E-4</v>
      </c>
      <c r="H383" s="2513">
        <v>4.0309952276638868E-3</v>
      </c>
      <c r="I383" s="2510">
        <v>2.3484188853451402E-3</v>
      </c>
      <c r="J383" s="2514">
        <v>1.7684194485554679E-4</v>
      </c>
    </row>
    <row r="384" spans="1:10" x14ac:dyDescent="0.2">
      <c r="A384" s="923" t="s">
        <v>287</v>
      </c>
      <c r="B384" s="2510">
        <v>7.1999999999999993</v>
      </c>
      <c r="C384" s="2511">
        <v>1286500.0000000002</v>
      </c>
      <c r="D384" s="2512">
        <v>9.2628000000000004</v>
      </c>
      <c r="E384" s="2513">
        <v>4.5401271762768557E-3</v>
      </c>
      <c r="F384" s="2510">
        <v>4.0505039105336845E-3</v>
      </c>
      <c r="G384" s="2512">
        <v>5.414938531311433E-4</v>
      </c>
      <c r="H384" s="2513">
        <v>4.5749874524965142E-3</v>
      </c>
      <c r="I384" s="2510">
        <v>2.6653435012589707E-3</v>
      </c>
      <c r="J384" s="2514">
        <v>2.0070717852426774E-4</v>
      </c>
    </row>
    <row r="385" spans="1:10" x14ac:dyDescent="0.2">
      <c r="A385" s="923" t="s">
        <v>433</v>
      </c>
      <c r="B385" s="2510">
        <v>0</v>
      </c>
      <c r="C385" s="2511">
        <v>1540000</v>
      </c>
      <c r="D385" s="2512">
        <v>0</v>
      </c>
      <c r="E385" s="2513">
        <v>0</v>
      </c>
      <c r="F385" s="2510">
        <v>0</v>
      </c>
      <c r="G385" s="2512">
        <v>0</v>
      </c>
      <c r="H385" s="2513">
        <v>0</v>
      </c>
      <c r="I385" s="2510">
        <v>0</v>
      </c>
      <c r="J385" s="2514">
        <v>0</v>
      </c>
    </row>
    <row r="386" spans="1:10" x14ac:dyDescent="0.2">
      <c r="A386" s="923" t="s">
        <v>434</v>
      </c>
      <c r="B386" s="2510">
        <v>570</v>
      </c>
      <c r="C386" s="2511">
        <v>905500</v>
      </c>
      <c r="D386" s="2512">
        <v>516.13499999999999</v>
      </c>
      <c r="E386" s="2513">
        <v>0.35942673478858445</v>
      </c>
      <c r="F386" s="2510">
        <v>0.32066489291725003</v>
      </c>
      <c r="G386" s="2512">
        <v>4.286826337288218E-2</v>
      </c>
      <c r="H386" s="2513">
        <v>0.25492412108587992</v>
      </c>
      <c r="I386" s="2510">
        <v>0.14851633070154799</v>
      </c>
      <c r="J386" s="2514">
        <v>1.1183659324137726E-2</v>
      </c>
    </row>
    <row r="387" spans="1:10" x14ac:dyDescent="0.2">
      <c r="A387" s="897" t="s">
        <v>99</v>
      </c>
      <c r="B387" s="2510">
        <v>612</v>
      </c>
      <c r="C387" s="2511">
        <v>1688500</v>
      </c>
      <c r="D387" s="2512">
        <v>1033.3620000000001</v>
      </c>
      <c r="E387" s="2513">
        <v>0.38591080998353278</v>
      </c>
      <c r="F387" s="2510">
        <v>0.34429283239536324</v>
      </c>
      <c r="G387" s="2512">
        <v>4.6026977516147184E-2</v>
      </c>
      <c r="H387" s="2513">
        <v>0.51038759164471892</v>
      </c>
      <c r="I387" s="2510">
        <v>0.29734688119661146</v>
      </c>
      <c r="J387" s="2514">
        <v>2.2390980201903783E-2</v>
      </c>
    </row>
    <row r="388" spans="1:10" x14ac:dyDescent="0.2">
      <c r="A388" s="2515" t="s">
        <v>288</v>
      </c>
      <c r="B388" s="2516">
        <v>6102.7</v>
      </c>
      <c r="C388" s="2515"/>
      <c r="D388" s="2517">
        <v>9700.0977899999998</v>
      </c>
      <c r="E388" s="2518">
        <v>3.848199183147885</v>
      </c>
      <c r="F388" s="2516">
        <v>3.4331958631685997</v>
      </c>
      <c r="G388" s="2517">
        <v>0.45896868576436506</v>
      </c>
      <c r="H388" s="2518">
        <v>4.7909731050264677</v>
      </c>
      <c r="I388" s="2516">
        <v>2.7911746562759645</v>
      </c>
      <c r="J388" s="2519">
        <v>0.21018258613382398</v>
      </c>
    </row>
    <row r="389" spans="1:10" x14ac:dyDescent="0.2">
      <c r="A389" s="2520" t="s">
        <v>113</v>
      </c>
      <c r="B389" s="2521">
        <v>145269.77000000002</v>
      </c>
      <c r="C389" s="2520"/>
      <c r="D389" s="2522">
        <v>158984.1087172</v>
      </c>
      <c r="E389" s="2523">
        <v>91.603226481734509</v>
      </c>
      <c r="F389" s="2521">
        <v>81.724412703795707</v>
      </c>
      <c r="G389" s="2522">
        <v>10.925373263996525</v>
      </c>
      <c r="H389" s="2523">
        <v>78.523805169876454</v>
      </c>
      <c r="I389" s="2521">
        <v>45.747210451789819</v>
      </c>
      <c r="J389" s="2524">
        <v>3.4448818813776234</v>
      </c>
    </row>
    <row r="390" spans="1:10" x14ac:dyDescent="0.2">
      <c r="A390" s="923" t="s">
        <v>911</v>
      </c>
      <c r="B390" s="2510">
        <v>50</v>
      </c>
      <c r="C390" s="2511">
        <v>4620000.0000000009</v>
      </c>
      <c r="D390" s="2512">
        <v>231.00000000000006</v>
      </c>
      <c r="E390" s="2513">
        <v>3.1528660946367054E-2</v>
      </c>
      <c r="F390" s="2510">
        <v>2.8128499378706144E-2</v>
      </c>
      <c r="G390" s="2512">
        <v>3.7603739800773843E-3</v>
      </c>
      <c r="H390" s="2513">
        <v>0.11409315774136275</v>
      </c>
      <c r="I390" s="2510">
        <v>6.646957170518876E-2</v>
      </c>
      <c r="J390" s="2514">
        <v>5.0053286521468511E-3</v>
      </c>
    </row>
    <row r="391" spans="1:10" x14ac:dyDescent="0.2">
      <c r="A391" s="923" t="s">
        <v>912</v>
      </c>
      <c r="B391" s="2510">
        <v>440</v>
      </c>
      <c r="C391" s="2511">
        <v>918000</v>
      </c>
      <c r="D391" s="2512">
        <v>403.92</v>
      </c>
      <c r="E391" s="2513">
        <v>0.27745221632803013</v>
      </c>
      <c r="F391" s="2510">
        <v>0.24753079453261406</v>
      </c>
      <c r="G391" s="2512">
        <v>3.3091291024680981E-2</v>
      </c>
      <c r="H391" s="2513">
        <v>0.19950003582203998</v>
      </c>
      <c r="I391" s="2510">
        <v>0.11622679395307288</v>
      </c>
      <c r="J391" s="2514">
        <v>8.7521746717539213E-3</v>
      </c>
    </row>
    <row r="392" spans="1:10" x14ac:dyDescent="0.2">
      <c r="A392" s="923" t="s">
        <v>913</v>
      </c>
      <c r="B392" s="2510">
        <v>120</v>
      </c>
      <c r="C392" s="2511">
        <v>1310000.0000000002</v>
      </c>
      <c r="D392" s="2512">
        <v>157.20000000000002</v>
      </c>
      <c r="E392" s="2513">
        <v>7.5668786271280944E-2</v>
      </c>
      <c r="F392" s="2510">
        <v>6.7508398508894757E-2</v>
      </c>
      <c r="G392" s="2512">
        <v>9.0248975521857212E-3</v>
      </c>
      <c r="H392" s="2513">
        <v>7.7642616436979325E-2</v>
      </c>
      <c r="I392" s="2510">
        <v>4.5233838407167402E-2</v>
      </c>
      <c r="J392" s="2514">
        <v>3.4062236541882464E-3</v>
      </c>
    </row>
    <row r="393" spans="1:10" x14ac:dyDescent="0.2">
      <c r="A393" s="897" t="s">
        <v>914</v>
      </c>
      <c r="B393" s="2510">
        <v>1500</v>
      </c>
      <c r="C393" s="2511">
        <v>1335000</v>
      </c>
      <c r="D393" s="2512">
        <v>2002.5</v>
      </c>
      <c r="E393" s="2513">
        <v>0.94585982839101179</v>
      </c>
      <c r="F393" s="2510">
        <v>0.84385498136118431</v>
      </c>
      <c r="G393" s="2512">
        <v>0.11281121940232154</v>
      </c>
      <c r="H393" s="2513">
        <v>0.98905432197869647</v>
      </c>
      <c r="I393" s="2510">
        <v>0.57621349497679841</v>
      </c>
      <c r="J393" s="2514">
        <v>4.3390349029974323E-2</v>
      </c>
    </row>
    <row r="394" spans="1:10" x14ac:dyDescent="0.2">
      <c r="A394" s="2520" t="s">
        <v>289</v>
      </c>
      <c r="B394" s="2521">
        <v>2110</v>
      </c>
      <c r="C394" s="2520"/>
      <c r="D394" s="2522">
        <v>2794.62</v>
      </c>
      <c r="E394" s="2513">
        <v>1.3305094919366898</v>
      </c>
      <c r="F394" s="2510">
        <v>1.1870226737813994</v>
      </c>
      <c r="G394" s="2522">
        <v>0.15868778195926561</v>
      </c>
      <c r="H394" s="2513">
        <v>1.3802901319790783</v>
      </c>
      <c r="I394" s="2510">
        <v>0.80414369904222749</v>
      </c>
      <c r="J394" s="2524">
        <v>6.0554076008063333E-2</v>
      </c>
    </row>
    <row r="395" spans="1:10" x14ac:dyDescent="0.2">
      <c r="A395" s="923" t="s">
        <v>952</v>
      </c>
      <c r="B395" s="2510">
        <v>391.53000000000003</v>
      </c>
      <c r="C395" s="2511">
        <v>8061000.0000000028</v>
      </c>
      <c r="D395" s="2512">
        <v>3156.1233300000013</v>
      </c>
      <c r="E395" s="2513">
        <v>0.24688833240662189</v>
      </c>
      <c r="F395" s="2510">
        <v>0.22026302723489632</v>
      </c>
      <c r="G395" s="2512">
        <v>2.9445984488393966E-2</v>
      </c>
      <c r="H395" s="2513">
        <v>1.5588401599172519</v>
      </c>
      <c r="I395" s="2510">
        <v>0.9081652207526153</v>
      </c>
      <c r="J395" s="2514">
        <v>6.8387162482069844E-2</v>
      </c>
    </row>
    <row r="396" spans="1:10" x14ac:dyDescent="0.2">
      <c r="A396" s="923" t="s">
        <v>290</v>
      </c>
      <c r="B396" s="2510">
        <v>1003.1547620778243</v>
      </c>
      <c r="C396" s="2511">
        <v>12158464</v>
      </c>
      <c r="D396" s="2512">
        <v>12196.821061151793</v>
      </c>
      <c r="E396" s="2513">
        <v>0.63256252740570473</v>
      </c>
      <c r="F396" s="2510">
        <v>0.56434476203704387</v>
      </c>
      <c r="G396" s="2512">
        <v>7.5444741306163396E-2</v>
      </c>
      <c r="H396" s="2513">
        <v>6.0241291310526695</v>
      </c>
      <c r="I396" s="2510">
        <v>3.5095994463185507</v>
      </c>
      <c r="J396" s="2514">
        <v>0.26428180918827371</v>
      </c>
    </row>
    <row r="397" spans="1:10" x14ac:dyDescent="0.2">
      <c r="A397" s="923" t="s">
        <v>75</v>
      </c>
      <c r="B397" s="2510">
        <v>999.65123792217571</v>
      </c>
      <c r="C397" s="2511">
        <v>13258464</v>
      </c>
      <c r="D397" s="2512">
        <v>13253.839950546602</v>
      </c>
      <c r="E397" s="2513">
        <v>0.63035329890128777</v>
      </c>
      <c r="F397" s="2510">
        <v>0.56237378449633491</v>
      </c>
      <c r="G397" s="2512">
        <v>7.5181250084693924E-2</v>
      </c>
      <c r="H397" s="2513">
        <v>6.5462010915865312</v>
      </c>
      <c r="I397" s="2510">
        <v>3.8137535279738204</v>
      </c>
      <c r="J397" s="2514">
        <v>0.28718538898458662</v>
      </c>
    </row>
    <row r="398" spans="1:10" x14ac:dyDescent="0.2">
      <c r="A398" s="923" t="s">
        <v>205</v>
      </c>
      <c r="B398" s="2510">
        <v>550.5</v>
      </c>
      <c r="C398" s="2511">
        <v>3219999.9999999995</v>
      </c>
      <c r="D398" s="2512">
        <v>1772.6099999999997</v>
      </c>
      <c r="E398" s="2513">
        <v>0.3471305570195013</v>
      </c>
      <c r="F398" s="2510">
        <v>0.30969477815955465</v>
      </c>
      <c r="G398" s="2512">
        <v>4.1401717520651998E-2</v>
      </c>
      <c r="H398" s="2513">
        <v>0.87550940408622058</v>
      </c>
      <c r="I398" s="2510">
        <v>0.51006332251227093</v>
      </c>
      <c r="J398" s="2514">
        <v>3.8409071957065048E-2</v>
      </c>
    </row>
    <row r="399" spans="1:10" x14ac:dyDescent="0.2">
      <c r="A399" s="923" t="s">
        <v>93</v>
      </c>
      <c r="B399" s="2510">
        <v>1192.75</v>
      </c>
      <c r="C399" s="2511">
        <v>120000</v>
      </c>
      <c r="D399" s="2512">
        <v>143.13</v>
      </c>
      <c r="E399" s="2513">
        <v>0.75211620687558622</v>
      </c>
      <c r="F399" s="2510">
        <v>0.67100535267903505</v>
      </c>
      <c r="G399" s="2512">
        <v>8.9703721294746006E-2</v>
      </c>
      <c r="H399" s="2513">
        <v>7.0693305920005403E-2</v>
      </c>
      <c r="I399" s="2510">
        <v>4.1185237221487724E-2</v>
      </c>
      <c r="J399" s="2514">
        <v>3.1013536362847556E-3</v>
      </c>
    </row>
    <row r="400" spans="1:10" x14ac:dyDescent="0.2">
      <c r="A400" s="897" t="s">
        <v>219</v>
      </c>
      <c r="B400" s="2510">
        <v>2177.6000000000004</v>
      </c>
      <c r="C400" s="2511">
        <v>934000</v>
      </c>
      <c r="D400" s="2512">
        <v>2033.8784000000003</v>
      </c>
      <c r="E400" s="2513">
        <v>1.3731362415361783</v>
      </c>
      <c r="F400" s="2510">
        <v>1.2250524049414102</v>
      </c>
      <c r="G400" s="2512">
        <v>0.16377180758033028</v>
      </c>
      <c r="H400" s="2513">
        <v>1.0045524204240281</v>
      </c>
      <c r="I400" s="2510">
        <v>0.58524253743911059</v>
      </c>
      <c r="J400" s="2514">
        <v>4.4070259006504735E-2</v>
      </c>
    </row>
    <row r="401" spans="1:10" x14ac:dyDescent="0.2">
      <c r="A401" s="2515" t="s">
        <v>1839</v>
      </c>
      <c r="B401" s="2516">
        <v>6315.1860000000006</v>
      </c>
      <c r="C401" s="2515"/>
      <c r="D401" s="2517">
        <v>32556.402741698399</v>
      </c>
      <c r="E401" s="2518">
        <v>3.9821871641448805</v>
      </c>
      <c r="F401" s="2516">
        <v>3.552734109548275</v>
      </c>
      <c r="G401" s="2517">
        <v>0.47494922227497954</v>
      </c>
      <c r="H401" s="2518">
        <v>16.079925512986708</v>
      </c>
      <c r="I401" s="2516">
        <v>9.3680092922178559</v>
      </c>
      <c r="J401" s="2519">
        <v>0.70543504525478473</v>
      </c>
    </row>
    <row r="402" spans="1:10" x14ac:dyDescent="0.2">
      <c r="A402" s="923" t="s">
        <v>958</v>
      </c>
      <c r="B402" s="2510">
        <v>353.41000000000014</v>
      </c>
      <c r="C402" s="2511">
        <v>2560000.0000000005</v>
      </c>
      <c r="D402" s="2512">
        <v>904.72960000000046</v>
      </c>
      <c r="E402" s="2513">
        <v>0.22285088130111175</v>
      </c>
      <c r="F402" s="2510">
        <v>0.19881785930857088</v>
      </c>
      <c r="G402" s="2512">
        <v>2.6579075365982977E-2</v>
      </c>
      <c r="H402" s="2513">
        <v>0.44685479206095269</v>
      </c>
      <c r="I402" s="2510">
        <v>0.26033328580522402</v>
      </c>
      <c r="J402" s="2514">
        <v>1.9603761858551345E-2</v>
      </c>
    </row>
    <row r="403" spans="1:10" x14ac:dyDescent="0.2">
      <c r="A403" s="923" t="s">
        <v>959</v>
      </c>
      <c r="B403" s="2510">
        <v>0</v>
      </c>
      <c r="C403" s="2511">
        <v>1687000</v>
      </c>
      <c r="D403" s="2512">
        <v>0</v>
      </c>
      <c r="E403" s="2513">
        <v>0</v>
      </c>
      <c r="F403" s="2510">
        <v>0</v>
      </c>
      <c r="G403" s="2512">
        <v>0</v>
      </c>
      <c r="H403" s="2513">
        <v>0</v>
      </c>
      <c r="I403" s="2510">
        <v>0</v>
      </c>
      <c r="J403" s="2514">
        <v>0</v>
      </c>
    </row>
    <row r="404" spans="1:10" x14ac:dyDescent="0.2">
      <c r="A404" s="923" t="s">
        <v>960</v>
      </c>
      <c r="B404" s="2510">
        <v>97.5</v>
      </c>
      <c r="C404" s="2511">
        <v>1100000</v>
      </c>
      <c r="D404" s="2512">
        <v>107.25</v>
      </c>
      <c r="E404" s="2513">
        <v>6.148088884541577E-2</v>
      </c>
      <c r="F404" s="2510">
        <v>5.4850573788476978E-2</v>
      </c>
      <c r="G404" s="2512">
        <v>7.3327292611508992E-3</v>
      </c>
      <c r="H404" s="2513">
        <v>5.2971823237061268E-2</v>
      </c>
      <c r="I404" s="2510">
        <v>3.0860872577409056E-2</v>
      </c>
      <c r="J404" s="2514">
        <v>2.3239025884967518E-3</v>
      </c>
    </row>
    <row r="405" spans="1:10" x14ac:dyDescent="0.2">
      <c r="A405" s="923" t="s">
        <v>962</v>
      </c>
      <c r="B405" s="2510">
        <v>366</v>
      </c>
      <c r="C405" s="2511">
        <v>1265000.0000000002</v>
      </c>
      <c r="D405" s="2512">
        <v>462.99000000000007</v>
      </c>
      <c r="E405" s="2513">
        <v>0.23078979812740685</v>
      </c>
      <c r="F405" s="2510">
        <v>0.20590061545212898</v>
      </c>
      <c r="G405" s="2512">
        <v>2.7525937534166451E-2</v>
      </c>
      <c r="H405" s="2513">
        <v>0.2286752861587599</v>
      </c>
      <c r="I405" s="2510">
        <v>0.13322401300339973</v>
      </c>
      <c r="J405" s="2514">
        <v>1.0032108712802903E-2</v>
      </c>
    </row>
    <row r="406" spans="1:10" x14ac:dyDescent="0.2">
      <c r="A406" s="923" t="s">
        <v>963</v>
      </c>
      <c r="B406" s="2510">
        <v>338</v>
      </c>
      <c r="C406" s="2511">
        <v>1750000</v>
      </c>
      <c r="D406" s="2512">
        <v>591.5</v>
      </c>
      <c r="E406" s="2513">
        <v>0.21313374799744131</v>
      </c>
      <c r="F406" s="2510">
        <v>0.19014865580005355</v>
      </c>
      <c r="G406" s="2512">
        <v>2.5420128105323115E-2</v>
      </c>
      <c r="H406" s="2513">
        <v>0.29214763118621667</v>
      </c>
      <c r="I406" s="2510">
        <v>0.17020238815419539</v>
      </c>
      <c r="J406" s="2514">
        <v>1.2816674882012389E-2</v>
      </c>
    </row>
    <row r="407" spans="1:10" x14ac:dyDescent="0.2">
      <c r="A407" s="2159" t="s">
        <v>1497</v>
      </c>
      <c r="B407" s="2510">
        <v>0</v>
      </c>
      <c r="C407" s="2511">
        <v>5000000</v>
      </c>
      <c r="D407" s="2512">
        <v>0</v>
      </c>
      <c r="E407" s="2513">
        <v>0</v>
      </c>
      <c r="F407" s="2510">
        <v>0</v>
      </c>
      <c r="G407" s="2512">
        <v>0</v>
      </c>
      <c r="H407" s="2513">
        <v>0</v>
      </c>
      <c r="I407" s="2510">
        <v>0</v>
      </c>
      <c r="J407" s="2514">
        <v>0</v>
      </c>
    </row>
    <row r="408" spans="1:10" x14ac:dyDescent="0.2">
      <c r="A408" s="2159" t="s">
        <v>1577</v>
      </c>
      <c r="B408" s="2510">
        <v>15</v>
      </c>
      <c r="C408" s="2511">
        <v>1749999.9999999998</v>
      </c>
      <c r="D408" s="2512">
        <v>26.249999999999996</v>
      </c>
      <c r="E408" s="2513">
        <v>9.458598283910118E-3</v>
      </c>
      <c r="F408" s="2510">
        <v>8.4385498136118446E-3</v>
      </c>
      <c r="G408" s="2512">
        <v>1.1281121940232152E-3</v>
      </c>
      <c r="H408" s="2513">
        <v>1.2965131561518491E-2</v>
      </c>
      <c r="I408" s="2510">
        <v>7.5533604210441738E-3</v>
      </c>
      <c r="J408" s="2514">
        <v>5.6878734683486927E-4</v>
      </c>
    </row>
    <row r="409" spans="1:10" x14ac:dyDescent="0.2">
      <c r="A409" s="923" t="s">
        <v>961</v>
      </c>
      <c r="B409" s="2510">
        <v>0</v>
      </c>
      <c r="C409" s="2511">
        <v>1321000</v>
      </c>
      <c r="D409" s="2512">
        <v>0</v>
      </c>
      <c r="E409" s="2513">
        <v>0</v>
      </c>
      <c r="F409" s="2510">
        <v>0</v>
      </c>
      <c r="G409" s="2512">
        <v>0</v>
      </c>
      <c r="H409" s="2513">
        <v>0</v>
      </c>
      <c r="I409" s="2510">
        <v>0</v>
      </c>
      <c r="J409" s="2514">
        <v>0</v>
      </c>
    </row>
    <row r="410" spans="1:10" x14ac:dyDescent="0.2">
      <c r="A410" s="923" t="s">
        <v>966</v>
      </c>
      <c r="B410" s="2510">
        <v>121</v>
      </c>
      <c r="C410" s="2511">
        <v>2879999.9999999995</v>
      </c>
      <c r="D410" s="2512">
        <v>348.47999999999996</v>
      </c>
      <c r="E410" s="2513">
        <v>7.6299359490208288E-2</v>
      </c>
      <c r="F410" s="2510">
        <v>6.8070968496468875E-2</v>
      </c>
      <c r="G410" s="2512">
        <v>9.1001050317872697E-3</v>
      </c>
      <c r="H410" s="2513">
        <v>0.1721176779641129</v>
      </c>
      <c r="I410" s="2510">
        <v>0.10027409674382758</v>
      </c>
      <c r="J410" s="2514">
        <v>7.5508957952386763E-3</v>
      </c>
    </row>
    <row r="411" spans="1:10" x14ac:dyDescent="0.2">
      <c r="A411" s="923" t="s">
        <v>965</v>
      </c>
      <c r="B411" s="2510">
        <v>648</v>
      </c>
      <c r="C411" s="2511">
        <v>1976000.0000000002</v>
      </c>
      <c r="D411" s="2512">
        <v>1280.4480000000003</v>
      </c>
      <c r="E411" s="2513">
        <v>0.4086114458649171</v>
      </c>
      <c r="F411" s="2510">
        <v>0.36454535194803162</v>
      </c>
      <c r="G411" s="2512">
        <v>4.8734446781802901E-2</v>
      </c>
      <c r="H411" s="2513">
        <v>0.6324257820069803</v>
      </c>
      <c r="I411" s="2510">
        <v>0.36844515216781615</v>
      </c>
      <c r="J411" s="2514">
        <v>2.774486174019105E-2</v>
      </c>
    </row>
    <row r="412" spans="1:10" x14ac:dyDescent="0.2">
      <c r="A412" s="923" t="s">
        <v>1010</v>
      </c>
      <c r="B412" s="2510">
        <v>0</v>
      </c>
      <c r="C412" s="2511">
        <v>1299999.9999999998</v>
      </c>
      <c r="D412" s="2512">
        <v>0</v>
      </c>
      <c r="E412" s="2513">
        <v>0</v>
      </c>
      <c r="F412" s="2510">
        <v>0</v>
      </c>
      <c r="G412" s="2512">
        <v>0</v>
      </c>
      <c r="H412" s="2513">
        <v>0</v>
      </c>
      <c r="I412" s="2510">
        <v>0</v>
      </c>
      <c r="J412" s="2514">
        <v>0</v>
      </c>
    </row>
    <row r="413" spans="1:10" x14ac:dyDescent="0.2">
      <c r="A413" s="923" t="s">
        <v>1011</v>
      </c>
      <c r="B413" s="2510">
        <v>5</v>
      </c>
      <c r="C413" s="2511">
        <v>1674000</v>
      </c>
      <c r="D413" s="2512">
        <v>8.3699999999999992</v>
      </c>
      <c r="E413" s="2513">
        <v>3.1528660946367063E-3</v>
      </c>
      <c r="F413" s="2510">
        <v>2.8128499378706146E-3</v>
      </c>
      <c r="G413" s="2512">
        <v>3.7603739800773844E-4</v>
      </c>
      <c r="H413" s="2513">
        <v>4.1340248064727532E-3</v>
      </c>
      <c r="I413" s="2510">
        <v>2.408442922824371E-3</v>
      </c>
      <c r="J413" s="2514">
        <v>1.8136190830506118E-4</v>
      </c>
    </row>
    <row r="414" spans="1:10" x14ac:dyDescent="0.2">
      <c r="A414" s="923" t="s">
        <v>967</v>
      </c>
      <c r="B414" s="2510">
        <v>140</v>
      </c>
      <c r="C414" s="2511">
        <v>2320999.9999999995</v>
      </c>
      <c r="D414" s="2512">
        <v>324.93999999999994</v>
      </c>
      <c r="E414" s="2513">
        <v>8.8280250649827766E-2</v>
      </c>
      <c r="F414" s="2510">
        <v>7.8759798260377198E-2</v>
      </c>
      <c r="G414" s="2512">
        <v>1.0529047144216677E-2</v>
      </c>
      <c r="H414" s="2513">
        <v>0.16049104188951688</v>
      </c>
      <c r="I414" s="2510">
        <v>9.3500530865298803E-2</v>
      </c>
      <c r="J414" s="2514">
        <v>7.0408289706865683E-3</v>
      </c>
    </row>
    <row r="415" spans="1:10" x14ac:dyDescent="0.2">
      <c r="A415" s="923" t="s">
        <v>968</v>
      </c>
      <c r="B415" s="2510">
        <v>504</v>
      </c>
      <c r="C415" s="2511">
        <v>1335000.0000000002</v>
      </c>
      <c r="D415" s="2512">
        <v>672.84000000000015</v>
      </c>
      <c r="E415" s="2513">
        <v>0.31780890233937997</v>
      </c>
      <c r="F415" s="2510">
        <v>0.28353527373735793</v>
      </c>
      <c r="G415" s="2512">
        <v>3.7904569719180034E-2</v>
      </c>
      <c r="H415" s="2513">
        <v>0.33232225218484207</v>
      </c>
      <c r="I415" s="2510">
        <v>0.19360773431220432</v>
      </c>
      <c r="J415" s="2514">
        <v>1.4579157274071372E-2</v>
      </c>
    </row>
    <row r="416" spans="1:10" x14ac:dyDescent="0.2">
      <c r="A416" s="923" t="s">
        <v>969</v>
      </c>
      <c r="B416" s="2510">
        <v>588</v>
      </c>
      <c r="C416" s="2511">
        <v>1774999.9999999998</v>
      </c>
      <c r="D416" s="2512">
        <v>1043.6999999999998</v>
      </c>
      <c r="E416" s="2513">
        <v>0.37077705272927663</v>
      </c>
      <c r="F416" s="2510">
        <v>0.33079115269358428</v>
      </c>
      <c r="G416" s="2512">
        <v>4.4221998005710042E-2</v>
      </c>
      <c r="H416" s="2513">
        <v>0.51549363088597522</v>
      </c>
      <c r="I416" s="2510">
        <v>0.30032161034071636</v>
      </c>
      <c r="J416" s="2514">
        <v>2.2614984910154401E-2</v>
      </c>
    </row>
    <row r="417" spans="1:10" x14ac:dyDescent="0.2">
      <c r="A417" s="923" t="s">
        <v>970</v>
      </c>
      <c r="B417" s="2510">
        <v>84</v>
      </c>
      <c r="C417" s="2511">
        <v>1821999.9999999995</v>
      </c>
      <c r="D417" s="2512">
        <v>153.04799999999997</v>
      </c>
      <c r="E417" s="2513">
        <v>5.2968150389896655E-2</v>
      </c>
      <c r="F417" s="2510">
        <v>4.7255878956226328E-2</v>
      </c>
      <c r="G417" s="2512">
        <v>6.3174282865300063E-3</v>
      </c>
      <c r="H417" s="2513">
        <v>7.5591903056277401E-2</v>
      </c>
      <c r="I417" s="2510">
        <v>4.4039112598855949E-2</v>
      </c>
      <c r="J417" s="2514">
        <v>3.3162577469860216E-3</v>
      </c>
    </row>
    <row r="418" spans="1:10" x14ac:dyDescent="0.2">
      <c r="A418" s="923" t="s">
        <v>971</v>
      </c>
      <c r="B418" s="2510">
        <v>280</v>
      </c>
      <c r="C418" s="2511">
        <v>1470000</v>
      </c>
      <c r="D418" s="2512">
        <v>411.6</v>
      </c>
      <c r="E418" s="2513">
        <v>0.17656050129965553</v>
      </c>
      <c r="F418" s="2510">
        <v>0.1575195965207544</v>
      </c>
      <c r="G418" s="2512">
        <v>2.1058094288433353E-2</v>
      </c>
      <c r="H418" s="2513">
        <v>0.20329326288460997</v>
      </c>
      <c r="I418" s="2510">
        <v>0.11843669140197267</v>
      </c>
      <c r="J418" s="2514">
        <v>8.918585598370752E-3</v>
      </c>
    </row>
    <row r="419" spans="1:10" x14ac:dyDescent="0.2">
      <c r="A419" s="923" t="s">
        <v>972</v>
      </c>
      <c r="B419" s="2510">
        <v>1160</v>
      </c>
      <c r="C419" s="2511">
        <v>1270000</v>
      </c>
      <c r="D419" s="2512">
        <v>1473.2</v>
      </c>
      <c r="E419" s="2513">
        <v>0.73146493395571577</v>
      </c>
      <c r="F419" s="2510">
        <v>0.65258118558598255</v>
      </c>
      <c r="G419" s="2512">
        <v>8.7240676337795309E-2</v>
      </c>
      <c r="H419" s="2513">
        <v>0.72762787872110646</v>
      </c>
      <c r="I419" s="2510">
        <v>0.4239089741821821</v>
      </c>
      <c r="J419" s="2514">
        <v>3.1921429308843036E-2</v>
      </c>
    </row>
    <row r="420" spans="1:10" x14ac:dyDescent="0.2">
      <c r="A420" s="923" t="s">
        <v>973</v>
      </c>
      <c r="B420" s="2510">
        <v>0</v>
      </c>
      <c r="C420" s="2511">
        <v>7096999.9999999981</v>
      </c>
      <c r="D420" s="2512">
        <v>0</v>
      </c>
      <c r="E420" s="2513">
        <v>0</v>
      </c>
      <c r="F420" s="2510">
        <v>0</v>
      </c>
      <c r="G420" s="2512">
        <v>0</v>
      </c>
      <c r="H420" s="2513">
        <v>0</v>
      </c>
      <c r="I420" s="2510">
        <v>0</v>
      </c>
      <c r="J420" s="2514">
        <v>0</v>
      </c>
    </row>
    <row r="421" spans="1:10" x14ac:dyDescent="0.2">
      <c r="A421" s="923" t="s">
        <v>293</v>
      </c>
      <c r="B421" s="2510">
        <v>30</v>
      </c>
      <c r="C421" s="2511">
        <v>1855999.9999999998</v>
      </c>
      <c r="D421" s="2512">
        <v>55.679999999999993</v>
      </c>
      <c r="E421" s="2513">
        <v>1.8917196567820236E-2</v>
      </c>
      <c r="F421" s="2510">
        <v>1.6877099627223689E-2</v>
      </c>
      <c r="G421" s="2512">
        <v>2.2562243880464303E-3</v>
      </c>
      <c r="H421" s="2513">
        <v>2.7500896203632365E-2</v>
      </c>
      <c r="I421" s="2510">
        <v>1.6021756504523414E-2</v>
      </c>
      <c r="J421" s="2514">
        <v>1.2064792179720199E-3</v>
      </c>
    </row>
    <row r="422" spans="1:10" x14ac:dyDescent="0.2">
      <c r="A422" s="897" t="s">
        <v>975</v>
      </c>
      <c r="B422" s="2510">
        <v>161</v>
      </c>
      <c r="C422" s="2511">
        <v>1652000.0000000005</v>
      </c>
      <c r="D422" s="2512">
        <v>265.97200000000009</v>
      </c>
      <c r="E422" s="2513">
        <v>0.10152228824730192</v>
      </c>
      <c r="F422" s="2510">
        <v>9.0573767999433785E-2</v>
      </c>
      <c r="G422" s="2512">
        <v>1.2108404215849177E-2</v>
      </c>
      <c r="H422" s="2513">
        <v>0.13136617034972181</v>
      </c>
      <c r="I422" s="2510">
        <v>7.6532662015465214E-2</v>
      </c>
      <c r="J422" s="2514">
        <v>5.7631050747567209E-3</v>
      </c>
    </row>
    <row r="423" spans="1:10" x14ac:dyDescent="0.2">
      <c r="A423" s="923" t="s">
        <v>1161</v>
      </c>
      <c r="B423" s="2510">
        <v>0</v>
      </c>
      <c r="C423" s="2511">
        <v>0</v>
      </c>
      <c r="D423" s="2512">
        <v>0</v>
      </c>
      <c r="E423" s="2513">
        <v>0</v>
      </c>
      <c r="F423" s="2510">
        <v>0</v>
      </c>
      <c r="G423" s="2512">
        <v>0</v>
      </c>
      <c r="H423" s="2513">
        <v>0</v>
      </c>
      <c r="I423" s="2510">
        <v>0</v>
      </c>
      <c r="J423" s="2514">
        <v>0</v>
      </c>
    </row>
    <row r="424" spans="1:10" x14ac:dyDescent="0.2">
      <c r="A424" s="2515" t="s">
        <v>294</v>
      </c>
      <c r="B424" s="2516">
        <v>4890.91</v>
      </c>
      <c r="C424" s="2515"/>
      <c r="D424" s="2517">
        <v>8130.9976000000006</v>
      </c>
      <c r="E424" s="2518">
        <v>3.0840768621839225</v>
      </c>
      <c r="F424" s="2516">
        <v>2.7514791779261536</v>
      </c>
      <c r="G424" s="2517">
        <v>0.36783301405800561</v>
      </c>
      <c r="H424" s="2518">
        <v>4.0159791851577573</v>
      </c>
      <c r="I424" s="2516">
        <v>2.339670684016959</v>
      </c>
      <c r="J424" s="2519">
        <v>0.17618318293427393</v>
      </c>
    </row>
    <row r="425" spans="1:10" x14ac:dyDescent="0.2">
      <c r="A425" s="2520" t="s">
        <v>1840</v>
      </c>
      <c r="B425" s="2521">
        <v>11206.096000000001</v>
      </c>
      <c r="C425" s="2520"/>
      <c r="D425" s="2522">
        <v>40687.400341698398</v>
      </c>
      <c r="E425" s="2523">
        <v>7.0662640263288026</v>
      </c>
      <c r="F425" s="2521">
        <v>6.304213287474429</v>
      </c>
      <c r="G425" s="2522">
        <v>0.84278223633298521</v>
      </c>
      <c r="H425" s="2523">
        <v>20.095904698144466</v>
      </c>
      <c r="I425" s="2521">
        <v>11.707679976234814</v>
      </c>
      <c r="J425" s="2524">
        <v>0.88161822818905855</v>
      </c>
    </row>
    <row r="426" spans="1:10" x14ac:dyDescent="0.2">
      <c r="A426" s="2525" t="s">
        <v>200</v>
      </c>
      <c r="B426" s="2526">
        <v>158585.86600000001</v>
      </c>
      <c r="C426" s="2527"/>
      <c r="D426" s="2528">
        <v>202466.1290588984</v>
      </c>
      <c r="E426" s="2529">
        <v>100</v>
      </c>
      <c r="F426" s="2526">
        <v>89.215648665051532</v>
      </c>
      <c r="G426" s="2528">
        <v>11.926843282288775</v>
      </c>
      <c r="H426" s="2529">
        <v>100</v>
      </c>
      <c r="I426" s="2526">
        <v>58.259034127066855</v>
      </c>
      <c r="J426" s="2530">
        <v>4.3870541855747449</v>
      </c>
    </row>
    <row r="427" spans="1:10" x14ac:dyDescent="0.2">
      <c r="A427" s="2550" t="s">
        <v>1857</v>
      </c>
      <c r="B427" s="2510"/>
      <c r="C427" s="2509"/>
      <c r="D427" s="2512"/>
      <c r="E427" s="2513"/>
      <c r="F427" s="2510">
        <v>0</v>
      </c>
      <c r="G427" s="2512"/>
      <c r="H427" s="2513"/>
      <c r="I427" s="2510">
        <v>0</v>
      </c>
      <c r="J427" s="2514">
        <v>0</v>
      </c>
    </row>
    <row r="428" spans="1:10" x14ac:dyDescent="0.2">
      <c r="A428" s="2160" t="s">
        <v>1841</v>
      </c>
      <c r="B428" s="2510">
        <v>0</v>
      </c>
      <c r="C428" s="2511">
        <v>6074131.1697809063</v>
      </c>
      <c r="D428" s="2512">
        <v>0</v>
      </c>
      <c r="E428" s="2513">
        <v>0</v>
      </c>
      <c r="F428" s="2510">
        <v>0</v>
      </c>
      <c r="G428" s="2512">
        <v>0</v>
      </c>
      <c r="H428" s="2513">
        <v>0</v>
      </c>
      <c r="I428" s="2510">
        <v>0</v>
      </c>
      <c r="J428" s="2514">
        <v>0</v>
      </c>
    </row>
    <row r="429" spans="1:10" x14ac:dyDescent="0.2">
      <c r="A429" s="2160" t="s">
        <v>1842</v>
      </c>
      <c r="B429" s="2510">
        <v>2457.91</v>
      </c>
      <c r="C429" s="2511">
        <v>1319748.8219296124</v>
      </c>
      <c r="D429" s="2512">
        <v>3243.8238269090134</v>
      </c>
      <c r="E429" s="2513">
        <v>81.659224707305071</v>
      </c>
      <c r="F429" s="2510">
        <v>1.3827463981583124</v>
      </c>
      <c r="G429" s="2512">
        <v>0.18485321618744005</v>
      </c>
      <c r="H429" s="2513">
        <v>51.224367610943844</v>
      </c>
      <c r="I429" s="2510">
        <v>0.93340078121960346</v>
      </c>
      <c r="J429" s="2514">
        <v>7.0287464689802293E-2</v>
      </c>
    </row>
    <row r="430" spans="1:10" x14ac:dyDescent="0.2">
      <c r="A430" s="2547" t="s">
        <v>316</v>
      </c>
      <c r="B430" s="2516">
        <v>2457.91</v>
      </c>
      <c r="C430" s="2515"/>
      <c r="D430" s="2517">
        <v>3243.8238269090134</v>
      </c>
      <c r="E430" s="2518">
        <v>81.659224707305071</v>
      </c>
      <c r="F430" s="2516">
        <v>1.3827463981583124</v>
      </c>
      <c r="G430" s="2517">
        <v>0.18485321618744005</v>
      </c>
      <c r="H430" s="2518">
        <v>51.224367610943844</v>
      </c>
      <c r="I430" s="2516">
        <v>0.93340078121960346</v>
      </c>
      <c r="J430" s="2519">
        <v>7.0287464689802293E-2</v>
      </c>
    </row>
    <row r="431" spans="1:10" x14ac:dyDescent="0.2">
      <c r="A431" s="2160" t="s">
        <v>1843</v>
      </c>
      <c r="B431" s="2510">
        <v>0</v>
      </c>
      <c r="C431" s="2511">
        <v>7593939.7198018646</v>
      </c>
      <c r="D431" s="2512">
        <v>0</v>
      </c>
      <c r="E431" s="2513">
        <v>0</v>
      </c>
      <c r="F431" s="2510">
        <v>0</v>
      </c>
      <c r="G431" s="2512">
        <v>0</v>
      </c>
      <c r="H431" s="2513">
        <v>0</v>
      </c>
      <c r="I431" s="2510">
        <v>0</v>
      </c>
      <c r="J431" s="2514">
        <v>0</v>
      </c>
    </row>
    <row r="432" spans="1:10" x14ac:dyDescent="0.2">
      <c r="A432" s="2547" t="s">
        <v>322</v>
      </c>
      <c r="B432" s="2516">
        <v>0</v>
      </c>
      <c r="C432" s="2531"/>
      <c r="D432" s="2517">
        <v>0</v>
      </c>
      <c r="E432" s="2518">
        <v>0</v>
      </c>
      <c r="F432" s="2516">
        <v>0</v>
      </c>
      <c r="G432" s="2517">
        <v>0</v>
      </c>
      <c r="H432" s="2518">
        <v>0</v>
      </c>
      <c r="I432" s="2516">
        <v>0</v>
      </c>
      <c r="J432" s="2519">
        <v>0</v>
      </c>
    </row>
    <row r="433" spans="1:10" x14ac:dyDescent="0.2">
      <c r="A433" s="2160" t="s">
        <v>1543</v>
      </c>
      <c r="B433" s="2510">
        <v>96.525000000000006</v>
      </c>
      <c r="C433" s="2511">
        <v>8640000</v>
      </c>
      <c r="D433" s="2512">
        <v>833.976</v>
      </c>
      <c r="E433" s="2513">
        <v>3.2068532472192324</v>
      </c>
      <c r="F433" s="2510">
        <v>5.430206805059222E-2</v>
      </c>
      <c r="G433" s="2512">
        <v>7.2594019685393906E-3</v>
      </c>
      <c r="H433" s="2513">
        <v>13.169609535611428</v>
      </c>
      <c r="I433" s="2510">
        <v>0.23997414516193283</v>
      </c>
      <c r="J433" s="2514">
        <v>1.8070666528150741E-2</v>
      </c>
    </row>
    <row r="434" spans="1:10" x14ac:dyDescent="0.2">
      <c r="A434" s="2160" t="s">
        <v>212</v>
      </c>
      <c r="B434" s="2510">
        <v>453.125</v>
      </c>
      <c r="C434" s="2511">
        <v>4816000</v>
      </c>
      <c r="D434" s="2512">
        <v>2182.25</v>
      </c>
      <c r="E434" s="2513">
        <v>15.054186766601548</v>
      </c>
      <c r="F434" s="2510">
        <v>0.25491452561952443</v>
      </c>
      <c r="G434" s="2512">
        <v>3.4078389194451289E-2</v>
      </c>
      <c r="H434" s="2513">
        <v>34.460680414170241</v>
      </c>
      <c r="I434" s="2510">
        <v>0.62793602966947237</v>
      </c>
      <c r="J434" s="2514">
        <v>4.7285188100205475E-2</v>
      </c>
    </row>
    <row r="435" spans="1:10" x14ac:dyDescent="0.2">
      <c r="A435" s="2547" t="s">
        <v>317</v>
      </c>
      <c r="B435" s="2516">
        <v>549.65</v>
      </c>
      <c r="C435" s="2531"/>
      <c r="D435" s="2517">
        <v>3016.2260000000001</v>
      </c>
      <c r="E435" s="2518">
        <v>18.261040013820782</v>
      </c>
      <c r="F435" s="2516">
        <v>0.30921659367011661</v>
      </c>
      <c r="G435" s="2517">
        <v>4.1337791162990682E-2</v>
      </c>
      <c r="H435" s="2518">
        <v>47.630289949781677</v>
      </c>
      <c r="I435" s="2516">
        <v>0.86791017483140531</v>
      </c>
      <c r="J435" s="2519">
        <v>6.5355854628356219E-2</v>
      </c>
    </row>
    <row r="436" spans="1:10" x14ac:dyDescent="0.2">
      <c r="A436" s="2160" t="s">
        <v>1844</v>
      </c>
      <c r="B436" s="2510">
        <v>2.4</v>
      </c>
      <c r="C436" s="2511">
        <v>30220717.109895468</v>
      </c>
      <c r="D436" s="2512">
        <v>72.529721063749122</v>
      </c>
      <c r="E436" s="2513">
        <v>7.9735278874137866E-2</v>
      </c>
      <c r="F436" s="2510">
        <v>1.3501679701778948E-3</v>
      </c>
      <c r="G436" s="2512">
        <v>1.8049795104371443E-4</v>
      </c>
      <c r="H436" s="2513">
        <v>1.1453424392744966</v>
      </c>
      <c r="I436" s="2510">
        <v>2.087021426408749E-2</v>
      </c>
      <c r="J436" s="2514">
        <v>1.5715804804008764E-3</v>
      </c>
    </row>
    <row r="437" spans="1:10" x14ac:dyDescent="0.2">
      <c r="A437" s="2547" t="s">
        <v>318</v>
      </c>
      <c r="B437" s="2516">
        <v>2.4</v>
      </c>
      <c r="C437" s="2515"/>
      <c r="D437" s="2517">
        <v>72.529721063749122</v>
      </c>
      <c r="E437" s="2518">
        <v>7.9735278874137866E-2</v>
      </c>
      <c r="F437" s="2516">
        <v>1.3501679701778948E-3</v>
      </c>
      <c r="G437" s="2517">
        <v>1.8049795104371443E-4</v>
      </c>
      <c r="H437" s="2518">
        <v>1.1453424392744966</v>
      </c>
      <c r="I437" s="2516">
        <v>2.087021426408749E-2</v>
      </c>
      <c r="J437" s="2519">
        <v>1.5715804804008764E-3</v>
      </c>
    </row>
    <row r="438" spans="1:10" x14ac:dyDescent="0.2">
      <c r="A438" s="2532" t="s">
        <v>136</v>
      </c>
      <c r="B438" s="2521">
        <v>3009.96</v>
      </c>
      <c r="C438" s="2520"/>
      <c r="D438" s="2522">
        <v>6332.5795479727622</v>
      </c>
      <c r="E438" s="2523">
        <v>99.999999999999986</v>
      </c>
      <c r="F438" s="2521">
        <v>1.6933131597986071</v>
      </c>
      <c r="G438" s="2522">
        <v>0.22637150530147448</v>
      </c>
      <c r="H438" s="2523">
        <v>100.00000000000001</v>
      </c>
      <c r="I438" s="2521">
        <v>1.8221811703150963</v>
      </c>
      <c r="J438" s="2524">
        <v>0.13721489979855939</v>
      </c>
    </row>
    <row r="439" spans="1:10" x14ac:dyDescent="0.2">
      <c r="A439" s="2550" t="s">
        <v>1858</v>
      </c>
      <c r="B439" s="2510"/>
      <c r="C439" s="2509"/>
      <c r="D439" s="2512"/>
      <c r="E439" s="2513"/>
      <c r="F439" s="2510">
        <v>0</v>
      </c>
      <c r="G439" s="2512"/>
      <c r="H439" s="2513"/>
      <c r="I439" s="2510">
        <v>0</v>
      </c>
      <c r="J439" s="2514">
        <v>0</v>
      </c>
    </row>
    <row r="440" spans="1:10" x14ac:dyDescent="0.2">
      <c r="A440" s="2159" t="s">
        <v>1545</v>
      </c>
      <c r="B440" s="2510">
        <v>16050</v>
      </c>
      <c r="C440" s="2511">
        <v>8600000</v>
      </c>
      <c r="D440" s="2512">
        <v>138030</v>
      </c>
      <c r="E440" s="2513">
        <v>99.320321030505568</v>
      </c>
      <c r="F440" s="2510">
        <v>9.0292483005646726</v>
      </c>
      <c r="G440" s="2512">
        <v>1.2070800476048404</v>
      </c>
      <c r="H440" s="2513">
        <v>99.496333600112962</v>
      </c>
      <c r="I440" s="2510">
        <v>39.71772719682771</v>
      </c>
      <c r="J440" s="2514">
        <v>2.9908463803282674</v>
      </c>
    </row>
    <row r="441" spans="1:10" x14ac:dyDescent="0.2">
      <c r="A441" s="2159" t="s">
        <v>214</v>
      </c>
      <c r="B441" s="2510">
        <v>101.5</v>
      </c>
      <c r="C441" s="2511">
        <v>6300000</v>
      </c>
      <c r="D441" s="2512">
        <v>639.45000000000005</v>
      </c>
      <c r="E441" s="2513">
        <v>0.62810047256051804</v>
      </c>
      <c r="F441" s="2510">
        <v>5.7100853738773473E-2</v>
      </c>
      <c r="G441" s="2512">
        <v>7.6335591795570904E-3</v>
      </c>
      <c r="H441" s="2513">
        <v>0.46093552503508101</v>
      </c>
      <c r="I441" s="2510">
        <v>0.18399985985663611</v>
      </c>
      <c r="J441" s="2514">
        <v>1.3855659768897417E-2</v>
      </c>
    </row>
    <row r="442" spans="1:10" x14ac:dyDescent="0.2">
      <c r="A442" s="2159" t="s">
        <v>215</v>
      </c>
      <c r="B442" s="2510">
        <v>3.1</v>
      </c>
      <c r="C442" s="2511">
        <v>6000000</v>
      </c>
      <c r="D442" s="2512">
        <v>18.600000000000001</v>
      </c>
      <c r="E442" s="2513">
        <v>1.9183364186577401E-2</v>
      </c>
      <c r="F442" s="2510">
        <v>1.7439669614797812E-3</v>
      </c>
      <c r="G442" s="2512">
        <v>2.3314318676479785E-4</v>
      </c>
      <c r="H442" s="2513">
        <v>1.340746073289938E-2</v>
      </c>
      <c r="I442" s="2510">
        <v>5.3520953840541577E-3</v>
      </c>
      <c r="J442" s="2514">
        <v>4.0302646290013599E-4</v>
      </c>
    </row>
    <row r="443" spans="1:10" x14ac:dyDescent="0.2">
      <c r="A443" s="2159" t="s">
        <v>216</v>
      </c>
      <c r="B443" s="2510">
        <v>0</v>
      </c>
      <c r="C443" s="2511">
        <v>15600000</v>
      </c>
      <c r="D443" s="2512">
        <v>0</v>
      </c>
      <c r="E443" s="2513">
        <v>0</v>
      </c>
      <c r="F443" s="2510">
        <v>0</v>
      </c>
      <c r="G443" s="2512">
        <v>0</v>
      </c>
      <c r="H443" s="2513">
        <v>0</v>
      </c>
      <c r="I443" s="2510">
        <v>0</v>
      </c>
      <c r="J443" s="2514">
        <v>0</v>
      </c>
    </row>
    <row r="444" spans="1:10" x14ac:dyDescent="0.2">
      <c r="A444" s="2159" t="s">
        <v>1547</v>
      </c>
      <c r="B444" s="2510">
        <v>4.6349999999999998</v>
      </c>
      <c r="C444" s="2511">
        <v>8000000</v>
      </c>
      <c r="D444" s="2512">
        <v>37.08</v>
      </c>
      <c r="E444" s="2513">
        <v>2.8682223549931041E-2</v>
      </c>
      <c r="F444" s="2510">
        <v>2.6075118924060595E-3</v>
      </c>
      <c r="G444" s="2512">
        <v>3.4858666795317347E-4</v>
      </c>
      <c r="H444" s="2513">
        <v>2.6728421719134886E-2</v>
      </c>
      <c r="I444" s="2510">
        <v>1.0669661120469257E-2</v>
      </c>
      <c r="J444" s="2514">
        <v>8.03452755071884E-4</v>
      </c>
    </row>
    <row r="445" spans="1:10" x14ac:dyDescent="0.2">
      <c r="A445" s="2159" t="s">
        <v>1548</v>
      </c>
      <c r="B445" s="2510">
        <v>0.6</v>
      </c>
      <c r="C445" s="2511">
        <v>6000000</v>
      </c>
      <c r="D445" s="2512">
        <v>3.6</v>
      </c>
      <c r="E445" s="2513">
        <v>3.7129091974020768E-3</v>
      </c>
      <c r="F445" s="2510">
        <v>3.3754199254447371E-4</v>
      </c>
      <c r="G445" s="2512">
        <v>4.5124487760928608E-5</v>
      </c>
      <c r="H445" s="2513">
        <v>2.5949923999160087E-3</v>
      </c>
      <c r="I445" s="2510">
        <v>1.0358894291717725E-3</v>
      </c>
      <c r="J445" s="2514">
        <v>7.8005121851639235E-5</v>
      </c>
    </row>
    <row r="446" spans="1:10" x14ac:dyDescent="0.2">
      <c r="A446" s="2532" t="s">
        <v>128</v>
      </c>
      <c r="B446" s="2521">
        <v>16159.835000000001</v>
      </c>
      <c r="C446" s="2520"/>
      <c r="D446" s="2522">
        <v>138728.73000000001</v>
      </c>
      <c r="E446" s="2523">
        <v>100</v>
      </c>
      <c r="F446" s="2521">
        <v>9.0910381751498761</v>
      </c>
      <c r="G446" s="2522">
        <v>1.2153404611268765</v>
      </c>
      <c r="H446" s="2523">
        <v>100</v>
      </c>
      <c r="I446" s="2521">
        <v>39.918784702618041</v>
      </c>
      <c r="J446" s="2524">
        <v>3.0059865244369885</v>
      </c>
    </row>
    <row r="447" spans="1:10" ht="14.25" thickBot="1" x14ac:dyDescent="0.25">
      <c r="A447" s="2533" t="s">
        <v>1845</v>
      </c>
      <c r="B447" s="2526">
        <v>177755.66099999999</v>
      </c>
      <c r="C447" s="2534"/>
      <c r="D447" s="2528">
        <v>347527.43860687118</v>
      </c>
      <c r="E447" s="2535"/>
      <c r="F447" s="2536">
        <v>100.00000000000001</v>
      </c>
      <c r="G447" s="2537">
        <v>13.368555248717126</v>
      </c>
      <c r="H447" s="2538"/>
      <c r="I447" s="2536">
        <v>100</v>
      </c>
      <c r="J447" s="2539">
        <v>7.5302556098102933</v>
      </c>
    </row>
    <row r="448" spans="1:10" ht="15" thickBot="1" x14ac:dyDescent="0.25">
      <c r="A448" s="2540" t="s">
        <v>1846</v>
      </c>
      <c r="B448" s="2541">
        <v>1329654.982852824</v>
      </c>
      <c r="C448" s="2542"/>
      <c r="D448" s="2543">
        <v>4615081.5671398742</v>
      </c>
      <c r="E448" s="2544"/>
      <c r="F448" s="2101"/>
      <c r="G448" s="2101"/>
      <c r="H448" s="2101"/>
      <c r="I448" s="2101"/>
      <c r="J448" s="2101"/>
    </row>
    <row r="449" spans="1:10" ht="16.5" thickBot="1" x14ac:dyDescent="0.3">
      <c r="A449" s="2545" t="s">
        <v>1847</v>
      </c>
      <c r="B449" s="2552">
        <v>13.368555248717126</v>
      </c>
      <c r="C449" s="2546"/>
      <c r="D449" s="2553">
        <v>7.5302556098102933</v>
      </c>
      <c r="E449" s="2544"/>
      <c r="F449" s="2101"/>
      <c r="G449" s="2101"/>
      <c r="H449" s="2101"/>
      <c r="I449" s="2101"/>
      <c r="J449" s="2101"/>
    </row>
    <row r="450" spans="1:10" x14ac:dyDescent="0.2">
      <c r="A450" s="471" t="s">
        <v>2035</v>
      </c>
      <c r="B450" s="375"/>
      <c r="C450" s="375"/>
      <c r="D450" s="1794"/>
      <c r="E450" s="375"/>
      <c r="F450" s="375"/>
      <c r="H450" s="375"/>
      <c r="I450" s="375"/>
      <c r="J450" s="375"/>
    </row>
    <row r="451" spans="1:10" x14ac:dyDescent="0.2">
      <c r="A451" s="375" t="s">
        <v>1848</v>
      </c>
      <c r="B451" s="375"/>
      <c r="C451" s="375"/>
      <c r="D451" s="375"/>
      <c r="E451" s="375"/>
      <c r="F451" s="375"/>
      <c r="G451" s="375"/>
      <c r="H451" s="375"/>
      <c r="I451" s="375"/>
      <c r="J451" s="375"/>
    </row>
    <row r="452" spans="1:10" x14ac:dyDescent="0.2">
      <c r="A452" s="375" t="s">
        <v>2036</v>
      </c>
      <c r="B452" s="375"/>
      <c r="C452" s="375"/>
      <c r="D452" s="375"/>
      <c r="E452" s="375"/>
      <c r="F452" s="375"/>
      <c r="G452" s="375"/>
      <c r="H452" s="375"/>
      <c r="I452" s="375"/>
      <c r="J452" s="375"/>
    </row>
    <row r="456" spans="1:10" ht="13.5" thickBot="1" x14ac:dyDescent="0.25">
      <c r="A456" s="3564" t="s">
        <v>2033</v>
      </c>
      <c r="B456" s="3564"/>
      <c r="C456" s="3564"/>
      <c r="D456" s="3564"/>
      <c r="E456" s="3564"/>
      <c r="F456" s="3564"/>
      <c r="G456" s="3564"/>
      <c r="H456" s="3564"/>
      <c r="I456" s="3564"/>
      <c r="J456" s="3564"/>
    </row>
    <row r="457" spans="1:10" ht="13.5" customHeight="1" thickBot="1" x14ac:dyDescent="0.25">
      <c r="A457" s="3569" t="s">
        <v>364</v>
      </c>
      <c r="B457" s="3575" t="s">
        <v>1270</v>
      </c>
      <c r="C457" s="3575" t="s">
        <v>1837</v>
      </c>
      <c r="D457" s="3577" t="s">
        <v>1849</v>
      </c>
      <c r="E457" s="3571" t="s">
        <v>1854</v>
      </c>
      <c r="F457" s="3572"/>
      <c r="G457" s="3573"/>
      <c r="H457" s="3571" t="s">
        <v>1855</v>
      </c>
      <c r="I457" s="3572"/>
      <c r="J457" s="3574"/>
    </row>
    <row r="458" spans="1:10" ht="13.5" customHeight="1" thickBot="1" x14ac:dyDescent="0.25">
      <c r="A458" s="3570"/>
      <c r="B458" s="3576"/>
      <c r="C458" s="3576"/>
      <c r="D458" s="3578"/>
      <c r="E458" s="2500" t="s">
        <v>1853</v>
      </c>
      <c r="F458" s="2499" t="s">
        <v>1229</v>
      </c>
      <c r="G458" s="2501" t="s">
        <v>1838</v>
      </c>
      <c r="H458" s="2500" t="s">
        <v>1853</v>
      </c>
      <c r="I458" s="2499" t="s">
        <v>1229</v>
      </c>
      <c r="J458" s="2502" t="s">
        <v>1838</v>
      </c>
    </row>
    <row r="459" spans="1:10" x14ac:dyDescent="0.2">
      <c r="A459" s="2551" t="s">
        <v>1856</v>
      </c>
      <c r="B459" s="2503"/>
      <c r="C459" s="2503"/>
      <c r="D459" s="2504"/>
      <c r="E459" s="2505"/>
      <c r="F459" s="2506"/>
      <c r="G459" s="2507"/>
      <c r="H459" s="2505"/>
      <c r="I459" s="2506"/>
      <c r="J459" s="2508"/>
    </row>
    <row r="460" spans="1:10" x14ac:dyDescent="0.2">
      <c r="A460" s="923" t="s">
        <v>416</v>
      </c>
      <c r="B460" s="2510">
        <v>0</v>
      </c>
      <c r="C460" s="2511">
        <v>3800000</v>
      </c>
      <c r="D460" s="2512">
        <v>0</v>
      </c>
      <c r="E460" s="2513">
        <v>0</v>
      </c>
      <c r="F460" s="2510">
        <v>0</v>
      </c>
      <c r="G460" s="2512">
        <v>0</v>
      </c>
      <c r="H460" s="2513">
        <v>0</v>
      </c>
      <c r="I460" s="2510">
        <v>0</v>
      </c>
      <c r="J460" s="2514">
        <v>0</v>
      </c>
    </row>
    <row r="461" spans="1:10" x14ac:dyDescent="0.2">
      <c r="A461" s="923" t="s">
        <v>417</v>
      </c>
      <c r="B461" s="2510">
        <v>0</v>
      </c>
      <c r="C461" s="2511">
        <v>1006400</v>
      </c>
      <c r="D461" s="2512">
        <v>0</v>
      </c>
      <c r="E461" s="2513">
        <v>0</v>
      </c>
      <c r="F461" s="2510">
        <v>0</v>
      </c>
      <c r="G461" s="2512">
        <v>0</v>
      </c>
      <c r="H461" s="2513">
        <v>0</v>
      </c>
      <c r="I461" s="2510">
        <v>0</v>
      </c>
      <c r="J461" s="2514">
        <v>0</v>
      </c>
    </row>
    <row r="462" spans="1:10" x14ac:dyDescent="0.2">
      <c r="A462" s="923" t="s">
        <v>285</v>
      </c>
      <c r="B462" s="2510">
        <v>991.5</v>
      </c>
      <c r="C462" s="2511">
        <v>1367762.75</v>
      </c>
      <c r="D462" s="2512">
        <v>1356.1367666250001</v>
      </c>
      <c r="E462" s="2513">
        <v>6.3201261903868451</v>
      </c>
      <c r="F462" s="2510">
        <v>5.0208921779533426</v>
      </c>
      <c r="G462" s="2512">
        <v>7.4568216024934533E-2</v>
      </c>
      <c r="H462" s="2513">
        <v>2.3621040680128051</v>
      </c>
      <c r="I462" s="2510">
        <v>2.1212808057809625</v>
      </c>
      <c r="J462" s="2514">
        <v>2.9384892702241986E-2</v>
      </c>
    </row>
    <row r="463" spans="1:10" x14ac:dyDescent="0.2">
      <c r="A463" s="923" t="s">
        <v>206</v>
      </c>
      <c r="B463" s="2510">
        <v>2416</v>
      </c>
      <c r="C463" s="2511">
        <v>5133502</v>
      </c>
      <c r="D463" s="2512">
        <v>12402.540832000001</v>
      </c>
      <c r="E463" s="2513">
        <v>15.400327661093915</v>
      </c>
      <c r="F463" s="2510">
        <v>12.234468484049698</v>
      </c>
      <c r="G463" s="2512">
        <v>0.18170127071733921</v>
      </c>
      <c r="H463" s="2513">
        <v>21.602608876884094</v>
      </c>
      <c r="I463" s="2510">
        <v>19.400161146955547</v>
      </c>
      <c r="J463" s="2514">
        <v>0.26873936357502526</v>
      </c>
    </row>
    <row r="464" spans="1:10" x14ac:dyDescent="0.2">
      <c r="A464" s="923" t="s">
        <v>435</v>
      </c>
      <c r="B464" s="2510">
        <v>0</v>
      </c>
      <c r="C464" s="2511">
        <v>1029687.5</v>
      </c>
      <c r="D464" s="2512">
        <v>0</v>
      </c>
      <c r="E464" s="2513">
        <v>0</v>
      </c>
      <c r="F464" s="2510">
        <v>0</v>
      </c>
      <c r="G464" s="2512">
        <v>0</v>
      </c>
      <c r="H464" s="2513">
        <v>0</v>
      </c>
      <c r="I464" s="2510">
        <v>0</v>
      </c>
      <c r="J464" s="2514">
        <v>0</v>
      </c>
    </row>
    <row r="465" spans="1:10" x14ac:dyDescent="0.2">
      <c r="A465" s="925" t="s">
        <v>437</v>
      </c>
      <c r="B465" s="2510">
        <v>0</v>
      </c>
      <c r="C465" s="2511">
        <v>7750000</v>
      </c>
      <c r="D465" s="2512">
        <v>0</v>
      </c>
      <c r="E465" s="2513">
        <v>0</v>
      </c>
      <c r="F465" s="2510">
        <v>0</v>
      </c>
      <c r="G465" s="2512">
        <v>0</v>
      </c>
      <c r="H465" s="2513">
        <v>0</v>
      </c>
      <c r="I465" s="2510">
        <v>0</v>
      </c>
      <c r="J465" s="2514">
        <v>0</v>
      </c>
    </row>
    <row r="466" spans="1:10" x14ac:dyDescent="0.2">
      <c r="A466" s="2097" t="s">
        <v>436</v>
      </c>
      <c r="B466" s="2510">
        <v>0</v>
      </c>
      <c r="C466" s="2511">
        <v>0</v>
      </c>
      <c r="D466" s="2512">
        <v>0</v>
      </c>
      <c r="E466" s="2513">
        <v>0</v>
      </c>
      <c r="F466" s="2510">
        <v>0</v>
      </c>
      <c r="G466" s="2512">
        <v>0</v>
      </c>
      <c r="H466" s="2513">
        <v>0</v>
      </c>
      <c r="I466" s="2510">
        <v>0</v>
      </c>
      <c r="J466" s="2514">
        <v>0</v>
      </c>
    </row>
    <row r="467" spans="1:10" x14ac:dyDescent="0.2">
      <c r="A467" s="2515" t="s">
        <v>286</v>
      </c>
      <c r="B467" s="2516">
        <v>3407.5</v>
      </c>
      <c r="C467" s="2515"/>
      <c r="D467" s="2517">
        <v>13758.677598625001</v>
      </c>
      <c r="E467" s="2518">
        <v>21.720453851480759</v>
      </c>
      <c r="F467" s="2516">
        <v>17.255360662003042</v>
      </c>
      <c r="G467" s="2517">
        <v>0.25626948674227373</v>
      </c>
      <c r="H467" s="2518">
        <v>23.964712944896899</v>
      </c>
      <c r="I467" s="2516">
        <v>21.521441952736513</v>
      </c>
      <c r="J467" s="2519">
        <v>0.2981242562772673</v>
      </c>
    </row>
    <row r="468" spans="1:10" x14ac:dyDescent="0.2">
      <c r="A468" s="931" t="s">
        <v>418</v>
      </c>
      <c r="B468" s="2510">
        <v>97.5</v>
      </c>
      <c r="C468" s="2511">
        <v>3883500</v>
      </c>
      <c r="D468" s="2512">
        <v>378.64125000000001</v>
      </c>
      <c r="E468" s="2513">
        <v>0.62149501115755656</v>
      </c>
      <c r="F468" s="2510">
        <v>0.49373372400448901</v>
      </c>
      <c r="G468" s="2512">
        <v>7.3327292611508992E-3</v>
      </c>
      <c r="H468" s="2513">
        <v>0.65951315453846915</v>
      </c>
      <c r="I468" s="2510">
        <v>0.59227390309668781</v>
      </c>
      <c r="J468" s="2514">
        <v>8.2044324567519412E-3</v>
      </c>
    </row>
    <row r="469" spans="1:10" x14ac:dyDescent="0.2">
      <c r="A469" s="931" t="s">
        <v>419</v>
      </c>
      <c r="B469" s="2510">
        <v>104</v>
      </c>
      <c r="C469" s="2511">
        <v>1010499.9999999999</v>
      </c>
      <c r="D469" s="2512">
        <v>105.09199999999998</v>
      </c>
      <c r="E469" s="2513">
        <v>0.66292801190139372</v>
      </c>
      <c r="F469" s="2510">
        <v>0.52664930560478829</v>
      </c>
      <c r="G469" s="2512">
        <v>7.8215778785609598E-3</v>
      </c>
      <c r="H469" s="2513">
        <v>0.18304808690747981</v>
      </c>
      <c r="I469" s="2510">
        <v>0.16438581117149045</v>
      </c>
      <c r="J469" s="2514">
        <v>2.2771428515645743E-3</v>
      </c>
    </row>
    <row r="470" spans="1:10" x14ac:dyDescent="0.2">
      <c r="A470" s="923" t="s">
        <v>97</v>
      </c>
      <c r="B470" s="2510">
        <v>19</v>
      </c>
      <c r="C470" s="2511">
        <v>998500</v>
      </c>
      <c r="D470" s="2512">
        <v>18.971499999999999</v>
      </c>
      <c r="E470" s="2513">
        <v>0.12111184832813923</v>
      </c>
      <c r="F470" s="2510">
        <v>9.6214776985490177E-2</v>
      </c>
      <c r="G470" s="2512">
        <v>1.4289421124294059E-3</v>
      </c>
      <c r="H470" s="2513">
        <v>3.3044349529605041E-2</v>
      </c>
      <c r="I470" s="2510">
        <v>2.9675383631864762E-2</v>
      </c>
      <c r="J470" s="2514">
        <v>4.1107615811343708E-4</v>
      </c>
    </row>
    <row r="471" spans="1:10" x14ac:dyDescent="0.2">
      <c r="A471" s="923" t="s">
        <v>423</v>
      </c>
      <c r="B471" s="2510">
        <v>50</v>
      </c>
      <c r="C471" s="2511">
        <v>1897499.9999999998</v>
      </c>
      <c r="D471" s="2512">
        <v>94.874999999999986</v>
      </c>
      <c r="E471" s="2513">
        <v>0.31871539033720847</v>
      </c>
      <c r="F471" s="2510">
        <v>0.25319678154076358</v>
      </c>
      <c r="G471" s="2512">
        <v>3.7603739800773843E-3</v>
      </c>
      <c r="H471" s="2513">
        <v>0.16525222895507882</v>
      </c>
      <c r="I471" s="2510">
        <v>0.14840429180998702</v>
      </c>
      <c r="J471" s="2514">
        <v>2.0557599821317417E-3</v>
      </c>
    </row>
    <row r="472" spans="1:10" x14ac:dyDescent="0.2">
      <c r="A472" s="923" t="s">
        <v>424</v>
      </c>
      <c r="B472" s="2510">
        <v>144</v>
      </c>
      <c r="C472" s="2511">
        <v>1520140</v>
      </c>
      <c r="D472" s="2512">
        <v>218.90016</v>
      </c>
      <c r="E472" s="2513">
        <v>0.91790032417116052</v>
      </c>
      <c r="F472" s="2510">
        <v>0.72920673083739929</v>
      </c>
      <c r="G472" s="2512">
        <v>1.0829877062622867E-2</v>
      </c>
      <c r="H472" s="2513">
        <v>0.38127788520288164</v>
      </c>
      <c r="I472" s="2510">
        <v>0.34240551485526066</v>
      </c>
      <c r="J472" s="2514">
        <v>4.7431482372620347E-3</v>
      </c>
    </row>
    <row r="473" spans="1:10" x14ac:dyDescent="0.2">
      <c r="A473" s="923" t="s">
        <v>429</v>
      </c>
      <c r="B473" s="2510">
        <v>0</v>
      </c>
      <c r="C473" s="2511">
        <v>1595500</v>
      </c>
      <c r="D473" s="2512">
        <v>0</v>
      </c>
      <c r="E473" s="2513">
        <v>0</v>
      </c>
      <c r="F473" s="2510">
        <v>0</v>
      </c>
      <c r="G473" s="2512">
        <v>0</v>
      </c>
      <c r="H473" s="2513">
        <v>0</v>
      </c>
      <c r="I473" s="2510">
        <v>0</v>
      </c>
      <c r="J473" s="2514">
        <v>0</v>
      </c>
    </row>
    <row r="474" spans="1:10" x14ac:dyDescent="0.2">
      <c r="A474" s="923" t="s">
        <v>430</v>
      </c>
      <c r="B474" s="2510">
        <v>75</v>
      </c>
      <c r="C474" s="2511">
        <v>949000</v>
      </c>
      <c r="D474" s="2512">
        <v>71.174999999999997</v>
      </c>
      <c r="E474" s="2513">
        <v>0.47807308550581279</v>
      </c>
      <c r="F474" s="2510">
        <v>0.37979517231114546</v>
      </c>
      <c r="G474" s="2512">
        <v>5.6405609701160762E-3</v>
      </c>
      <c r="H474" s="2513">
        <v>0.1239718302595809</v>
      </c>
      <c r="I474" s="2510">
        <v>0.11133254776891517</v>
      </c>
      <c r="J474" s="2514">
        <v>1.542226263275117E-3</v>
      </c>
    </row>
    <row r="475" spans="1:10" x14ac:dyDescent="0.2">
      <c r="A475" s="923" t="s">
        <v>287</v>
      </c>
      <c r="B475" s="2510">
        <v>17</v>
      </c>
      <c r="C475" s="2511">
        <v>1286500.0000000002</v>
      </c>
      <c r="D475" s="2512">
        <v>21.870500000000003</v>
      </c>
      <c r="E475" s="2513">
        <v>0.10836323271465088</v>
      </c>
      <c r="F475" s="2510">
        <v>8.608690572385963E-2</v>
      </c>
      <c r="G475" s="2512">
        <v>1.2785271532263108E-3</v>
      </c>
      <c r="H475" s="2513">
        <v>3.8093795766661956E-2</v>
      </c>
      <c r="I475" s="2510">
        <v>3.4210024390306425E-2</v>
      </c>
      <c r="J475" s="2514">
        <v>4.7389194929340999E-4</v>
      </c>
    </row>
    <row r="476" spans="1:10" x14ac:dyDescent="0.2">
      <c r="A476" s="923" t="s">
        <v>433</v>
      </c>
      <c r="B476" s="2510">
        <v>0</v>
      </c>
      <c r="C476" s="2511">
        <v>1540000</v>
      </c>
      <c r="D476" s="2512">
        <v>0</v>
      </c>
      <c r="E476" s="2513">
        <v>0</v>
      </c>
      <c r="F476" s="2510">
        <v>0</v>
      </c>
      <c r="G476" s="2512">
        <v>0</v>
      </c>
      <c r="H476" s="2513">
        <v>0</v>
      </c>
      <c r="I476" s="2510">
        <v>0</v>
      </c>
      <c r="J476" s="2514">
        <v>0</v>
      </c>
    </row>
    <row r="477" spans="1:10" x14ac:dyDescent="0.2">
      <c r="A477" s="923" t="s">
        <v>434</v>
      </c>
      <c r="B477" s="2510">
        <v>54</v>
      </c>
      <c r="C477" s="2511">
        <v>905500</v>
      </c>
      <c r="D477" s="2512">
        <v>48.896999999999998</v>
      </c>
      <c r="E477" s="2513">
        <v>0.34421262156418519</v>
      </c>
      <c r="F477" s="2510">
        <v>0.2734525240640247</v>
      </c>
      <c r="G477" s="2512">
        <v>4.0612038984835751E-3</v>
      </c>
      <c r="H477" s="2513">
        <v>8.5168255485812819E-2</v>
      </c>
      <c r="I477" s="2510">
        <v>7.6485108370307628E-2</v>
      </c>
      <c r="J477" s="2514">
        <v>1.0595045675498899E-3</v>
      </c>
    </row>
    <row r="478" spans="1:10" x14ac:dyDescent="0.2">
      <c r="A478" s="897" t="s">
        <v>99</v>
      </c>
      <c r="B478" s="2510">
        <v>495</v>
      </c>
      <c r="C478" s="2511">
        <v>1688500</v>
      </c>
      <c r="D478" s="2512">
        <v>835.8075</v>
      </c>
      <c r="E478" s="2513">
        <v>3.1552823643383645</v>
      </c>
      <c r="F478" s="2510">
        <v>2.5066481372535598</v>
      </c>
      <c r="G478" s="2512">
        <v>3.7227702402766107E-2</v>
      </c>
      <c r="H478" s="2513">
        <v>1.4558002882990468</v>
      </c>
      <c r="I478" s="2510">
        <v>1.3073772872408511</v>
      </c>
      <c r="J478" s="2514">
        <v>1.8110351633892765E-2</v>
      </c>
    </row>
    <row r="479" spans="1:10" x14ac:dyDescent="0.2">
      <c r="A479" s="2515" t="s">
        <v>288</v>
      </c>
      <c r="B479" s="2516">
        <v>1055.5</v>
      </c>
      <c r="C479" s="2515"/>
      <c r="D479" s="2517">
        <v>1794.22991</v>
      </c>
      <c r="E479" s="2518">
        <v>6.7280818900184709</v>
      </c>
      <c r="F479" s="2516">
        <v>5.3449840583255197</v>
      </c>
      <c r="G479" s="2517">
        <v>7.9381494719433579E-2</v>
      </c>
      <c r="H479" s="2518">
        <v>3.1251698749446173</v>
      </c>
      <c r="I479" s="2516">
        <v>2.8065498723356708</v>
      </c>
      <c r="J479" s="2519">
        <v>3.8877534099834916E-2</v>
      </c>
    </row>
    <row r="480" spans="1:10" x14ac:dyDescent="0.2">
      <c r="A480" s="2520" t="s">
        <v>113</v>
      </c>
      <c r="B480" s="2521">
        <v>4463</v>
      </c>
      <c r="C480" s="2520"/>
      <c r="D480" s="2522">
        <v>15552.907508625001</v>
      </c>
      <c r="E480" s="2523">
        <v>28.448535741499231</v>
      </c>
      <c r="F480" s="2521">
        <v>22.600344720328561</v>
      </c>
      <c r="G480" s="2522">
        <v>0.3356509814617073</v>
      </c>
      <c r="H480" s="2523">
        <v>27.089882819841517</v>
      </c>
      <c r="I480" s="2521">
        <v>24.327991825072182</v>
      </c>
      <c r="J480" s="2524">
        <v>0.33700179037710221</v>
      </c>
    </row>
    <row r="481" spans="1:10" x14ac:dyDescent="0.2">
      <c r="A481" s="923" t="s">
        <v>911</v>
      </c>
      <c r="B481" s="2510">
        <v>1.7</v>
      </c>
      <c r="C481" s="2511">
        <v>4620000.0000000009</v>
      </c>
      <c r="D481" s="2512">
        <v>7.854000000000001</v>
      </c>
      <c r="E481" s="2513">
        <v>1.0836323271465088E-2</v>
      </c>
      <c r="F481" s="2510">
        <v>8.6086905723859637E-3</v>
      </c>
      <c r="G481" s="2512">
        <v>1.2785271532263107E-4</v>
      </c>
      <c r="H481" s="2513">
        <v>1.3680010605672616E-2</v>
      </c>
      <c r="I481" s="2510">
        <v>1.2285294417661538E-2</v>
      </c>
      <c r="J481" s="2514">
        <v>1.7018117417299291E-4</v>
      </c>
    </row>
    <row r="482" spans="1:10" x14ac:dyDescent="0.2">
      <c r="A482" s="923" t="s">
        <v>912</v>
      </c>
      <c r="B482" s="2510">
        <v>132</v>
      </c>
      <c r="C482" s="2511">
        <v>918000</v>
      </c>
      <c r="D482" s="2512">
        <v>121.176</v>
      </c>
      <c r="E482" s="2513">
        <v>0.8414086304902304</v>
      </c>
      <c r="F482" s="2510">
        <v>0.66843950326761592</v>
      </c>
      <c r="G482" s="2512">
        <v>9.9273873074042958E-3</v>
      </c>
      <c r="H482" s="2513">
        <v>0.21106302077323466</v>
      </c>
      <c r="I482" s="2510">
        <v>0.18954454244392083</v>
      </c>
      <c r="J482" s="2514">
        <v>2.625652401526176E-3</v>
      </c>
    </row>
    <row r="483" spans="1:10" x14ac:dyDescent="0.2">
      <c r="A483" s="923" t="s">
        <v>913</v>
      </c>
      <c r="B483" s="2510">
        <v>21</v>
      </c>
      <c r="C483" s="2511">
        <v>1310000.0000000002</v>
      </c>
      <c r="D483" s="2512">
        <v>27.510000000000005</v>
      </c>
      <c r="E483" s="2513">
        <v>0.13386046394162757</v>
      </c>
      <c r="F483" s="2510">
        <v>0.10634264824712072</v>
      </c>
      <c r="G483" s="2512">
        <v>1.5793570716325016E-3</v>
      </c>
      <c r="H483" s="2513">
        <v>4.791661468831853E-2</v>
      </c>
      <c r="I483" s="2510">
        <v>4.3031378842611268E-2</v>
      </c>
      <c r="J483" s="2514">
        <v>5.9608913948294316E-4</v>
      </c>
    </row>
    <row r="484" spans="1:10" x14ac:dyDescent="0.2">
      <c r="A484" s="897" t="s">
        <v>914</v>
      </c>
      <c r="B484" s="2510">
        <v>707</v>
      </c>
      <c r="C484" s="2511">
        <v>1335000</v>
      </c>
      <c r="D484" s="2512">
        <v>943.84500000000003</v>
      </c>
      <c r="E484" s="2513">
        <v>4.5066356193681285</v>
      </c>
      <c r="F484" s="2510">
        <v>3.5802024909863976</v>
      </c>
      <c r="G484" s="2512">
        <v>5.3171688078294213E-2</v>
      </c>
      <c r="H484" s="2513">
        <v>1.6439788146308976</v>
      </c>
      <c r="I484" s="2510">
        <v>1.4763704748711171</v>
      </c>
      <c r="J484" s="2514">
        <v>2.0451317842794563E-2</v>
      </c>
    </row>
    <row r="485" spans="1:10" x14ac:dyDescent="0.2">
      <c r="A485" s="2520" t="s">
        <v>289</v>
      </c>
      <c r="B485" s="2521">
        <v>861.7</v>
      </c>
      <c r="C485" s="2520"/>
      <c r="D485" s="2522">
        <v>1100.385</v>
      </c>
      <c r="E485" s="2523">
        <v>5.4927410370714513</v>
      </c>
      <c r="F485" s="2521">
        <v>4.3635933330735206</v>
      </c>
      <c r="G485" s="2522">
        <v>6.4806285172653647E-2</v>
      </c>
      <c r="H485" s="2523">
        <v>1.9166384606981235</v>
      </c>
      <c r="I485" s="2521">
        <v>1.7212316905753107</v>
      </c>
      <c r="J485" s="2524">
        <v>2.3843240557976673E-2</v>
      </c>
    </row>
    <row r="486" spans="1:10" x14ac:dyDescent="0.2">
      <c r="A486" s="923" t="s">
        <v>952</v>
      </c>
      <c r="B486" s="2510">
        <v>168.9</v>
      </c>
      <c r="C486" s="2511">
        <v>8061000.0000000028</v>
      </c>
      <c r="D486" s="2512">
        <v>1361.5029000000004</v>
      </c>
      <c r="E486" s="2513">
        <v>1.0766205885590903</v>
      </c>
      <c r="F486" s="2510">
        <v>0.85529872804469953</v>
      </c>
      <c r="G486" s="2512">
        <v>1.2702543304701403E-2</v>
      </c>
      <c r="H486" s="2513">
        <v>2.3714507399610425</v>
      </c>
      <c r="I486" s="2510">
        <v>2.1296745578049401</v>
      </c>
      <c r="J486" s="2514">
        <v>2.950116655996117E-2</v>
      </c>
    </row>
    <row r="487" spans="1:10" x14ac:dyDescent="0.2">
      <c r="A487" s="923" t="s">
        <v>290</v>
      </c>
      <c r="B487" s="2510">
        <v>1043.7115344659085</v>
      </c>
      <c r="C487" s="2511">
        <v>12158464</v>
      </c>
      <c r="D487" s="2512">
        <v>12689.929118188507</v>
      </c>
      <c r="E487" s="2513">
        <v>6.6529385821349774</v>
      </c>
      <c r="F487" s="2510">
        <v>5.2852880276747962</v>
      </c>
      <c r="G487" s="2512">
        <v>7.8494913938244842E-2</v>
      </c>
      <c r="H487" s="2513">
        <v>22.103178625165842</v>
      </c>
      <c r="I487" s="2510">
        <v>19.849696378431609</v>
      </c>
      <c r="J487" s="2514">
        <v>0.27496651865359978</v>
      </c>
    </row>
    <row r="488" spans="1:10" x14ac:dyDescent="0.2">
      <c r="A488" s="923" t="s">
        <v>75</v>
      </c>
      <c r="B488" s="2510">
        <v>1040.0663655340916</v>
      </c>
      <c r="C488" s="2511">
        <v>13258464</v>
      </c>
      <c r="D488" s="2512">
        <v>13789.682465044594</v>
      </c>
      <c r="E488" s="2513">
        <v>6.6297031533559956</v>
      </c>
      <c r="F488" s="2510">
        <v>5.2668291268406273</v>
      </c>
      <c r="G488" s="2512">
        <v>7.822076997016103E-2</v>
      </c>
      <c r="H488" s="2513">
        <v>24.018716879382193</v>
      </c>
      <c r="I488" s="2510">
        <v>21.569940031721099</v>
      </c>
      <c r="J488" s="2514">
        <v>0.29879607249478229</v>
      </c>
    </row>
    <row r="489" spans="1:10" x14ac:dyDescent="0.2">
      <c r="A489" s="923" t="s">
        <v>205</v>
      </c>
      <c r="B489" s="2510">
        <v>1390.5499999999997</v>
      </c>
      <c r="C489" s="2511">
        <v>3219999.9999999995</v>
      </c>
      <c r="D489" s="2512">
        <v>4477.5709999999981</v>
      </c>
      <c r="E489" s="2513">
        <v>8.8637937206681041</v>
      </c>
      <c r="F489" s="2510">
        <v>7.0416556914301749</v>
      </c>
      <c r="G489" s="2512">
        <v>0.10457976075993211</v>
      </c>
      <c r="H489" s="2513">
        <v>7.7989838003122118</v>
      </c>
      <c r="I489" s="2510">
        <v>7.0038551070770509</v>
      </c>
      <c r="J489" s="2514">
        <v>9.7020408737323871E-2</v>
      </c>
    </row>
    <row r="490" spans="1:10" x14ac:dyDescent="0.2">
      <c r="A490" s="923" t="s">
        <v>93</v>
      </c>
      <c r="B490" s="2510">
        <v>2582.4499999999998</v>
      </c>
      <c r="C490" s="2511">
        <v>120000</v>
      </c>
      <c r="D490" s="2512">
        <v>309.89400000000001</v>
      </c>
      <c r="E490" s="2513">
        <v>16.461331195526483</v>
      </c>
      <c r="F490" s="2510">
        <v>13.077360569798898</v>
      </c>
      <c r="G490" s="2512">
        <v>0.19421955569701679</v>
      </c>
      <c r="H490" s="2513">
        <v>0.539769952461715</v>
      </c>
      <c r="I490" s="2510">
        <v>0.48473886277906852</v>
      </c>
      <c r="J490" s="2514">
        <v>6.7148108975255243E-3</v>
      </c>
    </row>
    <row r="491" spans="1:10" x14ac:dyDescent="0.2">
      <c r="A491" s="897" t="s">
        <v>219</v>
      </c>
      <c r="B491" s="2510">
        <v>751.2</v>
      </c>
      <c r="C491" s="2511">
        <v>934000</v>
      </c>
      <c r="D491" s="2512">
        <v>701.62080000000003</v>
      </c>
      <c r="E491" s="2513">
        <v>4.7883800244262211</v>
      </c>
      <c r="F491" s="2510">
        <v>3.8040284458684326</v>
      </c>
      <c r="G491" s="2512">
        <v>5.649585867668263E-2</v>
      </c>
      <c r="H491" s="2513">
        <v>1.2220753737153687</v>
      </c>
      <c r="I491" s="2510">
        <v>1.0974812958435474</v>
      </c>
      <c r="J491" s="2514">
        <v>1.5202782221567944E-2</v>
      </c>
    </row>
    <row r="492" spans="1:10" x14ac:dyDescent="0.2">
      <c r="A492" s="2515" t="s">
        <v>1839</v>
      </c>
      <c r="B492" s="2516">
        <v>6976.8778999999995</v>
      </c>
      <c r="C492" s="2515"/>
      <c r="D492" s="2517">
        <v>33330.200283233098</v>
      </c>
      <c r="E492" s="2518">
        <v>44.472767264670871</v>
      </c>
      <c r="F492" s="2516">
        <v>35.330460589657633</v>
      </c>
      <c r="G492" s="2517">
        <v>0.5247134023467388</v>
      </c>
      <c r="H492" s="2518">
        <v>58.054175370998372</v>
      </c>
      <c r="I492" s="2516">
        <v>52.135386233657307</v>
      </c>
      <c r="J492" s="2519">
        <v>0.72220175956476063</v>
      </c>
    </row>
    <row r="493" spans="1:10" x14ac:dyDescent="0.2">
      <c r="A493" s="923" t="s">
        <v>958</v>
      </c>
      <c r="B493" s="2510">
        <v>98</v>
      </c>
      <c r="C493" s="2511">
        <v>2560000.0000000005</v>
      </c>
      <c r="D493" s="2512">
        <v>250.88000000000005</v>
      </c>
      <c r="E493" s="2513">
        <v>0.62468216506092866</v>
      </c>
      <c r="F493" s="2510">
        <v>0.49626569181989666</v>
      </c>
      <c r="G493" s="2512">
        <v>7.3703330009516725E-3</v>
      </c>
      <c r="H493" s="2513">
        <v>0.43698001792095065</v>
      </c>
      <c r="I493" s="2510">
        <v>0.39242865590819032</v>
      </c>
      <c r="J493" s="2514">
        <v>5.4360902694831261E-3</v>
      </c>
    </row>
    <row r="494" spans="1:10" x14ac:dyDescent="0.2">
      <c r="A494" s="923" t="s">
        <v>959</v>
      </c>
      <c r="B494" s="2510">
        <v>0</v>
      </c>
      <c r="C494" s="2511">
        <v>1687000</v>
      </c>
      <c r="D494" s="2512">
        <v>0</v>
      </c>
      <c r="E494" s="2513">
        <v>0</v>
      </c>
      <c r="F494" s="2510">
        <v>0</v>
      </c>
      <c r="G494" s="2512">
        <v>0</v>
      </c>
      <c r="H494" s="2513">
        <v>0</v>
      </c>
      <c r="I494" s="2510">
        <v>0</v>
      </c>
      <c r="J494" s="2514">
        <v>0</v>
      </c>
    </row>
    <row r="495" spans="1:10" x14ac:dyDescent="0.2">
      <c r="A495" s="923" t="s">
        <v>960</v>
      </c>
      <c r="B495" s="2510">
        <v>42</v>
      </c>
      <c r="C495" s="2511">
        <v>1100000</v>
      </c>
      <c r="D495" s="2512">
        <v>46.2</v>
      </c>
      <c r="E495" s="2513">
        <v>0.26772092788325513</v>
      </c>
      <c r="F495" s="2510">
        <v>0.21268529649424145</v>
      </c>
      <c r="G495" s="2512">
        <v>3.1587141432650031E-3</v>
      </c>
      <c r="H495" s="2513">
        <v>8.0470650621603634E-2</v>
      </c>
      <c r="I495" s="2510">
        <v>7.2266437750950221E-2</v>
      </c>
      <c r="J495" s="2514">
        <v>1.0010657304293702E-3</v>
      </c>
    </row>
    <row r="496" spans="1:10" x14ac:dyDescent="0.2">
      <c r="A496" s="923" t="s">
        <v>962</v>
      </c>
      <c r="B496" s="2510">
        <v>399</v>
      </c>
      <c r="C496" s="2511">
        <v>1265000.0000000002</v>
      </c>
      <c r="D496" s="2512">
        <v>504.73500000000013</v>
      </c>
      <c r="E496" s="2513">
        <v>2.543348814890924</v>
      </c>
      <c r="F496" s="2510">
        <v>2.0205103166952938</v>
      </c>
      <c r="G496" s="2512">
        <v>3.0007784361017524E-2</v>
      </c>
      <c r="H496" s="2513">
        <v>0.87914185804101974</v>
      </c>
      <c r="I496" s="2510">
        <v>0.78951083242913123</v>
      </c>
      <c r="J496" s="2514">
        <v>1.093664310494087E-2</v>
      </c>
    </row>
    <row r="497" spans="1:10" x14ac:dyDescent="0.2">
      <c r="A497" s="923" t="s">
        <v>963</v>
      </c>
      <c r="B497" s="2510">
        <v>56</v>
      </c>
      <c r="C497" s="2511">
        <v>1750000</v>
      </c>
      <c r="D497" s="2512">
        <v>98</v>
      </c>
      <c r="E497" s="2513">
        <v>0.35696123717767353</v>
      </c>
      <c r="F497" s="2510">
        <v>0.28358039532565521</v>
      </c>
      <c r="G497" s="2512">
        <v>4.2116188576866703E-3</v>
      </c>
      <c r="H497" s="2513">
        <v>0.17069531950037131</v>
      </c>
      <c r="I497" s="2510">
        <v>0.15329244371413683</v>
      </c>
      <c r="J497" s="2514">
        <v>2.1234727615168456E-3</v>
      </c>
    </row>
    <row r="498" spans="1:10" x14ac:dyDescent="0.2">
      <c r="A498" s="2159" t="s">
        <v>1497</v>
      </c>
      <c r="B498" s="2510">
        <v>0</v>
      </c>
      <c r="C498" s="2511">
        <v>5000000</v>
      </c>
      <c r="D498" s="2512">
        <v>0</v>
      </c>
      <c r="E498" s="2513">
        <v>0</v>
      </c>
      <c r="F498" s="2510">
        <v>0</v>
      </c>
      <c r="G498" s="2512">
        <v>0</v>
      </c>
      <c r="H498" s="2513">
        <v>0</v>
      </c>
      <c r="I498" s="2510">
        <v>0</v>
      </c>
      <c r="J498" s="2514">
        <v>0</v>
      </c>
    </row>
    <row r="499" spans="1:10" x14ac:dyDescent="0.2">
      <c r="A499" s="2159" t="s">
        <v>1577</v>
      </c>
      <c r="B499" s="2510">
        <v>24</v>
      </c>
      <c r="C499" s="2511">
        <v>1749999.9999999998</v>
      </c>
      <c r="D499" s="2512">
        <v>41.999999999999993</v>
      </c>
      <c r="E499" s="2513">
        <v>0.1529833873618601</v>
      </c>
      <c r="F499" s="2510">
        <v>0.12153445513956654</v>
      </c>
      <c r="G499" s="2512">
        <v>1.8049795104371446E-3</v>
      </c>
      <c r="H499" s="2513">
        <v>7.3155136928730546E-2</v>
      </c>
      <c r="I499" s="2510">
        <v>6.5696761591772915E-2</v>
      </c>
      <c r="J499" s="2514">
        <v>9.1005975493579081E-4</v>
      </c>
    </row>
    <row r="500" spans="1:10" x14ac:dyDescent="0.2">
      <c r="A500" s="923" t="s">
        <v>961</v>
      </c>
      <c r="B500" s="2510">
        <v>24</v>
      </c>
      <c r="C500" s="2511">
        <v>1321000</v>
      </c>
      <c r="D500" s="2512">
        <v>31.704000000000001</v>
      </c>
      <c r="E500" s="2513">
        <v>0.1529833873618601</v>
      </c>
      <c r="F500" s="2510">
        <v>0.12153445513956654</v>
      </c>
      <c r="G500" s="2512">
        <v>1.8049795104371446E-3</v>
      </c>
      <c r="H500" s="2513">
        <v>5.5221677647344619E-2</v>
      </c>
      <c r="I500" s="2510">
        <v>4.9591669750132593E-2</v>
      </c>
      <c r="J500" s="2514">
        <v>6.8696510644010282E-4</v>
      </c>
    </row>
    <row r="501" spans="1:10" x14ac:dyDescent="0.2">
      <c r="A501" s="923" t="s">
        <v>966</v>
      </c>
      <c r="B501" s="2510">
        <v>772.5</v>
      </c>
      <c r="C501" s="2511">
        <v>2879999.9999999995</v>
      </c>
      <c r="D501" s="2512">
        <v>2224.7999999999997</v>
      </c>
      <c r="E501" s="2513">
        <v>4.9241527807098713</v>
      </c>
      <c r="F501" s="2510">
        <v>3.9118902748047981</v>
      </c>
      <c r="G501" s="2512">
        <v>5.8097777992195593E-2</v>
      </c>
      <c r="H501" s="2513">
        <v>3.8751321104533267</v>
      </c>
      <c r="I501" s="2510">
        <v>3.4800513140327705</v>
      </c>
      <c r="J501" s="2514">
        <v>4.8207165304313036E-2</v>
      </c>
    </row>
    <row r="502" spans="1:10" x14ac:dyDescent="0.2">
      <c r="A502" s="923" t="s">
        <v>965</v>
      </c>
      <c r="B502" s="2510">
        <v>32.5</v>
      </c>
      <c r="C502" s="2511">
        <v>1976000.0000000002</v>
      </c>
      <c r="D502" s="2512">
        <v>64.220000000000013</v>
      </c>
      <c r="E502" s="2513">
        <v>0.20716500371918556</v>
      </c>
      <c r="F502" s="2510">
        <v>0.16457790800149635</v>
      </c>
      <c r="G502" s="2512">
        <v>2.4442430870502997E-3</v>
      </c>
      <c r="H502" s="2513">
        <v>0.11185768794197805</v>
      </c>
      <c r="I502" s="2510">
        <v>0.10045347689103946</v>
      </c>
      <c r="J502" s="2514">
        <v>1.3915247014756309E-3</v>
      </c>
    </row>
    <row r="503" spans="1:10" x14ac:dyDescent="0.2">
      <c r="A503" s="923" t="s">
        <v>1010</v>
      </c>
      <c r="B503" s="2510">
        <v>0</v>
      </c>
      <c r="C503" s="2511">
        <v>1299999.9999999998</v>
      </c>
      <c r="D503" s="2512">
        <v>0</v>
      </c>
      <c r="E503" s="2513">
        <v>0</v>
      </c>
      <c r="F503" s="2510">
        <v>0</v>
      </c>
      <c r="G503" s="2512">
        <v>0</v>
      </c>
      <c r="H503" s="2513">
        <v>0</v>
      </c>
      <c r="I503" s="2510">
        <v>0</v>
      </c>
      <c r="J503" s="2514">
        <v>0</v>
      </c>
    </row>
    <row r="504" spans="1:10" x14ac:dyDescent="0.2">
      <c r="A504" s="923" t="s">
        <v>1011</v>
      </c>
      <c r="B504" s="2510">
        <v>0</v>
      </c>
      <c r="C504" s="2511">
        <v>1674000</v>
      </c>
      <c r="D504" s="2512">
        <v>0</v>
      </c>
      <c r="E504" s="2513">
        <v>0</v>
      </c>
      <c r="F504" s="2510">
        <v>0</v>
      </c>
      <c r="G504" s="2512">
        <v>0</v>
      </c>
      <c r="H504" s="2513">
        <v>0</v>
      </c>
      <c r="I504" s="2510">
        <v>0</v>
      </c>
      <c r="J504" s="2514">
        <v>0</v>
      </c>
    </row>
    <row r="505" spans="1:10" x14ac:dyDescent="0.2">
      <c r="A505" s="923" t="s">
        <v>967</v>
      </c>
      <c r="B505" s="2510">
        <v>391.59999999999991</v>
      </c>
      <c r="C505" s="2511">
        <v>2320999.9999999995</v>
      </c>
      <c r="D505" s="2512">
        <v>908.90359999999964</v>
      </c>
      <c r="E505" s="2513">
        <v>2.4961789371210164</v>
      </c>
      <c r="F505" s="2510">
        <v>1.9830371930272601</v>
      </c>
      <c r="G505" s="2512">
        <v>2.9451249011966066E-2</v>
      </c>
      <c r="H505" s="2513">
        <v>1.583118269357527</v>
      </c>
      <c r="I505" s="2510">
        <v>1.4217148361691456</v>
      </c>
      <c r="J505" s="2514">
        <v>1.9694204463720427E-2</v>
      </c>
    </row>
    <row r="506" spans="1:10" x14ac:dyDescent="0.2">
      <c r="A506" s="923" t="s">
        <v>968</v>
      </c>
      <c r="B506" s="2510">
        <v>0</v>
      </c>
      <c r="C506" s="2511">
        <v>1335000.0000000002</v>
      </c>
      <c r="D506" s="2512">
        <v>0</v>
      </c>
      <c r="E506" s="2513">
        <v>0</v>
      </c>
      <c r="F506" s="2510">
        <v>0</v>
      </c>
      <c r="G506" s="2512">
        <v>0</v>
      </c>
      <c r="H506" s="2513">
        <v>0</v>
      </c>
      <c r="I506" s="2510">
        <v>0</v>
      </c>
      <c r="J506" s="2514">
        <v>0</v>
      </c>
    </row>
    <row r="507" spans="1:10" x14ac:dyDescent="0.2">
      <c r="A507" s="923" t="s">
        <v>969</v>
      </c>
      <c r="B507" s="2510">
        <v>572</v>
      </c>
      <c r="C507" s="2511">
        <v>1774999.9999999998</v>
      </c>
      <c r="D507" s="2512">
        <v>1015.2999999999998</v>
      </c>
      <c r="E507" s="2513">
        <v>3.6461040654576649</v>
      </c>
      <c r="F507" s="2510">
        <v>2.8965711808263359</v>
      </c>
      <c r="G507" s="2512">
        <v>4.3018678332085281E-2</v>
      </c>
      <c r="H507" s="2513">
        <v>1.7684383458033366</v>
      </c>
      <c r="I507" s="2510">
        <v>1.5881410010506438</v>
      </c>
      <c r="J507" s="2514">
        <v>2.1999611171102582E-2</v>
      </c>
    </row>
    <row r="508" spans="1:10" x14ac:dyDescent="0.2">
      <c r="A508" s="923" t="s">
        <v>970</v>
      </c>
      <c r="B508" s="2510">
        <v>25</v>
      </c>
      <c r="C508" s="2511">
        <v>1821999.9999999995</v>
      </c>
      <c r="D508" s="2512">
        <v>45.549999999999983</v>
      </c>
      <c r="E508" s="2513">
        <v>0.15935769516860424</v>
      </c>
      <c r="F508" s="2510">
        <v>0.12659839077038179</v>
      </c>
      <c r="G508" s="2512">
        <v>1.8801869900386921E-3</v>
      </c>
      <c r="H508" s="2513">
        <v>7.9338487788182768E-2</v>
      </c>
      <c r="I508" s="2510">
        <v>7.1249702154887032E-2</v>
      </c>
      <c r="J508" s="2514">
        <v>9.8698147231726804E-4</v>
      </c>
    </row>
    <row r="509" spans="1:10" x14ac:dyDescent="0.2">
      <c r="A509" s="923" t="s">
        <v>971</v>
      </c>
      <c r="B509" s="2510">
        <v>360</v>
      </c>
      <c r="C509" s="2511">
        <v>1470000</v>
      </c>
      <c r="D509" s="2512">
        <v>529.20000000000005</v>
      </c>
      <c r="E509" s="2513">
        <v>2.2947508104279013</v>
      </c>
      <c r="F509" s="2510">
        <v>1.8230168270934981</v>
      </c>
      <c r="G509" s="2512">
        <v>2.7074692656557164E-2</v>
      </c>
      <c r="H509" s="2513">
        <v>0.9217547253020052</v>
      </c>
      <c r="I509" s="2510">
        <v>0.82777919605633887</v>
      </c>
      <c r="J509" s="2514">
        <v>1.1466752912190967E-2</v>
      </c>
    </row>
    <row r="510" spans="1:10" x14ac:dyDescent="0.2">
      <c r="A510" s="923" t="s">
        <v>972</v>
      </c>
      <c r="B510" s="2510">
        <v>85</v>
      </c>
      <c r="C510" s="2511">
        <v>1270000</v>
      </c>
      <c r="D510" s="2512">
        <v>107.95</v>
      </c>
      <c r="E510" s="2513">
        <v>0.54181616357325446</v>
      </c>
      <c r="F510" s="2510">
        <v>0.43043452861929821</v>
      </c>
      <c r="G510" s="2512">
        <v>6.392635766131553E-3</v>
      </c>
      <c r="H510" s="2513">
        <v>0.18802611979658249</v>
      </c>
      <c r="I510" s="2510">
        <v>0.1688563193769497</v>
      </c>
      <c r="J510" s="2514">
        <v>2.3390702510790152E-3</v>
      </c>
    </row>
    <row r="511" spans="1:10" x14ac:dyDescent="0.2">
      <c r="A511" s="923" t="s">
        <v>973</v>
      </c>
      <c r="B511" s="2510">
        <v>120</v>
      </c>
      <c r="C511" s="2511">
        <v>7096999.9999999981</v>
      </c>
      <c r="D511" s="2512">
        <v>851.63999999999976</v>
      </c>
      <c r="E511" s="2513">
        <v>0.7649169368093004</v>
      </c>
      <c r="F511" s="2510">
        <v>0.60767227569783266</v>
      </c>
      <c r="G511" s="2512">
        <v>9.0248975521857212E-3</v>
      </c>
      <c r="H511" s="2513">
        <v>1.4833771622377163</v>
      </c>
      <c r="I511" s="2510">
        <v>1.3321426200480351</v>
      </c>
      <c r="J511" s="2514">
        <v>1.8453411659369447E-2</v>
      </c>
    </row>
    <row r="512" spans="1:10" x14ac:dyDescent="0.2">
      <c r="A512" s="923" t="s">
        <v>293</v>
      </c>
      <c r="B512" s="2510">
        <v>352.8</v>
      </c>
      <c r="C512" s="2511">
        <v>1855999.9999999998</v>
      </c>
      <c r="D512" s="2512">
        <v>654.79679999999985</v>
      </c>
      <c r="E512" s="2513">
        <v>2.2488557942193435</v>
      </c>
      <c r="F512" s="2510">
        <v>1.786556490551628</v>
      </c>
      <c r="G512" s="2512">
        <v>2.6533198803426025E-2</v>
      </c>
      <c r="H512" s="2513">
        <v>1.1405178467736807</v>
      </c>
      <c r="I512" s="2510">
        <v>1.0242387919203761</v>
      </c>
      <c r="J512" s="2514">
        <v>1.4188195603350953E-2</v>
      </c>
    </row>
    <row r="513" spans="1:10" x14ac:dyDescent="0.2">
      <c r="A513" s="897" t="s">
        <v>975</v>
      </c>
      <c r="B513" s="2510">
        <v>32</v>
      </c>
      <c r="C513" s="2511">
        <v>1652000.0000000005</v>
      </c>
      <c r="D513" s="2512">
        <v>52.864000000000011</v>
      </c>
      <c r="E513" s="2513">
        <v>0.20397784981581343</v>
      </c>
      <c r="F513" s="2510">
        <v>0.1620459401860887</v>
      </c>
      <c r="G513" s="2512">
        <v>2.4066393472495259E-3</v>
      </c>
      <c r="H513" s="2513">
        <v>9.2077932347628885E-2</v>
      </c>
      <c r="I513" s="2510">
        <v>8.2690323923511541E-2</v>
      </c>
      <c r="J513" s="2514">
        <v>1.1454618782125157E-3</v>
      </c>
    </row>
    <row r="514" spans="1:10" x14ac:dyDescent="0.2">
      <c r="A514" s="923" t="s">
        <v>1161</v>
      </c>
      <c r="B514" s="2510">
        <v>0</v>
      </c>
      <c r="C514" s="2511">
        <v>0</v>
      </c>
      <c r="D514" s="2512">
        <v>0</v>
      </c>
      <c r="E514" s="2513">
        <v>0</v>
      </c>
      <c r="F514" s="2510">
        <v>0</v>
      </c>
      <c r="G514" s="2512">
        <v>0</v>
      </c>
      <c r="H514" s="2513">
        <v>0</v>
      </c>
      <c r="I514" s="2510">
        <v>0</v>
      </c>
      <c r="J514" s="2514">
        <v>0</v>
      </c>
    </row>
    <row r="515" spans="1:10" x14ac:dyDescent="0.2">
      <c r="A515" s="2515" t="s">
        <v>294</v>
      </c>
      <c r="B515" s="2516">
        <v>3386.4</v>
      </c>
      <c r="C515" s="2515"/>
      <c r="D515" s="2517">
        <v>7428.7433999999985</v>
      </c>
      <c r="E515" s="2518">
        <v>21.585955956758461</v>
      </c>
      <c r="F515" s="2516">
        <v>17.148511620192838</v>
      </c>
      <c r="G515" s="2517">
        <v>0.25468260892268108</v>
      </c>
      <c r="H515" s="2518">
        <v>12.939303348461983</v>
      </c>
      <c r="I515" s="2516">
        <v>11.620104382768011</v>
      </c>
      <c r="J515" s="2519">
        <v>0.16096667614487792</v>
      </c>
    </row>
    <row r="516" spans="1:10" x14ac:dyDescent="0.2">
      <c r="A516" s="2520" t="s">
        <v>1840</v>
      </c>
      <c r="B516" s="2521">
        <v>10363.277899999999</v>
      </c>
      <c r="C516" s="2520"/>
      <c r="D516" s="2522">
        <v>40758.943683233098</v>
      </c>
      <c r="E516" s="2523">
        <v>66.058723221429332</v>
      </c>
      <c r="F516" s="2521">
        <v>52.478972209850461</v>
      </c>
      <c r="G516" s="2522">
        <v>0.77939601126941982</v>
      </c>
      <c r="H516" s="2523">
        <v>70.993478719460356</v>
      </c>
      <c r="I516" s="2521">
        <v>63.755490616425327</v>
      </c>
      <c r="J516" s="2524">
        <v>0.88316843570963843</v>
      </c>
    </row>
    <row r="517" spans="1:10" x14ac:dyDescent="0.2">
      <c r="A517" s="2525" t="s">
        <v>200</v>
      </c>
      <c r="B517" s="2526">
        <v>15687.977899999998</v>
      </c>
      <c r="C517" s="2527"/>
      <c r="D517" s="2528">
        <v>57412.236191858101</v>
      </c>
      <c r="E517" s="2529">
        <v>100.00000000000001</v>
      </c>
      <c r="F517" s="2526">
        <v>79.442910263252543</v>
      </c>
      <c r="G517" s="2528">
        <v>1.1798532779037807</v>
      </c>
      <c r="H517" s="2529">
        <v>100</v>
      </c>
      <c r="I517" s="2526">
        <v>89.804714132072817</v>
      </c>
      <c r="J517" s="2530">
        <v>1.2440134666447173</v>
      </c>
    </row>
    <row r="518" spans="1:10" x14ac:dyDescent="0.2">
      <c r="A518" s="2550" t="s">
        <v>1857</v>
      </c>
      <c r="B518" s="2510"/>
      <c r="C518" s="2509"/>
      <c r="D518" s="2512"/>
      <c r="E518" s="2513"/>
      <c r="F518" s="2510">
        <v>0</v>
      </c>
      <c r="G518" s="2512"/>
      <c r="H518" s="2513"/>
      <c r="I518" s="2510">
        <v>0</v>
      </c>
      <c r="J518" s="2514">
        <v>0</v>
      </c>
    </row>
    <row r="519" spans="1:10" x14ac:dyDescent="0.2">
      <c r="A519" s="2160" t="s">
        <v>1841</v>
      </c>
      <c r="B519" s="2510">
        <v>0</v>
      </c>
      <c r="C519" s="2511">
        <v>6074131.1697809063</v>
      </c>
      <c r="D519" s="2512">
        <v>0</v>
      </c>
      <c r="E519" s="2513">
        <v>0</v>
      </c>
      <c r="F519" s="2510">
        <v>0</v>
      </c>
      <c r="G519" s="2512">
        <v>0</v>
      </c>
      <c r="H519" s="2513">
        <v>0</v>
      </c>
      <c r="I519" s="2510">
        <v>0</v>
      </c>
      <c r="J519" s="2514">
        <v>0</v>
      </c>
    </row>
    <row r="520" spans="1:10" x14ac:dyDescent="0.2">
      <c r="A520" s="2160" t="s">
        <v>1842</v>
      </c>
      <c r="B520" s="2510">
        <v>3905.5</v>
      </c>
      <c r="C520" s="2511">
        <v>1319748.8219296124</v>
      </c>
      <c r="D520" s="2512">
        <v>5154.2790240461018</v>
      </c>
      <c r="E520" s="2513">
        <v>99.556234870122523</v>
      </c>
      <c r="F520" s="2510">
        <v>19.777200606149044</v>
      </c>
      <c r="G520" s="2512">
        <v>0.2937228115838445</v>
      </c>
      <c r="H520" s="2513">
        <v>96.616603877219077</v>
      </c>
      <c r="I520" s="2510">
        <v>8.0623676242912552</v>
      </c>
      <c r="J520" s="2514">
        <v>0.11168337870224009</v>
      </c>
    </row>
    <row r="521" spans="1:10" x14ac:dyDescent="0.2">
      <c r="A521" s="2547" t="s">
        <v>316</v>
      </c>
      <c r="B521" s="2516">
        <v>3905.5</v>
      </c>
      <c r="C521" s="2515"/>
      <c r="D521" s="2517">
        <v>5154.2790240461018</v>
      </c>
      <c r="E521" s="2518">
        <v>99.556234870122523</v>
      </c>
      <c r="F521" s="2516">
        <v>19.777200606149044</v>
      </c>
      <c r="G521" s="2517">
        <v>0.2937228115838445</v>
      </c>
      <c r="H521" s="2518">
        <v>96.616603877219077</v>
      </c>
      <c r="I521" s="2516">
        <v>8.0623676242912552</v>
      </c>
      <c r="J521" s="2519">
        <v>0.11168337870224009</v>
      </c>
    </row>
    <row r="522" spans="1:10" x14ac:dyDescent="0.2">
      <c r="A522" s="2160" t="s">
        <v>1843</v>
      </c>
      <c r="B522" s="2510">
        <v>0</v>
      </c>
      <c r="C522" s="2511">
        <v>7593939.7198018646</v>
      </c>
      <c r="D522" s="2512">
        <v>0</v>
      </c>
      <c r="E522" s="2513">
        <v>0</v>
      </c>
      <c r="F522" s="2510">
        <v>0</v>
      </c>
      <c r="G522" s="2512">
        <v>0</v>
      </c>
      <c r="H522" s="2513">
        <v>0</v>
      </c>
      <c r="I522" s="2510">
        <v>0</v>
      </c>
      <c r="J522" s="2514">
        <v>0</v>
      </c>
    </row>
    <row r="523" spans="1:10" x14ac:dyDescent="0.2">
      <c r="A523" s="2547" t="s">
        <v>322</v>
      </c>
      <c r="B523" s="2516">
        <v>0</v>
      </c>
      <c r="C523" s="2531"/>
      <c r="D523" s="2517">
        <v>0</v>
      </c>
      <c r="E523" s="2518">
        <v>0</v>
      </c>
      <c r="F523" s="2516">
        <v>0</v>
      </c>
      <c r="G523" s="2517">
        <v>0</v>
      </c>
      <c r="H523" s="2518">
        <v>0</v>
      </c>
      <c r="I523" s="2516">
        <v>0</v>
      </c>
      <c r="J523" s="2519">
        <v>0</v>
      </c>
    </row>
    <row r="524" spans="1:10" x14ac:dyDescent="0.2">
      <c r="A524" s="2160" t="s">
        <v>1543</v>
      </c>
      <c r="B524" s="2510">
        <v>5.3460000000000001</v>
      </c>
      <c r="C524" s="2511">
        <v>8640000</v>
      </c>
      <c r="D524" s="2512">
        <v>46.189439999999998</v>
      </c>
      <c r="E524" s="2513">
        <v>0.13627643876985659</v>
      </c>
      <c r="F524" s="2510">
        <v>2.7071799882338449E-2</v>
      </c>
      <c r="G524" s="2512">
        <v>4.020591859498739E-4</v>
      </c>
      <c r="H524" s="2513">
        <v>0.86581785870943995</v>
      </c>
      <c r="I524" s="2510">
        <v>7.2249919708035709E-2</v>
      </c>
      <c r="J524" s="2514">
        <v>1.0008369154052719E-3</v>
      </c>
    </row>
    <row r="525" spans="1:10" x14ac:dyDescent="0.2">
      <c r="A525" s="2160" t="s">
        <v>212</v>
      </c>
      <c r="B525" s="2510">
        <v>9.0625</v>
      </c>
      <c r="C525" s="2511">
        <v>4816000</v>
      </c>
      <c r="D525" s="2512">
        <v>43.645000000000003</v>
      </c>
      <c r="E525" s="2513">
        <v>0.23101481974407509</v>
      </c>
      <c r="F525" s="2510">
        <v>4.5891916654263405E-2</v>
      </c>
      <c r="G525" s="2512">
        <v>6.8156778388902585E-4</v>
      </c>
      <c r="H525" s="2513">
        <v>0.81812250686246701</v>
      </c>
      <c r="I525" s="2510">
        <v>6.8269884754117369E-2</v>
      </c>
      <c r="J525" s="2514">
        <v>9.4570376200410944E-4</v>
      </c>
    </row>
    <row r="526" spans="1:10" x14ac:dyDescent="0.2">
      <c r="A526" s="2547" t="s">
        <v>317</v>
      </c>
      <c r="B526" s="2516">
        <v>14.4085</v>
      </c>
      <c r="C526" s="2531"/>
      <c r="D526" s="2517">
        <v>89.834440000000001</v>
      </c>
      <c r="E526" s="2518">
        <v>0.36729125851393168</v>
      </c>
      <c r="F526" s="2516">
        <v>7.2963716536601844E-2</v>
      </c>
      <c r="G526" s="2517">
        <v>1.0836269698388998E-3</v>
      </c>
      <c r="H526" s="2518">
        <v>1.683940365571907</v>
      </c>
      <c r="I526" s="2516">
        <v>0.14051980446215306</v>
      </c>
      <c r="J526" s="2519">
        <v>1.9465406774093813E-3</v>
      </c>
    </row>
    <row r="527" spans="1:10" x14ac:dyDescent="0.2">
      <c r="A527" s="2160" t="s">
        <v>1844</v>
      </c>
      <c r="B527" s="2510">
        <v>3</v>
      </c>
      <c r="C527" s="2511">
        <v>30220717.109895468</v>
      </c>
      <c r="D527" s="2512">
        <v>90.662151329686409</v>
      </c>
      <c r="E527" s="2513">
        <v>7.6473871363555893E-2</v>
      </c>
      <c r="F527" s="2510">
        <v>1.5191806892445817E-2</v>
      </c>
      <c r="G527" s="2512">
        <v>2.2562243880464307E-4</v>
      </c>
      <c r="H527" s="2513">
        <v>1.6994557572090137</v>
      </c>
      <c r="I527" s="2510">
        <v>0.14181451765008682</v>
      </c>
      <c r="J527" s="2514">
        <v>1.9644756005010953E-3</v>
      </c>
    </row>
    <row r="528" spans="1:10" x14ac:dyDescent="0.2">
      <c r="A528" s="2547" t="s">
        <v>318</v>
      </c>
      <c r="B528" s="2516">
        <v>3</v>
      </c>
      <c r="C528" s="2515"/>
      <c r="D528" s="2517">
        <v>90.662151329686409</v>
      </c>
      <c r="E528" s="2518">
        <v>7.6473871363555893E-2</v>
      </c>
      <c r="F528" s="2516">
        <v>1.5191806892445817E-2</v>
      </c>
      <c r="G528" s="2517">
        <v>2.2562243880464307E-4</v>
      </c>
      <c r="H528" s="2518">
        <v>1.6994557572090137</v>
      </c>
      <c r="I528" s="2516">
        <v>0.14181451765008682</v>
      </c>
      <c r="J528" s="2519">
        <v>1.9644756005010953E-3</v>
      </c>
    </row>
    <row r="529" spans="1:10" x14ac:dyDescent="0.2">
      <c r="A529" s="2532" t="s">
        <v>136</v>
      </c>
      <c r="B529" s="2521">
        <v>3922.9085</v>
      </c>
      <c r="C529" s="2520"/>
      <c r="D529" s="2522">
        <v>5334.7756153757882</v>
      </c>
      <c r="E529" s="2523">
        <v>100.00000000000001</v>
      </c>
      <c r="F529" s="2521">
        <v>19.865356129578092</v>
      </c>
      <c r="G529" s="2522">
        <v>0.29503206099248802</v>
      </c>
      <c r="H529" s="2523">
        <v>100</v>
      </c>
      <c r="I529" s="2521">
        <v>8.3447019464034966</v>
      </c>
      <c r="J529" s="2524">
        <v>0.11559439498015055</v>
      </c>
    </row>
    <row r="530" spans="1:10" x14ac:dyDescent="0.2">
      <c r="A530" s="2550" t="s">
        <v>1858</v>
      </c>
      <c r="B530" s="2510"/>
      <c r="C530" s="2509"/>
      <c r="D530" s="2512"/>
      <c r="E530" s="2513"/>
      <c r="F530" s="2510">
        <v>0</v>
      </c>
      <c r="G530" s="2512"/>
      <c r="H530" s="2513"/>
      <c r="I530" s="2510">
        <v>0</v>
      </c>
      <c r="J530" s="2514">
        <v>0</v>
      </c>
    </row>
    <row r="531" spans="1:10" x14ac:dyDescent="0.2">
      <c r="A531" s="2159" t="s">
        <v>1545</v>
      </c>
      <c r="B531" s="2510">
        <v>120</v>
      </c>
      <c r="C531" s="2511">
        <v>8600000</v>
      </c>
      <c r="D531" s="2512">
        <v>1032</v>
      </c>
      <c r="E531" s="2513">
        <v>87.847730600292834</v>
      </c>
      <c r="F531" s="2510">
        <v>0.60767227569783266</v>
      </c>
      <c r="G531" s="2512">
        <v>9.0248975521857212E-3</v>
      </c>
      <c r="H531" s="2513">
        <v>87.229942184805765</v>
      </c>
      <c r="I531" s="2510">
        <v>1.6142632848264202</v>
      </c>
      <c r="J531" s="2514">
        <v>2.236146826413658E-2</v>
      </c>
    </row>
    <row r="532" spans="1:10" x14ac:dyDescent="0.2">
      <c r="A532" s="2159" t="s">
        <v>214</v>
      </c>
      <c r="B532" s="2510">
        <v>11.6</v>
      </c>
      <c r="C532" s="2511">
        <v>6300000</v>
      </c>
      <c r="D532" s="2512">
        <v>73.08</v>
      </c>
      <c r="E532" s="2513">
        <v>8.4919472913616403</v>
      </c>
      <c r="F532" s="2510">
        <v>5.8741653317457156E-2</v>
      </c>
      <c r="G532" s="2512">
        <v>8.7240676337795313E-4</v>
      </c>
      <c r="H532" s="2513">
        <v>6.1770970686682221</v>
      </c>
      <c r="I532" s="2510">
        <v>0.11431236516968489</v>
      </c>
      <c r="J532" s="2514">
        <v>1.5835039735882764E-3</v>
      </c>
    </row>
    <row r="533" spans="1:10" x14ac:dyDescent="0.2">
      <c r="A533" s="2159" t="s">
        <v>215</v>
      </c>
      <c r="B533" s="2510">
        <v>0</v>
      </c>
      <c r="C533" s="2511">
        <v>6000000</v>
      </c>
      <c r="D533" s="2512">
        <v>0</v>
      </c>
      <c r="E533" s="2513">
        <v>0</v>
      </c>
      <c r="F533" s="2510">
        <v>0</v>
      </c>
      <c r="G533" s="2512">
        <v>0</v>
      </c>
      <c r="H533" s="2513">
        <v>0</v>
      </c>
      <c r="I533" s="2510">
        <v>0</v>
      </c>
      <c r="J533" s="2514">
        <v>0</v>
      </c>
    </row>
    <row r="534" spans="1:10" x14ac:dyDescent="0.2">
      <c r="A534" s="2159" t="s">
        <v>216</v>
      </c>
      <c r="B534" s="2510">
        <v>5</v>
      </c>
      <c r="C534" s="2511">
        <v>15600000</v>
      </c>
      <c r="D534" s="2512">
        <v>78</v>
      </c>
      <c r="E534" s="2513">
        <v>3.6603221083455346</v>
      </c>
      <c r="F534" s="2510">
        <v>2.5319678154076361E-2</v>
      </c>
      <c r="G534" s="2512">
        <v>3.7603739800773844E-4</v>
      </c>
      <c r="H534" s="2513">
        <v>6.5929607465260176</v>
      </c>
      <c r="I534" s="2510">
        <v>0.12200827152757827</v>
      </c>
      <c r="J534" s="2514">
        <v>1.6901109734521833E-3</v>
      </c>
    </row>
    <row r="535" spans="1:10" x14ac:dyDescent="0.2">
      <c r="A535" s="2159" t="s">
        <v>1547</v>
      </c>
      <c r="B535" s="2510">
        <v>0</v>
      </c>
      <c r="C535" s="2511">
        <v>8000000</v>
      </c>
      <c r="D535" s="2512">
        <v>0</v>
      </c>
      <c r="E535" s="2513">
        <v>0</v>
      </c>
      <c r="F535" s="2510">
        <v>0</v>
      </c>
      <c r="G535" s="2512">
        <v>0</v>
      </c>
      <c r="H535" s="2513">
        <v>0</v>
      </c>
      <c r="I535" s="2510">
        <v>0</v>
      </c>
      <c r="J535" s="2514">
        <v>0</v>
      </c>
    </row>
    <row r="536" spans="1:10" x14ac:dyDescent="0.2">
      <c r="A536" s="2159" t="s">
        <v>1548</v>
      </c>
      <c r="B536" s="2510">
        <v>0</v>
      </c>
      <c r="C536" s="2511">
        <v>6000000</v>
      </c>
      <c r="D536" s="2512">
        <v>0</v>
      </c>
      <c r="E536" s="2513">
        <v>0</v>
      </c>
      <c r="F536" s="2510">
        <v>0</v>
      </c>
      <c r="G536" s="2512">
        <v>0</v>
      </c>
      <c r="H536" s="2513">
        <v>0</v>
      </c>
      <c r="I536" s="2510">
        <v>0</v>
      </c>
      <c r="J536" s="2514">
        <v>0</v>
      </c>
    </row>
    <row r="537" spans="1:10" x14ac:dyDescent="0.2">
      <c r="A537" s="2532" t="s">
        <v>128</v>
      </c>
      <c r="B537" s="2521">
        <v>136.6</v>
      </c>
      <c r="C537" s="2520"/>
      <c r="D537" s="2522">
        <v>1183.08</v>
      </c>
      <c r="E537" s="2523">
        <v>100.00000000000001</v>
      </c>
      <c r="F537" s="2521">
        <v>0.69173360716936616</v>
      </c>
      <c r="G537" s="2522">
        <v>1.0273341713571414E-2</v>
      </c>
      <c r="H537" s="2523">
        <v>100</v>
      </c>
      <c r="I537" s="2521">
        <v>1.8505839215236835</v>
      </c>
      <c r="J537" s="2524">
        <v>2.5635083211177037E-2</v>
      </c>
    </row>
    <row r="538" spans="1:10" ht="14.25" thickBot="1" x14ac:dyDescent="0.25">
      <c r="A538" s="2533" t="s">
        <v>1845</v>
      </c>
      <c r="B538" s="2526">
        <v>19747.486399999998</v>
      </c>
      <c r="C538" s="2534"/>
      <c r="D538" s="2528">
        <v>63930.09180723389</v>
      </c>
      <c r="E538" s="2535"/>
      <c r="F538" s="2536">
        <v>100</v>
      </c>
      <c r="G538" s="2537">
        <v>1.4851586806098402</v>
      </c>
      <c r="H538" s="2538"/>
      <c r="I538" s="2536">
        <v>100</v>
      </c>
      <c r="J538" s="2539">
        <v>1.385242944836045</v>
      </c>
    </row>
    <row r="539" spans="1:10" ht="15" thickBot="1" x14ac:dyDescent="0.25">
      <c r="A539" s="2540" t="s">
        <v>1846</v>
      </c>
      <c r="B539" s="2541">
        <v>1329654.982852824</v>
      </c>
      <c r="C539" s="2542"/>
      <c r="D539" s="2543">
        <v>4615081.5671398742</v>
      </c>
      <c r="E539" s="2544"/>
      <c r="F539" s="2101"/>
      <c r="G539" s="2101"/>
      <c r="H539" s="2101"/>
      <c r="I539" s="2101"/>
      <c r="J539" s="2101"/>
    </row>
    <row r="540" spans="1:10" ht="16.5" thickBot="1" x14ac:dyDescent="0.3">
      <c r="A540" s="2545" t="s">
        <v>1847</v>
      </c>
      <c r="B540" s="2552">
        <v>1.4851586806098402</v>
      </c>
      <c r="C540" s="2546"/>
      <c r="D540" s="2553">
        <v>1.385242944836045</v>
      </c>
      <c r="E540" s="2544"/>
      <c r="F540" s="2101"/>
      <c r="G540" s="2101"/>
      <c r="H540" s="2101"/>
      <c r="I540" s="2101"/>
      <c r="J540" s="2101"/>
    </row>
    <row r="541" spans="1:10" x14ac:dyDescent="0.2">
      <c r="A541" s="471" t="s">
        <v>2035</v>
      </c>
      <c r="B541" s="375"/>
      <c r="C541" s="375"/>
      <c r="D541" s="1794"/>
      <c r="E541" s="375"/>
      <c r="F541" s="375"/>
      <c r="H541" s="375"/>
      <c r="I541" s="375"/>
      <c r="J541" s="375"/>
    </row>
    <row r="542" spans="1:10" x14ac:dyDescent="0.2">
      <c r="A542" s="375" t="s">
        <v>1848</v>
      </c>
      <c r="B542" s="375"/>
      <c r="C542" s="375"/>
      <c r="D542" s="375"/>
      <c r="E542" s="375"/>
      <c r="F542" s="375"/>
      <c r="G542" s="375"/>
      <c r="H542" s="375"/>
      <c r="I542" s="375"/>
      <c r="J542" s="375"/>
    </row>
    <row r="543" spans="1:10" x14ac:dyDescent="0.2">
      <c r="A543" s="375" t="s">
        <v>2036</v>
      </c>
      <c r="B543" s="375"/>
      <c r="C543" s="375"/>
      <c r="D543" s="375"/>
      <c r="E543" s="375"/>
      <c r="F543" s="375"/>
      <c r="G543" s="375"/>
      <c r="H543" s="375"/>
      <c r="I543" s="375"/>
      <c r="J543" s="375"/>
    </row>
    <row r="547" spans="1:10" ht="13.5" thickBot="1" x14ac:dyDescent="0.25">
      <c r="A547" s="3564" t="s">
        <v>2033</v>
      </c>
      <c r="B547" s="3564"/>
      <c r="C547" s="3564"/>
      <c r="D547" s="3564"/>
      <c r="E547" s="3564"/>
      <c r="F547" s="3564"/>
      <c r="G547" s="3564"/>
      <c r="H547" s="3564"/>
      <c r="I547" s="3564"/>
      <c r="J547" s="3564"/>
    </row>
    <row r="548" spans="1:10" ht="13.5" customHeight="1" thickBot="1" x14ac:dyDescent="0.25">
      <c r="A548" s="3569" t="s">
        <v>365</v>
      </c>
      <c r="B548" s="3575" t="s">
        <v>1270</v>
      </c>
      <c r="C548" s="3575" t="s">
        <v>1837</v>
      </c>
      <c r="D548" s="3577" t="s">
        <v>1849</v>
      </c>
      <c r="E548" s="3571" t="s">
        <v>1854</v>
      </c>
      <c r="F548" s="3572"/>
      <c r="G548" s="3573"/>
      <c r="H548" s="3571" t="s">
        <v>1855</v>
      </c>
      <c r="I548" s="3572"/>
      <c r="J548" s="3574"/>
    </row>
    <row r="549" spans="1:10" ht="13.5" customHeight="1" thickBot="1" x14ac:dyDescent="0.25">
      <c r="A549" s="3570"/>
      <c r="B549" s="3576"/>
      <c r="C549" s="3576"/>
      <c r="D549" s="3578"/>
      <c r="E549" s="2500" t="s">
        <v>1853</v>
      </c>
      <c r="F549" s="2499" t="s">
        <v>1229</v>
      </c>
      <c r="G549" s="2501" t="s">
        <v>1838</v>
      </c>
      <c r="H549" s="2500" t="s">
        <v>1853</v>
      </c>
      <c r="I549" s="2499" t="s">
        <v>1229</v>
      </c>
      <c r="J549" s="2502" t="s">
        <v>1838</v>
      </c>
    </row>
    <row r="550" spans="1:10" x14ac:dyDescent="0.2">
      <c r="A550" s="2551" t="s">
        <v>1856</v>
      </c>
      <c r="B550" s="2503"/>
      <c r="C550" s="2503"/>
      <c r="D550" s="2504"/>
      <c r="E550" s="2505"/>
      <c r="F550" s="2506"/>
      <c r="G550" s="2507"/>
      <c r="H550" s="2505"/>
      <c r="I550" s="2506"/>
      <c r="J550" s="2508"/>
    </row>
    <row r="551" spans="1:10" x14ac:dyDescent="0.2">
      <c r="A551" s="923" t="s">
        <v>416</v>
      </c>
      <c r="B551" s="2510">
        <v>0</v>
      </c>
      <c r="C551" s="2511">
        <v>3800000</v>
      </c>
      <c r="D551" s="2512">
        <v>0</v>
      </c>
      <c r="E551" s="2513">
        <v>0</v>
      </c>
      <c r="F551" s="2510">
        <v>0</v>
      </c>
      <c r="G551" s="2512">
        <v>0</v>
      </c>
      <c r="H551" s="2513">
        <v>0</v>
      </c>
      <c r="I551" s="2510">
        <v>0</v>
      </c>
      <c r="J551" s="2514">
        <v>0</v>
      </c>
    </row>
    <row r="552" spans="1:10" x14ac:dyDescent="0.2">
      <c r="A552" s="923" t="s">
        <v>417</v>
      </c>
      <c r="B552" s="2510">
        <v>2317.5</v>
      </c>
      <c r="C552" s="2511">
        <v>1006400</v>
      </c>
      <c r="D552" s="2512">
        <v>2332.3319999999999</v>
      </c>
      <c r="E552" s="2513">
        <v>25.094889271765375</v>
      </c>
      <c r="F552" s="2510">
        <v>15.230039544674456</v>
      </c>
      <c r="G552" s="2512">
        <v>0.17429333397658678</v>
      </c>
      <c r="H552" s="2513">
        <v>9.1543730208445311</v>
      </c>
      <c r="I552" s="2510">
        <v>3.5649397209735811</v>
      </c>
      <c r="J552" s="2514">
        <v>5.0537178294021504E-2</v>
      </c>
    </row>
    <row r="553" spans="1:10" x14ac:dyDescent="0.2">
      <c r="A553" s="923" t="s">
        <v>285</v>
      </c>
      <c r="B553" s="2510">
        <v>584</v>
      </c>
      <c r="C553" s="2511">
        <v>1367762.75</v>
      </c>
      <c r="D553" s="2512">
        <v>798.77344600000004</v>
      </c>
      <c r="E553" s="2513">
        <v>6.323803812173022</v>
      </c>
      <c r="F553" s="2510">
        <v>3.8379042477194751</v>
      </c>
      <c r="G553" s="2512">
        <v>4.3921168087303848E-2</v>
      </c>
      <c r="H553" s="2513">
        <v>3.1351754740874864</v>
      </c>
      <c r="I553" s="2510">
        <v>1.2209150265503994</v>
      </c>
      <c r="J553" s="2514">
        <v>1.7307894440856602E-2</v>
      </c>
    </row>
    <row r="554" spans="1:10" x14ac:dyDescent="0.2">
      <c r="A554" s="923" t="s">
        <v>206</v>
      </c>
      <c r="B554" s="2510">
        <v>68</v>
      </c>
      <c r="C554" s="2511">
        <v>5133502</v>
      </c>
      <c r="D554" s="2512">
        <v>349.07813599999997</v>
      </c>
      <c r="E554" s="2513">
        <v>0.73633332059548884</v>
      </c>
      <c r="F554" s="2510">
        <v>0.44687926172076081</v>
      </c>
      <c r="G554" s="2512">
        <v>5.1141086129052431E-3</v>
      </c>
      <c r="H554" s="2513">
        <v>1.3701271818785223</v>
      </c>
      <c r="I554" s="2510">
        <v>0.53356147956200828</v>
      </c>
      <c r="J554" s="2514">
        <v>7.563856259561969E-3</v>
      </c>
    </row>
    <row r="555" spans="1:10" x14ac:dyDescent="0.2">
      <c r="A555" s="923" t="s">
        <v>435</v>
      </c>
      <c r="B555" s="2510">
        <v>0</v>
      </c>
      <c r="C555" s="2511">
        <v>1029687.5</v>
      </c>
      <c r="D555" s="2512">
        <v>0</v>
      </c>
      <c r="E555" s="2513">
        <v>0</v>
      </c>
      <c r="F555" s="2510">
        <v>0</v>
      </c>
      <c r="G555" s="2512">
        <v>0</v>
      </c>
      <c r="H555" s="2513">
        <v>0</v>
      </c>
      <c r="I555" s="2510">
        <v>0</v>
      </c>
      <c r="J555" s="2514">
        <v>0</v>
      </c>
    </row>
    <row r="556" spans="1:10" x14ac:dyDescent="0.2">
      <c r="A556" s="925" t="s">
        <v>437</v>
      </c>
      <c r="B556" s="2510">
        <v>0</v>
      </c>
      <c r="C556" s="2511">
        <v>7750000</v>
      </c>
      <c r="D556" s="2512">
        <v>0</v>
      </c>
      <c r="E556" s="2513">
        <v>0</v>
      </c>
      <c r="F556" s="2510">
        <v>0</v>
      </c>
      <c r="G556" s="2512">
        <v>0</v>
      </c>
      <c r="H556" s="2513">
        <v>0</v>
      </c>
      <c r="I556" s="2510">
        <v>0</v>
      </c>
      <c r="J556" s="2514">
        <v>0</v>
      </c>
    </row>
    <row r="557" spans="1:10" x14ac:dyDescent="0.2">
      <c r="A557" s="2097" t="s">
        <v>436</v>
      </c>
      <c r="B557" s="2510">
        <v>0</v>
      </c>
      <c r="C557" s="2511">
        <v>0</v>
      </c>
      <c r="D557" s="2512">
        <v>0</v>
      </c>
      <c r="E557" s="2513">
        <v>0</v>
      </c>
      <c r="F557" s="2510">
        <v>0</v>
      </c>
      <c r="G557" s="2512">
        <v>0</v>
      </c>
      <c r="H557" s="2513">
        <v>0</v>
      </c>
      <c r="I557" s="2510">
        <v>0</v>
      </c>
      <c r="J557" s="2514">
        <v>0</v>
      </c>
    </row>
    <row r="558" spans="1:10" x14ac:dyDescent="0.2">
      <c r="A558" s="2515" t="s">
        <v>286</v>
      </c>
      <c r="B558" s="2516">
        <v>2969.5</v>
      </c>
      <c r="C558" s="2515"/>
      <c r="D558" s="2517">
        <v>3480.1835820000001</v>
      </c>
      <c r="E558" s="2518">
        <v>32.155026404533885</v>
      </c>
      <c r="F558" s="2516">
        <v>19.514823054114693</v>
      </c>
      <c r="G558" s="2517">
        <v>0.22332861067679582</v>
      </c>
      <c r="H558" s="2518">
        <v>13.65967567681054</v>
      </c>
      <c r="I558" s="2516">
        <v>5.3194162270859895</v>
      </c>
      <c r="J558" s="2519">
        <v>7.5408928994440072E-2</v>
      </c>
    </row>
    <row r="559" spans="1:10" x14ac:dyDescent="0.2">
      <c r="A559" s="931" t="s">
        <v>418</v>
      </c>
      <c r="B559" s="2510">
        <v>0</v>
      </c>
      <c r="C559" s="2511">
        <v>3883500</v>
      </c>
      <c r="D559" s="2512">
        <v>0</v>
      </c>
      <c r="E559" s="2513">
        <v>0</v>
      </c>
      <c r="F559" s="2510">
        <v>0</v>
      </c>
      <c r="G559" s="2512">
        <v>0</v>
      </c>
      <c r="H559" s="2513">
        <v>0</v>
      </c>
      <c r="I559" s="2510">
        <v>0</v>
      </c>
      <c r="J559" s="2514">
        <v>0</v>
      </c>
    </row>
    <row r="560" spans="1:10" x14ac:dyDescent="0.2">
      <c r="A560" s="931" t="s">
        <v>419</v>
      </c>
      <c r="B560" s="2510">
        <v>120</v>
      </c>
      <c r="C560" s="2511">
        <v>1010499.9999999999</v>
      </c>
      <c r="D560" s="2512">
        <v>121.25999999999999</v>
      </c>
      <c r="E560" s="2513">
        <v>1.2994117422273332</v>
      </c>
      <c r="F560" s="2510">
        <v>0.78861046186016615</v>
      </c>
      <c r="G560" s="2512">
        <v>9.0248975521857212E-3</v>
      </c>
      <c r="H560" s="2513">
        <v>0.47594393615814884</v>
      </c>
      <c r="I560" s="2510">
        <v>0.18534436373777682</v>
      </c>
      <c r="J560" s="2514">
        <v>2.6274725210360477E-3</v>
      </c>
    </row>
    <row r="561" spans="1:10" x14ac:dyDescent="0.2">
      <c r="A561" s="923" t="s">
        <v>97</v>
      </c>
      <c r="B561" s="2510">
        <v>0</v>
      </c>
      <c r="C561" s="2511">
        <v>998500</v>
      </c>
      <c r="D561" s="2512">
        <v>0</v>
      </c>
      <c r="E561" s="2513">
        <v>0</v>
      </c>
      <c r="F561" s="2510">
        <v>0</v>
      </c>
      <c r="G561" s="2512">
        <v>0</v>
      </c>
      <c r="H561" s="2513">
        <v>0</v>
      </c>
      <c r="I561" s="2510">
        <v>0</v>
      </c>
      <c r="J561" s="2514">
        <v>0</v>
      </c>
    </row>
    <row r="562" spans="1:10" x14ac:dyDescent="0.2">
      <c r="A562" s="923" t="s">
        <v>423</v>
      </c>
      <c r="B562" s="2510">
        <v>0</v>
      </c>
      <c r="C562" s="2511">
        <v>1897499.9999999998</v>
      </c>
      <c r="D562" s="2512">
        <v>0</v>
      </c>
      <c r="E562" s="2513">
        <v>0</v>
      </c>
      <c r="F562" s="2510">
        <v>0</v>
      </c>
      <c r="G562" s="2512">
        <v>0</v>
      </c>
      <c r="H562" s="2513">
        <v>0</v>
      </c>
      <c r="I562" s="2510">
        <v>0</v>
      </c>
      <c r="J562" s="2514">
        <v>0</v>
      </c>
    </row>
    <row r="563" spans="1:10" x14ac:dyDescent="0.2">
      <c r="A563" s="923" t="s">
        <v>424</v>
      </c>
      <c r="B563" s="2510">
        <v>80</v>
      </c>
      <c r="C563" s="2511">
        <v>1520140</v>
      </c>
      <c r="D563" s="2512">
        <v>121.6112</v>
      </c>
      <c r="E563" s="2513">
        <v>0.86627449481822216</v>
      </c>
      <c r="F563" s="2510">
        <v>0.52574030790677739</v>
      </c>
      <c r="G563" s="2512">
        <v>6.016598368123815E-3</v>
      </c>
      <c r="H563" s="2513">
        <v>0.47732239162886259</v>
      </c>
      <c r="I563" s="2510">
        <v>0.18588116845940561</v>
      </c>
      <c r="J563" s="2514">
        <v>2.6350823540344632E-3</v>
      </c>
    </row>
    <row r="564" spans="1:10" x14ac:dyDescent="0.2">
      <c r="A564" s="923" t="s">
        <v>429</v>
      </c>
      <c r="B564" s="2510">
        <v>1470</v>
      </c>
      <c r="C564" s="2511">
        <v>1595500</v>
      </c>
      <c r="D564" s="2512">
        <v>2345.3850000000002</v>
      </c>
      <c r="E564" s="2513">
        <v>15.917793842284834</v>
      </c>
      <c r="F564" s="2510">
        <v>9.6604781577870344</v>
      </c>
      <c r="G564" s="2512">
        <v>0.11055499501427508</v>
      </c>
      <c r="H564" s="2513">
        <v>9.2056058775051977</v>
      </c>
      <c r="I564" s="2510">
        <v>3.5848910650266017</v>
      </c>
      <c r="J564" s="2514">
        <v>5.0820011865001916E-2</v>
      </c>
    </row>
    <row r="565" spans="1:10" x14ac:dyDescent="0.2">
      <c r="A565" s="923" t="s">
        <v>430</v>
      </c>
      <c r="B565" s="2510">
        <v>0</v>
      </c>
      <c r="C565" s="2511">
        <v>949000</v>
      </c>
      <c r="D565" s="2512">
        <v>0</v>
      </c>
      <c r="E565" s="2513">
        <v>0</v>
      </c>
      <c r="F565" s="2510">
        <v>0</v>
      </c>
      <c r="G565" s="2512">
        <v>0</v>
      </c>
      <c r="H565" s="2513">
        <v>0</v>
      </c>
      <c r="I565" s="2510">
        <v>0</v>
      </c>
      <c r="J565" s="2514">
        <v>0</v>
      </c>
    </row>
    <row r="566" spans="1:10" x14ac:dyDescent="0.2">
      <c r="A566" s="923" t="s">
        <v>287</v>
      </c>
      <c r="B566" s="2510">
        <v>0</v>
      </c>
      <c r="C566" s="2511">
        <v>1286500.0000000002</v>
      </c>
      <c r="D566" s="2512">
        <v>0</v>
      </c>
      <c r="E566" s="2513">
        <v>0</v>
      </c>
      <c r="F566" s="2510">
        <v>0</v>
      </c>
      <c r="G566" s="2512">
        <v>0</v>
      </c>
      <c r="H566" s="2513">
        <v>0</v>
      </c>
      <c r="I566" s="2510">
        <v>0</v>
      </c>
      <c r="J566" s="2514">
        <v>0</v>
      </c>
    </row>
    <row r="567" spans="1:10" x14ac:dyDescent="0.2">
      <c r="A567" s="923" t="s">
        <v>433</v>
      </c>
      <c r="B567" s="2510">
        <v>0</v>
      </c>
      <c r="C567" s="2511">
        <v>1540000</v>
      </c>
      <c r="D567" s="2512">
        <v>0</v>
      </c>
      <c r="E567" s="2513">
        <v>0</v>
      </c>
      <c r="F567" s="2510">
        <v>0</v>
      </c>
      <c r="G567" s="2512">
        <v>0</v>
      </c>
      <c r="H567" s="2513">
        <v>0</v>
      </c>
      <c r="I567" s="2510">
        <v>0</v>
      </c>
      <c r="J567" s="2514">
        <v>0</v>
      </c>
    </row>
    <row r="568" spans="1:10" x14ac:dyDescent="0.2">
      <c r="A568" s="923" t="s">
        <v>434</v>
      </c>
      <c r="B568" s="2510">
        <v>144</v>
      </c>
      <c r="C568" s="2511">
        <v>905500</v>
      </c>
      <c r="D568" s="2512">
        <v>130.392</v>
      </c>
      <c r="E568" s="2513">
        <v>1.5592940906727999</v>
      </c>
      <c r="F568" s="2510">
        <v>0.94633255423219931</v>
      </c>
      <c r="G568" s="2512">
        <v>1.0829877062622867E-2</v>
      </c>
      <c r="H568" s="2513">
        <v>0.51178691838638757</v>
      </c>
      <c r="I568" s="2510">
        <v>0.19930250928992407</v>
      </c>
      <c r="J568" s="2514">
        <v>2.8253455134663727E-3</v>
      </c>
    </row>
    <row r="569" spans="1:10" x14ac:dyDescent="0.2">
      <c r="A569" s="897" t="s">
        <v>99</v>
      </c>
      <c r="B569" s="2510">
        <v>160</v>
      </c>
      <c r="C569" s="2511">
        <v>1688500</v>
      </c>
      <c r="D569" s="2512">
        <v>270.16000000000003</v>
      </c>
      <c r="E569" s="2513">
        <v>1.7325489896364443</v>
      </c>
      <c r="F569" s="2510">
        <v>1.0514806158135548</v>
      </c>
      <c r="G569" s="2512">
        <v>1.203319673624763E-2</v>
      </c>
      <c r="H569" s="2513">
        <v>1.0603745158542432</v>
      </c>
      <c r="I569" s="2510">
        <v>0.41293611502059863</v>
      </c>
      <c r="J569" s="2514">
        <v>5.8538510331774592E-3</v>
      </c>
    </row>
    <row r="570" spans="1:10" x14ac:dyDescent="0.2">
      <c r="A570" s="2515" t="s">
        <v>288</v>
      </c>
      <c r="B570" s="2516">
        <v>1974</v>
      </c>
      <c r="C570" s="2515"/>
      <c r="D570" s="2517">
        <v>2988.8081999999999</v>
      </c>
      <c r="E570" s="2518">
        <v>21.375323159639631</v>
      </c>
      <c r="F570" s="2516">
        <v>12.972642097599731</v>
      </c>
      <c r="G570" s="2517">
        <v>0.14845956473345512</v>
      </c>
      <c r="H570" s="2518">
        <v>11.731033639532837</v>
      </c>
      <c r="I570" s="2516">
        <v>4.5683552215343068</v>
      </c>
      <c r="J570" s="2519">
        <v>6.4761763286716248E-2</v>
      </c>
    </row>
    <row r="571" spans="1:10" x14ac:dyDescent="0.2">
      <c r="A571" s="2520" t="s">
        <v>113</v>
      </c>
      <c r="B571" s="2521">
        <v>4943.5</v>
      </c>
      <c r="C571" s="2520"/>
      <c r="D571" s="2522">
        <v>6468.9917820000001</v>
      </c>
      <c r="E571" s="2523">
        <v>53.53034956417352</v>
      </c>
      <c r="F571" s="2521">
        <v>32.487465151714424</v>
      </c>
      <c r="G571" s="2522">
        <v>0.371788175410251</v>
      </c>
      <c r="H571" s="2523">
        <v>25.390709316343379</v>
      </c>
      <c r="I571" s="2521">
        <v>9.8877714486202954</v>
      </c>
      <c r="J571" s="2524">
        <v>0.14017069228115633</v>
      </c>
    </row>
    <row r="572" spans="1:10" x14ac:dyDescent="0.2">
      <c r="A572" s="923" t="s">
        <v>911</v>
      </c>
      <c r="B572" s="2510">
        <v>0</v>
      </c>
      <c r="C572" s="2511">
        <v>4620000.0000000009</v>
      </c>
      <c r="D572" s="2512">
        <v>0</v>
      </c>
      <c r="E572" s="2513">
        <v>0</v>
      </c>
      <c r="F572" s="2510">
        <v>0</v>
      </c>
      <c r="G572" s="2512">
        <v>0</v>
      </c>
      <c r="H572" s="2513">
        <v>0</v>
      </c>
      <c r="I572" s="2510">
        <v>0</v>
      </c>
      <c r="J572" s="2514">
        <v>0</v>
      </c>
    </row>
    <row r="573" spans="1:10" x14ac:dyDescent="0.2">
      <c r="A573" s="923" t="s">
        <v>912</v>
      </c>
      <c r="B573" s="2510">
        <v>36</v>
      </c>
      <c r="C573" s="2511">
        <v>918000</v>
      </c>
      <c r="D573" s="2512">
        <v>33.048000000000002</v>
      </c>
      <c r="E573" s="2513">
        <v>0.38982352266819997</v>
      </c>
      <c r="F573" s="2510">
        <v>0.23658313855804983</v>
      </c>
      <c r="G573" s="2512">
        <v>2.7074692656557167E-3</v>
      </c>
      <c r="H573" s="2513">
        <v>0.12971297379312641</v>
      </c>
      <c r="I573" s="2510">
        <v>5.0513446584249125E-2</v>
      </c>
      <c r="J573" s="2514">
        <v>7.1608701859804814E-4</v>
      </c>
    </row>
    <row r="574" spans="1:10" x14ac:dyDescent="0.2">
      <c r="A574" s="923" t="s">
        <v>913</v>
      </c>
      <c r="B574" s="2510">
        <v>8</v>
      </c>
      <c r="C574" s="2511">
        <v>1310000.0000000002</v>
      </c>
      <c r="D574" s="2512">
        <v>10.480000000000002</v>
      </c>
      <c r="E574" s="2513">
        <v>8.6627449481822202E-2</v>
      </c>
      <c r="F574" s="2510">
        <v>5.2574030790677732E-2</v>
      </c>
      <c r="G574" s="2512">
        <v>6.0165983681238148E-4</v>
      </c>
      <c r="H574" s="2513">
        <v>4.1133864843620332E-2</v>
      </c>
      <c r="I574" s="2510">
        <v>1.6018546362954821E-2</v>
      </c>
      <c r="J574" s="2514">
        <v>2.2708157694588312E-4</v>
      </c>
    </row>
    <row r="575" spans="1:10" x14ac:dyDescent="0.2">
      <c r="A575" s="897" t="s">
        <v>914</v>
      </c>
      <c r="B575" s="2510">
        <v>600</v>
      </c>
      <c r="C575" s="2511">
        <v>1335000</v>
      </c>
      <c r="D575" s="2512">
        <v>801</v>
      </c>
      <c r="E575" s="2513">
        <v>6.497058711136666</v>
      </c>
      <c r="F575" s="2510">
        <v>3.9430523093008305</v>
      </c>
      <c r="G575" s="2512">
        <v>4.512448776092861E-2</v>
      </c>
      <c r="H575" s="2513">
        <v>3.1439146698225078</v>
      </c>
      <c r="I575" s="2510">
        <v>1.2243182859472144</v>
      </c>
      <c r="J575" s="2514">
        <v>1.7356139611989726E-2</v>
      </c>
    </row>
    <row r="576" spans="1:10" x14ac:dyDescent="0.2">
      <c r="A576" s="2520" t="s">
        <v>289</v>
      </c>
      <c r="B576" s="2521">
        <v>644</v>
      </c>
      <c r="C576" s="2520"/>
      <c r="D576" s="2522">
        <v>844.52800000000002</v>
      </c>
      <c r="E576" s="2523">
        <v>6.9735096832866885</v>
      </c>
      <c r="F576" s="2521">
        <v>4.2322094786495583</v>
      </c>
      <c r="G576" s="2522">
        <v>4.8433616863396707E-2</v>
      </c>
      <c r="H576" s="2523">
        <v>3.3147615084592545</v>
      </c>
      <c r="I576" s="2521">
        <v>1.2908502788944185</v>
      </c>
      <c r="J576" s="2524">
        <v>1.8299308207533661E-2</v>
      </c>
    </row>
    <row r="577" spans="1:10" x14ac:dyDescent="0.2">
      <c r="A577" s="923" t="s">
        <v>952</v>
      </c>
      <c r="B577" s="2510">
        <v>62.684999999999981</v>
      </c>
      <c r="C577" s="2511">
        <v>8061000.0000000028</v>
      </c>
      <c r="D577" s="2512">
        <v>505.303785</v>
      </c>
      <c r="E577" s="2513">
        <v>0.67878020884600299</v>
      </c>
      <c r="F577" s="2510">
        <v>0.41195039001420419</v>
      </c>
      <c r="G577" s="2512">
        <v>4.7143808588230151E-3</v>
      </c>
      <c r="H577" s="2513">
        <v>1.9833108394236434</v>
      </c>
      <c r="I577" s="2510">
        <v>0.77235039192739052</v>
      </c>
      <c r="J577" s="2514">
        <v>1.0948967589172085E-2</v>
      </c>
    </row>
    <row r="578" spans="1:10" x14ac:dyDescent="0.2">
      <c r="A578" s="923" t="s">
        <v>290</v>
      </c>
      <c r="B578" s="2510">
        <v>555.27620277094195</v>
      </c>
      <c r="C578" s="2511">
        <v>12158464</v>
      </c>
      <c r="D578" s="2512">
        <v>6751.3057214471983</v>
      </c>
      <c r="E578" s="2513">
        <v>6.0127701504997297</v>
      </c>
      <c r="F578" s="2510">
        <v>3.6491385227262647</v>
      </c>
      <c r="G578" s="2512">
        <v>4.1760923693120476E-2</v>
      </c>
      <c r="H578" s="2513">
        <v>26.498787887783365</v>
      </c>
      <c r="I578" s="2510">
        <v>10.319284705103442</v>
      </c>
      <c r="J578" s="2514">
        <v>0.14628789596087716</v>
      </c>
    </row>
    <row r="579" spans="1:10" x14ac:dyDescent="0.2">
      <c r="A579" s="923" t="s">
        <v>75</v>
      </c>
      <c r="B579" s="2510">
        <v>553.33689722905808</v>
      </c>
      <c r="C579" s="2511">
        <v>13258464</v>
      </c>
      <c r="D579" s="2512">
        <v>7336.397331783166</v>
      </c>
      <c r="E579" s="2513">
        <v>5.9917705138923099</v>
      </c>
      <c r="F579" s="2510">
        <v>3.6363938840673229</v>
      </c>
      <c r="G579" s="2512">
        <v>4.161507341113807E-2</v>
      </c>
      <c r="H579" s="2513">
        <v>28.795264912658926</v>
      </c>
      <c r="I579" s="2510">
        <v>11.213589770632314</v>
      </c>
      <c r="J579" s="2514">
        <v>0.15896571328271855</v>
      </c>
    </row>
    <row r="580" spans="1:10" x14ac:dyDescent="0.2">
      <c r="A580" s="923" t="s">
        <v>205</v>
      </c>
      <c r="B580" s="2510">
        <v>56</v>
      </c>
      <c r="C580" s="2511">
        <v>3219999.9999999995</v>
      </c>
      <c r="D580" s="2512">
        <v>180.31999999999996</v>
      </c>
      <c r="E580" s="2513">
        <v>0.6063921463727554</v>
      </c>
      <c r="F580" s="2510">
        <v>0.36801821553474418</v>
      </c>
      <c r="G580" s="2512">
        <v>4.2116188576866703E-3</v>
      </c>
      <c r="H580" s="2513">
        <v>0.70775367448488702</v>
      </c>
      <c r="I580" s="2510">
        <v>0.27561682062671872</v>
      </c>
      <c r="J580" s="2514">
        <v>3.9071898811909953E-3</v>
      </c>
    </row>
    <row r="581" spans="1:10" x14ac:dyDescent="0.2">
      <c r="A581" s="923" t="s">
        <v>93</v>
      </c>
      <c r="B581" s="2510">
        <v>104</v>
      </c>
      <c r="C581" s="2511">
        <v>120000</v>
      </c>
      <c r="D581" s="2512">
        <v>12.48</v>
      </c>
      <c r="E581" s="2513">
        <v>1.1261568432636888</v>
      </c>
      <c r="F581" s="2510">
        <v>0.68346240027881056</v>
      </c>
      <c r="G581" s="2512">
        <v>7.8215778785609598E-3</v>
      </c>
      <c r="H581" s="2513">
        <v>4.8983839050418101E-2</v>
      </c>
      <c r="I581" s="2510">
        <v>1.9075520859701919E-2</v>
      </c>
      <c r="J581" s="2514">
        <v>2.7041775575234933E-4</v>
      </c>
    </row>
    <row r="582" spans="1:10" x14ac:dyDescent="0.2">
      <c r="A582" s="897" t="s">
        <v>219</v>
      </c>
      <c r="B582" s="2510">
        <v>640.15000000000009</v>
      </c>
      <c r="C582" s="2511">
        <v>934000</v>
      </c>
      <c r="D582" s="2512">
        <v>597.90010000000007</v>
      </c>
      <c r="E582" s="2513">
        <v>6.9318202232235633</v>
      </c>
      <c r="F582" s="2510">
        <v>4.2069082263315449</v>
      </c>
      <c r="G582" s="2512">
        <v>4.8144068066930758E-2</v>
      </c>
      <c r="H582" s="2513">
        <v>2.3467501816209047</v>
      </c>
      <c r="I582" s="2510">
        <v>0.91388267865127115</v>
      </c>
      <c r="J582" s="2514">
        <v>1.2955352821002023E-2</v>
      </c>
    </row>
    <row r="583" spans="1:10" x14ac:dyDescent="0.2">
      <c r="A583" s="2515" t="s">
        <v>1839</v>
      </c>
      <c r="B583" s="2516">
        <v>1971.4481000000001</v>
      </c>
      <c r="C583" s="2515"/>
      <c r="D583" s="2517">
        <v>15383.706938230365</v>
      </c>
      <c r="E583" s="2518">
        <v>21.347690086098048</v>
      </c>
      <c r="F583" s="2516">
        <v>12.955871638952891</v>
      </c>
      <c r="G583" s="2517">
        <v>0.14826764276625995</v>
      </c>
      <c r="H583" s="2518">
        <v>60.380851335022143</v>
      </c>
      <c r="I583" s="2516">
        <v>23.51379988780084</v>
      </c>
      <c r="J583" s="2519">
        <v>0.33333553729071319</v>
      </c>
    </row>
    <row r="584" spans="1:10" x14ac:dyDescent="0.2">
      <c r="A584" s="923" t="s">
        <v>958</v>
      </c>
      <c r="B584" s="2510">
        <v>150</v>
      </c>
      <c r="C584" s="2511">
        <v>2560000.0000000005</v>
      </c>
      <c r="D584" s="2512">
        <v>384.00000000000006</v>
      </c>
      <c r="E584" s="2513">
        <v>1.6242646777841665</v>
      </c>
      <c r="F584" s="2510">
        <v>0.98576307732520763</v>
      </c>
      <c r="G584" s="2512">
        <v>1.1281121940232152E-2</v>
      </c>
      <c r="H584" s="2513">
        <v>1.5071950477051725</v>
      </c>
      <c r="I584" s="2510">
        <v>0.58693910337544375</v>
      </c>
      <c r="J584" s="2514">
        <v>8.3205463308415172E-3</v>
      </c>
    </row>
    <row r="585" spans="1:10" x14ac:dyDescent="0.2">
      <c r="A585" s="923" t="s">
        <v>959</v>
      </c>
      <c r="B585" s="2510">
        <v>0</v>
      </c>
      <c r="C585" s="2511">
        <v>1687000</v>
      </c>
      <c r="D585" s="2512">
        <v>0</v>
      </c>
      <c r="E585" s="2513">
        <v>0</v>
      </c>
      <c r="F585" s="2510">
        <v>0</v>
      </c>
      <c r="G585" s="2512">
        <v>0</v>
      </c>
      <c r="H585" s="2513">
        <v>0</v>
      </c>
      <c r="I585" s="2510">
        <v>0</v>
      </c>
      <c r="J585" s="2514">
        <v>0</v>
      </c>
    </row>
    <row r="586" spans="1:10" x14ac:dyDescent="0.2">
      <c r="A586" s="923" t="s">
        <v>960</v>
      </c>
      <c r="B586" s="2510">
        <v>112</v>
      </c>
      <c r="C586" s="2511">
        <v>1100000</v>
      </c>
      <c r="D586" s="2512">
        <v>123.2</v>
      </c>
      <c r="E586" s="2513">
        <v>1.2127842927455108</v>
      </c>
      <c r="F586" s="2510">
        <v>0.73603643106948835</v>
      </c>
      <c r="G586" s="2512">
        <v>8.4232377153733405E-3</v>
      </c>
      <c r="H586" s="2513">
        <v>0.48355841113874276</v>
      </c>
      <c r="I586" s="2510">
        <v>0.1883096289996215</v>
      </c>
      <c r="J586" s="2514">
        <v>2.6695086144783203E-3</v>
      </c>
    </row>
    <row r="587" spans="1:10" x14ac:dyDescent="0.2">
      <c r="A587" s="923" t="s">
        <v>962</v>
      </c>
      <c r="B587" s="2510">
        <v>100</v>
      </c>
      <c r="C587" s="2511">
        <v>1265000.0000000002</v>
      </c>
      <c r="D587" s="2512">
        <v>126.50000000000003</v>
      </c>
      <c r="E587" s="2513">
        <v>1.0828431185227778</v>
      </c>
      <c r="F587" s="2510">
        <v>0.65717538488347171</v>
      </c>
      <c r="G587" s="2512">
        <v>7.5207479601547686E-3</v>
      </c>
      <c r="H587" s="2513">
        <v>0.49651086857995919</v>
      </c>
      <c r="I587" s="2510">
        <v>0.19335363691925428</v>
      </c>
      <c r="J587" s="2514">
        <v>2.7410133095089901E-3</v>
      </c>
    </row>
    <row r="588" spans="1:10" x14ac:dyDescent="0.2">
      <c r="A588" s="923" t="s">
        <v>963</v>
      </c>
      <c r="B588" s="2510">
        <v>0</v>
      </c>
      <c r="C588" s="2511">
        <v>1750000</v>
      </c>
      <c r="D588" s="2512">
        <v>0</v>
      </c>
      <c r="E588" s="2513">
        <v>0</v>
      </c>
      <c r="F588" s="2510">
        <v>0</v>
      </c>
      <c r="G588" s="2512">
        <v>0</v>
      </c>
      <c r="H588" s="2513">
        <v>0</v>
      </c>
      <c r="I588" s="2510">
        <v>0</v>
      </c>
      <c r="J588" s="2514">
        <v>0</v>
      </c>
    </row>
    <row r="589" spans="1:10" x14ac:dyDescent="0.2">
      <c r="A589" s="2159" t="s">
        <v>1497</v>
      </c>
      <c r="B589" s="2510">
        <v>0</v>
      </c>
      <c r="C589" s="2511">
        <v>5000000</v>
      </c>
      <c r="D589" s="2512">
        <v>0</v>
      </c>
      <c r="E589" s="2513">
        <v>0</v>
      </c>
      <c r="F589" s="2510">
        <v>0</v>
      </c>
      <c r="G589" s="2512">
        <v>0</v>
      </c>
      <c r="H589" s="2513">
        <v>0</v>
      </c>
      <c r="I589" s="2510">
        <v>0</v>
      </c>
      <c r="J589" s="2514">
        <v>0</v>
      </c>
    </row>
    <row r="590" spans="1:10" x14ac:dyDescent="0.2">
      <c r="A590" s="2159" t="s">
        <v>1577</v>
      </c>
      <c r="B590" s="2510">
        <v>0</v>
      </c>
      <c r="C590" s="2511">
        <v>1749999.9999999998</v>
      </c>
      <c r="D590" s="2512">
        <v>0</v>
      </c>
      <c r="E590" s="2513">
        <v>0</v>
      </c>
      <c r="F590" s="2510">
        <v>0</v>
      </c>
      <c r="G590" s="2512">
        <v>0</v>
      </c>
      <c r="H590" s="2513">
        <v>0</v>
      </c>
      <c r="I590" s="2510">
        <v>0</v>
      </c>
      <c r="J590" s="2514">
        <v>0</v>
      </c>
    </row>
    <row r="591" spans="1:10" x14ac:dyDescent="0.2">
      <c r="A591" s="923" t="s">
        <v>961</v>
      </c>
      <c r="B591" s="2510">
        <v>0</v>
      </c>
      <c r="C591" s="2511">
        <v>1321000</v>
      </c>
      <c r="D591" s="2512">
        <v>0</v>
      </c>
      <c r="E591" s="2513">
        <v>0</v>
      </c>
      <c r="F591" s="2510">
        <v>0</v>
      </c>
      <c r="G591" s="2512">
        <v>0</v>
      </c>
      <c r="H591" s="2513">
        <v>0</v>
      </c>
      <c r="I591" s="2510">
        <v>0</v>
      </c>
      <c r="J591" s="2514">
        <v>0</v>
      </c>
    </row>
    <row r="592" spans="1:10" x14ac:dyDescent="0.2">
      <c r="A592" s="923" t="s">
        <v>966</v>
      </c>
      <c r="B592" s="2510">
        <v>112</v>
      </c>
      <c r="C592" s="2511">
        <v>2879999.9999999995</v>
      </c>
      <c r="D592" s="2512">
        <v>322.55999999999995</v>
      </c>
      <c r="E592" s="2513">
        <v>1.2127842927455108</v>
      </c>
      <c r="F592" s="2510">
        <v>0.73603643106948835</v>
      </c>
      <c r="G592" s="2512">
        <v>8.4232377153733405E-3</v>
      </c>
      <c r="H592" s="2513">
        <v>1.2660438400723446</v>
      </c>
      <c r="I592" s="2510">
        <v>0.49302884683537263</v>
      </c>
      <c r="J592" s="2514">
        <v>6.9892589179068737E-3</v>
      </c>
    </row>
    <row r="593" spans="1:10" x14ac:dyDescent="0.2">
      <c r="A593" s="923" t="s">
        <v>965</v>
      </c>
      <c r="B593" s="2510">
        <v>25</v>
      </c>
      <c r="C593" s="2511">
        <v>1976000.0000000002</v>
      </c>
      <c r="D593" s="2512">
        <v>49.400000000000006</v>
      </c>
      <c r="E593" s="2513">
        <v>0.27071077963069445</v>
      </c>
      <c r="F593" s="2510">
        <v>0.16429384622086793</v>
      </c>
      <c r="G593" s="2512">
        <v>1.8801869900386921E-3</v>
      </c>
      <c r="H593" s="2513">
        <v>0.19389436290790499</v>
      </c>
      <c r="I593" s="2510">
        <v>7.5507270069653437E-2</v>
      </c>
      <c r="J593" s="2514">
        <v>1.0704036165197163E-3</v>
      </c>
    </row>
    <row r="594" spans="1:10" x14ac:dyDescent="0.2">
      <c r="A594" s="923" t="s">
        <v>1010</v>
      </c>
      <c r="B594" s="2510">
        <v>0</v>
      </c>
      <c r="C594" s="2511">
        <v>1299999.9999999998</v>
      </c>
      <c r="D594" s="2512">
        <v>0</v>
      </c>
      <c r="E594" s="2513">
        <v>0</v>
      </c>
      <c r="F594" s="2510">
        <v>0</v>
      </c>
      <c r="G594" s="2512">
        <v>0</v>
      </c>
      <c r="H594" s="2513">
        <v>0</v>
      </c>
      <c r="I594" s="2510">
        <v>0</v>
      </c>
      <c r="J594" s="2514">
        <v>0</v>
      </c>
    </row>
    <row r="595" spans="1:10" x14ac:dyDescent="0.2">
      <c r="A595" s="923" t="s">
        <v>1011</v>
      </c>
      <c r="B595" s="2510">
        <v>12</v>
      </c>
      <c r="C595" s="2511">
        <v>1674000</v>
      </c>
      <c r="D595" s="2512">
        <v>20.088000000000001</v>
      </c>
      <c r="E595" s="2513">
        <v>0.12994117422273332</v>
      </c>
      <c r="F595" s="2510">
        <v>7.8861046186016609E-2</v>
      </c>
      <c r="G595" s="2512">
        <v>9.0248975521857228E-4</v>
      </c>
      <c r="H595" s="2513">
        <v>7.8845140933076832E-2</v>
      </c>
      <c r="I595" s="2510">
        <v>3.07042518453279E-2</v>
      </c>
      <c r="J595" s="2514">
        <v>4.3526857993214689E-4</v>
      </c>
    </row>
    <row r="596" spans="1:10" x14ac:dyDescent="0.2">
      <c r="A596" s="923" t="s">
        <v>967</v>
      </c>
      <c r="B596" s="2510">
        <v>22.5</v>
      </c>
      <c r="C596" s="2511">
        <v>2320999.9999999995</v>
      </c>
      <c r="D596" s="2512">
        <v>52.222499999999989</v>
      </c>
      <c r="E596" s="2513">
        <v>0.24363970166762497</v>
      </c>
      <c r="F596" s="2510">
        <v>0.14786446159878114</v>
      </c>
      <c r="G596" s="2512">
        <v>1.6921682910348227E-3</v>
      </c>
      <c r="H596" s="2513">
        <v>0.2049726390072483</v>
      </c>
      <c r="I596" s="2510">
        <v>7.982142532818777E-2</v>
      </c>
      <c r="J596" s="2514">
        <v>1.1315617988603413E-3</v>
      </c>
    </row>
    <row r="597" spans="1:10" x14ac:dyDescent="0.2">
      <c r="A597" s="923" t="s">
        <v>968</v>
      </c>
      <c r="B597" s="2510">
        <v>72</v>
      </c>
      <c r="C597" s="2511">
        <v>1335000.0000000002</v>
      </c>
      <c r="D597" s="2512">
        <v>96.120000000000019</v>
      </c>
      <c r="E597" s="2513">
        <v>0.77964704533639995</v>
      </c>
      <c r="F597" s="2510">
        <v>0.47316627711609965</v>
      </c>
      <c r="G597" s="2512">
        <v>5.4149385313114334E-3</v>
      </c>
      <c r="H597" s="2513">
        <v>0.37726976037870102</v>
      </c>
      <c r="I597" s="2510">
        <v>0.14691819431366576</v>
      </c>
      <c r="J597" s="2514">
        <v>2.0827367534387679E-3</v>
      </c>
    </row>
    <row r="598" spans="1:10" x14ac:dyDescent="0.2">
      <c r="A598" s="923" t="s">
        <v>969</v>
      </c>
      <c r="B598" s="2510">
        <v>22.5</v>
      </c>
      <c r="C598" s="2511">
        <v>1774999.9999999998</v>
      </c>
      <c r="D598" s="2512">
        <v>39.937499999999993</v>
      </c>
      <c r="E598" s="2513">
        <v>0.24363970166762497</v>
      </c>
      <c r="F598" s="2510">
        <v>0.14786446159878114</v>
      </c>
      <c r="G598" s="2512">
        <v>1.6921682910348227E-3</v>
      </c>
      <c r="H598" s="2513">
        <v>0.15675417244199299</v>
      </c>
      <c r="I598" s="2510">
        <v>6.1043959481918694E-2</v>
      </c>
      <c r="J598" s="2514">
        <v>8.653693205416226E-4</v>
      </c>
    </row>
    <row r="599" spans="1:10" x14ac:dyDescent="0.2">
      <c r="A599" s="923" t="s">
        <v>970</v>
      </c>
      <c r="B599" s="2510">
        <v>364</v>
      </c>
      <c r="C599" s="2511">
        <v>1821999.9999999995</v>
      </c>
      <c r="D599" s="2512">
        <v>663.20799999999986</v>
      </c>
      <c r="E599" s="2513">
        <v>3.9415489514229107</v>
      </c>
      <c r="F599" s="2510">
        <v>2.3921184009758369</v>
      </c>
      <c r="G599" s="2512">
        <v>2.7375522574963361E-2</v>
      </c>
      <c r="H599" s="2513">
        <v>2.6030828468709677</v>
      </c>
      <c r="I599" s="2510">
        <v>1.0137049710193258</v>
      </c>
      <c r="J599" s="2514">
        <v>1.4370450236939426E-2</v>
      </c>
    </row>
    <row r="600" spans="1:10" x14ac:dyDescent="0.2">
      <c r="A600" s="923" t="s">
        <v>971</v>
      </c>
      <c r="B600" s="2510">
        <v>0</v>
      </c>
      <c r="C600" s="2511">
        <v>1470000</v>
      </c>
      <c r="D600" s="2512">
        <v>0</v>
      </c>
      <c r="E600" s="2513">
        <v>0</v>
      </c>
      <c r="F600" s="2510">
        <v>0</v>
      </c>
      <c r="G600" s="2512">
        <v>0</v>
      </c>
      <c r="H600" s="2513">
        <v>0</v>
      </c>
      <c r="I600" s="2510">
        <v>0</v>
      </c>
      <c r="J600" s="2514">
        <v>0</v>
      </c>
    </row>
    <row r="601" spans="1:10" x14ac:dyDescent="0.2">
      <c r="A601" s="923" t="s">
        <v>972</v>
      </c>
      <c r="B601" s="2510">
        <v>620</v>
      </c>
      <c r="C601" s="2511">
        <v>1270000</v>
      </c>
      <c r="D601" s="2512">
        <v>787.4</v>
      </c>
      <c r="E601" s="2513">
        <v>6.7136273348412212</v>
      </c>
      <c r="F601" s="2510">
        <v>4.074487386277525</v>
      </c>
      <c r="G601" s="2512">
        <v>4.6628637352959565E-2</v>
      </c>
      <c r="H601" s="2513">
        <v>3.0905348452162826</v>
      </c>
      <c r="I601" s="2510">
        <v>1.2035308593693343</v>
      </c>
      <c r="J601" s="2514">
        <v>1.7061453596105759E-2</v>
      </c>
    </row>
    <row r="602" spans="1:10" x14ac:dyDescent="0.2">
      <c r="A602" s="923" t="s">
        <v>973</v>
      </c>
      <c r="B602" s="2510">
        <v>0</v>
      </c>
      <c r="C602" s="2511">
        <v>7096999.9999999981</v>
      </c>
      <c r="D602" s="2512">
        <v>0</v>
      </c>
      <c r="E602" s="2513">
        <v>0</v>
      </c>
      <c r="F602" s="2510">
        <v>0</v>
      </c>
      <c r="G602" s="2512">
        <v>0</v>
      </c>
      <c r="H602" s="2513">
        <v>0</v>
      </c>
      <c r="I602" s="2510">
        <v>0</v>
      </c>
      <c r="J602" s="2514">
        <v>0</v>
      </c>
    </row>
    <row r="603" spans="1:10" x14ac:dyDescent="0.2">
      <c r="A603" s="923" t="s">
        <v>293</v>
      </c>
      <c r="B603" s="2510">
        <v>50</v>
      </c>
      <c r="C603" s="2511">
        <v>1855999.9999999998</v>
      </c>
      <c r="D603" s="2512">
        <v>92.799999999999983</v>
      </c>
      <c r="E603" s="2513">
        <v>0.54142155926138891</v>
      </c>
      <c r="F603" s="2510">
        <v>0.32858769244173586</v>
      </c>
      <c r="G603" s="2512">
        <v>3.7603739800773843E-3</v>
      </c>
      <c r="H603" s="2513">
        <v>0.36423880319541657</v>
      </c>
      <c r="I603" s="2510">
        <v>0.14184361664906553</v>
      </c>
      <c r="J603" s="2514">
        <v>2.0107986966200328E-3</v>
      </c>
    </row>
    <row r="604" spans="1:10" x14ac:dyDescent="0.2">
      <c r="A604" s="897" t="s">
        <v>975</v>
      </c>
      <c r="B604" s="2510">
        <v>14</v>
      </c>
      <c r="C604" s="2511">
        <v>1652000.0000000005</v>
      </c>
      <c r="D604" s="2512">
        <v>23.128000000000007</v>
      </c>
      <c r="E604" s="2513">
        <v>0.15159803659318885</v>
      </c>
      <c r="F604" s="2510">
        <v>9.2004553883686044E-2</v>
      </c>
      <c r="G604" s="2512">
        <v>1.0529047144216676E-3</v>
      </c>
      <c r="H604" s="2513">
        <v>9.0777101727409465E-2</v>
      </c>
      <c r="I604" s="2510">
        <v>3.53508530803835E-2</v>
      </c>
      <c r="J604" s="2514">
        <v>5.0113957171797564E-4</v>
      </c>
    </row>
    <row r="605" spans="1:10" x14ac:dyDescent="0.2">
      <c r="A605" s="923" t="s">
        <v>1161</v>
      </c>
      <c r="B605" s="2510">
        <v>0</v>
      </c>
      <c r="C605" s="2511">
        <v>0</v>
      </c>
      <c r="D605" s="2512">
        <v>0</v>
      </c>
      <c r="E605" s="2513">
        <v>0</v>
      </c>
      <c r="F605" s="2510">
        <v>0</v>
      </c>
      <c r="G605" s="2512">
        <v>0</v>
      </c>
      <c r="H605" s="2513">
        <v>0</v>
      </c>
      <c r="I605" s="2510">
        <v>0</v>
      </c>
      <c r="J605" s="2514">
        <v>0</v>
      </c>
    </row>
    <row r="606" spans="1:10" x14ac:dyDescent="0.2">
      <c r="A606" s="2515" t="s">
        <v>294</v>
      </c>
      <c r="B606" s="2516">
        <v>1676</v>
      </c>
      <c r="C606" s="2515"/>
      <c r="D606" s="2517">
        <v>2780.5640000000003</v>
      </c>
      <c r="E606" s="2518">
        <v>18.148450666441754</v>
      </c>
      <c r="F606" s="2516">
        <v>11.014259450646986</v>
      </c>
      <c r="G606" s="2517">
        <v>0.12604773581219392</v>
      </c>
      <c r="H606" s="2518">
        <v>10.913677840175222</v>
      </c>
      <c r="I606" s="2516">
        <v>4.250056617286555</v>
      </c>
      <c r="J606" s="2519">
        <v>6.02495093434115E-2</v>
      </c>
    </row>
    <row r="607" spans="1:10" x14ac:dyDescent="0.2">
      <c r="A607" s="2520" t="s">
        <v>1840</v>
      </c>
      <c r="B607" s="2521">
        <v>3647.4481000000001</v>
      </c>
      <c r="C607" s="2520"/>
      <c r="D607" s="2522">
        <v>18164.270938230366</v>
      </c>
      <c r="E607" s="2523">
        <v>39.496140752539802</v>
      </c>
      <c r="F607" s="2521">
        <v>23.970131089599878</v>
      </c>
      <c r="G607" s="2522">
        <v>0.27431537857845384</v>
      </c>
      <c r="H607" s="2523">
        <v>71.294529175197368</v>
      </c>
      <c r="I607" s="2521">
        <v>27.763856505087396</v>
      </c>
      <c r="J607" s="2524">
        <v>0.39358504663412464</v>
      </c>
    </row>
    <row r="608" spans="1:10" x14ac:dyDescent="0.2">
      <c r="A608" s="2525" t="s">
        <v>200</v>
      </c>
      <c r="B608" s="2526">
        <v>9234.9480999999996</v>
      </c>
      <c r="C608" s="2527"/>
      <c r="D608" s="2528">
        <v>25477.790720230365</v>
      </c>
      <c r="E608" s="2529">
        <v>100</v>
      </c>
      <c r="F608" s="2526">
        <v>60.68980571996385</v>
      </c>
      <c r="G608" s="2528">
        <v>0.69453717085210154</v>
      </c>
      <c r="H608" s="2529">
        <v>100</v>
      </c>
      <c r="I608" s="2526">
        <v>38.942478232602106</v>
      </c>
      <c r="J608" s="2530">
        <v>0.55205504712281472</v>
      </c>
    </row>
    <row r="609" spans="1:10" x14ac:dyDescent="0.2">
      <c r="A609" s="2550" t="s">
        <v>1857</v>
      </c>
      <c r="B609" s="2510"/>
      <c r="C609" s="2509"/>
      <c r="D609" s="2512"/>
      <c r="E609" s="2513"/>
      <c r="F609" s="2510">
        <v>0</v>
      </c>
      <c r="G609" s="2512"/>
      <c r="H609" s="2513"/>
      <c r="I609" s="2510">
        <v>0</v>
      </c>
      <c r="J609" s="2514">
        <v>0</v>
      </c>
    </row>
    <row r="610" spans="1:10" x14ac:dyDescent="0.2">
      <c r="A610" s="2160" t="s">
        <v>1841</v>
      </c>
      <c r="B610" s="2510">
        <v>0</v>
      </c>
      <c r="C610" s="2511">
        <v>6074131.1697809063</v>
      </c>
      <c r="D610" s="2512">
        <v>0</v>
      </c>
      <c r="E610" s="2513">
        <v>0</v>
      </c>
      <c r="F610" s="2510">
        <v>0</v>
      </c>
      <c r="G610" s="2512">
        <v>0</v>
      </c>
      <c r="H610" s="2513">
        <v>0</v>
      </c>
      <c r="I610" s="2510">
        <v>0</v>
      </c>
      <c r="J610" s="2514">
        <v>0</v>
      </c>
    </row>
    <row r="611" spans="1:10" x14ac:dyDescent="0.2">
      <c r="A611" s="2160" t="s">
        <v>1842</v>
      </c>
      <c r="B611" s="2510">
        <v>1500.88</v>
      </c>
      <c r="C611" s="2511">
        <v>1319748.8219296124</v>
      </c>
      <c r="D611" s="2512">
        <v>1980.7846118577168</v>
      </c>
      <c r="E611" s="2513">
        <v>92.493328978424714</v>
      </c>
      <c r="F611" s="2510">
        <v>9.8634139166390504</v>
      </c>
      <c r="G611" s="2512">
        <v>0.11287740198437091</v>
      </c>
      <c r="H611" s="2513">
        <v>73.726300264880052</v>
      </c>
      <c r="I611" s="2510">
        <v>3.0276040209990742</v>
      </c>
      <c r="J611" s="2514">
        <v>4.2919818058281413E-2</v>
      </c>
    </row>
    <row r="612" spans="1:10" x14ac:dyDescent="0.2">
      <c r="A612" s="2547" t="s">
        <v>316</v>
      </c>
      <c r="B612" s="2516">
        <v>1500.88</v>
      </c>
      <c r="C612" s="2515"/>
      <c r="D612" s="2517">
        <v>1980.7846118577168</v>
      </c>
      <c r="E612" s="2518">
        <v>92.493328978424714</v>
      </c>
      <c r="F612" s="2516">
        <v>9.8634139166390504</v>
      </c>
      <c r="G612" s="2517">
        <v>0.11287740198437091</v>
      </c>
      <c r="H612" s="2518">
        <v>73.726300264880052</v>
      </c>
      <c r="I612" s="2516">
        <v>3.0276040209990742</v>
      </c>
      <c r="J612" s="2519">
        <v>4.2919818058281413E-2</v>
      </c>
    </row>
    <row r="613" spans="1:10" x14ac:dyDescent="0.2">
      <c r="A613" s="2160" t="s">
        <v>1843</v>
      </c>
      <c r="B613" s="2510">
        <v>0</v>
      </c>
      <c r="C613" s="2511">
        <v>7593939.7198018646</v>
      </c>
      <c r="D613" s="2512">
        <v>0</v>
      </c>
      <c r="E613" s="2513">
        <v>0</v>
      </c>
      <c r="F613" s="2510">
        <v>0</v>
      </c>
      <c r="G613" s="2512">
        <v>0</v>
      </c>
      <c r="H613" s="2513">
        <v>0</v>
      </c>
      <c r="I613" s="2510">
        <v>0</v>
      </c>
      <c r="J613" s="2514">
        <v>0</v>
      </c>
    </row>
    <row r="614" spans="1:10" x14ac:dyDescent="0.2">
      <c r="A614" s="2547" t="s">
        <v>322</v>
      </c>
      <c r="B614" s="2516">
        <v>0</v>
      </c>
      <c r="C614" s="2531"/>
      <c r="D614" s="2517">
        <v>0</v>
      </c>
      <c r="E614" s="2518">
        <v>0</v>
      </c>
      <c r="F614" s="2516">
        <v>0</v>
      </c>
      <c r="G614" s="2517">
        <v>0</v>
      </c>
      <c r="H614" s="2518">
        <v>0</v>
      </c>
      <c r="I614" s="2516">
        <v>0</v>
      </c>
      <c r="J614" s="2519">
        <v>0</v>
      </c>
    </row>
    <row r="615" spans="1:10" x14ac:dyDescent="0.2">
      <c r="A615" s="2160" t="s">
        <v>1543</v>
      </c>
      <c r="B615" s="2510">
        <v>31.184999999999999</v>
      </c>
      <c r="C615" s="2511">
        <v>8640000</v>
      </c>
      <c r="D615" s="2512">
        <v>269.4384</v>
      </c>
      <c r="E615" s="2513">
        <v>1.9218088482704645</v>
      </c>
      <c r="F615" s="2510">
        <v>0.20494014377591066</v>
      </c>
      <c r="G615" s="2512">
        <v>2.3453452513742643E-3</v>
      </c>
      <c r="H615" s="2513">
        <v>10.028700880636572</v>
      </c>
      <c r="I615" s="2510">
        <v>0.41183315862217224</v>
      </c>
      <c r="J615" s="2514">
        <v>5.8382153398640864E-3</v>
      </c>
    </row>
    <row r="616" spans="1:10" x14ac:dyDescent="0.2">
      <c r="A616" s="2160" t="s">
        <v>212</v>
      </c>
      <c r="B616" s="2510">
        <v>90.625</v>
      </c>
      <c r="C616" s="2511">
        <v>4816000</v>
      </c>
      <c r="D616" s="2512">
        <v>436.45</v>
      </c>
      <c r="E616" s="2513">
        <v>5.5848621733048205</v>
      </c>
      <c r="F616" s="2510">
        <v>0.59556519255064622</v>
      </c>
      <c r="G616" s="2512">
        <v>6.8156778388902585E-3</v>
      </c>
      <c r="H616" s="2513">
        <v>16.24499885448337</v>
      </c>
      <c r="I616" s="2510">
        <v>0.66710825955263642</v>
      </c>
      <c r="J616" s="2514">
        <v>9.4570376200410929E-3</v>
      </c>
    </row>
    <row r="617" spans="1:10" x14ac:dyDescent="0.2">
      <c r="A617" s="2547" t="s">
        <v>317</v>
      </c>
      <c r="B617" s="2516">
        <v>121.81</v>
      </c>
      <c r="C617" s="2531"/>
      <c r="D617" s="2517">
        <v>705.88840000000005</v>
      </c>
      <c r="E617" s="2518">
        <v>7.5066710215752854</v>
      </c>
      <c r="F617" s="2516">
        <v>0.80050533632655685</v>
      </c>
      <c r="G617" s="2517">
        <v>9.1610230902645241E-3</v>
      </c>
      <c r="H617" s="2518">
        <v>26.273699735119944</v>
      </c>
      <c r="I617" s="2516">
        <v>1.0789414181748087</v>
      </c>
      <c r="J617" s="2519">
        <v>1.5295252959905182E-2</v>
      </c>
    </row>
    <row r="618" spans="1:10" x14ac:dyDescent="0.2">
      <c r="A618" s="2160" t="s">
        <v>1844</v>
      </c>
      <c r="B618" s="2510">
        <v>0</v>
      </c>
      <c r="C618" s="2511">
        <v>30220717.109895468</v>
      </c>
      <c r="D618" s="2512">
        <v>0</v>
      </c>
      <c r="E618" s="2513">
        <v>0</v>
      </c>
      <c r="F618" s="2510">
        <v>0</v>
      </c>
      <c r="G618" s="2512">
        <v>0</v>
      </c>
      <c r="H618" s="2513">
        <v>0</v>
      </c>
      <c r="I618" s="2510">
        <v>0</v>
      </c>
      <c r="J618" s="2514">
        <v>0</v>
      </c>
    </row>
    <row r="619" spans="1:10" x14ac:dyDescent="0.2">
      <c r="A619" s="2547" t="s">
        <v>318</v>
      </c>
      <c r="B619" s="2516">
        <v>0</v>
      </c>
      <c r="C619" s="2515"/>
      <c r="D619" s="2517">
        <v>0</v>
      </c>
      <c r="E619" s="2518">
        <v>0</v>
      </c>
      <c r="F619" s="2516">
        <v>0</v>
      </c>
      <c r="G619" s="2517">
        <v>0</v>
      </c>
      <c r="H619" s="2518">
        <v>0</v>
      </c>
      <c r="I619" s="2516">
        <v>0</v>
      </c>
      <c r="J619" s="2519">
        <v>0</v>
      </c>
    </row>
    <row r="620" spans="1:10" x14ac:dyDescent="0.2">
      <c r="A620" s="2532" t="s">
        <v>136</v>
      </c>
      <c r="B620" s="2521">
        <v>1622.69</v>
      </c>
      <c r="C620" s="2520"/>
      <c r="D620" s="2522">
        <v>2686.673011857717</v>
      </c>
      <c r="E620" s="2523">
        <v>100</v>
      </c>
      <c r="F620" s="2521">
        <v>10.663919252965607</v>
      </c>
      <c r="G620" s="2522">
        <v>0.12203842507463541</v>
      </c>
      <c r="H620" s="2523">
        <v>100</v>
      </c>
      <c r="I620" s="2521">
        <v>4.1065454391738827</v>
      </c>
      <c r="J620" s="2524">
        <v>5.8215071018186605E-2</v>
      </c>
    </row>
    <row r="621" spans="1:10" x14ac:dyDescent="0.2">
      <c r="A621" s="2550" t="s">
        <v>1858</v>
      </c>
      <c r="B621" s="2510"/>
      <c r="C621" s="2509"/>
      <c r="D621" s="2512"/>
      <c r="E621" s="2513"/>
      <c r="F621" s="2510">
        <v>0</v>
      </c>
      <c r="G621" s="2512"/>
      <c r="H621" s="2513"/>
      <c r="I621" s="2510">
        <v>0</v>
      </c>
      <c r="J621" s="2514">
        <v>0</v>
      </c>
    </row>
    <row r="622" spans="1:10" x14ac:dyDescent="0.2">
      <c r="A622" s="2159" t="s">
        <v>1545</v>
      </c>
      <c r="B622" s="2510">
        <v>4260</v>
      </c>
      <c r="C622" s="2511">
        <v>8600000</v>
      </c>
      <c r="D622" s="2512">
        <v>36636</v>
      </c>
      <c r="E622" s="2513">
        <v>97.728836889194767</v>
      </c>
      <c r="F622" s="2510">
        <v>27.995671396035899</v>
      </c>
      <c r="G622" s="2512">
        <v>0.32038386310259315</v>
      </c>
      <c r="H622" s="2513">
        <v>98.326073478852493</v>
      </c>
      <c r="I622" s="2510">
        <v>55.997658831413425</v>
      </c>
      <c r="J622" s="2514">
        <v>0.7938321233768485</v>
      </c>
    </row>
    <row r="623" spans="1:10" x14ac:dyDescent="0.2">
      <c r="A623" s="2159" t="s">
        <v>214</v>
      </c>
      <c r="B623" s="2510">
        <v>99</v>
      </c>
      <c r="C623" s="2511">
        <v>6300000</v>
      </c>
      <c r="D623" s="2512">
        <v>623.70000000000005</v>
      </c>
      <c r="E623" s="2513">
        <v>2.2711631108052308</v>
      </c>
      <c r="F623" s="2510">
        <v>0.65060363103463703</v>
      </c>
      <c r="G623" s="2512">
        <v>7.445540480553221E-3</v>
      </c>
      <c r="H623" s="2513">
        <v>1.6739265211475136</v>
      </c>
      <c r="I623" s="2510">
        <v>0.95331749681058409</v>
      </c>
      <c r="J623" s="2514">
        <v>1.3514387360796498E-2</v>
      </c>
    </row>
    <row r="624" spans="1:10" x14ac:dyDescent="0.2">
      <c r="A624" s="2159" t="s">
        <v>215</v>
      </c>
      <c r="B624" s="2510">
        <v>0</v>
      </c>
      <c r="C624" s="2511">
        <v>6000000</v>
      </c>
      <c r="D624" s="2512">
        <v>0</v>
      </c>
      <c r="E624" s="2513">
        <v>0</v>
      </c>
      <c r="F624" s="2510">
        <v>0</v>
      </c>
      <c r="G624" s="2512">
        <v>0</v>
      </c>
      <c r="H624" s="2513">
        <v>0</v>
      </c>
      <c r="I624" s="2510">
        <v>0</v>
      </c>
      <c r="J624" s="2514">
        <v>0</v>
      </c>
    </row>
    <row r="625" spans="1:10" x14ac:dyDescent="0.2">
      <c r="A625" s="2159" t="s">
        <v>216</v>
      </c>
      <c r="B625" s="2510">
        <v>0</v>
      </c>
      <c r="C625" s="2511">
        <v>15600000</v>
      </c>
      <c r="D625" s="2512">
        <v>0</v>
      </c>
      <c r="E625" s="2513">
        <v>0</v>
      </c>
      <c r="F625" s="2510">
        <v>0</v>
      </c>
      <c r="G625" s="2512">
        <v>0</v>
      </c>
      <c r="H625" s="2513">
        <v>0</v>
      </c>
      <c r="I625" s="2510">
        <v>0</v>
      </c>
      <c r="J625" s="2514">
        <v>0</v>
      </c>
    </row>
    <row r="626" spans="1:10" x14ac:dyDescent="0.2">
      <c r="A626" s="2159" t="s">
        <v>1547</v>
      </c>
      <c r="B626" s="2510">
        <v>0</v>
      </c>
      <c r="C626" s="2511">
        <v>8000000</v>
      </c>
      <c r="D626" s="2512">
        <v>0</v>
      </c>
      <c r="E626" s="2513">
        <v>0</v>
      </c>
      <c r="F626" s="2510">
        <v>0</v>
      </c>
      <c r="G626" s="2512">
        <v>0</v>
      </c>
      <c r="H626" s="2513">
        <v>0</v>
      </c>
      <c r="I626" s="2510">
        <v>0</v>
      </c>
      <c r="J626" s="2514">
        <v>0</v>
      </c>
    </row>
    <row r="627" spans="1:10" x14ac:dyDescent="0.2">
      <c r="A627" s="2159" t="s">
        <v>1548</v>
      </c>
      <c r="B627" s="2510">
        <v>0</v>
      </c>
      <c r="C627" s="2511">
        <v>6000000</v>
      </c>
      <c r="D627" s="2512">
        <v>0</v>
      </c>
      <c r="E627" s="2513">
        <v>0</v>
      </c>
      <c r="F627" s="2510">
        <v>0</v>
      </c>
      <c r="G627" s="2512">
        <v>0</v>
      </c>
      <c r="H627" s="2513">
        <v>0</v>
      </c>
      <c r="I627" s="2510">
        <v>0</v>
      </c>
      <c r="J627" s="2514">
        <v>0</v>
      </c>
    </row>
    <row r="628" spans="1:10" x14ac:dyDescent="0.2">
      <c r="A628" s="2532" t="s">
        <v>128</v>
      </c>
      <c r="B628" s="2521">
        <v>4359</v>
      </c>
      <c r="C628" s="2520"/>
      <c r="D628" s="2522">
        <v>37259.699999999997</v>
      </c>
      <c r="E628" s="2523">
        <v>100</v>
      </c>
      <c r="F628" s="2521">
        <v>28.646275027070534</v>
      </c>
      <c r="G628" s="2522">
        <v>0.32782940358314633</v>
      </c>
      <c r="H628" s="2523">
        <v>100</v>
      </c>
      <c r="I628" s="2521">
        <v>56.950976328224002</v>
      </c>
      <c r="J628" s="2524">
        <v>0.80734651073764496</v>
      </c>
    </row>
    <row r="629" spans="1:10" ht="14.25" thickBot="1" x14ac:dyDescent="0.25">
      <c r="A629" s="2533" t="s">
        <v>1845</v>
      </c>
      <c r="B629" s="2526">
        <v>15216.6381</v>
      </c>
      <c r="C629" s="2534"/>
      <c r="D629" s="2528">
        <v>65424.163732088084</v>
      </c>
      <c r="E629" s="2535"/>
      <c r="F629" s="2536">
        <v>99.999999999999986</v>
      </c>
      <c r="G629" s="2537">
        <v>1.1444049995098833</v>
      </c>
      <c r="H629" s="2538"/>
      <c r="I629" s="2536">
        <v>100</v>
      </c>
      <c r="J629" s="2539">
        <v>1.4176166288786463</v>
      </c>
    </row>
    <row r="630" spans="1:10" ht="15" thickBot="1" x14ac:dyDescent="0.25">
      <c r="A630" s="2540" t="s">
        <v>1846</v>
      </c>
      <c r="B630" s="2541">
        <v>1329654.982852824</v>
      </c>
      <c r="C630" s="2542"/>
      <c r="D630" s="2543">
        <v>4615081.5671398742</v>
      </c>
      <c r="E630" s="2544"/>
      <c r="F630" s="2101"/>
      <c r="G630" s="2101"/>
      <c r="H630" s="2101"/>
      <c r="I630" s="2101"/>
      <c r="J630" s="2101"/>
    </row>
    <row r="631" spans="1:10" ht="16.5" thickBot="1" x14ac:dyDescent="0.3">
      <c r="A631" s="2545" t="s">
        <v>1847</v>
      </c>
      <c r="B631" s="2552">
        <v>1.1444049995098833</v>
      </c>
      <c r="C631" s="2546"/>
      <c r="D631" s="2553">
        <v>1.4176166288786463</v>
      </c>
      <c r="E631" s="2544"/>
      <c r="F631" s="2101"/>
      <c r="G631" s="2101"/>
      <c r="H631" s="2101"/>
      <c r="I631" s="2101"/>
      <c r="J631" s="2101"/>
    </row>
    <row r="632" spans="1:10" x14ac:dyDescent="0.2">
      <c r="A632" s="471" t="s">
        <v>2035</v>
      </c>
      <c r="B632" s="375"/>
      <c r="C632" s="375"/>
      <c r="D632" s="1794"/>
      <c r="E632" s="375"/>
      <c r="F632" s="375"/>
      <c r="H632" s="375"/>
      <c r="I632" s="375"/>
      <c r="J632" s="375"/>
    </row>
    <row r="633" spans="1:10" x14ac:dyDescent="0.2">
      <c r="A633" s="375" t="s">
        <v>1848</v>
      </c>
      <c r="B633" s="375"/>
      <c r="C633" s="375"/>
      <c r="D633" s="375"/>
      <c r="E633" s="375"/>
      <c r="F633" s="375"/>
      <c r="G633" s="375"/>
      <c r="H633" s="375"/>
      <c r="I633" s="375"/>
      <c r="J633" s="375"/>
    </row>
    <row r="634" spans="1:10" x14ac:dyDescent="0.2">
      <c r="A634" s="375" t="s">
        <v>2036</v>
      </c>
      <c r="B634" s="375"/>
      <c r="C634" s="375"/>
      <c r="D634" s="375"/>
      <c r="E634" s="375"/>
      <c r="F634" s="375"/>
      <c r="G634" s="375"/>
      <c r="H634" s="375"/>
      <c r="I634" s="375"/>
      <c r="J634" s="375"/>
    </row>
    <row r="638" spans="1:10" ht="13.5" thickBot="1" x14ac:dyDescent="0.25">
      <c r="A638" s="3564" t="s">
        <v>2033</v>
      </c>
      <c r="B638" s="3564"/>
      <c r="C638" s="3564"/>
      <c r="D638" s="3564"/>
      <c r="E638" s="3564"/>
      <c r="F638" s="3564"/>
      <c r="G638" s="3564"/>
      <c r="H638" s="3564"/>
      <c r="I638" s="3564"/>
      <c r="J638" s="3564"/>
    </row>
    <row r="639" spans="1:10" ht="13.5" customHeight="1" thickBot="1" x14ac:dyDescent="0.25">
      <c r="A639" s="3569" t="s">
        <v>366</v>
      </c>
      <c r="B639" s="3575" t="s">
        <v>1270</v>
      </c>
      <c r="C639" s="3575" t="s">
        <v>1837</v>
      </c>
      <c r="D639" s="3577" t="s">
        <v>1849</v>
      </c>
      <c r="E639" s="3571" t="s">
        <v>1854</v>
      </c>
      <c r="F639" s="3572"/>
      <c r="G639" s="3573"/>
      <c r="H639" s="3571" t="s">
        <v>1855</v>
      </c>
      <c r="I639" s="3572"/>
      <c r="J639" s="3574"/>
    </row>
    <row r="640" spans="1:10" ht="13.5" customHeight="1" thickBot="1" x14ac:dyDescent="0.25">
      <c r="A640" s="3570"/>
      <c r="B640" s="3576"/>
      <c r="C640" s="3576"/>
      <c r="D640" s="3578"/>
      <c r="E640" s="2500" t="s">
        <v>1853</v>
      </c>
      <c r="F640" s="2499" t="s">
        <v>1229</v>
      </c>
      <c r="G640" s="2501" t="s">
        <v>1838</v>
      </c>
      <c r="H640" s="2500" t="s">
        <v>1853</v>
      </c>
      <c r="I640" s="2499" t="s">
        <v>1229</v>
      </c>
      <c r="J640" s="2502" t="s">
        <v>1838</v>
      </c>
    </row>
    <row r="641" spans="1:10" x14ac:dyDescent="0.2">
      <c r="A641" s="2551" t="s">
        <v>1856</v>
      </c>
      <c r="B641" s="2503"/>
      <c r="C641" s="2503"/>
      <c r="D641" s="2504"/>
      <c r="E641" s="2505"/>
      <c r="F641" s="2506"/>
      <c r="G641" s="2507"/>
      <c r="H641" s="2505"/>
      <c r="I641" s="2506"/>
      <c r="J641" s="2508"/>
    </row>
    <row r="642" spans="1:10" x14ac:dyDescent="0.2">
      <c r="A642" s="923" t="s">
        <v>416</v>
      </c>
      <c r="B642" s="2510">
        <v>0</v>
      </c>
      <c r="C642" s="2511">
        <v>3800000</v>
      </c>
      <c r="D642" s="2512">
        <v>0</v>
      </c>
      <c r="E642" s="2513">
        <v>0</v>
      </c>
      <c r="F642" s="2510">
        <v>0</v>
      </c>
      <c r="G642" s="2512">
        <v>0</v>
      </c>
      <c r="H642" s="2513">
        <v>0</v>
      </c>
      <c r="I642" s="2510">
        <v>0</v>
      </c>
      <c r="J642" s="2514">
        <v>0</v>
      </c>
    </row>
    <row r="643" spans="1:10" x14ac:dyDescent="0.2">
      <c r="A643" s="923" t="s">
        <v>417</v>
      </c>
      <c r="B643" s="2510">
        <v>555</v>
      </c>
      <c r="C643" s="2511">
        <v>1006400</v>
      </c>
      <c r="D643" s="2512">
        <v>558.55200000000002</v>
      </c>
      <c r="E643" s="2513">
        <v>5.1297210798733897</v>
      </c>
      <c r="F643" s="2510">
        <v>4.0519417463359328</v>
      </c>
      <c r="G643" s="2512">
        <v>4.1740151178858965E-2</v>
      </c>
      <c r="H643" s="2513">
        <v>1.2251760546668917</v>
      </c>
      <c r="I643" s="2510">
        <v>1.0125856337427621</v>
      </c>
      <c r="J643" s="2514">
        <v>1.2102754672354665E-2</v>
      </c>
    </row>
    <row r="644" spans="1:10" x14ac:dyDescent="0.2">
      <c r="A644" s="923" t="s">
        <v>285</v>
      </c>
      <c r="B644" s="2510">
        <v>130.89999999999998</v>
      </c>
      <c r="C644" s="2511">
        <v>1367762.75</v>
      </c>
      <c r="D644" s="2512">
        <v>179.04014397499998</v>
      </c>
      <c r="E644" s="2513">
        <v>1.2098747555953633</v>
      </c>
      <c r="F644" s="2510">
        <v>0.95567418846013263</v>
      </c>
      <c r="G644" s="2512">
        <v>9.8446590798425895E-3</v>
      </c>
      <c r="H644" s="2513">
        <v>0.39272206924741609</v>
      </c>
      <c r="I644" s="2510">
        <v>0.32457761793408801</v>
      </c>
      <c r="J644" s="2514">
        <v>3.8794578464180283E-3</v>
      </c>
    </row>
    <row r="645" spans="1:10" x14ac:dyDescent="0.2">
      <c r="A645" s="923" t="s">
        <v>206</v>
      </c>
      <c r="B645" s="2510">
        <v>106.7</v>
      </c>
      <c r="C645" s="2511">
        <v>5133502</v>
      </c>
      <c r="D645" s="2512">
        <v>547.74466339999992</v>
      </c>
      <c r="E645" s="2513">
        <v>0.98620043103151478</v>
      </c>
      <c r="F645" s="2510">
        <v>0.77899492672800741</v>
      </c>
      <c r="G645" s="2512">
        <v>8.0246380734851387E-3</v>
      </c>
      <c r="H645" s="2513">
        <v>1.2014703119302348</v>
      </c>
      <c r="I645" s="2510">
        <v>0.99299327030984552</v>
      </c>
      <c r="J645" s="2514">
        <v>1.186858033669503E-2</v>
      </c>
    </row>
    <row r="646" spans="1:10" x14ac:dyDescent="0.2">
      <c r="A646" s="923" t="s">
        <v>435</v>
      </c>
      <c r="B646" s="2510">
        <v>0</v>
      </c>
      <c r="C646" s="2511">
        <v>1029687.5</v>
      </c>
      <c r="D646" s="2512">
        <v>0</v>
      </c>
      <c r="E646" s="2513">
        <v>0</v>
      </c>
      <c r="F646" s="2510">
        <v>0</v>
      </c>
      <c r="G646" s="2512">
        <v>0</v>
      </c>
      <c r="H646" s="2513">
        <v>0</v>
      </c>
      <c r="I646" s="2510">
        <v>0</v>
      </c>
      <c r="J646" s="2514">
        <v>0</v>
      </c>
    </row>
    <row r="647" spans="1:10" x14ac:dyDescent="0.2">
      <c r="A647" s="925" t="s">
        <v>437</v>
      </c>
      <c r="B647" s="2510">
        <v>0</v>
      </c>
      <c r="C647" s="2511">
        <v>7750000</v>
      </c>
      <c r="D647" s="2512">
        <v>0</v>
      </c>
      <c r="E647" s="2513">
        <v>0</v>
      </c>
      <c r="F647" s="2510">
        <v>0</v>
      </c>
      <c r="G647" s="2512">
        <v>0</v>
      </c>
      <c r="H647" s="2513">
        <v>0</v>
      </c>
      <c r="I647" s="2510">
        <v>0</v>
      </c>
      <c r="J647" s="2514">
        <v>0</v>
      </c>
    </row>
    <row r="648" spans="1:10" x14ac:dyDescent="0.2">
      <c r="A648" s="2097" t="s">
        <v>436</v>
      </c>
      <c r="B648" s="2510">
        <v>0</v>
      </c>
      <c r="C648" s="2511">
        <v>0</v>
      </c>
      <c r="D648" s="2512">
        <v>0</v>
      </c>
      <c r="E648" s="2513">
        <v>0</v>
      </c>
      <c r="F648" s="2510">
        <v>0</v>
      </c>
      <c r="G648" s="2512">
        <v>0</v>
      </c>
      <c r="H648" s="2513">
        <v>0</v>
      </c>
      <c r="I648" s="2510">
        <v>0</v>
      </c>
      <c r="J648" s="2514">
        <v>0</v>
      </c>
    </row>
    <row r="649" spans="1:10" x14ac:dyDescent="0.2">
      <c r="A649" s="2515" t="s">
        <v>286</v>
      </c>
      <c r="B649" s="2516">
        <v>792.6</v>
      </c>
      <c r="C649" s="2515"/>
      <c r="D649" s="2517">
        <v>1285.3368073749998</v>
      </c>
      <c r="E649" s="2518">
        <v>7.3257962665002676</v>
      </c>
      <c r="F649" s="2516">
        <v>5.7866108615240739</v>
      </c>
      <c r="G649" s="2517">
        <v>5.960944833218669E-2</v>
      </c>
      <c r="H649" s="2518">
        <v>2.8193684358445421</v>
      </c>
      <c r="I649" s="2516">
        <v>2.3301565219866953</v>
      </c>
      <c r="J649" s="2519">
        <v>2.785079285546772E-2</v>
      </c>
    </row>
    <row r="650" spans="1:10" x14ac:dyDescent="0.2">
      <c r="A650" s="931" t="s">
        <v>418</v>
      </c>
      <c r="B650" s="2510">
        <v>33.299999999999997</v>
      </c>
      <c r="C650" s="2511">
        <v>3883500</v>
      </c>
      <c r="D650" s="2512">
        <v>129.32055</v>
      </c>
      <c r="E650" s="2513">
        <v>0.30778326479240337</v>
      </c>
      <c r="F650" s="2510">
        <v>0.24311650478015598</v>
      </c>
      <c r="G650" s="2512">
        <v>2.5044090707315378E-3</v>
      </c>
      <c r="H650" s="2513">
        <v>0.28366283038347817</v>
      </c>
      <c r="I650" s="2510">
        <v>0.23444214876629671</v>
      </c>
      <c r="J650" s="2514">
        <v>2.8021292390752787E-3</v>
      </c>
    </row>
    <row r="651" spans="1:10" x14ac:dyDescent="0.2">
      <c r="A651" s="931" t="s">
        <v>419</v>
      </c>
      <c r="B651" s="2510">
        <v>0</v>
      </c>
      <c r="C651" s="2511">
        <v>1010499.9999999999</v>
      </c>
      <c r="D651" s="2512">
        <v>0</v>
      </c>
      <c r="E651" s="2513">
        <v>0</v>
      </c>
      <c r="F651" s="2510">
        <v>0</v>
      </c>
      <c r="G651" s="2512">
        <v>0</v>
      </c>
      <c r="H651" s="2513">
        <v>0</v>
      </c>
      <c r="I651" s="2510">
        <v>0</v>
      </c>
      <c r="J651" s="2514">
        <v>0</v>
      </c>
    </row>
    <row r="652" spans="1:10" x14ac:dyDescent="0.2">
      <c r="A652" s="923" t="s">
        <v>97</v>
      </c>
      <c r="B652" s="2510">
        <v>0</v>
      </c>
      <c r="C652" s="2511">
        <v>998500</v>
      </c>
      <c r="D652" s="2512">
        <v>0</v>
      </c>
      <c r="E652" s="2513">
        <v>0</v>
      </c>
      <c r="F652" s="2510">
        <v>0</v>
      </c>
      <c r="G652" s="2512">
        <v>0</v>
      </c>
      <c r="H652" s="2513">
        <v>0</v>
      </c>
      <c r="I652" s="2510">
        <v>0</v>
      </c>
      <c r="J652" s="2514">
        <v>0</v>
      </c>
    </row>
    <row r="653" spans="1:10" x14ac:dyDescent="0.2">
      <c r="A653" s="923" t="s">
        <v>423</v>
      </c>
      <c r="B653" s="2510">
        <v>24.75</v>
      </c>
      <c r="C653" s="2511">
        <v>1897499.9999999998</v>
      </c>
      <c r="D653" s="2512">
        <v>46.963124999999991</v>
      </c>
      <c r="E653" s="2513">
        <v>0.22875783194029981</v>
      </c>
      <c r="F653" s="2510">
        <v>0.1806946994987646</v>
      </c>
      <c r="G653" s="2512">
        <v>1.8613851201383052E-3</v>
      </c>
      <c r="H653" s="2513">
        <v>0.10301296244992061</v>
      </c>
      <c r="I653" s="2510">
        <v>8.5138332134994679E-2</v>
      </c>
      <c r="J653" s="2514">
        <v>1.0176011911552122E-3</v>
      </c>
    </row>
    <row r="654" spans="1:10" x14ac:dyDescent="0.2">
      <c r="A654" s="923" t="s">
        <v>424</v>
      </c>
      <c r="B654" s="2510">
        <v>144</v>
      </c>
      <c r="C654" s="2511">
        <v>1520140</v>
      </c>
      <c r="D654" s="2512">
        <v>218.90016</v>
      </c>
      <c r="E654" s="2513">
        <v>1.3309546585617444</v>
      </c>
      <c r="F654" s="2510">
        <v>1.0513146152655395</v>
      </c>
      <c r="G654" s="2512">
        <v>1.0829877062622867E-2</v>
      </c>
      <c r="H654" s="2513">
        <v>0.48015446081072372</v>
      </c>
      <c r="I654" s="2510">
        <v>0.3968388927798881</v>
      </c>
      <c r="J654" s="2514">
        <v>4.7431482372620347E-3</v>
      </c>
    </row>
    <row r="655" spans="1:10" x14ac:dyDescent="0.2">
      <c r="A655" s="923" t="s">
        <v>429</v>
      </c>
      <c r="B655" s="2510">
        <v>0</v>
      </c>
      <c r="C655" s="2511">
        <v>1595500</v>
      </c>
      <c r="D655" s="2512">
        <v>0</v>
      </c>
      <c r="E655" s="2513">
        <v>0</v>
      </c>
      <c r="F655" s="2510">
        <v>0</v>
      </c>
      <c r="G655" s="2512">
        <v>0</v>
      </c>
      <c r="H655" s="2513">
        <v>0</v>
      </c>
      <c r="I655" s="2510">
        <v>0</v>
      </c>
      <c r="J655" s="2514">
        <v>0</v>
      </c>
    </row>
    <row r="656" spans="1:10" x14ac:dyDescent="0.2">
      <c r="A656" s="923" t="s">
        <v>430</v>
      </c>
      <c r="B656" s="2510">
        <v>0</v>
      </c>
      <c r="C656" s="2511">
        <v>949000</v>
      </c>
      <c r="D656" s="2512">
        <v>0</v>
      </c>
      <c r="E656" s="2513">
        <v>0</v>
      </c>
      <c r="F656" s="2510">
        <v>0</v>
      </c>
      <c r="G656" s="2512">
        <v>0</v>
      </c>
      <c r="H656" s="2513">
        <v>0</v>
      </c>
      <c r="I656" s="2510">
        <v>0</v>
      </c>
      <c r="J656" s="2514">
        <v>0</v>
      </c>
    </row>
    <row r="657" spans="1:10" x14ac:dyDescent="0.2">
      <c r="A657" s="923" t="s">
        <v>287</v>
      </c>
      <c r="B657" s="2510">
        <v>0</v>
      </c>
      <c r="C657" s="2511">
        <v>1286500.0000000002</v>
      </c>
      <c r="D657" s="2512">
        <v>0</v>
      </c>
      <c r="E657" s="2513">
        <v>0</v>
      </c>
      <c r="F657" s="2510">
        <v>0</v>
      </c>
      <c r="G657" s="2512">
        <v>0</v>
      </c>
      <c r="H657" s="2513">
        <v>0</v>
      </c>
      <c r="I657" s="2510">
        <v>0</v>
      </c>
      <c r="J657" s="2514">
        <v>0</v>
      </c>
    </row>
    <row r="658" spans="1:10" x14ac:dyDescent="0.2">
      <c r="A658" s="923" t="s">
        <v>433</v>
      </c>
      <c r="B658" s="2510">
        <v>0</v>
      </c>
      <c r="C658" s="2511">
        <v>1540000</v>
      </c>
      <c r="D658" s="2512">
        <v>0</v>
      </c>
      <c r="E658" s="2513">
        <v>0</v>
      </c>
      <c r="F658" s="2510">
        <v>0</v>
      </c>
      <c r="G658" s="2512">
        <v>0</v>
      </c>
      <c r="H658" s="2513">
        <v>0</v>
      </c>
      <c r="I658" s="2510">
        <v>0</v>
      </c>
      <c r="J658" s="2514">
        <v>0</v>
      </c>
    </row>
    <row r="659" spans="1:10" x14ac:dyDescent="0.2">
      <c r="A659" s="923" t="s">
        <v>434</v>
      </c>
      <c r="B659" s="2510">
        <v>0</v>
      </c>
      <c r="C659" s="2511">
        <v>905500</v>
      </c>
      <c r="D659" s="2512">
        <v>0</v>
      </c>
      <c r="E659" s="2513">
        <v>0</v>
      </c>
      <c r="F659" s="2510">
        <v>0</v>
      </c>
      <c r="G659" s="2512">
        <v>0</v>
      </c>
      <c r="H659" s="2513">
        <v>0</v>
      </c>
      <c r="I659" s="2510">
        <v>0</v>
      </c>
      <c r="J659" s="2514">
        <v>0</v>
      </c>
    </row>
    <row r="660" spans="1:10" x14ac:dyDescent="0.2">
      <c r="A660" s="897" t="s">
        <v>99</v>
      </c>
      <c r="B660" s="2510">
        <v>247.5</v>
      </c>
      <c r="C660" s="2511">
        <v>1688500</v>
      </c>
      <c r="D660" s="2512">
        <v>417.90375</v>
      </c>
      <c r="E660" s="2513">
        <v>2.2875783194029982</v>
      </c>
      <c r="F660" s="2510">
        <v>1.806946994987646</v>
      </c>
      <c r="G660" s="2512">
        <v>1.8613851201383053E-2</v>
      </c>
      <c r="H660" s="2513">
        <v>0.91666607165581548</v>
      </c>
      <c r="I660" s="2510">
        <v>0.75760776711430067</v>
      </c>
      <c r="J660" s="2514">
        <v>9.0551758169463824E-3</v>
      </c>
    </row>
    <row r="661" spans="1:10" x14ac:dyDescent="0.2">
      <c r="A661" s="2515" t="s">
        <v>288</v>
      </c>
      <c r="B661" s="2516">
        <v>449.55</v>
      </c>
      <c r="C661" s="2515"/>
      <c r="D661" s="2517">
        <v>813.08758499999999</v>
      </c>
      <c r="E661" s="2518">
        <v>4.1550740746974455</v>
      </c>
      <c r="F661" s="2516">
        <v>3.2820728145321061</v>
      </c>
      <c r="G661" s="2517">
        <v>3.3809522454875764E-2</v>
      </c>
      <c r="H661" s="2518">
        <v>1.7834963252999376</v>
      </c>
      <c r="I661" s="2516">
        <v>1.4740271407954801</v>
      </c>
      <c r="J661" s="2519">
        <v>1.7618054484438907E-2</v>
      </c>
    </row>
    <row r="662" spans="1:10" x14ac:dyDescent="0.2">
      <c r="A662" s="2520" t="s">
        <v>113</v>
      </c>
      <c r="B662" s="2521">
        <v>1242.1500000000001</v>
      </c>
      <c r="C662" s="2520"/>
      <c r="D662" s="2522">
        <v>2098.424392375</v>
      </c>
      <c r="E662" s="2523">
        <v>11.480870341197715</v>
      </c>
      <c r="F662" s="2521">
        <v>9.06868367605618</v>
      </c>
      <c r="G662" s="2522">
        <v>9.3418970787062461E-2</v>
      </c>
      <c r="H662" s="2523">
        <v>4.6028647611444802</v>
      </c>
      <c r="I662" s="2521">
        <v>3.8041836627821763</v>
      </c>
      <c r="J662" s="2524">
        <v>4.546884733990663E-2</v>
      </c>
    </row>
    <row r="663" spans="1:10" x14ac:dyDescent="0.2">
      <c r="A663" s="923" t="s">
        <v>911</v>
      </c>
      <c r="B663" s="2510">
        <v>9.1999999999999993</v>
      </c>
      <c r="C663" s="2511">
        <v>4620000.0000000009</v>
      </c>
      <c r="D663" s="2512">
        <v>42.504000000000005</v>
      </c>
      <c r="E663" s="2513">
        <v>8.5033214297000323E-2</v>
      </c>
      <c r="F663" s="2510">
        <v>6.7167322641965024E-2</v>
      </c>
      <c r="G663" s="2512">
        <v>6.919088123342387E-4</v>
      </c>
      <c r="H663" s="2513">
        <v>9.3231933692049379E-2</v>
      </c>
      <c r="I663" s="2510">
        <v>7.70544904979346E-2</v>
      </c>
      <c r="J663" s="2514">
        <v>9.209804719950206E-4</v>
      </c>
    </row>
    <row r="664" spans="1:10" x14ac:dyDescent="0.2">
      <c r="A664" s="923" t="s">
        <v>912</v>
      </c>
      <c r="B664" s="2510">
        <v>35</v>
      </c>
      <c r="C664" s="2511">
        <v>918000</v>
      </c>
      <c r="D664" s="2512">
        <v>32.130000000000003</v>
      </c>
      <c r="E664" s="2513">
        <v>0.32349592395597954</v>
      </c>
      <c r="F664" s="2510">
        <v>0.25552785787704085</v>
      </c>
      <c r="G664" s="2512">
        <v>2.6322617860541691E-3</v>
      </c>
      <c r="H664" s="2513">
        <v>7.0476708769187532E-2</v>
      </c>
      <c r="I664" s="2510">
        <v>5.8247712678774675E-2</v>
      </c>
      <c r="J664" s="2514">
        <v>6.9619571252588013E-4</v>
      </c>
    </row>
    <row r="665" spans="1:10" x14ac:dyDescent="0.2">
      <c r="A665" s="923" t="s">
        <v>913</v>
      </c>
      <c r="B665" s="2510">
        <v>3.5</v>
      </c>
      <c r="C665" s="2511">
        <v>1310000.0000000002</v>
      </c>
      <c r="D665" s="2512">
        <v>4.5850000000000009</v>
      </c>
      <c r="E665" s="2513">
        <v>3.2349592395597954E-2</v>
      </c>
      <c r="F665" s="2510">
        <v>2.5552785787704084E-2</v>
      </c>
      <c r="G665" s="2512">
        <v>2.6322617860541689E-4</v>
      </c>
      <c r="H665" s="2513">
        <v>1.0057133822182535E-2</v>
      </c>
      <c r="I665" s="2510">
        <v>8.3120374301955142E-3</v>
      </c>
      <c r="J665" s="2514">
        <v>9.9348189913823869E-5</v>
      </c>
    </row>
    <row r="666" spans="1:10" x14ac:dyDescent="0.2">
      <c r="A666" s="897" t="s">
        <v>914</v>
      </c>
      <c r="B666" s="2510">
        <v>70.56</v>
      </c>
      <c r="C666" s="2511">
        <v>1335000</v>
      </c>
      <c r="D666" s="2512">
        <v>94.197599999999994</v>
      </c>
      <c r="E666" s="2513">
        <v>0.65216778269525477</v>
      </c>
      <c r="F666" s="2510">
        <v>0.51514416148011433</v>
      </c>
      <c r="G666" s="2512">
        <v>5.3066397606852051E-3</v>
      </c>
      <c r="H666" s="2513">
        <v>0.20662112735625329</v>
      </c>
      <c r="I666" s="2510">
        <v>0.17076858823000762</v>
      </c>
      <c r="J666" s="2514">
        <v>2.0410820183699918E-3</v>
      </c>
    </row>
    <row r="667" spans="1:10" x14ac:dyDescent="0.2">
      <c r="A667" s="2520" t="s">
        <v>289</v>
      </c>
      <c r="B667" s="2521">
        <v>118.26</v>
      </c>
      <c r="C667" s="2520"/>
      <c r="D667" s="2522">
        <v>173.41660000000002</v>
      </c>
      <c r="E667" s="2523">
        <v>1.0930465133438325</v>
      </c>
      <c r="F667" s="2521">
        <v>0.86339212778682428</v>
      </c>
      <c r="G667" s="2522">
        <v>8.894036537679029E-3</v>
      </c>
      <c r="H667" s="2523">
        <v>0.38038690363967276</v>
      </c>
      <c r="I667" s="2521">
        <v>0.31438282883691243</v>
      </c>
      <c r="J667" s="2524">
        <v>3.7576063928047168E-3</v>
      </c>
    </row>
    <row r="668" spans="1:10" x14ac:dyDescent="0.2">
      <c r="A668" s="923" t="s">
        <v>952</v>
      </c>
      <c r="B668" s="2510">
        <v>132.79</v>
      </c>
      <c r="C668" s="2511">
        <v>8061000.0000000028</v>
      </c>
      <c r="D668" s="2512">
        <v>1070.4201900000003</v>
      </c>
      <c r="E668" s="2513">
        <v>1.2273435354889863</v>
      </c>
      <c r="F668" s="2510">
        <v>0.96947269278549286</v>
      </c>
      <c r="G668" s="2512">
        <v>9.9868012162895158E-3</v>
      </c>
      <c r="H668" s="2513">
        <v>2.3479518204571552</v>
      </c>
      <c r="I668" s="2510">
        <v>1.9405392988695738</v>
      </c>
      <c r="J668" s="2514">
        <v>2.3193960375945788E-2</v>
      </c>
    </row>
    <row r="669" spans="1:10" x14ac:dyDescent="0.2">
      <c r="A669" s="923" t="s">
        <v>290</v>
      </c>
      <c r="B669" s="2510">
        <v>1287.9769837553738</v>
      </c>
      <c r="C669" s="2511">
        <v>12158464</v>
      </c>
      <c r="D669" s="2512">
        <v>15659.821789818296</v>
      </c>
      <c r="E669" s="2513">
        <v>11.904437268399437</v>
      </c>
      <c r="F669" s="2510">
        <v>9.4032571329697969</v>
      </c>
      <c r="G669" s="2512">
        <v>9.68655027330452E-2</v>
      </c>
      <c r="H669" s="2513">
        <v>34.349601607793367</v>
      </c>
      <c r="I669" s="2510">
        <v>28.389318400689419</v>
      </c>
      <c r="J669" s="2514">
        <v>0.3393184185804809</v>
      </c>
    </row>
    <row r="670" spans="1:10" x14ac:dyDescent="0.2">
      <c r="A670" s="923" t="s">
        <v>75</v>
      </c>
      <c r="B670" s="2510">
        <v>1283.4787162446262</v>
      </c>
      <c r="C670" s="2511">
        <v>13258464</v>
      </c>
      <c r="D670" s="2512">
        <v>17016.95635409559</v>
      </c>
      <c r="E670" s="2513">
        <v>11.862860948268281</v>
      </c>
      <c r="F670" s="2510">
        <v>9.3704161997932474</v>
      </c>
      <c r="G670" s="2512">
        <v>9.6527199370988331E-2</v>
      </c>
      <c r="H670" s="2513">
        <v>37.326457426254898</v>
      </c>
      <c r="I670" s="2510">
        <v>30.84963536821067</v>
      </c>
      <c r="J670" s="2514">
        <v>0.36872493165145909</v>
      </c>
    </row>
    <row r="671" spans="1:10" x14ac:dyDescent="0.2">
      <c r="A671" s="923" t="s">
        <v>205</v>
      </c>
      <c r="B671" s="2510">
        <v>549.49999999999989</v>
      </c>
      <c r="C671" s="2511">
        <v>3219999.9999999995</v>
      </c>
      <c r="D671" s="2512">
        <v>1769.3899999999992</v>
      </c>
      <c r="E671" s="2513">
        <v>5.0788860061088776</v>
      </c>
      <c r="F671" s="2510">
        <v>4.0117873686695411</v>
      </c>
      <c r="G671" s="2512">
        <v>4.1326510041050445E-2</v>
      </c>
      <c r="H671" s="2513">
        <v>3.8811323911955387</v>
      </c>
      <c r="I671" s="2510">
        <v>3.2076850400465937</v>
      </c>
      <c r="J671" s="2514">
        <v>3.8339300709186633E-2</v>
      </c>
    </row>
    <row r="672" spans="1:10" x14ac:dyDescent="0.2">
      <c r="A672" s="923" t="s">
        <v>93</v>
      </c>
      <c r="B672" s="2510">
        <v>1428.6999999999998</v>
      </c>
      <c r="C672" s="2511">
        <v>120000</v>
      </c>
      <c r="D672" s="2512">
        <v>171.44399999999996</v>
      </c>
      <c r="E672" s="2513">
        <v>13.205103615883083</v>
      </c>
      <c r="F672" s="2510">
        <v>10.430647158540806</v>
      </c>
      <c r="G672" s="2512">
        <v>0.10744892610673118</v>
      </c>
      <c r="H672" s="2513">
        <v>0.37606003293571683</v>
      </c>
      <c r="I672" s="2510">
        <v>0.31080674922190604</v>
      </c>
      <c r="J672" s="2514">
        <v>3.7148639196478983E-3</v>
      </c>
    </row>
    <row r="673" spans="1:10" x14ac:dyDescent="0.2">
      <c r="A673" s="897" t="s">
        <v>219</v>
      </c>
      <c r="B673" s="2510">
        <v>2617.2999999999997</v>
      </c>
      <c r="C673" s="2511">
        <v>934000</v>
      </c>
      <c r="D673" s="2512">
        <v>2444.5581999999995</v>
      </c>
      <c r="E673" s="2513">
        <v>24.191025193428146</v>
      </c>
      <c r="F673" s="2510">
        <v>19.108373212045112</v>
      </c>
      <c r="G673" s="2512">
        <v>0.19684053636113072</v>
      </c>
      <c r="H673" s="2513">
        <v>5.3621044609626276</v>
      </c>
      <c r="I673" s="2510">
        <v>4.4316814086567868</v>
      </c>
      <c r="J673" s="2514">
        <v>5.2968905629006607E-2</v>
      </c>
    </row>
    <row r="674" spans="1:10" x14ac:dyDescent="0.2">
      <c r="A674" s="2515" t="s">
        <v>1839</v>
      </c>
      <c r="B674" s="2516">
        <v>7299.7456999999995</v>
      </c>
      <c r="C674" s="2515"/>
      <c r="D674" s="2517">
        <v>38132.590533913884</v>
      </c>
      <c r="E674" s="2518">
        <v>67.469656567576806</v>
      </c>
      <c r="F674" s="2516">
        <v>53.293953764803994</v>
      </c>
      <c r="G674" s="2517">
        <v>0.54899547582923547</v>
      </c>
      <c r="H674" s="2518">
        <v>83.643307739599308</v>
      </c>
      <c r="I674" s="2516">
        <v>69.129666265694951</v>
      </c>
      <c r="J674" s="2519">
        <v>0.82626038086572695</v>
      </c>
    </row>
    <row r="675" spans="1:10" x14ac:dyDescent="0.2">
      <c r="A675" s="923" t="s">
        <v>958</v>
      </c>
      <c r="B675" s="2510">
        <v>717.5</v>
      </c>
      <c r="C675" s="2511">
        <v>2560000.0000000005</v>
      </c>
      <c r="D675" s="2512">
        <v>1836.8000000000002</v>
      </c>
      <c r="E675" s="2513">
        <v>6.6316664410975807</v>
      </c>
      <c r="F675" s="2510">
        <v>5.2383210864793375</v>
      </c>
      <c r="G675" s="2512">
        <v>5.3961366614110461E-2</v>
      </c>
      <c r="H675" s="2513">
        <v>4.0289952899857973</v>
      </c>
      <c r="I675" s="2510">
        <v>3.3298910254706917</v>
      </c>
      <c r="J675" s="2514">
        <v>3.9799946615858596E-2</v>
      </c>
    </row>
    <row r="676" spans="1:10" x14ac:dyDescent="0.2">
      <c r="A676" s="923" t="s">
        <v>959</v>
      </c>
      <c r="B676" s="2510">
        <v>42.749999999999993</v>
      </c>
      <c r="C676" s="2511">
        <v>1687000</v>
      </c>
      <c r="D676" s="2512">
        <v>72.11924999999998</v>
      </c>
      <c r="E676" s="2513">
        <v>0.39512716426051775</v>
      </c>
      <c r="F676" s="2510">
        <v>0.31210902640695698</v>
      </c>
      <c r="G676" s="2512">
        <v>3.2151197529661632E-3</v>
      </c>
      <c r="H676" s="2513">
        <v>0.1581925732618184</v>
      </c>
      <c r="I676" s="2510">
        <v>0.13074327272358291</v>
      </c>
      <c r="J676" s="2514">
        <v>1.5626863566941195E-3</v>
      </c>
    </row>
    <row r="677" spans="1:10" x14ac:dyDescent="0.2">
      <c r="A677" s="923" t="s">
        <v>960</v>
      </c>
      <c r="B677" s="2510">
        <v>0</v>
      </c>
      <c r="C677" s="2511">
        <v>1100000</v>
      </c>
      <c r="D677" s="2512">
        <v>0</v>
      </c>
      <c r="E677" s="2513">
        <v>0</v>
      </c>
      <c r="F677" s="2510">
        <v>0</v>
      </c>
      <c r="G677" s="2512">
        <v>0</v>
      </c>
      <c r="H677" s="2513">
        <v>0</v>
      </c>
      <c r="I677" s="2510">
        <v>0</v>
      </c>
      <c r="J677" s="2514">
        <v>0</v>
      </c>
    </row>
    <row r="678" spans="1:10" x14ac:dyDescent="0.2">
      <c r="A678" s="923" t="s">
        <v>962</v>
      </c>
      <c r="B678" s="2510">
        <v>0</v>
      </c>
      <c r="C678" s="2511">
        <v>1265000.0000000002</v>
      </c>
      <c r="D678" s="2512">
        <v>0</v>
      </c>
      <c r="E678" s="2513">
        <v>0</v>
      </c>
      <c r="F678" s="2510">
        <v>0</v>
      </c>
      <c r="G678" s="2512">
        <v>0</v>
      </c>
      <c r="H678" s="2513">
        <v>0</v>
      </c>
      <c r="I678" s="2510">
        <v>0</v>
      </c>
      <c r="J678" s="2514">
        <v>0</v>
      </c>
    </row>
    <row r="679" spans="1:10" x14ac:dyDescent="0.2">
      <c r="A679" s="923" t="s">
        <v>963</v>
      </c>
      <c r="B679" s="2510">
        <v>39.199999999999996</v>
      </c>
      <c r="C679" s="2511">
        <v>1750000</v>
      </c>
      <c r="D679" s="2512">
        <v>68.59999999999998</v>
      </c>
      <c r="E679" s="2513">
        <v>0.36231543483069706</v>
      </c>
      <c r="F679" s="2510">
        <v>0.28619120082228572</v>
      </c>
      <c r="G679" s="2512">
        <v>2.948133200380669E-3</v>
      </c>
      <c r="H679" s="2513">
        <v>0.150473147263189</v>
      </c>
      <c r="I679" s="2510">
        <v>0.12436330811590229</v>
      </c>
      <c r="J679" s="2514">
        <v>1.4864309330617914E-3</v>
      </c>
    </row>
    <row r="680" spans="1:10" x14ac:dyDescent="0.2">
      <c r="A680" s="2159" t="s">
        <v>1497</v>
      </c>
      <c r="B680" s="2510">
        <v>0</v>
      </c>
      <c r="C680" s="2511">
        <v>5000000</v>
      </c>
      <c r="D680" s="2512">
        <v>0</v>
      </c>
      <c r="E680" s="2513">
        <v>0</v>
      </c>
      <c r="F680" s="2510">
        <v>0</v>
      </c>
      <c r="G680" s="2512">
        <v>0</v>
      </c>
      <c r="H680" s="2513">
        <v>0</v>
      </c>
      <c r="I680" s="2510">
        <v>0</v>
      </c>
      <c r="J680" s="2514">
        <v>0</v>
      </c>
    </row>
    <row r="681" spans="1:10" x14ac:dyDescent="0.2">
      <c r="A681" s="2159" t="s">
        <v>1577</v>
      </c>
      <c r="B681" s="2510">
        <v>56</v>
      </c>
      <c r="C681" s="2511">
        <v>1749999.9999999998</v>
      </c>
      <c r="D681" s="2512">
        <v>97.999999999999986</v>
      </c>
      <c r="E681" s="2513">
        <v>0.51759347832956726</v>
      </c>
      <c r="F681" s="2510">
        <v>0.40884457260326534</v>
      </c>
      <c r="G681" s="2512">
        <v>4.2116188576866703E-3</v>
      </c>
      <c r="H681" s="2513">
        <v>0.21496163894741288</v>
      </c>
      <c r="I681" s="2510">
        <v>0.17766186873700329</v>
      </c>
      <c r="J681" s="2514">
        <v>2.1234727615168452E-3</v>
      </c>
    </row>
    <row r="682" spans="1:10" x14ac:dyDescent="0.2">
      <c r="A682" s="923" t="s">
        <v>961</v>
      </c>
      <c r="B682" s="2510">
        <v>0</v>
      </c>
      <c r="C682" s="2511">
        <v>1321000</v>
      </c>
      <c r="D682" s="2512">
        <v>0</v>
      </c>
      <c r="E682" s="2513">
        <v>0</v>
      </c>
      <c r="F682" s="2510">
        <v>0</v>
      </c>
      <c r="G682" s="2512">
        <v>0</v>
      </c>
      <c r="H682" s="2513">
        <v>0</v>
      </c>
      <c r="I682" s="2510">
        <v>0</v>
      </c>
      <c r="J682" s="2514">
        <v>0</v>
      </c>
    </row>
    <row r="683" spans="1:10" x14ac:dyDescent="0.2">
      <c r="A683" s="923" t="s">
        <v>966</v>
      </c>
      <c r="B683" s="2510">
        <v>658.90000000000009</v>
      </c>
      <c r="C683" s="2511">
        <v>2879999.9999999995</v>
      </c>
      <c r="D683" s="2512">
        <v>1897.6320000000001</v>
      </c>
      <c r="E683" s="2513">
        <v>6.0900418369884264</v>
      </c>
      <c r="F683" s="2510">
        <v>4.810494444433778</v>
      </c>
      <c r="G683" s="2512">
        <v>4.955420830945978E-2</v>
      </c>
      <c r="H683" s="2513">
        <v>4.1624294371332349</v>
      </c>
      <c r="I683" s="2510">
        <v>3.4401719111748683</v>
      </c>
      <c r="J683" s="2514">
        <v>4.1118059830436066E-2</v>
      </c>
    </row>
    <row r="684" spans="1:10" x14ac:dyDescent="0.2">
      <c r="A684" s="923" t="s">
        <v>965</v>
      </c>
      <c r="B684" s="2510">
        <v>224.70000000000002</v>
      </c>
      <c r="C684" s="2511">
        <v>1976000.0000000002</v>
      </c>
      <c r="D684" s="2512">
        <v>444.00720000000007</v>
      </c>
      <c r="E684" s="2513">
        <v>2.0768438317973885</v>
      </c>
      <c r="F684" s="2510">
        <v>1.6404888475706023</v>
      </c>
      <c r="G684" s="2512">
        <v>1.6899120666467767E-2</v>
      </c>
      <c r="H684" s="2513">
        <v>0.97392362669848753</v>
      </c>
      <c r="I684" s="2510">
        <v>0.80493009066004495</v>
      </c>
      <c r="J684" s="2514">
        <v>9.6207877052792087E-3</v>
      </c>
    </row>
    <row r="685" spans="1:10" x14ac:dyDescent="0.2">
      <c r="A685" s="923" t="s">
        <v>1010</v>
      </c>
      <c r="B685" s="2510">
        <v>0</v>
      </c>
      <c r="C685" s="2511">
        <v>1299999.9999999998</v>
      </c>
      <c r="D685" s="2512">
        <v>0</v>
      </c>
      <c r="E685" s="2513">
        <v>0</v>
      </c>
      <c r="F685" s="2510">
        <v>0</v>
      </c>
      <c r="G685" s="2512">
        <v>0</v>
      </c>
      <c r="H685" s="2513">
        <v>0</v>
      </c>
      <c r="I685" s="2510">
        <v>0</v>
      </c>
      <c r="J685" s="2514">
        <v>0</v>
      </c>
    </row>
    <row r="686" spans="1:10" x14ac:dyDescent="0.2">
      <c r="A686" s="923" t="s">
        <v>1011</v>
      </c>
      <c r="B686" s="2510">
        <v>0</v>
      </c>
      <c r="C686" s="2511">
        <v>1674000</v>
      </c>
      <c r="D686" s="2512">
        <v>0</v>
      </c>
      <c r="E686" s="2513">
        <v>0</v>
      </c>
      <c r="F686" s="2510">
        <v>0</v>
      </c>
      <c r="G686" s="2512">
        <v>0</v>
      </c>
      <c r="H686" s="2513">
        <v>0</v>
      </c>
      <c r="I686" s="2510">
        <v>0</v>
      </c>
      <c r="J686" s="2514">
        <v>0</v>
      </c>
    </row>
    <row r="687" spans="1:10" x14ac:dyDescent="0.2">
      <c r="A687" s="923" t="s">
        <v>967</v>
      </c>
      <c r="B687" s="2510">
        <v>86.799999999999983</v>
      </c>
      <c r="C687" s="2511">
        <v>2320999.9999999995</v>
      </c>
      <c r="D687" s="2512">
        <v>201.4627999999999</v>
      </c>
      <c r="E687" s="2513">
        <v>0.80226989141082905</v>
      </c>
      <c r="F687" s="2510">
        <v>0.63370908753506117</v>
      </c>
      <c r="G687" s="2512">
        <v>6.5280092294143378E-3</v>
      </c>
      <c r="H687" s="2513">
        <v>0.44190585382586572</v>
      </c>
      <c r="I687" s="2510">
        <v>0.36522711764274635</v>
      </c>
      <c r="J687" s="2514">
        <v>4.3653139618256712E-3</v>
      </c>
    </row>
    <row r="688" spans="1:10" x14ac:dyDescent="0.2">
      <c r="A688" s="923" t="s">
        <v>968</v>
      </c>
      <c r="B688" s="2510">
        <v>0</v>
      </c>
      <c r="C688" s="2511">
        <v>1335000.0000000002</v>
      </c>
      <c r="D688" s="2512">
        <v>0</v>
      </c>
      <c r="E688" s="2513">
        <v>0</v>
      </c>
      <c r="F688" s="2510">
        <v>0</v>
      </c>
      <c r="G688" s="2512">
        <v>0</v>
      </c>
      <c r="H688" s="2513">
        <v>0</v>
      </c>
      <c r="I688" s="2510">
        <v>0</v>
      </c>
      <c r="J688" s="2514">
        <v>0</v>
      </c>
    </row>
    <row r="689" spans="1:10" x14ac:dyDescent="0.2">
      <c r="A689" s="923" t="s">
        <v>969</v>
      </c>
      <c r="B689" s="2510">
        <v>26</v>
      </c>
      <c r="C689" s="2511">
        <v>1774999.9999999998</v>
      </c>
      <c r="D689" s="2512">
        <v>46.149999999999991</v>
      </c>
      <c r="E689" s="2513">
        <v>0.24031125779587051</v>
      </c>
      <c r="F689" s="2510">
        <v>0.18982069442294464</v>
      </c>
      <c r="G689" s="2512">
        <v>1.9553944696402399E-3</v>
      </c>
      <c r="H689" s="2513">
        <v>0.10122938405533781</v>
      </c>
      <c r="I689" s="2510">
        <v>8.3664237165435737E-2</v>
      </c>
      <c r="J689" s="2514">
        <v>9.9998232595920815E-4</v>
      </c>
    </row>
    <row r="690" spans="1:10" x14ac:dyDescent="0.2">
      <c r="A690" s="923" t="s">
        <v>970</v>
      </c>
      <c r="B690" s="2510">
        <v>107.44</v>
      </c>
      <c r="C690" s="2511">
        <v>1821999.9999999995</v>
      </c>
      <c r="D690" s="2512">
        <v>195.75567999999993</v>
      </c>
      <c r="E690" s="2513">
        <v>0.99304005913801263</v>
      </c>
      <c r="F690" s="2510">
        <v>0.78439751572312189</v>
      </c>
      <c r="G690" s="2512">
        <v>8.0802916083902825E-3</v>
      </c>
      <c r="H690" s="2513">
        <v>0.42938736536801309</v>
      </c>
      <c r="I690" s="2510">
        <v>0.35488081555798795</v>
      </c>
      <c r="J690" s="2514">
        <v>4.2416515754306917E-3</v>
      </c>
    </row>
    <row r="691" spans="1:10" x14ac:dyDescent="0.2">
      <c r="A691" s="923" t="s">
        <v>971</v>
      </c>
      <c r="B691" s="2510">
        <v>0</v>
      </c>
      <c r="C691" s="2511">
        <v>1470000</v>
      </c>
      <c r="D691" s="2512">
        <v>0</v>
      </c>
      <c r="E691" s="2513">
        <v>0</v>
      </c>
      <c r="F691" s="2510">
        <v>0</v>
      </c>
      <c r="G691" s="2512">
        <v>0</v>
      </c>
      <c r="H691" s="2513">
        <v>0</v>
      </c>
      <c r="I691" s="2510">
        <v>0</v>
      </c>
      <c r="J691" s="2514">
        <v>0</v>
      </c>
    </row>
    <row r="692" spans="1:10" x14ac:dyDescent="0.2">
      <c r="A692" s="923" t="s">
        <v>972</v>
      </c>
      <c r="B692" s="2510">
        <v>129.19999999999999</v>
      </c>
      <c r="C692" s="2511">
        <v>1270000</v>
      </c>
      <c r="D692" s="2512">
        <v>164.084</v>
      </c>
      <c r="E692" s="2513">
        <v>1.1941620964317872</v>
      </c>
      <c r="F692" s="2510">
        <v>0.94326283536324773</v>
      </c>
      <c r="G692" s="2512">
        <v>9.7168063645199608E-3</v>
      </c>
      <c r="H692" s="2513">
        <v>0.3599159751535439</v>
      </c>
      <c r="I692" s="2510">
        <v>0.29746398030451482</v>
      </c>
      <c r="J692" s="2514">
        <v>3.5553867816401031E-3</v>
      </c>
    </row>
    <row r="693" spans="1:10" x14ac:dyDescent="0.2">
      <c r="A693" s="923" t="s">
        <v>973</v>
      </c>
      <c r="B693" s="2510">
        <v>5.6000000000000014</v>
      </c>
      <c r="C693" s="2511">
        <v>7096999.9999999981</v>
      </c>
      <c r="D693" s="2512">
        <v>39.743200000000002</v>
      </c>
      <c r="E693" s="2513">
        <v>5.1759347832956736E-2</v>
      </c>
      <c r="F693" s="2510">
        <v>4.0884457260326551E-2</v>
      </c>
      <c r="G693" s="2512">
        <v>4.2116188576866716E-4</v>
      </c>
      <c r="H693" s="2513">
        <v>8.717615723484512E-2</v>
      </c>
      <c r="I693" s="2510">
        <v>7.2049501852943579E-2</v>
      </c>
      <c r="J693" s="2514">
        <v>8.6115921077057451E-4</v>
      </c>
    </row>
    <row r="694" spans="1:10" x14ac:dyDescent="0.2">
      <c r="A694" s="923" t="s">
        <v>293</v>
      </c>
      <c r="B694" s="2510">
        <v>65.055999999999997</v>
      </c>
      <c r="C694" s="2511">
        <v>1855999.9999999998</v>
      </c>
      <c r="D694" s="2512">
        <v>120.74393599999999</v>
      </c>
      <c r="E694" s="2513">
        <v>0.60129573796800584</v>
      </c>
      <c r="F694" s="2510">
        <v>0.47496058062996482</v>
      </c>
      <c r="G694" s="2512">
        <v>4.8926977929582855E-3</v>
      </c>
      <c r="H694" s="2513">
        <v>0.2648501466889952</v>
      </c>
      <c r="I694" s="2510">
        <v>0.21889380926960336</v>
      </c>
      <c r="J694" s="2514">
        <v>2.6162904001462576E-3</v>
      </c>
    </row>
    <row r="695" spans="1:10" x14ac:dyDescent="0.2">
      <c r="A695" s="897" t="s">
        <v>975</v>
      </c>
      <c r="B695" s="2510">
        <v>0</v>
      </c>
      <c r="C695" s="2511">
        <v>1652000.0000000005</v>
      </c>
      <c r="D695" s="2512">
        <v>0</v>
      </c>
      <c r="E695" s="2513">
        <v>0</v>
      </c>
      <c r="F695" s="2510">
        <v>0</v>
      </c>
      <c r="G695" s="2512">
        <v>0</v>
      </c>
      <c r="H695" s="2513">
        <v>0</v>
      </c>
      <c r="I695" s="2510">
        <v>0</v>
      </c>
      <c r="J695" s="2514">
        <v>0</v>
      </c>
    </row>
    <row r="696" spans="1:10" x14ac:dyDescent="0.2">
      <c r="A696" s="923" t="s">
        <v>1161</v>
      </c>
      <c r="B696" s="2510">
        <v>0</v>
      </c>
      <c r="C696" s="2511">
        <v>0</v>
      </c>
      <c r="D696" s="2512">
        <v>0</v>
      </c>
      <c r="E696" s="2513">
        <v>0</v>
      </c>
      <c r="F696" s="2510">
        <v>0</v>
      </c>
      <c r="G696" s="2512">
        <v>0</v>
      </c>
      <c r="H696" s="2513">
        <v>0</v>
      </c>
      <c r="I696" s="2510">
        <v>0</v>
      </c>
      <c r="J696" s="2514">
        <v>0</v>
      </c>
    </row>
    <row r="697" spans="1:10" x14ac:dyDescent="0.2">
      <c r="A697" s="2515" t="s">
        <v>294</v>
      </c>
      <c r="B697" s="2516">
        <v>2159.1460000000002</v>
      </c>
      <c r="C697" s="2515"/>
      <c r="D697" s="2517">
        <v>5185.0980659999996</v>
      </c>
      <c r="E697" s="2518">
        <v>19.956426577881643</v>
      </c>
      <c r="F697" s="2516">
        <v>15.763484349250895</v>
      </c>
      <c r="G697" s="2517">
        <v>0.1623839287517633</v>
      </c>
      <c r="H697" s="2518">
        <v>11.37344059561654</v>
      </c>
      <c r="I697" s="2516">
        <v>9.399940938675325</v>
      </c>
      <c r="J697" s="2519">
        <v>0.11235116845861913</v>
      </c>
    </row>
    <row r="698" spans="1:10" x14ac:dyDescent="0.2">
      <c r="A698" s="2520" t="s">
        <v>1840</v>
      </c>
      <c r="B698" s="2521">
        <v>9458.8917000000001</v>
      </c>
      <c r="C698" s="2520"/>
      <c r="D698" s="2522">
        <v>43317.688599913883</v>
      </c>
      <c r="E698" s="2523">
        <v>87.426083145458449</v>
      </c>
      <c r="F698" s="2521">
        <v>69.057438114054889</v>
      </c>
      <c r="G698" s="2522">
        <v>0.71137940458099869</v>
      </c>
      <c r="H698" s="2523">
        <v>95.016748335215851</v>
      </c>
      <c r="I698" s="2521">
        <v>78.529607204370265</v>
      </c>
      <c r="J698" s="2524">
        <v>0.93861154932434609</v>
      </c>
    </row>
    <row r="699" spans="1:10" x14ac:dyDescent="0.2">
      <c r="A699" s="2525" t="s">
        <v>200</v>
      </c>
      <c r="B699" s="2526">
        <v>10819.3017</v>
      </c>
      <c r="C699" s="2527"/>
      <c r="D699" s="2528">
        <v>45589.529592288884</v>
      </c>
      <c r="E699" s="2529">
        <v>100</v>
      </c>
      <c r="F699" s="2526">
        <v>78.989513917897909</v>
      </c>
      <c r="G699" s="2528">
        <v>0.81369241190574015</v>
      </c>
      <c r="H699" s="2529">
        <v>100</v>
      </c>
      <c r="I699" s="2526">
        <v>82.648173695989357</v>
      </c>
      <c r="J699" s="2530">
        <v>0.98783800305705749</v>
      </c>
    </row>
    <row r="700" spans="1:10" x14ac:dyDescent="0.2">
      <c r="A700" s="2550" t="s">
        <v>1857</v>
      </c>
      <c r="B700" s="2510"/>
      <c r="C700" s="2509"/>
      <c r="D700" s="2512"/>
      <c r="E700" s="2513"/>
      <c r="F700" s="2510">
        <v>0</v>
      </c>
      <c r="G700" s="2512"/>
      <c r="H700" s="2513"/>
      <c r="I700" s="2510">
        <v>0</v>
      </c>
      <c r="J700" s="2514">
        <v>0</v>
      </c>
    </row>
    <row r="701" spans="1:10" x14ac:dyDescent="0.2">
      <c r="A701" s="2160" t="s">
        <v>1841</v>
      </c>
      <c r="B701" s="2510">
        <v>0</v>
      </c>
      <c r="C701" s="2511">
        <v>6074131.1697809063</v>
      </c>
      <c r="D701" s="2512">
        <v>0</v>
      </c>
      <c r="E701" s="2513">
        <v>0</v>
      </c>
      <c r="F701" s="2510">
        <v>0</v>
      </c>
      <c r="G701" s="2512">
        <v>0</v>
      </c>
      <c r="H701" s="2513">
        <v>0</v>
      </c>
      <c r="I701" s="2510">
        <v>0</v>
      </c>
      <c r="J701" s="2514">
        <v>0</v>
      </c>
    </row>
    <row r="702" spans="1:10" x14ac:dyDescent="0.2">
      <c r="A702" s="2160" t="s">
        <v>1842</v>
      </c>
      <c r="B702" s="2510">
        <v>2098.75</v>
      </c>
      <c r="C702" s="2511">
        <v>1319748.8219296124</v>
      </c>
      <c r="D702" s="2512">
        <v>2769.822840024774</v>
      </c>
      <c r="E702" s="2513">
        <v>95.967644214391385</v>
      </c>
      <c r="F702" s="2510">
        <v>15.322545477698272</v>
      </c>
      <c r="G702" s="2512">
        <v>0.15784169781374821</v>
      </c>
      <c r="H702" s="2513">
        <v>81.506977033597607</v>
      </c>
      <c r="I702" s="2510">
        <v>5.0213459370330122</v>
      </c>
      <c r="J702" s="2514">
        <v>6.0016768928773861E-2</v>
      </c>
    </row>
    <row r="703" spans="1:10" x14ac:dyDescent="0.2">
      <c r="A703" s="2547" t="s">
        <v>316</v>
      </c>
      <c r="B703" s="2516">
        <v>2098.75</v>
      </c>
      <c r="C703" s="2515"/>
      <c r="D703" s="2517">
        <v>2769.822840024774</v>
      </c>
      <c r="E703" s="2518">
        <v>95.967644214391385</v>
      </c>
      <c r="F703" s="2516">
        <v>15.322545477698272</v>
      </c>
      <c r="G703" s="2517">
        <v>0.15784169781374821</v>
      </c>
      <c r="H703" s="2518">
        <v>81.506977033597607</v>
      </c>
      <c r="I703" s="2516">
        <v>5.0213459370330122</v>
      </c>
      <c r="J703" s="2519">
        <v>6.0016768928773861E-2</v>
      </c>
    </row>
    <row r="704" spans="1:10" x14ac:dyDescent="0.2">
      <c r="A704" s="2160" t="s">
        <v>1843</v>
      </c>
      <c r="B704" s="2510">
        <v>0</v>
      </c>
      <c r="C704" s="2511">
        <v>7593939.7198018646</v>
      </c>
      <c r="D704" s="2512">
        <v>0</v>
      </c>
      <c r="E704" s="2513">
        <v>0</v>
      </c>
      <c r="F704" s="2510">
        <v>0</v>
      </c>
      <c r="G704" s="2512">
        <v>0</v>
      </c>
      <c r="H704" s="2513">
        <v>0</v>
      </c>
      <c r="I704" s="2510">
        <v>0</v>
      </c>
      <c r="J704" s="2514">
        <v>0</v>
      </c>
    </row>
    <row r="705" spans="1:10" x14ac:dyDescent="0.2">
      <c r="A705" s="2547" t="s">
        <v>322</v>
      </c>
      <c r="B705" s="2516">
        <v>0</v>
      </c>
      <c r="C705" s="2531"/>
      <c r="D705" s="2517">
        <v>0</v>
      </c>
      <c r="E705" s="2518">
        <v>0</v>
      </c>
      <c r="F705" s="2516">
        <v>0</v>
      </c>
      <c r="G705" s="2517">
        <v>0</v>
      </c>
      <c r="H705" s="2518">
        <v>0</v>
      </c>
      <c r="I705" s="2516">
        <v>0</v>
      </c>
      <c r="J705" s="2519">
        <v>0</v>
      </c>
    </row>
    <row r="706" spans="1:10" x14ac:dyDescent="0.2">
      <c r="A706" s="2160" t="s">
        <v>1543</v>
      </c>
      <c r="B706" s="2510">
        <v>30.36</v>
      </c>
      <c r="C706" s="2511">
        <v>8640000</v>
      </c>
      <c r="D706" s="2512">
        <v>262.31040000000002</v>
      </c>
      <c r="E706" s="2513">
        <v>1.3882442779506479</v>
      </c>
      <c r="F706" s="2510">
        <v>0.22165216471848456</v>
      </c>
      <c r="G706" s="2512">
        <v>2.2832990807029876E-3</v>
      </c>
      <c r="H706" s="2513">
        <v>7.7189513493514887</v>
      </c>
      <c r="I706" s="2510">
        <v>0.47553628421582494</v>
      </c>
      <c r="J706" s="2514">
        <v>5.6837651985978408E-3</v>
      </c>
    </row>
    <row r="707" spans="1:10" x14ac:dyDescent="0.2">
      <c r="A707" s="2160" t="s">
        <v>212</v>
      </c>
      <c r="B707" s="2510">
        <v>54.375</v>
      </c>
      <c r="C707" s="2511">
        <v>4816000</v>
      </c>
      <c r="D707" s="2512">
        <v>261.87</v>
      </c>
      <c r="E707" s="2513">
        <v>2.4863564760726771</v>
      </c>
      <c r="F707" s="2510">
        <v>0.39698077920183134</v>
      </c>
      <c r="G707" s="2512">
        <v>4.089406703334156E-3</v>
      </c>
      <c r="H707" s="2513">
        <v>7.7059917939001812</v>
      </c>
      <c r="I707" s="2510">
        <v>0.47473789353223533</v>
      </c>
      <c r="J707" s="2514">
        <v>5.6742225720246564E-3</v>
      </c>
    </row>
    <row r="708" spans="1:10" x14ac:dyDescent="0.2">
      <c r="A708" s="2547" t="s">
        <v>317</v>
      </c>
      <c r="B708" s="2516">
        <v>84.734999999999999</v>
      </c>
      <c r="C708" s="2531"/>
      <c r="D708" s="2517">
        <v>524.18039999999996</v>
      </c>
      <c r="E708" s="2518">
        <v>3.8746007540233252</v>
      </c>
      <c r="F708" s="2516">
        <v>0.61863294392031587</v>
      </c>
      <c r="G708" s="2517">
        <v>6.3727057840371427E-3</v>
      </c>
      <c r="H708" s="2518">
        <v>15.424943143251667</v>
      </c>
      <c r="I708" s="2516">
        <v>0.95027417774806033</v>
      </c>
      <c r="J708" s="2519">
        <v>1.1357987770622496E-2</v>
      </c>
    </row>
    <row r="709" spans="1:10" x14ac:dyDescent="0.2">
      <c r="A709" s="2160" t="s">
        <v>1844</v>
      </c>
      <c r="B709" s="2510">
        <v>3.45</v>
      </c>
      <c r="C709" s="2511">
        <v>30220717.109895468</v>
      </c>
      <c r="D709" s="2512">
        <v>104.26147402913936</v>
      </c>
      <c r="E709" s="2513">
        <v>0.15775503158530088</v>
      </c>
      <c r="F709" s="2510">
        <v>2.5187745990736882E-2</v>
      </c>
      <c r="G709" s="2512">
        <v>2.5946580462533951E-4</v>
      </c>
      <c r="H709" s="2513">
        <v>3.0680798231507418</v>
      </c>
      <c r="I709" s="2510">
        <v>0.1890131460539943</v>
      </c>
      <c r="J709" s="2514">
        <v>2.2591469405762597E-3</v>
      </c>
    </row>
    <row r="710" spans="1:10" x14ac:dyDescent="0.2">
      <c r="A710" s="2547" t="s">
        <v>318</v>
      </c>
      <c r="B710" s="2516">
        <v>3.45</v>
      </c>
      <c r="C710" s="2515"/>
      <c r="D710" s="2517">
        <v>104.26147402913936</v>
      </c>
      <c r="E710" s="2518">
        <v>0.15775503158530088</v>
      </c>
      <c r="F710" s="2516">
        <v>2.5187745990736882E-2</v>
      </c>
      <c r="G710" s="2517">
        <v>2.5946580462533951E-4</v>
      </c>
      <c r="H710" s="2518">
        <v>3.0680798231507418</v>
      </c>
      <c r="I710" s="2516">
        <v>0.1890131460539943</v>
      </c>
      <c r="J710" s="2519">
        <v>2.2591469405762597E-3</v>
      </c>
    </row>
    <row r="711" spans="1:10" x14ac:dyDescent="0.2">
      <c r="A711" s="2532" t="s">
        <v>136</v>
      </c>
      <c r="B711" s="2521">
        <v>2186.9349999999999</v>
      </c>
      <c r="C711" s="2520"/>
      <c r="D711" s="2522">
        <v>3398.2647140539129</v>
      </c>
      <c r="E711" s="2523">
        <v>100</v>
      </c>
      <c r="F711" s="2521">
        <v>15.966366167609323</v>
      </c>
      <c r="G711" s="2522">
        <v>0.16447386940241068</v>
      </c>
      <c r="H711" s="2523">
        <v>100.00000000000001</v>
      </c>
      <c r="I711" s="2521">
        <v>6.1606332608350662</v>
      </c>
      <c r="J711" s="2524">
        <v>7.3633903639972617E-2</v>
      </c>
    </row>
    <row r="712" spans="1:10" x14ac:dyDescent="0.2">
      <c r="A712" s="2550" t="s">
        <v>1858</v>
      </c>
      <c r="B712" s="2510"/>
      <c r="C712" s="2509"/>
      <c r="D712" s="2512"/>
      <c r="E712" s="2513"/>
      <c r="F712" s="2510">
        <v>0</v>
      </c>
      <c r="G712" s="2512"/>
      <c r="H712" s="2513"/>
      <c r="I712" s="2510">
        <v>0</v>
      </c>
      <c r="J712" s="2514">
        <v>0</v>
      </c>
    </row>
    <row r="713" spans="1:10" x14ac:dyDescent="0.2">
      <c r="A713" s="2159" t="s">
        <v>1545</v>
      </c>
      <c r="B713" s="2510">
        <v>650</v>
      </c>
      <c r="C713" s="2511">
        <v>8600000</v>
      </c>
      <c r="D713" s="2512">
        <v>5590</v>
      </c>
      <c r="E713" s="2513">
        <v>94.080185265595603</v>
      </c>
      <c r="F713" s="2510">
        <v>4.7455173605736158</v>
      </c>
      <c r="G713" s="2512">
        <v>4.8884861741006001E-2</v>
      </c>
      <c r="H713" s="2513">
        <v>90.553151784253473</v>
      </c>
      <c r="I713" s="2510">
        <v>10.133978022855599</v>
      </c>
      <c r="J713" s="2514">
        <v>0.12112461976407313</v>
      </c>
    </row>
    <row r="714" spans="1:10" x14ac:dyDescent="0.2">
      <c r="A714" s="2159" t="s">
        <v>214</v>
      </c>
      <c r="B714" s="2510">
        <v>5.9</v>
      </c>
      <c r="C714" s="2511">
        <v>6300000</v>
      </c>
      <c r="D714" s="2512">
        <v>37.17</v>
      </c>
      <c r="E714" s="2513">
        <v>0.85395860471848328</v>
      </c>
      <c r="F714" s="2510">
        <v>4.307469604212974E-2</v>
      </c>
      <c r="G714" s="2512">
        <v>4.4372412964913132E-4</v>
      </c>
      <c r="H714" s="2513">
        <v>0.60212176240084103</v>
      </c>
      <c r="I714" s="2510">
        <v>6.7384608785249128E-2</v>
      </c>
      <c r="J714" s="2514">
        <v>8.0540288311817503E-4</v>
      </c>
    </row>
    <row r="715" spans="1:10" x14ac:dyDescent="0.2">
      <c r="A715" s="2159" t="s">
        <v>215</v>
      </c>
      <c r="B715" s="2510">
        <v>0</v>
      </c>
      <c r="C715" s="2511">
        <v>6000000</v>
      </c>
      <c r="D715" s="2512">
        <v>0</v>
      </c>
      <c r="E715" s="2513">
        <v>0</v>
      </c>
      <c r="F715" s="2510">
        <v>0</v>
      </c>
      <c r="G715" s="2512">
        <v>0</v>
      </c>
      <c r="H715" s="2513">
        <v>0</v>
      </c>
      <c r="I715" s="2510">
        <v>0</v>
      </c>
      <c r="J715" s="2514">
        <v>0</v>
      </c>
    </row>
    <row r="716" spans="1:10" x14ac:dyDescent="0.2">
      <c r="A716" s="2159" t="s">
        <v>216</v>
      </c>
      <c r="B716" s="2510">
        <v>35</v>
      </c>
      <c r="C716" s="2511">
        <v>15600000</v>
      </c>
      <c r="D716" s="2512">
        <v>546</v>
      </c>
      <c r="E716" s="2513">
        <v>5.0658561296859173</v>
      </c>
      <c r="F716" s="2510">
        <v>0.25552785787704085</v>
      </c>
      <c r="G716" s="2512">
        <v>2.6322617860541691E-3</v>
      </c>
      <c r="H716" s="2513">
        <v>8.8447264533456877</v>
      </c>
      <c r="I716" s="2510">
        <v>0.98983041153473295</v>
      </c>
      <c r="J716" s="2514">
        <v>1.1830776814165283E-2</v>
      </c>
    </row>
    <row r="717" spans="1:10" x14ac:dyDescent="0.2">
      <c r="A717" s="2159" t="s">
        <v>1547</v>
      </c>
      <c r="B717" s="2510">
        <v>0</v>
      </c>
      <c r="C717" s="2511">
        <v>8000000</v>
      </c>
      <c r="D717" s="2512">
        <v>0</v>
      </c>
      <c r="E717" s="2513">
        <v>0</v>
      </c>
      <c r="F717" s="2510">
        <v>0</v>
      </c>
      <c r="G717" s="2512">
        <v>0</v>
      </c>
      <c r="H717" s="2513">
        <v>0</v>
      </c>
      <c r="I717" s="2510">
        <v>0</v>
      </c>
      <c r="J717" s="2514">
        <v>0</v>
      </c>
    </row>
    <row r="718" spans="1:10" x14ac:dyDescent="0.2">
      <c r="A718" s="2159" t="s">
        <v>1548</v>
      </c>
      <c r="B718" s="2510">
        <v>0</v>
      </c>
      <c r="C718" s="2511">
        <v>6000000</v>
      </c>
      <c r="D718" s="2512">
        <v>0</v>
      </c>
      <c r="E718" s="2513">
        <v>0</v>
      </c>
      <c r="F718" s="2510">
        <v>0</v>
      </c>
      <c r="G718" s="2512">
        <v>0</v>
      </c>
      <c r="H718" s="2513">
        <v>0</v>
      </c>
      <c r="I718" s="2510">
        <v>0</v>
      </c>
      <c r="J718" s="2514">
        <v>0</v>
      </c>
    </row>
    <row r="719" spans="1:10" x14ac:dyDescent="0.2">
      <c r="A719" s="2532" t="s">
        <v>128</v>
      </c>
      <c r="B719" s="2521">
        <v>690.9</v>
      </c>
      <c r="C719" s="2520"/>
      <c r="D719" s="2522">
        <v>6173.17</v>
      </c>
      <c r="E719" s="2523">
        <v>100</v>
      </c>
      <c r="F719" s="2521">
        <v>5.0441199144927857</v>
      </c>
      <c r="G719" s="2522">
        <v>5.1960847656709296E-2</v>
      </c>
      <c r="H719" s="2523">
        <v>100</v>
      </c>
      <c r="I719" s="2521">
        <v>11.191193043175581</v>
      </c>
      <c r="J719" s="2524">
        <v>0.13376079946135661</v>
      </c>
    </row>
    <row r="720" spans="1:10" ht="14.25" thickBot="1" x14ac:dyDescent="0.25">
      <c r="A720" s="2533" t="s">
        <v>1845</v>
      </c>
      <c r="B720" s="2526">
        <v>13697.136699999999</v>
      </c>
      <c r="C720" s="2534"/>
      <c r="D720" s="2528">
        <v>55160.964306342794</v>
      </c>
      <c r="E720" s="2535"/>
      <c r="F720" s="2536">
        <v>100.00000000000001</v>
      </c>
      <c r="G720" s="2537">
        <v>1.0301271289648601</v>
      </c>
      <c r="H720" s="2538"/>
      <c r="I720" s="2536">
        <v>100</v>
      </c>
      <c r="J720" s="2539">
        <v>1.1952327061583867</v>
      </c>
    </row>
    <row r="721" spans="1:10" ht="15" thickBot="1" x14ac:dyDescent="0.25">
      <c r="A721" s="2540" t="s">
        <v>1846</v>
      </c>
      <c r="B721" s="2541">
        <v>1329654.982852824</v>
      </c>
      <c r="C721" s="2542"/>
      <c r="D721" s="2543">
        <v>4615081.5671398742</v>
      </c>
      <c r="E721" s="2544"/>
      <c r="F721" s="2101"/>
      <c r="G721" s="2101"/>
      <c r="H721" s="2101"/>
      <c r="I721" s="2101"/>
      <c r="J721" s="2101"/>
    </row>
    <row r="722" spans="1:10" ht="16.5" thickBot="1" x14ac:dyDescent="0.3">
      <c r="A722" s="2545" t="s">
        <v>1847</v>
      </c>
      <c r="B722" s="2552">
        <v>1.0301271289648601</v>
      </c>
      <c r="C722" s="2546"/>
      <c r="D722" s="2553">
        <v>1.1952327061583865</v>
      </c>
      <c r="E722" s="2544"/>
      <c r="F722" s="2101"/>
      <c r="G722" s="2101"/>
      <c r="H722" s="2101"/>
      <c r="I722" s="2101"/>
      <c r="J722" s="2101"/>
    </row>
    <row r="723" spans="1:10" x14ac:dyDescent="0.2">
      <c r="A723" s="471" t="s">
        <v>2035</v>
      </c>
      <c r="B723" s="375"/>
      <c r="C723" s="375"/>
      <c r="D723" s="1794"/>
      <c r="E723" s="375"/>
      <c r="F723" s="375"/>
      <c r="H723" s="375"/>
      <c r="I723" s="375"/>
      <c r="J723" s="375"/>
    </row>
    <row r="724" spans="1:10" x14ac:dyDescent="0.2">
      <c r="A724" s="375" t="s">
        <v>1848</v>
      </c>
      <c r="B724" s="375"/>
      <c r="C724" s="375"/>
      <c r="D724" s="375"/>
      <c r="E724" s="375"/>
      <c r="F724" s="375"/>
      <c r="G724" s="375"/>
      <c r="H724" s="375"/>
      <c r="I724" s="375"/>
      <c r="J724" s="375"/>
    </row>
    <row r="725" spans="1:10" x14ac:dyDescent="0.2">
      <c r="A725" s="375" t="s">
        <v>2036</v>
      </c>
      <c r="B725" s="375"/>
      <c r="C725" s="375"/>
      <c r="D725" s="375"/>
      <c r="E725" s="375"/>
      <c r="F725" s="375"/>
      <c r="G725" s="375"/>
      <c r="H725" s="375"/>
      <c r="I725" s="375"/>
      <c r="J725" s="375"/>
    </row>
    <row r="729" spans="1:10" ht="13.5" thickBot="1" x14ac:dyDescent="0.25">
      <c r="A729" s="3564" t="s">
        <v>2033</v>
      </c>
      <c r="B729" s="3564"/>
      <c r="C729" s="3564"/>
      <c r="D729" s="3564"/>
      <c r="E729" s="3564"/>
      <c r="F729" s="3564"/>
      <c r="G729" s="3564"/>
      <c r="H729" s="3564"/>
      <c r="I729" s="3564"/>
      <c r="J729" s="3564"/>
    </row>
    <row r="730" spans="1:10" ht="13.5" customHeight="1" thickBot="1" x14ac:dyDescent="0.25">
      <c r="A730" s="3569" t="s">
        <v>935</v>
      </c>
      <c r="B730" s="3575" t="s">
        <v>1270</v>
      </c>
      <c r="C730" s="3575" t="s">
        <v>1837</v>
      </c>
      <c r="D730" s="3577" t="s">
        <v>1849</v>
      </c>
      <c r="E730" s="3571" t="s">
        <v>1854</v>
      </c>
      <c r="F730" s="3572"/>
      <c r="G730" s="3573"/>
      <c r="H730" s="3571" t="s">
        <v>1855</v>
      </c>
      <c r="I730" s="3572"/>
      <c r="J730" s="3574"/>
    </row>
    <row r="731" spans="1:10" ht="13.5" customHeight="1" thickBot="1" x14ac:dyDescent="0.25">
      <c r="A731" s="3570"/>
      <c r="B731" s="3576"/>
      <c r="C731" s="3576"/>
      <c r="D731" s="3578"/>
      <c r="E731" s="2500" t="s">
        <v>1853</v>
      </c>
      <c r="F731" s="2499" t="s">
        <v>1229</v>
      </c>
      <c r="G731" s="2501" t="s">
        <v>1838</v>
      </c>
      <c r="H731" s="2500" t="s">
        <v>1853</v>
      </c>
      <c r="I731" s="2499" t="s">
        <v>1229</v>
      </c>
      <c r="J731" s="2502" t="s">
        <v>1838</v>
      </c>
    </row>
    <row r="732" spans="1:10" x14ac:dyDescent="0.2">
      <c r="A732" s="2551" t="s">
        <v>1856</v>
      </c>
      <c r="B732" s="2503"/>
      <c r="C732" s="2503"/>
      <c r="D732" s="2504"/>
      <c r="E732" s="2505"/>
      <c r="F732" s="2506"/>
      <c r="G732" s="2507"/>
      <c r="H732" s="2505"/>
      <c r="I732" s="2506"/>
      <c r="J732" s="2508"/>
    </row>
    <row r="733" spans="1:10" x14ac:dyDescent="0.2">
      <c r="A733" s="923" t="s">
        <v>416</v>
      </c>
      <c r="B733" s="2510">
        <v>204</v>
      </c>
      <c r="C733" s="2511">
        <v>3800000</v>
      </c>
      <c r="D733" s="2512">
        <v>775.2</v>
      </c>
      <c r="E733" s="2513">
        <v>0.34390150989823054</v>
      </c>
      <c r="F733" s="2510">
        <v>0.25874081257034709</v>
      </c>
      <c r="G733" s="2512">
        <v>1.5342325838715729E-2</v>
      </c>
      <c r="H733" s="2513">
        <v>0.76425360067241288</v>
      </c>
      <c r="I733" s="2510">
        <v>0.4227466552263125</v>
      </c>
      <c r="J733" s="2514">
        <v>1.6797102905386316E-2</v>
      </c>
    </row>
    <row r="734" spans="1:10" x14ac:dyDescent="0.2">
      <c r="A734" s="923" t="s">
        <v>417</v>
      </c>
      <c r="B734" s="2510">
        <v>46262.25</v>
      </c>
      <c r="C734" s="2511">
        <v>1006400</v>
      </c>
      <c r="D734" s="2512">
        <v>46558.328399999999</v>
      </c>
      <c r="E734" s="2513">
        <v>77.988517775928514</v>
      </c>
      <c r="F734" s="2510">
        <v>58.676138021237932</v>
      </c>
      <c r="G734" s="2512">
        <v>3.479267223196699</v>
      </c>
      <c r="H734" s="2513">
        <v>45.900890248953374</v>
      </c>
      <c r="I734" s="2510">
        <v>25.390063988684513</v>
      </c>
      <c r="J734" s="2514">
        <v>1.0088300222362874</v>
      </c>
    </row>
    <row r="735" spans="1:10" x14ac:dyDescent="0.2">
      <c r="A735" s="923" t="s">
        <v>285</v>
      </c>
      <c r="B735" s="2510">
        <v>1995.7299999999998</v>
      </c>
      <c r="C735" s="2511">
        <v>1367762.75</v>
      </c>
      <c r="D735" s="2512">
        <v>2729.6851530575</v>
      </c>
      <c r="E735" s="2513">
        <v>3.3643850997509586</v>
      </c>
      <c r="F735" s="2510">
        <v>2.5312588327010719</v>
      </c>
      <c r="G735" s="2512">
        <v>0.15009382326519674</v>
      </c>
      <c r="H735" s="2513">
        <v>2.691139972815042</v>
      </c>
      <c r="I735" s="2510">
        <v>1.4886032872497201</v>
      </c>
      <c r="J735" s="2514">
        <v>5.9147061939127991E-2</v>
      </c>
    </row>
    <row r="736" spans="1:10" x14ac:dyDescent="0.2">
      <c r="A736" s="923" t="s">
        <v>206</v>
      </c>
      <c r="B736" s="2510">
        <v>498.95</v>
      </c>
      <c r="C736" s="2511">
        <v>5133502</v>
      </c>
      <c r="D736" s="2512">
        <v>2561.3608229000001</v>
      </c>
      <c r="E736" s="2513">
        <v>0.84112577629275564</v>
      </c>
      <c r="F736" s="2510">
        <v>0.63283690407830717</v>
      </c>
      <c r="G736" s="2512">
        <v>3.7524771947192219E-2</v>
      </c>
      <c r="H736" s="2513">
        <v>2.5251925071240704</v>
      </c>
      <c r="I736" s="2510">
        <v>1.3968094952382488</v>
      </c>
      <c r="J736" s="2514">
        <v>5.5499795304535957E-2</v>
      </c>
    </row>
    <row r="737" spans="1:10" x14ac:dyDescent="0.2">
      <c r="A737" s="923" t="s">
        <v>435</v>
      </c>
      <c r="B737" s="2510">
        <v>39.5</v>
      </c>
      <c r="C737" s="2511">
        <v>1029687.5</v>
      </c>
      <c r="D737" s="2512">
        <v>40.672656250000003</v>
      </c>
      <c r="E737" s="2513">
        <v>6.6588772749902492E-2</v>
      </c>
      <c r="F737" s="2510">
        <v>5.0099324002591712E-2</v>
      </c>
      <c r="G737" s="2512">
        <v>2.9706954442611337E-3</v>
      </c>
      <c r="H737" s="2513">
        <v>4.0098328157860963E-2</v>
      </c>
      <c r="I737" s="2510">
        <v>2.218037846859788E-2</v>
      </c>
      <c r="J737" s="2514">
        <v>8.8129875189196826E-4</v>
      </c>
    </row>
    <row r="738" spans="1:10" x14ac:dyDescent="0.2">
      <c r="A738" s="925" t="s">
        <v>437</v>
      </c>
      <c r="B738" s="2510">
        <v>412.5</v>
      </c>
      <c r="C738" s="2511">
        <v>7750000</v>
      </c>
      <c r="D738" s="2512">
        <v>3196.875</v>
      </c>
      <c r="E738" s="2513">
        <v>0.69538908251480447</v>
      </c>
      <c r="F738" s="2510">
        <v>0.52318914306504005</v>
      </c>
      <c r="G738" s="2512">
        <v>3.1023085335638419E-2</v>
      </c>
      <c r="H738" s="2513">
        <v>3.1517327523859904</v>
      </c>
      <c r="I738" s="2510">
        <v>1.7433800482799509</v>
      </c>
      <c r="J738" s="2514">
        <v>6.9270173310960872E-2</v>
      </c>
    </row>
    <row r="739" spans="1:10" x14ac:dyDescent="0.2">
      <c r="A739" s="2097" t="s">
        <v>436</v>
      </c>
      <c r="B739" s="2510">
        <v>0</v>
      </c>
      <c r="C739" s="2511">
        <v>0</v>
      </c>
      <c r="D739" s="2512">
        <v>0</v>
      </c>
      <c r="E739" s="2513">
        <v>0</v>
      </c>
      <c r="F739" s="2510">
        <v>0</v>
      </c>
      <c r="G739" s="2512">
        <v>0</v>
      </c>
      <c r="H739" s="2513">
        <v>0</v>
      </c>
      <c r="I739" s="2510">
        <v>0</v>
      </c>
      <c r="J739" s="2514">
        <v>0</v>
      </c>
    </row>
    <row r="740" spans="1:10" x14ac:dyDescent="0.2">
      <c r="A740" s="2515" t="s">
        <v>286</v>
      </c>
      <c r="B740" s="2516">
        <v>49412.93</v>
      </c>
      <c r="C740" s="2515"/>
      <c r="D740" s="2517">
        <v>55862.122032207495</v>
      </c>
      <c r="E740" s="2518">
        <v>83.299908017135166</v>
      </c>
      <c r="F740" s="2516">
        <v>62.672263037655298</v>
      </c>
      <c r="G740" s="2517">
        <v>3.7162219250277038</v>
      </c>
      <c r="H740" s="2518">
        <v>55.073307410108754</v>
      </c>
      <c r="I740" s="2516">
        <v>30.463783853147341</v>
      </c>
      <c r="J740" s="2519">
        <v>1.2104254544481905</v>
      </c>
    </row>
    <row r="741" spans="1:10" x14ac:dyDescent="0.2">
      <c r="A741" s="931" t="s">
        <v>418</v>
      </c>
      <c r="B741" s="2510">
        <v>0</v>
      </c>
      <c r="C741" s="2511">
        <v>3883500</v>
      </c>
      <c r="D741" s="2512">
        <v>0</v>
      </c>
      <c r="E741" s="2513">
        <v>0</v>
      </c>
      <c r="F741" s="2510">
        <v>0</v>
      </c>
      <c r="G741" s="2512">
        <v>0</v>
      </c>
      <c r="H741" s="2513">
        <v>0</v>
      </c>
      <c r="I741" s="2510">
        <v>0</v>
      </c>
      <c r="J741" s="2514">
        <v>0</v>
      </c>
    </row>
    <row r="742" spans="1:10" x14ac:dyDescent="0.2">
      <c r="A742" s="931" t="s">
        <v>419</v>
      </c>
      <c r="B742" s="2510">
        <v>24</v>
      </c>
      <c r="C742" s="2511">
        <v>1010499.9999999999</v>
      </c>
      <c r="D742" s="2512">
        <v>24.251999999999995</v>
      </c>
      <c r="E742" s="2513">
        <v>4.0459001164497709E-2</v>
      </c>
      <c r="F742" s="2510">
        <v>3.0440095596511424E-2</v>
      </c>
      <c r="G742" s="2512">
        <v>1.8049795104371446E-3</v>
      </c>
      <c r="H742" s="2513">
        <v>2.3909543760974393E-2</v>
      </c>
      <c r="I742" s="2510">
        <v>1.3225557124030611E-2</v>
      </c>
      <c r="J742" s="2514">
        <v>5.2549450420720945E-4</v>
      </c>
    </row>
    <row r="743" spans="1:10" x14ac:dyDescent="0.2">
      <c r="A743" s="923" t="s">
        <v>97</v>
      </c>
      <c r="B743" s="2510">
        <v>0</v>
      </c>
      <c r="C743" s="2511">
        <v>998500</v>
      </c>
      <c r="D743" s="2512">
        <v>0</v>
      </c>
      <c r="E743" s="2513">
        <v>0</v>
      </c>
      <c r="F743" s="2510">
        <v>0</v>
      </c>
      <c r="G743" s="2512">
        <v>0</v>
      </c>
      <c r="H743" s="2513">
        <v>0</v>
      </c>
      <c r="I743" s="2510">
        <v>0</v>
      </c>
      <c r="J743" s="2514">
        <v>0</v>
      </c>
    </row>
    <row r="744" spans="1:10" x14ac:dyDescent="0.2">
      <c r="A744" s="923" t="s">
        <v>423</v>
      </c>
      <c r="B744" s="2510">
        <v>44</v>
      </c>
      <c r="C744" s="2511">
        <v>1897499.9999999998</v>
      </c>
      <c r="D744" s="2512">
        <v>83.489999999999981</v>
      </c>
      <c r="E744" s="2513">
        <v>7.4174835468245812E-2</v>
      </c>
      <c r="F744" s="2510">
        <v>5.5806841926937606E-2</v>
      </c>
      <c r="G744" s="2512">
        <v>3.3091291024680983E-3</v>
      </c>
      <c r="H744" s="2513">
        <v>8.2311059236506362E-2</v>
      </c>
      <c r="I744" s="2510">
        <v>4.5530338293143478E-2</v>
      </c>
      <c r="J744" s="2514">
        <v>1.8090687842759324E-3</v>
      </c>
    </row>
    <row r="745" spans="1:10" x14ac:dyDescent="0.2">
      <c r="A745" s="923" t="s">
        <v>424</v>
      </c>
      <c r="B745" s="2510">
        <v>42</v>
      </c>
      <c r="C745" s="2511">
        <v>1520140</v>
      </c>
      <c r="D745" s="2512">
        <v>63.845880000000001</v>
      </c>
      <c r="E745" s="2513">
        <v>7.0803252037870995E-2</v>
      </c>
      <c r="F745" s="2510">
        <v>5.3270167293894992E-2</v>
      </c>
      <c r="G745" s="2512">
        <v>3.1587141432650031E-3</v>
      </c>
      <c r="H745" s="2513">
        <v>6.2944328790117118E-2</v>
      </c>
      <c r="I745" s="2510">
        <v>3.4817637022678691E-2</v>
      </c>
      <c r="J745" s="2514">
        <v>1.3834182358680933E-3</v>
      </c>
    </row>
    <row r="746" spans="1:10" x14ac:dyDescent="0.2">
      <c r="A746" s="923" t="s">
        <v>429</v>
      </c>
      <c r="B746" s="2510">
        <v>410.01</v>
      </c>
      <c r="C746" s="2511">
        <v>1595500</v>
      </c>
      <c r="D746" s="2512">
        <v>654.17095500000005</v>
      </c>
      <c r="E746" s="2513">
        <v>0.69119146114398777</v>
      </c>
      <c r="F746" s="2510">
        <v>0.52003098314690199</v>
      </c>
      <c r="G746" s="2512">
        <v>3.0835818711430565E-2</v>
      </c>
      <c r="H746" s="2513">
        <v>0.64493357561153375</v>
      </c>
      <c r="I746" s="2510">
        <v>0.35674481833391719</v>
      </c>
      <c r="J746" s="2514">
        <v>1.4174634737938391E-2</v>
      </c>
    </row>
    <row r="747" spans="1:10" x14ac:dyDescent="0.2">
      <c r="A747" s="923" t="s">
        <v>430</v>
      </c>
      <c r="B747" s="2510">
        <v>0</v>
      </c>
      <c r="C747" s="2511">
        <v>949000</v>
      </c>
      <c r="D747" s="2512">
        <v>0</v>
      </c>
      <c r="E747" s="2513">
        <v>0</v>
      </c>
      <c r="F747" s="2510">
        <v>0</v>
      </c>
      <c r="G747" s="2512">
        <v>0</v>
      </c>
      <c r="H747" s="2513">
        <v>0</v>
      </c>
      <c r="I747" s="2510">
        <v>0</v>
      </c>
      <c r="J747" s="2514">
        <v>0</v>
      </c>
    </row>
    <row r="748" spans="1:10" x14ac:dyDescent="0.2">
      <c r="A748" s="923" t="s">
        <v>287</v>
      </c>
      <c r="B748" s="2510">
        <v>0</v>
      </c>
      <c r="C748" s="2511">
        <v>1286500.0000000002</v>
      </c>
      <c r="D748" s="2512">
        <v>0</v>
      </c>
      <c r="E748" s="2513">
        <v>0</v>
      </c>
      <c r="F748" s="2510">
        <v>0</v>
      </c>
      <c r="G748" s="2512">
        <v>0</v>
      </c>
      <c r="H748" s="2513">
        <v>0</v>
      </c>
      <c r="I748" s="2510">
        <v>0</v>
      </c>
      <c r="J748" s="2514">
        <v>0</v>
      </c>
    </row>
    <row r="749" spans="1:10" x14ac:dyDescent="0.2">
      <c r="A749" s="923" t="s">
        <v>433</v>
      </c>
      <c r="B749" s="2510">
        <v>0</v>
      </c>
      <c r="C749" s="2511">
        <v>1540000</v>
      </c>
      <c r="D749" s="2512">
        <v>0</v>
      </c>
      <c r="E749" s="2513">
        <v>0</v>
      </c>
      <c r="F749" s="2510">
        <v>0</v>
      </c>
      <c r="G749" s="2512">
        <v>0</v>
      </c>
      <c r="H749" s="2513">
        <v>0</v>
      </c>
      <c r="I749" s="2510">
        <v>0</v>
      </c>
      <c r="J749" s="2514">
        <v>0</v>
      </c>
    </row>
    <row r="750" spans="1:10" x14ac:dyDescent="0.2">
      <c r="A750" s="923" t="s">
        <v>434</v>
      </c>
      <c r="B750" s="2510">
        <v>250</v>
      </c>
      <c r="C750" s="2511">
        <v>905500</v>
      </c>
      <c r="D750" s="2512">
        <v>226.375</v>
      </c>
      <c r="E750" s="2513">
        <v>0.42144792879685122</v>
      </c>
      <c r="F750" s="2510">
        <v>0.3170843291303273</v>
      </c>
      <c r="G750" s="2512">
        <v>1.8801869900386924E-2</v>
      </c>
      <c r="H750" s="2513">
        <v>0.22317841699202456</v>
      </c>
      <c r="I750" s="2510">
        <v>0.12345107595053727</v>
      </c>
      <c r="J750" s="2514">
        <v>4.9051137386568969E-3</v>
      </c>
    </row>
    <row r="751" spans="1:10" x14ac:dyDescent="0.2">
      <c r="A751" s="897" t="s">
        <v>99</v>
      </c>
      <c r="B751" s="2510">
        <v>0</v>
      </c>
      <c r="C751" s="2511">
        <v>1688500</v>
      </c>
      <c r="D751" s="2512">
        <v>0</v>
      </c>
      <c r="E751" s="2513">
        <v>0</v>
      </c>
      <c r="F751" s="2510">
        <v>0</v>
      </c>
      <c r="G751" s="2512">
        <v>0</v>
      </c>
      <c r="H751" s="2513">
        <v>0</v>
      </c>
      <c r="I751" s="2510">
        <v>0</v>
      </c>
      <c r="J751" s="2514">
        <v>0</v>
      </c>
    </row>
    <row r="752" spans="1:10" x14ac:dyDescent="0.2">
      <c r="A752" s="2515" t="s">
        <v>288</v>
      </c>
      <c r="B752" s="2516">
        <v>770.01</v>
      </c>
      <c r="C752" s="2515"/>
      <c r="D752" s="2517">
        <v>1052.1338350000001</v>
      </c>
      <c r="E752" s="2518">
        <v>1.2980764786114536</v>
      </c>
      <c r="F752" s="2516">
        <v>0.97663241709457327</v>
      </c>
      <c r="G752" s="2517">
        <v>5.7910511367987735E-2</v>
      </c>
      <c r="H752" s="2518">
        <v>1.0372769243911564</v>
      </c>
      <c r="I752" s="2516">
        <v>0.57376942672430731</v>
      </c>
      <c r="J752" s="2519">
        <v>2.2797730000946523E-2</v>
      </c>
    </row>
    <row r="753" spans="1:10" x14ac:dyDescent="0.2">
      <c r="A753" s="2520" t="s">
        <v>113</v>
      </c>
      <c r="B753" s="2521">
        <v>50182.94</v>
      </c>
      <c r="C753" s="2520"/>
      <c r="D753" s="2522">
        <v>56914.255867207496</v>
      </c>
      <c r="E753" s="2523">
        <v>84.59798449574663</v>
      </c>
      <c r="F753" s="2521">
        <v>63.648895454749862</v>
      </c>
      <c r="G753" s="2522">
        <v>3.7741324363956914</v>
      </c>
      <c r="H753" s="2523">
        <v>56.110584334499904</v>
      </c>
      <c r="I753" s="2521">
        <v>31.037553279871648</v>
      </c>
      <c r="J753" s="2524">
        <v>1.233223184449137</v>
      </c>
    </row>
    <row r="754" spans="1:10" x14ac:dyDescent="0.2">
      <c r="A754" s="923" t="s">
        <v>911</v>
      </c>
      <c r="B754" s="2510">
        <v>9</v>
      </c>
      <c r="C754" s="2511">
        <v>4620000.0000000009</v>
      </c>
      <c r="D754" s="2512">
        <v>41.580000000000005</v>
      </c>
      <c r="E754" s="2513">
        <v>1.5172125436686642E-2</v>
      </c>
      <c r="F754" s="2510">
        <v>1.1415035848691782E-2</v>
      </c>
      <c r="G754" s="2512">
        <v>6.7686731641392918E-4</v>
      </c>
      <c r="H754" s="2513">
        <v>4.0992859540710691E-2</v>
      </c>
      <c r="I754" s="2510">
        <v>2.2675188240854072E-2</v>
      </c>
      <c r="J754" s="2514">
        <v>9.0095915738643321E-4</v>
      </c>
    </row>
    <row r="755" spans="1:10" x14ac:dyDescent="0.2">
      <c r="A755" s="923" t="s">
        <v>912</v>
      </c>
      <c r="B755" s="2510">
        <v>10</v>
      </c>
      <c r="C755" s="2511">
        <v>918000</v>
      </c>
      <c r="D755" s="2512">
        <v>9.18</v>
      </c>
      <c r="E755" s="2513">
        <v>1.6857917151874048E-2</v>
      </c>
      <c r="F755" s="2510">
        <v>1.2683373165213091E-2</v>
      </c>
      <c r="G755" s="2512">
        <v>7.5207479601547688E-4</v>
      </c>
      <c r="H755" s="2513">
        <v>9.0503715869101522E-3</v>
      </c>
      <c r="I755" s="2510">
        <v>5.0062103908379112E-3</v>
      </c>
      <c r="J755" s="2514">
        <v>1.9891306072168001E-4</v>
      </c>
    </row>
    <row r="756" spans="1:10" x14ac:dyDescent="0.2">
      <c r="A756" s="923" t="s">
        <v>913</v>
      </c>
      <c r="B756" s="2510">
        <v>10</v>
      </c>
      <c r="C756" s="2511">
        <v>1310000.0000000002</v>
      </c>
      <c r="D756" s="2512">
        <v>13.100000000000001</v>
      </c>
      <c r="E756" s="2513">
        <v>1.6857917151874048E-2</v>
      </c>
      <c r="F756" s="2510">
        <v>1.2683373165213091E-2</v>
      </c>
      <c r="G756" s="2512">
        <v>7.5207479601547688E-4</v>
      </c>
      <c r="H756" s="2513">
        <v>1.2915018277616885E-2</v>
      </c>
      <c r="I756" s="2510">
        <v>7.1439385751608546E-3</v>
      </c>
      <c r="J756" s="2514">
        <v>2.8385197118235389E-4</v>
      </c>
    </row>
    <row r="757" spans="1:10" x14ac:dyDescent="0.2">
      <c r="A757" s="897" t="s">
        <v>914</v>
      </c>
      <c r="B757" s="2510">
        <v>40</v>
      </c>
      <c r="C757" s="2511">
        <v>1335000</v>
      </c>
      <c r="D757" s="2512">
        <v>53.4</v>
      </c>
      <c r="E757" s="2513">
        <v>6.7431668607496192E-2</v>
      </c>
      <c r="F757" s="2510">
        <v>5.0733492660852364E-2</v>
      </c>
      <c r="G757" s="2512">
        <v>3.0082991840619075E-3</v>
      </c>
      <c r="H757" s="2513">
        <v>5.2645952368300879E-2</v>
      </c>
      <c r="I757" s="2510">
        <v>2.9121093123174777E-2</v>
      </c>
      <c r="J757" s="2514">
        <v>1.1570759741326485E-3</v>
      </c>
    </row>
    <row r="758" spans="1:10" x14ac:dyDescent="0.2">
      <c r="A758" s="2520" t="s">
        <v>289</v>
      </c>
      <c r="B758" s="2521">
        <v>69</v>
      </c>
      <c r="C758" s="2520"/>
      <c r="D758" s="2522">
        <v>117.26</v>
      </c>
      <c r="E758" s="2523">
        <v>0.11631962834793093</v>
      </c>
      <c r="F758" s="2521">
        <v>8.7515274839970333E-2</v>
      </c>
      <c r="G758" s="2522">
        <v>5.1893160925067898E-3</v>
      </c>
      <c r="H758" s="2523">
        <v>0.1156042017735386</v>
      </c>
      <c r="I758" s="2521">
        <v>6.3946430330027615E-2</v>
      </c>
      <c r="J758" s="2524">
        <v>2.5408001634231155E-3</v>
      </c>
    </row>
    <row r="759" spans="1:10" x14ac:dyDescent="0.2">
      <c r="A759" s="923" t="s">
        <v>952</v>
      </c>
      <c r="B759" s="2510">
        <v>164.51820000000001</v>
      </c>
      <c r="C759" s="2511">
        <v>8061000.0000000028</v>
      </c>
      <c r="D759" s="2512">
        <v>1326.1812102000006</v>
      </c>
      <c r="E759" s="2513">
        <v>0.27734341855754446</v>
      </c>
      <c r="F759" s="2510">
        <v>0.20866457230691607</v>
      </c>
      <c r="G759" s="2512">
        <v>1.2372999170583343E-2</v>
      </c>
      <c r="H759" s="2513">
        <v>1.3074545472645103</v>
      </c>
      <c r="I759" s="2510">
        <v>0.72321809963368611</v>
      </c>
      <c r="J759" s="2514">
        <v>2.8735813027501503E-2</v>
      </c>
    </row>
    <row r="760" spans="1:10" x14ac:dyDescent="0.2">
      <c r="A760" s="923" t="s">
        <v>290</v>
      </c>
      <c r="B760" s="2510">
        <v>1368.6379882817441</v>
      </c>
      <c r="C760" s="2511">
        <v>12158464</v>
      </c>
      <c r="D760" s="2512">
        <v>16640.535709556007</v>
      </c>
      <c r="E760" s="2513">
        <v>2.3072385817361205</v>
      </c>
      <c r="F760" s="2510">
        <v>1.7358946333463903</v>
      </c>
      <c r="G760" s="2512">
        <v>0.10293181358560252</v>
      </c>
      <c r="H760" s="2513">
        <v>16.40555899528643</v>
      </c>
      <c r="I760" s="2510">
        <v>9.0747301501403701</v>
      </c>
      <c r="J760" s="2514">
        <v>0.3605686154723528</v>
      </c>
    </row>
    <row r="761" spans="1:10" x14ac:dyDescent="0.2">
      <c r="A761" s="923" t="s">
        <v>75</v>
      </c>
      <c r="B761" s="2510">
        <v>1363.858011718256</v>
      </c>
      <c r="C761" s="2511">
        <v>13258464</v>
      </c>
      <c r="D761" s="2512">
        <v>18082.662349478072</v>
      </c>
      <c r="E761" s="2513">
        <v>2.2991805368466021</v>
      </c>
      <c r="F761" s="2510">
        <v>1.729832010698821</v>
      </c>
      <c r="G761" s="2512">
        <v>0.10257232359570811</v>
      </c>
      <c r="H761" s="2513">
        <v>17.827321736754502</v>
      </c>
      <c r="I761" s="2510">
        <v>9.8611777938965801</v>
      </c>
      <c r="J761" s="2514">
        <v>0.39181674443696829</v>
      </c>
    </row>
    <row r="762" spans="1:10" x14ac:dyDescent="0.2">
      <c r="A762" s="923" t="s">
        <v>205</v>
      </c>
      <c r="B762" s="2510">
        <v>1066.5</v>
      </c>
      <c r="C762" s="2511">
        <v>3219999.9999999995</v>
      </c>
      <c r="D762" s="2512">
        <v>3434.1299999999997</v>
      </c>
      <c r="E762" s="2513">
        <v>1.7978968642473669</v>
      </c>
      <c r="F762" s="2510">
        <v>1.3526817480699762</v>
      </c>
      <c r="G762" s="2512">
        <v>8.0208776995050607E-2</v>
      </c>
      <c r="H762" s="2513">
        <v>3.3856375357032413</v>
      </c>
      <c r="I762" s="2510">
        <v>1.8727644106196291</v>
      </c>
      <c r="J762" s="2514">
        <v>7.4411035862324948E-2</v>
      </c>
    </row>
    <row r="763" spans="1:10" x14ac:dyDescent="0.2">
      <c r="A763" s="923" t="s">
        <v>93</v>
      </c>
      <c r="B763" s="2510">
        <v>1540.5</v>
      </c>
      <c r="C763" s="2511">
        <v>120000</v>
      </c>
      <c r="D763" s="2512">
        <v>184.86</v>
      </c>
      <c r="E763" s="2513">
        <v>2.5969621372461971</v>
      </c>
      <c r="F763" s="2510">
        <v>1.9538736361010767</v>
      </c>
      <c r="G763" s="2512">
        <v>0.11585712232618421</v>
      </c>
      <c r="H763" s="2513">
        <v>0.18224963960307305</v>
      </c>
      <c r="I763" s="2510">
        <v>0.10081133473314775</v>
      </c>
      <c r="J763" s="2514">
        <v>4.005563007081674E-3</v>
      </c>
    </row>
    <row r="764" spans="1:10" x14ac:dyDescent="0.2">
      <c r="A764" s="897" t="s">
        <v>219</v>
      </c>
      <c r="B764" s="2510">
        <v>2102.25</v>
      </c>
      <c r="C764" s="2511">
        <v>934000</v>
      </c>
      <c r="D764" s="2512">
        <v>1963.5015000000001</v>
      </c>
      <c r="E764" s="2513">
        <v>3.5439556332527218</v>
      </c>
      <c r="F764" s="2510">
        <v>2.6663621236569219</v>
      </c>
      <c r="G764" s="2512">
        <v>0.15810492399235362</v>
      </c>
      <c r="H764" s="2513">
        <v>1.9357754015746693</v>
      </c>
      <c r="I764" s="2510">
        <v>1.0707735960485649</v>
      </c>
      <c r="J764" s="2514">
        <v>4.2545326045382331E-2</v>
      </c>
    </row>
    <row r="765" spans="1:10" x14ac:dyDescent="0.2">
      <c r="A765" s="2515" t="s">
        <v>1839</v>
      </c>
      <c r="B765" s="2516">
        <v>7606.2641999999996</v>
      </c>
      <c r="C765" s="2515"/>
      <c r="D765" s="2517">
        <v>41631.870769234076</v>
      </c>
      <c r="E765" s="2518">
        <v>12.82257717188655</v>
      </c>
      <c r="F765" s="2516">
        <v>9.6473087241801014</v>
      </c>
      <c r="G765" s="2517">
        <v>0.57204795966548239</v>
      </c>
      <c r="H765" s="2518">
        <v>41.043997856186422</v>
      </c>
      <c r="I765" s="2516">
        <v>22.703475385071975</v>
      </c>
      <c r="J765" s="2519">
        <v>0.90208309785161145</v>
      </c>
    </row>
    <row r="766" spans="1:10" x14ac:dyDescent="0.2">
      <c r="A766" s="923" t="s">
        <v>958</v>
      </c>
      <c r="B766" s="2510">
        <v>479.96000000000004</v>
      </c>
      <c r="C766" s="2511">
        <v>2560000.0000000005</v>
      </c>
      <c r="D766" s="2512">
        <v>1228.6976000000002</v>
      </c>
      <c r="E766" s="2513">
        <v>0.80911259162134674</v>
      </c>
      <c r="F766" s="2510">
        <v>0.60875117843756754</v>
      </c>
      <c r="G766" s="2512">
        <v>3.6096581909558827E-2</v>
      </c>
      <c r="H766" s="2513">
        <v>1.2113474779896183</v>
      </c>
      <c r="I766" s="2510">
        <v>0.67005650243111159</v>
      </c>
      <c r="J766" s="2514">
        <v>2.662352944633797E-2</v>
      </c>
    </row>
    <row r="767" spans="1:10" x14ac:dyDescent="0.2">
      <c r="A767" s="923" t="s">
        <v>959</v>
      </c>
      <c r="B767" s="2510">
        <v>0</v>
      </c>
      <c r="C767" s="2511">
        <v>1687000</v>
      </c>
      <c r="D767" s="2512">
        <v>0</v>
      </c>
      <c r="E767" s="2513">
        <v>0</v>
      </c>
      <c r="F767" s="2510">
        <v>0</v>
      </c>
      <c r="G767" s="2512">
        <v>0</v>
      </c>
      <c r="H767" s="2513">
        <v>0</v>
      </c>
      <c r="I767" s="2510">
        <v>0</v>
      </c>
      <c r="J767" s="2514">
        <v>0</v>
      </c>
    </row>
    <row r="768" spans="1:10" x14ac:dyDescent="0.2">
      <c r="A768" s="923" t="s">
        <v>960</v>
      </c>
      <c r="B768" s="2510">
        <v>482.89500000000004</v>
      </c>
      <c r="C768" s="2511">
        <v>1100000</v>
      </c>
      <c r="D768" s="2512">
        <v>531.18450000000007</v>
      </c>
      <c r="E768" s="2513">
        <v>0.81406039030542177</v>
      </c>
      <c r="F768" s="2510">
        <v>0.61247374846155767</v>
      </c>
      <c r="G768" s="2512">
        <v>3.6317315862189371E-2</v>
      </c>
      <c r="H768" s="2513">
        <v>0.52368378063257914</v>
      </c>
      <c r="I768" s="2510">
        <v>0.28967552977691075</v>
      </c>
      <c r="J768" s="2514">
        <v>1.1509753235611684E-2</v>
      </c>
    </row>
    <row r="769" spans="1:10" x14ac:dyDescent="0.2">
      <c r="A769" s="923" t="s">
        <v>962</v>
      </c>
      <c r="B769" s="2510">
        <v>32.670000000000023</v>
      </c>
      <c r="C769" s="2511">
        <v>1265000.0000000002</v>
      </c>
      <c r="D769" s="2512">
        <v>41.327550000000038</v>
      </c>
      <c r="E769" s="2513">
        <v>5.5074815335172549E-2</v>
      </c>
      <c r="F769" s="2510">
        <v>4.1436580130751202E-2</v>
      </c>
      <c r="G769" s="2512">
        <v>2.4570283585825647E-3</v>
      </c>
      <c r="H769" s="2513">
        <v>4.0743974322070692E-2</v>
      </c>
      <c r="I769" s="2510">
        <v>2.2537517455106047E-2</v>
      </c>
      <c r="J769" s="2514">
        <v>8.954890482165877E-4</v>
      </c>
    </row>
    <row r="770" spans="1:10" x14ac:dyDescent="0.2">
      <c r="A770" s="923" t="s">
        <v>963</v>
      </c>
      <c r="B770" s="2510">
        <v>87.52</v>
      </c>
      <c r="C770" s="2511">
        <v>1750000</v>
      </c>
      <c r="D770" s="2512">
        <v>153.16</v>
      </c>
      <c r="E770" s="2513">
        <v>0.14754049091320165</v>
      </c>
      <c r="F770" s="2510">
        <v>0.11100488194194498</v>
      </c>
      <c r="G770" s="2512">
        <v>6.5821586147274532E-3</v>
      </c>
      <c r="H770" s="2513">
        <v>0.15099726712975586</v>
      </c>
      <c r="I770" s="2510">
        <v>8.3524094058903542E-2</v>
      </c>
      <c r="J770" s="2514">
        <v>3.3186845729991843E-3</v>
      </c>
    </row>
    <row r="771" spans="1:10" x14ac:dyDescent="0.2">
      <c r="A771" s="2159" t="s">
        <v>1497</v>
      </c>
      <c r="B771" s="2510">
        <v>0</v>
      </c>
      <c r="C771" s="2511">
        <v>5000000</v>
      </c>
      <c r="D771" s="2512">
        <v>0</v>
      </c>
      <c r="E771" s="2513">
        <v>0</v>
      </c>
      <c r="F771" s="2510">
        <v>0</v>
      </c>
      <c r="G771" s="2512">
        <v>0</v>
      </c>
      <c r="H771" s="2513">
        <v>0</v>
      </c>
      <c r="I771" s="2510">
        <v>0</v>
      </c>
      <c r="J771" s="2514">
        <v>0</v>
      </c>
    </row>
    <row r="772" spans="1:10" x14ac:dyDescent="0.2">
      <c r="A772" s="2159" t="s">
        <v>1577</v>
      </c>
      <c r="B772" s="2510">
        <v>0</v>
      </c>
      <c r="C772" s="2511">
        <v>1749999.9999999998</v>
      </c>
      <c r="D772" s="2512">
        <v>0</v>
      </c>
      <c r="E772" s="2513">
        <v>0</v>
      </c>
      <c r="F772" s="2510">
        <v>0</v>
      </c>
      <c r="G772" s="2512">
        <v>0</v>
      </c>
      <c r="H772" s="2513">
        <v>0</v>
      </c>
      <c r="I772" s="2510">
        <v>0</v>
      </c>
      <c r="J772" s="2514">
        <v>0</v>
      </c>
    </row>
    <row r="773" spans="1:10" x14ac:dyDescent="0.2">
      <c r="A773" s="923" t="s">
        <v>961</v>
      </c>
      <c r="B773" s="2510">
        <v>0</v>
      </c>
      <c r="C773" s="2511">
        <v>1321000</v>
      </c>
      <c r="D773" s="2512">
        <v>0</v>
      </c>
      <c r="E773" s="2513">
        <v>0</v>
      </c>
      <c r="F773" s="2510">
        <v>0</v>
      </c>
      <c r="G773" s="2512">
        <v>0</v>
      </c>
      <c r="H773" s="2513">
        <v>0</v>
      </c>
      <c r="I773" s="2510">
        <v>0</v>
      </c>
      <c r="J773" s="2514">
        <v>0</v>
      </c>
    </row>
    <row r="774" spans="1:10" x14ac:dyDescent="0.2">
      <c r="A774" s="923" t="s">
        <v>966</v>
      </c>
      <c r="B774" s="2510">
        <v>16.8</v>
      </c>
      <c r="C774" s="2511">
        <v>2879999.9999999995</v>
      </c>
      <c r="D774" s="2512">
        <v>48.383999999999993</v>
      </c>
      <c r="E774" s="2513">
        <v>2.8321300815148397E-2</v>
      </c>
      <c r="F774" s="2510">
        <v>2.1308066917557995E-2</v>
      </c>
      <c r="G774" s="2512">
        <v>1.263485657306001E-3</v>
      </c>
      <c r="H774" s="2513">
        <v>4.7700782011008788E-2</v>
      </c>
      <c r="I774" s="2510">
        <v>2.6385673589357457E-2</v>
      </c>
      <c r="J774" s="2514">
        <v>1.0483888376860309E-3</v>
      </c>
    </row>
    <row r="775" spans="1:10" x14ac:dyDescent="0.2">
      <c r="A775" s="923" t="s">
        <v>965</v>
      </c>
      <c r="B775" s="2510">
        <v>14</v>
      </c>
      <c r="C775" s="2511">
        <v>1976000.0000000002</v>
      </c>
      <c r="D775" s="2512">
        <v>27.664000000000005</v>
      </c>
      <c r="E775" s="2513">
        <v>2.3601084012623667E-2</v>
      </c>
      <c r="F775" s="2510">
        <v>1.7756722431298329E-2</v>
      </c>
      <c r="G775" s="2512">
        <v>1.0529047144216676E-3</v>
      </c>
      <c r="H775" s="2513">
        <v>2.7273363788701793E-2</v>
      </c>
      <c r="I775" s="2510">
        <v>1.5086253186507626E-2</v>
      </c>
      <c r="J775" s="2514">
        <v>5.9942602525104108E-4</v>
      </c>
    </row>
    <row r="776" spans="1:10" x14ac:dyDescent="0.2">
      <c r="A776" s="923" t="s">
        <v>1010</v>
      </c>
      <c r="B776" s="2510">
        <v>0</v>
      </c>
      <c r="C776" s="2511">
        <v>1299999.9999999998</v>
      </c>
      <c r="D776" s="2512">
        <v>0</v>
      </c>
      <c r="E776" s="2513">
        <v>0</v>
      </c>
      <c r="F776" s="2510">
        <v>0</v>
      </c>
      <c r="G776" s="2512">
        <v>0</v>
      </c>
      <c r="H776" s="2513">
        <v>0</v>
      </c>
      <c r="I776" s="2510">
        <v>0</v>
      </c>
      <c r="J776" s="2514">
        <v>0</v>
      </c>
    </row>
    <row r="777" spans="1:10" x14ac:dyDescent="0.2">
      <c r="A777" s="923" t="s">
        <v>1011</v>
      </c>
      <c r="B777" s="2510">
        <v>0</v>
      </c>
      <c r="C777" s="2511">
        <v>1674000</v>
      </c>
      <c r="D777" s="2512">
        <v>0</v>
      </c>
      <c r="E777" s="2513">
        <v>0</v>
      </c>
      <c r="F777" s="2510">
        <v>0</v>
      </c>
      <c r="G777" s="2512">
        <v>0</v>
      </c>
      <c r="H777" s="2513">
        <v>0</v>
      </c>
      <c r="I777" s="2510">
        <v>0</v>
      </c>
      <c r="J777" s="2514">
        <v>0</v>
      </c>
    </row>
    <row r="778" spans="1:10" x14ac:dyDescent="0.2">
      <c r="A778" s="923" t="s">
        <v>967</v>
      </c>
      <c r="B778" s="2510">
        <v>96</v>
      </c>
      <c r="C778" s="2511">
        <v>2320999.9999999995</v>
      </c>
      <c r="D778" s="2512">
        <v>222.81599999999995</v>
      </c>
      <c r="E778" s="2513">
        <v>0.16183600465799083</v>
      </c>
      <c r="F778" s="2510">
        <v>0.1217603823860457</v>
      </c>
      <c r="G778" s="2512">
        <v>7.2199180417485782E-3</v>
      </c>
      <c r="H778" s="2513">
        <v>0.2196696727133956</v>
      </c>
      <c r="I778" s="2510">
        <v>0.12151021508114812</v>
      </c>
      <c r="J778" s="2514">
        <v>4.8279970084707888E-3</v>
      </c>
    </row>
    <row r="779" spans="1:10" x14ac:dyDescent="0.2">
      <c r="A779" s="923" t="s">
        <v>968</v>
      </c>
      <c r="B779" s="2510">
        <v>0</v>
      </c>
      <c r="C779" s="2511">
        <v>1335000.0000000002</v>
      </c>
      <c r="D779" s="2512">
        <v>0</v>
      </c>
      <c r="E779" s="2513">
        <v>0</v>
      </c>
      <c r="F779" s="2510">
        <v>0</v>
      </c>
      <c r="G779" s="2512">
        <v>0</v>
      </c>
      <c r="H779" s="2513">
        <v>0</v>
      </c>
      <c r="I779" s="2510">
        <v>0</v>
      </c>
      <c r="J779" s="2514">
        <v>0</v>
      </c>
    </row>
    <row r="780" spans="1:10" x14ac:dyDescent="0.2">
      <c r="A780" s="923" t="s">
        <v>969</v>
      </c>
      <c r="B780" s="2510">
        <v>40</v>
      </c>
      <c r="C780" s="2511">
        <v>1774999.9999999998</v>
      </c>
      <c r="D780" s="2512">
        <v>70.999999999999986</v>
      </c>
      <c r="E780" s="2513">
        <v>6.7431668607496192E-2</v>
      </c>
      <c r="F780" s="2510">
        <v>5.0733492660852364E-2</v>
      </c>
      <c r="G780" s="2512">
        <v>3.0082991840619075E-3</v>
      </c>
      <c r="H780" s="2513">
        <v>6.9997427306167814E-2</v>
      </c>
      <c r="I780" s="2510">
        <v>3.8719056399726753E-2</v>
      </c>
      <c r="J780" s="2514">
        <v>1.5384343476295512E-3</v>
      </c>
    </row>
    <row r="781" spans="1:10" x14ac:dyDescent="0.2">
      <c r="A781" s="923" t="s">
        <v>970</v>
      </c>
      <c r="B781" s="2510">
        <v>69.75</v>
      </c>
      <c r="C781" s="2511">
        <v>1821999.9999999995</v>
      </c>
      <c r="D781" s="2512">
        <v>127.08449999999998</v>
      </c>
      <c r="E781" s="2513">
        <v>0.11758397213432147</v>
      </c>
      <c r="F781" s="2510">
        <v>8.8466527827361308E-2</v>
      </c>
      <c r="G781" s="2512">
        <v>5.2457217022079507E-3</v>
      </c>
      <c r="H781" s="2513">
        <v>0.12528997254212235</v>
      </c>
      <c r="I781" s="2510">
        <v>6.9304111591986975E-2</v>
      </c>
      <c r="J781" s="2514">
        <v>2.7536783077651786E-3</v>
      </c>
    </row>
    <row r="782" spans="1:10" x14ac:dyDescent="0.2">
      <c r="A782" s="923" t="s">
        <v>971</v>
      </c>
      <c r="B782" s="2510">
        <v>10</v>
      </c>
      <c r="C782" s="2511">
        <v>1470000</v>
      </c>
      <c r="D782" s="2512">
        <v>14.7</v>
      </c>
      <c r="E782" s="2513">
        <v>1.6857917151874048E-2</v>
      </c>
      <c r="F782" s="2510">
        <v>1.2683373165213091E-2</v>
      </c>
      <c r="G782" s="2512">
        <v>7.5207479601547688E-4</v>
      </c>
      <c r="H782" s="2513">
        <v>1.4492425090150243E-2</v>
      </c>
      <c r="I782" s="2510">
        <v>8.016480691211034E-3</v>
      </c>
      <c r="J782" s="2514">
        <v>3.1852091422752683E-4</v>
      </c>
    </row>
    <row r="783" spans="1:10" x14ac:dyDescent="0.2">
      <c r="A783" s="923" t="s">
        <v>972</v>
      </c>
      <c r="B783" s="2510">
        <v>0</v>
      </c>
      <c r="C783" s="2511">
        <v>1270000</v>
      </c>
      <c r="D783" s="2512">
        <v>0</v>
      </c>
      <c r="E783" s="2513">
        <v>0</v>
      </c>
      <c r="F783" s="2510">
        <v>0</v>
      </c>
      <c r="G783" s="2512">
        <v>0</v>
      </c>
      <c r="H783" s="2513">
        <v>0</v>
      </c>
      <c r="I783" s="2510">
        <v>0</v>
      </c>
      <c r="J783" s="2514">
        <v>0</v>
      </c>
    </row>
    <row r="784" spans="1:10" x14ac:dyDescent="0.2">
      <c r="A784" s="923" t="s">
        <v>973</v>
      </c>
      <c r="B784" s="2510">
        <v>12</v>
      </c>
      <c r="C784" s="2511">
        <v>7096999.9999999981</v>
      </c>
      <c r="D784" s="2512">
        <v>85.163999999999973</v>
      </c>
      <c r="E784" s="2513">
        <v>2.0229500582248854E-2</v>
      </c>
      <c r="F784" s="2510">
        <v>1.5220047798255712E-2</v>
      </c>
      <c r="G784" s="2512">
        <v>9.0248975521857228E-4</v>
      </c>
      <c r="H784" s="2513">
        <v>8.3961421114119375E-2</v>
      </c>
      <c r="I784" s="2510">
        <v>4.6443235482060974E-2</v>
      </c>
      <c r="J784" s="2514">
        <v>1.8453411659369446E-3</v>
      </c>
    </row>
    <row r="785" spans="1:10" x14ac:dyDescent="0.2">
      <c r="A785" s="923" t="s">
        <v>293</v>
      </c>
      <c r="B785" s="2510">
        <v>99.51</v>
      </c>
      <c r="C785" s="2511">
        <v>1855999.9999999998</v>
      </c>
      <c r="D785" s="2512">
        <v>184.69056</v>
      </c>
      <c r="E785" s="2513">
        <v>0.16775313357829863</v>
      </c>
      <c r="F785" s="2510">
        <v>0.12621224636703549</v>
      </c>
      <c r="G785" s="2512">
        <v>7.4838962951500106E-3</v>
      </c>
      <c r="H785" s="2513">
        <v>0.18208259222162576</v>
      </c>
      <c r="I785" s="2510">
        <v>0.10071893252305802</v>
      </c>
      <c r="J785" s="2514">
        <v>4.0018915660131908E-3</v>
      </c>
    </row>
    <row r="786" spans="1:10" x14ac:dyDescent="0.2">
      <c r="A786" s="897" t="s">
        <v>975</v>
      </c>
      <c r="B786" s="2510">
        <v>20</v>
      </c>
      <c r="C786" s="2511">
        <v>1652000.0000000005</v>
      </c>
      <c r="D786" s="2512">
        <v>33.040000000000006</v>
      </c>
      <c r="E786" s="2513">
        <v>3.3715834303748096E-2</v>
      </c>
      <c r="F786" s="2510">
        <v>2.5366746330426182E-2</v>
      </c>
      <c r="G786" s="2512">
        <v>1.5041495920309538E-3</v>
      </c>
      <c r="H786" s="2513">
        <v>3.2573450678813884E-2</v>
      </c>
      <c r="I786" s="2510">
        <v>1.8017994696436231E-2</v>
      </c>
      <c r="J786" s="2514">
        <v>7.1591367388282236E-4</v>
      </c>
    </row>
    <row r="787" spans="1:10" x14ac:dyDescent="0.2">
      <c r="A787" s="923" t="s">
        <v>1161</v>
      </c>
      <c r="B787" s="2510">
        <v>0</v>
      </c>
      <c r="C787" s="2511">
        <v>0</v>
      </c>
      <c r="D787" s="2512">
        <v>0</v>
      </c>
      <c r="E787" s="2513">
        <v>0</v>
      </c>
      <c r="F787" s="2510">
        <v>0</v>
      </c>
      <c r="G787" s="2512">
        <v>0</v>
      </c>
      <c r="H787" s="2513">
        <v>0</v>
      </c>
      <c r="I787" s="2510">
        <v>0</v>
      </c>
      <c r="J787" s="2514">
        <v>0</v>
      </c>
    </row>
    <row r="788" spans="1:10" x14ac:dyDescent="0.2">
      <c r="A788" s="2515" t="s">
        <v>294</v>
      </c>
      <c r="B788" s="2516">
        <v>1461.105</v>
      </c>
      <c r="C788" s="2515"/>
      <c r="D788" s="2517">
        <v>2768.9127099999996</v>
      </c>
      <c r="E788" s="2518">
        <v>2.4631187040188931</v>
      </c>
      <c r="F788" s="2516">
        <v>1.8531739948558674</v>
      </c>
      <c r="G788" s="2517">
        <v>0.10988602448321932</v>
      </c>
      <c r="H788" s="2518">
        <v>2.7298136075401289</v>
      </c>
      <c r="I788" s="2516">
        <v>1.5099955969635248</v>
      </c>
      <c r="J788" s="2519">
        <v>5.9997048150028487E-2</v>
      </c>
    </row>
    <row r="789" spans="1:10" x14ac:dyDescent="0.2">
      <c r="A789" s="2520" t="s">
        <v>1840</v>
      </c>
      <c r="B789" s="2521">
        <v>9067.3691999999992</v>
      </c>
      <c r="C789" s="2520"/>
      <c r="D789" s="2522">
        <v>44400.783479234073</v>
      </c>
      <c r="E789" s="2523">
        <v>15.285695875905445</v>
      </c>
      <c r="F789" s="2521">
        <v>11.500482719035968</v>
      </c>
      <c r="G789" s="2522">
        <v>0.68193398414870166</v>
      </c>
      <c r="H789" s="2523">
        <v>43.773811463726545</v>
      </c>
      <c r="I789" s="2521">
        <v>24.213470982035499</v>
      </c>
      <c r="J789" s="2524">
        <v>0.96208014600163982</v>
      </c>
    </row>
    <row r="790" spans="1:10" x14ac:dyDescent="0.2">
      <c r="A790" s="2525" t="s">
        <v>200</v>
      </c>
      <c r="B790" s="2526">
        <v>59319.309200000003</v>
      </c>
      <c r="C790" s="2527"/>
      <c r="D790" s="2528">
        <v>101432.29934644158</v>
      </c>
      <c r="E790" s="2529">
        <v>100.00000000000001</v>
      </c>
      <c r="F790" s="2526">
        <v>75.236893448625807</v>
      </c>
      <c r="G790" s="2528">
        <v>4.4612557366369003</v>
      </c>
      <c r="H790" s="2529">
        <v>99.999999999999986</v>
      </c>
      <c r="I790" s="2526">
        <v>55.314970692237175</v>
      </c>
      <c r="J790" s="2530">
        <v>2.1978441306142003</v>
      </c>
    </row>
    <row r="791" spans="1:10" x14ac:dyDescent="0.2">
      <c r="A791" s="2550" t="s">
        <v>1857</v>
      </c>
      <c r="B791" s="2510"/>
      <c r="C791" s="2509"/>
      <c r="D791" s="2512"/>
      <c r="E791" s="2513"/>
      <c r="F791" s="2510">
        <v>0</v>
      </c>
      <c r="G791" s="2512"/>
      <c r="H791" s="2513"/>
      <c r="I791" s="2510">
        <v>0</v>
      </c>
      <c r="J791" s="2514">
        <v>0</v>
      </c>
    </row>
    <row r="792" spans="1:10" x14ac:dyDescent="0.2">
      <c r="A792" s="2160" t="s">
        <v>1841</v>
      </c>
      <c r="B792" s="2510">
        <v>967.56999999999994</v>
      </c>
      <c r="C792" s="2511">
        <v>6074131.1697809063</v>
      </c>
      <c r="D792" s="2512">
        <v>5877.1470959449107</v>
      </c>
      <c r="E792" s="2513">
        <v>5.8840056020194513</v>
      </c>
      <c r="F792" s="2510">
        <v>1.2272051373465229</v>
      </c>
      <c r="G792" s="2512">
        <v>7.2768501038069477E-2</v>
      </c>
      <c r="H792" s="2513">
        <v>10.546141319347861</v>
      </c>
      <c r="I792" s="2510">
        <v>3.2050364771462161</v>
      </c>
      <c r="J792" s="2514">
        <v>0.12734654871088621</v>
      </c>
    </row>
    <row r="793" spans="1:10" x14ac:dyDescent="0.2">
      <c r="A793" s="2160" t="s">
        <v>1842</v>
      </c>
      <c r="B793" s="2510">
        <v>8057.375</v>
      </c>
      <c r="C793" s="2511">
        <v>1319748.8219296124</v>
      </c>
      <c r="D793" s="2512">
        <v>10633.711164095112</v>
      </c>
      <c r="E793" s="2513">
        <v>48.998666388552223</v>
      </c>
      <c r="F793" s="2510">
        <v>10.219469385705883</v>
      </c>
      <c r="G793" s="2512">
        <v>0.60597486595452021</v>
      </c>
      <c r="H793" s="2513">
        <v>19.08147249931028</v>
      </c>
      <c r="I793" s="2510">
        <v>5.7989755253662363</v>
      </c>
      <c r="J793" s="2514">
        <v>0.23041220419177097</v>
      </c>
    </row>
    <row r="794" spans="1:10" x14ac:dyDescent="0.2">
      <c r="A794" s="2547" t="s">
        <v>316</v>
      </c>
      <c r="B794" s="2516">
        <v>9024.9449999999997</v>
      </c>
      <c r="C794" s="2515"/>
      <c r="D794" s="2517">
        <v>16510.858260040022</v>
      </c>
      <c r="E794" s="2518">
        <v>54.882671990571673</v>
      </c>
      <c r="F794" s="2516">
        <v>11.446674523052407</v>
      </c>
      <c r="G794" s="2517">
        <v>0.67874336699258975</v>
      </c>
      <c r="H794" s="2518">
        <v>29.627613818658144</v>
      </c>
      <c r="I794" s="2516">
        <v>9.0040120025124537</v>
      </c>
      <c r="J794" s="2519">
        <v>0.35775875290265724</v>
      </c>
    </row>
    <row r="795" spans="1:10" x14ac:dyDescent="0.2">
      <c r="A795" s="2160" t="s">
        <v>1843</v>
      </c>
      <c r="B795" s="2510">
        <v>0</v>
      </c>
      <c r="C795" s="2511">
        <v>7593939.7198018646</v>
      </c>
      <c r="D795" s="2512">
        <v>0</v>
      </c>
      <c r="E795" s="2513">
        <v>0</v>
      </c>
      <c r="F795" s="2510">
        <v>0</v>
      </c>
      <c r="G795" s="2512">
        <v>0</v>
      </c>
      <c r="H795" s="2513">
        <v>0</v>
      </c>
      <c r="I795" s="2510">
        <v>0</v>
      </c>
      <c r="J795" s="2514">
        <v>0</v>
      </c>
    </row>
    <row r="796" spans="1:10" x14ac:dyDescent="0.2">
      <c r="A796" s="2547" t="s">
        <v>322</v>
      </c>
      <c r="B796" s="2516">
        <v>0</v>
      </c>
      <c r="C796" s="2531"/>
      <c r="D796" s="2517">
        <v>0</v>
      </c>
      <c r="E796" s="2518">
        <v>0</v>
      </c>
      <c r="F796" s="2516">
        <v>0</v>
      </c>
      <c r="G796" s="2517">
        <v>0</v>
      </c>
      <c r="H796" s="2518">
        <v>0</v>
      </c>
      <c r="I796" s="2516">
        <v>0</v>
      </c>
      <c r="J796" s="2519">
        <v>0</v>
      </c>
    </row>
    <row r="797" spans="1:10" x14ac:dyDescent="0.2">
      <c r="A797" s="2160" t="s">
        <v>1543</v>
      </c>
      <c r="B797" s="2510">
        <v>891</v>
      </c>
      <c r="C797" s="2511">
        <v>8640000</v>
      </c>
      <c r="D797" s="2512">
        <v>7698.24</v>
      </c>
      <c r="E797" s="2513">
        <v>5.4183666209156254</v>
      </c>
      <c r="F797" s="2510">
        <v>1.1300885490204864</v>
      </c>
      <c r="G797" s="2512">
        <v>6.700986432497899E-2</v>
      </c>
      <c r="H797" s="2513">
        <v>13.813968856806962</v>
      </c>
      <c r="I797" s="2510">
        <v>4.1981491371638393</v>
      </c>
      <c r="J797" s="2514">
        <v>0.16680615256754533</v>
      </c>
    </row>
    <row r="798" spans="1:10" x14ac:dyDescent="0.2">
      <c r="A798" s="2160" t="s">
        <v>212</v>
      </c>
      <c r="B798" s="2510">
        <v>6525</v>
      </c>
      <c r="C798" s="2511">
        <v>4816000</v>
      </c>
      <c r="D798" s="2512">
        <v>31424.400000000001</v>
      </c>
      <c r="E798" s="2513">
        <v>39.679957577412409</v>
      </c>
      <c r="F798" s="2510">
        <v>8.2759009903015421</v>
      </c>
      <c r="G798" s="2512">
        <v>0.49072880440009858</v>
      </c>
      <c r="H798" s="2513">
        <v>56.388951623207994</v>
      </c>
      <c r="I798" s="2510">
        <v>17.136945294754561</v>
      </c>
      <c r="J798" s="2514">
        <v>0.68090670864295888</v>
      </c>
    </row>
    <row r="799" spans="1:10" x14ac:dyDescent="0.2">
      <c r="A799" s="2547" t="s">
        <v>317</v>
      </c>
      <c r="B799" s="2516">
        <v>7416</v>
      </c>
      <c r="C799" s="2531"/>
      <c r="D799" s="2517">
        <v>39122.639999999999</v>
      </c>
      <c r="E799" s="2518">
        <v>45.098324198328029</v>
      </c>
      <c r="F799" s="2516">
        <v>9.4059895393220287</v>
      </c>
      <c r="G799" s="2517">
        <v>0.5577386687250776</v>
      </c>
      <c r="H799" s="2518">
        <v>70.202920480014967</v>
      </c>
      <c r="I799" s="2516">
        <v>21.335094431918399</v>
      </c>
      <c r="J799" s="2519">
        <v>0.84771286121050404</v>
      </c>
    </row>
    <row r="800" spans="1:10" x14ac:dyDescent="0.2">
      <c r="A800" s="2160" t="s">
        <v>1844</v>
      </c>
      <c r="B800" s="2510">
        <v>3.125</v>
      </c>
      <c r="C800" s="2511">
        <v>30220717.109895468</v>
      </c>
      <c r="D800" s="2512">
        <v>94.439740968423337</v>
      </c>
      <c r="E800" s="2513">
        <v>1.9003811100293297E-2</v>
      </c>
      <c r="F800" s="2510">
        <v>3.9635541141290909E-3</v>
      </c>
      <c r="G800" s="2512">
        <v>2.3502337375483652E-4</v>
      </c>
      <c r="H800" s="2513">
        <v>0.16946570132688987</v>
      </c>
      <c r="I800" s="2510">
        <v>5.1501657139886893E-2</v>
      </c>
      <c r="J800" s="2514">
        <v>2.0463287505219745E-3</v>
      </c>
    </row>
    <row r="801" spans="1:10" x14ac:dyDescent="0.2">
      <c r="A801" s="2547" t="s">
        <v>318</v>
      </c>
      <c r="B801" s="2516">
        <v>3.125</v>
      </c>
      <c r="C801" s="2515"/>
      <c r="D801" s="2517">
        <v>94.439740968423337</v>
      </c>
      <c r="E801" s="2518">
        <v>1.9003811100293297E-2</v>
      </c>
      <c r="F801" s="2516">
        <v>3.9635541141290909E-3</v>
      </c>
      <c r="G801" s="2517">
        <v>2.3502337375483652E-4</v>
      </c>
      <c r="H801" s="2518">
        <v>0.16946570132688987</v>
      </c>
      <c r="I801" s="2516">
        <v>5.1501657139886893E-2</v>
      </c>
      <c r="J801" s="2519">
        <v>2.0463287505219745E-3</v>
      </c>
    </row>
    <row r="802" spans="1:10" x14ac:dyDescent="0.2">
      <c r="A802" s="2532" t="s">
        <v>136</v>
      </c>
      <c r="B802" s="2521">
        <v>16444.07</v>
      </c>
      <c r="C802" s="2520"/>
      <c r="D802" s="2522">
        <v>55727.93800100845</v>
      </c>
      <c r="E802" s="2523">
        <v>99.999999999999986</v>
      </c>
      <c r="F802" s="2521">
        <v>20.856627616488566</v>
      </c>
      <c r="G802" s="2522">
        <v>1.2367170590914223</v>
      </c>
      <c r="H802" s="2523">
        <v>100</v>
      </c>
      <c r="I802" s="2521">
        <v>30.390608091570741</v>
      </c>
      <c r="J802" s="2524">
        <v>1.2075179428636835</v>
      </c>
    </row>
    <row r="803" spans="1:10" x14ac:dyDescent="0.2">
      <c r="A803" s="2550" t="s">
        <v>1858</v>
      </c>
      <c r="B803" s="2510"/>
      <c r="C803" s="2509"/>
      <c r="D803" s="2512"/>
      <c r="E803" s="2513"/>
      <c r="F803" s="2510">
        <v>0</v>
      </c>
      <c r="G803" s="2512"/>
      <c r="H803" s="2513"/>
      <c r="I803" s="2510">
        <v>0</v>
      </c>
      <c r="J803" s="2514">
        <v>0</v>
      </c>
    </row>
    <row r="804" spans="1:10" x14ac:dyDescent="0.2">
      <c r="A804" s="2159" t="s">
        <v>1545</v>
      </c>
      <c r="B804" s="2510">
        <v>2960</v>
      </c>
      <c r="C804" s="2511">
        <v>8600000</v>
      </c>
      <c r="D804" s="2512">
        <v>25456</v>
      </c>
      <c r="E804" s="2513">
        <v>96.103896103896105</v>
      </c>
      <c r="F804" s="2510">
        <v>3.7542784569030747</v>
      </c>
      <c r="G804" s="2512">
        <v>0.22261413962058113</v>
      </c>
      <c r="H804" s="2513">
        <v>97.11582481306273</v>
      </c>
      <c r="I804" s="2510">
        <v>13.882145066358373</v>
      </c>
      <c r="J804" s="2514">
        <v>0.55158288384870224</v>
      </c>
    </row>
    <row r="805" spans="1:10" x14ac:dyDescent="0.2">
      <c r="A805" s="2159" t="s">
        <v>214</v>
      </c>
      <c r="B805" s="2510">
        <v>120</v>
      </c>
      <c r="C805" s="2511">
        <v>6300000</v>
      </c>
      <c r="D805" s="2512">
        <v>756</v>
      </c>
      <c r="E805" s="2513">
        <v>3.8961038961038961</v>
      </c>
      <c r="F805" s="2510">
        <v>0.15220047798255712</v>
      </c>
      <c r="G805" s="2512">
        <v>9.0248975521857212E-3</v>
      </c>
      <c r="H805" s="2513">
        <v>2.8841751869372807</v>
      </c>
      <c r="I805" s="2510">
        <v>0.4122761498337103</v>
      </c>
      <c r="J805" s="2514">
        <v>1.6381075588844239E-2</v>
      </c>
    </row>
    <row r="806" spans="1:10" x14ac:dyDescent="0.2">
      <c r="A806" s="2159" t="s">
        <v>215</v>
      </c>
      <c r="B806" s="2510">
        <v>0</v>
      </c>
      <c r="C806" s="2511">
        <v>6000000</v>
      </c>
      <c r="D806" s="2512">
        <v>0</v>
      </c>
      <c r="E806" s="2513">
        <v>0</v>
      </c>
      <c r="F806" s="2510">
        <v>0</v>
      </c>
      <c r="G806" s="2512">
        <v>0</v>
      </c>
      <c r="H806" s="2513">
        <v>0</v>
      </c>
      <c r="I806" s="2510">
        <v>0</v>
      </c>
      <c r="J806" s="2514">
        <v>0</v>
      </c>
    </row>
    <row r="807" spans="1:10" x14ac:dyDescent="0.2">
      <c r="A807" s="2159" t="s">
        <v>216</v>
      </c>
      <c r="B807" s="2510">
        <v>0</v>
      </c>
      <c r="C807" s="2511">
        <v>15600000</v>
      </c>
      <c r="D807" s="2512">
        <v>0</v>
      </c>
      <c r="E807" s="2513">
        <v>0</v>
      </c>
      <c r="F807" s="2510">
        <v>0</v>
      </c>
      <c r="G807" s="2512">
        <v>0</v>
      </c>
      <c r="H807" s="2513">
        <v>0</v>
      </c>
      <c r="I807" s="2510">
        <v>0</v>
      </c>
      <c r="J807" s="2514">
        <v>0</v>
      </c>
    </row>
    <row r="808" spans="1:10" x14ac:dyDescent="0.2">
      <c r="A808" s="2159" t="s">
        <v>1547</v>
      </c>
      <c r="B808" s="2510">
        <v>0</v>
      </c>
      <c r="C808" s="2511">
        <v>8000000</v>
      </c>
      <c r="D808" s="2512">
        <v>0</v>
      </c>
      <c r="E808" s="2513">
        <v>0</v>
      </c>
      <c r="F808" s="2510">
        <v>0</v>
      </c>
      <c r="G808" s="2512">
        <v>0</v>
      </c>
      <c r="H808" s="2513">
        <v>0</v>
      </c>
      <c r="I808" s="2510">
        <v>0</v>
      </c>
      <c r="J808" s="2514">
        <v>0</v>
      </c>
    </row>
    <row r="809" spans="1:10" x14ac:dyDescent="0.2">
      <c r="A809" s="2159" t="s">
        <v>1548</v>
      </c>
      <c r="B809" s="2510">
        <v>0</v>
      </c>
      <c r="C809" s="2511">
        <v>6000000</v>
      </c>
      <c r="D809" s="2512">
        <v>0</v>
      </c>
      <c r="E809" s="2513">
        <v>0</v>
      </c>
      <c r="F809" s="2510">
        <v>0</v>
      </c>
      <c r="G809" s="2512">
        <v>0</v>
      </c>
      <c r="H809" s="2513">
        <v>0</v>
      </c>
      <c r="I809" s="2510">
        <v>0</v>
      </c>
      <c r="J809" s="2514">
        <v>0</v>
      </c>
    </row>
    <row r="810" spans="1:10" x14ac:dyDescent="0.2">
      <c r="A810" s="2532" t="s">
        <v>128</v>
      </c>
      <c r="B810" s="2521">
        <v>3080</v>
      </c>
      <c r="C810" s="2520"/>
      <c r="D810" s="2522">
        <v>26212</v>
      </c>
      <c r="E810" s="2523">
        <v>100</v>
      </c>
      <c r="F810" s="2521">
        <v>3.9064789348856319</v>
      </c>
      <c r="G810" s="2522">
        <v>0.23163903717276688</v>
      </c>
      <c r="H810" s="2523">
        <v>100.00000000000001</v>
      </c>
      <c r="I810" s="2521">
        <v>14.294421216192085</v>
      </c>
      <c r="J810" s="2524">
        <v>0.56796395943754652</v>
      </c>
    </row>
    <row r="811" spans="1:10" ht="14.25" thickBot="1" x14ac:dyDescent="0.25">
      <c r="A811" s="2533" t="s">
        <v>1845</v>
      </c>
      <c r="B811" s="2526">
        <v>78843.379199999996</v>
      </c>
      <c r="C811" s="2534"/>
      <c r="D811" s="2528">
        <v>183372.23734745002</v>
      </c>
      <c r="E811" s="2535"/>
      <c r="F811" s="2536">
        <v>100</v>
      </c>
      <c r="G811" s="2537">
        <v>5.929611832901089</v>
      </c>
      <c r="H811" s="2538"/>
      <c r="I811" s="2536">
        <v>100</v>
      </c>
      <c r="J811" s="2539">
        <v>3.9733260329154301</v>
      </c>
    </row>
    <row r="812" spans="1:10" ht="15" thickBot="1" x14ac:dyDescent="0.25">
      <c r="A812" s="2540" t="s">
        <v>1846</v>
      </c>
      <c r="B812" s="2541">
        <v>1329654.982852824</v>
      </c>
      <c r="C812" s="2542"/>
      <c r="D812" s="2543">
        <v>4615081.5671398742</v>
      </c>
      <c r="E812" s="2544"/>
      <c r="F812" s="2101"/>
      <c r="G812" s="2101"/>
      <c r="H812" s="2101"/>
      <c r="I812" s="2101"/>
      <c r="J812" s="2101"/>
    </row>
    <row r="813" spans="1:10" ht="16.5" thickBot="1" x14ac:dyDescent="0.3">
      <c r="A813" s="2545" t="s">
        <v>1847</v>
      </c>
      <c r="B813" s="2552">
        <v>5.929611832901089</v>
      </c>
      <c r="C813" s="2546"/>
      <c r="D813" s="2553">
        <v>3.9733260329154301</v>
      </c>
      <c r="E813" s="2544"/>
      <c r="F813" s="2101"/>
      <c r="G813" s="2101"/>
      <c r="H813" s="2101"/>
      <c r="I813" s="2101"/>
      <c r="J813" s="2101"/>
    </row>
    <row r="814" spans="1:10" x14ac:dyDescent="0.2">
      <c r="A814" s="471" t="s">
        <v>2035</v>
      </c>
      <c r="B814" s="375"/>
      <c r="C814" s="375"/>
      <c r="D814" s="1794"/>
      <c r="E814" s="375"/>
      <c r="F814" s="375"/>
      <c r="H814" s="375"/>
      <c r="I814" s="375"/>
      <c r="J814" s="375"/>
    </row>
    <row r="815" spans="1:10" x14ac:dyDescent="0.2">
      <c r="A815" s="375" t="s">
        <v>1848</v>
      </c>
      <c r="B815" s="375"/>
      <c r="C815" s="375"/>
      <c r="D815" s="375"/>
      <c r="E815" s="375"/>
      <c r="F815" s="375"/>
      <c r="G815" s="375"/>
      <c r="H815" s="375"/>
      <c r="I815" s="375"/>
      <c r="J815" s="375"/>
    </row>
    <row r="816" spans="1:10" x14ac:dyDescent="0.2">
      <c r="A816" s="375" t="s">
        <v>2036</v>
      </c>
      <c r="B816" s="375"/>
      <c r="C816" s="375"/>
      <c r="D816" s="375"/>
      <c r="E816" s="375"/>
      <c r="F816" s="375"/>
      <c r="G816" s="375"/>
      <c r="H816" s="375"/>
      <c r="I816" s="375"/>
      <c r="J816" s="375"/>
    </row>
    <row r="820" spans="1:10" ht="13.5" thickBot="1" x14ac:dyDescent="0.25">
      <c r="A820" s="3564" t="s">
        <v>2033</v>
      </c>
      <c r="B820" s="3564"/>
      <c r="C820" s="3564"/>
      <c r="D820" s="3564"/>
      <c r="E820" s="3564"/>
      <c r="F820" s="3564"/>
      <c r="G820" s="3564"/>
      <c r="H820" s="3564"/>
      <c r="I820" s="3564"/>
      <c r="J820" s="3564"/>
    </row>
    <row r="821" spans="1:10" ht="13.5" customHeight="1" thickBot="1" x14ac:dyDescent="0.25">
      <c r="A821" s="3569" t="s">
        <v>368</v>
      </c>
      <c r="B821" s="3575" t="s">
        <v>1270</v>
      </c>
      <c r="C821" s="3575" t="s">
        <v>1837</v>
      </c>
      <c r="D821" s="3577" t="s">
        <v>1849</v>
      </c>
      <c r="E821" s="3571" t="s">
        <v>1854</v>
      </c>
      <c r="F821" s="3572"/>
      <c r="G821" s="3573"/>
      <c r="H821" s="3571" t="s">
        <v>1855</v>
      </c>
      <c r="I821" s="3572"/>
      <c r="J821" s="3574"/>
    </row>
    <row r="822" spans="1:10" ht="13.5" customHeight="1" thickBot="1" x14ac:dyDescent="0.25">
      <c r="A822" s="3570"/>
      <c r="B822" s="3576"/>
      <c r="C822" s="3576"/>
      <c r="D822" s="3578"/>
      <c r="E822" s="2500" t="s">
        <v>1853</v>
      </c>
      <c r="F822" s="2499" t="s">
        <v>1229</v>
      </c>
      <c r="G822" s="2501" t="s">
        <v>1838</v>
      </c>
      <c r="H822" s="2500" t="s">
        <v>1853</v>
      </c>
      <c r="I822" s="2499" t="s">
        <v>1229</v>
      </c>
      <c r="J822" s="2502" t="s">
        <v>1838</v>
      </c>
    </row>
    <row r="823" spans="1:10" x14ac:dyDescent="0.2">
      <c r="A823" s="2551" t="s">
        <v>1856</v>
      </c>
      <c r="B823" s="2503"/>
      <c r="C823" s="2503"/>
      <c r="D823" s="2504"/>
      <c r="E823" s="2505"/>
      <c r="F823" s="2506"/>
      <c r="G823" s="2507"/>
      <c r="H823" s="2505"/>
      <c r="I823" s="2506"/>
      <c r="J823" s="2508"/>
    </row>
    <row r="824" spans="1:10" x14ac:dyDescent="0.2">
      <c r="A824" s="923" t="s">
        <v>416</v>
      </c>
      <c r="B824" s="2510">
        <v>0</v>
      </c>
      <c r="C824" s="2511">
        <v>3800000</v>
      </c>
      <c r="D824" s="2512">
        <v>0</v>
      </c>
      <c r="E824" s="2513">
        <v>0</v>
      </c>
      <c r="F824" s="2510">
        <v>0</v>
      </c>
      <c r="G824" s="2512">
        <v>0</v>
      </c>
      <c r="H824" s="2513">
        <v>0</v>
      </c>
      <c r="I824" s="2510">
        <v>0</v>
      </c>
      <c r="J824" s="2514">
        <v>0</v>
      </c>
    </row>
    <row r="825" spans="1:10" x14ac:dyDescent="0.2">
      <c r="A825" s="923" t="s">
        <v>417</v>
      </c>
      <c r="B825" s="2510">
        <v>4620</v>
      </c>
      <c r="C825" s="2511">
        <v>1006400</v>
      </c>
      <c r="D825" s="2512">
        <v>4649.5680000000002</v>
      </c>
      <c r="E825" s="2513">
        <v>22.319509086745594</v>
      </c>
      <c r="F825" s="2510">
        <v>7.2790311830072119</v>
      </c>
      <c r="G825" s="2512">
        <v>0.3474585557591503</v>
      </c>
      <c r="H825" s="2513">
        <v>11.41334356883122</v>
      </c>
      <c r="I825" s="2510">
        <v>1.7003512433167982</v>
      </c>
      <c r="J825" s="2514">
        <v>0.1007472551104118</v>
      </c>
    </row>
    <row r="826" spans="1:10" x14ac:dyDescent="0.2">
      <c r="A826" s="923" t="s">
        <v>285</v>
      </c>
      <c r="B826" s="2510">
        <v>2775</v>
      </c>
      <c r="C826" s="2511">
        <v>1367762.75</v>
      </c>
      <c r="D826" s="2512">
        <v>3795.5416312500001</v>
      </c>
      <c r="E826" s="2513">
        <v>13.406198639766021</v>
      </c>
      <c r="F826" s="2510">
        <v>4.3721453534296568</v>
      </c>
      <c r="G826" s="2512">
        <v>0.20870075589429485</v>
      </c>
      <c r="H826" s="2513">
        <v>9.3169560413480017</v>
      </c>
      <c r="I826" s="2510">
        <v>1.3880330240909706</v>
      </c>
      <c r="J826" s="2514">
        <v>8.2242135399618263E-2</v>
      </c>
    </row>
    <row r="827" spans="1:10" x14ac:dyDescent="0.2">
      <c r="A827" s="923" t="s">
        <v>206</v>
      </c>
      <c r="B827" s="2510">
        <v>297</v>
      </c>
      <c r="C827" s="2511">
        <v>5133502</v>
      </c>
      <c r="D827" s="2512">
        <v>1524.6500940000001</v>
      </c>
      <c r="E827" s="2513">
        <v>1.4348255841479309</v>
      </c>
      <c r="F827" s="2510">
        <v>0.46793771890760649</v>
      </c>
      <c r="G827" s="2512">
        <v>2.2336621441659665E-2</v>
      </c>
      <c r="H827" s="2513">
        <v>3.7425746531877397</v>
      </c>
      <c r="I827" s="2510">
        <v>0.55756592503991198</v>
      </c>
      <c r="J827" s="2514">
        <v>3.3036254545439778E-2</v>
      </c>
    </row>
    <row r="828" spans="1:10" x14ac:dyDescent="0.2">
      <c r="A828" s="923" t="s">
        <v>435</v>
      </c>
      <c r="B828" s="2510">
        <v>0</v>
      </c>
      <c r="C828" s="2511">
        <v>1029687.5</v>
      </c>
      <c r="D828" s="2512">
        <v>0</v>
      </c>
      <c r="E828" s="2513">
        <v>0</v>
      </c>
      <c r="F828" s="2510">
        <v>0</v>
      </c>
      <c r="G828" s="2512">
        <v>0</v>
      </c>
      <c r="H828" s="2513">
        <v>0</v>
      </c>
      <c r="I828" s="2510">
        <v>0</v>
      </c>
      <c r="J828" s="2514">
        <v>0</v>
      </c>
    </row>
    <row r="829" spans="1:10" x14ac:dyDescent="0.2">
      <c r="A829" s="925" t="s">
        <v>437</v>
      </c>
      <c r="B829" s="2510">
        <v>0</v>
      </c>
      <c r="C829" s="2511">
        <v>7750000</v>
      </c>
      <c r="D829" s="2512">
        <v>0</v>
      </c>
      <c r="E829" s="2513">
        <v>0</v>
      </c>
      <c r="F829" s="2510">
        <v>0</v>
      </c>
      <c r="G829" s="2512">
        <v>0</v>
      </c>
      <c r="H829" s="2513">
        <v>0</v>
      </c>
      <c r="I829" s="2510">
        <v>0</v>
      </c>
      <c r="J829" s="2514">
        <v>0</v>
      </c>
    </row>
    <row r="830" spans="1:10" x14ac:dyDescent="0.2">
      <c r="A830" s="2097" t="s">
        <v>436</v>
      </c>
      <c r="B830" s="2510">
        <v>0</v>
      </c>
      <c r="C830" s="2511">
        <v>0</v>
      </c>
      <c r="D830" s="2512">
        <v>0</v>
      </c>
      <c r="E830" s="2513">
        <v>0</v>
      </c>
      <c r="F830" s="2510">
        <v>0</v>
      </c>
      <c r="G830" s="2512">
        <v>0</v>
      </c>
      <c r="H830" s="2513">
        <v>0</v>
      </c>
      <c r="I830" s="2510">
        <v>0</v>
      </c>
      <c r="J830" s="2514">
        <v>0</v>
      </c>
    </row>
    <row r="831" spans="1:10" x14ac:dyDescent="0.2">
      <c r="A831" s="2515" t="s">
        <v>286</v>
      </c>
      <c r="B831" s="2516">
        <v>7692</v>
      </c>
      <c r="C831" s="2515"/>
      <c r="D831" s="2517">
        <v>9969.7597252500018</v>
      </c>
      <c r="E831" s="2674">
        <v>37.160533310659545</v>
      </c>
      <c r="F831" s="2675">
        <v>12.119114255344474</v>
      </c>
      <c r="G831" s="2517">
        <v>0.57849593309510483</v>
      </c>
      <c r="H831" s="2674">
        <v>24.472874263366965</v>
      </c>
      <c r="I831" s="2675">
        <v>3.6459501924476814</v>
      </c>
      <c r="J831" s="2519">
        <v>0.21602564505546987</v>
      </c>
    </row>
    <row r="832" spans="1:10" x14ac:dyDescent="0.2">
      <c r="A832" s="931" t="s">
        <v>418</v>
      </c>
      <c r="B832" s="2510">
        <v>66</v>
      </c>
      <c r="C832" s="2511">
        <v>3883500</v>
      </c>
      <c r="D832" s="2512">
        <v>256.31099999999998</v>
      </c>
      <c r="E832" s="2513">
        <v>0.31885012981065131</v>
      </c>
      <c r="F832" s="2510">
        <v>0.10398615975724587</v>
      </c>
      <c r="G832" s="2512">
        <v>4.9636936537021479E-3</v>
      </c>
      <c r="H832" s="2513">
        <v>0.62916931282017996</v>
      </c>
      <c r="I832" s="2510">
        <v>9.3733165645877609E-2</v>
      </c>
      <c r="J832" s="2514">
        <v>5.5537696630320833E-3</v>
      </c>
    </row>
    <row r="833" spans="1:10" x14ac:dyDescent="0.2">
      <c r="A833" s="931" t="s">
        <v>419</v>
      </c>
      <c r="B833" s="2510">
        <v>0</v>
      </c>
      <c r="C833" s="2511">
        <v>1010499.9999999999</v>
      </c>
      <c r="D833" s="2512">
        <v>0</v>
      </c>
      <c r="E833" s="2513">
        <v>0</v>
      </c>
      <c r="F833" s="2510">
        <v>0</v>
      </c>
      <c r="G833" s="2512">
        <v>0</v>
      </c>
      <c r="H833" s="2513">
        <v>0</v>
      </c>
      <c r="I833" s="2510">
        <v>0</v>
      </c>
      <c r="J833" s="2514">
        <v>0</v>
      </c>
    </row>
    <row r="834" spans="1:10" x14ac:dyDescent="0.2">
      <c r="A834" s="923" t="s">
        <v>97</v>
      </c>
      <c r="B834" s="2510">
        <v>0</v>
      </c>
      <c r="C834" s="2511">
        <v>998500</v>
      </c>
      <c r="D834" s="2512">
        <v>0</v>
      </c>
      <c r="E834" s="2513">
        <v>0</v>
      </c>
      <c r="F834" s="2510">
        <v>0</v>
      </c>
      <c r="G834" s="2512">
        <v>0</v>
      </c>
      <c r="H834" s="2513">
        <v>0</v>
      </c>
      <c r="I834" s="2510">
        <v>0</v>
      </c>
      <c r="J834" s="2514">
        <v>0</v>
      </c>
    </row>
    <row r="835" spans="1:10" x14ac:dyDescent="0.2">
      <c r="A835" s="923" t="s">
        <v>423</v>
      </c>
      <c r="B835" s="2510">
        <v>65</v>
      </c>
      <c r="C835" s="2511">
        <v>1897499.9999999998</v>
      </c>
      <c r="D835" s="2512">
        <v>123.33749999999999</v>
      </c>
      <c r="E835" s="2513">
        <v>0.31401906723776263</v>
      </c>
      <c r="F835" s="2510">
        <v>0.1024106118821361</v>
      </c>
      <c r="G835" s="2512">
        <v>4.8884861741005994E-3</v>
      </c>
      <c r="H835" s="2513">
        <v>0.30275786103584684</v>
      </c>
      <c r="I835" s="2510">
        <v>4.5104635844144141E-2</v>
      </c>
      <c r="J835" s="2514">
        <v>2.6724879767712649E-3</v>
      </c>
    </row>
    <row r="836" spans="1:10" x14ac:dyDescent="0.2">
      <c r="A836" s="923" t="s">
        <v>424</v>
      </c>
      <c r="B836" s="2510">
        <v>64</v>
      </c>
      <c r="C836" s="2511">
        <v>1520140</v>
      </c>
      <c r="D836" s="2512">
        <v>97.288960000000003</v>
      </c>
      <c r="E836" s="2513">
        <v>0.30918800466487401</v>
      </c>
      <c r="F836" s="2510">
        <v>0.10083506400702631</v>
      </c>
      <c r="G836" s="2512">
        <v>4.8132786944990518E-3</v>
      </c>
      <c r="H836" s="2513">
        <v>0.23881623538665905</v>
      </c>
      <c r="I836" s="2510">
        <v>3.5578661092169908E-2</v>
      </c>
      <c r="J836" s="2514">
        <v>2.1080658832275706E-3</v>
      </c>
    </row>
    <row r="837" spans="1:10" x14ac:dyDescent="0.2">
      <c r="A837" s="923" t="s">
        <v>429</v>
      </c>
      <c r="B837" s="2510">
        <v>1625</v>
      </c>
      <c r="C837" s="2511">
        <v>1595500</v>
      </c>
      <c r="D837" s="2512">
        <v>2592.6875</v>
      </c>
      <c r="E837" s="2513">
        <v>7.8504766809440669</v>
      </c>
      <c r="F837" s="2510">
        <v>2.5602652970534026</v>
      </c>
      <c r="G837" s="2512">
        <v>0.12221215435251498</v>
      </c>
      <c r="H837" s="2513">
        <v>6.3642973291527491</v>
      </c>
      <c r="I837" s="2510">
        <v>0.94814817509001303</v>
      </c>
      <c r="J837" s="2514">
        <v>5.6178584544644972E-2</v>
      </c>
    </row>
    <row r="838" spans="1:10" x14ac:dyDescent="0.2">
      <c r="A838" s="923" t="s">
        <v>430</v>
      </c>
      <c r="B838" s="2510">
        <v>0</v>
      </c>
      <c r="C838" s="2511">
        <v>949000</v>
      </c>
      <c r="D838" s="2512">
        <v>0</v>
      </c>
      <c r="E838" s="2513">
        <v>0</v>
      </c>
      <c r="F838" s="2510">
        <v>0</v>
      </c>
      <c r="G838" s="2512">
        <v>0</v>
      </c>
      <c r="H838" s="2513">
        <v>0</v>
      </c>
      <c r="I838" s="2510">
        <v>0</v>
      </c>
      <c r="J838" s="2514">
        <v>0</v>
      </c>
    </row>
    <row r="839" spans="1:10" x14ac:dyDescent="0.2">
      <c r="A839" s="923" t="s">
        <v>287</v>
      </c>
      <c r="B839" s="2510">
        <v>144</v>
      </c>
      <c r="C839" s="2511">
        <v>1286500.0000000002</v>
      </c>
      <c r="D839" s="2512">
        <v>185.25600000000003</v>
      </c>
      <c r="E839" s="2513">
        <v>0.69567301049596653</v>
      </c>
      <c r="F839" s="2510">
        <v>0.22687889401580918</v>
      </c>
      <c r="G839" s="2512">
        <v>1.0829877062622867E-2</v>
      </c>
      <c r="H839" s="2513">
        <v>0.45474985551074776</v>
      </c>
      <c r="I839" s="2510">
        <v>6.77482875681992E-2</v>
      </c>
      <c r="J839" s="2514">
        <v>4.0141435704853555E-3</v>
      </c>
    </row>
    <row r="840" spans="1:10" x14ac:dyDescent="0.2">
      <c r="A840" s="923" t="s">
        <v>433</v>
      </c>
      <c r="B840" s="2510">
        <v>40</v>
      </c>
      <c r="C840" s="2511">
        <v>1540000</v>
      </c>
      <c r="D840" s="2512">
        <v>61.6</v>
      </c>
      <c r="E840" s="2513">
        <v>0.19324250291554626</v>
      </c>
      <c r="F840" s="2510">
        <v>6.3021915004391443E-2</v>
      </c>
      <c r="G840" s="2512">
        <v>3.0082991840619075E-3</v>
      </c>
      <c r="H840" s="2513">
        <v>0.15121016916840513</v>
      </c>
      <c r="I840" s="2510">
        <v>2.2527175984589271E-2</v>
      </c>
      <c r="J840" s="2514">
        <v>1.3347543072391602E-3</v>
      </c>
    </row>
    <row r="841" spans="1:10" x14ac:dyDescent="0.2">
      <c r="A841" s="923" t="s">
        <v>434</v>
      </c>
      <c r="B841" s="2510">
        <v>255</v>
      </c>
      <c r="C841" s="2511">
        <v>905500</v>
      </c>
      <c r="D841" s="2512">
        <v>230.9025</v>
      </c>
      <c r="E841" s="2513">
        <v>1.2319209560866073</v>
      </c>
      <c r="F841" s="2510">
        <v>0.40176470815299548</v>
      </c>
      <c r="G841" s="2512">
        <v>1.9177907298394661E-2</v>
      </c>
      <c r="H841" s="2513">
        <v>0.56679880010402051</v>
      </c>
      <c r="I841" s="2510">
        <v>8.4441254103597804E-2</v>
      </c>
      <c r="J841" s="2514">
        <v>5.0032160134300353E-3</v>
      </c>
    </row>
    <row r="842" spans="1:10" x14ac:dyDescent="0.2">
      <c r="A842" s="897" t="s">
        <v>99</v>
      </c>
      <c r="B842" s="2510">
        <v>120</v>
      </c>
      <c r="C842" s="2511">
        <v>1688500</v>
      </c>
      <c r="D842" s="2512">
        <v>202.62</v>
      </c>
      <c r="E842" s="2513">
        <v>0.57972750874663881</v>
      </c>
      <c r="F842" s="2510">
        <v>0.18906574501317433</v>
      </c>
      <c r="G842" s="2512">
        <v>9.0248975521857212E-3</v>
      </c>
      <c r="H842" s="2513">
        <v>0.49737344930036115</v>
      </c>
      <c r="I842" s="2510">
        <v>7.4098318149309728E-2</v>
      </c>
      <c r="J842" s="2514">
        <v>4.3903882748830949E-3</v>
      </c>
    </row>
    <row r="843" spans="1:10" x14ac:dyDescent="0.2">
      <c r="A843" s="2515" t="s">
        <v>288</v>
      </c>
      <c r="B843" s="2516">
        <v>2379</v>
      </c>
      <c r="C843" s="2515"/>
      <c r="D843" s="2517">
        <v>3750.0034599999999</v>
      </c>
      <c r="E843" s="2674">
        <v>11.493097860902113</v>
      </c>
      <c r="F843" s="2675">
        <v>3.7482283948861812</v>
      </c>
      <c r="G843" s="2517">
        <v>0.17891859397208193</v>
      </c>
      <c r="H843" s="2674">
        <v>9.2051730124789692</v>
      </c>
      <c r="I843" s="2675">
        <v>1.3713796734779005</v>
      </c>
      <c r="J843" s="2519">
        <v>8.1255410233713521E-2</v>
      </c>
    </row>
    <row r="844" spans="1:10" x14ac:dyDescent="0.2">
      <c r="A844" s="2520" t="s">
        <v>113</v>
      </c>
      <c r="B844" s="2521">
        <v>10071</v>
      </c>
      <c r="C844" s="2520"/>
      <c r="D844" s="2522">
        <v>13719.763185250002</v>
      </c>
      <c r="E844" s="2523">
        <v>48.653631171561656</v>
      </c>
      <c r="F844" s="2521">
        <v>15.867342650230656</v>
      </c>
      <c r="G844" s="2522">
        <v>0.75741452706718682</v>
      </c>
      <c r="H844" s="2523">
        <v>33.678047275845934</v>
      </c>
      <c r="I844" s="2521">
        <v>5.0173298659255821</v>
      </c>
      <c r="J844" s="2524">
        <v>0.29728105528918342</v>
      </c>
    </row>
    <row r="845" spans="1:10" x14ac:dyDescent="0.2">
      <c r="A845" s="923" t="s">
        <v>911</v>
      </c>
      <c r="B845" s="2510">
        <v>0</v>
      </c>
      <c r="C845" s="2511">
        <v>4620000.0000000009</v>
      </c>
      <c r="D845" s="2512">
        <v>0</v>
      </c>
      <c r="E845" s="2513">
        <v>0</v>
      </c>
      <c r="F845" s="2510">
        <v>0</v>
      </c>
      <c r="G845" s="2512">
        <v>0</v>
      </c>
      <c r="H845" s="2513">
        <v>0</v>
      </c>
      <c r="I845" s="2510">
        <v>0</v>
      </c>
      <c r="J845" s="2514">
        <v>0</v>
      </c>
    </row>
    <row r="846" spans="1:10" x14ac:dyDescent="0.2">
      <c r="A846" s="923" t="s">
        <v>912</v>
      </c>
      <c r="B846" s="2510">
        <v>40</v>
      </c>
      <c r="C846" s="2511">
        <v>918000</v>
      </c>
      <c r="D846" s="2512">
        <v>36.72</v>
      </c>
      <c r="E846" s="2513">
        <v>0.19324250291554626</v>
      </c>
      <c r="F846" s="2510">
        <v>6.3021915004391443E-2</v>
      </c>
      <c r="G846" s="2512">
        <v>3.0082991840619075E-3</v>
      </c>
      <c r="H846" s="2513">
        <v>9.0136970971815514E-2</v>
      </c>
      <c r="I846" s="2510">
        <v>1.3428537372631787E-2</v>
      </c>
      <c r="J846" s="2514">
        <v>7.9565224288672006E-4</v>
      </c>
    </row>
    <row r="847" spans="1:10" x14ac:dyDescent="0.2">
      <c r="A847" s="923" t="s">
        <v>913</v>
      </c>
      <c r="B847" s="2510">
        <v>0</v>
      </c>
      <c r="C847" s="2511">
        <v>1310000.0000000002</v>
      </c>
      <c r="D847" s="2512">
        <v>0</v>
      </c>
      <c r="E847" s="2513">
        <v>0</v>
      </c>
      <c r="F847" s="2510">
        <v>0</v>
      </c>
      <c r="G847" s="2512">
        <v>0</v>
      </c>
      <c r="H847" s="2513">
        <v>0</v>
      </c>
      <c r="I847" s="2510">
        <v>0</v>
      </c>
      <c r="J847" s="2514">
        <v>0</v>
      </c>
    </row>
    <row r="848" spans="1:10" x14ac:dyDescent="0.2">
      <c r="A848" s="897" t="s">
        <v>914</v>
      </c>
      <c r="B848" s="2510">
        <v>360</v>
      </c>
      <c r="C848" s="2511">
        <v>1335000</v>
      </c>
      <c r="D848" s="2512">
        <v>480.6</v>
      </c>
      <c r="E848" s="2513">
        <v>1.7391825262399161</v>
      </c>
      <c r="F848" s="2510">
        <v>0.56719723503952302</v>
      </c>
      <c r="G848" s="2512">
        <v>2.7074692656557164E-2</v>
      </c>
      <c r="H848" s="2513">
        <v>1.1797338847781738</v>
      </c>
      <c r="I848" s="2510">
        <v>0.17575585678885725</v>
      </c>
      <c r="J848" s="2514">
        <v>1.0413683767193838E-2</v>
      </c>
    </row>
    <row r="849" spans="1:10" x14ac:dyDescent="0.2">
      <c r="A849" s="2520" t="s">
        <v>289</v>
      </c>
      <c r="B849" s="2521">
        <v>400</v>
      </c>
      <c r="C849" s="2520"/>
      <c r="D849" s="2522">
        <v>517.32000000000005</v>
      </c>
      <c r="E849" s="2523">
        <v>1.9324250291554625</v>
      </c>
      <c r="F849" s="2521">
        <v>0.63021915004391449</v>
      </c>
      <c r="G849" s="2522">
        <v>3.0082991840619074E-2</v>
      </c>
      <c r="H849" s="2523">
        <v>1.2698708557499894</v>
      </c>
      <c r="I849" s="2521">
        <v>0.18918439416148902</v>
      </c>
      <c r="J849" s="2524">
        <v>1.1209336010080558E-2</v>
      </c>
    </row>
    <row r="850" spans="1:10" x14ac:dyDescent="0.2">
      <c r="A850" s="923" t="s">
        <v>952</v>
      </c>
      <c r="B850" s="2510">
        <v>444.57</v>
      </c>
      <c r="C850" s="2511">
        <v>8061000.0000000028</v>
      </c>
      <c r="D850" s="2512">
        <v>3583.6787700000009</v>
      </c>
      <c r="E850" s="2513">
        <v>2.14774548802911</v>
      </c>
      <c r="F850" s="2510">
        <v>0.70044131883755756</v>
      </c>
      <c r="G850" s="2512">
        <v>3.3434989206460056E-2</v>
      </c>
      <c r="H850" s="2513">
        <v>8.7968940431318536</v>
      </c>
      <c r="I850" s="2510">
        <v>1.3105545831822476</v>
      </c>
      <c r="J850" s="2514">
        <v>7.7651471980828515E-2</v>
      </c>
    </row>
    <row r="851" spans="1:10" x14ac:dyDescent="0.2">
      <c r="A851" s="923" t="s">
        <v>290</v>
      </c>
      <c r="B851" s="2510">
        <v>424.52132165905272</v>
      </c>
      <c r="C851" s="2511">
        <v>12158464</v>
      </c>
      <c r="D851" s="2512">
        <v>5161.5272066240132</v>
      </c>
      <c r="E851" s="2513">
        <v>2.0508890684602763</v>
      </c>
      <c r="F851" s="2510">
        <v>0.66885366627871856</v>
      </c>
      <c r="G851" s="2512">
        <v>3.192717863909527E-2</v>
      </c>
      <c r="H851" s="2513">
        <v>12.67005522858673</v>
      </c>
      <c r="I851" s="2510">
        <v>1.8875751904685816</v>
      </c>
      <c r="J851" s="2514">
        <v>0.11184043297034921</v>
      </c>
    </row>
    <row r="852" spans="1:10" x14ac:dyDescent="0.2">
      <c r="A852" s="923" t="s">
        <v>75</v>
      </c>
      <c r="B852" s="2510">
        <v>423.03867834094723</v>
      </c>
      <c r="C852" s="2511">
        <v>13258464</v>
      </c>
      <c r="D852" s="2512">
        <v>5608.8430873910283</v>
      </c>
      <c r="E852" s="2513">
        <v>2.0437263258172331</v>
      </c>
      <c r="F852" s="2510">
        <v>0.66651769074933165</v>
      </c>
      <c r="G852" s="2512">
        <v>3.181567277199248E-2</v>
      </c>
      <c r="H852" s="2513">
        <v>13.768086235120732</v>
      </c>
      <c r="I852" s="2510">
        <v>2.0511590146039729</v>
      </c>
      <c r="J852" s="2514">
        <v>0.12153291346629486</v>
      </c>
    </row>
    <row r="853" spans="1:10" x14ac:dyDescent="0.2">
      <c r="A853" s="923" t="s">
        <v>205</v>
      </c>
      <c r="B853" s="2510">
        <v>201.25</v>
      </c>
      <c r="C853" s="2511">
        <v>3219999.9999999995</v>
      </c>
      <c r="D853" s="2512">
        <v>648.02499999999986</v>
      </c>
      <c r="E853" s="2513">
        <v>0.97225134279384207</v>
      </c>
      <c r="F853" s="2510">
        <v>0.31707900986584442</v>
      </c>
      <c r="G853" s="2512">
        <v>1.5135505269811472E-2</v>
      </c>
      <c r="H853" s="2513">
        <v>1.5907137966778524</v>
      </c>
      <c r="I853" s="2510">
        <v>0.2369833314515172</v>
      </c>
      <c r="J853" s="2514">
        <v>1.4041463635530138E-2</v>
      </c>
    </row>
    <row r="854" spans="1:10" x14ac:dyDescent="0.2">
      <c r="A854" s="923" t="s">
        <v>93</v>
      </c>
      <c r="B854" s="2510">
        <v>523.25</v>
      </c>
      <c r="C854" s="2511">
        <v>120000</v>
      </c>
      <c r="D854" s="2512">
        <v>62.79</v>
      </c>
      <c r="E854" s="2513">
        <v>2.5278534912639894</v>
      </c>
      <c r="F854" s="2510">
        <v>0.82440542565119568</v>
      </c>
      <c r="G854" s="2512">
        <v>3.9352313701509829E-2</v>
      </c>
      <c r="H854" s="2513">
        <v>0.15413127470915838</v>
      </c>
      <c r="I854" s="2510">
        <v>2.2962360066109747E-2</v>
      </c>
      <c r="J854" s="2514">
        <v>1.3605393336290075E-3</v>
      </c>
    </row>
    <row r="855" spans="1:10" x14ac:dyDescent="0.2">
      <c r="A855" s="897" t="s">
        <v>219</v>
      </c>
      <c r="B855" s="2510">
        <v>1900</v>
      </c>
      <c r="C855" s="2511">
        <v>934000</v>
      </c>
      <c r="D855" s="2512">
        <v>1774.6</v>
      </c>
      <c r="E855" s="2513">
        <v>9.1790188884884465</v>
      </c>
      <c r="F855" s="2510">
        <v>2.9935409627085936</v>
      </c>
      <c r="G855" s="2512">
        <v>0.14289421124294061</v>
      </c>
      <c r="H855" s="2513">
        <v>4.3561293215300605</v>
      </c>
      <c r="I855" s="2510">
        <v>0.64897283282876816</v>
      </c>
      <c r="J855" s="2514">
        <v>3.845219145497749E-2</v>
      </c>
    </row>
    <row r="856" spans="1:10" x14ac:dyDescent="0.2">
      <c r="A856" s="2515" t="s">
        <v>1839</v>
      </c>
      <c r="B856" s="2516">
        <v>3916.63</v>
      </c>
      <c r="C856" s="2515"/>
      <c r="D856" s="2517">
        <v>16839.464064015043</v>
      </c>
      <c r="E856" s="2674">
        <v>18.921484604852896</v>
      </c>
      <c r="F856" s="2675">
        <v>6.1708380740912414</v>
      </c>
      <c r="G856" s="2517">
        <v>0.29455987083180973</v>
      </c>
      <c r="H856" s="2674">
        <v>41.336009899756391</v>
      </c>
      <c r="I856" s="2675">
        <v>6.1582073126011974</v>
      </c>
      <c r="J856" s="2519">
        <v>0.36487901284160923</v>
      </c>
    </row>
    <row r="857" spans="1:10" x14ac:dyDescent="0.2">
      <c r="A857" s="923" t="s">
        <v>958</v>
      </c>
      <c r="B857" s="2510">
        <v>121.50000000000003</v>
      </c>
      <c r="C857" s="2511">
        <v>2560000.0000000005</v>
      </c>
      <c r="D857" s="2512">
        <v>311.04000000000013</v>
      </c>
      <c r="E857" s="2513">
        <v>0.58697410260597194</v>
      </c>
      <c r="F857" s="2510">
        <v>0.19142906682583907</v>
      </c>
      <c r="G857" s="2512">
        <v>9.1377087715880465E-3</v>
      </c>
      <c r="H857" s="2513">
        <v>0.76351316587890827</v>
      </c>
      <c r="I857" s="2510">
        <v>0.11374761068582225</v>
      </c>
      <c r="J857" s="2514">
        <v>6.7396425279816321E-3</v>
      </c>
    </row>
    <row r="858" spans="1:10" x14ac:dyDescent="0.2">
      <c r="A858" s="923" t="s">
        <v>959</v>
      </c>
      <c r="B858" s="2510">
        <v>60.000000000000014</v>
      </c>
      <c r="C858" s="2511">
        <v>1687000</v>
      </c>
      <c r="D858" s="2512">
        <v>101.22000000000003</v>
      </c>
      <c r="E858" s="2513">
        <v>0.28986375437331946</v>
      </c>
      <c r="F858" s="2510">
        <v>9.4532872506587193E-2</v>
      </c>
      <c r="G858" s="2512">
        <v>4.5124487760928624E-3</v>
      </c>
      <c r="H858" s="2513">
        <v>0.24846580070172031</v>
      </c>
      <c r="I858" s="2510">
        <v>3.7016245992859201E-2</v>
      </c>
      <c r="J858" s="2514">
        <v>2.1932440093952567E-3</v>
      </c>
    </row>
    <row r="859" spans="1:10" x14ac:dyDescent="0.2">
      <c r="A859" s="923" t="s">
        <v>960</v>
      </c>
      <c r="B859" s="2510">
        <v>1397.5</v>
      </c>
      <c r="C859" s="2511">
        <v>1100000</v>
      </c>
      <c r="D859" s="2512">
        <v>1537.25</v>
      </c>
      <c r="E859" s="2513">
        <v>6.751409945611897</v>
      </c>
      <c r="F859" s="2510">
        <v>2.2018281554659258</v>
      </c>
      <c r="G859" s="2512">
        <v>0.10510245274316291</v>
      </c>
      <c r="H859" s="2513">
        <v>3.7735037752293956</v>
      </c>
      <c r="I859" s="2510">
        <v>0.56217372211541983</v>
      </c>
      <c r="J859" s="2514">
        <v>3.3309270435120109E-2</v>
      </c>
    </row>
    <row r="860" spans="1:10" x14ac:dyDescent="0.2">
      <c r="A860" s="923" t="s">
        <v>962</v>
      </c>
      <c r="B860" s="2510">
        <v>798</v>
      </c>
      <c r="C860" s="2511">
        <v>1265000.0000000002</v>
      </c>
      <c r="D860" s="2512">
        <v>1009.4700000000003</v>
      </c>
      <c r="E860" s="2513">
        <v>3.8551879331651473</v>
      </c>
      <c r="F860" s="2510">
        <v>1.2572872043376093</v>
      </c>
      <c r="G860" s="2512">
        <v>6.0015568722035048E-2</v>
      </c>
      <c r="H860" s="2513">
        <v>2.4779566472472392</v>
      </c>
      <c r="I860" s="2510">
        <v>0.36916409644745679</v>
      </c>
      <c r="J860" s="2514">
        <v>2.1873286209881739E-2</v>
      </c>
    </row>
    <row r="861" spans="1:10" x14ac:dyDescent="0.2">
      <c r="A861" s="923" t="s">
        <v>963</v>
      </c>
      <c r="B861" s="2510">
        <v>954.5</v>
      </c>
      <c r="C861" s="2511">
        <v>1750000</v>
      </c>
      <c r="D861" s="2512">
        <v>1670.375</v>
      </c>
      <c r="E861" s="2513">
        <v>4.6112492258222222</v>
      </c>
      <c r="F861" s="2510">
        <v>1.5038604467922909</v>
      </c>
      <c r="G861" s="2512">
        <v>7.1785539279677263E-2</v>
      </c>
      <c r="H861" s="2513">
        <v>4.1002871156603042</v>
      </c>
      <c r="I861" s="2510">
        <v>0.61085765560484262</v>
      </c>
      <c r="J861" s="2514">
        <v>3.6193834836925516E-2</v>
      </c>
    </row>
    <row r="862" spans="1:10" x14ac:dyDescent="0.2">
      <c r="A862" s="2159" t="s">
        <v>1497</v>
      </c>
      <c r="B862" s="2510">
        <v>0</v>
      </c>
      <c r="C862" s="2511">
        <v>5000000</v>
      </c>
      <c r="D862" s="2512">
        <v>0</v>
      </c>
      <c r="E862" s="2513">
        <v>0</v>
      </c>
      <c r="F862" s="2510">
        <v>0</v>
      </c>
      <c r="G862" s="2512">
        <v>0</v>
      </c>
      <c r="H862" s="2513">
        <v>0</v>
      </c>
      <c r="I862" s="2510">
        <v>0</v>
      </c>
      <c r="J862" s="2514">
        <v>0</v>
      </c>
    </row>
    <row r="863" spans="1:10" x14ac:dyDescent="0.2">
      <c r="A863" s="2159" t="s">
        <v>1577</v>
      </c>
      <c r="B863" s="2510">
        <v>14.25</v>
      </c>
      <c r="C863" s="2511">
        <v>1749999.9999999998</v>
      </c>
      <c r="D863" s="2512">
        <v>24.937499999999996</v>
      </c>
      <c r="E863" s="2513">
        <v>6.8842641663663356E-2</v>
      </c>
      <c r="F863" s="2510">
        <v>2.2451557220314451E-2</v>
      </c>
      <c r="G863" s="2512">
        <v>1.0717065843220545E-3</v>
      </c>
      <c r="H863" s="2513">
        <v>6.1214344052550357E-2</v>
      </c>
      <c r="I863" s="2510">
        <v>9.1196664142158268E-3</v>
      </c>
      <c r="J863" s="2514">
        <v>5.4034797949312576E-4</v>
      </c>
    </row>
    <row r="864" spans="1:10" x14ac:dyDescent="0.2">
      <c r="A864" s="923" t="s">
        <v>961</v>
      </c>
      <c r="B864" s="2510">
        <v>0</v>
      </c>
      <c r="C864" s="2511">
        <v>1321000</v>
      </c>
      <c r="D864" s="2512">
        <v>0</v>
      </c>
      <c r="E864" s="2513">
        <v>0</v>
      </c>
      <c r="F864" s="2510">
        <v>0</v>
      </c>
      <c r="G864" s="2512">
        <v>0</v>
      </c>
      <c r="H864" s="2513">
        <v>0</v>
      </c>
      <c r="I864" s="2510">
        <v>0</v>
      </c>
      <c r="J864" s="2514">
        <v>0</v>
      </c>
    </row>
    <row r="865" spans="1:10" x14ac:dyDescent="0.2">
      <c r="A865" s="923" t="s">
        <v>966</v>
      </c>
      <c r="B865" s="2510">
        <v>25.999999999999954</v>
      </c>
      <c r="C865" s="2511">
        <v>2879999.9999999995</v>
      </c>
      <c r="D865" s="2512">
        <v>74.879999999999853</v>
      </c>
      <c r="E865" s="2513">
        <v>0.12560762689510482</v>
      </c>
      <c r="F865" s="2510">
        <v>4.0964244752854366E-2</v>
      </c>
      <c r="G865" s="2512">
        <v>1.9553944696402365E-3</v>
      </c>
      <c r="H865" s="2513">
        <v>0.18380872511899599</v>
      </c>
      <c r="I865" s="2510">
        <v>2.7383684053994179E-2</v>
      </c>
      <c r="J865" s="2514">
        <v>1.6225065345140928E-3</v>
      </c>
    </row>
    <row r="866" spans="1:10" x14ac:dyDescent="0.2">
      <c r="A866" s="923" t="s">
        <v>965</v>
      </c>
      <c r="B866" s="2510">
        <v>330</v>
      </c>
      <c r="C866" s="2511">
        <v>1976000.0000000002</v>
      </c>
      <c r="D866" s="2512">
        <v>652.08000000000015</v>
      </c>
      <c r="E866" s="2513">
        <v>1.5942506490532564</v>
      </c>
      <c r="F866" s="2510">
        <v>0.51993079878622939</v>
      </c>
      <c r="G866" s="2512">
        <v>2.4818468268510738E-2</v>
      </c>
      <c r="H866" s="2513">
        <v>1.60066764791126</v>
      </c>
      <c r="I866" s="2510">
        <v>0.2384662486368665</v>
      </c>
      <c r="J866" s="2514">
        <v>1.4129327738060256E-2</v>
      </c>
    </row>
    <row r="867" spans="1:10" x14ac:dyDescent="0.2">
      <c r="A867" s="923" t="s">
        <v>1010</v>
      </c>
      <c r="B867" s="2510">
        <v>0</v>
      </c>
      <c r="C867" s="2511">
        <v>1299999.9999999998</v>
      </c>
      <c r="D867" s="2512">
        <v>0</v>
      </c>
      <c r="E867" s="2513">
        <v>0</v>
      </c>
      <c r="F867" s="2510">
        <v>0</v>
      </c>
      <c r="G867" s="2512">
        <v>0</v>
      </c>
      <c r="H867" s="2513">
        <v>0</v>
      </c>
      <c r="I867" s="2510">
        <v>0</v>
      </c>
      <c r="J867" s="2514">
        <v>0</v>
      </c>
    </row>
    <row r="868" spans="1:10" x14ac:dyDescent="0.2">
      <c r="A868" s="923" t="s">
        <v>1011</v>
      </c>
      <c r="B868" s="2510">
        <v>1072.8</v>
      </c>
      <c r="C868" s="2511">
        <v>1674000</v>
      </c>
      <c r="D868" s="2512">
        <v>1795.8671999999999</v>
      </c>
      <c r="E868" s="2513">
        <v>5.1827639281949498</v>
      </c>
      <c r="F868" s="2510">
        <v>1.6902477604177784</v>
      </c>
      <c r="G868" s="2512">
        <v>8.0682584116540362E-2</v>
      </c>
      <c r="H868" s="2513">
        <v>4.408334141493345</v>
      </c>
      <c r="I868" s="2510">
        <v>0.65675026719726592</v>
      </c>
      <c r="J868" s="2514">
        <v>3.8913011045933928E-2</v>
      </c>
    </row>
    <row r="869" spans="1:10" x14ac:dyDescent="0.2">
      <c r="A869" s="923" t="s">
        <v>967</v>
      </c>
      <c r="B869" s="2510">
        <v>17.499999999999982</v>
      </c>
      <c r="C869" s="2511">
        <v>2320999.9999999995</v>
      </c>
      <c r="D869" s="2512">
        <v>40.61749999999995</v>
      </c>
      <c r="E869" s="2513">
        <v>8.4543595025551393E-2</v>
      </c>
      <c r="F869" s="2510">
        <v>2.757208781442123E-2</v>
      </c>
      <c r="G869" s="2512">
        <v>1.3161308930270833E-3</v>
      </c>
      <c r="H869" s="2513">
        <v>9.9704205295417E-2</v>
      </c>
      <c r="I869" s="2510">
        <v>1.4853856664838534E-2</v>
      </c>
      <c r="J869" s="2514">
        <v>8.8010362133582006E-4</v>
      </c>
    </row>
    <row r="870" spans="1:10" x14ac:dyDescent="0.2">
      <c r="A870" s="923" t="s">
        <v>968</v>
      </c>
      <c r="B870" s="2510">
        <v>78</v>
      </c>
      <c r="C870" s="2511">
        <v>1335000.0000000002</v>
      </c>
      <c r="D870" s="2512">
        <v>104.13000000000001</v>
      </c>
      <c r="E870" s="2513">
        <v>0.37682288068531516</v>
      </c>
      <c r="F870" s="2510">
        <v>0.12289273425856331</v>
      </c>
      <c r="G870" s="2512">
        <v>5.866183408920719E-3</v>
      </c>
      <c r="H870" s="2513">
        <v>0.25560900836860434</v>
      </c>
      <c r="I870" s="2510">
        <v>3.808043563758573E-2</v>
      </c>
      <c r="J870" s="2514">
        <v>2.2562981495586648E-3</v>
      </c>
    </row>
    <row r="871" spans="1:10" x14ac:dyDescent="0.2">
      <c r="A871" s="923" t="s">
        <v>969</v>
      </c>
      <c r="B871" s="2510">
        <v>140</v>
      </c>
      <c r="C871" s="2511">
        <v>1774999.9999999998</v>
      </c>
      <c r="D871" s="2512">
        <v>248.49999999999997</v>
      </c>
      <c r="E871" s="2513">
        <v>0.67634876020441193</v>
      </c>
      <c r="F871" s="2510">
        <v>0.22057670251537007</v>
      </c>
      <c r="G871" s="2512">
        <v>1.0529047144216677E-2</v>
      </c>
      <c r="H871" s="2513">
        <v>0.60999556880436145</v>
      </c>
      <c r="I871" s="2510">
        <v>9.0876675846922619E-2</v>
      </c>
      <c r="J871" s="2514">
        <v>5.3845202167034289E-3</v>
      </c>
    </row>
    <row r="872" spans="1:10" x14ac:dyDescent="0.2">
      <c r="A872" s="923" t="s">
        <v>970</v>
      </c>
      <c r="B872" s="2510">
        <v>48</v>
      </c>
      <c r="C872" s="2511">
        <v>1821999.9999999995</v>
      </c>
      <c r="D872" s="2512">
        <v>87.455999999999975</v>
      </c>
      <c r="E872" s="2513">
        <v>0.23189100349865549</v>
      </c>
      <c r="F872" s="2510">
        <v>7.5626298005269738E-2</v>
      </c>
      <c r="G872" s="2512">
        <v>3.6099590208742891E-3</v>
      </c>
      <c r="H872" s="2513">
        <v>0.21467916485052005</v>
      </c>
      <c r="I872" s="2510">
        <v>3.1982738683575304E-2</v>
      </c>
      <c r="J872" s="2514">
        <v>1.8950044268491552E-3</v>
      </c>
    </row>
    <row r="873" spans="1:10" x14ac:dyDescent="0.2">
      <c r="A873" s="923" t="s">
        <v>971</v>
      </c>
      <c r="B873" s="2510">
        <v>396</v>
      </c>
      <c r="C873" s="2511">
        <v>1470000</v>
      </c>
      <c r="D873" s="2512">
        <v>582.12</v>
      </c>
      <c r="E873" s="2513">
        <v>1.9131007788639081</v>
      </c>
      <c r="F873" s="2510">
        <v>0.62391695854347529</v>
      </c>
      <c r="G873" s="2512">
        <v>2.9782161922212884E-2</v>
      </c>
      <c r="H873" s="2513">
        <v>1.4289360986414286</v>
      </c>
      <c r="I873" s="2510">
        <v>0.21288181305436862</v>
      </c>
      <c r="J873" s="2514">
        <v>1.2613428203410063E-2</v>
      </c>
    </row>
    <row r="874" spans="1:10" x14ac:dyDescent="0.2">
      <c r="A874" s="923" t="s">
        <v>972</v>
      </c>
      <c r="B874" s="2510">
        <v>0</v>
      </c>
      <c r="C874" s="2511">
        <v>1270000</v>
      </c>
      <c r="D874" s="2512">
        <v>0</v>
      </c>
      <c r="E874" s="2513">
        <v>0</v>
      </c>
      <c r="F874" s="2510">
        <v>0</v>
      </c>
      <c r="G874" s="2512">
        <v>0</v>
      </c>
      <c r="H874" s="2513">
        <v>0</v>
      </c>
      <c r="I874" s="2510">
        <v>0</v>
      </c>
      <c r="J874" s="2514">
        <v>0</v>
      </c>
    </row>
    <row r="875" spans="1:10" x14ac:dyDescent="0.2">
      <c r="A875" s="923" t="s">
        <v>973</v>
      </c>
      <c r="B875" s="2510">
        <v>0</v>
      </c>
      <c r="C875" s="2511">
        <v>7096999.9999999981</v>
      </c>
      <c r="D875" s="2512">
        <v>0</v>
      </c>
      <c r="E875" s="2513">
        <v>0</v>
      </c>
      <c r="F875" s="2510">
        <v>0</v>
      </c>
      <c r="G875" s="2512">
        <v>0</v>
      </c>
      <c r="H875" s="2513">
        <v>0</v>
      </c>
      <c r="I875" s="2510">
        <v>0</v>
      </c>
      <c r="J875" s="2514">
        <v>0</v>
      </c>
    </row>
    <row r="876" spans="1:10" x14ac:dyDescent="0.2">
      <c r="A876" s="923" t="s">
        <v>293</v>
      </c>
      <c r="B876" s="2510">
        <v>22.5</v>
      </c>
      <c r="C876" s="2511">
        <v>1855999.9999999998</v>
      </c>
      <c r="D876" s="2512">
        <v>41.759999999999991</v>
      </c>
      <c r="E876" s="2513">
        <v>0.10869890788999476</v>
      </c>
      <c r="F876" s="2510">
        <v>3.5449827189970189E-2</v>
      </c>
      <c r="G876" s="2512">
        <v>1.6921682910348227E-3</v>
      </c>
      <c r="H876" s="2513">
        <v>0.1025087120855941</v>
      </c>
      <c r="I876" s="2510">
        <v>1.5271669953189088E-2</v>
      </c>
      <c r="J876" s="2514">
        <v>9.0485941347901485E-4</v>
      </c>
    </row>
    <row r="877" spans="1:10" x14ac:dyDescent="0.2">
      <c r="A877" s="897" t="s">
        <v>975</v>
      </c>
      <c r="B877" s="2510">
        <v>835.19999999999993</v>
      </c>
      <c r="C877" s="2511">
        <v>1652000.0000000005</v>
      </c>
      <c r="D877" s="2512">
        <v>1379.7504000000001</v>
      </c>
      <c r="E877" s="2513">
        <v>4.0349034608766061</v>
      </c>
      <c r="F877" s="2510">
        <v>1.3158975852916932</v>
      </c>
      <c r="G877" s="2512">
        <v>6.2813286963212617E-2</v>
      </c>
      <c r="H877" s="2513">
        <v>3.3868878473080302</v>
      </c>
      <c r="I877" s="2510">
        <v>0.50457597525336761</v>
      </c>
      <c r="J877" s="2514">
        <v>2.9896555021346659E-2</v>
      </c>
    </row>
    <row r="878" spans="1:10" x14ac:dyDescent="0.2">
      <c r="A878" s="923" t="s">
        <v>1161</v>
      </c>
      <c r="B878" s="2510">
        <v>0</v>
      </c>
      <c r="C878" s="2511">
        <v>0</v>
      </c>
      <c r="D878" s="2512">
        <v>0</v>
      </c>
      <c r="E878" s="2513">
        <v>0</v>
      </c>
      <c r="F878" s="2510">
        <v>0</v>
      </c>
      <c r="G878" s="2512">
        <v>0</v>
      </c>
      <c r="H878" s="2513">
        <v>0</v>
      </c>
      <c r="I878" s="2510">
        <v>0</v>
      </c>
      <c r="J878" s="2514">
        <v>0</v>
      </c>
    </row>
    <row r="879" spans="1:10" x14ac:dyDescent="0.2">
      <c r="A879" s="2515" t="s">
        <v>294</v>
      </c>
      <c r="B879" s="2516">
        <v>6311.75</v>
      </c>
      <c r="C879" s="2515"/>
      <c r="D879" s="2517">
        <v>9661.4536000000026</v>
      </c>
      <c r="E879" s="2674">
        <v>30.492459194429976</v>
      </c>
      <c r="F879" s="2675">
        <v>9.9444643007241922</v>
      </c>
      <c r="G879" s="2517">
        <v>0.47469080937506863</v>
      </c>
      <c r="H879" s="2674">
        <v>23.716071968647679</v>
      </c>
      <c r="I879" s="2675">
        <v>3.5332023622425912</v>
      </c>
      <c r="J879" s="2519">
        <v>0.20934524036998853</v>
      </c>
    </row>
    <row r="880" spans="1:10" x14ac:dyDescent="0.2">
      <c r="A880" s="2520" t="s">
        <v>1840</v>
      </c>
      <c r="B880" s="2521">
        <v>10228.380000000001</v>
      </c>
      <c r="C880" s="2520"/>
      <c r="D880" s="2522">
        <v>26500.917664015047</v>
      </c>
      <c r="E880" s="2523">
        <v>49.413943799282876</v>
      </c>
      <c r="F880" s="2521">
        <v>16.115302374815435</v>
      </c>
      <c r="G880" s="2522">
        <v>0.76925068020687837</v>
      </c>
      <c r="H880" s="2523">
        <v>65.052081868404059</v>
      </c>
      <c r="I880" s="2521">
        <v>9.6914096748437899</v>
      </c>
      <c r="J880" s="2524">
        <v>0.57422425321159776</v>
      </c>
    </row>
    <row r="881" spans="1:10" x14ac:dyDescent="0.2">
      <c r="A881" s="2525" t="s">
        <v>200</v>
      </c>
      <c r="B881" s="2526">
        <v>20699.38</v>
      </c>
      <c r="C881" s="2527"/>
      <c r="D881" s="2528">
        <v>40738.000849265052</v>
      </c>
      <c r="E881" s="2529">
        <v>100</v>
      </c>
      <c r="F881" s="2526">
        <v>32.612864175090003</v>
      </c>
      <c r="G881" s="2528">
        <v>1.5567481991146843</v>
      </c>
      <c r="H881" s="2529">
        <v>99.999999999999986</v>
      </c>
      <c r="I881" s="2526">
        <v>14.897923934930862</v>
      </c>
      <c r="J881" s="2530">
        <v>0.88271464451086179</v>
      </c>
    </row>
    <row r="882" spans="1:10" x14ac:dyDescent="0.2">
      <c r="A882" s="2550" t="s">
        <v>1857</v>
      </c>
      <c r="B882" s="2510"/>
      <c r="C882" s="2509"/>
      <c r="D882" s="2512"/>
      <c r="E882" s="2513"/>
      <c r="F882" s="2510">
        <v>0</v>
      </c>
      <c r="G882" s="2512"/>
      <c r="H882" s="2513"/>
      <c r="I882" s="2510">
        <v>0</v>
      </c>
      <c r="J882" s="2514">
        <v>0</v>
      </c>
    </row>
    <row r="883" spans="1:10" x14ac:dyDescent="0.2">
      <c r="A883" s="2160" t="s">
        <v>1841</v>
      </c>
      <c r="B883" s="2510">
        <v>18318.099999999999</v>
      </c>
      <c r="C883" s="2511">
        <v>6074131.1697809063</v>
      </c>
      <c r="D883" s="2512">
        <v>111266.5421811636</v>
      </c>
      <c r="E883" s="2513">
        <v>44.171287108061243</v>
      </c>
      <c r="F883" s="2510">
        <v>28.861043531048569</v>
      </c>
      <c r="G883" s="2512">
        <v>1.3776581320891106</v>
      </c>
      <c r="H883" s="2513">
        <v>50.122434442448615</v>
      </c>
      <c r="I883" s="2510">
        <v>40.6902755992175</v>
      </c>
      <c r="J883" s="2514">
        <v>2.4109333835700619</v>
      </c>
    </row>
    <row r="884" spans="1:10" x14ac:dyDescent="0.2">
      <c r="A884" s="2160" t="s">
        <v>1842</v>
      </c>
      <c r="B884" s="2510">
        <v>5099.05</v>
      </c>
      <c r="C884" s="2511">
        <v>1319748.8219296124</v>
      </c>
      <c r="D884" s="2512">
        <v>6729.4652304601905</v>
      </c>
      <c r="E884" s="2513">
        <v>12.295576589731452</v>
      </c>
      <c r="F884" s="2510">
        <v>8.0337973925785544</v>
      </c>
      <c r="G884" s="2512">
        <v>0.38348669886227171</v>
      </c>
      <c r="H884" s="2513">
        <v>3.0314340073343229</v>
      </c>
      <c r="I884" s="2510">
        <v>2.4609715507914176</v>
      </c>
      <c r="J884" s="2514">
        <v>0.14581465424956017</v>
      </c>
    </row>
    <row r="885" spans="1:10" x14ac:dyDescent="0.2">
      <c r="A885" s="2547" t="s">
        <v>316</v>
      </c>
      <c r="B885" s="2516">
        <v>23417.149999999998</v>
      </c>
      <c r="C885" s="2515"/>
      <c r="D885" s="2517">
        <v>117996.0074116238</v>
      </c>
      <c r="E885" s="2518">
        <v>56.466863697792689</v>
      </c>
      <c r="F885" s="2516">
        <v>36.894840923627129</v>
      </c>
      <c r="G885" s="2517">
        <v>1.7611448309513822</v>
      </c>
      <c r="H885" s="2518">
        <v>53.153868449782934</v>
      </c>
      <c r="I885" s="2516">
        <v>43.151247150008921</v>
      </c>
      <c r="J885" s="2519">
        <v>2.5567480378196219</v>
      </c>
    </row>
    <row r="886" spans="1:10" x14ac:dyDescent="0.2">
      <c r="A886" s="2160" t="s">
        <v>1843</v>
      </c>
      <c r="B886" s="2510">
        <v>4909.08</v>
      </c>
      <c r="C886" s="2511">
        <v>7593939.7198018646</v>
      </c>
      <c r="D886" s="2512">
        <v>37279.257599684934</v>
      </c>
      <c r="E886" s="2513">
        <v>11.837493086970881</v>
      </c>
      <c r="F886" s="2510">
        <v>7.7344905627439493</v>
      </c>
      <c r="G886" s="2512">
        <v>0.36919953396236571</v>
      </c>
      <c r="H886" s="2513">
        <v>16.793252566984929</v>
      </c>
      <c r="I886" s="2510">
        <v>13.633058385112657</v>
      </c>
      <c r="J886" s="2514">
        <v>0.8077702865561307</v>
      </c>
    </row>
    <row r="887" spans="1:10" x14ac:dyDescent="0.2">
      <c r="A887" s="2547" t="s">
        <v>322</v>
      </c>
      <c r="B887" s="2516">
        <v>4909.08</v>
      </c>
      <c r="C887" s="2531"/>
      <c r="D887" s="2517">
        <v>37279.257599684934</v>
      </c>
      <c r="E887" s="2518">
        <v>11.837493086970881</v>
      </c>
      <c r="F887" s="2516">
        <v>7.7344905627439493</v>
      </c>
      <c r="G887" s="2517">
        <v>0.36919953396236571</v>
      </c>
      <c r="H887" s="2518">
        <v>16.793252566984929</v>
      </c>
      <c r="I887" s="2516">
        <v>13.633058385112657</v>
      </c>
      <c r="J887" s="2519">
        <v>0.8077702865561307</v>
      </c>
    </row>
    <row r="888" spans="1:10" x14ac:dyDescent="0.2">
      <c r="A888" s="2160" t="s">
        <v>1543</v>
      </c>
      <c r="B888" s="2510">
        <v>742.5</v>
      </c>
      <c r="C888" s="2511">
        <v>8640000</v>
      </c>
      <c r="D888" s="2512">
        <v>6415.2</v>
      </c>
      <c r="E888" s="2513">
        <v>1.7904248081261416</v>
      </c>
      <c r="F888" s="2510">
        <v>1.1698442972690162</v>
      </c>
      <c r="G888" s="2512">
        <v>5.5841553604149149E-2</v>
      </c>
      <c r="H888" s="2513">
        <v>2.8898663976782686</v>
      </c>
      <c r="I888" s="2510">
        <v>2.3460444703950829</v>
      </c>
      <c r="J888" s="2514">
        <v>0.1390051271396211</v>
      </c>
    </row>
    <row r="889" spans="1:10" x14ac:dyDescent="0.2">
      <c r="A889" s="2160" t="s">
        <v>212</v>
      </c>
      <c r="B889" s="2510">
        <v>12379.375</v>
      </c>
      <c r="C889" s="2511">
        <v>4816000</v>
      </c>
      <c r="D889" s="2512">
        <v>59619.07</v>
      </c>
      <c r="E889" s="2513">
        <v>29.850963109894344</v>
      </c>
      <c r="F889" s="2510">
        <v>19.504297976437211</v>
      </c>
      <c r="G889" s="2512">
        <v>0.93102159279240937</v>
      </c>
      <c r="H889" s="2513">
        <v>26.856707047921891</v>
      </c>
      <c r="I889" s="2510">
        <v>21.802748083239397</v>
      </c>
      <c r="J889" s="2514">
        <v>1.2918313388976135</v>
      </c>
    </row>
    <row r="890" spans="1:10" x14ac:dyDescent="0.2">
      <c r="A890" s="2547" t="s">
        <v>317</v>
      </c>
      <c r="B890" s="2516">
        <v>13121.875</v>
      </c>
      <c r="C890" s="2531"/>
      <c r="D890" s="2517">
        <v>66034.27</v>
      </c>
      <c r="E890" s="2518">
        <v>31.641387918020492</v>
      </c>
      <c r="F890" s="2516">
        <v>20.674142273706224</v>
      </c>
      <c r="G890" s="2517">
        <v>0.98686314639655859</v>
      </c>
      <c r="H890" s="2518">
        <v>29.746573445600159</v>
      </c>
      <c r="I890" s="2516">
        <v>24.148792553634479</v>
      </c>
      <c r="J890" s="2519">
        <v>1.4308364660372348</v>
      </c>
    </row>
    <row r="891" spans="1:10" x14ac:dyDescent="0.2">
      <c r="A891" s="2160" t="s">
        <v>1844</v>
      </c>
      <c r="B891" s="2510">
        <v>22.5</v>
      </c>
      <c r="C891" s="2511">
        <v>30220717.109895468</v>
      </c>
      <c r="D891" s="2512">
        <v>679.96613497264798</v>
      </c>
      <c r="E891" s="2513">
        <v>5.4255297215943681E-2</v>
      </c>
      <c r="F891" s="2510">
        <v>3.5449827189970189E-2</v>
      </c>
      <c r="G891" s="2512">
        <v>1.6921682910348227E-3</v>
      </c>
      <c r="H891" s="2513">
        <v>0.30630553763197116</v>
      </c>
      <c r="I891" s="2510">
        <v>0.24866423354041922</v>
      </c>
      <c r="J891" s="2514">
        <v>1.4733567003758212E-2</v>
      </c>
    </row>
    <row r="892" spans="1:10" x14ac:dyDescent="0.2">
      <c r="A892" s="2547" t="s">
        <v>318</v>
      </c>
      <c r="B892" s="2516">
        <v>22.5</v>
      </c>
      <c r="C892" s="2515"/>
      <c r="D892" s="2517">
        <v>679.96613497264798</v>
      </c>
      <c r="E892" s="2518">
        <v>5.4255297215943681E-2</v>
      </c>
      <c r="F892" s="2516">
        <v>3.5449827189970189E-2</v>
      </c>
      <c r="G892" s="2517">
        <v>1.6921682910348227E-3</v>
      </c>
      <c r="H892" s="2518">
        <v>0.30630553763197116</v>
      </c>
      <c r="I892" s="2516">
        <v>0.24866423354041922</v>
      </c>
      <c r="J892" s="2519">
        <v>1.4733567003758212E-2</v>
      </c>
    </row>
    <row r="893" spans="1:10" x14ac:dyDescent="0.2">
      <c r="A893" s="2532" t="s">
        <v>136</v>
      </c>
      <c r="B893" s="2521">
        <v>41470.604999999996</v>
      </c>
      <c r="C893" s="2520"/>
      <c r="D893" s="2522">
        <v>221989.50114628137</v>
      </c>
      <c r="E893" s="2523">
        <v>100</v>
      </c>
      <c r="F893" s="2521">
        <v>65.33892358726726</v>
      </c>
      <c r="G893" s="2522">
        <v>3.1188996796013413</v>
      </c>
      <c r="H893" s="2523">
        <v>100</v>
      </c>
      <c r="I893" s="2521">
        <v>81.181762322296464</v>
      </c>
      <c r="J893" s="2524">
        <v>4.8100883574167455</v>
      </c>
    </row>
    <row r="894" spans="1:10" x14ac:dyDescent="0.2">
      <c r="A894" s="2550" t="s">
        <v>1858</v>
      </c>
      <c r="B894" s="2510"/>
      <c r="C894" s="2509"/>
      <c r="D894" s="2512"/>
      <c r="E894" s="2513"/>
      <c r="F894" s="2510">
        <v>0</v>
      </c>
      <c r="G894" s="2512"/>
      <c r="H894" s="2513"/>
      <c r="I894" s="2510">
        <v>0</v>
      </c>
      <c r="J894" s="2514">
        <v>0</v>
      </c>
    </row>
    <row r="895" spans="1:10" x14ac:dyDescent="0.2">
      <c r="A895" s="2159" t="s">
        <v>1545</v>
      </c>
      <c r="B895" s="2510">
        <v>1100</v>
      </c>
      <c r="C895" s="2511">
        <v>8600000</v>
      </c>
      <c r="D895" s="2512">
        <v>9460</v>
      </c>
      <c r="E895" s="2513">
        <v>84.615384615384613</v>
      </c>
      <c r="F895" s="2510">
        <v>1.7331026626207648</v>
      </c>
      <c r="G895" s="2512">
        <v>8.2728227561702464E-2</v>
      </c>
      <c r="H895" s="2513">
        <v>88.246268656716424</v>
      </c>
      <c r="I895" s="2510">
        <v>3.4595305976333526</v>
      </c>
      <c r="J895" s="2514">
        <v>0.2049801257545853</v>
      </c>
    </row>
    <row r="896" spans="1:10" x14ac:dyDescent="0.2">
      <c r="A896" s="2159" t="s">
        <v>214</v>
      </c>
      <c r="B896" s="2510">
        <v>200</v>
      </c>
      <c r="C896" s="2511">
        <v>6300000</v>
      </c>
      <c r="D896" s="2512">
        <v>1260</v>
      </c>
      <c r="E896" s="2513">
        <v>15.384615384615385</v>
      </c>
      <c r="F896" s="2510">
        <v>0.31510957502195724</v>
      </c>
      <c r="G896" s="2512">
        <v>1.5041495920309537E-2</v>
      </c>
      <c r="H896" s="2513">
        <v>11.753731343283583</v>
      </c>
      <c r="I896" s="2510">
        <v>0.460783145139326</v>
      </c>
      <c r="J896" s="2514">
        <v>2.7301792648073732E-2</v>
      </c>
    </row>
    <row r="897" spans="1:10" x14ac:dyDescent="0.2">
      <c r="A897" s="2159" t="s">
        <v>215</v>
      </c>
      <c r="B897" s="2510">
        <v>0</v>
      </c>
      <c r="C897" s="2511">
        <v>6000000</v>
      </c>
      <c r="D897" s="2512">
        <v>0</v>
      </c>
      <c r="E897" s="2513">
        <v>0</v>
      </c>
      <c r="F897" s="2510">
        <v>0</v>
      </c>
      <c r="G897" s="2512">
        <v>0</v>
      </c>
      <c r="H897" s="2513">
        <v>0</v>
      </c>
      <c r="I897" s="2510">
        <v>0</v>
      </c>
      <c r="J897" s="2514">
        <v>0</v>
      </c>
    </row>
    <row r="898" spans="1:10" x14ac:dyDescent="0.2">
      <c r="A898" s="2159" t="s">
        <v>216</v>
      </c>
      <c r="B898" s="2510">
        <v>0</v>
      </c>
      <c r="C898" s="2511">
        <v>15600000</v>
      </c>
      <c r="D898" s="2512">
        <v>0</v>
      </c>
      <c r="E898" s="2513">
        <v>0</v>
      </c>
      <c r="F898" s="2510">
        <v>0</v>
      </c>
      <c r="G898" s="2512">
        <v>0</v>
      </c>
      <c r="H898" s="2513">
        <v>0</v>
      </c>
      <c r="I898" s="2510">
        <v>0</v>
      </c>
      <c r="J898" s="2514">
        <v>0</v>
      </c>
    </row>
    <row r="899" spans="1:10" x14ac:dyDescent="0.2">
      <c r="A899" s="2159" t="s">
        <v>1547</v>
      </c>
      <c r="B899" s="2510">
        <v>0</v>
      </c>
      <c r="C899" s="2511">
        <v>8000000</v>
      </c>
      <c r="D899" s="2512">
        <v>0</v>
      </c>
      <c r="E899" s="2513">
        <v>0</v>
      </c>
      <c r="F899" s="2510">
        <v>0</v>
      </c>
      <c r="G899" s="2512">
        <v>0</v>
      </c>
      <c r="H899" s="2513">
        <v>0</v>
      </c>
      <c r="I899" s="2510">
        <v>0</v>
      </c>
      <c r="J899" s="2514">
        <v>0</v>
      </c>
    </row>
    <row r="900" spans="1:10" x14ac:dyDescent="0.2">
      <c r="A900" s="2159" t="s">
        <v>1548</v>
      </c>
      <c r="B900" s="2510">
        <v>0</v>
      </c>
      <c r="C900" s="2511">
        <v>6000000</v>
      </c>
      <c r="D900" s="2512">
        <v>0</v>
      </c>
      <c r="E900" s="2513">
        <v>0</v>
      </c>
      <c r="F900" s="2510">
        <v>0</v>
      </c>
      <c r="G900" s="2512">
        <v>0</v>
      </c>
      <c r="H900" s="2513">
        <v>0</v>
      </c>
      <c r="I900" s="2510">
        <v>0</v>
      </c>
      <c r="J900" s="2514">
        <v>0</v>
      </c>
    </row>
    <row r="901" spans="1:10" x14ac:dyDescent="0.2">
      <c r="A901" s="2532" t="s">
        <v>128</v>
      </c>
      <c r="B901" s="2521">
        <v>1300</v>
      </c>
      <c r="C901" s="2520"/>
      <c r="D901" s="2522">
        <v>10720</v>
      </c>
      <c r="E901" s="2523">
        <v>100</v>
      </c>
      <c r="F901" s="2521">
        <v>2.0482122376427223</v>
      </c>
      <c r="G901" s="2522">
        <v>9.7769723482012003E-2</v>
      </c>
      <c r="H901" s="2523">
        <v>100</v>
      </c>
      <c r="I901" s="2521">
        <v>3.9203137427726782</v>
      </c>
      <c r="J901" s="2524">
        <v>0.23228191840265902</v>
      </c>
    </row>
    <row r="902" spans="1:10" ht="14.25" thickBot="1" x14ac:dyDescent="0.25">
      <c r="A902" s="2533" t="s">
        <v>1845</v>
      </c>
      <c r="B902" s="2526">
        <v>63469.985000000001</v>
      </c>
      <c r="C902" s="2534"/>
      <c r="D902" s="2528">
        <v>273447.50199554639</v>
      </c>
      <c r="E902" s="2535"/>
      <c r="F902" s="2536">
        <v>99.999999999999986</v>
      </c>
      <c r="G902" s="2537">
        <v>4.7734176021980375</v>
      </c>
      <c r="H902" s="2538"/>
      <c r="I902" s="2536">
        <v>100</v>
      </c>
      <c r="J902" s="2539">
        <v>5.9250849203302662</v>
      </c>
    </row>
    <row r="903" spans="1:10" ht="15" thickBot="1" x14ac:dyDescent="0.25">
      <c r="A903" s="2540" t="s">
        <v>1846</v>
      </c>
      <c r="B903" s="2541">
        <v>1329654.982852824</v>
      </c>
      <c r="C903" s="2542"/>
      <c r="D903" s="2543">
        <v>4615081.5671398742</v>
      </c>
      <c r="E903" s="2544"/>
      <c r="F903" s="2101"/>
      <c r="G903" s="2101"/>
      <c r="H903" s="2101"/>
      <c r="I903" s="2101"/>
      <c r="J903" s="2101"/>
    </row>
    <row r="904" spans="1:10" ht="16.5" thickBot="1" x14ac:dyDescent="0.3">
      <c r="A904" s="2545" t="s">
        <v>1847</v>
      </c>
      <c r="B904" s="2552">
        <v>4.7734176021980375</v>
      </c>
      <c r="C904" s="2546"/>
      <c r="D904" s="2553">
        <v>5.9250849203302653</v>
      </c>
      <c r="E904" s="2544"/>
      <c r="F904" s="2101"/>
      <c r="G904" s="2101"/>
      <c r="H904" s="2101"/>
      <c r="I904" s="2101"/>
      <c r="J904" s="2101"/>
    </row>
    <row r="905" spans="1:10" x14ac:dyDescent="0.2">
      <c r="A905" s="471" t="s">
        <v>2035</v>
      </c>
      <c r="B905" s="375"/>
      <c r="C905" s="375"/>
      <c r="D905" s="1794"/>
      <c r="E905" s="375"/>
      <c r="F905" s="375"/>
      <c r="H905" s="375"/>
      <c r="I905" s="375"/>
      <c r="J905" s="375"/>
    </row>
    <row r="906" spans="1:10" x14ac:dyDescent="0.2">
      <c r="A906" s="375" t="s">
        <v>1848</v>
      </c>
      <c r="B906" s="375"/>
      <c r="C906" s="375"/>
      <c r="D906" s="375"/>
      <c r="E906" s="375"/>
      <c r="F906" s="375"/>
      <c r="G906" s="375"/>
      <c r="H906" s="375"/>
      <c r="I906" s="375"/>
      <c r="J906" s="375"/>
    </row>
    <row r="907" spans="1:10" x14ac:dyDescent="0.2">
      <c r="A907" s="375" t="s">
        <v>2036</v>
      </c>
      <c r="B907" s="375"/>
      <c r="C907" s="375"/>
      <c r="D907" s="375"/>
      <c r="E907" s="375"/>
      <c r="F907" s="375"/>
      <c r="G907" s="375"/>
      <c r="H907" s="375"/>
      <c r="I907" s="375"/>
      <c r="J907" s="375"/>
    </row>
    <row r="911" spans="1:10" ht="13.5" thickBot="1" x14ac:dyDescent="0.25">
      <c r="A911" s="3564" t="s">
        <v>2033</v>
      </c>
      <c r="B911" s="3564"/>
      <c r="C911" s="3564"/>
      <c r="D911" s="3564"/>
      <c r="E911" s="3564"/>
      <c r="F911" s="3564"/>
      <c r="G911" s="3564"/>
      <c r="H911" s="3564"/>
      <c r="I911" s="3564"/>
      <c r="J911" s="3564"/>
    </row>
    <row r="912" spans="1:10" ht="13.5" customHeight="1" thickBot="1" x14ac:dyDescent="0.25">
      <c r="A912" s="3569" t="s">
        <v>1859</v>
      </c>
      <c r="B912" s="3575" t="s">
        <v>1270</v>
      </c>
      <c r="C912" s="3575" t="s">
        <v>1837</v>
      </c>
      <c r="D912" s="3577" t="s">
        <v>1849</v>
      </c>
      <c r="E912" s="3571" t="s">
        <v>1854</v>
      </c>
      <c r="F912" s="3572"/>
      <c r="G912" s="3573"/>
      <c r="H912" s="3571" t="s">
        <v>1855</v>
      </c>
      <c r="I912" s="3572"/>
      <c r="J912" s="3574"/>
    </row>
    <row r="913" spans="1:10" ht="13.5" customHeight="1" thickBot="1" x14ac:dyDescent="0.25">
      <c r="A913" s="3570"/>
      <c r="B913" s="3576"/>
      <c r="C913" s="3576"/>
      <c r="D913" s="3578"/>
      <c r="E913" s="2500" t="s">
        <v>1853</v>
      </c>
      <c r="F913" s="2499" t="s">
        <v>1229</v>
      </c>
      <c r="G913" s="2501" t="s">
        <v>1838</v>
      </c>
      <c r="H913" s="2500" t="s">
        <v>1853</v>
      </c>
      <c r="I913" s="2499" t="s">
        <v>1229</v>
      </c>
      <c r="J913" s="2502" t="s">
        <v>1838</v>
      </c>
    </row>
    <row r="914" spans="1:10" x14ac:dyDescent="0.2">
      <c r="A914" s="2551" t="s">
        <v>1856</v>
      </c>
      <c r="B914" s="2503"/>
      <c r="C914" s="2503"/>
      <c r="D914" s="2504"/>
      <c r="E914" s="2505"/>
      <c r="F914" s="2506"/>
      <c r="G914" s="2507"/>
      <c r="H914" s="2505"/>
      <c r="I914" s="2506"/>
      <c r="J914" s="2508"/>
    </row>
    <row r="915" spans="1:10" x14ac:dyDescent="0.2">
      <c r="A915" s="923" t="s">
        <v>416</v>
      </c>
      <c r="B915" s="2510">
        <v>0</v>
      </c>
      <c r="C915" s="2511">
        <v>3800000</v>
      </c>
      <c r="D915" s="2512">
        <v>0</v>
      </c>
      <c r="E915" s="2513">
        <v>0</v>
      </c>
      <c r="F915" s="2510">
        <v>0</v>
      </c>
      <c r="G915" s="2512">
        <v>0</v>
      </c>
      <c r="H915" s="2513">
        <v>0</v>
      </c>
      <c r="I915" s="2510">
        <v>0</v>
      </c>
      <c r="J915" s="2514">
        <v>0</v>
      </c>
    </row>
    <row r="916" spans="1:10" x14ac:dyDescent="0.2">
      <c r="A916" s="923" t="s">
        <v>417</v>
      </c>
      <c r="B916" s="2510">
        <v>0</v>
      </c>
      <c r="C916" s="2511">
        <v>1006400</v>
      </c>
      <c r="D916" s="2512">
        <v>0</v>
      </c>
      <c r="E916" s="2513">
        <v>0</v>
      </c>
      <c r="F916" s="2510">
        <v>0</v>
      </c>
      <c r="G916" s="2512">
        <v>0</v>
      </c>
      <c r="H916" s="2513">
        <v>0</v>
      </c>
      <c r="I916" s="2510">
        <v>0</v>
      </c>
      <c r="J916" s="2514">
        <v>0</v>
      </c>
    </row>
    <row r="917" spans="1:10" x14ac:dyDescent="0.2">
      <c r="A917" s="923" t="s">
        <v>285</v>
      </c>
      <c r="B917" s="2510">
        <v>215.47000000000003</v>
      </c>
      <c r="C917" s="2511">
        <v>1367762.75</v>
      </c>
      <c r="D917" s="2512">
        <v>294.71183974250005</v>
      </c>
      <c r="E917" s="2513">
        <v>1.2555345828455613</v>
      </c>
      <c r="F917" s="2510">
        <v>1.1068280632626286</v>
      </c>
      <c r="G917" s="2512">
        <v>1.6204955629745482E-2</v>
      </c>
      <c r="H917" s="2513">
        <v>0.4201767263515846</v>
      </c>
      <c r="I917" s="2510">
        <v>0.39293161055102765</v>
      </c>
      <c r="J917" s="2514">
        <v>6.3858424917318021E-3</v>
      </c>
    </row>
    <row r="918" spans="1:10" x14ac:dyDescent="0.2">
      <c r="A918" s="923" t="s">
        <v>206</v>
      </c>
      <c r="B918" s="2510">
        <v>2079.6</v>
      </c>
      <c r="C918" s="2511">
        <v>5133502</v>
      </c>
      <c r="D918" s="2512">
        <v>10675.630759199999</v>
      </c>
      <c r="E918" s="2513">
        <v>12.117741302666865</v>
      </c>
      <c r="F918" s="2510">
        <v>10.682506336663861</v>
      </c>
      <c r="G918" s="2512">
        <v>0.15640147457937856</v>
      </c>
      <c r="H918" s="2513">
        <v>15.220466161312713</v>
      </c>
      <c r="I918" s="2510">
        <v>14.23354009640631</v>
      </c>
      <c r="J918" s="2514">
        <v>0.23132052172625106</v>
      </c>
    </row>
    <row r="919" spans="1:10" x14ac:dyDescent="0.2">
      <c r="A919" s="923" t="s">
        <v>435</v>
      </c>
      <c r="B919" s="2510">
        <v>0</v>
      </c>
      <c r="C919" s="2511">
        <v>1029687.5</v>
      </c>
      <c r="D919" s="2512">
        <v>0</v>
      </c>
      <c r="E919" s="2513">
        <v>0</v>
      </c>
      <c r="F919" s="2510">
        <v>0</v>
      </c>
      <c r="G919" s="2512">
        <v>0</v>
      </c>
      <c r="H919" s="2513">
        <v>0</v>
      </c>
      <c r="I919" s="2510">
        <v>0</v>
      </c>
      <c r="J919" s="2514">
        <v>0</v>
      </c>
    </row>
    <row r="920" spans="1:10" x14ac:dyDescent="0.2">
      <c r="A920" s="925" t="s">
        <v>437</v>
      </c>
      <c r="B920" s="2510">
        <v>0</v>
      </c>
      <c r="C920" s="2511">
        <v>7750000</v>
      </c>
      <c r="D920" s="2512">
        <v>0</v>
      </c>
      <c r="E920" s="2513">
        <v>0</v>
      </c>
      <c r="F920" s="2510">
        <v>0</v>
      </c>
      <c r="G920" s="2512">
        <v>0</v>
      </c>
      <c r="H920" s="2513">
        <v>0</v>
      </c>
      <c r="I920" s="2510">
        <v>0</v>
      </c>
      <c r="J920" s="2514">
        <v>0</v>
      </c>
    </row>
    <row r="921" spans="1:10" x14ac:dyDescent="0.2">
      <c r="A921" s="2097" t="s">
        <v>436</v>
      </c>
      <c r="B921" s="2510">
        <v>0</v>
      </c>
      <c r="C921" s="2511">
        <v>0</v>
      </c>
      <c r="D921" s="2512">
        <v>0</v>
      </c>
      <c r="E921" s="2513">
        <v>0</v>
      </c>
      <c r="F921" s="2510">
        <v>0</v>
      </c>
      <c r="G921" s="2512">
        <v>0</v>
      </c>
      <c r="H921" s="2513">
        <v>0</v>
      </c>
      <c r="I921" s="2510">
        <v>0</v>
      </c>
      <c r="J921" s="2514">
        <v>0</v>
      </c>
    </row>
    <row r="922" spans="1:10" x14ac:dyDescent="0.2">
      <c r="A922" s="2515" t="s">
        <v>286</v>
      </c>
      <c r="B922" s="2516">
        <v>2295.0699999999997</v>
      </c>
      <c r="C922" s="2515"/>
      <c r="D922" s="2517">
        <v>10970.3425989425</v>
      </c>
      <c r="E922" s="2518">
        <v>13.373275885512422</v>
      </c>
      <c r="F922" s="2516">
        <v>11.789334399926489</v>
      </c>
      <c r="G922" s="2517">
        <v>0.17260643020912403</v>
      </c>
      <c r="H922" s="2518">
        <v>15.640642887664297</v>
      </c>
      <c r="I922" s="2516">
        <v>14.626471706957339</v>
      </c>
      <c r="J922" s="2519">
        <v>0.23770636421798283</v>
      </c>
    </row>
    <row r="923" spans="1:10" x14ac:dyDescent="0.2">
      <c r="A923" s="931" t="s">
        <v>418</v>
      </c>
      <c r="B923" s="2510">
        <v>50.7</v>
      </c>
      <c r="C923" s="2511">
        <v>3883500</v>
      </c>
      <c r="D923" s="2512">
        <v>196.89345</v>
      </c>
      <c r="E923" s="2513">
        <v>0.29542675709040683</v>
      </c>
      <c r="F923" s="2510">
        <v>0.26043617583615014</v>
      </c>
      <c r="G923" s="2512">
        <v>3.8130192157984676E-3</v>
      </c>
      <c r="H923" s="2513">
        <v>0.2807150378938067</v>
      </c>
      <c r="I923" s="2510">
        <v>0.26251290237625091</v>
      </c>
      <c r="J923" s="2514">
        <v>4.2663048775110094E-3</v>
      </c>
    </row>
    <row r="924" spans="1:10" x14ac:dyDescent="0.2">
      <c r="A924" s="931" t="s">
        <v>419</v>
      </c>
      <c r="B924" s="2510">
        <v>0</v>
      </c>
      <c r="C924" s="2511">
        <v>1010499.9999999999</v>
      </c>
      <c r="D924" s="2512">
        <v>0</v>
      </c>
      <c r="E924" s="2513">
        <v>0</v>
      </c>
      <c r="F924" s="2510">
        <v>0</v>
      </c>
      <c r="G924" s="2512">
        <v>0</v>
      </c>
      <c r="H924" s="2513">
        <v>0</v>
      </c>
      <c r="I924" s="2510">
        <v>0</v>
      </c>
      <c r="J924" s="2514">
        <v>0</v>
      </c>
    </row>
    <row r="925" spans="1:10" x14ac:dyDescent="0.2">
      <c r="A925" s="923" t="s">
        <v>97</v>
      </c>
      <c r="B925" s="2510">
        <v>0</v>
      </c>
      <c r="C925" s="2511">
        <v>998500</v>
      </c>
      <c r="D925" s="2512">
        <v>0</v>
      </c>
      <c r="E925" s="2513">
        <v>0</v>
      </c>
      <c r="F925" s="2510">
        <v>0</v>
      </c>
      <c r="G925" s="2512">
        <v>0</v>
      </c>
      <c r="H925" s="2513">
        <v>0</v>
      </c>
      <c r="I925" s="2510">
        <v>0</v>
      </c>
      <c r="J925" s="2514">
        <v>0</v>
      </c>
    </row>
    <row r="926" spans="1:10" x14ac:dyDescent="0.2">
      <c r="A926" s="923" t="s">
        <v>423</v>
      </c>
      <c r="B926" s="2510">
        <v>0</v>
      </c>
      <c r="C926" s="2511">
        <v>1897499.9999999998</v>
      </c>
      <c r="D926" s="2512">
        <v>0</v>
      </c>
      <c r="E926" s="2513">
        <v>0</v>
      </c>
      <c r="F926" s="2510">
        <v>0</v>
      </c>
      <c r="G926" s="2512">
        <v>0</v>
      </c>
      <c r="H926" s="2513">
        <v>0</v>
      </c>
      <c r="I926" s="2510">
        <v>0</v>
      </c>
      <c r="J926" s="2514">
        <v>0</v>
      </c>
    </row>
    <row r="927" spans="1:10" x14ac:dyDescent="0.2">
      <c r="A927" s="923" t="s">
        <v>424</v>
      </c>
      <c r="B927" s="2510">
        <v>9</v>
      </c>
      <c r="C927" s="2511">
        <v>1520140</v>
      </c>
      <c r="D927" s="2512">
        <v>13.68126</v>
      </c>
      <c r="E927" s="2513">
        <v>5.2442619601847359E-2</v>
      </c>
      <c r="F927" s="2510">
        <v>4.6231273817068069E-2</v>
      </c>
      <c r="G927" s="2512">
        <v>6.7686731641392918E-4</v>
      </c>
      <c r="H927" s="2513">
        <v>1.9505653536646454E-2</v>
      </c>
      <c r="I927" s="2510">
        <v>1.8240867183566069E-2</v>
      </c>
      <c r="J927" s="2514">
        <v>2.9644676482887717E-4</v>
      </c>
    </row>
    <row r="928" spans="1:10" x14ac:dyDescent="0.2">
      <c r="A928" s="923" t="s">
        <v>429</v>
      </c>
      <c r="B928" s="2510">
        <v>0</v>
      </c>
      <c r="C928" s="2511">
        <v>1595500</v>
      </c>
      <c r="D928" s="2512">
        <v>0</v>
      </c>
      <c r="E928" s="2513">
        <v>0</v>
      </c>
      <c r="F928" s="2510">
        <v>0</v>
      </c>
      <c r="G928" s="2512">
        <v>0</v>
      </c>
      <c r="H928" s="2513">
        <v>0</v>
      </c>
      <c r="I928" s="2510">
        <v>0</v>
      </c>
      <c r="J928" s="2514">
        <v>0</v>
      </c>
    </row>
    <row r="929" spans="1:10" x14ac:dyDescent="0.2">
      <c r="A929" s="923" t="s">
        <v>430</v>
      </c>
      <c r="B929" s="2510">
        <v>0</v>
      </c>
      <c r="C929" s="2511">
        <v>949000</v>
      </c>
      <c r="D929" s="2512">
        <v>0</v>
      </c>
      <c r="E929" s="2513">
        <v>0</v>
      </c>
      <c r="F929" s="2510">
        <v>0</v>
      </c>
      <c r="G929" s="2512">
        <v>0</v>
      </c>
      <c r="H929" s="2513">
        <v>0</v>
      </c>
      <c r="I929" s="2510">
        <v>0</v>
      </c>
      <c r="J929" s="2514">
        <v>0</v>
      </c>
    </row>
    <row r="930" spans="1:10" x14ac:dyDescent="0.2">
      <c r="A930" s="923" t="s">
        <v>287</v>
      </c>
      <c r="B930" s="2510">
        <v>0</v>
      </c>
      <c r="C930" s="2511">
        <v>1286500.0000000002</v>
      </c>
      <c r="D930" s="2512">
        <v>0</v>
      </c>
      <c r="E930" s="2513">
        <v>0</v>
      </c>
      <c r="F930" s="2510">
        <v>0</v>
      </c>
      <c r="G930" s="2512">
        <v>0</v>
      </c>
      <c r="H930" s="2513">
        <v>0</v>
      </c>
      <c r="I930" s="2510">
        <v>0</v>
      </c>
      <c r="J930" s="2514">
        <v>0</v>
      </c>
    </row>
    <row r="931" spans="1:10" x14ac:dyDescent="0.2">
      <c r="A931" s="923" t="s">
        <v>433</v>
      </c>
      <c r="B931" s="2510">
        <v>0</v>
      </c>
      <c r="C931" s="2511">
        <v>1540000</v>
      </c>
      <c r="D931" s="2512">
        <v>0</v>
      </c>
      <c r="E931" s="2513">
        <v>0</v>
      </c>
      <c r="F931" s="2510">
        <v>0</v>
      </c>
      <c r="G931" s="2512">
        <v>0</v>
      </c>
      <c r="H931" s="2513">
        <v>0</v>
      </c>
      <c r="I931" s="2510">
        <v>0</v>
      </c>
      <c r="J931" s="2514">
        <v>0</v>
      </c>
    </row>
    <row r="932" spans="1:10" x14ac:dyDescent="0.2">
      <c r="A932" s="923" t="s">
        <v>434</v>
      </c>
      <c r="B932" s="2510">
        <v>0</v>
      </c>
      <c r="C932" s="2511">
        <v>905500</v>
      </c>
      <c r="D932" s="2512">
        <v>0</v>
      </c>
      <c r="E932" s="2513">
        <v>0</v>
      </c>
      <c r="F932" s="2510">
        <v>0</v>
      </c>
      <c r="G932" s="2512">
        <v>0</v>
      </c>
      <c r="H932" s="2513">
        <v>0</v>
      </c>
      <c r="I932" s="2510">
        <v>0</v>
      </c>
      <c r="J932" s="2514">
        <v>0</v>
      </c>
    </row>
    <row r="933" spans="1:10" x14ac:dyDescent="0.2">
      <c r="A933" s="897" t="s">
        <v>99</v>
      </c>
      <c r="B933" s="2510">
        <v>372.5</v>
      </c>
      <c r="C933" s="2511">
        <v>1688500</v>
      </c>
      <c r="D933" s="2512">
        <v>628.96624999999995</v>
      </c>
      <c r="E933" s="2513">
        <v>2.1705417557431268</v>
      </c>
      <c r="F933" s="2510">
        <v>1.9134610552064284</v>
      </c>
      <c r="G933" s="2512">
        <v>2.8014786151576508E-2</v>
      </c>
      <c r="H933" s="2513">
        <v>0.89673010809996723</v>
      </c>
      <c r="I933" s="2510">
        <v>0.83858429919434418</v>
      </c>
      <c r="J933" s="2514">
        <v>1.3628496936616269E-2</v>
      </c>
    </row>
    <row r="934" spans="1:10" x14ac:dyDescent="0.2">
      <c r="A934" s="2515" t="s">
        <v>288</v>
      </c>
      <c r="B934" s="2516">
        <v>432.2</v>
      </c>
      <c r="C934" s="2515"/>
      <c r="D934" s="2517">
        <v>839.54095999999993</v>
      </c>
      <c r="E934" s="2518">
        <v>2.5184111324353808</v>
      </c>
      <c r="F934" s="2516">
        <v>2.2201285048596464</v>
      </c>
      <c r="G934" s="2517">
        <v>3.2504672683788906E-2</v>
      </c>
      <c r="H934" s="2518">
        <v>1.1969507995304205</v>
      </c>
      <c r="I934" s="2516">
        <v>1.119338068754161</v>
      </c>
      <c r="J934" s="2519">
        <v>1.8191248578956157E-2</v>
      </c>
    </row>
    <row r="935" spans="1:10" x14ac:dyDescent="0.2">
      <c r="A935" s="2520" t="s">
        <v>113</v>
      </c>
      <c r="B935" s="2521">
        <v>2727.2699999999995</v>
      </c>
      <c r="C935" s="2520"/>
      <c r="D935" s="2522">
        <v>11809.8835589425</v>
      </c>
      <c r="E935" s="2523">
        <v>15.891687017947802</v>
      </c>
      <c r="F935" s="2521">
        <v>14.009462904786135</v>
      </c>
      <c r="G935" s="2522">
        <v>0.2051111028929129</v>
      </c>
      <c r="H935" s="2523">
        <v>16.837593687194719</v>
      </c>
      <c r="I935" s="2521">
        <v>15.7458097757115</v>
      </c>
      <c r="J935" s="2524">
        <v>0.25589761279693901</v>
      </c>
    </row>
    <row r="936" spans="1:10" x14ac:dyDescent="0.2">
      <c r="A936" s="923" t="s">
        <v>911</v>
      </c>
      <c r="B936" s="2510">
        <v>0</v>
      </c>
      <c r="C936" s="2511">
        <v>4620000.0000000009</v>
      </c>
      <c r="D936" s="2512">
        <v>0</v>
      </c>
      <c r="E936" s="2513">
        <v>0</v>
      </c>
      <c r="F936" s="2510">
        <v>0</v>
      </c>
      <c r="G936" s="2512">
        <v>0</v>
      </c>
      <c r="H936" s="2513">
        <v>0</v>
      </c>
      <c r="I936" s="2510">
        <v>0</v>
      </c>
      <c r="J936" s="2514">
        <v>0</v>
      </c>
    </row>
    <row r="937" spans="1:10" x14ac:dyDescent="0.2">
      <c r="A937" s="923" t="s">
        <v>912</v>
      </c>
      <c r="B937" s="2510">
        <v>5.6000000000000005</v>
      </c>
      <c r="C937" s="2511">
        <v>918000</v>
      </c>
      <c r="D937" s="2512">
        <v>5.1408000000000014</v>
      </c>
      <c r="E937" s="2513">
        <v>3.263096330781614E-2</v>
      </c>
      <c r="F937" s="2510">
        <v>2.8766125930620133E-2</v>
      </c>
      <c r="G937" s="2512">
        <v>4.2116188576866705E-4</v>
      </c>
      <c r="H937" s="2513">
        <v>7.3293442052261362E-3</v>
      </c>
      <c r="I937" s="2510">
        <v>6.8540945802708572E-3</v>
      </c>
      <c r="J937" s="2514">
        <v>1.1139131400414084E-4</v>
      </c>
    </row>
    <row r="938" spans="1:10" x14ac:dyDescent="0.2">
      <c r="A938" s="923" t="s">
        <v>913</v>
      </c>
      <c r="B938" s="2510">
        <v>36.550000000000004</v>
      </c>
      <c r="C938" s="2511">
        <v>1310000.0000000002</v>
      </c>
      <c r="D938" s="2512">
        <v>47.880500000000012</v>
      </c>
      <c r="E938" s="2513">
        <v>0.21297530516083568</v>
      </c>
      <c r="F938" s="2510">
        <v>0.18775033977931535</v>
      </c>
      <c r="G938" s="2512">
        <v>2.7488333794365681E-3</v>
      </c>
      <c r="H938" s="2513">
        <v>6.826421281091076E-2</v>
      </c>
      <c r="I938" s="2510">
        <v>6.3837822041444683E-2</v>
      </c>
      <c r="J938" s="2514">
        <v>1.0374789546715034E-3</v>
      </c>
    </row>
    <row r="939" spans="1:10" x14ac:dyDescent="0.2">
      <c r="A939" s="897" t="s">
        <v>914</v>
      </c>
      <c r="B939" s="2510">
        <v>404</v>
      </c>
      <c r="C939" s="2511">
        <v>1335000</v>
      </c>
      <c r="D939" s="2512">
        <v>539.34</v>
      </c>
      <c r="E939" s="2513">
        <v>2.3540909243495927</v>
      </c>
      <c r="F939" s="2510">
        <v>2.0752705135661667</v>
      </c>
      <c r="G939" s="2512">
        <v>3.0383821759025265E-2</v>
      </c>
      <c r="H939" s="2513">
        <v>0.76894812162438986</v>
      </c>
      <c r="I939" s="2510">
        <v>0.71908795730689468</v>
      </c>
      <c r="J939" s="2514">
        <v>1.1686467338739751E-2</v>
      </c>
    </row>
    <row r="940" spans="1:10" x14ac:dyDescent="0.2">
      <c r="A940" s="2520" t="s">
        <v>289</v>
      </c>
      <c r="B940" s="2521">
        <v>446.15</v>
      </c>
      <c r="C940" s="2520"/>
      <c r="D940" s="2522">
        <v>592.36130000000003</v>
      </c>
      <c r="E940" s="2523">
        <v>2.5996971928182444</v>
      </c>
      <c r="F940" s="2521">
        <v>2.2917869792761021</v>
      </c>
      <c r="G940" s="2522">
        <v>3.3553817024230499E-2</v>
      </c>
      <c r="H940" s="2523">
        <v>0.84454167864052676</v>
      </c>
      <c r="I940" s="2521">
        <v>0.78977987392861015</v>
      </c>
      <c r="J940" s="2524">
        <v>1.2835337607415395E-2</v>
      </c>
    </row>
    <row r="941" spans="1:10" x14ac:dyDescent="0.2">
      <c r="A941" s="923" t="s">
        <v>952</v>
      </c>
      <c r="B941" s="2510">
        <v>39.900000000000006</v>
      </c>
      <c r="C941" s="2511">
        <v>8061000.0000000028</v>
      </c>
      <c r="D941" s="2512">
        <v>321.63390000000015</v>
      </c>
      <c r="E941" s="2513">
        <v>0.23249561356819001</v>
      </c>
      <c r="F941" s="2510">
        <v>0.20495864725566848</v>
      </c>
      <c r="G941" s="2512">
        <v>3.0007784361017532E-3</v>
      </c>
      <c r="H941" s="2513">
        <v>0.45856006091839457</v>
      </c>
      <c r="I941" s="2510">
        <v>0.42882609142961792</v>
      </c>
      <c r="J941" s="2514">
        <v>6.9691921003105436E-3</v>
      </c>
    </row>
    <row r="942" spans="1:10" x14ac:dyDescent="0.2">
      <c r="A942" s="923" t="s">
        <v>290</v>
      </c>
      <c r="B942" s="2510">
        <v>1619.0242761042571</v>
      </c>
      <c r="C942" s="2511">
        <v>12158464</v>
      </c>
      <c r="D942" s="2512">
        <v>19684.848376139671</v>
      </c>
      <c r="E942" s="2513">
        <v>9.4339860264324269</v>
      </c>
      <c r="F942" s="2510">
        <v>8.3166171805618134</v>
      </c>
      <c r="G942" s="2512">
        <v>0.12176273521952141</v>
      </c>
      <c r="H942" s="2513">
        <v>28.065092860335817</v>
      </c>
      <c r="I942" s="2510">
        <v>26.245295006293279</v>
      </c>
      <c r="J942" s="2514">
        <v>0.42653305450328266</v>
      </c>
    </row>
    <row r="943" spans="1:10" x14ac:dyDescent="0.2">
      <c r="A943" s="923" t="s">
        <v>75</v>
      </c>
      <c r="B943" s="2510">
        <v>1613.3698238957429</v>
      </c>
      <c r="C943" s="2511">
        <v>13258464</v>
      </c>
      <c r="D943" s="2512">
        <v>21390.805728808049</v>
      </c>
      <c r="E943" s="2513">
        <v>9.4010377724071024</v>
      </c>
      <c r="F943" s="2510">
        <v>8.2875713440798879</v>
      </c>
      <c r="G943" s="2512">
        <v>0.12133747812039165</v>
      </c>
      <c r="H943" s="2513">
        <v>30.497311316051444</v>
      </c>
      <c r="I943" s="2510">
        <v>28.519803457331548</v>
      </c>
      <c r="J943" s="2514">
        <v>0.46349789093900395</v>
      </c>
    </row>
    <row r="944" spans="1:10" x14ac:dyDescent="0.2">
      <c r="A944" s="923" t="s">
        <v>205</v>
      </c>
      <c r="B944" s="2510">
        <v>1254</v>
      </c>
      <c r="C944" s="2511">
        <v>3219999.9999999995</v>
      </c>
      <c r="D944" s="2512">
        <v>4037.8799999999997</v>
      </c>
      <c r="E944" s="2513">
        <v>7.3070049978573985</v>
      </c>
      <c r="F944" s="2510">
        <v>6.4415574851781514</v>
      </c>
      <c r="G944" s="2512">
        <v>9.4310179420340798E-2</v>
      </c>
      <c r="H944" s="2513">
        <v>5.7568884958369324</v>
      </c>
      <c r="I944" s="2510">
        <v>5.3836001057781049</v>
      </c>
      <c r="J944" s="2514">
        <v>8.7493144839526943E-2</v>
      </c>
    </row>
    <row r="945" spans="1:10" x14ac:dyDescent="0.2">
      <c r="A945" s="923" t="s">
        <v>93</v>
      </c>
      <c r="B945" s="2510">
        <v>2470</v>
      </c>
      <c r="C945" s="2511">
        <v>120000</v>
      </c>
      <c r="D945" s="2512">
        <v>296.39999999999998</v>
      </c>
      <c r="E945" s="2513">
        <v>14.392585601840333</v>
      </c>
      <c r="F945" s="2510">
        <v>12.687916258684236</v>
      </c>
      <c r="G945" s="2512">
        <v>0.18576247461582279</v>
      </c>
      <c r="H945" s="2513">
        <v>0.42258357112298206</v>
      </c>
      <c r="I945" s="2510">
        <v>0.39518239059918331</v>
      </c>
      <c r="J945" s="2514">
        <v>6.4224216991182956E-3</v>
      </c>
    </row>
    <row r="946" spans="1:10" x14ac:dyDescent="0.2">
      <c r="A946" s="897" t="s">
        <v>219</v>
      </c>
      <c r="B946" s="2510">
        <v>3601.5</v>
      </c>
      <c r="C946" s="2511">
        <v>934000</v>
      </c>
      <c r="D946" s="2512">
        <v>3363.8009999999999</v>
      </c>
      <c r="E946" s="2513">
        <v>20.98578827733925</v>
      </c>
      <c r="F946" s="2510">
        <v>18.500214739130072</v>
      </c>
      <c r="G946" s="2512">
        <v>0.27085973778497396</v>
      </c>
      <c r="H946" s="2513">
        <v>4.7958402129792788</v>
      </c>
      <c r="I946" s="2510">
        <v>4.4848681534410382</v>
      </c>
      <c r="J946" s="2514">
        <v>7.2887140802684963E-2</v>
      </c>
    </row>
    <row r="947" spans="1:10" x14ac:dyDescent="0.2">
      <c r="A947" s="2515" t="s">
        <v>1839</v>
      </c>
      <c r="B947" s="2516">
        <v>10597.794099999999</v>
      </c>
      <c r="C947" s="2515"/>
      <c r="D947" s="2517">
        <v>49095.369004947723</v>
      </c>
      <c r="E947" s="2518">
        <v>61.752898289444701</v>
      </c>
      <c r="F947" s="2516">
        <v>54.438835654889829</v>
      </c>
      <c r="G947" s="2517">
        <v>0.79703338359715237</v>
      </c>
      <c r="H947" s="2518">
        <v>69.996276517244866</v>
      </c>
      <c r="I947" s="2516">
        <v>65.457575204872782</v>
      </c>
      <c r="J947" s="2519">
        <v>1.0638028448839274</v>
      </c>
    </row>
    <row r="948" spans="1:10" x14ac:dyDescent="0.2">
      <c r="A948" s="923" t="s">
        <v>958</v>
      </c>
      <c r="B948" s="2510">
        <v>2147.5</v>
      </c>
      <c r="C948" s="2511">
        <v>2560000.0000000005</v>
      </c>
      <c r="D948" s="2512">
        <v>5497.6000000000013</v>
      </c>
      <c r="E948" s="2513">
        <v>12.513391732774135</v>
      </c>
      <c r="F948" s="2510">
        <v>11.031295613572631</v>
      </c>
      <c r="G948" s="2512">
        <v>0.16150806244432367</v>
      </c>
      <c r="H948" s="2513">
        <v>7.8380412975901042</v>
      </c>
      <c r="I948" s="2510">
        <v>7.3298067157829649</v>
      </c>
      <c r="J948" s="2514">
        <v>0.11912248830321442</v>
      </c>
    </row>
    <row r="949" spans="1:10" x14ac:dyDescent="0.2">
      <c r="A949" s="923" t="s">
        <v>959</v>
      </c>
      <c r="B949" s="2510">
        <v>0</v>
      </c>
      <c r="C949" s="2511">
        <v>1687000</v>
      </c>
      <c r="D949" s="2512">
        <v>0</v>
      </c>
      <c r="E949" s="2513">
        <v>0</v>
      </c>
      <c r="F949" s="2510">
        <v>0</v>
      </c>
      <c r="G949" s="2512">
        <v>0</v>
      </c>
      <c r="H949" s="2513">
        <v>0</v>
      </c>
      <c r="I949" s="2510">
        <v>0</v>
      </c>
      <c r="J949" s="2514">
        <v>0</v>
      </c>
    </row>
    <row r="950" spans="1:10" x14ac:dyDescent="0.2">
      <c r="A950" s="923" t="s">
        <v>960</v>
      </c>
      <c r="B950" s="2510">
        <v>72</v>
      </c>
      <c r="C950" s="2511">
        <v>1100000</v>
      </c>
      <c r="D950" s="2512">
        <v>79.2</v>
      </c>
      <c r="E950" s="2513">
        <v>0.41954095681477888</v>
      </c>
      <c r="F950" s="2510">
        <v>0.36985019053654455</v>
      </c>
      <c r="G950" s="2512">
        <v>5.4149385313114334E-3</v>
      </c>
      <c r="H950" s="2513">
        <v>0.11291706758751748</v>
      </c>
      <c r="I950" s="2510">
        <v>0.10559529465403281</v>
      </c>
      <c r="J950" s="2514">
        <v>1.7161126807360629E-3</v>
      </c>
    </row>
    <row r="951" spans="1:10" x14ac:dyDescent="0.2">
      <c r="A951" s="923" t="s">
        <v>962</v>
      </c>
      <c r="B951" s="2510">
        <v>32.400000000000006</v>
      </c>
      <c r="C951" s="2511">
        <v>1265000.0000000002</v>
      </c>
      <c r="D951" s="2512">
        <v>40.986000000000018</v>
      </c>
      <c r="E951" s="2513">
        <v>0.18879343056665054</v>
      </c>
      <c r="F951" s="2510">
        <v>0.16643258574144507</v>
      </c>
      <c r="G951" s="2512">
        <v>2.4367223390901454E-3</v>
      </c>
      <c r="H951" s="2513">
        <v>5.843458247654032E-2</v>
      </c>
      <c r="I951" s="2510">
        <v>5.4645564983462E-2</v>
      </c>
      <c r="J951" s="2514">
        <v>8.8808831228091303E-4</v>
      </c>
    </row>
    <row r="952" spans="1:10" x14ac:dyDescent="0.2">
      <c r="A952" s="923" t="s">
        <v>963</v>
      </c>
      <c r="B952" s="2510">
        <v>35</v>
      </c>
      <c r="C952" s="2511">
        <v>1750000</v>
      </c>
      <c r="D952" s="2512">
        <v>61.25</v>
      </c>
      <c r="E952" s="2513">
        <v>0.20394352067385083</v>
      </c>
      <c r="F952" s="2510">
        <v>0.17978828706637584</v>
      </c>
      <c r="G952" s="2512">
        <v>2.6322617860541691E-3</v>
      </c>
      <c r="H952" s="2513">
        <v>8.7325383708780874E-2</v>
      </c>
      <c r="I952" s="2510">
        <v>8.1663027746963504E-2</v>
      </c>
      <c r="J952" s="2514">
        <v>1.3271704759480285E-3</v>
      </c>
    </row>
    <row r="953" spans="1:10" x14ac:dyDescent="0.2">
      <c r="A953" s="2159" t="s">
        <v>1497</v>
      </c>
      <c r="B953" s="2510">
        <v>0</v>
      </c>
      <c r="C953" s="2511">
        <v>5000000</v>
      </c>
      <c r="D953" s="2512">
        <v>0</v>
      </c>
      <c r="E953" s="2513">
        <v>0</v>
      </c>
      <c r="F953" s="2510">
        <v>0</v>
      </c>
      <c r="G953" s="2512">
        <v>0</v>
      </c>
      <c r="H953" s="2513">
        <v>0</v>
      </c>
      <c r="I953" s="2510">
        <v>0</v>
      </c>
      <c r="J953" s="2514">
        <v>0</v>
      </c>
    </row>
    <row r="954" spans="1:10" x14ac:dyDescent="0.2">
      <c r="A954" s="2159" t="s">
        <v>1577</v>
      </c>
      <c r="B954" s="2510">
        <v>0</v>
      </c>
      <c r="C954" s="2511">
        <v>1749999.9999999998</v>
      </c>
      <c r="D954" s="2512">
        <v>0</v>
      </c>
      <c r="E954" s="2513">
        <v>0</v>
      </c>
      <c r="F954" s="2510">
        <v>0</v>
      </c>
      <c r="G954" s="2512">
        <v>0</v>
      </c>
      <c r="H954" s="2513">
        <v>0</v>
      </c>
      <c r="I954" s="2510">
        <v>0</v>
      </c>
      <c r="J954" s="2514">
        <v>0</v>
      </c>
    </row>
    <row r="955" spans="1:10" x14ac:dyDescent="0.2">
      <c r="A955" s="923" t="s">
        <v>961</v>
      </c>
      <c r="B955" s="2510">
        <v>0</v>
      </c>
      <c r="C955" s="2511">
        <v>1321000</v>
      </c>
      <c r="D955" s="2512">
        <v>0</v>
      </c>
      <c r="E955" s="2513">
        <v>0</v>
      </c>
      <c r="F955" s="2510">
        <v>0</v>
      </c>
      <c r="G955" s="2512">
        <v>0</v>
      </c>
      <c r="H955" s="2513">
        <v>0</v>
      </c>
      <c r="I955" s="2510">
        <v>0</v>
      </c>
      <c r="J955" s="2514">
        <v>0</v>
      </c>
    </row>
    <row r="956" spans="1:10" x14ac:dyDescent="0.2">
      <c r="A956" s="923" t="s">
        <v>966</v>
      </c>
      <c r="B956" s="2510">
        <v>810</v>
      </c>
      <c r="C956" s="2511">
        <v>2879999.9999999995</v>
      </c>
      <c r="D956" s="2512">
        <v>2332.7999999999997</v>
      </c>
      <c r="E956" s="2513">
        <v>4.7198357641662625</v>
      </c>
      <c r="F956" s="2510">
        <v>4.160814643536126</v>
      </c>
      <c r="G956" s="2512">
        <v>6.0918058477253623E-2</v>
      </c>
      <c r="H956" s="2513">
        <v>3.3259208998505145</v>
      </c>
      <c r="I956" s="2510">
        <v>3.1102614061733291</v>
      </c>
      <c r="J956" s="2514">
        <v>5.0547318959862218E-2</v>
      </c>
    </row>
    <row r="957" spans="1:10" x14ac:dyDescent="0.2">
      <c r="A957" s="923" t="s">
        <v>965</v>
      </c>
      <c r="B957" s="2510">
        <v>0</v>
      </c>
      <c r="C957" s="2511">
        <v>1976000.0000000002</v>
      </c>
      <c r="D957" s="2512">
        <v>0</v>
      </c>
      <c r="E957" s="2513">
        <v>0</v>
      </c>
      <c r="F957" s="2510">
        <v>0</v>
      </c>
      <c r="G957" s="2512">
        <v>0</v>
      </c>
      <c r="H957" s="2513">
        <v>0</v>
      </c>
      <c r="I957" s="2510">
        <v>0</v>
      </c>
      <c r="J957" s="2514">
        <v>0</v>
      </c>
    </row>
    <row r="958" spans="1:10" x14ac:dyDescent="0.2">
      <c r="A958" s="923" t="s">
        <v>1010</v>
      </c>
      <c r="B958" s="2510">
        <v>0</v>
      </c>
      <c r="C958" s="2511">
        <v>1299999.9999999998</v>
      </c>
      <c r="D958" s="2512">
        <v>0</v>
      </c>
      <c r="E958" s="2513">
        <v>0</v>
      </c>
      <c r="F958" s="2510">
        <v>0</v>
      </c>
      <c r="G958" s="2512">
        <v>0</v>
      </c>
      <c r="H958" s="2513">
        <v>0</v>
      </c>
      <c r="I958" s="2510">
        <v>0</v>
      </c>
      <c r="J958" s="2514">
        <v>0</v>
      </c>
    </row>
    <row r="959" spans="1:10" x14ac:dyDescent="0.2">
      <c r="A959" s="923" t="s">
        <v>1011</v>
      </c>
      <c r="B959" s="2510">
        <v>0</v>
      </c>
      <c r="C959" s="2511">
        <v>1674000</v>
      </c>
      <c r="D959" s="2512">
        <v>0</v>
      </c>
      <c r="E959" s="2513">
        <v>0</v>
      </c>
      <c r="F959" s="2510">
        <v>0</v>
      </c>
      <c r="G959" s="2512">
        <v>0</v>
      </c>
      <c r="H959" s="2513">
        <v>0</v>
      </c>
      <c r="I959" s="2510">
        <v>0</v>
      </c>
      <c r="J959" s="2514">
        <v>0</v>
      </c>
    </row>
    <row r="960" spans="1:10" x14ac:dyDescent="0.2">
      <c r="A960" s="923" t="s">
        <v>967</v>
      </c>
      <c r="B960" s="2510">
        <v>91</v>
      </c>
      <c r="C960" s="2511">
        <v>2320999.9999999995</v>
      </c>
      <c r="D960" s="2512">
        <v>211.21099999999998</v>
      </c>
      <c r="E960" s="2513">
        <v>0.53025315375201221</v>
      </c>
      <c r="F960" s="2510">
        <v>0.46744954637257713</v>
      </c>
      <c r="G960" s="2512">
        <v>6.8438806437408402E-3</v>
      </c>
      <c r="H960" s="2513">
        <v>0.30112786315943374</v>
      </c>
      <c r="I960" s="2510">
        <v>0.28160211842390048</v>
      </c>
      <c r="J960" s="2514">
        <v>4.5765388309462699E-3</v>
      </c>
    </row>
    <row r="961" spans="1:10" x14ac:dyDescent="0.2">
      <c r="A961" s="923" t="s">
        <v>968</v>
      </c>
      <c r="B961" s="2510">
        <v>0</v>
      </c>
      <c r="C961" s="2511">
        <v>1335000.0000000002</v>
      </c>
      <c r="D961" s="2512">
        <v>0</v>
      </c>
      <c r="E961" s="2513">
        <v>0</v>
      </c>
      <c r="F961" s="2510">
        <v>0</v>
      </c>
      <c r="G961" s="2512">
        <v>0</v>
      </c>
      <c r="H961" s="2513">
        <v>0</v>
      </c>
      <c r="I961" s="2510">
        <v>0</v>
      </c>
      <c r="J961" s="2514">
        <v>0</v>
      </c>
    </row>
    <row r="962" spans="1:10" x14ac:dyDescent="0.2">
      <c r="A962" s="923" t="s">
        <v>969</v>
      </c>
      <c r="B962" s="2510">
        <v>78</v>
      </c>
      <c r="C962" s="2511">
        <v>1774999.9999999998</v>
      </c>
      <c r="D962" s="2512">
        <v>138.44999999999996</v>
      </c>
      <c r="E962" s="2513">
        <v>0.45450270321601044</v>
      </c>
      <c r="F962" s="2510">
        <v>0.40067103974792329</v>
      </c>
      <c r="G962" s="2512">
        <v>5.866183408920719E-3</v>
      </c>
      <c r="H962" s="2513">
        <v>0.1973910101956034</v>
      </c>
      <c r="I962" s="2510">
        <v>0.18459177455619744</v>
      </c>
      <c r="J962" s="2514">
        <v>2.9999469778776242E-3</v>
      </c>
    </row>
    <row r="963" spans="1:10" x14ac:dyDescent="0.2">
      <c r="A963" s="923" t="s">
        <v>970</v>
      </c>
      <c r="B963" s="2510">
        <v>0</v>
      </c>
      <c r="C963" s="2511">
        <v>1821999.9999999995</v>
      </c>
      <c r="D963" s="2512">
        <v>0</v>
      </c>
      <c r="E963" s="2513">
        <v>0</v>
      </c>
      <c r="F963" s="2510">
        <v>0</v>
      </c>
      <c r="G963" s="2512">
        <v>0</v>
      </c>
      <c r="H963" s="2513">
        <v>0</v>
      </c>
      <c r="I963" s="2510">
        <v>0</v>
      </c>
      <c r="J963" s="2514">
        <v>0</v>
      </c>
    </row>
    <row r="964" spans="1:10" x14ac:dyDescent="0.2">
      <c r="A964" s="923" t="s">
        <v>971</v>
      </c>
      <c r="B964" s="2510">
        <v>0</v>
      </c>
      <c r="C964" s="2511">
        <v>1470000</v>
      </c>
      <c r="D964" s="2512">
        <v>0</v>
      </c>
      <c r="E964" s="2513">
        <v>0</v>
      </c>
      <c r="F964" s="2510">
        <v>0</v>
      </c>
      <c r="G964" s="2512">
        <v>0</v>
      </c>
      <c r="H964" s="2513">
        <v>0</v>
      </c>
      <c r="I964" s="2510">
        <v>0</v>
      </c>
      <c r="J964" s="2514">
        <v>0</v>
      </c>
    </row>
    <row r="965" spans="1:10" x14ac:dyDescent="0.2">
      <c r="A965" s="923" t="s">
        <v>972</v>
      </c>
      <c r="B965" s="2510">
        <v>0</v>
      </c>
      <c r="C965" s="2511">
        <v>1270000</v>
      </c>
      <c r="D965" s="2512">
        <v>0</v>
      </c>
      <c r="E965" s="2513">
        <v>0</v>
      </c>
      <c r="F965" s="2510">
        <v>0</v>
      </c>
      <c r="G965" s="2512">
        <v>0</v>
      </c>
      <c r="H965" s="2513">
        <v>0</v>
      </c>
      <c r="I965" s="2510">
        <v>0</v>
      </c>
      <c r="J965" s="2514">
        <v>0</v>
      </c>
    </row>
    <row r="966" spans="1:10" x14ac:dyDescent="0.2">
      <c r="A966" s="923" t="s">
        <v>973</v>
      </c>
      <c r="B966" s="2510">
        <v>9.5</v>
      </c>
      <c r="C966" s="2511">
        <v>7096999.9999999981</v>
      </c>
      <c r="D966" s="2512">
        <v>67.42149999999998</v>
      </c>
      <c r="E966" s="2513">
        <v>5.5356098468616666E-2</v>
      </c>
      <c r="F966" s="2510">
        <v>4.8799677918016295E-2</v>
      </c>
      <c r="G966" s="2512">
        <v>7.1447105621470297E-4</v>
      </c>
      <c r="H966" s="2513">
        <v>9.6124218085250096E-2</v>
      </c>
      <c r="I966" s="2510">
        <v>8.9891327759051398E-2</v>
      </c>
      <c r="J966" s="2514">
        <v>1.4608950897000812E-3</v>
      </c>
    </row>
    <row r="967" spans="1:10" x14ac:dyDescent="0.2">
      <c r="A967" s="923" t="s">
        <v>293</v>
      </c>
      <c r="B967" s="2510">
        <v>115</v>
      </c>
      <c r="C967" s="2511">
        <v>1855999.9999999998</v>
      </c>
      <c r="D967" s="2512">
        <v>213.43999999999997</v>
      </c>
      <c r="E967" s="2513">
        <v>0.67010013935693857</v>
      </c>
      <c r="F967" s="2510">
        <v>0.590732943218092</v>
      </c>
      <c r="G967" s="2512">
        <v>8.6488601541779841E-3</v>
      </c>
      <c r="H967" s="2513">
        <v>0.30430579426615817</v>
      </c>
      <c r="I967" s="2510">
        <v>0.28457398599692874</v>
      </c>
      <c r="J967" s="2514">
        <v>4.6248370022260758E-3</v>
      </c>
    </row>
    <row r="968" spans="1:10" x14ac:dyDescent="0.2">
      <c r="A968" s="897" t="s">
        <v>975</v>
      </c>
      <c r="B968" s="2510">
        <v>0</v>
      </c>
      <c r="C968" s="2511">
        <v>1652000.0000000005</v>
      </c>
      <c r="D968" s="2512">
        <v>0</v>
      </c>
      <c r="E968" s="2513">
        <v>0</v>
      </c>
      <c r="F968" s="2510">
        <v>0</v>
      </c>
      <c r="G968" s="2512">
        <v>0</v>
      </c>
      <c r="H968" s="2513">
        <v>0</v>
      </c>
      <c r="I968" s="2510">
        <v>0</v>
      </c>
      <c r="J968" s="2514">
        <v>0</v>
      </c>
    </row>
    <row r="969" spans="1:10" x14ac:dyDescent="0.2">
      <c r="A969" s="923" t="s">
        <v>1161</v>
      </c>
      <c r="B969" s="2510">
        <v>0</v>
      </c>
      <c r="C969" s="2511">
        <v>0</v>
      </c>
      <c r="D969" s="2512">
        <v>0</v>
      </c>
      <c r="E969" s="2513">
        <v>0</v>
      </c>
      <c r="F969" s="2510">
        <v>0</v>
      </c>
      <c r="G969" s="2512">
        <v>0</v>
      </c>
      <c r="H969" s="2513">
        <v>0</v>
      </c>
      <c r="I969" s="2510">
        <v>0</v>
      </c>
      <c r="J969" s="2514">
        <v>0</v>
      </c>
    </row>
    <row r="970" spans="1:10" x14ac:dyDescent="0.2">
      <c r="A970" s="2515" t="s">
        <v>294</v>
      </c>
      <c r="B970" s="2516">
        <v>3390.4</v>
      </c>
      <c r="C970" s="2515"/>
      <c r="D970" s="2517">
        <v>8642.3585000000021</v>
      </c>
      <c r="E970" s="2518">
        <v>19.755717499789256</v>
      </c>
      <c r="F970" s="2516">
        <v>17.41583452770973</v>
      </c>
      <c r="G970" s="2517">
        <v>0.25498343884108726</v>
      </c>
      <c r="H970" s="2518">
        <v>12.321588116919905</v>
      </c>
      <c r="I970" s="2516">
        <v>11.522631216076833</v>
      </c>
      <c r="J970" s="2519">
        <v>0.18726339663279171</v>
      </c>
    </row>
    <row r="971" spans="1:10" x14ac:dyDescent="0.2">
      <c r="A971" s="2520" t="s">
        <v>1840</v>
      </c>
      <c r="B971" s="2521">
        <v>13988.194099999999</v>
      </c>
      <c r="C971" s="2520"/>
      <c r="D971" s="2522">
        <v>57737.727504947725</v>
      </c>
      <c r="E971" s="2523">
        <v>81.508615789233957</v>
      </c>
      <c r="F971" s="2521">
        <v>71.854670182599563</v>
      </c>
      <c r="G971" s="2522">
        <v>1.0520168224382396</v>
      </c>
      <c r="H971" s="2523">
        <v>82.317864634164764</v>
      </c>
      <c r="I971" s="2521">
        <v>76.9802064209496</v>
      </c>
      <c r="J971" s="2524">
        <v>1.2510662415167191</v>
      </c>
    </row>
    <row r="972" spans="1:10" x14ac:dyDescent="0.2">
      <c r="A972" s="2525" t="s">
        <v>200</v>
      </c>
      <c r="B972" s="2526">
        <v>17161.614099999999</v>
      </c>
      <c r="C972" s="2527"/>
      <c r="D972" s="2528">
        <v>70139.972363890221</v>
      </c>
      <c r="E972" s="2529">
        <v>100</v>
      </c>
      <c r="F972" s="2526">
        <v>88.155920066661793</v>
      </c>
      <c r="G972" s="2528">
        <v>1.2906817423553829</v>
      </c>
      <c r="H972" s="2529">
        <v>100.00000000000001</v>
      </c>
      <c r="I972" s="2526">
        <v>93.515796070589715</v>
      </c>
      <c r="J972" s="2530">
        <v>1.5197991919210734</v>
      </c>
    </row>
    <row r="973" spans="1:10" x14ac:dyDescent="0.2">
      <c r="A973" s="2550" t="s">
        <v>1857</v>
      </c>
      <c r="B973" s="2510"/>
      <c r="C973" s="2509"/>
      <c r="D973" s="2512"/>
      <c r="E973" s="2513"/>
      <c r="F973" s="2510">
        <v>0</v>
      </c>
      <c r="G973" s="2512"/>
      <c r="H973" s="2513"/>
      <c r="I973" s="2510">
        <v>0</v>
      </c>
      <c r="J973" s="2514">
        <v>0</v>
      </c>
    </row>
    <row r="974" spans="1:10" x14ac:dyDescent="0.2">
      <c r="A974" s="2160" t="s">
        <v>1841</v>
      </c>
      <c r="B974" s="2510">
        <v>0</v>
      </c>
      <c r="C974" s="2511">
        <v>6074131.1697809063</v>
      </c>
      <c r="D974" s="2512">
        <v>0</v>
      </c>
      <c r="E974" s="2513">
        <v>0</v>
      </c>
      <c r="F974" s="2510">
        <v>0</v>
      </c>
      <c r="G974" s="2512">
        <v>0</v>
      </c>
      <c r="H974" s="2513">
        <v>0</v>
      </c>
      <c r="I974" s="2510">
        <v>0</v>
      </c>
      <c r="J974" s="2514">
        <v>0</v>
      </c>
    </row>
    <row r="975" spans="1:10" x14ac:dyDescent="0.2">
      <c r="A975" s="2160" t="s">
        <v>1842</v>
      </c>
      <c r="B975" s="2510">
        <v>2087.8000000000002</v>
      </c>
      <c r="C975" s="2511">
        <v>1319748.8219296124</v>
      </c>
      <c r="D975" s="2512">
        <v>2755.3715904246451</v>
      </c>
      <c r="E975" s="2513">
        <v>91.863190813680902</v>
      </c>
      <c r="F975" s="2510">
        <v>10.724628163919414</v>
      </c>
      <c r="G975" s="2512">
        <v>0.15701817591211126</v>
      </c>
      <c r="H975" s="2513">
        <v>62.945828447193144</v>
      </c>
      <c r="I975" s="2510">
        <v>3.673665088033351</v>
      </c>
      <c r="J975" s="2514">
        <v>5.9703637960449835E-2</v>
      </c>
    </row>
    <row r="976" spans="1:10" x14ac:dyDescent="0.2">
      <c r="A976" s="2547" t="s">
        <v>316</v>
      </c>
      <c r="B976" s="2516">
        <v>2087.8000000000002</v>
      </c>
      <c r="C976" s="2515"/>
      <c r="D976" s="2517">
        <v>2755.3715904246451</v>
      </c>
      <c r="E976" s="2518">
        <v>91.863190813680902</v>
      </c>
      <c r="F976" s="2516">
        <v>10.724628163919414</v>
      </c>
      <c r="G976" s="2517">
        <v>0.15701817591211126</v>
      </c>
      <c r="H976" s="2518">
        <v>62.945828447193144</v>
      </c>
      <c r="I976" s="2516">
        <v>3.673665088033351</v>
      </c>
      <c r="J976" s="2519">
        <v>5.9703637960449835E-2</v>
      </c>
    </row>
    <row r="977" spans="1:10" x14ac:dyDescent="0.2">
      <c r="A977" s="2160" t="s">
        <v>1843</v>
      </c>
      <c r="B977" s="2510">
        <v>0</v>
      </c>
      <c r="C977" s="2511">
        <v>7593939.7198018646</v>
      </c>
      <c r="D977" s="2512">
        <v>0</v>
      </c>
      <c r="E977" s="2513">
        <v>0</v>
      </c>
      <c r="F977" s="2510">
        <v>0</v>
      </c>
      <c r="G977" s="2512">
        <v>0</v>
      </c>
      <c r="H977" s="2513">
        <v>0</v>
      </c>
      <c r="I977" s="2510">
        <v>0</v>
      </c>
      <c r="J977" s="2514">
        <v>0</v>
      </c>
    </row>
    <row r="978" spans="1:10" x14ac:dyDescent="0.2">
      <c r="A978" s="2547" t="s">
        <v>322</v>
      </c>
      <c r="B978" s="2516">
        <v>0</v>
      </c>
      <c r="C978" s="2531"/>
      <c r="D978" s="2517">
        <v>0</v>
      </c>
      <c r="E978" s="2518">
        <v>0</v>
      </c>
      <c r="F978" s="2516">
        <v>0</v>
      </c>
      <c r="G978" s="2517">
        <v>0</v>
      </c>
      <c r="H978" s="2518">
        <v>0</v>
      </c>
      <c r="I978" s="2516">
        <v>0</v>
      </c>
      <c r="J978" s="2519">
        <v>0</v>
      </c>
    </row>
    <row r="979" spans="1:10" x14ac:dyDescent="0.2">
      <c r="A979" s="2547" t="s">
        <v>1543</v>
      </c>
      <c r="B979" s="2516">
        <v>151.80000000000001</v>
      </c>
      <c r="C979" s="2531">
        <v>8640000</v>
      </c>
      <c r="D979" s="2517">
        <v>1311.5519999999999</v>
      </c>
      <c r="E979" s="2518">
        <v>6.6791993320800653</v>
      </c>
      <c r="F979" s="2516">
        <v>0.77976748504788151</v>
      </c>
      <c r="G979" s="2517">
        <v>1.1416495403514939E-2</v>
      </c>
      <c r="H979" s="2518">
        <v>29.962102925961361</v>
      </c>
      <c r="I979" s="2516">
        <v>1.7486580794707829</v>
      </c>
      <c r="J979" s="2519">
        <v>2.84188259929892E-2</v>
      </c>
    </row>
    <row r="980" spans="1:10" x14ac:dyDescent="0.2">
      <c r="A980" s="2160" t="s">
        <v>212</v>
      </c>
      <c r="B980" s="2510">
        <v>27.1875</v>
      </c>
      <c r="C980" s="2511">
        <v>4816000</v>
      </c>
      <c r="D980" s="2512">
        <v>130.935</v>
      </c>
      <c r="E980" s="2513">
        <v>1.1962498803750117</v>
      </c>
      <c r="F980" s="2510">
        <v>0.1396569729890598</v>
      </c>
      <c r="G980" s="2512">
        <v>2.044703351667078E-3</v>
      </c>
      <c r="H980" s="2513">
        <v>2.9911798743860332</v>
      </c>
      <c r="I980" s="2510">
        <v>0.17457222102936598</v>
      </c>
      <c r="J980" s="2514">
        <v>2.8371112860123282E-3</v>
      </c>
    </row>
    <row r="981" spans="1:10" x14ac:dyDescent="0.2">
      <c r="A981" s="2547" t="s">
        <v>317</v>
      </c>
      <c r="B981" s="2516">
        <v>178.98750000000001</v>
      </c>
      <c r="C981" s="2531"/>
      <c r="D981" s="2517">
        <v>1442.4869999999999</v>
      </c>
      <c r="E981" s="2518">
        <v>7.8754492124550781</v>
      </c>
      <c r="F981" s="2516">
        <v>0.91942445803694128</v>
      </c>
      <c r="G981" s="2517">
        <v>1.3461198755182016E-2</v>
      </c>
      <c r="H981" s="2518">
        <v>32.953282800347388</v>
      </c>
      <c r="I981" s="2516">
        <v>1.9232303005001488</v>
      </c>
      <c r="J981" s="2519">
        <v>3.1255937279001528E-2</v>
      </c>
    </row>
    <row r="982" spans="1:10" x14ac:dyDescent="0.2">
      <c r="A982" s="2160" t="s">
        <v>1844</v>
      </c>
      <c r="B982" s="2510">
        <v>5.94</v>
      </c>
      <c r="C982" s="2511">
        <v>30220717.109895468</v>
      </c>
      <c r="D982" s="2512">
        <v>179.51105963277908</v>
      </c>
      <c r="E982" s="2513">
        <v>0.26135997386400256</v>
      </c>
      <c r="F982" s="2510">
        <v>3.0512640719264929E-2</v>
      </c>
      <c r="G982" s="2512">
        <v>4.4673242883319333E-4</v>
      </c>
      <c r="H982" s="2513">
        <v>4.100888752459463</v>
      </c>
      <c r="I982" s="2510">
        <v>0.23933741459066868</v>
      </c>
      <c r="J982" s="2514">
        <v>3.8896616889921689E-3</v>
      </c>
    </row>
    <row r="983" spans="1:10" x14ac:dyDescent="0.2">
      <c r="A983" s="2547" t="s">
        <v>318</v>
      </c>
      <c r="B983" s="2516">
        <v>5.94</v>
      </c>
      <c r="C983" s="2515"/>
      <c r="D983" s="2517">
        <v>179.51105963277908</v>
      </c>
      <c r="E983" s="2518">
        <v>0.26135997386400256</v>
      </c>
      <c r="F983" s="2516">
        <v>3.0512640719264929E-2</v>
      </c>
      <c r="G983" s="2517">
        <v>4.4673242883319333E-4</v>
      </c>
      <c r="H983" s="2518">
        <v>4.100888752459463</v>
      </c>
      <c r="I983" s="2516">
        <v>0.23933741459066868</v>
      </c>
      <c r="J983" s="2519">
        <v>3.8896616889921689E-3</v>
      </c>
    </row>
    <row r="984" spans="1:10" x14ac:dyDescent="0.2">
      <c r="A984" s="2532" t="s">
        <v>136</v>
      </c>
      <c r="B984" s="2521">
        <v>2272.7275000000004</v>
      </c>
      <c r="C984" s="2520"/>
      <c r="D984" s="2522">
        <v>4377.3696500574242</v>
      </c>
      <c r="E984" s="2523">
        <v>99.999999999999986</v>
      </c>
      <c r="F984" s="2521">
        <v>11.674565262675621</v>
      </c>
      <c r="G984" s="2522">
        <v>0.17092610709612649</v>
      </c>
      <c r="H984" s="2523">
        <v>100</v>
      </c>
      <c r="I984" s="2521">
        <v>5.8362328031241688</v>
      </c>
      <c r="J984" s="2524">
        <v>9.4849236928443534E-2</v>
      </c>
    </row>
    <row r="985" spans="1:10" x14ac:dyDescent="0.2">
      <c r="A985" s="2550" t="s">
        <v>1858</v>
      </c>
      <c r="B985" s="2510"/>
      <c r="C985" s="2509"/>
      <c r="D985" s="2512"/>
      <c r="E985" s="2513"/>
      <c r="F985" s="2510">
        <v>0</v>
      </c>
      <c r="G985" s="2512"/>
      <c r="H985" s="2513"/>
      <c r="I985" s="2510">
        <v>0</v>
      </c>
      <c r="J985" s="2514">
        <v>0</v>
      </c>
    </row>
    <row r="986" spans="1:10" x14ac:dyDescent="0.2">
      <c r="A986" s="2159" t="s">
        <v>1545</v>
      </c>
      <c r="B986" s="2510">
        <v>0</v>
      </c>
      <c r="C986" s="2511">
        <v>8600000</v>
      </c>
      <c r="D986" s="2512">
        <v>0</v>
      </c>
      <c r="E986" s="2513">
        <v>0</v>
      </c>
      <c r="F986" s="2510">
        <v>0</v>
      </c>
      <c r="G986" s="2512">
        <v>0</v>
      </c>
      <c r="H986" s="2513">
        <v>0</v>
      </c>
      <c r="I986" s="2510">
        <v>0</v>
      </c>
      <c r="J986" s="2514">
        <v>0</v>
      </c>
    </row>
    <row r="987" spans="1:10" x14ac:dyDescent="0.2">
      <c r="A987" s="2159" t="s">
        <v>214</v>
      </c>
      <c r="B987" s="2510">
        <v>0</v>
      </c>
      <c r="C987" s="2511">
        <v>6300000</v>
      </c>
      <c r="D987" s="2512">
        <v>0</v>
      </c>
      <c r="E987" s="2513">
        <v>0</v>
      </c>
      <c r="F987" s="2510">
        <v>0</v>
      </c>
      <c r="G987" s="2512">
        <v>0</v>
      </c>
      <c r="H987" s="2513">
        <v>0</v>
      </c>
      <c r="I987" s="2510">
        <v>0</v>
      </c>
      <c r="J987" s="2514">
        <v>0</v>
      </c>
    </row>
    <row r="988" spans="1:10" x14ac:dyDescent="0.2">
      <c r="A988" s="2159" t="s">
        <v>215</v>
      </c>
      <c r="B988" s="2510">
        <v>3</v>
      </c>
      <c r="C988" s="2511">
        <v>6000000</v>
      </c>
      <c r="D988" s="2512">
        <v>18</v>
      </c>
      <c r="E988" s="2513">
        <v>9.0909090909090917</v>
      </c>
      <c r="F988" s="2510">
        <v>1.5410424605689357E-2</v>
      </c>
      <c r="G988" s="2512">
        <v>2.2562243880464307E-4</v>
      </c>
      <c r="H988" s="2513">
        <v>3.7037037037037033</v>
      </c>
      <c r="I988" s="2510">
        <v>2.3998930603189271E-2</v>
      </c>
      <c r="J988" s="2514">
        <v>3.9002560925819609E-4</v>
      </c>
    </row>
    <row r="989" spans="1:10" x14ac:dyDescent="0.2">
      <c r="A989" s="2159" t="s">
        <v>216</v>
      </c>
      <c r="B989" s="2510">
        <v>30</v>
      </c>
      <c r="C989" s="2511">
        <v>15600000</v>
      </c>
      <c r="D989" s="2512">
        <v>468</v>
      </c>
      <c r="E989" s="2513">
        <v>90.909090909090907</v>
      </c>
      <c r="F989" s="2510">
        <v>0.15410424605689357</v>
      </c>
      <c r="G989" s="2512">
        <v>2.2562243880464303E-3</v>
      </c>
      <c r="H989" s="2513">
        <v>96.296296296296291</v>
      </c>
      <c r="I989" s="2510">
        <v>0.62397219568292106</v>
      </c>
      <c r="J989" s="2514">
        <v>1.01406658407131E-2</v>
      </c>
    </row>
    <row r="990" spans="1:10" x14ac:dyDescent="0.2">
      <c r="A990" s="2159" t="s">
        <v>1547</v>
      </c>
      <c r="B990" s="2510">
        <v>0</v>
      </c>
      <c r="C990" s="2511">
        <v>8000000</v>
      </c>
      <c r="D990" s="2512">
        <v>0</v>
      </c>
      <c r="E990" s="2513">
        <v>0</v>
      </c>
      <c r="F990" s="2510">
        <v>0</v>
      </c>
      <c r="G990" s="2512">
        <v>0</v>
      </c>
      <c r="H990" s="2513">
        <v>0</v>
      </c>
      <c r="I990" s="2510">
        <v>0</v>
      </c>
      <c r="J990" s="2514">
        <v>0</v>
      </c>
    </row>
    <row r="991" spans="1:10" x14ac:dyDescent="0.2">
      <c r="A991" s="2159" t="s">
        <v>1548</v>
      </c>
      <c r="B991" s="2510">
        <v>0</v>
      </c>
      <c r="C991" s="2511">
        <v>6000000</v>
      </c>
      <c r="D991" s="2512">
        <v>0</v>
      </c>
      <c r="E991" s="2513">
        <v>0</v>
      </c>
      <c r="F991" s="2510">
        <v>0</v>
      </c>
      <c r="G991" s="2512">
        <v>0</v>
      </c>
      <c r="H991" s="2513">
        <v>0</v>
      </c>
      <c r="I991" s="2510">
        <v>0</v>
      </c>
      <c r="J991" s="2514">
        <v>0</v>
      </c>
    </row>
    <row r="992" spans="1:10" x14ac:dyDescent="0.2">
      <c r="A992" s="2532" t="s">
        <v>128</v>
      </c>
      <c r="B992" s="2521">
        <v>33</v>
      </c>
      <c r="C992" s="2520"/>
      <c r="D992" s="2522">
        <v>486</v>
      </c>
      <c r="E992" s="2523">
        <v>100</v>
      </c>
      <c r="F992" s="2521">
        <v>0.16951467066258294</v>
      </c>
      <c r="G992" s="2522">
        <v>2.4818468268510739E-3</v>
      </c>
      <c r="H992" s="2523">
        <v>100</v>
      </c>
      <c r="I992" s="2521">
        <v>0.64797112628611031</v>
      </c>
      <c r="J992" s="2524">
        <v>1.0530691449971296E-2</v>
      </c>
    </row>
    <row r="993" spans="1:10" ht="14.25" thickBot="1" x14ac:dyDescent="0.25">
      <c r="A993" s="2533" t="s">
        <v>1845</v>
      </c>
      <c r="B993" s="2526">
        <v>19467.3416</v>
      </c>
      <c r="C993" s="2534"/>
      <c r="D993" s="2528">
        <v>75003.342013947651</v>
      </c>
      <c r="E993" s="2535"/>
      <c r="F993" s="2536">
        <v>100</v>
      </c>
      <c r="G993" s="2537">
        <v>1.4640896962783605</v>
      </c>
      <c r="H993" s="2538"/>
      <c r="I993" s="2536">
        <v>100</v>
      </c>
      <c r="J993" s="2539">
        <v>1.6251791202994881</v>
      </c>
    </row>
    <row r="994" spans="1:10" ht="15" thickBot="1" x14ac:dyDescent="0.25">
      <c r="A994" s="2540" t="s">
        <v>1846</v>
      </c>
      <c r="B994" s="2541">
        <v>1329654.982852824</v>
      </c>
      <c r="C994" s="2542"/>
      <c r="D994" s="2543">
        <v>4615081.5671398742</v>
      </c>
      <c r="E994" s="2544"/>
      <c r="F994" s="2101"/>
      <c r="G994" s="2101"/>
      <c r="H994" s="2101"/>
      <c r="I994" s="2101"/>
      <c r="J994" s="2101"/>
    </row>
    <row r="995" spans="1:10" ht="16.5" thickBot="1" x14ac:dyDescent="0.3">
      <c r="A995" s="2545" t="s">
        <v>1847</v>
      </c>
      <c r="B995" s="2552">
        <v>1.4640896962783607</v>
      </c>
      <c r="C995" s="2546"/>
      <c r="D995" s="2553">
        <v>1.6251791202994883</v>
      </c>
      <c r="E995" s="2544"/>
      <c r="F995" s="2101"/>
      <c r="G995" s="2101"/>
      <c r="H995" s="2101"/>
      <c r="I995" s="2101"/>
      <c r="J995" s="2101"/>
    </row>
    <row r="996" spans="1:10" x14ac:dyDescent="0.2">
      <c r="A996" s="471" t="s">
        <v>2035</v>
      </c>
      <c r="B996" s="375"/>
      <c r="C996" s="375"/>
      <c r="D996" s="1794"/>
      <c r="E996" s="375"/>
      <c r="F996" s="375"/>
      <c r="H996" s="375"/>
      <c r="I996" s="375"/>
      <c r="J996" s="375"/>
    </row>
    <row r="997" spans="1:10" x14ac:dyDescent="0.2">
      <c r="A997" s="375" t="s">
        <v>1848</v>
      </c>
      <c r="B997" s="375"/>
      <c r="C997" s="375"/>
      <c r="D997" s="375"/>
      <c r="E997" s="375"/>
      <c r="F997" s="375"/>
      <c r="G997" s="375"/>
      <c r="H997" s="375"/>
      <c r="I997" s="375"/>
      <c r="J997" s="375"/>
    </row>
    <row r="998" spans="1:10" x14ac:dyDescent="0.2">
      <c r="A998" s="375" t="s">
        <v>2036</v>
      </c>
      <c r="B998" s="375"/>
      <c r="C998" s="375"/>
      <c r="D998" s="375"/>
      <c r="E998" s="375"/>
      <c r="F998" s="375"/>
      <c r="G998" s="375"/>
      <c r="H998" s="375"/>
      <c r="I998" s="375"/>
      <c r="J998" s="375"/>
    </row>
    <row r="1002" spans="1:10" ht="13.5" thickBot="1" x14ac:dyDescent="0.25">
      <c r="A1002" s="3564" t="s">
        <v>2033</v>
      </c>
      <c r="B1002" s="3564"/>
      <c r="C1002" s="3564"/>
      <c r="D1002" s="3564"/>
      <c r="E1002" s="3564"/>
      <c r="F1002" s="3564"/>
      <c r="G1002" s="3564"/>
      <c r="H1002" s="3564"/>
      <c r="I1002" s="3564"/>
      <c r="J1002" s="3564"/>
    </row>
    <row r="1003" spans="1:10" ht="13.5" customHeight="1" thickBot="1" x14ac:dyDescent="0.25">
      <c r="A1003" s="3569" t="s">
        <v>936</v>
      </c>
      <c r="B1003" s="3575" t="s">
        <v>1270</v>
      </c>
      <c r="C1003" s="3575" t="s">
        <v>1837</v>
      </c>
      <c r="D1003" s="3577" t="s">
        <v>1849</v>
      </c>
      <c r="E1003" s="3571" t="s">
        <v>1854</v>
      </c>
      <c r="F1003" s="3572"/>
      <c r="G1003" s="3573"/>
      <c r="H1003" s="3571" t="s">
        <v>1855</v>
      </c>
      <c r="I1003" s="3572"/>
      <c r="J1003" s="3574"/>
    </row>
    <row r="1004" spans="1:10" ht="13.5" customHeight="1" thickBot="1" x14ac:dyDescent="0.25">
      <c r="A1004" s="3570"/>
      <c r="B1004" s="3576"/>
      <c r="C1004" s="3576"/>
      <c r="D1004" s="3578"/>
      <c r="E1004" s="2500" t="s">
        <v>1853</v>
      </c>
      <c r="F1004" s="2499" t="s">
        <v>1229</v>
      </c>
      <c r="G1004" s="2501" t="s">
        <v>1838</v>
      </c>
      <c r="H1004" s="2500" t="s">
        <v>1853</v>
      </c>
      <c r="I1004" s="2499" t="s">
        <v>1229</v>
      </c>
      <c r="J1004" s="2502" t="s">
        <v>1838</v>
      </c>
    </row>
    <row r="1005" spans="1:10" x14ac:dyDescent="0.2">
      <c r="A1005" s="2551" t="s">
        <v>1856</v>
      </c>
      <c r="B1005" s="2503"/>
      <c r="C1005" s="2503"/>
      <c r="D1005" s="2504"/>
      <c r="E1005" s="2505"/>
      <c r="F1005" s="2506"/>
      <c r="G1005" s="2507"/>
      <c r="H1005" s="2505"/>
      <c r="I1005" s="2506"/>
      <c r="J1005" s="2508"/>
    </row>
    <row r="1006" spans="1:10" x14ac:dyDescent="0.2">
      <c r="A1006" s="923" t="s">
        <v>416</v>
      </c>
      <c r="B1006" s="2510">
        <v>0</v>
      </c>
      <c r="C1006" s="2511">
        <v>3800000</v>
      </c>
      <c r="D1006" s="2512">
        <v>0</v>
      </c>
      <c r="E1006" s="2513">
        <v>0</v>
      </c>
      <c r="F1006" s="2510">
        <v>0</v>
      </c>
      <c r="G1006" s="2512">
        <v>0</v>
      </c>
      <c r="H1006" s="2513">
        <v>0</v>
      </c>
      <c r="I1006" s="2510">
        <v>0</v>
      </c>
      <c r="J1006" s="2514">
        <v>0</v>
      </c>
    </row>
    <row r="1007" spans="1:10" x14ac:dyDescent="0.2">
      <c r="A1007" s="923" t="s">
        <v>417</v>
      </c>
      <c r="B1007" s="2510">
        <v>17500</v>
      </c>
      <c r="C1007" s="2511">
        <v>1006400</v>
      </c>
      <c r="D1007" s="2512">
        <v>17612</v>
      </c>
      <c r="E1007" s="2513">
        <v>34.335512382670892</v>
      </c>
      <c r="F1007" s="2510">
        <v>31.04209060923721</v>
      </c>
      <c r="G1007" s="2512">
        <v>1.3161308930270845</v>
      </c>
      <c r="H1007" s="2513">
        <v>16.576079810725723</v>
      </c>
      <c r="I1007" s="2510">
        <v>14.780771037474338</v>
      </c>
      <c r="J1007" s="2514">
        <v>0.38161839056974167</v>
      </c>
    </row>
    <row r="1008" spans="1:10" x14ac:dyDescent="0.2">
      <c r="A1008" s="923" t="s">
        <v>285</v>
      </c>
      <c r="B1008" s="2510">
        <v>1755.2</v>
      </c>
      <c r="C1008" s="2511">
        <v>1367762.75</v>
      </c>
      <c r="D1008" s="2512">
        <v>2400.6971788000001</v>
      </c>
      <c r="E1008" s="2513">
        <v>3.4437537905179401</v>
      </c>
      <c r="F1008" s="2510">
        <v>3.1134329964190375</v>
      </c>
      <c r="G1008" s="2512">
        <v>0.13200416819663649</v>
      </c>
      <c r="H1008" s="2513">
        <v>2.2594905767188789</v>
      </c>
      <c r="I1008" s="2510">
        <v>2.0147714813850444</v>
      </c>
      <c r="J1008" s="2514">
        <v>5.2018521100327925E-2</v>
      </c>
    </row>
    <row r="1009" spans="1:10" x14ac:dyDescent="0.2">
      <c r="A1009" s="923" t="s">
        <v>206</v>
      </c>
      <c r="B1009" s="2510">
        <v>278</v>
      </c>
      <c r="C1009" s="2511">
        <v>5133502</v>
      </c>
      <c r="D1009" s="2512">
        <v>1427.113556</v>
      </c>
      <c r="E1009" s="2513">
        <v>0.54544413956471482</v>
      </c>
      <c r="F1009" s="2510">
        <v>0.49312578224959686</v>
      </c>
      <c r="G1009" s="2512">
        <v>2.0907679329230256E-2</v>
      </c>
      <c r="H1009" s="2513">
        <v>1.3431721668876107</v>
      </c>
      <c r="I1009" s="2510">
        <v>1.1976969518346476</v>
      </c>
      <c r="J1009" s="2514">
        <v>3.0922824119973932E-2</v>
      </c>
    </row>
    <row r="1010" spans="1:10" x14ac:dyDescent="0.2">
      <c r="A1010" s="923" t="s">
        <v>435</v>
      </c>
      <c r="B1010" s="2510">
        <v>75</v>
      </c>
      <c r="C1010" s="2511">
        <v>1029687.5</v>
      </c>
      <c r="D1010" s="2512">
        <v>77.2265625</v>
      </c>
      <c r="E1010" s="2513">
        <v>0.14715219592573239</v>
      </c>
      <c r="F1010" s="2510">
        <v>0.13303753118244521</v>
      </c>
      <c r="G1010" s="2512">
        <v>5.6405609701160762E-3</v>
      </c>
      <c r="H1010" s="2513">
        <v>7.2684173490120282E-2</v>
      </c>
      <c r="I1010" s="2510">
        <v>6.4811954254127974E-2</v>
      </c>
      <c r="J1010" s="2514">
        <v>1.67335206055437E-3</v>
      </c>
    </row>
    <row r="1011" spans="1:10" x14ac:dyDescent="0.2">
      <c r="A1011" s="925" t="s">
        <v>437</v>
      </c>
      <c r="B1011" s="2510">
        <v>0</v>
      </c>
      <c r="C1011" s="2511">
        <v>7750000</v>
      </c>
      <c r="D1011" s="2512">
        <v>0</v>
      </c>
      <c r="E1011" s="2513">
        <v>0</v>
      </c>
      <c r="F1011" s="2510">
        <v>0</v>
      </c>
      <c r="G1011" s="2512">
        <v>0</v>
      </c>
      <c r="H1011" s="2513">
        <v>0</v>
      </c>
      <c r="I1011" s="2510">
        <v>0</v>
      </c>
      <c r="J1011" s="2514">
        <v>0</v>
      </c>
    </row>
    <row r="1012" spans="1:10" x14ac:dyDescent="0.2">
      <c r="A1012" s="2097" t="s">
        <v>436</v>
      </c>
      <c r="B1012" s="2510">
        <v>0</v>
      </c>
      <c r="C1012" s="2511">
        <v>0</v>
      </c>
      <c r="D1012" s="2512">
        <v>0</v>
      </c>
      <c r="E1012" s="2513">
        <v>0</v>
      </c>
      <c r="F1012" s="2510">
        <v>0</v>
      </c>
      <c r="G1012" s="2512">
        <v>0</v>
      </c>
      <c r="H1012" s="2513">
        <v>0</v>
      </c>
      <c r="I1012" s="2510">
        <v>0</v>
      </c>
      <c r="J1012" s="2514">
        <v>0</v>
      </c>
    </row>
    <row r="1013" spans="1:10" x14ac:dyDescent="0.2">
      <c r="A1013" s="2515" t="s">
        <v>286</v>
      </c>
      <c r="B1013" s="2516">
        <v>19608.2</v>
      </c>
      <c r="C1013" s="2515"/>
      <c r="D1013" s="2517">
        <v>21517.037297300001</v>
      </c>
      <c r="E1013" s="2518">
        <v>38.47186250867928</v>
      </c>
      <c r="F1013" s="2516">
        <v>34.781686919088294</v>
      </c>
      <c r="G1013" s="2517">
        <v>1.4746833015230674</v>
      </c>
      <c r="H1013" s="2518">
        <v>20.251426727822334</v>
      </c>
      <c r="I1013" s="2516">
        <v>18.058051424948161</v>
      </c>
      <c r="J1013" s="2519">
        <v>0.46623308785059792</v>
      </c>
    </row>
    <row r="1014" spans="1:10" x14ac:dyDescent="0.2">
      <c r="A1014" s="931" t="s">
        <v>418</v>
      </c>
      <c r="B1014" s="2510">
        <v>22</v>
      </c>
      <c r="C1014" s="2511">
        <v>3883500</v>
      </c>
      <c r="D1014" s="2512">
        <v>85.436999999999998</v>
      </c>
      <c r="E1014" s="2513">
        <v>4.3164644138214837E-2</v>
      </c>
      <c r="F1014" s="2510">
        <v>3.9024342480183924E-2</v>
      </c>
      <c r="G1014" s="2512">
        <v>1.6545645512340492E-3</v>
      </c>
      <c r="H1014" s="2513">
        <v>8.0411681284861106E-2</v>
      </c>
      <c r="I1014" s="2510">
        <v>7.1702517325045151E-2</v>
      </c>
      <c r="J1014" s="2514">
        <v>1.8512565543440281E-3</v>
      </c>
    </row>
    <row r="1015" spans="1:10" x14ac:dyDescent="0.2">
      <c r="A1015" s="931" t="s">
        <v>419</v>
      </c>
      <c r="B1015" s="2510">
        <v>12</v>
      </c>
      <c r="C1015" s="2511">
        <v>1010499.9999999999</v>
      </c>
      <c r="D1015" s="2512">
        <v>12.125999999999998</v>
      </c>
      <c r="E1015" s="2513">
        <v>2.3544351348117182E-2</v>
      </c>
      <c r="F1015" s="2510">
        <v>2.1286004989191233E-2</v>
      </c>
      <c r="G1015" s="2512">
        <v>9.0248975521857228E-4</v>
      </c>
      <c r="H1015" s="2513">
        <v>1.1412760832662964E-2</v>
      </c>
      <c r="I1015" s="2510">
        <v>1.0176676675017817E-2</v>
      </c>
      <c r="J1015" s="2514">
        <v>2.6274725210360473E-4</v>
      </c>
    </row>
    <row r="1016" spans="1:10" x14ac:dyDescent="0.2">
      <c r="A1016" s="923" t="s">
        <v>97</v>
      </c>
      <c r="B1016" s="2510">
        <v>0</v>
      </c>
      <c r="C1016" s="2511">
        <v>998500</v>
      </c>
      <c r="D1016" s="2512">
        <v>0</v>
      </c>
      <c r="E1016" s="2513">
        <v>0</v>
      </c>
      <c r="F1016" s="2510">
        <v>0</v>
      </c>
      <c r="G1016" s="2512">
        <v>0</v>
      </c>
      <c r="H1016" s="2513">
        <v>0</v>
      </c>
      <c r="I1016" s="2510">
        <v>0</v>
      </c>
      <c r="J1016" s="2514">
        <v>0</v>
      </c>
    </row>
    <row r="1017" spans="1:10" x14ac:dyDescent="0.2">
      <c r="A1017" s="923" t="s">
        <v>423</v>
      </c>
      <c r="B1017" s="2510">
        <v>0</v>
      </c>
      <c r="C1017" s="2511">
        <v>1897499.9999999998</v>
      </c>
      <c r="D1017" s="2512">
        <v>0</v>
      </c>
      <c r="E1017" s="2513">
        <v>0</v>
      </c>
      <c r="F1017" s="2510">
        <v>0</v>
      </c>
      <c r="G1017" s="2512">
        <v>0</v>
      </c>
      <c r="H1017" s="2513">
        <v>0</v>
      </c>
      <c r="I1017" s="2510">
        <v>0</v>
      </c>
      <c r="J1017" s="2514">
        <v>0</v>
      </c>
    </row>
    <row r="1018" spans="1:10" x14ac:dyDescent="0.2">
      <c r="A1018" s="923" t="s">
        <v>424</v>
      </c>
      <c r="B1018" s="2510">
        <v>360</v>
      </c>
      <c r="C1018" s="2511">
        <v>1520140</v>
      </c>
      <c r="D1018" s="2512">
        <v>547.25040000000001</v>
      </c>
      <c r="E1018" s="2513">
        <v>0.70633054044351551</v>
      </c>
      <c r="F1018" s="2510">
        <v>0.63858014967573695</v>
      </c>
      <c r="G1018" s="2512">
        <v>2.7074692656557164E-2</v>
      </c>
      <c r="H1018" s="2513">
        <v>0.5150616799257085</v>
      </c>
      <c r="I1018" s="2510">
        <v>0.45927679210573746</v>
      </c>
      <c r="J1018" s="2514">
        <v>1.1857870593155085E-2</v>
      </c>
    </row>
    <row r="1019" spans="1:10" x14ac:dyDescent="0.2">
      <c r="A1019" s="923" t="s">
        <v>429</v>
      </c>
      <c r="B1019" s="2510">
        <v>2266</v>
      </c>
      <c r="C1019" s="2511">
        <v>1595500</v>
      </c>
      <c r="D1019" s="2512">
        <v>3615.4029999999998</v>
      </c>
      <c r="E1019" s="2513">
        <v>4.4459583462361278</v>
      </c>
      <c r="F1019" s="2510">
        <v>4.0195072754589445</v>
      </c>
      <c r="G1019" s="2512">
        <v>0.17042014877710704</v>
      </c>
      <c r="H1019" s="2513">
        <v>3.4027486188926428</v>
      </c>
      <c r="I1019" s="2510">
        <v>3.0342064473766657</v>
      </c>
      <c r="J1019" s="2514">
        <v>7.8338875432717225E-2</v>
      </c>
    </row>
    <row r="1020" spans="1:10" x14ac:dyDescent="0.2">
      <c r="A1020" s="923" t="s">
        <v>430</v>
      </c>
      <c r="B1020" s="2510">
        <v>0</v>
      </c>
      <c r="C1020" s="2511">
        <v>949000</v>
      </c>
      <c r="D1020" s="2512">
        <v>0</v>
      </c>
      <c r="E1020" s="2513">
        <v>0</v>
      </c>
      <c r="F1020" s="2510">
        <v>0</v>
      </c>
      <c r="G1020" s="2512">
        <v>0</v>
      </c>
      <c r="H1020" s="2513">
        <v>0</v>
      </c>
      <c r="I1020" s="2510">
        <v>0</v>
      </c>
      <c r="J1020" s="2514">
        <v>0</v>
      </c>
    </row>
    <row r="1021" spans="1:10" x14ac:dyDescent="0.2">
      <c r="A1021" s="923" t="s">
        <v>287</v>
      </c>
      <c r="B1021" s="2510">
        <v>0</v>
      </c>
      <c r="C1021" s="2511">
        <v>1286500.0000000002</v>
      </c>
      <c r="D1021" s="2512">
        <v>0</v>
      </c>
      <c r="E1021" s="2513">
        <v>0</v>
      </c>
      <c r="F1021" s="2510">
        <v>0</v>
      </c>
      <c r="G1021" s="2512">
        <v>0</v>
      </c>
      <c r="H1021" s="2513">
        <v>0</v>
      </c>
      <c r="I1021" s="2510">
        <v>0</v>
      </c>
      <c r="J1021" s="2514">
        <v>0</v>
      </c>
    </row>
    <row r="1022" spans="1:10" x14ac:dyDescent="0.2">
      <c r="A1022" s="923" t="s">
        <v>433</v>
      </c>
      <c r="B1022" s="2510">
        <v>0</v>
      </c>
      <c r="C1022" s="2511">
        <v>1540000</v>
      </c>
      <c r="D1022" s="2512">
        <v>0</v>
      </c>
      <c r="E1022" s="2513">
        <v>0</v>
      </c>
      <c r="F1022" s="2510">
        <v>0</v>
      </c>
      <c r="G1022" s="2512">
        <v>0</v>
      </c>
      <c r="H1022" s="2513">
        <v>0</v>
      </c>
      <c r="I1022" s="2510">
        <v>0</v>
      </c>
      <c r="J1022" s="2514">
        <v>0</v>
      </c>
    </row>
    <row r="1023" spans="1:10" x14ac:dyDescent="0.2">
      <c r="A1023" s="923" t="s">
        <v>434</v>
      </c>
      <c r="B1023" s="2510">
        <v>1015</v>
      </c>
      <c r="C1023" s="2511">
        <v>905500</v>
      </c>
      <c r="D1023" s="2512">
        <v>919.08249999999998</v>
      </c>
      <c r="E1023" s="2513">
        <v>1.9914597181949119</v>
      </c>
      <c r="F1023" s="2510">
        <v>1.8004412553357583</v>
      </c>
      <c r="G1023" s="2512">
        <v>7.6335591795570895E-2</v>
      </c>
      <c r="H1023" s="2513">
        <v>0.86502298845340264</v>
      </c>
      <c r="I1023" s="2510">
        <v>0.7713347715790092</v>
      </c>
      <c r="J1023" s="2514">
        <v>1.9914761778947004E-2</v>
      </c>
    </row>
    <row r="1024" spans="1:10" x14ac:dyDescent="0.2">
      <c r="A1024" s="897" t="s">
        <v>99</v>
      </c>
      <c r="B1024" s="2510">
        <v>700</v>
      </c>
      <c r="C1024" s="2511">
        <v>1688500</v>
      </c>
      <c r="D1024" s="2512">
        <v>1181.95</v>
      </c>
      <c r="E1024" s="2513">
        <v>1.3734204953068356</v>
      </c>
      <c r="F1024" s="2510">
        <v>1.2416836243694884</v>
      </c>
      <c r="G1024" s="2512">
        <v>5.2645235721083379E-2</v>
      </c>
      <c r="H1024" s="2513">
        <v>1.1124288855489026</v>
      </c>
      <c r="I1024" s="2510">
        <v>0.99194482896563696</v>
      </c>
      <c r="J1024" s="2514">
        <v>2.5610598270151386E-2</v>
      </c>
    </row>
    <row r="1025" spans="1:10" x14ac:dyDescent="0.2">
      <c r="A1025" s="2515" t="s">
        <v>288</v>
      </c>
      <c r="B1025" s="2516">
        <v>4375</v>
      </c>
      <c r="C1025" s="2515"/>
      <c r="D1025" s="2517">
        <v>6361.2488999999996</v>
      </c>
      <c r="E1025" s="2518">
        <v>8.583878095667723</v>
      </c>
      <c r="F1025" s="2516">
        <v>7.7605226523093025</v>
      </c>
      <c r="G1025" s="2517">
        <v>0.32903272325677113</v>
      </c>
      <c r="H1025" s="2518">
        <v>5.9870866149381801</v>
      </c>
      <c r="I1025" s="2516">
        <v>5.3386420340271119</v>
      </c>
      <c r="J1025" s="2519">
        <v>0.13783610988141831</v>
      </c>
    </row>
    <row r="1026" spans="1:10" x14ac:dyDescent="0.2">
      <c r="A1026" s="2520" t="s">
        <v>113</v>
      </c>
      <c r="B1026" s="2521">
        <v>23983.200000000001</v>
      </c>
      <c r="C1026" s="2520"/>
      <c r="D1026" s="2522">
        <v>27878.2861973</v>
      </c>
      <c r="E1026" s="2523">
        <v>47.055740604347001</v>
      </c>
      <c r="F1026" s="2521">
        <v>42.542209571397599</v>
      </c>
      <c r="G1026" s="2522">
        <v>1.8037160247798385</v>
      </c>
      <c r="H1026" s="2523">
        <v>26.238513342760516</v>
      </c>
      <c r="I1026" s="2521">
        <v>23.396693458975271</v>
      </c>
      <c r="J1026" s="2524">
        <v>0.60406919773201617</v>
      </c>
    </row>
    <row r="1027" spans="1:10" x14ac:dyDescent="0.2">
      <c r="A1027" s="923" t="s">
        <v>911</v>
      </c>
      <c r="B1027" s="2510">
        <v>0</v>
      </c>
      <c r="C1027" s="2511">
        <v>4620000.0000000009</v>
      </c>
      <c r="D1027" s="2512">
        <v>0</v>
      </c>
      <c r="E1027" s="2513">
        <v>0</v>
      </c>
      <c r="F1027" s="2510">
        <v>0</v>
      </c>
      <c r="G1027" s="2512">
        <v>0</v>
      </c>
      <c r="H1027" s="2513">
        <v>0</v>
      </c>
      <c r="I1027" s="2510">
        <v>0</v>
      </c>
      <c r="J1027" s="2514">
        <v>0</v>
      </c>
    </row>
    <row r="1028" spans="1:10" x14ac:dyDescent="0.2">
      <c r="A1028" s="923" t="s">
        <v>912</v>
      </c>
      <c r="B1028" s="2510">
        <v>22</v>
      </c>
      <c r="C1028" s="2511">
        <v>918000</v>
      </c>
      <c r="D1028" s="2512">
        <v>20.196000000000002</v>
      </c>
      <c r="E1028" s="2513">
        <v>4.3164644138214837E-2</v>
      </c>
      <c r="F1028" s="2510">
        <v>3.9024342480183924E-2</v>
      </c>
      <c r="G1028" s="2512">
        <v>1.6545645512340492E-3</v>
      </c>
      <c r="H1028" s="2513">
        <v>1.9008091520407493E-2</v>
      </c>
      <c r="I1028" s="2510">
        <v>1.6949378371157835E-2</v>
      </c>
      <c r="J1028" s="2514">
        <v>4.376087335876961E-4</v>
      </c>
    </row>
    <row r="1029" spans="1:10" x14ac:dyDescent="0.2">
      <c r="A1029" s="923" t="s">
        <v>913</v>
      </c>
      <c r="B1029" s="2510">
        <v>20</v>
      </c>
      <c r="C1029" s="2511">
        <v>1310000.0000000002</v>
      </c>
      <c r="D1029" s="2512">
        <v>26.200000000000003</v>
      </c>
      <c r="E1029" s="2513">
        <v>3.9240585580195303E-2</v>
      </c>
      <c r="F1029" s="2510">
        <v>3.5476674981985382E-2</v>
      </c>
      <c r="G1029" s="2512">
        <v>1.5041495920309538E-3</v>
      </c>
      <c r="H1029" s="2513">
        <v>2.4658942257609246E-2</v>
      </c>
      <c r="I1029" s="2510">
        <v>2.198820129354007E-2</v>
      </c>
      <c r="J1029" s="2514">
        <v>5.6770394236470777E-4</v>
      </c>
    </row>
    <row r="1030" spans="1:10" x14ac:dyDescent="0.2">
      <c r="A1030" s="897" t="s">
        <v>914</v>
      </c>
      <c r="B1030" s="2510">
        <v>396</v>
      </c>
      <c r="C1030" s="2511">
        <v>1335000</v>
      </c>
      <c r="D1030" s="2512">
        <v>528.66</v>
      </c>
      <c r="E1030" s="2513">
        <v>0.776963594487867</v>
      </c>
      <c r="F1030" s="2510">
        <v>0.70243816464331066</v>
      </c>
      <c r="G1030" s="2512">
        <v>2.9782161922212884E-2</v>
      </c>
      <c r="H1030" s="2513">
        <v>0.49756474862243139</v>
      </c>
      <c r="I1030" s="2510">
        <v>0.4436749044214845</v>
      </c>
      <c r="J1030" s="2514">
        <v>1.145505214391322E-2</v>
      </c>
    </row>
    <row r="1031" spans="1:10" x14ac:dyDescent="0.2">
      <c r="A1031" s="2520" t="s">
        <v>289</v>
      </c>
      <c r="B1031" s="2521">
        <v>438</v>
      </c>
      <c r="C1031" s="2520"/>
      <c r="D1031" s="2522">
        <v>575.05599999999993</v>
      </c>
      <c r="E1031" s="2523">
        <v>0.85936882420627714</v>
      </c>
      <c r="F1031" s="2521">
        <v>0.77693918210547996</v>
      </c>
      <c r="G1031" s="2522">
        <v>3.2940876065477888E-2</v>
      </c>
      <c r="H1031" s="2523">
        <v>0.54123178240044811</v>
      </c>
      <c r="I1031" s="2521">
        <v>0.48261248408618229</v>
      </c>
      <c r="J1031" s="2524">
        <v>1.2460364819865621E-2</v>
      </c>
    </row>
    <row r="1032" spans="1:10" x14ac:dyDescent="0.2">
      <c r="A1032" s="923" t="s">
        <v>952</v>
      </c>
      <c r="B1032" s="2510">
        <v>439.32800000000009</v>
      </c>
      <c r="C1032" s="2511">
        <v>8061000.0000000028</v>
      </c>
      <c r="D1032" s="2512">
        <v>3541.423008000002</v>
      </c>
      <c r="E1032" s="2513">
        <v>0.86197439908880236</v>
      </c>
      <c r="F1032" s="2510">
        <v>0.77929483332428395</v>
      </c>
      <c r="G1032" s="2512">
        <v>3.3040751598388748E-2</v>
      </c>
      <c r="H1032" s="2513">
        <v>3.3331200558794229</v>
      </c>
      <c r="I1032" s="2510">
        <v>2.9721191589877178</v>
      </c>
      <c r="J1032" s="2514">
        <v>7.6735870352010793E-2</v>
      </c>
    </row>
    <row r="1033" spans="1:10" x14ac:dyDescent="0.2">
      <c r="A1033" s="923" t="s">
        <v>290</v>
      </c>
      <c r="B1033" s="2510">
        <v>1881.115403538817</v>
      </c>
      <c r="C1033" s="2511">
        <v>12158464</v>
      </c>
      <c r="D1033" s="2512">
        <v>22871.473913772177</v>
      </c>
      <c r="E1033" s="2513">
        <v>3.6908034989394287</v>
      </c>
      <c r="F1033" s="2510">
        <v>3.3367859887476445</v>
      </c>
      <c r="G1033" s="2512">
        <v>0.14147394833980273</v>
      </c>
      <c r="H1033" s="2513">
        <v>21.526196739928405</v>
      </c>
      <c r="I1033" s="2510">
        <v>19.19475466778524</v>
      </c>
      <c r="J1033" s="2514">
        <v>0.49558114154732957</v>
      </c>
    </row>
    <row r="1034" spans="1:10" x14ac:dyDescent="0.2">
      <c r="A1034" s="923" t="s">
        <v>75</v>
      </c>
      <c r="B1034" s="2510">
        <v>1874.5455964611831</v>
      </c>
      <c r="C1034" s="2511">
        <v>13258464</v>
      </c>
      <c r="D1034" s="2512">
        <v>24853.595307039122</v>
      </c>
      <c r="E1034" s="2513">
        <v>3.6779133450956651</v>
      </c>
      <c r="F1034" s="2510">
        <v>3.3251322432282659</v>
      </c>
      <c r="G1034" s="2512">
        <v>0.14097984970802546</v>
      </c>
      <c r="H1034" s="2513">
        <v>23.391731739323124</v>
      </c>
      <c r="I1034" s="2510">
        <v>20.858238796922098</v>
      </c>
      <c r="J1034" s="2514">
        <v>0.53852992510469877</v>
      </c>
    </row>
    <row r="1035" spans="1:10" x14ac:dyDescent="0.2">
      <c r="A1035" s="923" t="s">
        <v>205</v>
      </c>
      <c r="B1035" s="2510">
        <v>882</v>
      </c>
      <c r="C1035" s="2511">
        <v>3219999.9999999995</v>
      </c>
      <c r="D1035" s="2512">
        <v>2840.0399999999995</v>
      </c>
      <c r="E1035" s="2513">
        <v>1.730509824086613</v>
      </c>
      <c r="F1035" s="2510">
        <v>1.5645213667055555</v>
      </c>
      <c r="G1035" s="2512">
        <v>6.6332997008565056E-2</v>
      </c>
      <c r="H1035" s="2513">
        <v>2.6729916934847537</v>
      </c>
      <c r="I1035" s="2510">
        <v>2.383487450446776</v>
      </c>
      <c r="J1035" s="2514">
        <v>6.1538240628758172E-2</v>
      </c>
    </row>
    <row r="1036" spans="1:10" x14ac:dyDescent="0.2">
      <c r="A1036" s="923" t="s">
        <v>93</v>
      </c>
      <c r="B1036" s="2510">
        <v>1433.25</v>
      </c>
      <c r="C1036" s="2511">
        <v>120000</v>
      </c>
      <c r="D1036" s="2512">
        <v>171.99</v>
      </c>
      <c r="E1036" s="2513">
        <v>2.8120784641407459</v>
      </c>
      <c r="F1036" s="2510">
        <v>2.5423472208965276</v>
      </c>
      <c r="G1036" s="2512">
        <v>0.10779112013891823</v>
      </c>
      <c r="H1036" s="2513">
        <v>0.16187372056817612</v>
      </c>
      <c r="I1036" s="2510">
        <v>0.14434163131587621</v>
      </c>
      <c r="J1036" s="2514">
        <v>3.7266946964620642E-3</v>
      </c>
    </row>
    <row r="1037" spans="1:10" x14ac:dyDescent="0.2">
      <c r="A1037" s="897" t="s">
        <v>219</v>
      </c>
      <c r="B1037" s="2510">
        <v>8728</v>
      </c>
      <c r="C1037" s="2511">
        <v>934000</v>
      </c>
      <c r="D1037" s="2512">
        <v>8151.9520000000002</v>
      </c>
      <c r="E1037" s="2513">
        <v>17.124591547197234</v>
      </c>
      <c r="F1037" s="2510">
        <v>15.482020962138424</v>
      </c>
      <c r="G1037" s="2512">
        <v>0.65641088196230823</v>
      </c>
      <c r="H1037" s="2513">
        <v>7.6724623532367255</v>
      </c>
      <c r="I1037" s="2510">
        <v>6.8414794469952884</v>
      </c>
      <c r="J1037" s="2514">
        <v>0.17663722474686505</v>
      </c>
    </row>
    <row r="1038" spans="1:10" x14ac:dyDescent="0.2">
      <c r="A1038" s="2515" t="s">
        <v>1839</v>
      </c>
      <c r="B1038" s="2516">
        <v>15238.239000000001</v>
      </c>
      <c r="C1038" s="2515"/>
      <c r="D1038" s="2517">
        <v>62430.474228811298</v>
      </c>
      <c r="E1038" s="2518">
        <v>29.897871078548487</v>
      </c>
      <c r="F1038" s="2516">
        <v>27.0301026150407</v>
      </c>
      <c r="G1038" s="2517">
        <v>1.1460295487560086</v>
      </c>
      <c r="H1038" s="2518">
        <v>58.758376302420601</v>
      </c>
      <c r="I1038" s="2516">
        <v>52.394421152452999</v>
      </c>
      <c r="J1038" s="2519">
        <v>1.3527490970761245</v>
      </c>
    </row>
    <row r="1039" spans="1:10" x14ac:dyDescent="0.2">
      <c r="A1039" s="923" t="s">
        <v>958</v>
      </c>
      <c r="B1039" s="2510">
        <v>468.7</v>
      </c>
      <c r="C1039" s="2511">
        <v>2560000.0000000005</v>
      </c>
      <c r="D1039" s="2512">
        <v>1199.8720000000003</v>
      </c>
      <c r="E1039" s="2513">
        <v>0.91960312307187686</v>
      </c>
      <c r="F1039" s="2510">
        <v>0.83139587820282757</v>
      </c>
      <c r="G1039" s="2512">
        <v>3.5249745689245403E-2</v>
      </c>
      <c r="H1039" s="2513">
        <v>1.1292967314703102</v>
      </c>
      <c r="I1039" s="2510">
        <v>1.0069857657436077</v>
      </c>
      <c r="J1039" s="2514">
        <v>2.5998933768436136E-2</v>
      </c>
    </row>
    <row r="1040" spans="1:10" x14ac:dyDescent="0.2">
      <c r="A1040" s="923" t="s">
        <v>959</v>
      </c>
      <c r="B1040" s="2510">
        <v>0</v>
      </c>
      <c r="C1040" s="2511">
        <v>1687000</v>
      </c>
      <c r="D1040" s="2512">
        <v>0</v>
      </c>
      <c r="E1040" s="2513">
        <v>0</v>
      </c>
      <c r="F1040" s="2510">
        <v>0</v>
      </c>
      <c r="G1040" s="2512">
        <v>0</v>
      </c>
      <c r="H1040" s="2513">
        <v>0</v>
      </c>
      <c r="I1040" s="2510">
        <v>0</v>
      </c>
      <c r="J1040" s="2514">
        <v>0</v>
      </c>
    </row>
    <row r="1041" spans="1:10" x14ac:dyDescent="0.2">
      <c r="A1041" s="923" t="s">
        <v>960</v>
      </c>
      <c r="B1041" s="2510">
        <v>7546.5</v>
      </c>
      <c r="C1041" s="2511">
        <v>1100000</v>
      </c>
      <c r="D1041" s="2512">
        <v>8301.15</v>
      </c>
      <c r="E1041" s="2513">
        <v>14.806453954047194</v>
      </c>
      <c r="F1041" s="2510">
        <v>13.386236387577636</v>
      </c>
      <c r="G1041" s="2512">
        <v>0.56755324481307956</v>
      </c>
      <c r="H1041" s="2513">
        <v>7.8128846764027857</v>
      </c>
      <c r="I1041" s="2510">
        <v>6.9666930216744332</v>
      </c>
      <c r="J1041" s="2514">
        <v>0.17987006034964859</v>
      </c>
    </row>
    <row r="1042" spans="1:10" x14ac:dyDescent="0.2">
      <c r="A1042" s="923" t="s">
        <v>962</v>
      </c>
      <c r="B1042" s="2510">
        <v>765</v>
      </c>
      <c r="C1042" s="2511">
        <v>1265000.0000000002</v>
      </c>
      <c r="D1042" s="2512">
        <v>967.72500000000014</v>
      </c>
      <c r="E1042" s="2513">
        <v>1.5009523984424704</v>
      </c>
      <c r="F1042" s="2510">
        <v>1.3569828180609411</v>
      </c>
      <c r="G1042" s="2512">
        <v>5.7533721895183985E-2</v>
      </c>
      <c r="H1042" s="2513">
        <v>0.91080438535285912</v>
      </c>
      <c r="I1042" s="2510">
        <v>0.81215771361797962</v>
      </c>
      <c r="J1042" s="2514">
        <v>2.0968751817743773E-2</v>
      </c>
    </row>
    <row r="1043" spans="1:10" x14ac:dyDescent="0.2">
      <c r="A1043" s="923" t="s">
        <v>963</v>
      </c>
      <c r="B1043" s="2510">
        <v>16</v>
      </c>
      <c r="C1043" s="2511">
        <v>1750000</v>
      </c>
      <c r="D1043" s="2512">
        <v>28</v>
      </c>
      <c r="E1043" s="2513">
        <v>3.1392468464156248E-2</v>
      </c>
      <c r="F1043" s="2510">
        <v>2.8381339985588311E-2</v>
      </c>
      <c r="G1043" s="2512">
        <v>1.203319673624763E-3</v>
      </c>
      <c r="H1043" s="2513">
        <v>2.635306806156713E-2</v>
      </c>
      <c r="I1043" s="2510">
        <v>2.3498841077065721E-2</v>
      </c>
      <c r="J1043" s="2514">
        <v>6.0670650329052735E-4</v>
      </c>
    </row>
    <row r="1044" spans="1:10" x14ac:dyDescent="0.2">
      <c r="A1044" s="2159" t="s">
        <v>1497</v>
      </c>
      <c r="B1044" s="2510">
        <v>0</v>
      </c>
      <c r="C1044" s="2511">
        <v>5000000</v>
      </c>
      <c r="D1044" s="2512">
        <v>0</v>
      </c>
      <c r="E1044" s="2513">
        <v>0</v>
      </c>
      <c r="F1044" s="2510">
        <v>0</v>
      </c>
      <c r="G1044" s="2512">
        <v>0</v>
      </c>
      <c r="H1044" s="2513">
        <v>0</v>
      </c>
      <c r="I1044" s="2510">
        <v>0</v>
      </c>
      <c r="J1044" s="2514">
        <v>0</v>
      </c>
    </row>
    <row r="1045" spans="1:10" x14ac:dyDescent="0.2">
      <c r="A1045" s="2159" t="s">
        <v>1577</v>
      </c>
      <c r="B1045" s="2510">
        <v>0</v>
      </c>
      <c r="C1045" s="2511">
        <v>1749999.9999999998</v>
      </c>
      <c r="D1045" s="2512">
        <v>0</v>
      </c>
      <c r="E1045" s="2513">
        <v>0</v>
      </c>
      <c r="F1045" s="2510">
        <v>0</v>
      </c>
      <c r="G1045" s="2512">
        <v>0</v>
      </c>
      <c r="H1045" s="2513">
        <v>0</v>
      </c>
      <c r="I1045" s="2510">
        <v>0</v>
      </c>
      <c r="J1045" s="2514">
        <v>0</v>
      </c>
    </row>
    <row r="1046" spans="1:10" x14ac:dyDescent="0.2">
      <c r="A1046" s="923" t="s">
        <v>961</v>
      </c>
      <c r="B1046" s="2510">
        <v>24</v>
      </c>
      <c r="C1046" s="2511">
        <v>1321000</v>
      </c>
      <c r="D1046" s="2512">
        <v>31.704000000000001</v>
      </c>
      <c r="E1046" s="2513">
        <v>4.7088702696234365E-2</v>
      </c>
      <c r="F1046" s="2510">
        <v>4.2572009978382466E-2</v>
      </c>
      <c r="G1046" s="2512">
        <v>1.8049795104371446E-3</v>
      </c>
      <c r="H1046" s="2513">
        <v>2.9839202493711581E-2</v>
      </c>
      <c r="I1046" s="2510">
        <v>2.6607402053831847E-2</v>
      </c>
      <c r="J1046" s="2514">
        <v>6.8696510644010282E-4</v>
      </c>
    </row>
    <row r="1047" spans="1:10" x14ac:dyDescent="0.2">
      <c r="A1047" s="923" t="s">
        <v>966</v>
      </c>
      <c r="B1047" s="2510">
        <v>456</v>
      </c>
      <c r="C1047" s="2511">
        <v>2879999.9999999995</v>
      </c>
      <c r="D1047" s="2512">
        <v>1313.2799999999997</v>
      </c>
      <c r="E1047" s="2513">
        <v>0.89468535122845305</v>
      </c>
      <c r="F1047" s="2510">
        <v>0.80886818958926676</v>
      </c>
      <c r="G1047" s="2512">
        <v>3.4294610698305743E-2</v>
      </c>
      <c r="H1047" s="2513">
        <v>1.2360341865676741</v>
      </c>
      <c r="I1047" s="2510">
        <v>1.1021627860603167</v>
      </c>
      <c r="J1047" s="2514">
        <v>2.8456268451477987E-2</v>
      </c>
    </row>
    <row r="1048" spans="1:10" x14ac:dyDescent="0.2">
      <c r="A1048" s="923" t="s">
        <v>965</v>
      </c>
      <c r="B1048" s="2510">
        <v>14</v>
      </c>
      <c r="C1048" s="2511">
        <v>1976000.0000000002</v>
      </c>
      <c r="D1048" s="2512">
        <v>27.664000000000005</v>
      </c>
      <c r="E1048" s="2513">
        <v>2.7468409906136717E-2</v>
      </c>
      <c r="F1048" s="2510">
        <v>2.4833672487389772E-2</v>
      </c>
      <c r="G1048" s="2512">
        <v>1.0529047144216676E-3</v>
      </c>
      <c r="H1048" s="2513">
        <v>2.6036831244828331E-2</v>
      </c>
      <c r="I1048" s="2510">
        <v>2.3216854984140937E-2</v>
      </c>
      <c r="J1048" s="2514">
        <v>5.9942602525104108E-4</v>
      </c>
    </row>
    <row r="1049" spans="1:10" x14ac:dyDescent="0.2">
      <c r="A1049" s="923" t="s">
        <v>1010</v>
      </c>
      <c r="B1049" s="2510">
        <v>0</v>
      </c>
      <c r="C1049" s="2511">
        <v>1299999.9999999998</v>
      </c>
      <c r="D1049" s="2512">
        <v>0</v>
      </c>
      <c r="E1049" s="2513">
        <v>0</v>
      </c>
      <c r="F1049" s="2510">
        <v>0</v>
      </c>
      <c r="G1049" s="2512">
        <v>0</v>
      </c>
      <c r="H1049" s="2513">
        <v>0</v>
      </c>
      <c r="I1049" s="2510">
        <v>0</v>
      </c>
      <c r="J1049" s="2514">
        <v>0</v>
      </c>
    </row>
    <row r="1050" spans="1:10" x14ac:dyDescent="0.2">
      <c r="A1050" s="923" t="s">
        <v>1011</v>
      </c>
      <c r="B1050" s="2510">
        <v>80</v>
      </c>
      <c r="C1050" s="2511">
        <v>1674000</v>
      </c>
      <c r="D1050" s="2512">
        <v>133.91999999999999</v>
      </c>
      <c r="E1050" s="2513">
        <v>0.15696234232078121</v>
      </c>
      <c r="F1050" s="2510">
        <v>0.14190669992794153</v>
      </c>
      <c r="G1050" s="2512">
        <v>6.016598368123815E-3</v>
      </c>
      <c r="H1050" s="2513">
        <v>0.12604295981446678</v>
      </c>
      <c r="I1050" s="2510">
        <v>0.11239159989430861</v>
      </c>
      <c r="J1050" s="2514">
        <v>2.9017905328809789E-3</v>
      </c>
    </row>
    <row r="1051" spans="1:10" x14ac:dyDescent="0.2">
      <c r="A1051" s="923" t="s">
        <v>967</v>
      </c>
      <c r="B1051" s="2510">
        <v>235</v>
      </c>
      <c r="C1051" s="2511">
        <v>2320999.9999999995</v>
      </c>
      <c r="D1051" s="2512">
        <v>545.43499999999983</v>
      </c>
      <c r="E1051" s="2513">
        <v>0.4610768805672949</v>
      </c>
      <c r="F1051" s="2510">
        <v>0.41685093103832832</v>
      </c>
      <c r="G1051" s="2512">
        <v>1.7673757706363705E-2</v>
      </c>
      <c r="H1051" s="2513">
        <v>0.51335305993431657</v>
      </c>
      <c r="I1051" s="2510">
        <v>0.4577532279596192</v>
      </c>
      <c r="J1051" s="2514">
        <v>1.1818534343652452E-2</v>
      </c>
    </row>
    <row r="1052" spans="1:10" x14ac:dyDescent="0.2">
      <c r="A1052" s="923" t="s">
        <v>968</v>
      </c>
      <c r="B1052" s="2510">
        <v>444</v>
      </c>
      <c r="C1052" s="2511">
        <v>1335000.0000000002</v>
      </c>
      <c r="D1052" s="2512">
        <v>592.74000000000012</v>
      </c>
      <c r="E1052" s="2513">
        <v>0.87114099988033578</v>
      </c>
      <c r="F1052" s="2510">
        <v>0.78758218460007556</v>
      </c>
      <c r="G1052" s="2512">
        <v>3.3392120943087175E-2</v>
      </c>
      <c r="H1052" s="2513">
        <v>0.55787562724333228</v>
      </c>
      <c r="I1052" s="2510">
        <v>0.49745368071499785</v>
      </c>
      <c r="J1052" s="2514">
        <v>1.2843543312872401E-2</v>
      </c>
    </row>
    <row r="1053" spans="1:10" x14ac:dyDescent="0.2">
      <c r="A1053" s="923" t="s">
        <v>969</v>
      </c>
      <c r="B1053" s="2510">
        <v>1020</v>
      </c>
      <c r="C1053" s="2511">
        <v>1774999.9999999998</v>
      </c>
      <c r="D1053" s="2512">
        <v>1810.4999999999998</v>
      </c>
      <c r="E1053" s="2513">
        <v>2.0012698645899607</v>
      </c>
      <c r="F1053" s="2510">
        <v>1.8093104240812545</v>
      </c>
      <c r="G1053" s="2512">
        <v>7.6711629193578643E-2</v>
      </c>
      <c r="H1053" s="2513">
        <v>1.7040082044809743</v>
      </c>
      <c r="I1053" s="2510">
        <v>1.519451848929553</v>
      </c>
      <c r="J1053" s="2514">
        <v>3.9230075864553557E-2</v>
      </c>
    </row>
    <row r="1054" spans="1:10" x14ac:dyDescent="0.2">
      <c r="A1054" s="923" t="s">
        <v>970</v>
      </c>
      <c r="B1054" s="2510">
        <v>28</v>
      </c>
      <c r="C1054" s="2511">
        <v>1821999.9999999995</v>
      </c>
      <c r="D1054" s="2512">
        <v>51.015999999999984</v>
      </c>
      <c r="E1054" s="2513">
        <v>5.4936819812273434E-2</v>
      </c>
      <c r="F1054" s="2510">
        <v>4.9667344974779544E-2</v>
      </c>
      <c r="G1054" s="2512">
        <v>2.1058094288433351E-3</v>
      </c>
      <c r="H1054" s="2513">
        <v>4.8015290008175296E-2</v>
      </c>
      <c r="I1054" s="2510">
        <v>4.2814888442413733E-2</v>
      </c>
      <c r="J1054" s="2514">
        <v>1.1054192489953405E-3</v>
      </c>
    </row>
    <row r="1055" spans="1:10" x14ac:dyDescent="0.2">
      <c r="A1055" s="923" t="s">
        <v>971</v>
      </c>
      <c r="B1055" s="2510">
        <v>75</v>
      </c>
      <c r="C1055" s="2511">
        <v>1470000</v>
      </c>
      <c r="D1055" s="2512">
        <v>110.25</v>
      </c>
      <c r="E1055" s="2513">
        <v>0.14715219592573239</v>
      </c>
      <c r="F1055" s="2510">
        <v>0.13303753118244521</v>
      </c>
      <c r="G1055" s="2512">
        <v>5.6405609701160762E-3</v>
      </c>
      <c r="H1055" s="2513">
        <v>0.10376520549242058</v>
      </c>
      <c r="I1055" s="2510">
        <v>9.2526686740946287E-2</v>
      </c>
      <c r="J1055" s="2514">
        <v>2.3889068567064511E-3</v>
      </c>
    </row>
    <row r="1056" spans="1:10" x14ac:dyDescent="0.2">
      <c r="A1056" s="923" t="s">
        <v>972</v>
      </c>
      <c r="B1056" s="2510">
        <v>0</v>
      </c>
      <c r="C1056" s="2511">
        <v>1270000</v>
      </c>
      <c r="D1056" s="2512">
        <v>0</v>
      </c>
      <c r="E1056" s="2513">
        <v>0</v>
      </c>
      <c r="F1056" s="2510">
        <v>0</v>
      </c>
      <c r="G1056" s="2512">
        <v>0</v>
      </c>
      <c r="H1056" s="2513">
        <v>0</v>
      </c>
      <c r="I1056" s="2510">
        <v>0</v>
      </c>
      <c r="J1056" s="2514">
        <v>0</v>
      </c>
    </row>
    <row r="1057" spans="1:10" x14ac:dyDescent="0.2">
      <c r="A1057" s="923" t="s">
        <v>973</v>
      </c>
      <c r="B1057" s="2510">
        <v>0</v>
      </c>
      <c r="C1057" s="2511">
        <v>7096999.9999999981</v>
      </c>
      <c r="D1057" s="2512">
        <v>0</v>
      </c>
      <c r="E1057" s="2513">
        <v>0</v>
      </c>
      <c r="F1057" s="2510">
        <v>0</v>
      </c>
      <c r="G1057" s="2512">
        <v>0</v>
      </c>
      <c r="H1057" s="2513">
        <v>0</v>
      </c>
      <c r="I1057" s="2510">
        <v>0</v>
      </c>
      <c r="J1057" s="2514">
        <v>0</v>
      </c>
    </row>
    <row r="1058" spans="1:10" x14ac:dyDescent="0.2">
      <c r="A1058" s="923" t="s">
        <v>293</v>
      </c>
      <c r="B1058" s="2510">
        <v>136</v>
      </c>
      <c r="C1058" s="2511">
        <v>1855999.9999999998</v>
      </c>
      <c r="D1058" s="2512">
        <v>252.41599999999997</v>
      </c>
      <c r="E1058" s="2513">
        <v>0.26683598194532809</v>
      </c>
      <c r="F1058" s="2510">
        <v>0.24124138987750063</v>
      </c>
      <c r="G1058" s="2512">
        <v>1.0228217225810486E-2</v>
      </c>
      <c r="H1058" s="2513">
        <v>0.23756914385101888</v>
      </c>
      <c r="I1058" s="2510">
        <v>0.21183869533245073</v>
      </c>
      <c r="J1058" s="2514">
        <v>5.4693724548064903E-3</v>
      </c>
    </row>
    <row r="1059" spans="1:10" x14ac:dyDescent="0.2">
      <c r="A1059" s="897" t="s">
        <v>975</v>
      </c>
      <c r="B1059" s="2510">
        <v>0</v>
      </c>
      <c r="C1059" s="2511">
        <v>1652000.0000000005</v>
      </c>
      <c r="D1059" s="2512">
        <v>0</v>
      </c>
      <c r="E1059" s="2513">
        <v>0</v>
      </c>
      <c r="F1059" s="2510">
        <v>0</v>
      </c>
      <c r="G1059" s="2512">
        <v>0</v>
      </c>
      <c r="H1059" s="2513">
        <v>0</v>
      </c>
      <c r="I1059" s="2510">
        <v>0</v>
      </c>
      <c r="J1059" s="2514">
        <v>0</v>
      </c>
    </row>
    <row r="1060" spans="1:10" x14ac:dyDescent="0.2">
      <c r="A1060" s="923" t="s">
        <v>1161</v>
      </c>
      <c r="B1060" s="2510">
        <v>0</v>
      </c>
      <c r="C1060" s="2511">
        <v>0</v>
      </c>
      <c r="D1060" s="2512">
        <v>0</v>
      </c>
      <c r="E1060" s="2513">
        <v>0</v>
      </c>
      <c r="F1060" s="2510">
        <v>0</v>
      </c>
      <c r="G1060" s="2512">
        <v>0</v>
      </c>
      <c r="H1060" s="2513">
        <v>0</v>
      </c>
      <c r="I1060" s="2510">
        <v>0</v>
      </c>
      <c r="J1060" s="2514">
        <v>0</v>
      </c>
    </row>
    <row r="1061" spans="1:10" x14ac:dyDescent="0.2">
      <c r="A1061" s="2515" t="s">
        <v>294</v>
      </c>
      <c r="B1061" s="2516">
        <v>11308.2</v>
      </c>
      <c r="C1061" s="2515"/>
      <c r="D1061" s="2517">
        <v>15365.671999999999</v>
      </c>
      <c r="E1061" s="2518">
        <v>22.18701949289823</v>
      </c>
      <c r="F1061" s="2516">
        <v>20.05886680156436</v>
      </c>
      <c r="G1061" s="2517">
        <v>0.85046122083022158</v>
      </c>
      <c r="H1061" s="2518">
        <v>14.46187857241844</v>
      </c>
      <c r="I1061" s="2516">
        <v>12.895553013225664</v>
      </c>
      <c r="J1061" s="2519">
        <v>0.33294475463675582</v>
      </c>
    </row>
    <row r="1062" spans="1:10" x14ac:dyDescent="0.2">
      <c r="A1062" s="2520" t="s">
        <v>1840</v>
      </c>
      <c r="B1062" s="2521">
        <v>26546.439000000002</v>
      </c>
      <c r="C1062" s="2520"/>
      <c r="D1062" s="2522">
        <v>77796.146228811296</v>
      </c>
      <c r="E1062" s="2523">
        <v>52.084890571446721</v>
      </c>
      <c r="F1062" s="2521">
        <v>47.08896941660506</v>
      </c>
      <c r="G1062" s="2522">
        <v>1.9964907695862302</v>
      </c>
      <c r="H1062" s="2523">
        <v>73.220254874839043</v>
      </c>
      <c r="I1062" s="2521">
        <v>65.289974165678672</v>
      </c>
      <c r="J1062" s="2524">
        <v>1.6856938517128799</v>
      </c>
    </row>
    <row r="1063" spans="1:10" x14ac:dyDescent="0.2">
      <c r="A1063" s="2525" t="s">
        <v>200</v>
      </c>
      <c r="B1063" s="2526">
        <v>50967.639000000003</v>
      </c>
      <c r="C1063" s="2527"/>
      <c r="D1063" s="2528">
        <v>106249.48842611129</v>
      </c>
      <c r="E1063" s="2529">
        <v>100</v>
      </c>
      <c r="F1063" s="2526">
        <v>90.408118170108139</v>
      </c>
      <c r="G1063" s="2528">
        <v>3.8331476704315461</v>
      </c>
      <c r="H1063" s="2529">
        <v>100</v>
      </c>
      <c r="I1063" s="2526">
        <v>89.169280108740111</v>
      </c>
      <c r="J1063" s="2530">
        <v>2.3022234142647617</v>
      </c>
    </row>
    <row r="1064" spans="1:10" x14ac:dyDescent="0.2">
      <c r="A1064" s="2550" t="s">
        <v>1857</v>
      </c>
      <c r="B1064" s="2510"/>
      <c r="C1064" s="2509"/>
      <c r="D1064" s="2512"/>
      <c r="E1064" s="2513"/>
      <c r="F1064" s="2510">
        <v>0</v>
      </c>
      <c r="G1064" s="2512"/>
      <c r="H1064" s="2513"/>
      <c r="I1064" s="2510">
        <v>0</v>
      </c>
      <c r="J1064" s="2514">
        <v>0</v>
      </c>
    </row>
    <row r="1065" spans="1:10" x14ac:dyDescent="0.2">
      <c r="A1065" s="2160" t="s">
        <v>1841</v>
      </c>
      <c r="B1065" s="2510">
        <v>0</v>
      </c>
      <c r="C1065" s="2511">
        <v>6074131.1697809063</v>
      </c>
      <c r="D1065" s="2512">
        <v>0</v>
      </c>
      <c r="E1065" s="2513">
        <v>0</v>
      </c>
      <c r="F1065" s="2510">
        <v>0</v>
      </c>
      <c r="G1065" s="2512">
        <v>0</v>
      </c>
      <c r="H1065" s="2513">
        <v>0</v>
      </c>
      <c r="I1065" s="2510">
        <v>0</v>
      </c>
      <c r="J1065" s="2514">
        <v>0</v>
      </c>
    </row>
    <row r="1066" spans="1:10" x14ac:dyDescent="0.2">
      <c r="A1066" s="2160" t="s">
        <v>1842</v>
      </c>
      <c r="B1066" s="2510">
        <v>4544.25</v>
      </c>
      <c r="C1066" s="2511">
        <v>1319748.8219296124</v>
      </c>
      <c r="D1066" s="2512">
        <v>5997.2685840536415</v>
      </c>
      <c r="E1066" s="2513">
        <v>96.763787122862382</v>
      </c>
      <c r="F1066" s="2510">
        <v>8.0607440143443547</v>
      </c>
      <c r="G1066" s="2512">
        <v>0.34176158917933308</v>
      </c>
      <c r="H1066" s="2513">
        <v>86.539124153693962</v>
      </c>
      <c r="I1066" s="2510">
        <v>5.0331736197555532</v>
      </c>
      <c r="J1066" s="2514">
        <v>0.12994935185447559</v>
      </c>
    </row>
    <row r="1067" spans="1:10" x14ac:dyDescent="0.2">
      <c r="A1067" s="2547" t="s">
        <v>316</v>
      </c>
      <c r="B1067" s="2516">
        <v>4544.25</v>
      </c>
      <c r="C1067" s="2515"/>
      <c r="D1067" s="2517">
        <v>5997.2685840536415</v>
      </c>
      <c r="E1067" s="2518">
        <v>96.763787122862382</v>
      </c>
      <c r="F1067" s="2516">
        <v>8.0607440143443547</v>
      </c>
      <c r="G1067" s="2517">
        <v>0.34176158917933308</v>
      </c>
      <c r="H1067" s="2518">
        <v>86.539124153693962</v>
      </c>
      <c r="I1067" s="2516">
        <v>5.0331736197555532</v>
      </c>
      <c r="J1067" s="2519">
        <v>0.12994935185447559</v>
      </c>
    </row>
    <row r="1068" spans="1:10" x14ac:dyDescent="0.2">
      <c r="A1068" s="2160" t="s">
        <v>1843</v>
      </c>
      <c r="B1068" s="2510">
        <v>0</v>
      </c>
      <c r="C1068" s="2511">
        <v>7593939.7198018646</v>
      </c>
      <c r="D1068" s="2512">
        <v>0</v>
      </c>
      <c r="E1068" s="2513">
        <v>0</v>
      </c>
      <c r="F1068" s="2510">
        <v>0</v>
      </c>
      <c r="G1068" s="2512">
        <v>0</v>
      </c>
      <c r="H1068" s="2513">
        <v>0</v>
      </c>
      <c r="I1068" s="2510">
        <v>0</v>
      </c>
      <c r="J1068" s="2514">
        <v>0</v>
      </c>
    </row>
    <row r="1069" spans="1:10" x14ac:dyDescent="0.2">
      <c r="A1069" s="2547" t="s">
        <v>322</v>
      </c>
      <c r="B1069" s="2516">
        <v>0</v>
      </c>
      <c r="C1069" s="2531"/>
      <c r="D1069" s="2517">
        <v>0</v>
      </c>
      <c r="E1069" s="2518">
        <v>0</v>
      </c>
      <c r="F1069" s="2516">
        <v>0</v>
      </c>
      <c r="G1069" s="2517">
        <v>0</v>
      </c>
      <c r="H1069" s="2518">
        <v>0</v>
      </c>
      <c r="I1069" s="2516">
        <v>0</v>
      </c>
      <c r="J1069" s="2519">
        <v>0</v>
      </c>
    </row>
    <row r="1070" spans="1:10" x14ac:dyDescent="0.2">
      <c r="A1070" s="2160" t="s">
        <v>1543</v>
      </c>
      <c r="B1070" s="2510">
        <v>41.58</v>
      </c>
      <c r="C1070" s="2511">
        <v>8640000</v>
      </c>
      <c r="D1070" s="2512">
        <v>359.25119999999998</v>
      </c>
      <c r="E1070" s="2513">
        <v>0.8853910477127398</v>
      </c>
      <c r="F1070" s="2510">
        <v>7.3756007287547609E-2</v>
      </c>
      <c r="G1070" s="2512">
        <v>3.1271270018323524E-3</v>
      </c>
      <c r="H1070" s="2513">
        <v>5.1839072676898255</v>
      </c>
      <c r="I1070" s="2510">
        <v>0.30149953055518403</v>
      </c>
      <c r="J1070" s="2514">
        <v>7.7842871198187816E-3</v>
      </c>
    </row>
    <row r="1071" spans="1:10" x14ac:dyDescent="0.2">
      <c r="A1071" s="2160" t="s">
        <v>212</v>
      </c>
      <c r="B1071" s="2510">
        <v>108.75</v>
      </c>
      <c r="C1071" s="2511">
        <v>4816000</v>
      </c>
      <c r="D1071" s="2512">
        <v>523.74</v>
      </c>
      <c r="E1071" s="2513">
        <v>2.315687264039453</v>
      </c>
      <c r="F1071" s="2510">
        <v>0.19290442021454554</v>
      </c>
      <c r="G1071" s="2512">
        <v>8.1788134066683119E-3</v>
      </c>
      <c r="H1071" s="2513">
        <v>7.5574405663220308</v>
      </c>
      <c r="I1071" s="2510">
        <v>0.43954582234651435</v>
      </c>
      <c r="J1071" s="2514">
        <v>1.1348445144049313E-2</v>
      </c>
    </row>
    <row r="1072" spans="1:10" x14ac:dyDescent="0.2">
      <c r="A1072" s="2547" t="s">
        <v>317</v>
      </c>
      <c r="B1072" s="2516">
        <v>150.32999999999998</v>
      </c>
      <c r="C1072" s="2531"/>
      <c r="D1072" s="2517">
        <v>882.99119999999994</v>
      </c>
      <c r="E1072" s="2518">
        <v>3.2010783117521924</v>
      </c>
      <c r="F1072" s="2516">
        <v>0.26666042750209312</v>
      </c>
      <c r="G1072" s="2517">
        <v>1.1305940408500663E-2</v>
      </c>
      <c r="H1072" s="2518">
        <v>12.741347834011854</v>
      </c>
      <c r="I1072" s="2516">
        <v>0.74104535290169837</v>
      </c>
      <c r="J1072" s="2519">
        <v>1.9132732263868094E-2</v>
      </c>
    </row>
    <row r="1073" spans="1:10" x14ac:dyDescent="0.2">
      <c r="A1073" s="2160" t="s">
        <v>1844</v>
      </c>
      <c r="B1073" s="2510">
        <v>1.65</v>
      </c>
      <c r="C1073" s="2511">
        <v>30220717.109895468</v>
      </c>
      <c r="D1073" s="2512">
        <v>49.864183231327516</v>
      </c>
      <c r="E1073" s="2513">
        <v>3.5134565385426184E-2</v>
      </c>
      <c r="F1073" s="2510">
        <v>2.926825686013794E-3</v>
      </c>
      <c r="G1073" s="2512">
        <v>1.2409234134255369E-4</v>
      </c>
      <c r="H1073" s="2513">
        <v>0.7195280122941714</v>
      </c>
      <c r="I1073" s="2510">
        <v>4.1848232756808962E-2</v>
      </c>
      <c r="J1073" s="2514">
        <v>1.0804615802756021E-3</v>
      </c>
    </row>
    <row r="1074" spans="1:10" x14ac:dyDescent="0.2">
      <c r="A1074" s="2547" t="s">
        <v>318</v>
      </c>
      <c r="B1074" s="2516">
        <v>1.65</v>
      </c>
      <c r="C1074" s="2515"/>
      <c r="D1074" s="2517">
        <v>49.864183231327516</v>
      </c>
      <c r="E1074" s="2518">
        <v>3.5134565385426184E-2</v>
      </c>
      <c r="F1074" s="2516">
        <v>2.926825686013794E-3</v>
      </c>
      <c r="G1074" s="2517">
        <v>1.2409234134255369E-4</v>
      </c>
      <c r="H1074" s="2518">
        <v>0.7195280122941714</v>
      </c>
      <c r="I1074" s="2516">
        <v>4.1848232756808962E-2</v>
      </c>
      <c r="J1074" s="2519">
        <v>1.0804615802756021E-3</v>
      </c>
    </row>
    <row r="1075" spans="1:10" x14ac:dyDescent="0.2">
      <c r="A1075" s="2532" t="s">
        <v>136</v>
      </c>
      <c r="B1075" s="2521">
        <v>4696.2299999999996</v>
      </c>
      <c r="C1075" s="2520"/>
      <c r="D1075" s="2522">
        <v>6930.1239672849697</v>
      </c>
      <c r="E1075" s="2523">
        <v>100</v>
      </c>
      <c r="F1075" s="2521">
        <v>8.3303312675324612</v>
      </c>
      <c r="G1075" s="2522">
        <v>0.35319162192917625</v>
      </c>
      <c r="H1075" s="2523">
        <v>100</v>
      </c>
      <c r="I1075" s="2521">
        <v>5.8160672054140612</v>
      </c>
      <c r="J1075" s="2524">
        <v>0.15016254569861931</v>
      </c>
    </row>
    <row r="1076" spans="1:10" x14ac:dyDescent="0.2">
      <c r="A1076" s="2550" t="s">
        <v>1858</v>
      </c>
      <c r="B1076" s="2510"/>
      <c r="C1076" s="2509"/>
      <c r="D1076" s="2512"/>
      <c r="E1076" s="2513"/>
      <c r="F1076" s="2510">
        <v>0</v>
      </c>
      <c r="G1076" s="2512"/>
      <c r="H1076" s="2513"/>
      <c r="I1076" s="2510">
        <v>0</v>
      </c>
      <c r="J1076" s="2514">
        <v>0</v>
      </c>
    </row>
    <row r="1077" spans="1:10" x14ac:dyDescent="0.2">
      <c r="A1077" s="2159" t="s">
        <v>1545</v>
      </c>
      <c r="B1077" s="2510">
        <v>650</v>
      </c>
      <c r="C1077" s="2511">
        <v>8600000</v>
      </c>
      <c r="D1077" s="2512">
        <v>5590</v>
      </c>
      <c r="E1077" s="2513">
        <v>91.394825646794146</v>
      </c>
      <c r="F1077" s="2510">
        <v>1.152991936914525</v>
      </c>
      <c r="G1077" s="2512">
        <v>4.8884861741006001E-2</v>
      </c>
      <c r="H1077" s="2513">
        <v>93.553353862632221</v>
      </c>
      <c r="I1077" s="2510">
        <v>4.6913757721713356</v>
      </c>
      <c r="J1077" s="2514">
        <v>0.12112461976407313</v>
      </c>
    </row>
    <row r="1078" spans="1:10" x14ac:dyDescent="0.2">
      <c r="A1078" s="2159" t="s">
        <v>214</v>
      </c>
      <c r="B1078" s="2510">
        <v>60</v>
      </c>
      <c r="C1078" s="2511">
        <v>6300000</v>
      </c>
      <c r="D1078" s="2512">
        <v>378</v>
      </c>
      <c r="E1078" s="2513">
        <v>8.4364454443194603</v>
      </c>
      <c r="F1078" s="2510">
        <v>0.10643002494595616</v>
      </c>
      <c r="G1078" s="2512">
        <v>4.5124487760928606E-3</v>
      </c>
      <c r="H1078" s="2513">
        <v>6.3261480787253976</v>
      </c>
      <c r="I1078" s="2510">
        <v>0.31723435454038723</v>
      </c>
      <c r="J1078" s="2514">
        <v>8.1905377944221196E-3</v>
      </c>
    </row>
    <row r="1079" spans="1:10" x14ac:dyDescent="0.2">
      <c r="A1079" s="2159" t="s">
        <v>215</v>
      </c>
      <c r="B1079" s="2510">
        <v>0</v>
      </c>
      <c r="C1079" s="2511">
        <v>6000000</v>
      </c>
      <c r="D1079" s="2512">
        <v>0</v>
      </c>
      <c r="E1079" s="2513">
        <v>0</v>
      </c>
      <c r="F1079" s="2510">
        <v>0</v>
      </c>
      <c r="G1079" s="2512">
        <v>0</v>
      </c>
      <c r="H1079" s="2513">
        <v>0</v>
      </c>
      <c r="I1079" s="2510">
        <v>0</v>
      </c>
      <c r="J1079" s="2514">
        <v>0</v>
      </c>
    </row>
    <row r="1080" spans="1:10" x14ac:dyDescent="0.2">
      <c r="A1080" s="2159" t="s">
        <v>216</v>
      </c>
      <c r="B1080" s="2510">
        <v>0</v>
      </c>
      <c r="C1080" s="2511">
        <v>15600000</v>
      </c>
      <c r="D1080" s="2512">
        <v>0</v>
      </c>
      <c r="E1080" s="2513">
        <v>0</v>
      </c>
      <c r="F1080" s="2510">
        <v>0</v>
      </c>
      <c r="G1080" s="2512">
        <v>0</v>
      </c>
      <c r="H1080" s="2513">
        <v>0</v>
      </c>
      <c r="I1080" s="2510">
        <v>0</v>
      </c>
      <c r="J1080" s="2514">
        <v>0</v>
      </c>
    </row>
    <row r="1081" spans="1:10" x14ac:dyDescent="0.2">
      <c r="A1081" s="2159" t="s">
        <v>1547</v>
      </c>
      <c r="B1081" s="2510">
        <v>0</v>
      </c>
      <c r="C1081" s="2511">
        <v>8000000</v>
      </c>
      <c r="D1081" s="2512">
        <v>0</v>
      </c>
      <c r="E1081" s="2513">
        <v>0</v>
      </c>
      <c r="F1081" s="2510">
        <v>0</v>
      </c>
      <c r="G1081" s="2512">
        <v>0</v>
      </c>
      <c r="H1081" s="2513">
        <v>0</v>
      </c>
      <c r="I1081" s="2510">
        <v>0</v>
      </c>
      <c r="J1081" s="2514">
        <v>0</v>
      </c>
    </row>
    <row r="1082" spans="1:10" x14ac:dyDescent="0.2">
      <c r="A1082" s="2159" t="s">
        <v>1548</v>
      </c>
      <c r="B1082" s="2510">
        <v>1.2</v>
      </c>
      <c r="C1082" s="2511">
        <v>6000000</v>
      </c>
      <c r="D1082" s="2512">
        <v>7.2</v>
      </c>
      <c r="E1082" s="2513">
        <v>0.16872890888638917</v>
      </c>
      <c r="F1082" s="2510">
        <v>2.1286004989191231E-3</v>
      </c>
      <c r="G1082" s="2512">
        <v>9.0248975521857217E-5</v>
      </c>
      <c r="H1082" s="2513">
        <v>0.12049805864238854</v>
      </c>
      <c r="I1082" s="2510">
        <v>6.0425591341026147E-3</v>
      </c>
      <c r="J1082" s="2514">
        <v>1.5601024370327847E-4</v>
      </c>
    </row>
    <row r="1083" spans="1:10" x14ac:dyDescent="0.2">
      <c r="A1083" s="2532" t="s">
        <v>128</v>
      </c>
      <c r="B1083" s="2521">
        <v>711.2</v>
      </c>
      <c r="C1083" s="2520"/>
      <c r="D1083" s="2522">
        <v>5975.2</v>
      </c>
      <c r="E1083" s="2523">
        <v>100</v>
      </c>
      <c r="F1083" s="2521">
        <v>1.2615505623594003</v>
      </c>
      <c r="G1083" s="2522">
        <v>5.3487559492620712E-2</v>
      </c>
      <c r="H1083" s="2523">
        <v>100</v>
      </c>
      <c r="I1083" s="2521">
        <v>5.0146526858458254</v>
      </c>
      <c r="J1083" s="2524">
        <v>0.12947116780219853</v>
      </c>
    </row>
    <row r="1084" spans="1:10" ht="14.25" thickBot="1" x14ac:dyDescent="0.25">
      <c r="A1084" s="2533" t="s">
        <v>1845</v>
      </c>
      <c r="B1084" s="2526">
        <v>56375.069000000003</v>
      </c>
      <c r="C1084" s="2534"/>
      <c r="D1084" s="2528">
        <v>119154.81239339626</v>
      </c>
      <c r="E1084" s="2535"/>
      <c r="F1084" s="2536">
        <v>100</v>
      </c>
      <c r="G1084" s="2537">
        <v>4.2398268518533433</v>
      </c>
      <c r="H1084" s="2538"/>
      <c r="I1084" s="2536">
        <v>100</v>
      </c>
      <c r="J1084" s="2539">
        <v>2.5818571277655797</v>
      </c>
    </row>
    <row r="1085" spans="1:10" ht="15" thickBot="1" x14ac:dyDescent="0.25">
      <c r="A1085" s="2540" t="s">
        <v>1846</v>
      </c>
      <c r="B1085" s="2541">
        <v>1329654.982852824</v>
      </c>
      <c r="C1085" s="2542"/>
      <c r="D1085" s="2543">
        <v>4615081.5671398742</v>
      </c>
      <c r="E1085" s="2544"/>
      <c r="F1085" s="2101"/>
      <c r="G1085" s="2101"/>
      <c r="H1085" s="2101"/>
      <c r="I1085" s="2101"/>
      <c r="J1085" s="2101"/>
    </row>
    <row r="1086" spans="1:10" ht="16.5" thickBot="1" x14ac:dyDescent="0.3">
      <c r="A1086" s="2545" t="s">
        <v>1847</v>
      </c>
      <c r="B1086" s="2552">
        <v>4.2398268518533433</v>
      </c>
      <c r="C1086" s="2546"/>
      <c r="D1086" s="2553">
        <v>2.5818571277655797</v>
      </c>
      <c r="E1086" s="2544"/>
      <c r="F1086" s="2101"/>
      <c r="G1086" s="2101"/>
      <c r="H1086" s="2101"/>
      <c r="I1086" s="2101"/>
      <c r="J1086" s="2101"/>
    </row>
    <row r="1087" spans="1:10" x14ac:dyDescent="0.2">
      <c r="A1087" s="471" t="s">
        <v>2035</v>
      </c>
      <c r="B1087" s="375"/>
      <c r="C1087" s="375"/>
      <c r="D1087" s="1794"/>
      <c r="E1087" s="375"/>
      <c r="F1087" s="375"/>
      <c r="H1087" s="375"/>
      <c r="I1087" s="375"/>
      <c r="J1087" s="375"/>
    </row>
    <row r="1088" spans="1:10" x14ac:dyDescent="0.2">
      <c r="A1088" s="375" t="s">
        <v>1848</v>
      </c>
      <c r="B1088" s="375"/>
      <c r="C1088" s="375"/>
      <c r="D1088" s="375"/>
      <c r="E1088" s="375"/>
      <c r="F1088" s="375"/>
      <c r="G1088" s="375"/>
      <c r="H1088" s="375"/>
      <c r="I1088" s="375"/>
      <c r="J1088" s="375"/>
    </row>
    <row r="1089" spans="1:10" x14ac:dyDescent="0.2">
      <c r="A1089" s="375" t="s">
        <v>2036</v>
      </c>
      <c r="B1089" s="375"/>
      <c r="C1089" s="375"/>
      <c r="D1089" s="375"/>
      <c r="E1089" s="375"/>
      <c r="F1089" s="375"/>
      <c r="G1089" s="375"/>
      <c r="H1089" s="375"/>
      <c r="I1089" s="375"/>
      <c r="J1089" s="375"/>
    </row>
    <row r="1093" spans="1:10" ht="13.5" thickBot="1" x14ac:dyDescent="0.25">
      <c r="A1093" s="3564" t="s">
        <v>2033</v>
      </c>
      <c r="B1093" s="3564"/>
      <c r="C1093" s="3564"/>
      <c r="D1093" s="3564"/>
      <c r="E1093" s="3564"/>
      <c r="F1093" s="3564"/>
      <c r="G1093" s="3564"/>
      <c r="H1093" s="3564"/>
      <c r="I1093" s="3564"/>
      <c r="J1093" s="3564"/>
    </row>
    <row r="1094" spans="1:10" ht="13.5" customHeight="1" thickBot="1" x14ac:dyDescent="0.25">
      <c r="A1094" s="3569" t="s">
        <v>1860</v>
      </c>
      <c r="B1094" s="3575" t="s">
        <v>1270</v>
      </c>
      <c r="C1094" s="3575" t="s">
        <v>1837</v>
      </c>
      <c r="D1094" s="3577" t="s">
        <v>1849</v>
      </c>
      <c r="E1094" s="3571" t="s">
        <v>1854</v>
      </c>
      <c r="F1094" s="3572"/>
      <c r="G1094" s="3573"/>
      <c r="H1094" s="3571" t="s">
        <v>1855</v>
      </c>
      <c r="I1094" s="3572"/>
      <c r="J1094" s="3574"/>
    </row>
    <row r="1095" spans="1:10" ht="13.5" customHeight="1" thickBot="1" x14ac:dyDescent="0.25">
      <c r="A1095" s="3570"/>
      <c r="B1095" s="3576"/>
      <c r="C1095" s="3576"/>
      <c r="D1095" s="3578"/>
      <c r="E1095" s="2500" t="s">
        <v>1853</v>
      </c>
      <c r="F1095" s="2499" t="s">
        <v>1229</v>
      </c>
      <c r="G1095" s="2501" t="s">
        <v>1838</v>
      </c>
      <c r="H1095" s="2500" t="s">
        <v>1853</v>
      </c>
      <c r="I1095" s="2499" t="s">
        <v>1229</v>
      </c>
      <c r="J1095" s="2502" t="s">
        <v>1838</v>
      </c>
    </row>
    <row r="1096" spans="1:10" x14ac:dyDescent="0.2">
      <c r="A1096" s="2551" t="s">
        <v>1856</v>
      </c>
      <c r="B1096" s="2503"/>
      <c r="C1096" s="2503"/>
      <c r="D1096" s="2504"/>
      <c r="E1096" s="2505"/>
      <c r="F1096" s="2506"/>
      <c r="G1096" s="2507"/>
      <c r="H1096" s="2505"/>
      <c r="I1096" s="2506"/>
      <c r="J1096" s="2508"/>
    </row>
    <row r="1097" spans="1:10" x14ac:dyDescent="0.2">
      <c r="A1097" s="923" t="s">
        <v>416</v>
      </c>
      <c r="B1097" s="2510">
        <v>0</v>
      </c>
      <c r="C1097" s="2511">
        <v>3800000</v>
      </c>
      <c r="D1097" s="2512">
        <v>0</v>
      </c>
      <c r="E1097" s="2513">
        <v>0</v>
      </c>
      <c r="F1097" s="2510">
        <v>0</v>
      </c>
      <c r="G1097" s="2512">
        <v>0</v>
      </c>
      <c r="H1097" s="2513">
        <v>0</v>
      </c>
      <c r="I1097" s="2510">
        <v>0</v>
      </c>
      <c r="J1097" s="2514">
        <v>0</v>
      </c>
    </row>
    <row r="1098" spans="1:10" x14ac:dyDescent="0.2">
      <c r="A1098" s="923" t="s">
        <v>417</v>
      </c>
      <c r="B1098" s="2510">
        <v>2057.4</v>
      </c>
      <c r="C1098" s="2511">
        <v>1006400</v>
      </c>
      <c r="D1098" s="2512">
        <v>2070.56736</v>
      </c>
      <c r="E1098" s="2513">
        <v>26.545247169874621</v>
      </c>
      <c r="F1098" s="2510">
        <v>21.798261192944654</v>
      </c>
      <c r="G1098" s="2512">
        <v>0.1547318685322242</v>
      </c>
      <c r="H1098" s="2513">
        <v>4.4809424506252009</v>
      </c>
      <c r="I1098" s="2510">
        <v>4.2021484302145522</v>
      </c>
      <c r="J1098" s="2514">
        <v>4.4865238671896374E-2</v>
      </c>
    </row>
    <row r="1099" spans="1:10" x14ac:dyDescent="0.2">
      <c r="A1099" s="923" t="s">
        <v>285</v>
      </c>
      <c r="B1099" s="2510">
        <v>332.09999999999997</v>
      </c>
      <c r="C1099" s="2511">
        <v>1367762.75</v>
      </c>
      <c r="D1099" s="2512">
        <v>454.23400927499995</v>
      </c>
      <c r="E1099" s="2513">
        <v>4.2848627321451147</v>
      </c>
      <c r="F1099" s="2510">
        <v>3.5186169642154748</v>
      </c>
      <c r="G1099" s="2512">
        <v>2.497640397567398E-2</v>
      </c>
      <c r="H1099" s="2513">
        <v>0.98301388015603042</v>
      </c>
      <c r="I1099" s="2510">
        <v>0.92185299831298584</v>
      </c>
      <c r="J1099" s="2514">
        <v>9.8423831229597202E-3</v>
      </c>
    </row>
    <row r="1100" spans="1:10" x14ac:dyDescent="0.2">
      <c r="A1100" s="923" t="s">
        <v>206</v>
      </c>
      <c r="B1100" s="2510">
        <v>31.9</v>
      </c>
      <c r="C1100" s="2511">
        <v>5133502</v>
      </c>
      <c r="D1100" s="2512">
        <v>163.75871379999998</v>
      </c>
      <c r="E1100" s="2513">
        <v>0.41158422509915443</v>
      </c>
      <c r="F1100" s="2510">
        <v>0.33798217753229048</v>
      </c>
      <c r="G1100" s="2512">
        <v>2.3991185992893712E-3</v>
      </c>
      <c r="H1100" s="2513">
        <v>0.35439241750927764</v>
      </c>
      <c r="I1100" s="2510">
        <v>0.33234292948992689</v>
      </c>
      <c r="J1100" s="2514">
        <v>3.5483384511768644E-3</v>
      </c>
    </row>
    <row r="1101" spans="1:10" x14ac:dyDescent="0.2">
      <c r="A1101" s="923" t="s">
        <v>435</v>
      </c>
      <c r="B1101" s="2510">
        <v>0</v>
      </c>
      <c r="C1101" s="2511">
        <v>1029687.5</v>
      </c>
      <c r="D1101" s="2512">
        <v>0</v>
      </c>
      <c r="E1101" s="2513">
        <v>0</v>
      </c>
      <c r="F1101" s="2510">
        <v>0</v>
      </c>
      <c r="G1101" s="2512">
        <v>0</v>
      </c>
      <c r="H1101" s="2513">
        <v>0</v>
      </c>
      <c r="I1101" s="2510">
        <v>0</v>
      </c>
      <c r="J1101" s="2514">
        <v>0</v>
      </c>
    </row>
    <row r="1102" spans="1:10" x14ac:dyDescent="0.2">
      <c r="A1102" s="925" t="s">
        <v>437</v>
      </c>
      <c r="B1102" s="2510">
        <v>0</v>
      </c>
      <c r="C1102" s="2511">
        <v>7750000</v>
      </c>
      <c r="D1102" s="2512">
        <v>0</v>
      </c>
      <c r="E1102" s="2513">
        <v>0</v>
      </c>
      <c r="F1102" s="2510">
        <v>0</v>
      </c>
      <c r="G1102" s="2512">
        <v>0</v>
      </c>
      <c r="H1102" s="2513">
        <v>0</v>
      </c>
      <c r="I1102" s="2510">
        <v>0</v>
      </c>
      <c r="J1102" s="2514">
        <v>0</v>
      </c>
    </row>
    <row r="1103" spans="1:10" x14ac:dyDescent="0.2">
      <c r="A1103" s="2097" t="s">
        <v>436</v>
      </c>
      <c r="B1103" s="2510">
        <v>0</v>
      </c>
      <c r="C1103" s="2511">
        <v>0</v>
      </c>
      <c r="D1103" s="2512">
        <v>0</v>
      </c>
      <c r="E1103" s="2513">
        <v>0</v>
      </c>
      <c r="F1103" s="2510">
        <v>0</v>
      </c>
      <c r="G1103" s="2512">
        <v>0</v>
      </c>
      <c r="H1103" s="2513">
        <v>0</v>
      </c>
      <c r="I1103" s="2510">
        <v>0</v>
      </c>
      <c r="J1103" s="2514">
        <v>0</v>
      </c>
    </row>
    <row r="1104" spans="1:10" x14ac:dyDescent="0.2">
      <c r="A1104" s="2515" t="s">
        <v>286</v>
      </c>
      <c r="B1104" s="2516">
        <v>2421.4</v>
      </c>
      <c r="C1104" s="2515"/>
      <c r="D1104" s="2517">
        <v>2688.560083075</v>
      </c>
      <c r="E1104" s="2518">
        <v>31.24169412711889</v>
      </c>
      <c r="F1104" s="2516">
        <v>25.654860334692419</v>
      </c>
      <c r="G1104" s="2517">
        <v>0.18210739110718757</v>
      </c>
      <c r="H1104" s="2518">
        <v>5.818348748290509</v>
      </c>
      <c r="I1104" s="2516">
        <v>5.4563443580174651</v>
      </c>
      <c r="J1104" s="2519">
        <v>5.825596024603296E-2</v>
      </c>
    </row>
    <row r="1105" spans="1:10" x14ac:dyDescent="0.2">
      <c r="A1105" s="931" t="s">
        <v>418</v>
      </c>
      <c r="B1105" s="2510">
        <v>0</v>
      </c>
      <c r="C1105" s="2511">
        <v>3883500</v>
      </c>
      <c r="D1105" s="2512">
        <v>0</v>
      </c>
      <c r="E1105" s="2513">
        <v>0</v>
      </c>
      <c r="F1105" s="2510">
        <v>0</v>
      </c>
      <c r="G1105" s="2512">
        <v>0</v>
      </c>
      <c r="H1105" s="2513">
        <v>0</v>
      </c>
      <c r="I1105" s="2510">
        <v>0</v>
      </c>
      <c r="J1105" s="2514">
        <v>0</v>
      </c>
    </row>
    <row r="1106" spans="1:10" x14ac:dyDescent="0.2">
      <c r="A1106" s="931" t="s">
        <v>419</v>
      </c>
      <c r="B1106" s="2510">
        <v>0</v>
      </c>
      <c r="C1106" s="2511">
        <v>1010499.9999999999</v>
      </c>
      <c r="D1106" s="2512">
        <v>0</v>
      </c>
      <c r="E1106" s="2513">
        <v>0</v>
      </c>
      <c r="F1106" s="2510">
        <v>0</v>
      </c>
      <c r="G1106" s="2512">
        <v>0</v>
      </c>
      <c r="H1106" s="2513">
        <v>0</v>
      </c>
      <c r="I1106" s="2510">
        <v>0</v>
      </c>
      <c r="J1106" s="2514">
        <v>0</v>
      </c>
    </row>
    <row r="1107" spans="1:10" x14ac:dyDescent="0.2">
      <c r="A1107" s="923" t="s">
        <v>97</v>
      </c>
      <c r="B1107" s="2510">
        <v>0</v>
      </c>
      <c r="C1107" s="2511">
        <v>998500</v>
      </c>
      <c r="D1107" s="2512">
        <v>0</v>
      </c>
      <c r="E1107" s="2513">
        <v>0</v>
      </c>
      <c r="F1107" s="2510">
        <v>0</v>
      </c>
      <c r="G1107" s="2512">
        <v>0</v>
      </c>
      <c r="H1107" s="2513">
        <v>0</v>
      </c>
      <c r="I1107" s="2510">
        <v>0</v>
      </c>
      <c r="J1107" s="2514">
        <v>0</v>
      </c>
    </row>
    <row r="1108" spans="1:10" x14ac:dyDescent="0.2">
      <c r="A1108" s="923" t="s">
        <v>423</v>
      </c>
      <c r="B1108" s="2510">
        <v>0</v>
      </c>
      <c r="C1108" s="2511">
        <v>1897499.9999999998</v>
      </c>
      <c r="D1108" s="2512">
        <v>0</v>
      </c>
      <c r="E1108" s="2513">
        <v>0</v>
      </c>
      <c r="F1108" s="2510">
        <v>0</v>
      </c>
      <c r="G1108" s="2512">
        <v>0</v>
      </c>
      <c r="H1108" s="2513">
        <v>0</v>
      </c>
      <c r="I1108" s="2510">
        <v>0</v>
      </c>
      <c r="J1108" s="2514">
        <v>0</v>
      </c>
    </row>
    <row r="1109" spans="1:10" x14ac:dyDescent="0.2">
      <c r="A1109" s="923" t="s">
        <v>424</v>
      </c>
      <c r="B1109" s="2510">
        <v>1.8</v>
      </c>
      <c r="C1109" s="2511">
        <v>1520140</v>
      </c>
      <c r="D1109" s="2512">
        <v>2.7362519999999999</v>
      </c>
      <c r="E1109" s="2513">
        <v>2.3224188250109027E-2</v>
      </c>
      <c r="F1109" s="2510">
        <v>1.9071094656994445E-2</v>
      </c>
      <c r="G1109" s="2512">
        <v>1.3537346328278583E-4</v>
      </c>
      <c r="H1109" s="2513">
        <v>5.9215594620443098E-3</v>
      </c>
      <c r="I1109" s="2510">
        <v>5.5531335365353336E-3</v>
      </c>
      <c r="J1109" s="2514">
        <v>5.9289352965775424E-5</v>
      </c>
    </row>
    <row r="1110" spans="1:10" x14ac:dyDescent="0.2">
      <c r="A1110" s="923" t="s">
        <v>429</v>
      </c>
      <c r="B1110" s="2510">
        <v>0</v>
      </c>
      <c r="C1110" s="2511">
        <v>1595500</v>
      </c>
      <c r="D1110" s="2512">
        <v>0</v>
      </c>
      <c r="E1110" s="2513">
        <v>0</v>
      </c>
      <c r="F1110" s="2510">
        <v>0</v>
      </c>
      <c r="G1110" s="2512">
        <v>0</v>
      </c>
      <c r="H1110" s="2513">
        <v>0</v>
      </c>
      <c r="I1110" s="2510">
        <v>0</v>
      </c>
      <c r="J1110" s="2514">
        <v>0</v>
      </c>
    </row>
    <row r="1111" spans="1:10" x14ac:dyDescent="0.2">
      <c r="A1111" s="923" t="s">
        <v>430</v>
      </c>
      <c r="B1111" s="2510">
        <v>0</v>
      </c>
      <c r="C1111" s="2511">
        <v>949000</v>
      </c>
      <c r="D1111" s="2512">
        <v>0</v>
      </c>
      <c r="E1111" s="2513">
        <v>0</v>
      </c>
      <c r="F1111" s="2510">
        <v>0</v>
      </c>
      <c r="G1111" s="2512">
        <v>0</v>
      </c>
      <c r="H1111" s="2513">
        <v>0</v>
      </c>
      <c r="I1111" s="2510">
        <v>0</v>
      </c>
      <c r="J1111" s="2514">
        <v>0</v>
      </c>
    </row>
    <row r="1112" spans="1:10" x14ac:dyDescent="0.2">
      <c r="A1112" s="923" t="s">
        <v>287</v>
      </c>
      <c r="B1112" s="2510">
        <v>0</v>
      </c>
      <c r="C1112" s="2511">
        <v>1286500.0000000002</v>
      </c>
      <c r="D1112" s="2512">
        <v>0</v>
      </c>
      <c r="E1112" s="2513">
        <v>0</v>
      </c>
      <c r="F1112" s="2510">
        <v>0</v>
      </c>
      <c r="G1112" s="2512">
        <v>0</v>
      </c>
      <c r="H1112" s="2513">
        <v>0</v>
      </c>
      <c r="I1112" s="2510">
        <v>0</v>
      </c>
      <c r="J1112" s="2514">
        <v>0</v>
      </c>
    </row>
    <row r="1113" spans="1:10" x14ac:dyDescent="0.2">
      <c r="A1113" s="923" t="s">
        <v>433</v>
      </c>
      <c r="B1113" s="2510">
        <v>0</v>
      </c>
      <c r="C1113" s="2511">
        <v>1540000</v>
      </c>
      <c r="D1113" s="2512">
        <v>0</v>
      </c>
      <c r="E1113" s="2513">
        <v>0</v>
      </c>
      <c r="F1113" s="2510">
        <v>0</v>
      </c>
      <c r="G1113" s="2512">
        <v>0</v>
      </c>
      <c r="H1113" s="2513">
        <v>0</v>
      </c>
      <c r="I1113" s="2510">
        <v>0</v>
      </c>
      <c r="J1113" s="2514">
        <v>0</v>
      </c>
    </row>
    <row r="1114" spans="1:10" x14ac:dyDescent="0.2">
      <c r="A1114" s="923" t="s">
        <v>434</v>
      </c>
      <c r="B1114" s="2510">
        <v>0</v>
      </c>
      <c r="C1114" s="2511">
        <v>905500</v>
      </c>
      <c r="D1114" s="2512">
        <v>0</v>
      </c>
      <c r="E1114" s="2513">
        <v>0</v>
      </c>
      <c r="F1114" s="2510">
        <v>0</v>
      </c>
      <c r="G1114" s="2512">
        <v>0</v>
      </c>
      <c r="H1114" s="2513">
        <v>0</v>
      </c>
      <c r="I1114" s="2510">
        <v>0</v>
      </c>
      <c r="J1114" s="2514">
        <v>0</v>
      </c>
    </row>
    <row r="1115" spans="1:10" x14ac:dyDescent="0.2">
      <c r="A1115" s="897" t="s">
        <v>99</v>
      </c>
      <c r="B1115" s="2510">
        <v>18</v>
      </c>
      <c r="C1115" s="2511">
        <v>1688500</v>
      </c>
      <c r="D1115" s="2512">
        <v>30.393000000000001</v>
      </c>
      <c r="E1115" s="2513">
        <v>0.23224188250109026</v>
      </c>
      <c r="F1115" s="2510">
        <v>0.19071094656994447</v>
      </c>
      <c r="G1115" s="2512">
        <v>1.3537346328278584E-3</v>
      </c>
      <c r="H1115" s="2513">
        <v>6.5773896823067723E-2</v>
      </c>
      <c r="I1115" s="2510">
        <v>6.1681594961252986E-2</v>
      </c>
      <c r="J1115" s="2514">
        <v>6.5855824123246419E-4</v>
      </c>
    </row>
    <row r="1116" spans="1:10" x14ac:dyDescent="0.2">
      <c r="A1116" s="2515" t="s">
        <v>288</v>
      </c>
      <c r="B1116" s="2516">
        <v>19.8</v>
      </c>
      <c r="C1116" s="2515"/>
      <c r="D1116" s="2517">
        <v>33.129252000000001</v>
      </c>
      <c r="E1116" s="2518">
        <v>0.25546607075119931</v>
      </c>
      <c r="F1116" s="2516">
        <v>0.20978204122693889</v>
      </c>
      <c r="G1116" s="2517">
        <v>1.4891080961106442E-3</v>
      </c>
      <c r="H1116" s="2518">
        <v>7.1695456285112036E-2</v>
      </c>
      <c r="I1116" s="2516">
        <v>6.7234728497788318E-2</v>
      </c>
      <c r="J1116" s="2519">
        <v>7.1784759419823963E-4</v>
      </c>
    </row>
    <row r="1117" spans="1:10" x14ac:dyDescent="0.2">
      <c r="A1117" s="2520" t="s">
        <v>113</v>
      </c>
      <c r="B1117" s="2521">
        <v>2441.2000000000003</v>
      </c>
      <c r="C1117" s="2520"/>
      <c r="D1117" s="2522">
        <v>2721.6893350750001</v>
      </c>
      <c r="E1117" s="2523">
        <v>31.497160197870087</v>
      </c>
      <c r="F1117" s="2521">
        <v>25.86464237591936</v>
      </c>
      <c r="G1117" s="2522">
        <v>0.18359649920329824</v>
      </c>
      <c r="H1117" s="2523">
        <v>5.8900442045756218</v>
      </c>
      <c r="I1117" s="2521">
        <v>5.5235790865152543</v>
      </c>
      <c r="J1117" s="2524">
        <v>5.89738078402312E-2</v>
      </c>
    </row>
    <row r="1118" spans="1:10" x14ac:dyDescent="0.2">
      <c r="A1118" s="923" t="s">
        <v>911</v>
      </c>
      <c r="B1118" s="2510">
        <v>0</v>
      </c>
      <c r="C1118" s="2511">
        <v>4620000.0000000009</v>
      </c>
      <c r="D1118" s="2512">
        <v>0</v>
      </c>
      <c r="E1118" s="2513">
        <v>0</v>
      </c>
      <c r="F1118" s="2510">
        <v>0</v>
      </c>
      <c r="G1118" s="2512">
        <v>0</v>
      </c>
      <c r="H1118" s="2513">
        <v>0</v>
      </c>
      <c r="I1118" s="2510">
        <v>0</v>
      </c>
      <c r="J1118" s="2514">
        <v>0</v>
      </c>
    </row>
    <row r="1119" spans="1:10" x14ac:dyDescent="0.2">
      <c r="A1119" s="923" t="s">
        <v>912</v>
      </c>
      <c r="B1119" s="2510">
        <v>9.4499999999999993</v>
      </c>
      <c r="C1119" s="2511">
        <v>918000</v>
      </c>
      <c r="D1119" s="2512">
        <v>8.6751000000000005</v>
      </c>
      <c r="E1119" s="2513">
        <v>0.12192698831307237</v>
      </c>
      <c r="F1119" s="2510">
        <v>0.10012324694922083</v>
      </c>
      <c r="G1119" s="2512">
        <v>7.1071068223462559E-4</v>
      </c>
      <c r="H1119" s="2513">
        <v>1.8773899658796264E-2</v>
      </c>
      <c r="I1119" s="2510">
        <v>1.7605830436230901E-2</v>
      </c>
      <c r="J1119" s="2514">
        <v>1.8797284238198763E-4</v>
      </c>
    </row>
    <row r="1120" spans="1:10" x14ac:dyDescent="0.2">
      <c r="A1120" s="923" t="s">
        <v>913</v>
      </c>
      <c r="B1120" s="2510">
        <v>8.5</v>
      </c>
      <c r="C1120" s="2511">
        <v>1310000.0000000002</v>
      </c>
      <c r="D1120" s="2512">
        <v>11.135000000000002</v>
      </c>
      <c r="E1120" s="2513">
        <v>0.10966977784773707</v>
      </c>
      <c r="F1120" s="2510">
        <v>9.0057946991362672E-2</v>
      </c>
      <c r="G1120" s="2512">
        <v>6.3926357661315538E-4</v>
      </c>
      <c r="H1120" s="2513">
        <v>2.4097402070373412E-2</v>
      </c>
      <c r="I1120" s="2510">
        <v>2.2598116668099629E-2</v>
      </c>
      <c r="J1120" s="2514">
        <v>2.4127417550500081E-4</v>
      </c>
    </row>
    <row r="1121" spans="1:10" x14ac:dyDescent="0.2">
      <c r="A1121" s="897" t="s">
        <v>914</v>
      </c>
      <c r="B1121" s="2510">
        <v>175</v>
      </c>
      <c r="C1121" s="2511">
        <v>1335000</v>
      </c>
      <c r="D1121" s="2512">
        <v>233.625</v>
      </c>
      <c r="E1121" s="2513">
        <v>2.2579071909828223</v>
      </c>
      <c r="F1121" s="2510">
        <v>1.8541342027633487</v>
      </c>
      <c r="G1121" s="2512">
        <v>1.3161308930270845E-2</v>
      </c>
      <c r="H1121" s="2513">
        <v>0.50559097967588573</v>
      </c>
      <c r="I1121" s="2510">
        <v>0.47413426192948144</v>
      </c>
      <c r="J1121" s="2514">
        <v>5.0622073868303369E-3</v>
      </c>
    </row>
    <row r="1122" spans="1:10" x14ac:dyDescent="0.2">
      <c r="A1122" s="2520" t="s">
        <v>289</v>
      </c>
      <c r="B1122" s="2521">
        <v>192.95</v>
      </c>
      <c r="C1122" s="2520"/>
      <c r="D1122" s="2522">
        <v>253.43510000000001</v>
      </c>
      <c r="E1122" s="2523">
        <v>2.4895039571436315</v>
      </c>
      <c r="F1122" s="2521">
        <v>2.044315396703932</v>
      </c>
      <c r="G1122" s="2522">
        <v>1.4511283189118625E-2</v>
      </c>
      <c r="H1122" s="2523">
        <v>0.54846228140505549</v>
      </c>
      <c r="I1122" s="2521">
        <v>0.51433820903381189</v>
      </c>
      <c r="J1122" s="2524">
        <v>5.4914544047173254E-3</v>
      </c>
    </row>
    <row r="1123" spans="1:10" x14ac:dyDescent="0.2">
      <c r="A1123" s="923" t="s">
        <v>952</v>
      </c>
      <c r="B1123" s="2510">
        <v>32.85</v>
      </c>
      <c r="C1123" s="2511">
        <v>8061000.0000000028</v>
      </c>
      <c r="D1123" s="2512">
        <v>264.80385000000007</v>
      </c>
      <c r="E1123" s="2513">
        <v>0.42384143556448972</v>
      </c>
      <c r="F1123" s="2510">
        <v>0.34804747749014864</v>
      </c>
      <c r="G1123" s="2512">
        <v>2.4705657049108416E-3</v>
      </c>
      <c r="H1123" s="2513">
        <v>0.57306554496927276</v>
      </c>
      <c r="I1123" s="2510">
        <v>0.53741071364723436</v>
      </c>
      <c r="J1123" s="2514">
        <v>5.7377934961203338E-3</v>
      </c>
    </row>
    <row r="1124" spans="1:10" x14ac:dyDescent="0.2">
      <c r="A1124" s="923" t="s">
        <v>290</v>
      </c>
      <c r="B1124" s="2510">
        <v>1611.308752848124</v>
      </c>
      <c r="C1124" s="2511">
        <v>12158464</v>
      </c>
      <c r="D1124" s="2512">
        <v>19591.039464388814</v>
      </c>
      <c r="E1124" s="2513">
        <v>20.789632113996241</v>
      </c>
      <c r="F1124" s="2510">
        <v>17.071900970672356</v>
      </c>
      <c r="G1124" s="2512">
        <v>0.12118247016162052</v>
      </c>
      <c r="H1124" s="2513">
        <v>42.397229901206131</v>
      </c>
      <c r="I1124" s="2510">
        <v>39.759370944373821</v>
      </c>
      <c r="J1124" s="2514">
        <v>0.42450039461664507</v>
      </c>
    </row>
    <row r="1125" spans="1:10" x14ac:dyDescent="0.2">
      <c r="A1125" s="923" t="s">
        <v>75</v>
      </c>
      <c r="B1125" s="2510">
        <v>1605.6812471518758</v>
      </c>
      <c r="C1125" s="2511">
        <v>13258464</v>
      </c>
      <c r="D1125" s="2512">
        <v>21288.86701083825</v>
      </c>
      <c r="E1125" s="2513">
        <v>20.717024196402782</v>
      </c>
      <c r="F1125" s="2510">
        <v>17.012277251885731</v>
      </c>
      <c r="G1125" s="2512">
        <v>0.12075923964176236</v>
      </c>
      <c r="H1125" s="2513">
        <v>46.071521147990829</v>
      </c>
      <c r="I1125" s="2510">
        <v>43.205056169068712</v>
      </c>
      <c r="J1125" s="2514">
        <v>0.46128907368438338</v>
      </c>
    </row>
    <row r="1126" spans="1:10" x14ac:dyDescent="0.2">
      <c r="A1126" s="923" t="s">
        <v>205</v>
      </c>
      <c r="B1126" s="2510">
        <v>0</v>
      </c>
      <c r="C1126" s="2511">
        <v>3219999.9999999995</v>
      </c>
      <c r="D1126" s="2512">
        <v>0</v>
      </c>
      <c r="E1126" s="2513">
        <v>0</v>
      </c>
      <c r="F1126" s="2510">
        <v>0</v>
      </c>
      <c r="G1126" s="2512">
        <v>0</v>
      </c>
      <c r="H1126" s="2513">
        <v>0</v>
      </c>
      <c r="I1126" s="2510">
        <v>0</v>
      </c>
      <c r="J1126" s="2514">
        <v>0</v>
      </c>
    </row>
    <row r="1127" spans="1:10" x14ac:dyDescent="0.2">
      <c r="A1127" s="923" t="s">
        <v>93</v>
      </c>
      <c r="B1127" s="2510">
        <v>0</v>
      </c>
      <c r="C1127" s="2511">
        <v>120000</v>
      </c>
      <c r="D1127" s="2512">
        <v>0</v>
      </c>
      <c r="E1127" s="2513">
        <v>0</v>
      </c>
      <c r="F1127" s="2510">
        <v>0</v>
      </c>
      <c r="G1127" s="2512">
        <v>0</v>
      </c>
      <c r="H1127" s="2513">
        <v>0</v>
      </c>
      <c r="I1127" s="2510">
        <v>0</v>
      </c>
      <c r="J1127" s="2514">
        <v>0</v>
      </c>
    </row>
    <row r="1128" spans="1:10" x14ac:dyDescent="0.2">
      <c r="A1128" s="897" t="s">
        <v>219</v>
      </c>
      <c r="B1128" s="2510">
        <v>1421.6</v>
      </c>
      <c r="C1128" s="2511">
        <v>934000</v>
      </c>
      <c r="D1128" s="2512">
        <v>1327.7744</v>
      </c>
      <c r="E1128" s="2513">
        <v>18.341947786863884</v>
      </c>
      <c r="F1128" s="2510">
        <v>15.061926757990724</v>
      </c>
      <c r="G1128" s="2512">
        <v>0.10691495300156019</v>
      </c>
      <c r="H1128" s="2513">
        <v>2.8734542950650037</v>
      </c>
      <c r="I1128" s="2510">
        <v>2.6946745217885928</v>
      </c>
      <c r="J1128" s="2514">
        <v>2.8770334406524212E-2</v>
      </c>
    </row>
    <row r="1129" spans="1:10" x14ac:dyDescent="0.2">
      <c r="A1129" s="2515" t="s">
        <v>1839</v>
      </c>
      <c r="B1129" s="2516">
        <v>4671.4399999999996</v>
      </c>
      <c r="C1129" s="2515"/>
      <c r="D1129" s="2517">
        <v>42472.484725227063</v>
      </c>
      <c r="E1129" s="2518">
        <v>60.27244553282739</v>
      </c>
      <c r="F1129" s="2516">
        <v>49.494152458038961</v>
      </c>
      <c r="G1129" s="2517">
        <v>0.35132722850985387</v>
      </c>
      <c r="H1129" s="2518">
        <v>91.915270889231223</v>
      </c>
      <c r="I1129" s="2516">
        <v>86.196512348878358</v>
      </c>
      <c r="J1129" s="2519">
        <v>0.92029759620367302</v>
      </c>
    </row>
    <row r="1130" spans="1:10" x14ac:dyDescent="0.2">
      <c r="A1130" s="923" t="s">
        <v>958</v>
      </c>
      <c r="B1130" s="2510">
        <v>141.5</v>
      </c>
      <c r="C1130" s="2511">
        <v>2560000.0000000005</v>
      </c>
      <c r="D1130" s="2512">
        <v>362.24000000000007</v>
      </c>
      <c r="E1130" s="2513">
        <v>1.8256792429946818</v>
      </c>
      <c r="F1130" s="2510">
        <v>1.4991999410915078</v>
      </c>
      <c r="G1130" s="2512">
        <v>1.0641858363618998E-2</v>
      </c>
      <c r="H1130" s="2513">
        <v>0.78392841724041906</v>
      </c>
      <c r="I1130" s="2510">
        <v>0.73515417888212031</v>
      </c>
      <c r="J1130" s="2514">
        <v>7.8490487054271654E-3</v>
      </c>
    </row>
    <row r="1131" spans="1:10" x14ac:dyDescent="0.2">
      <c r="A1131" s="923" t="s">
        <v>959</v>
      </c>
      <c r="B1131" s="2510">
        <v>0</v>
      </c>
      <c r="C1131" s="2511">
        <v>1687000</v>
      </c>
      <c r="D1131" s="2512">
        <v>0</v>
      </c>
      <c r="E1131" s="2513">
        <v>0</v>
      </c>
      <c r="F1131" s="2510">
        <v>0</v>
      </c>
      <c r="G1131" s="2512">
        <v>0</v>
      </c>
      <c r="H1131" s="2513">
        <v>0</v>
      </c>
      <c r="I1131" s="2510">
        <v>0</v>
      </c>
      <c r="J1131" s="2514">
        <v>0</v>
      </c>
    </row>
    <row r="1132" spans="1:10" x14ac:dyDescent="0.2">
      <c r="A1132" s="923" t="s">
        <v>960</v>
      </c>
      <c r="B1132" s="2510">
        <v>224</v>
      </c>
      <c r="C1132" s="2511">
        <v>1100000</v>
      </c>
      <c r="D1132" s="2512">
        <v>246.4</v>
      </c>
      <c r="E1132" s="2513">
        <v>2.8901212044580125</v>
      </c>
      <c r="F1132" s="2510">
        <v>2.3732917795370865</v>
      </c>
      <c r="G1132" s="2512">
        <v>1.6846475430746681E-2</v>
      </c>
      <c r="H1132" s="2513">
        <v>0.5332375276282002</v>
      </c>
      <c r="I1132" s="2510">
        <v>0.50006070471663655</v>
      </c>
      <c r="J1132" s="2514">
        <v>5.3390172289566407E-3</v>
      </c>
    </row>
    <row r="1133" spans="1:10" x14ac:dyDescent="0.2">
      <c r="A1133" s="923" t="s">
        <v>962</v>
      </c>
      <c r="B1133" s="2510">
        <v>31.2</v>
      </c>
      <c r="C1133" s="2511">
        <v>1265000.0000000002</v>
      </c>
      <c r="D1133" s="2512">
        <v>39.468000000000011</v>
      </c>
      <c r="E1133" s="2513">
        <v>0.40255259633522317</v>
      </c>
      <c r="F1133" s="2510">
        <v>0.33056564072123706</v>
      </c>
      <c r="G1133" s="2512">
        <v>2.3464733635682879E-3</v>
      </c>
      <c r="H1133" s="2513">
        <v>8.5413225407588514E-2</v>
      </c>
      <c r="I1133" s="2510">
        <v>8.0099009309075556E-2</v>
      </c>
      <c r="J1133" s="2514">
        <v>8.5519615256680491E-4</v>
      </c>
    </row>
    <row r="1134" spans="1:10" x14ac:dyDescent="0.2">
      <c r="A1134" s="923" t="s">
        <v>963</v>
      </c>
      <c r="B1134" s="2510">
        <v>2.5</v>
      </c>
      <c r="C1134" s="2511">
        <v>1750000</v>
      </c>
      <c r="D1134" s="2512">
        <v>4.375</v>
      </c>
      <c r="E1134" s="2513">
        <v>3.2255817014040317E-2</v>
      </c>
      <c r="F1134" s="2510">
        <v>2.6487631468047845E-2</v>
      </c>
      <c r="G1134" s="2512">
        <v>1.8801869900386922E-4</v>
      </c>
      <c r="H1134" s="2513">
        <v>9.4679958740802594E-3</v>
      </c>
      <c r="I1134" s="2510">
        <v>8.878918762724371E-3</v>
      </c>
      <c r="J1134" s="2514">
        <v>9.4797891139144892E-5</v>
      </c>
    </row>
    <row r="1135" spans="1:10" x14ac:dyDescent="0.2">
      <c r="A1135" s="2159" t="s">
        <v>1497</v>
      </c>
      <c r="B1135" s="2510">
        <v>0</v>
      </c>
      <c r="C1135" s="2511">
        <v>5000000</v>
      </c>
      <c r="D1135" s="2512">
        <v>0</v>
      </c>
      <c r="E1135" s="2513">
        <v>0</v>
      </c>
      <c r="F1135" s="2510">
        <v>0</v>
      </c>
      <c r="G1135" s="2512">
        <v>0</v>
      </c>
      <c r="H1135" s="2513">
        <v>0</v>
      </c>
      <c r="I1135" s="2510">
        <v>0</v>
      </c>
      <c r="J1135" s="2514">
        <v>0</v>
      </c>
    </row>
    <row r="1136" spans="1:10" x14ac:dyDescent="0.2">
      <c r="A1136" s="2159" t="s">
        <v>1577</v>
      </c>
      <c r="B1136" s="2510">
        <v>0</v>
      </c>
      <c r="C1136" s="2511">
        <v>1749999.9999999998</v>
      </c>
      <c r="D1136" s="2512">
        <v>0</v>
      </c>
      <c r="E1136" s="2513">
        <v>0</v>
      </c>
      <c r="F1136" s="2510">
        <v>0</v>
      </c>
      <c r="G1136" s="2512">
        <v>0</v>
      </c>
      <c r="H1136" s="2513">
        <v>0</v>
      </c>
      <c r="I1136" s="2510">
        <v>0</v>
      </c>
      <c r="J1136" s="2514">
        <v>0</v>
      </c>
    </row>
    <row r="1137" spans="1:10" x14ac:dyDescent="0.2">
      <c r="A1137" s="923" t="s">
        <v>961</v>
      </c>
      <c r="B1137" s="2510">
        <v>0</v>
      </c>
      <c r="C1137" s="2511">
        <v>1321000</v>
      </c>
      <c r="D1137" s="2512">
        <v>0</v>
      </c>
      <c r="E1137" s="2513">
        <v>0</v>
      </c>
      <c r="F1137" s="2510">
        <v>0</v>
      </c>
      <c r="G1137" s="2512">
        <v>0</v>
      </c>
      <c r="H1137" s="2513">
        <v>0</v>
      </c>
      <c r="I1137" s="2510">
        <v>0</v>
      </c>
      <c r="J1137" s="2514">
        <v>0</v>
      </c>
    </row>
    <row r="1138" spans="1:10" x14ac:dyDescent="0.2">
      <c r="A1138" s="923" t="s">
        <v>966</v>
      </c>
      <c r="B1138" s="2510">
        <v>15</v>
      </c>
      <c r="C1138" s="2511">
        <v>2879999.9999999995</v>
      </c>
      <c r="D1138" s="2512">
        <v>43.199999999999996</v>
      </c>
      <c r="E1138" s="2513">
        <v>0.1935349020842419</v>
      </c>
      <c r="F1138" s="2510">
        <v>0.15892578880828703</v>
      </c>
      <c r="G1138" s="2512">
        <v>1.1281121940232152E-3</v>
      </c>
      <c r="H1138" s="2513">
        <v>9.3489696402346764E-2</v>
      </c>
      <c r="I1138" s="2510">
        <v>8.7672980697072633E-2</v>
      </c>
      <c r="J1138" s="2514">
        <v>9.360614622196706E-4</v>
      </c>
    </row>
    <row r="1139" spans="1:10" x14ac:dyDescent="0.2">
      <c r="A1139" s="923" t="s">
        <v>965</v>
      </c>
      <c r="B1139" s="2510">
        <v>0</v>
      </c>
      <c r="C1139" s="2511">
        <v>1976000.0000000002</v>
      </c>
      <c r="D1139" s="2512">
        <v>0</v>
      </c>
      <c r="E1139" s="2513">
        <v>0</v>
      </c>
      <c r="F1139" s="2510">
        <v>0</v>
      </c>
      <c r="G1139" s="2512">
        <v>0</v>
      </c>
      <c r="H1139" s="2513">
        <v>0</v>
      </c>
      <c r="I1139" s="2510">
        <v>0</v>
      </c>
      <c r="J1139" s="2514">
        <v>0</v>
      </c>
    </row>
    <row r="1140" spans="1:10" x14ac:dyDescent="0.2">
      <c r="A1140" s="923" t="s">
        <v>1010</v>
      </c>
      <c r="B1140" s="2510">
        <v>0</v>
      </c>
      <c r="C1140" s="2511">
        <v>1299999.9999999998</v>
      </c>
      <c r="D1140" s="2512">
        <v>0</v>
      </c>
      <c r="E1140" s="2513">
        <v>0</v>
      </c>
      <c r="F1140" s="2510">
        <v>0</v>
      </c>
      <c r="G1140" s="2512">
        <v>0</v>
      </c>
      <c r="H1140" s="2513">
        <v>0</v>
      </c>
      <c r="I1140" s="2510">
        <v>0</v>
      </c>
      <c r="J1140" s="2514">
        <v>0</v>
      </c>
    </row>
    <row r="1141" spans="1:10" x14ac:dyDescent="0.2">
      <c r="A1141" s="923" t="s">
        <v>1011</v>
      </c>
      <c r="B1141" s="2510">
        <v>0</v>
      </c>
      <c r="C1141" s="2511">
        <v>1674000</v>
      </c>
      <c r="D1141" s="2512">
        <v>0</v>
      </c>
      <c r="E1141" s="2513">
        <v>0</v>
      </c>
      <c r="F1141" s="2510">
        <v>0</v>
      </c>
      <c r="G1141" s="2512">
        <v>0</v>
      </c>
      <c r="H1141" s="2513">
        <v>0</v>
      </c>
      <c r="I1141" s="2510">
        <v>0</v>
      </c>
      <c r="J1141" s="2514">
        <v>0</v>
      </c>
    </row>
    <row r="1142" spans="1:10" x14ac:dyDescent="0.2">
      <c r="A1142" s="923" t="s">
        <v>967</v>
      </c>
      <c r="B1142" s="2510">
        <v>18</v>
      </c>
      <c r="C1142" s="2511">
        <v>2320999.9999999995</v>
      </c>
      <c r="D1142" s="2512">
        <v>41.777999999999992</v>
      </c>
      <c r="E1142" s="2513">
        <v>0.23224188250109026</v>
      </c>
      <c r="F1142" s="2510">
        <v>0.19071094656994447</v>
      </c>
      <c r="G1142" s="2512">
        <v>1.3537346328278584E-3</v>
      </c>
      <c r="H1142" s="2513">
        <v>9.0412327229102848E-2</v>
      </c>
      <c r="I1142" s="2510">
        <v>8.4787078415793984E-2</v>
      </c>
      <c r="J1142" s="2514">
        <v>9.0524943908827302E-4</v>
      </c>
    </row>
    <row r="1143" spans="1:10" x14ac:dyDescent="0.2">
      <c r="A1143" s="923" t="s">
        <v>968</v>
      </c>
      <c r="B1143" s="2510">
        <v>0</v>
      </c>
      <c r="C1143" s="2511">
        <v>1335000.0000000002</v>
      </c>
      <c r="D1143" s="2512">
        <v>0</v>
      </c>
      <c r="E1143" s="2513">
        <v>0</v>
      </c>
      <c r="F1143" s="2510">
        <v>0</v>
      </c>
      <c r="G1143" s="2512">
        <v>0</v>
      </c>
      <c r="H1143" s="2513">
        <v>0</v>
      </c>
      <c r="I1143" s="2510">
        <v>0</v>
      </c>
      <c r="J1143" s="2514">
        <v>0</v>
      </c>
    </row>
    <row r="1144" spans="1:10" x14ac:dyDescent="0.2">
      <c r="A1144" s="923" t="s">
        <v>969</v>
      </c>
      <c r="B1144" s="2510">
        <v>0</v>
      </c>
      <c r="C1144" s="2511">
        <v>1774999.9999999998</v>
      </c>
      <c r="D1144" s="2512">
        <v>0</v>
      </c>
      <c r="E1144" s="2513">
        <v>0</v>
      </c>
      <c r="F1144" s="2510">
        <v>0</v>
      </c>
      <c r="G1144" s="2512">
        <v>0</v>
      </c>
      <c r="H1144" s="2513">
        <v>0</v>
      </c>
      <c r="I1144" s="2510">
        <v>0</v>
      </c>
      <c r="J1144" s="2514">
        <v>0</v>
      </c>
    </row>
    <row r="1145" spans="1:10" x14ac:dyDescent="0.2">
      <c r="A1145" s="923" t="s">
        <v>970</v>
      </c>
      <c r="B1145" s="2510">
        <v>12.75</v>
      </c>
      <c r="C1145" s="2511">
        <v>1821999.9999999995</v>
      </c>
      <c r="D1145" s="2512">
        <v>23.230499999999992</v>
      </c>
      <c r="E1145" s="2513">
        <v>0.16450466677160561</v>
      </c>
      <c r="F1145" s="2510">
        <v>0.13508692048704402</v>
      </c>
      <c r="G1145" s="2512">
        <v>9.5889536491973308E-4</v>
      </c>
      <c r="H1145" s="2513">
        <v>5.0273435006359175E-2</v>
      </c>
      <c r="I1145" s="2510">
        <v>4.7145536529707065E-2</v>
      </c>
      <c r="J1145" s="2514">
        <v>5.0336055088180676E-4</v>
      </c>
    </row>
    <row r="1146" spans="1:10" x14ac:dyDescent="0.2">
      <c r="A1146" s="923" t="s">
        <v>971</v>
      </c>
      <c r="B1146" s="2510">
        <v>0</v>
      </c>
      <c r="C1146" s="2511">
        <v>1470000</v>
      </c>
      <c r="D1146" s="2512">
        <v>0</v>
      </c>
      <c r="E1146" s="2513">
        <v>0</v>
      </c>
      <c r="F1146" s="2510">
        <v>0</v>
      </c>
      <c r="G1146" s="2512">
        <v>0</v>
      </c>
      <c r="H1146" s="2513">
        <v>0</v>
      </c>
      <c r="I1146" s="2510">
        <v>0</v>
      </c>
      <c r="J1146" s="2514">
        <v>0</v>
      </c>
    </row>
    <row r="1147" spans="1:10" x14ac:dyDescent="0.2">
      <c r="A1147" s="923" t="s">
        <v>972</v>
      </c>
      <c r="B1147" s="2510">
        <v>0</v>
      </c>
      <c r="C1147" s="2511">
        <v>1270000</v>
      </c>
      <c r="D1147" s="2512">
        <v>0</v>
      </c>
      <c r="E1147" s="2513">
        <v>0</v>
      </c>
      <c r="F1147" s="2510">
        <v>0</v>
      </c>
      <c r="G1147" s="2512">
        <v>0</v>
      </c>
      <c r="H1147" s="2513">
        <v>0</v>
      </c>
      <c r="I1147" s="2510">
        <v>0</v>
      </c>
      <c r="J1147" s="2514">
        <v>0</v>
      </c>
    </row>
    <row r="1148" spans="1:10" x14ac:dyDescent="0.2">
      <c r="A1148" s="923" t="s">
        <v>973</v>
      </c>
      <c r="B1148" s="2510">
        <v>0</v>
      </c>
      <c r="C1148" s="2511">
        <v>7096999.9999999981</v>
      </c>
      <c r="D1148" s="2512">
        <v>0</v>
      </c>
      <c r="E1148" s="2513">
        <v>0</v>
      </c>
      <c r="F1148" s="2510">
        <v>0</v>
      </c>
      <c r="G1148" s="2512">
        <v>0</v>
      </c>
      <c r="H1148" s="2513">
        <v>0</v>
      </c>
      <c r="I1148" s="2510">
        <v>0</v>
      </c>
      <c r="J1148" s="2514">
        <v>0</v>
      </c>
    </row>
    <row r="1149" spans="1:10" x14ac:dyDescent="0.2">
      <c r="A1149" s="923" t="s">
        <v>293</v>
      </c>
      <c r="B1149" s="2510">
        <v>0</v>
      </c>
      <c r="C1149" s="2511">
        <v>1855999.9999999998</v>
      </c>
      <c r="D1149" s="2512">
        <v>0</v>
      </c>
      <c r="E1149" s="2513">
        <v>0</v>
      </c>
      <c r="F1149" s="2510">
        <v>0</v>
      </c>
      <c r="G1149" s="2512">
        <v>0</v>
      </c>
      <c r="H1149" s="2513">
        <v>0</v>
      </c>
      <c r="I1149" s="2510">
        <v>0</v>
      </c>
      <c r="J1149" s="2514">
        <v>0</v>
      </c>
    </row>
    <row r="1150" spans="1:10" x14ac:dyDescent="0.2">
      <c r="A1150" s="897" t="s">
        <v>975</v>
      </c>
      <c r="B1150" s="2510">
        <v>0</v>
      </c>
      <c r="C1150" s="2511">
        <v>1652000.0000000005</v>
      </c>
      <c r="D1150" s="2512">
        <v>0</v>
      </c>
      <c r="E1150" s="2513">
        <v>0</v>
      </c>
      <c r="F1150" s="2510">
        <v>0</v>
      </c>
      <c r="G1150" s="2512">
        <v>0</v>
      </c>
      <c r="H1150" s="2513">
        <v>0</v>
      </c>
      <c r="I1150" s="2510">
        <v>0</v>
      </c>
      <c r="J1150" s="2514">
        <v>0</v>
      </c>
    </row>
    <row r="1151" spans="1:10" x14ac:dyDescent="0.2">
      <c r="A1151" s="923" t="s">
        <v>1161</v>
      </c>
      <c r="B1151" s="2510">
        <v>0</v>
      </c>
      <c r="C1151" s="2511">
        <v>0</v>
      </c>
      <c r="D1151" s="2512">
        <v>0</v>
      </c>
      <c r="E1151" s="2513">
        <v>0</v>
      </c>
      <c r="F1151" s="2510">
        <v>0</v>
      </c>
      <c r="G1151" s="2512">
        <v>0</v>
      </c>
      <c r="H1151" s="2513">
        <v>0</v>
      </c>
      <c r="I1151" s="2510">
        <v>0</v>
      </c>
      <c r="J1151" s="2514">
        <v>0</v>
      </c>
    </row>
    <row r="1152" spans="1:10" x14ac:dyDescent="0.2">
      <c r="A1152" s="2515" t="s">
        <v>294</v>
      </c>
      <c r="B1152" s="2516">
        <v>444.95</v>
      </c>
      <c r="C1152" s="2515"/>
      <c r="D1152" s="2517">
        <v>760.69150000000013</v>
      </c>
      <c r="E1152" s="2518">
        <v>5.7408903121588954</v>
      </c>
      <c r="F1152" s="2516">
        <v>4.7142686486831549</v>
      </c>
      <c r="G1152" s="2517">
        <v>3.346356804870864E-2</v>
      </c>
      <c r="H1152" s="2518">
        <v>1.6462226247880969</v>
      </c>
      <c r="I1152" s="2516">
        <v>1.5437984073131306</v>
      </c>
      <c r="J1152" s="2519">
        <v>1.648273143027951E-2</v>
      </c>
    </row>
    <row r="1153" spans="1:10" x14ac:dyDescent="0.2">
      <c r="A1153" s="2520" t="s">
        <v>1840</v>
      </c>
      <c r="B1153" s="2521">
        <v>5116.3899999999994</v>
      </c>
      <c r="C1153" s="2520"/>
      <c r="D1153" s="2522">
        <v>43233.176225227064</v>
      </c>
      <c r="E1153" s="2523">
        <v>66.013335844986287</v>
      </c>
      <c r="F1153" s="2521">
        <v>54.208421106722113</v>
      </c>
      <c r="G1153" s="2522">
        <v>0.38479079655856252</v>
      </c>
      <c r="H1153" s="2523">
        <v>93.561493514019318</v>
      </c>
      <c r="I1153" s="2521">
        <v>87.740310756191491</v>
      </c>
      <c r="J1153" s="2524">
        <v>0.93678032763395247</v>
      </c>
    </row>
    <row r="1154" spans="1:10" x14ac:dyDescent="0.2">
      <c r="A1154" s="2525" t="s">
        <v>200</v>
      </c>
      <c r="B1154" s="2526">
        <v>7750.5399999999991</v>
      </c>
      <c r="C1154" s="2527"/>
      <c r="D1154" s="2528">
        <v>46208.300660302062</v>
      </c>
      <c r="E1154" s="2529">
        <v>100</v>
      </c>
      <c r="F1154" s="2526">
        <v>82.117378879345409</v>
      </c>
      <c r="G1154" s="2528">
        <v>0.58289857895097941</v>
      </c>
      <c r="H1154" s="2529">
        <v>100</v>
      </c>
      <c r="I1154" s="2526">
        <v>93.778228051740555</v>
      </c>
      <c r="J1154" s="2530">
        <v>1.001245589878901</v>
      </c>
    </row>
    <row r="1155" spans="1:10" x14ac:dyDescent="0.2">
      <c r="A1155" s="2550" t="s">
        <v>1857</v>
      </c>
      <c r="B1155" s="2510"/>
      <c r="C1155" s="2509"/>
      <c r="D1155" s="2512"/>
      <c r="E1155" s="2513"/>
      <c r="F1155" s="2510">
        <v>0</v>
      </c>
      <c r="G1155" s="2512"/>
      <c r="H1155" s="2513"/>
      <c r="I1155" s="2510">
        <v>0</v>
      </c>
      <c r="J1155" s="2514">
        <v>0</v>
      </c>
    </row>
    <row r="1156" spans="1:10" x14ac:dyDescent="0.2">
      <c r="A1156" s="2160" t="s">
        <v>1841</v>
      </c>
      <c r="B1156" s="2510">
        <v>0</v>
      </c>
      <c r="C1156" s="2511">
        <v>6074131.1697809063</v>
      </c>
      <c r="D1156" s="2512">
        <v>0</v>
      </c>
      <c r="E1156" s="2513">
        <v>0</v>
      </c>
      <c r="F1156" s="2510">
        <v>0</v>
      </c>
      <c r="G1156" s="2512">
        <v>0</v>
      </c>
      <c r="H1156" s="2513">
        <v>0</v>
      </c>
      <c r="I1156" s="2510">
        <v>0</v>
      </c>
      <c r="J1156" s="2514">
        <v>0</v>
      </c>
    </row>
    <row r="1157" spans="1:10" x14ac:dyDescent="0.2">
      <c r="A1157" s="2160" t="s">
        <v>1842</v>
      </c>
      <c r="B1157" s="2510">
        <v>1565.85</v>
      </c>
      <c r="C1157" s="2511">
        <v>1319748.8219296124</v>
      </c>
      <c r="D1157" s="2512">
        <v>2066.5286928184837</v>
      </c>
      <c r="E1157" s="2513">
        <v>94.683805311206086</v>
      </c>
      <c r="F1157" s="2510">
        <v>16.590263093697086</v>
      </c>
      <c r="G1157" s="2512">
        <v>0.11776363193408343</v>
      </c>
      <c r="H1157" s="2513">
        <v>79.509731507970528</v>
      </c>
      <c r="I1157" s="2510">
        <v>4.1939520878569834</v>
      </c>
      <c r="J1157" s="2514">
        <v>4.4777728470337376E-2</v>
      </c>
    </row>
    <row r="1158" spans="1:10" x14ac:dyDescent="0.2">
      <c r="A1158" s="2547" t="s">
        <v>316</v>
      </c>
      <c r="B1158" s="2516">
        <v>1565.85</v>
      </c>
      <c r="C1158" s="2515"/>
      <c r="D1158" s="2517">
        <v>2066.5286928184837</v>
      </c>
      <c r="E1158" s="2518">
        <v>94.683805311206086</v>
      </c>
      <c r="F1158" s="2516">
        <v>16.590263093697086</v>
      </c>
      <c r="G1158" s="2517">
        <v>0.11776363193408343</v>
      </c>
      <c r="H1158" s="2518">
        <v>79.509731507970528</v>
      </c>
      <c r="I1158" s="2516">
        <v>4.1939520878569834</v>
      </c>
      <c r="J1158" s="2519">
        <v>4.4777728470337376E-2</v>
      </c>
    </row>
    <row r="1159" spans="1:10" x14ac:dyDescent="0.2">
      <c r="A1159" s="2160" t="s">
        <v>1843</v>
      </c>
      <c r="B1159" s="2510">
        <v>0</v>
      </c>
      <c r="C1159" s="2511">
        <v>7593939.7198018646</v>
      </c>
      <c r="D1159" s="2512">
        <v>0</v>
      </c>
      <c r="E1159" s="2513">
        <v>0</v>
      </c>
      <c r="F1159" s="2510">
        <v>0</v>
      </c>
      <c r="G1159" s="2512">
        <v>0</v>
      </c>
      <c r="H1159" s="2513">
        <v>0</v>
      </c>
      <c r="I1159" s="2510">
        <v>0</v>
      </c>
      <c r="J1159" s="2514">
        <v>0</v>
      </c>
    </row>
    <row r="1160" spans="1:10" x14ac:dyDescent="0.2">
      <c r="A1160" s="2547" t="s">
        <v>322</v>
      </c>
      <c r="B1160" s="2516">
        <v>0</v>
      </c>
      <c r="C1160" s="2531"/>
      <c r="D1160" s="2517">
        <v>0</v>
      </c>
      <c r="E1160" s="2518">
        <v>0</v>
      </c>
      <c r="F1160" s="2516">
        <v>0</v>
      </c>
      <c r="G1160" s="2517">
        <v>0</v>
      </c>
      <c r="H1160" s="2518">
        <v>0</v>
      </c>
      <c r="I1160" s="2516">
        <v>0</v>
      </c>
      <c r="J1160" s="2519">
        <v>0</v>
      </c>
    </row>
    <row r="1161" spans="1:10" x14ac:dyDescent="0.2">
      <c r="A1161" s="2160" t="s">
        <v>1543</v>
      </c>
      <c r="B1161" s="2510">
        <v>23.76</v>
      </c>
      <c r="C1161" s="2511">
        <v>8640000</v>
      </c>
      <c r="D1161" s="2512">
        <v>205.28639999999999</v>
      </c>
      <c r="E1161" s="2513">
        <v>1.4367194904966993</v>
      </c>
      <c r="F1161" s="2510">
        <v>0.25173844947232671</v>
      </c>
      <c r="G1161" s="2512">
        <v>1.7869297153327733E-3</v>
      </c>
      <c r="H1161" s="2513">
        <v>7.8983982186941386</v>
      </c>
      <c r="I1161" s="2510">
        <v>0.41662200427248913</v>
      </c>
      <c r="J1161" s="2514">
        <v>4.4481640684678747E-3</v>
      </c>
    </row>
    <row r="1162" spans="1:10" x14ac:dyDescent="0.2">
      <c r="A1162" s="2160" t="s">
        <v>212</v>
      </c>
      <c r="B1162" s="2510">
        <v>63.4375</v>
      </c>
      <c r="C1162" s="2511">
        <v>4816000</v>
      </c>
      <c r="D1162" s="2512">
        <v>305.51499999999999</v>
      </c>
      <c r="E1162" s="2513">
        <v>3.8359382440397458</v>
      </c>
      <c r="F1162" s="2510">
        <v>0.67212364850171391</v>
      </c>
      <c r="G1162" s="2512">
        <v>4.7709744872231809E-3</v>
      </c>
      <c r="H1162" s="2513">
        <v>11.754695546243394</v>
      </c>
      <c r="I1162" s="2510">
        <v>0.62003265503856819</v>
      </c>
      <c r="J1162" s="2514">
        <v>6.6199263340287655E-3</v>
      </c>
    </row>
    <row r="1163" spans="1:10" x14ac:dyDescent="0.2">
      <c r="A1163" s="2547" t="s">
        <v>317</v>
      </c>
      <c r="B1163" s="2516">
        <v>87.197500000000005</v>
      </c>
      <c r="C1163" s="2531"/>
      <c r="D1163" s="2517">
        <v>510.80139999999994</v>
      </c>
      <c r="E1163" s="2518">
        <v>5.2726577345364456</v>
      </c>
      <c r="F1163" s="2516">
        <v>0.92386209797404084</v>
      </c>
      <c r="G1163" s="2517">
        <v>6.5579042025559553E-3</v>
      </c>
      <c r="H1163" s="2518">
        <v>19.65309376493753</v>
      </c>
      <c r="I1163" s="2516">
        <v>1.0366546593110573</v>
      </c>
      <c r="J1163" s="2519">
        <v>1.1068090402496639E-2</v>
      </c>
    </row>
    <row r="1164" spans="1:10" x14ac:dyDescent="0.2">
      <c r="A1164" s="2160" t="s">
        <v>1844</v>
      </c>
      <c r="B1164" s="2510">
        <v>0.72</v>
      </c>
      <c r="C1164" s="2511">
        <v>30220717.109895468</v>
      </c>
      <c r="D1164" s="2512">
        <v>21.758916319124737</v>
      </c>
      <c r="E1164" s="2513">
        <v>4.3536954257475731E-2</v>
      </c>
      <c r="F1164" s="2510">
        <v>7.6284378627977786E-3</v>
      </c>
      <c r="G1164" s="2512">
        <v>5.4149385313114334E-5</v>
      </c>
      <c r="H1164" s="2513">
        <v>0.83717472709195373</v>
      </c>
      <c r="I1164" s="2510">
        <v>4.4159005797125971E-2</v>
      </c>
      <c r="J1164" s="2514">
        <v>4.7147414412026286E-4</v>
      </c>
    </row>
    <row r="1165" spans="1:10" x14ac:dyDescent="0.2">
      <c r="A1165" s="2547" t="s">
        <v>318</v>
      </c>
      <c r="B1165" s="2516">
        <v>0.72</v>
      </c>
      <c r="C1165" s="2515"/>
      <c r="D1165" s="2517">
        <v>21.758916319124737</v>
      </c>
      <c r="E1165" s="2518">
        <v>4.3536954257475731E-2</v>
      </c>
      <c r="F1165" s="2516">
        <v>7.6284378627977786E-3</v>
      </c>
      <c r="G1165" s="2517">
        <v>5.4149385313114334E-5</v>
      </c>
      <c r="H1165" s="2518">
        <v>0.83717472709195373</v>
      </c>
      <c r="I1165" s="2516">
        <v>4.4159005797125971E-2</v>
      </c>
      <c r="J1165" s="2519">
        <v>4.7147414412026286E-4</v>
      </c>
    </row>
    <row r="1166" spans="1:10" x14ac:dyDescent="0.2">
      <c r="A1166" s="2532" t="s">
        <v>136</v>
      </c>
      <c r="B1166" s="2521">
        <v>1653.7674999999999</v>
      </c>
      <c r="C1166" s="2520"/>
      <c r="D1166" s="2522">
        <v>2599.0890091376082</v>
      </c>
      <c r="E1166" s="2523">
        <v>100.00000000000001</v>
      </c>
      <c r="F1166" s="2521">
        <v>17.521753629533922</v>
      </c>
      <c r="G1166" s="2522">
        <v>0.12437568552195251</v>
      </c>
      <c r="H1166" s="2523">
        <v>100.00000000000001</v>
      </c>
      <c r="I1166" s="2521">
        <v>5.2747657529651661</v>
      </c>
      <c r="J1166" s="2524">
        <v>5.6317293016954276E-2</v>
      </c>
    </row>
    <row r="1167" spans="1:10" x14ac:dyDescent="0.2">
      <c r="A1167" s="2550" t="s">
        <v>1858</v>
      </c>
      <c r="B1167" s="2510"/>
      <c r="C1167" s="2509"/>
      <c r="D1167" s="2512"/>
      <c r="E1167" s="2513"/>
      <c r="F1167" s="2510">
        <v>0</v>
      </c>
      <c r="G1167" s="2512"/>
      <c r="H1167" s="2513"/>
      <c r="I1167" s="2510">
        <v>0</v>
      </c>
      <c r="J1167" s="2514">
        <v>0</v>
      </c>
    </row>
    <row r="1168" spans="1:10" x14ac:dyDescent="0.2">
      <c r="A1168" s="2159" t="s">
        <v>1545</v>
      </c>
      <c r="B1168" s="2510">
        <v>8.5</v>
      </c>
      <c r="C1168" s="2511">
        <v>8600000</v>
      </c>
      <c r="D1168" s="2512">
        <v>73.099999999999994</v>
      </c>
      <c r="E1168" s="2513">
        <v>24.955960070463888</v>
      </c>
      <c r="F1168" s="2510">
        <v>9.0057946991362672E-2</v>
      </c>
      <c r="G1168" s="2512">
        <v>6.3926357661315538E-4</v>
      </c>
      <c r="H1168" s="2513">
        <v>15.665583719793924</v>
      </c>
      <c r="I1168" s="2510">
        <v>0.14835404835546318</v>
      </c>
      <c r="J1168" s="2514">
        <v>1.5839373353763407E-3</v>
      </c>
    </row>
    <row r="1169" spans="1:10" x14ac:dyDescent="0.2">
      <c r="A1169" s="2159" t="s">
        <v>214</v>
      </c>
      <c r="B1169" s="2510">
        <v>0.56000000000000005</v>
      </c>
      <c r="C1169" s="2511">
        <v>6300000</v>
      </c>
      <c r="D1169" s="2512">
        <v>3.5280000000000005</v>
      </c>
      <c r="E1169" s="2513">
        <v>1.6441573693482092</v>
      </c>
      <c r="F1169" s="2510">
        <v>5.9332294488427173E-3</v>
      </c>
      <c r="G1169" s="2512">
        <v>4.2116188576866702E-5</v>
      </c>
      <c r="H1169" s="2513">
        <v>0.75606264519060162</v>
      </c>
      <c r="I1169" s="2510">
        <v>7.1599600902609332E-3</v>
      </c>
      <c r="J1169" s="2514">
        <v>7.6445019414606442E-5</v>
      </c>
    </row>
    <row r="1170" spans="1:10" x14ac:dyDescent="0.2">
      <c r="A1170" s="2159" t="s">
        <v>215</v>
      </c>
      <c r="B1170" s="2510">
        <v>0</v>
      </c>
      <c r="C1170" s="2511">
        <v>6000000</v>
      </c>
      <c r="D1170" s="2512">
        <v>0</v>
      </c>
      <c r="E1170" s="2513">
        <v>0</v>
      </c>
      <c r="F1170" s="2510">
        <v>0</v>
      </c>
      <c r="G1170" s="2512">
        <v>0</v>
      </c>
      <c r="H1170" s="2513">
        <v>0</v>
      </c>
      <c r="I1170" s="2510">
        <v>0</v>
      </c>
      <c r="J1170" s="2514">
        <v>0</v>
      </c>
    </row>
    <row r="1171" spans="1:10" x14ac:dyDescent="0.2">
      <c r="A1171" s="2159" t="s">
        <v>216</v>
      </c>
      <c r="B1171" s="2510">
        <v>25</v>
      </c>
      <c r="C1171" s="2511">
        <v>15600000</v>
      </c>
      <c r="D1171" s="2512">
        <v>390</v>
      </c>
      <c r="E1171" s="2513">
        <v>73.399882560187905</v>
      </c>
      <c r="F1171" s="2510">
        <v>0.2648763146804784</v>
      </c>
      <c r="G1171" s="2512">
        <v>1.8801869900386921E-3</v>
      </c>
      <c r="H1171" s="2513">
        <v>83.578353635015475</v>
      </c>
      <c r="I1171" s="2510">
        <v>0.79149218684857248</v>
      </c>
      <c r="J1171" s="2514">
        <v>8.4505548672609149E-3</v>
      </c>
    </row>
    <row r="1172" spans="1:10" x14ac:dyDescent="0.2">
      <c r="A1172" s="2159" t="s">
        <v>1547</v>
      </c>
      <c r="B1172" s="2510">
        <v>0</v>
      </c>
      <c r="C1172" s="2511">
        <v>8000000</v>
      </c>
      <c r="D1172" s="2512">
        <v>0</v>
      </c>
      <c r="E1172" s="2513">
        <v>0</v>
      </c>
      <c r="F1172" s="2510">
        <v>0</v>
      </c>
      <c r="G1172" s="2512">
        <v>0</v>
      </c>
      <c r="H1172" s="2513">
        <v>0</v>
      </c>
      <c r="I1172" s="2510">
        <v>0</v>
      </c>
      <c r="J1172" s="2514">
        <v>0</v>
      </c>
    </row>
    <row r="1173" spans="1:10" x14ac:dyDescent="0.2">
      <c r="A1173" s="2159" t="s">
        <v>1548</v>
      </c>
      <c r="B1173" s="2510">
        <v>0</v>
      </c>
      <c r="C1173" s="2511">
        <v>6000000</v>
      </c>
      <c r="D1173" s="2512">
        <v>0</v>
      </c>
      <c r="E1173" s="2513">
        <v>0</v>
      </c>
      <c r="F1173" s="2510">
        <v>0</v>
      </c>
      <c r="G1173" s="2512">
        <v>0</v>
      </c>
      <c r="H1173" s="2513">
        <v>0</v>
      </c>
      <c r="I1173" s="2510">
        <v>0</v>
      </c>
      <c r="J1173" s="2514">
        <v>0</v>
      </c>
    </row>
    <row r="1174" spans="1:10" x14ac:dyDescent="0.2">
      <c r="A1174" s="2532" t="s">
        <v>128</v>
      </c>
      <c r="B1174" s="2521">
        <v>34.06</v>
      </c>
      <c r="C1174" s="2520"/>
      <c r="D1174" s="2522">
        <v>466.62799999999999</v>
      </c>
      <c r="E1174" s="2523">
        <v>100</v>
      </c>
      <c r="F1174" s="2521">
        <v>0.36086749112068384</v>
      </c>
      <c r="G1174" s="2522">
        <v>2.5615667552287146E-3</v>
      </c>
      <c r="H1174" s="2523">
        <v>100</v>
      </c>
      <c r="I1174" s="2521">
        <v>0.94700619529429664</v>
      </c>
      <c r="J1174" s="2524">
        <v>1.0110937222051863E-2</v>
      </c>
    </row>
    <row r="1175" spans="1:10" ht="14.25" thickBot="1" x14ac:dyDescent="0.25">
      <c r="A1175" s="2533" t="s">
        <v>1845</v>
      </c>
      <c r="B1175" s="2526">
        <v>9438.3674999999985</v>
      </c>
      <c r="C1175" s="2534"/>
      <c r="D1175" s="2528">
        <v>49274.017669439665</v>
      </c>
      <c r="E1175" s="2535"/>
      <c r="F1175" s="2536">
        <v>100.00000000000001</v>
      </c>
      <c r="G1175" s="2537">
        <v>0.70983583122816063</v>
      </c>
      <c r="H1175" s="2538"/>
      <c r="I1175" s="2536">
        <v>100.00000000000001</v>
      </c>
      <c r="J1175" s="2539">
        <v>1.067673820117907</v>
      </c>
    </row>
    <row r="1176" spans="1:10" ht="15" thickBot="1" x14ac:dyDescent="0.25">
      <c r="A1176" s="2540" t="s">
        <v>1846</v>
      </c>
      <c r="B1176" s="2541">
        <v>1329654.982852824</v>
      </c>
      <c r="C1176" s="2542"/>
      <c r="D1176" s="2543">
        <v>4615081.5671398742</v>
      </c>
      <c r="E1176" s="2544"/>
      <c r="F1176" s="2101"/>
      <c r="G1176" s="2101"/>
      <c r="H1176" s="2101"/>
      <c r="I1176" s="2101"/>
      <c r="J1176" s="2101"/>
    </row>
    <row r="1177" spans="1:10" ht="16.5" thickBot="1" x14ac:dyDescent="0.3">
      <c r="A1177" s="2545" t="s">
        <v>1847</v>
      </c>
      <c r="B1177" s="2552">
        <v>0.70983583122816052</v>
      </c>
      <c r="C1177" s="2546"/>
      <c r="D1177" s="2553">
        <v>1.067673820117907</v>
      </c>
      <c r="E1177" s="2544"/>
      <c r="F1177" s="2101"/>
      <c r="G1177" s="2101"/>
      <c r="H1177" s="2101"/>
      <c r="I1177" s="2101"/>
      <c r="J1177" s="2101"/>
    </row>
    <row r="1178" spans="1:10" x14ac:dyDescent="0.2">
      <c r="A1178" s="471" t="s">
        <v>2035</v>
      </c>
      <c r="B1178" s="375"/>
      <c r="C1178" s="375"/>
      <c r="D1178" s="1794"/>
      <c r="E1178" s="375"/>
      <c r="F1178" s="375"/>
      <c r="H1178" s="375"/>
      <c r="I1178" s="375"/>
      <c r="J1178" s="375"/>
    </row>
    <row r="1179" spans="1:10" x14ac:dyDescent="0.2">
      <c r="A1179" s="375" t="s">
        <v>1848</v>
      </c>
      <c r="B1179" s="375"/>
      <c r="C1179" s="375"/>
      <c r="D1179" s="375"/>
      <c r="E1179" s="375"/>
      <c r="F1179" s="375"/>
      <c r="G1179" s="375"/>
      <c r="H1179" s="375"/>
      <c r="I1179" s="375"/>
      <c r="J1179" s="375"/>
    </row>
    <row r="1180" spans="1:10" x14ac:dyDescent="0.2">
      <c r="A1180" s="375" t="s">
        <v>2036</v>
      </c>
      <c r="B1180" s="375"/>
      <c r="C1180" s="375"/>
      <c r="D1180" s="375"/>
      <c r="E1180" s="375"/>
      <c r="F1180" s="375"/>
      <c r="G1180" s="375"/>
      <c r="H1180" s="375"/>
      <c r="I1180" s="375"/>
      <c r="J1180" s="375"/>
    </row>
    <row r="1184" spans="1:10" ht="13.5" thickBot="1" x14ac:dyDescent="0.25">
      <c r="A1184" s="3564" t="s">
        <v>2033</v>
      </c>
      <c r="B1184" s="3564"/>
      <c r="C1184" s="3564"/>
      <c r="D1184" s="3564"/>
      <c r="E1184" s="3564"/>
      <c r="F1184" s="3564"/>
      <c r="G1184" s="3564"/>
      <c r="H1184" s="3564"/>
      <c r="I1184" s="3564"/>
      <c r="J1184" s="3564"/>
    </row>
    <row r="1185" spans="1:10" ht="13.5" customHeight="1" thickBot="1" x14ac:dyDescent="0.25">
      <c r="A1185" s="3569" t="s">
        <v>372</v>
      </c>
      <c r="B1185" s="3575" t="s">
        <v>1270</v>
      </c>
      <c r="C1185" s="3575" t="s">
        <v>1837</v>
      </c>
      <c r="D1185" s="3577" t="s">
        <v>1849</v>
      </c>
      <c r="E1185" s="3571" t="s">
        <v>1854</v>
      </c>
      <c r="F1185" s="3572"/>
      <c r="G1185" s="3573"/>
      <c r="H1185" s="3571" t="s">
        <v>1855</v>
      </c>
      <c r="I1185" s="3572"/>
      <c r="J1185" s="3574"/>
    </row>
    <row r="1186" spans="1:10" ht="13.5" customHeight="1" thickBot="1" x14ac:dyDescent="0.25">
      <c r="A1186" s="3570"/>
      <c r="B1186" s="3576"/>
      <c r="C1186" s="3576"/>
      <c r="D1186" s="3578"/>
      <c r="E1186" s="2500" t="s">
        <v>1853</v>
      </c>
      <c r="F1186" s="2499" t="s">
        <v>1229</v>
      </c>
      <c r="G1186" s="2501" t="s">
        <v>1838</v>
      </c>
      <c r="H1186" s="2500" t="s">
        <v>1853</v>
      </c>
      <c r="I1186" s="2499" t="s">
        <v>1229</v>
      </c>
      <c r="J1186" s="2502" t="s">
        <v>1838</v>
      </c>
    </row>
    <row r="1187" spans="1:10" x14ac:dyDescent="0.2">
      <c r="A1187" s="2551" t="s">
        <v>1856</v>
      </c>
      <c r="B1187" s="2503"/>
      <c r="C1187" s="2503"/>
      <c r="D1187" s="2504"/>
      <c r="E1187" s="2505"/>
      <c r="F1187" s="2506"/>
      <c r="G1187" s="2507"/>
      <c r="H1187" s="2505"/>
      <c r="I1187" s="2506"/>
      <c r="J1187" s="2508"/>
    </row>
    <row r="1188" spans="1:10" x14ac:dyDescent="0.2">
      <c r="A1188" s="923" t="s">
        <v>416</v>
      </c>
      <c r="B1188" s="2510">
        <v>118.44</v>
      </c>
      <c r="C1188" s="2511">
        <v>3800000</v>
      </c>
      <c r="D1188" s="2512">
        <v>450.072</v>
      </c>
      <c r="E1188" s="2513">
        <v>0.57048890378852035</v>
      </c>
      <c r="F1188" s="2510">
        <v>0.41437514395679043</v>
      </c>
      <c r="G1188" s="2512">
        <v>8.9075738840073068E-3</v>
      </c>
      <c r="H1188" s="2513">
        <v>2.0687409087080937</v>
      </c>
      <c r="I1188" s="2510">
        <v>0.61941679255353221</v>
      </c>
      <c r="J1188" s="2514">
        <v>9.7522003338919357E-3</v>
      </c>
    </row>
    <row r="1189" spans="1:10" x14ac:dyDescent="0.2">
      <c r="A1189" s="923" t="s">
        <v>417</v>
      </c>
      <c r="B1189" s="2510">
        <v>17471.599999999999</v>
      </c>
      <c r="C1189" s="2511">
        <v>1006400</v>
      </c>
      <c r="D1189" s="2512">
        <v>17583.418239999999</v>
      </c>
      <c r="E1189" s="2513">
        <v>84.155301683818891</v>
      </c>
      <c r="F1189" s="2510">
        <v>61.126281367405092</v>
      </c>
      <c r="G1189" s="2512">
        <v>1.3139950006064005</v>
      </c>
      <c r="H1189" s="2513">
        <v>80.82159438492522</v>
      </c>
      <c r="I1189" s="2510">
        <v>24.199382606223168</v>
      </c>
      <c r="J1189" s="2514">
        <v>0.38099907843875991</v>
      </c>
    </row>
    <row r="1190" spans="1:10" x14ac:dyDescent="0.2">
      <c r="A1190" s="923" t="s">
        <v>285</v>
      </c>
      <c r="B1190" s="2510">
        <v>322.39999999999998</v>
      </c>
      <c r="C1190" s="2511">
        <v>1367762.75</v>
      </c>
      <c r="D1190" s="2512">
        <v>440.96671059999994</v>
      </c>
      <c r="E1190" s="2513">
        <v>1.5529012376006326</v>
      </c>
      <c r="F1190" s="2510">
        <v>1.1279512530536071</v>
      </c>
      <c r="G1190" s="2512">
        <v>2.4246891423538974E-2</v>
      </c>
      <c r="H1190" s="2513">
        <v>2.0268887502369903</v>
      </c>
      <c r="I1190" s="2510">
        <v>0.60688553276527679</v>
      </c>
      <c r="J1190" s="2514">
        <v>9.5549061091304236E-3</v>
      </c>
    </row>
    <row r="1191" spans="1:10" x14ac:dyDescent="0.2">
      <c r="A1191" s="923" t="s">
        <v>206</v>
      </c>
      <c r="B1191" s="2510">
        <v>0</v>
      </c>
      <c r="C1191" s="2511">
        <v>5133502</v>
      </c>
      <c r="D1191" s="2512">
        <v>0</v>
      </c>
      <c r="E1191" s="2513">
        <v>0</v>
      </c>
      <c r="F1191" s="2510">
        <v>0</v>
      </c>
      <c r="G1191" s="2512">
        <v>0</v>
      </c>
      <c r="H1191" s="2513">
        <v>0</v>
      </c>
      <c r="I1191" s="2510">
        <v>0</v>
      </c>
      <c r="J1191" s="2514">
        <v>0</v>
      </c>
    </row>
    <row r="1192" spans="1:10" x14ac:dyDescent="0.2">
      <c r="A1192" s="923" t="s">
        <v>435</v>
      </c>
      <c r="B1192" s="2510">
        <v>211.20000000000002</v>
      </c>
      <c r="C1192" s="2511">
        <v>1029687.5</v>
      </c>
      <c r="D1192" s="2512">
        <v>217.47000000000003</v>
      </c>
      <c r="E1192" s="2513">
        <v>1.0172851779815562</v>
      </c>
      <c r="F1192" s="2510">
        <v>0.73890603177705294</v>
      </c>
      <c r="G1192" s="2512">
        <v>1.5883819691846872E-2</v>
      </c>
      <c r="H1192" s="2513">
        <v>0.99959358817422361</v>
      </c>
      <c r="I1192" s="2510">
        <v>0.29929560131849275</v>
      </c>
      <c r="J1192" s="2514">
        <v>4.7121594025211063E-3</v>
      </c>
    </row>
    <row r="1193" spans="1:10" x14ac:dyDescent="0.2">
      <c r="A1193" s="925" t="s">
        <v>437</v>
      </c>
      <c r="B1193" s="2510">
        <v>0</v>
      </c>
      <c r="C1193" s="2511">
        <v>7750000</v>
      </c>
      <c r="D1193" s="2512">
        <v>0</v>
      </c>
      <c r="E1193" s="2513">
        <v>0</v>
      </c>
      <c r="F1193" s="2510">
        <v>0</v>
      </c>
      <c r="G1193" s="2512">
        <v>0</v>
      </c>
      <c r="H1193" s="2513">
        <v>0</v>
      </c>
      <c r="I1193" s="2510">
        <v>0</v>
      </c>
      <c r="J1193" s="2514">
        <v>0</v>
      </c>
    </row>
    <row r="1194" spans="1:10" x14ac:dyDescent="0.2">
      <c r="A1194" s="2097" t="s">
        <v>436</v>
      </c>
      <c r="B1194" s="2510">
        <v>0</v>
      </c>
      <c r="C1194" s="2511">
        <v>0</v>
      </c>
      <c r="D1194" s="2512">
        <v>0</v>
      </c>
      <c r="E1194" s="2513">
        <v>0</v>
      </c>
      <c r="F1194" s="2510">
        <v>0</v>
      </c>
      <c r="G1194" s="2512">
        <v>0</v>
      </c>
      <c r="H1194" s="2513">
        <v>0</v>
      </c>
      <c r="I1194" s="2510">
        <v>0</v>
      </c>
      <c r="J1194" s="2514">
        <v>0</v>
      </c>
    </row>
    <row r="1195" spans="1:10" x14ac:dyDescent="0.2">
      <c r="A1195" s="2515" t="s">
        <v>286</v>
      </c>
      <c r="B1195" s="2516">
        <v>18123.64</v>
      </c>
      <c r="C1195" s="2515"/>
      <c r="D1195" s="2517">
        <v>18691.926950600002</v>
      </c>
      <c r="E1195" s="2518">
        <v>87.29597700318962</v>
      </c>
      <c r="F1195" s="2516">
        <v>63.407513796192546</v>
      </c>
      <c r="G1195" s="2517">
        <v>1.3630332856057936</v>
      </c>
      <c r="H1195" s="2518">
        <v>85.916817632044541</v>
      </c>
      <c r="I1195" s="2516">
        <v>25.724980532860474</v>
      </c>
      <c r="J1195" s="2519">
        <v>0.40501834428430344</v>
      </c>
    </row>
    <row r="1196" spans="1:10" x14ac:dyDescent="0.2">
      <c r="A1196" s="931" t="s">
        <v>418</v>
      </c>
      <c r="B1196" s="2510">
        <v>0</v>
      </c>
      <c r="C1196" s="2511">
        <v>3883500</v>
      </c>
      <c r="D1196" s="2512">
        <v>0</v>
      </c>
      <c r="E1196" s="2513">
        <v>0</v>
      </c>
      <c r="F1196" s="2510">
        <v>0</v>
      </c>
      <c r="G1196" s="2512">
        <v>0</v>
      </c>
      <c r="H1196" s="2513">
        <v>0</v>
      </c>
      <c r="I1196" s="2510">
        <v>0</v>
      </c>
      <c r="J1196" s="2514">
        <v>0</v>
      </c>
    </row>
    <row r="1197" spans="1:10" x14ac:dyDescent="0.2">
      <c r="A1197" s="931" t="s">
        <v>419</v>
      </c>
      <c r="B1197" s="2510">
        <v>0</v>
      </c>
      <c r="C1197" s="2511">
        <v>1010499.9999999999</v>
      </c>
      <c r="D1197" s="2512">
        <v>0</v>
      </c>
      <c r="E1197" s="2513">
        <v>0</v>
      </c>
      <c r="F1197" s="2510">
        <v>0</v>
      </c>
      <c r="G1197" s="2512">
        <v>0</v>
      </c>
      <c r="H1197" s="2513">
        <v>0</v>
      </c>
      <c r="I1197" s="2510">
        <v>0</v>
      </c>
      <c r="J1197" s="2514">
        <v>0</v>
      </c>
    </row>
    <row r="1198" spans="1:10" x14ac:dyDescent="0.2">
      <c r="A1198" s="923" t="s">
        <v>97</v>
      </c>
      <c r="B1198" s="2510">
        <v>0</v>
      </c>
      <c r="C1198" s="2511">
        <v>998500</v>
      </c>
      <c r="D1198" s="2512">
        <v>0</v>
      </c>
      <c r="E1198" s="2513">
        <v>0</v>
      </c>
      <c r="F1198" s="2510">
        <v>0</v>
      </c>
      <c r="G1198" s="2512">
        <v>0</v>
      </c>
      <c r="H1198" s="2513">
        <v>0</v>
      </c>
      <c r="I1198" s="2510">
        <v>0</v>
      </c>
      <c r="J1198" s="2514">
        <v>0</v>
      </c>
    </row>
    <row r="1199" spans="1:10" x14ac:dyDescent="0.2">
      <c r="A1199" s="923" t="s">
        <v>423</v>
      </c>
      <c r="B1199" s="2510">
        <v>0</v>
      </c>
      <c r="C1199" s="2511">
        <v>1897499.9999999998</v>
      </c>
      <c r="D1199" s="2512">
        <v>0</v>
      </c>
      <c r="E1199" s="2513">
        <v>0</v>
      </c>
      <c r="F1199" s="2510">
        <v>0</v>
      </c>
      <c r="G1199" s="2512">
        <v>0</v>
      </c>
      <c r="H1199" s="2513">
        <v>0</v>
      </c>
      <c r="I1199" s="2510">
        <v>0</v>
      </c>
      <c r="J1199" s="2514">
        <v>0</v>
      </c>
    </row>
    <row r="1200" spans="1:10" x14ac:dyDescent="0.2">
      <c r="A1200" s="923" t="s">
        <v>424</v>
      </c>
      <c r="B1200" s="2510">
        <v>3.2199999999999998</v>
      </c>
      <c r="C1200" s="2511">
        <v>1520140</v>
      </c>
      <c r="D1200" s="2512">
        <v>4.8948507999999995</v>
      </c>
      <c r="E1200" s="2513">
        <v>1.5509745611271827E-2</v>
      </c>
      <c r="F1200" s="2510">
        <v>1.126551809811605E-2</v>
      </c>
      <c r="G1200" s="2512">
        <v>2.4216808431698353E-4</v>
      </c>
      <c r="H1200" s="2513">
        <v>2.2499018139281134E-2</v>
      </c>
      <c r="I1200" s="2510">
        <v>6.736594994943234E-3</v>
      </c>
      <c r="J1200" s="2514">
        <v>1.0606206474988714E-4</v>
      </c>
    </row>
    <row r="1201" spans="1:10" x14ac:dyDescent="0.2">
      <c r="A1201" s="923" t="s">
        <v>429</v>
      </c>
      <c r="B1201" s="2510">
        <v>480.5</v>
      </c>
      <c r="C1201" s="2511">
        <v>1595500</v>
      </c>
      <c r="D1201" s="2512">
        <v>766.63774999999998</v>
      </c>
      <c r="E1201" s="2513">
        <v>2.3144201137317122</v>
      </c>
      <c r="F1201" s="2510">
        <v>1.6810811944548951</v>
      </c>
      <c r="G1201" s="2512">
        <v>3.6137193948543665E-2</v>
      </c>
      <c r="H1201" s="2513">
        <v>3.5238248004428803</v>
      </c>
      <c r="I1201" s="2510">
        <v>1.055094065295012</v>
      </c>
      <c r="J1201" s="2514">
        <v>1.6611575306893483E-2</v>
      </c>
    </row>
    <row r="1202" spans="1:10" x14ac:dyDescent="0.2">
      <c r="A1202" s="923" t="s">
        <v>430</v>
      </c>
      <c r="B1202" s="2510">
        <v>0</v>
      </c>
      <c r="C1202" s="2511">
        <v>949000</v>
      </c>
      <c r="D1202" s="2512">
        <v>0</v>
      </c>
      <c r="E1202" s="2513">
        <v>0</v>
      </c>
      <c r="F1202" s="2510">
        <v>0</v>
      </c>
      <c r="G1202" s="2512">
        <v>0</v>
      </c>
      <c r="H1202" s="2513">
        <v>0</v>
      </c>
      <c r="I1202" s="2510">
        <v>0</v>
      </c>
      <c r="J1202" s="2514">
        <v>0</v>
      </c>
    </row>
    <row r="1203" spans="1:10" x14ac:dyDescent="0.2">
      <c r="A1203" s="923" t="s">
        <v>287</v>
      </c>
      <c r="B1203" s="2510">
        <v>0</v>
      </c>
      <c r="C1203" s="2511">
        <v>1286500.0000000002</v>
      </c>
      <c r="D1203" s="2512">
        <v>0</v>
      </c>
      <c r="E1203" s="2513">
        <v>0</v>
      </c>
      <c r="F1203" s="2510">
        <v>0</v>
      </c>
      <c r="G1203" s="2512">
        <v>0</v>
      </c>
      <c r="H1203" s="2513">
        <v>0</v>
      </c>
      <c r="I1203" s="2510">
        <v>0</v>
      </c>
      <c r="J1203" s="2514">
        <v>0</v>
      </c>
    </row>
    <row r="1204" spans="1:10" x14ac:dyDescent="0.2">
      <c r="A1204" s="923" t="s">
        <v>433</v>
      </c>
      <c r="B1204" s="2510">
        <v>0</v>
      </c>
      <c r="C1204" s="2511">
        <v>1540000</v>
      </c>
      <c r="D1204" s="2512">
        <v>0</v>
      </c>
      <c r="E1204" s="2513">
        <v>0</v>
      </c>
      <c r="F1204" s="2510">
        <v>0</v>
      </c>
      <c r="G1204" s="2512">
        <v>0</v>
      </c>
      <c r="H1204" s="2513">
        <v>0</v>
      </c>
      <c r="I1204" s="2510">
        <v>0</v>
      </c>
      <c r="J1204" s="2514">
        <v>0</v>
      </c>
    </row>
    <row r="1205" spans="1:10" x14ac:dyDescent="0.2">
      <c r="A1205" s="923" t="s">
        <v>434</v>
      </c>
      <c r="B1205" s="2510">
        <v>366.2</v>
      </c>
      <c r="C1205" s="2511">
        <v>905500</v>
      </c>
      <c r="D1205" s="2512">
        <v>331.59410000000003</v>
      </c>
      <c r="E1205" s="2513">
        <v>1.7638723114433985</v>
      </c>
      <c r="F1205" s="2510">
        <v>1.2811902880528254</v>
      </c>
      <c r="G1205" s="2512">
        <v>2.754097903008676E-2</v>
      </c>
      <c r="H1205" s="2513">
        <v>1.5241612003329301</v>
      </c>
      <c r="I1205" s="2510">
        <v>0.45636021314739694</v>
      </c>
      <c r="J1205" s="2514">
        <v>7.1850106043846226E-3</v>
      </c>
    </row>
    <row r="1206" spans="1:10" x14ac:dyDescent="0.2">
      <c r="A1206" s="897" t="s">
        <v>99</v>
      </c>
      <c r="B1206" s="2510">
        <v>17.5</v>
      </c>
      <c r="C1206" s="2511">
        <v>1688500</v>
      </c>
      <c r="D1206" s="2512">
        <v>29.548749999999998</v>
      </c>
      <c r="E1206" s="2513">
        <v>8.4292095713433851E-2</v>
      </c>
      <c r="F1206" s="2510">
        <v>6.122564183758724E-2</v>
      </c>
      <c r="G1206" s="2512">
        <v>1.3161308930270846E-3</v>
      </c>
      <c r="H1206" s="2513">
        <v>0.13581984199458813</v>
      </c>
      <c r="I1206" s="2510">
        <v>4.0666808752746635E-2</v>
      </c>
      <c r="J1206" s="2514">
        <v>6.4026495675378458E-4</v>
      </c>
    </row>
    <row r="1207" spans="1:10" x14ac:dyDescent="0.2">
      <c r="A1207" s="2515" t="s">
        <v>288</v>
      </c>
      <c r="B1207" s="2516">
        <v>867.42000000000007</v>
      </c>
      <c r="C1207" s="2515"/>
      <c r="D1207" s="2517">
        <v>1132.6754507999999</v>
      </c>
      <c r="E1207" s="2518">
        <v>4.1780942664998166</v>
      </c>
      <c r="F1207" s="2516">
        <v>3.0347626424434244</v>
      </c>
      <c r="G1207" s="2517">
        <v>6.5236471955974498E-2</v>
      </c>
      <c r="H1207" s="2518">
        <v>5.2063048609096798</v>
      </c>
      <c r="I1207" s="2516">
        <v>1.5588576821900988</v>
      </c>
      <c r="J1207" s="2519">
        <v>2.4542912932781775E-2</v>
      </c>
    </row>
    <row r="1208" spans="1:10" x14ac:dyDescent="0.2">
      <c r="A1208" s="2520" t="s">
        <v>113</v>
      </c>
      <c r="B1208" s="2521">
        <v>18991.059999999998</v>
      </c>
      <c r="C1208" s="2520"/>
      <c r="D1208" s="2522">
        <v>19824.602401400003</v>
      </c>
      <c r="E1208" s="2523">
        <v>91.474071269689418</v>
      </c>
      <c r="F1208" s="2521">
        <v>66.442276438635957</v>
      </c>
      <c r="G1208" s="2522">
        <v>1.428269757561768</v>
      </c>
      <c r="H1208" s="2523">
        <v>91.123122492954238</v>
      </c>
      <c r="I1208" s="2521">
        <v>27.283838215050576</v>
      </c>
      <c r="J1208" s="2524">
        <v>0.42956125721708521</v>
      </c>
    </row>
    <row r="1209" spans="1:10" x14ac:dyDescent="0.2">
      <c r="A1209" s="923" t="s">
        <v>911</v>
      </c>
      <c r="B1209" s="2510">
        <v>0</v>
      </c>
      <c r="C1209" s="2511">
        <v>4620000.0000000009</v>
      </c>
      <c r="D1209" s="2512">
        <v>0</v>
      </c>
      <c r="E1209" s="2513">
        <v>0</v>
      </c>
      <c r="F1209" s="2510">
        <v>0</v>
      </c>
      <c r="G1209" s="2512">
        <v>0</v>
      </c>
      <c r="H1209" s="2513">
        <v>0</v>
      </c>
      <c r="I1209" s="2510">
        <v>0</v>
      </c>
      <c r="J1209" s="2514">
        <v>0</v>
      </c>
    </row>
    <row r="1210" spans="1:10" x14ac:dyDescent="0.2">
      <c r="A1210" s="923" t="s">
        <v>912</v>
      </c>
      <c r="B1210" s="2510">
        <v>0</v>
      </c>
      <c r="C1210" s="2511">
        <v>918000</v>
      </c>
      <c r="D1210" s="2512">
        <v>0</v>
      </c>
      <c r="E1210" s="2513">
        <v>0</v>
      </c>
      <c r="F1210" s="2510">
        <v>0</v>
      </c>
      <c r="G1210" s="2512">
        <v>0</v>
      </c>
      <c r="H1210" s="2513">
        <v>0</v>
      </c>
      <c r="I1210" s="2510">
        <v>0</v>
      </c>
      <c r="J1210" s="2514">
        <v>0</v>
      </c>
    </row>
    <row r="1211" spans="1:10" x14ac:dyDescent="0.2">
      <c r="A1211" s="923" t="s">
        <v>913</v>
      </c>
      <c r="B1211" s="2510">
        <v>0</v>
      </c>
      <c r="C1211" s="2511">
        <v>1310000.0000000002</v>
      </c>
      <c r="D1211" s="2512">
        <v>0</v>
      </c>
      <c r="E1211" s="2513">
        <v>0</v>
      </c>
      <c r="F1211" s="2510">
        <v>0</v>
      </c>
      <c r="G1211" s="2512">
        <v>0</v>
      </c>
      <c r="H1211" s="2513">
        <v>0</v>
      </c>
      <c r="I1211" s="2510">
        <v>0</v>
      </c>
      <c r="J1211" s="2514">
        <v>0</v>
      </c>
    </row>
    <row r="1212" spans="1:10" x14ac:dyDescent="0.2">
      <c r="A1212" s="897" t="s">
        <v>914</v>
      </c>
      <c r="B1212" s="2510">
        <v>0</v>
      </c>
      <c r="C1212" s="2511">
        <v>1335000</v>
      </c>
      <c r="D1212" s="2512">
        <v>0</v>
      </c>
      <c r="E1212" s="2513">
        <v>0</v>
      </c>
      <c r="F1212" s="2510">
        <v>0</v>
      </c>
      <c r="G1212" s="2512">
        <v>0</v>
      </c>
      <c r="H1212" s="2513">
        <v>0</v>
      </c>
      <c r="I1212" s="2510">
        <v>0</v>
      </c>
      <c r="J1212" s="2514">
        <v>0</v>
      </c>
    </row>
    <row r="1213" spans="1:10" x14ac:dyDescent="0.2">
      <c r="A1213" s="2520" t="s">
        <v>289</v>
      </c>
      <c r="B1213" s="2521">
        <v>0</v>
      </c>
      <c r="C1213" s="2520"/>
      <c r="D1213" s="2522">
        <v>0</v>
      </c>
      <c r="E1213" s="2523">
        <v>0</v>
      </c>
      <c r="F1213" s="2521">
        <v>0</v>
      </c>
      <c r="G1213" s="2522">
        <v>0</v>
      </c>
      <c r="H1213" s="2523">
        <v>0</v>
      </c>
      <c r="I1213" s="2521">
        <v>0</v>
      </c>
      <c r="J1213" s="2524">
        <v>0</v>
      </c>
    </row>
    <row r="1214" spans="1:10" x14ac:dyDescent="0.2">
      <c r="A1214" s="923" t="s">
        <v>952</v>
      </c>
      <c r="B1214" s="2510">
        <v>20.48</v>
      </c>
      <c r="C1214" s="2511">
        <v>8061000.0000000028</v>
      </c>
      <c r="D1214" s="2512">
        <v>165.08928000000006</v>
      </c>
      <c r="E1214" s="2513">
        <v>9.8645835440635724E-2</v>
      </c>
      <c r="F1214" s="2510">
        <v>7.1651493990502094E-2</v>
      </c>
      <c r="G1214" s="2512">
        <v>1.5402491822396967E-3</v>
      </c>
      <c r="H1214" s="2513">
        <v>0.75882735901181375</v>
      </c>
      <c r="I1214" s="2510">
        <v>0.22720602992981573</v>
      </c>
      <c r="J1214" s="2514">
        <v>3.5771692785553865E-3</v>
      </c>
    </row>
    <row r="1215" spans="1:10" x14ac:dyDescent="0.2">
      <c r="A1215" s="923" t="s">
        <v>290</v>
      </c>
      <c r="B1215" s="2510">
        <v>0</v>
      </c>
      <c r="C1215" s="2511">
        <v>12158464</v>
      </c>
      <c r="D1215" s="2512">
        <v>0</v>
      </c>
      <c r="E1215" s="2513">
        <v>0</v>
      </c>
      <c r="F1215" s="2510">
        <v>0</v>
      </c>
      <c r="G1215" s="2512">
        <v>0</v>
      </c>
      <c r="H1215" s="2513">
        <v>0</v>
      </c>
      <c r="I1215" s="2510">
        <v>0</v>
      </c>
      <c r="J1215" s="2514">
        <v>0</v>
      </c>
    </row>
    <row r="1216" spans="1:10" x14ac:dyDescent="0.2">
      <c r="A1216" s="923" t="s">
        <v>75</v>
      </c>
      <c r="B1216" s="2510">
        <v>0</v>
      </c>
      <c r="C1216" s="2511">
        <v>13258464</v>
      </c>
      <c r="D1216" s="2512">
        <v>0</v>
      </c>
      <c r="E1216" s="2513">
        <v>0</v>
      </c>
      <c r="F1216" s="2510">
        <v>0</v>
      </c>
      <c r="G1216" s="2512">
        <v>0</v>
      </c>
      <c r="H1216" s="2513">
        <v>0</v>
      </c>
      <c r="I1216" s="2510">
        <v>0</v>
      </c>
      <c r="J1216" s="2514">
        <v>0</v>
      </c>
    </row>
    <row r="1217" spans="1:10" x14ac:dyDescent="0.2">
      <c r="A1217" s="923" t="s">
        <v>205</v>
      </c>
      <c r="B1217" s="2510">
        <v>2.1</v>
      </c>
      <c r="C1217" s="2511">
        <v>3219999.9999999995</v>
      </c>
      <c r="D1217" s="2512">
        <v>6.7619999999999987</v>
      </c>
      <c r="E1217" s="2513">
        <v>1.0115051485612063E-2</v>
      </c>
      <c r="F1217" s="2510">
        <v>7.3470770205104688E-3</v>
      </c>
      <c r="G1217" s="2512">
        <v>1.5793570716325013E-4</v>
      </c>
      <c r="H1217" s="2513">
        <v>3.1081307045726297E-2</v>
      </c>
      <c r="I1217" s="2510">
        <v>9.3062806645314161E-3</v>
      </c>
      <c r="J1217" s="2514">
        <v>1.4651962054466232E-4</v>
      </c>
    </row>
    <row r="1218" spans="1:10" x14ac:dyDescent="0.2">
      <c r="A1218" s="923" t="s">
        <v>93</v>
      </c>
      <c r="B1218" s="2510">
        <v>3.25</v>
      </c>
      <c r="C1218" s="2511">
        <v>120000</v>
      </c>
      <c r="D1218" s="2512">
        <v>0.39</v>
      </c>
      <c r="E1218" s="2513">
        <v>1.565424634678057E-2</v>
      </c>
      <c r="F1218" s="2510">
        <v>1.13704763412662E-2</v>
      </c>
      <c r="G1218" s="2512">
        <v>2.4442430870502999E-4</v>
      </c>
      <c r="H1218" s="2513">
        <v>1.7926219680321294E-3</v>
      </c>
      <c r="I1218" s="2510">
        <v>5.3674200815842261E-4</v>
      </c>
      <c r="J1218" s="2514">
        <v>8.4505548672609165E-6</v>
      </c>
    </row>
    <row r="1219" spans="1:10" x14ac:dyDescent="0.2">
      <c r="A1219" s="897" t="s">
        <v>219</v>
      </c>
      <c r="B1219" s="2510">
        <v>1397</v>
      </c>
      <c r="C1219" s="2511">
        <v>934000</v>
      </c>
      <c r="D1219" s="2512">
        <v>1304.798</v>
      </c>
      <c r="E1219" s="2513">
        <v>6.7289175835238346</v>
      </c>
      <c r="F1219" s="2510">
        <v>4.8875555226919634</v>
      </c>
      <c r="G1219" s="2512">
        <v>0.1050648490033621</v>
      </c>
      <c r="H1219" s="2513">
        <v>5.997460406780478</v>
      </c>
      <c r="I1219" s="2510">
        <v>1.7957433301566499</v>
      </c>
      <c r="J1219" s="2514">
        <v>2.8272479717159765E-2</v>
      </c>
    </row>
    <row r="1220" spans="1:10" x14ac:dyDescent="0.2">
      <c r="A1220" s="2515" t="s">
        <v>1839</v>
      </c>
      <c r="B1220" s="2516">
        <v>1422.83</v>
      </c>
      <c r="C1220" s="2515"/>
      <c r="D1220" s="2517">
        <v>1477.03928</v>
      </c>
      <c r="E1220" s="2518">
        <v>6.8533327167968618</v>
      </c>
      <c r="F1220" s="2516">
        <v>4.9779245700442427</v>
      </c>
      <c r="G1220" s="2517">
        <v>0.10700745820147008</v>
      </c>
      <c r="H1220" s="2518">
        <v>6.7891616948060491</v>
      </c>
      <c r="I1220" s="2516">
        <v>2.0327923827591552</v>
      </c>
      <c r="J1220" s="2519">
        <v>3.2004619171127069E-2</v>
      </c>
    </row>
    <row r="1221" spans="1:10" x14ac:dyDescent="0.2">
      <c r="A1221" s="923" t="s">
        <v>958</v>
      </c>
      <c r="B1221" s="2510">
        <v>0</v>
      </c>
      <c r="C1221" s="2511">
        <v>2560000.0000000005</v>
      </c>
      <c r="D1221" s="2512">
        <v>0</v>
      </c>
      <c r="E1221" s="2513">
        <v>0</v>
      </c>
      <c r="F1221" s="2510">
        <v>0</v>
      </c>
      <c r="G1221" s="2512">
        <v>0</v>
      </c>
      <c r="H1221" s="2513">
        <v>0</v>
      </c>
      <c r="I1221" s="2510">
        <v>0</v>
      </c>
      <c r="J1221" s="2514">
        <v>0</v>
      </c>
    </row>
    <row r="1222" spans="1:10" x14ac:dyDescent="0.2">
      <c r="A1222" s="923" t="s">
        <v>959</v>
      </c>
      <c r="B1222" s="2510">
        <v>0</v>
      </c>
      <c r="C1222" s="2511">
        <v>1687000</v>
      </c>
      <c r="D1222" s="2512">
        <v>0</v>
      </c>
      <c r="E1222" s="2513">
        <v>0</v>
      </c>
      <c r="F1222" s="2510">
        <v>0</v>
      </c>
      <c r="G1222" s="2512">
        <v>0</v>
      </c>
      <c r="H1222" s="2513">
        <v>0</v>
      </c>
      <c r="I1222" s="2510">
        <v>0</v>
      </c>
      <c r="J1222" s="2514">
        <v>0</v>
      </c>
    </row>
    <row r="1223" spans="1:10" x14ac:dyDescent="0.2">
      <c r="A1223" s="923" t="s">
        <v>960</v>
      </c>
      <c r="B1223" s="2510">
        <v>0</v>
      </c>
      <c r="C1223" s="2511">
        <v>1100000</v>
      </c>
      <c r="D1223" s="2512">
        <v>0</v>
      </c>
      <c r="E1223" s="2513">
        <v>0</v>
      </c>
      <c r="F1223" s="2510">
        <v>0</v>
      </c>
      <c r="G1223" s="2512">
        <v>0</v>
      </c>
      <c r="H1223" s="2513">
        <v>0</v>
      </c>
      <c r="I1223" s="2510">
        <v>0</v>
      </c>
      <c r="J1223" s="2514">
        <v>0</v>
      </c>
    </row>
    <row r="1224" spans="1:10" x14ac:dyDescent="0.2">
      <c r="A1224" s="923" t="s">
        <v>962</v>
      </c>
      <c r="B1224" s="2510">
        <v>234</v>
      </c>
      <c r="C1224" s="2511">
        <v>1265000.0000000002</v>
      </c>
      <c r="D1224" s="2512">
        <v>296.01000000000005</v>
      </c>
      <c r="E1224" s="2513">
        <v>1.1271057369682012</v>
      </c>
      <c r="F1224" s="2510">
        <v>0.81867429657116653</v>
      </c>
      <c r="G1224" s="2512">
        <v>1.7598550226762159E-2</v>
      </c>
      <c r="H1224" s="2513">
        <v>1.3606000737363864</v>
      </c>
      <c r="I1224" s="2510">
        <v>0.40738718419224285</v>
      </c>
      <c r="J1224" s="2514">
        <v>6.4139711442510365E-3</v>
      </c>
    </row>
    <row r="1225" spans="1:10" x14ac:dyDescent="0.2">
      <c r="A1225" s="923" t="s">
        <v>963</v>
      </c>
      <c r="B1225" s="2510">
        <v>0</v>
      </c>
      <c r="C1225" s="2511">
        <v>1750000</v>
      </c>
      <c r="D1225" s="2512">
        <v>0</v>
      </c>
      <c r="E1225" s="2513">
        <v>0</v>
      </c>
      <c r="F1225" s="2510">
        <v>0</v>
      </c>
      <c r="G1225" s="2512">
        <v>0</v>
      </c>
      <c r="H1225" s="2513">
        <v>0</v>
      </c>
      <c r="I1225" s="2510">
        <v>0</v>
      </c>
      <c r="J1225" s="2514">
        <v>0</v>
      </c>
    </row>
    <row r="1226" spans="1:10" x14ac:dyDescent="0.2">
      <c r="A1226" s="2159" t="s">
        <v>1497</v>
      </c>
      <c r="B1226" s="2510">
        <v>0</v>
      </c>
      <c r="C1226" s="2511">
        <v>5000000</v>
      </c>
      <c r="D1226" s="2512">
        <v>0</v>
      </c>
      <c r="E1226" s="2513">
        <v>0</v>
      </c>
      <c r="F1226" s="2510">
        <v>0</v>
      </c>
      <c r="G1226" s="2512">
        <v>0</v>
      </c>
      <c r="H1226" s="2513">
        <v>0</v>
      </c>
      <c r="I1226" s="2510">
        <v>0</v>
      </c>
      <c r="J1226" s="2514">
        <v>0</v>
      </c>
    </row>
    <row r="1227" spans="1:10" x14ac:dyDescent="0.2">
      <c r="A1227" s="2159" t="s">
        <v>1577</v>
      </c>
      <c r="B1227" s="2510">
        <v>0</v>
      </c>
      <c r="C1227" s="2511">
        <v>1749999.9999999998</v>
      </c>
      <c r="D1227" s="2512">
        <v>0</v>
      </c>
      <c r="E1227" s="2513">
        <v>0</v>
      </c>
      <c r="F1227" s="2510">
        <v>0</v>
      </c>
      <c r="G1227" s="2512">
        <v>0</v>
      </c>
      <c r="H1227" s="2513">
        <v>0</v>
      </c>
      <c r="I1227" s="2510">
        <v>0</v>
      </c>
      <c r="J1227" s="2514">
        <v>0</v>
      </c>
    </row>
    <row r="1228" spans="1:10" x14ac:dyDescent="0.2">
      <c r="A1228" s="923" t="s">
        <v>961</v>
      </c>
      <c r="B1228" s="2510">
        <v>0</v>
      </c>
      <c r="C1228" s="2511">
        <v>1321000</v>
      </c>
      <c r="D1228" s="2512">
        <v>0</v>
      </c>
      <c r="E1228" s="2513">
        <v>0</v>
      </c>
      <c r="F1228" s="2510">
        <v>0</v>
      </c>
      <c r="G1228" s="2512">
        <v>0</v>
      </c>
      <c r="H1228" s="2513">
        <v>0</v>
      </c>
      <c r="I1228" s="2510">
        <v>0</v>
      </c>
      <c r="J1228" s="2514">
        <v>0</v>
      </c>
    </row>
    <row r="1229" spans="1:10" x14ac:dyDescent="0.2">
      <c r="A1229" s="923" t="s">
        <v>966</v>
      </c>
      <c r="B1229" s="2510">
        <v>0</v>
      </c>
      <c r="C1229" s="2511">
        <v>2879999.9999999995</v>
      </c>
      <c r="D1229" s="2512">
        <v>0</v>
      </c>
      <c r="E1229" s="2513">
        <v>0</v>
      </c>
      <c r="F1229" s="2510">
        <v>0</v>
      </c>
      <c r="G1229" s="2512">
        <v>0</v>
      </c>
      <c r="H1229" s="2513">
        <v>0</v>
      </c>
      <c r="I1229" s="2510">
        <v>0</v>
      </c>
      <c r="J1229" s="2514">
        <v>0</v>
      </c>
    </row>
    <row r="1230" spans="1:10" x14ac:dyDescent="0.2">
      <c r="A1230" s="923" t="s">
        <v>965</v>
      </c>
      <c r="B1230" s="2510">
        <v>0</v>
      </c>
      <c r="C1230" s="2511">
        <v>1976000.0000000002</v>
      </c>
      <c r="D1230" s="2512">
        <v>0</v>
      </c>
      <c r="E1230" s="2513">
        <v>0</v>
      </c>
      <c r="F1230" s="2510">
        <v>0</v>
      </c>
      <c r="G1230" s="2512">
        <v>0</v>
      </c>
      <c r="H1230" s="2513">
        <v>0</v>
      </c>
      <c r="I1230" s="2510">
        <v>0</v>
      </c>
      <c r="J1230" s="2514">
        <v>0</v>
      </c>
    </row>
    <row r="1231" spans="1:10" x14ac:dyDescent="0.2">
      <c r="A1231" s="923" t="s">
        <v>1010</v>
      </c>
      <c r="B1231" s="2510">
        <v>0</v>
      </c>
      <c r="C1231" s="2511">
        <v>1299999.9999999998</v>
      </c>
      <c r="D1231" s="2512">
        <v>0</v>
      </c>
      <c r="E1231" s="2513">
        <v>0</v>
      </c>
      <c r="F1231" s="2510">
        <v>0</v>
      </c>
      <c r="G1231" s="2512">
        <v>0</v>
      </c>
      <c r="H1231" s="2513">
        <v>0</v>
      </c>
      <c r="I1231" s="2510">
        <v>0</v>
      </c>
      <c r="J1231" s="2514">
        <v>0</v>
      </c>
    </row>
    <row r="1232" spans="1:10" x14ac:dyDescent="0.2">
      <c r="A1232" s="923" t="s">
        <v>1011</v>
      </c>
      <c r="B1232" s="2510">
        <v>8.1</v>
      </c>
      <c r="C1232" s="2511">
        <v>1674000</v>
      </c>
      <c r="D1232" s="2512">
        <v>13.5594</v>
      </c>
      <c r="E1232" s="2513">
        <v>3.9015198587360814E-2</v>
      </c>
      <c r="F1232" s="2510">
        <v>2.8338725650540381E-2</v>
      </c>
      <c r="G1232" s="2512">
        <v>6.0918058477253624E-4</v>
      </c>
      <c r="H1232" s="2513">
        <v>6.2325329008550902E-2</v>
      </c>
      <c r="I1232" s="2510">
        <v>1.866128098826491E-2</v>
      </c>
      <c r="J1232" s="2514">
        <v>2.9380629145419918E-4</v>
      </c>
    </row>
    <row r="1233" spans="1:10" x14ac:dyDescent="0.2">
      <c r="A1233" s="923" t="s">
        <v>967</v>
      </c>
      <c r="B1233" s="2510">
        <v>0</v>
      </c>
      <c r="C1233" s="2511">
        <v>2320999.9999999995</v>
      </c>
      <c r="D1233" s="2512">
        <v>0</v>
      </c>
      <c r="E1233" s="2513">
        <v>0</v>
      </c>
      <c r="F1233" s="2510">
        <v>0</v>
      </c>
      <c r="G1233" s="2512">
        <v>0</v>
      </c>
      <c r="H1233" s="2513">
        <v>0</v>
      </c>
      <c r="I1233" s="2510">
        <v>0</v>
      </c>
      <c r="J1233" s="2514">
        <v>0</v>
      </c>
    </row>
    <row r="1234" spans="1:10" x14ac:dyDescent="0.2">
      <c r="A1234" s="923" t="s">
        <v>968</v>
      </c>
      <c r="B1234" s="2510">
        <v>59.85</v>
      </c>
      <c r="C1234" s="2511">
        <v>1335000.0000000002</v>
      </c>
      <c r="D1234" s="2512">
        <v>79.899750000000012</v>
      </c>
      <c r="E1234" s="2513">
        <v>0.28827896733994379</v>
      </c>
      <c r="F1234" s="2510">
        <v>0.20939169508454836</v>
      </c>
      <c r="G1234" s="2512">
        <v>4.5011676541526291E-3</v>
      </c>
      <c r="H1234" s="2513">
        <v>0.36725653100070549</v>
      </c>
      <c r="I1234" s="2510">
        <v>0.10996295452911777</v>
      </c>
      <c r="J1234" s="2514">
        <v>1.7312749262959753E-3</v>
      </c>
    </row>
    <row r="1235" spans="1:10" x14ac:dyDescent="0.2">
      <c r="A1235" s="923" t="s">
        <v>969</v>
      </c>
      <c r="B1235" s="2510">
        <v>0</v>
      </c>
      <c r="C1235" s="2511">
        <v>1774999.9999999998</v>
      </c>
      <c r="D1235" s="2512">
        <v>0</v>
      </c>
      <c r="E1235" s="2513">
        <v>0</v>
      </c>
      <c r="F1235" s="2510">
        <v>0</v>
      </c>
      <c r="G1235" s="2512">
        <v>0</v>
      </c>
      <c r="H1235" s="2513">
        <v>0</v>
      </c>
      <c r="I1235" s="2510">
        <v>0</v>
      </c>
      <c r="J1235" s="2514">
        <v>0</v>
      </c>
    </row>
    <row r="1236" spans="1:10" x14ac:dyDescent="0.2">
      <c r="A1236" s="923" t="s">
        <v>970</v>
      </c>
      <c r="B1236" s="2510">
        <v>0</v>
      </c>
      <c r="C1236" s="2511">
        <v>1821999.9999999995</v>
      </c>
      <c r="D1236" s="2512">
        <v>0</v>
      </c>
      <c r="E1236" s="2513">
        <v>0</v>
      </c>
      <c r="F1236" s="2510">
        <v>0</v>
      </c>
      <c r="G1236" s="2512">
        <v>0</v>
      </c>
      <c r="H1236" s="2513">
        <v>0</v>
      </c>
      <c r="I1236" s="2510">
        <v>0</v>
      </c>
      <c r="J1236" s="2514">
        <v>0</v>
      </c>
    </row>
    <row r="1237" spans="1:10" x14ac:dyDescent="0.2">
      <c r="A1237" s="923" t="s">
        <v>971</v>
      </c>
      <c r="B1237" s="2510">
        <v>36</v>
      </c>
      <c r="C1237" s="2511">
        <v>1470000</v>
      </c>
      <c r="D1237" s="2512">
        <v>52.92</v>
      </c>
      <c r="E1237" s="2513">
        <v>0.1734008826104925</v>
      </c>
      <c r="F1237" s="2510">
        <v>0.12594989178017946</v>
      </c>
      <c r="G1237" s="2512">
        <v>2.7074692656557167E-3</v>
      </c>
      <c r="H1237" s="2513">
        <v>0.24324501166220586</v>
      </c>
      <c r="I1237" s="2510">
        <v>7.2831761722419799E-2</v>
      </c>
      <c r="J1237" s="2514">
        <v>1.1466752912190966E-3</v>
      </c>
    </row>
    <row r="1238" spans="1:10" x14ac:dyDescent="0.2">
      <c r="A1238" s="923" t="s">
        <v>972</v>
      </c>
      <c r="B1238" s="2510">
        <v>9.3000000000000007</v>
      </c>
      <c r="C1238" s="2511">
        <v>1270000</v>
      </c>
      <c r="D1238" s="2512">
        <v>11.811</v>
      </c>
      <c r="E1238" s="2513">
        <v>4.4795228007710568E-2</v>
      </c>
      <c r="F1238" s="2510">
        <v>3.2537055376546359E-2</v>
      </c>
      <c r="G1238" s="2512">
        <v>6.9942956029439356E-4</v>
      </c>
      <c r="H1238" s="2513">
        <v>5.4288866831865332E-2</v>
      </c>
      <c r="I1238" s="2510">
        <v>1.6255025277843921E-2</v>
      </c>
      <c r="J1238" s="2514">
        <v>2.5592180394158636E-4</v>
      </c>
    </row>
    <row r="1239" spans="1:10" x14ac:dyDescent="0.2">
      <c r="A1239" s="923" t="s">
        <v>973</v>
      </c>
      <c r="B1239" s="2510">
        <v>0</v>
      </c>
      <c r="C1239" s="2511">
        <v>7096999.9999999981</v>
      </c>
      <c r="D1239" s="2512">
        <v>0</v>
      </c>
      <c r="E1239" s="2513">
        <v>0</v>
      </c>
      <c r="F1239" s="2510">
        <v>0</v>
      </c>
      <c r="G1239" s="2512">
        <v>0</v>
      </c>
      <c r="H1239" s="2513">
        <v>0</v>
      </c>
      <c r="I1239" s="2510">
        <v>0</v>
      </c>
      <c r="J1239" s="2514">
        <v>0</v>
      </c>
    </row>
    <row r="1240" spans="1:10" x14ac:dyDescent="0.2">
      <c r="A1240" s="923" t="s">
        <v>293</v>
      </c>
      <c r="B1240" s="2510">
        <v>0</v>
      </c>
      <c r="C1240" s="2511">
        <v>1855999.9999999998</v>
      </c>
      <c r="D1240" s="2512">
        <v>0</v>
      </c>
      <c r="E1240" s="2513">
        <v>0</v>
      </c>
      <c r="F1240" s="2510">
        <v>0</v>
      </c>
      <c r="G1240" s="2512">
        <v>0</v>
      </c>
      <c r="H1240" s="2513">
        <v>0</v>
      </c>
      <c r="I1240" s="2510">
        <v>0</v>
      </c>
      <c r="J1240" s="2514">
        <v>0</v>
      </c>
    </row>
    <row r="1241" spans="1:10" x14ac:dyDescent="0.2">
      <c r="A1241" s="897" t="s">
        <v>975</v>
      </c>
      <c r="B1241" s="2510">
        <v>0</v>
      </c>
      <c r="C1241" s="2511">
        <v>1652000.0000000005</v>
      </c>
      <c r="D1241" s="2512">
        <v>0</v>
      </c>
      <c r="E1241" s="2513">
        <v>0</v>
      </c>
      <c r="F1241" s="2510">
        <v>0</v>
      </c>
      <c r="G1241" s="2512">
        <v>0</v>
      </c>
      <c r="H1241" s="2513">
        <v>0</v>
      </c>
      <c r="I1241" s="2510">
        <v>0</v>
      </c>
      <c r="J1241" s="2514">
        <v>0</v>
      </c>
    </row>
    <row r="1242" spans="1:10" x14ac:dyDescent="0.2">
      <c r="A1242" s="923" t="s">
        <v>1161</v>
      </c>
      <c r="B1242" s="2510">
        <v>0</v>
      </c>
      <c r="C1242" s="2511">
        <v>0</v>
      </c>
      <c r="D1242" s="2512">
        <v>0</v>
      </c>
      <c r="E1242" s="2513">
        <v>0</v>
      </c>
      <c r="F1242" s="2510">
        <v>0</v>
      </c>
      <c r="G1242" s="2512">
        <v>0</v>
      </c>
      <c r="H1242" s="2513">
        <v>0</v>
      </c>
      <c r="I1242" s="2510">
        <v>0</v>
      </c>
      <c r="J1242" s="2514">
        <v>0</v>
      </c>
    </row>
    <row r="1243" spans="1:10" x14ac:dyDescent="0.2">
      <c r="A1243" s="2515" t="s">
        <v>294</v>
      </c>
      <c r="B1243" s="2516">
        <v>347.25</v>
      </c>
      <c r="C1243" s="2515"/>
      <c r="D1243" s="2517">
        <v>454.20015000000001</v>
      </c>
      <c r="E1243" s="2518">
        <v>1.6725960135137088</v>
      </c>
      <c r="F1243" s="2516">
        <v>1.214891664462981</v>
      </c>
      <c r="G1243" s="2517">
        <v>2.6115797291637433E-2</v>
      </c>
      <c r="H1243" s="2518">
        <v>2.0877158122397139</v>
      </c>
      <c r="I1243" s="2516">
        <v>0.62509820670988914</v>
      </c>
      <c r="J1243" s="2519">
        <v>9.8416494571618926E-3</v>
      </c>
    </row>
    <row r="1244" spans="1:10" x14ac:dyDescent="0.2">
      <c r="A1244" s="2520" t="s">
        <v>1840</v>
      </c>
      <c r="B1244" s="2521">
        <v>1770.08</v>
      </c>
      <c r="C1244" s="2520"/>
      <c r="D1244" s="2522">
        <v>1931.2394300000001</v>
      </c>
      <c r="E1244" s="2523">
        <v>8.5259287303105715</v>
      </c>
      <c r="F1244" s="2521">
        <v>6.192816234507224</v>
      </c>
      <c r="G1244" s="2522">
        <v>0.13312325549310752</v>
      </c>
      <c r="H1244" s="2523">
        <v>8.8768775070457639</v>
      </c>
      <c r="I1244" s="2521">
        <v>2.6578905894690448</v>
      </c>
      <c r="J1244" s="2524">
        <v>4.1846268628288968E-2</v>
      </c>
    </row>
    <row r="1245" spans="1:10" x14ac:dyDescent="0.2">
      <c r="A1245" s="2532" t="s">
        <v>200</v>
      </c>
      <c r="B1245" s="2521">
        <v>20761.14</v>
      </c>
      <c r="C1245" s="2520"/>
      <c r="D1245" s="2522">
        <v>21755.841831400005</v>
      </c>
      <c r="E1245" s="2523">
        <v>99.999999999999986</v>
      </c>
      <c r="F1245" s="2521">
        <v>72.635092673143191</v>
      </c>
      <c r="G1245" s="2522">
        <v>1.5613930130548757</v>
      </c>
      <c r="H1245" s="2523">
        <v>100</v>
      </c>
      <c r="I1245" s="2521">
        <v>29.94172880451962</v>
      </c>
      <c r="J1245" s="2524">
        <v>0.47140752584537426</v>
      </c>
    </row>
    <row r="1246" spans="1:10" x14ac:dyDescent="0.2">
      <c r="A1246" s="2550" t="s">
        <v>1857</v>
      </c>
      <c r="B1246" s="2510"/>
      <c r="C1246" s="2509"/>
      <c r="D1246" s="2512"/>
      <c r="E1246" s="2513"/>
      <c r="F1246" s="2510">
        <v>0</v>
      </c>
      <c r="G1246" s="2512"/>
      <c r="H1246" s="2513"/>
      <c r="I1246" s="2510">
        <v>0</v>
      </c>
      <c r="J1246" s="2514">
        <v>0</v>
      </c>
    </row>
    <row r="1247" spans="1:10" x14ac:dyDescent="0.2">
      <c r="A1247" s="2160" t="s">
        <v>1841</v>
      </c>
      <c r="B1247" s="2510">
        <v>0</v>
      </c>
      <c r="C1247" s="2511">
        <v>6074131.1697809063</v>
      </c>
      <c r="D1247" s="2512">
        <v>0</v>
      </c>
      <c r="E1247" s="2513">
        <v>0</v>
      </c>
      <c r="F1247" s="2510">
        <v>0</v>
      </c>
      <c r="G1247" s="2512">
        <v>0</v>
      </c>
      <c r="H1247" s="2513">
        <v>0</v>
      </c>
      <c r="I1247" s="2510">
        <v>0</v>
      </c>
      <c r="J1247" s="2514">
        <v>0</v>
      </c>
    </row>
    <row r="1248" spans="1:10" x14ac:dyDescent="0.2">
      <c r="A1248" s="2160" t="s">
        <v>1842</v>
      </c>
      <c r="B1248" s="2510">
        <v>2219.1999999999998</v>
      </c>
      <c r="C1248" s="2511">
        <v>1319748.8219296124</v>
      </c>
      <c r="D1248" s="2512">
        <v>2928.7865856261956</v>
      </c>
      <c r="E1248" s="2513">
        <v>97.233200195588068</v>
      </c>
      <c r="F1248" s="2510">
        <v>7.7641111066270625</v>
      </c>
      <c r="G1248" s="2512">
        <v>0.16690043873175461</v>
      </c>
      <c r="H1248" s="2513">
        <v>86.705702633254049</v>
      </c>
      <c r="I1248" s="2510">
        <v>4.0307763934268053</v>
      </c>
      <c r="J1248" s="2514">
        <v>6.3461209580338268E-2</v>
      </c>
    </row>
    <row r="1249" spans="1:10" x14ac:dyDescent="0.2">
      <c r="A1249" s="2547" t="s">
        <v>316</v>
      </c>
      <c r="B1249" s="2516">
        <v>2219.1999999999998</v>
      </c>
      <c r="C1249" s="2515"/>
      <c r="D1249" s="2517">
        <v>2928.7865856261956</v>
      </c>
      <c r="E1249" s="2518">
        <v>97.233200195588068</v>
      </c>
      <c r="F1249" s="2516">
        <v>7.7641111066270625</v>
      </c>
      <c r="G1249" s="2517">
        <v>0.16690043873175461</v>
      </c>
      <c r="H1249" s="2518">
        <v>86.705702633254049</v>
      </c>
      <c r="I1249" s="2516">
        <v>4.0307763934268053</v>
      </c>
      <c r="J1249" s="2519">
        <v>6.3461209580338268E-2</v>
      </c>
    </row>
    <row r="1250" spans="1:10" x14ac:dyDescent="0.2">
      <c r="A1250" s="2160" t="s">
        <v>1843</v>
      </c>
      <c r="B1250" s="2510">
        <v>0</v>
      </c>
      <c r="C1250" s="2511">
        <v>7593939.7198018646</v>
      </c>
      <c r="D1250" s="2512">
        <v>0</v>
      </c>
      <c r="E1250" s="2513">
        <v>0</v>
      </c>
      <c r="F1250" s="2510">
        <v>0</v>
      </c>
      <c r="G1250" s="2512">
        <v>0</v>
      </c>
      <c r="H1250" s="2513">
        <v>0</v>
      </c>
      <c r="I1250" s="2510">
        <v>0</v>
      </c>
      <c r="J1250" s="2514">
        <v>0</v>
      </c>
    </row>
    <row r="1251" spans="1:10" x14ac:dyDescent="0.2">
      <c r="A1251" s="2547" t="s">
        <v>322</v>
      </c>
      <c r="B1251" s="2516">
        <v>0</v>
      </c>
      <c r="C1251" s="2531"/>
      <c r="D1251" s="2517">
        <v>0</v>
      </c>
      <c r="E1251" s="2518">
        <v>0</v>
      </c>
      <c r="F1251" s="2516">
        <v>0</v>
      </c>
      <c r="G1251" s="2517">
        <v>0</v>
      </c>
      <c r="H1251" s="2518">
        <v>0</v>
      </c>
      <c r="I1251" s="2516">
        <v>0</v>
      </c>
      <c r="J1251" s="2519">
        <v>0</v>
      </c>
    </row>
    <row r="1252" spans="1:10" x14ac:dyDescent="0.2">
      <c r="A1252" s="2160" t="s">
        <v>1543</v>
      </c>
      <c r="B1252" s="2510">
        <v>24.948</v>
      </c>
      <c r="C1252" s="2511">
        <v>8640000</v>
      </c>
      <c r="D1252" s="2512">
        <v>215.55072000000001</v>
      </c>
      <c r="E1252" s="2513">
        <v>1.0930848406991398</v>
      </c>
      <c r="F1252" s="2510">
        <v>8.7283275003664368E-2</v>
      </c>
      <c r="G1252" s="2512">
        <v>1.8762762010994117E-3</v>
      </c>
      <c r="H1252" s="2513">
        <v>6.3813036847503408</v>
      </c>
      <c r="I1252" s="2510">
        <v>0.29665417003280475</v>
      </c>
      <c r="J1252" s="2514">
        <v>4.6705722718912695E-3</v>
      </c>
    </row>
    <row r="1253" spans="1:10" x14ac:dyDescent="0.2">
      <c r="A1253" s="2160" t="s">
        <v>212</v>
      </c>
      <c r="B1253" s="2510">
        <v>36.25</v>
      </c>
      <c r="C1253" s="2511">
        <v>4816000</v>
      </c>
      <c r="D1253" s="2512">
        <v>174.58</v>
      </c>
      <c r="E1253" s="2513">
        <v>1.5882766344133326</v>
      </c>
      <c r="F1253" s="2510">
        <v>0.12682454380643071</v>
      </c>
      <c r="G1253" s="2512">
        <v>2.7262711355561034E-3</v>
      </c>
      <c r="H1253" s="2513">
        <v>5.1683798471362765</v>
      </c>
      <c r="I1253" s="2510">
        <v>0.24026774303666007</v>
      </c>
      <c r="J1253" s="2514">
        <v>3.7828150480164377E-3</v>
      </c>
    </row>
    <row r="1254" spans="1:10" x14ac:dyDescent="0.2">
      <c r="A1254" s="2547" t="s">
        <v>317</v>
      </c>
      <c r="B1254" s="2516">
        <v>61.198</v>
      </c>
      <c r="C1254" s="2531"/>
      <c r="D1254" s="2517">
        <v>390.13072</v>
      </c>
      <c r="E1254" s="2518">
        <v>2.6813614751124724</v>
      </c>
      <c r="F1254" s="2516">
        <v>0.21410781881009508</v>
      </c>
      <c r="G1254" s="2517">
        <v>4.6025473366555153E-3</v>
      </c>
      <c r="H1254" s="2518">
        <v>11.549683531886615</v>
      </c>
      <c r="I1254" s="2516">
        <v>0.5369219130694648</v>
      </c>
      <c r="J1254" s="2519">
        <v>8.4533873199077059E-3</v>
      </c>
    </row>
    <row r="1255" spans="1:10" x14ac:dyDescent="0.2">
      <c r="A1255" s="2160" t="s">
        <v>1844</v>
      </c>
      <c r="B1255" s="2510">
        <v>1.95</v>
      </c>
      <c r="C1255" s="2511">
        <v>30220717.109895468</v>
      </c>
      <c r="D1255" s="2512">
        <v>58.93039836429616</v>
      </c>
      <c r="E1255" s="2513">
        <v>8.5438329299475826E-2</v>
      </c>
      <c r="F1255" s="2510">
        <v>6.8222858047597206E-3</v>
      </c>
      <c r="G1255" s="2512">
        <v>1.4665458522301799E-4</v>
      </c>
      <c r="H1255" s="2513">
        <v>1.7446138348593245</v>
      </c>
      <c r="I1255" s="2510">
        <v>8.1103641947764468E-2</v>
      </c>
      <c r="J1255" s="2514">
        <v>1.2769091403257119E-3</v>
      </c>
    </row>
    <row r="1256" spans="1:10" x14ac:dyDescent="0.2">
      <c r="A1256" s="2547" t="s">
        <v>318</v>
      </c>
      <c r="B1256" s="2516">
        <v>1.95</v>
      </c>
      <c r="C1256" s="2515"/>
      <c r="D1256" s="2517">
        <v>58.93039836429616</v>
      </c>
      <c r="E1256" s="2518">
        <v>8.5438329299475826E-2</v>
      </c>
      <c r="F1256" s="2516">
        <v>6.8222858047597206E-3</v>
      </c>
      <c r="G1256" s="2517">
        <v>1.4665458522301799E-4</v>
      </c>
      <c r="H1256" s="2518">
        <v>1.7446138348593245</v>
      </c>
      <c r="I1256" s="2516">
        <v>8.1103641947764468E-2</v>
      </c>
      <c r="J1256" s="2519">
        <v>1.2769091403257119E-3</v>
      </c>
    </row>
    <row r="1257" spans="1:10" x14ac:dyDescent="0.2">
      <c r="A1257" s="2532" t="s">
        <v>136</v>
      </c>
      <c r="B1257" s="2521">
        <v>2282.3479999999995</v>
      </c>
      <c r="C1257" s="2520"/>
      <c r="D1257" s="2522">
        <v>3377.8477039904919</v>
      </c>
      <c r="E1257" s="2523">
        <v>100.00000000000001</v>
      </c>
      <c r="F1257" s="2521">
        <v>7.9850412112419153</v>
      </c>
      <c r="G1257" s="2522">
        <v>0.17164964065363311</v>
      </c>
      <c r="H1257" s="2523">
        <v>99.999999999999986</v>
      </c>
      <c r="I1257" s="2521">
        <v>4.648801948444035</v>
      </c>
      <c r="J1257" s="2524">
        <v>7.3191506040571702E-2</v>
      </c>
    </row>
    <row r="1258" spans="1:10" x14ac:dyDescent="0.2">
      <c r="A1258" s="2550" t="s">
        <v>1858</v>
      </c>
      <c r="B1258" s="2510"/>
      <c r="C1258" s="2509"/>
      <c r="D1258" s="2512"/>
      <c r="E1258" s="2513"/>
      <c r="F1258" s="2510">
        <v>0</v>
      </c>
      <c r="G1258" s="2512"/>
      <c r="H1258" s="2513"/>
      <c r="I1258" s="2510">
        <v>0</v>
      </c>
      <c r="J1258" s="2514">
        <v>0</v>
      </c>
    </row>
    <row r="1259" spans="1:10" x14ac:dyDescent="0.2">
      <c r="A1259" s="2159" t="s">
        <v>1545</v>
      </c>
      <c r="B1259" s="2510">
        <v>5490</v>
      </c>
      <c r="C1259" s="2511">
        <v>8600000</v>
      </c>
      <c r="D1259" s="2512">
        <v>47214</v>
      </c>
      <c r="E1259" s="2513">
        <v>99.109861656894836</v>
      </c>
      <c r="F1259" s="2510">
        <v>19.207358496477369</v>
      </c>
      <c r="G1259" s="2512">
        <v>0.41288906301249673</v>
      </c>
      <c r="H1259" s="2513">
        <v>99.341599943556204</v>
      </c>
      <c r="I1259" s="2510">
        <v>64.978813264594265</v>
      </c>
      <c r="J1259" s="2514">
        <v>1.0230371730842485</v>
      </c>
    </row>
    <row r="1260" spans="1:10" x14ac:dyDescent="0.2">
      <c r="A1260" s="2159" t="s">
        <v>214</v>
      </c>
      <c r="B1260" s="2510">
        <v>33.907499999999999</v>
      </c>
      <c r="C1260" s="2511">
        <v>6300000</v>
      </c>
      <c r="D1260" s="2512">
        <v>213.61725000000001</v>
      </c>
      <c r="E1260" s="2513">
        <v>0.61212525211860869</v>
      </c>
      <c r="F1260" s="2510">
        <v>0.11862905432045653</v>
      </c>
      <c r="G1260" s="2512">
        <v>2.5500976145894781E-3</v>
      </c>
      <c r="H1260" s="2513">
        <v>0.44946582349605269</v>
      </c>
      <c r="I1260" s="2510">
        <v>0.29399320959558922</v>
      </c>
      <c r="J1260" s="2514">
        <v>4.6286776710728001E-3</v>
      </c>
    </row>
    <row r="1261" spans="1:10" x14ac:dyDescent="0.2">
      <c r="A1261" s="2159" t="s">
        <v>215</v>
      </c>
      <c r="B1261" s="2510">
        <v>0</v>
      </c>
      <c r="C1261" s="2511">
        <v>6000000</v>
      </c>
      <c r="D1261" s="2512">
        <v>0</v>
      </c>
      <c r="E1261" s="2513">
        <v>0</v>
      </c>
      <c r="F1261" s="2510">
        <v>0</v>
      </c>
      <c r="G1261" s="2512">
        <v>0</v>
      </c>
      <c r="H1261" s="2513">
        <v>0</v>
      </c>
      <c r="I1261" s="2510">
        <v>0</v>
      </c>
      <c r="J1261" s="2514">
        <v>0</v>
      </c>
    </row>
    <row r="1262" spans="1:10" x14ac:dyDescent="0.2">
      <c r="A1262" s="2159" t="s">
        <v>216</v>
      </c>
      <c r="B1262" s="2510">
        <v>0</v>
      </c>
      <c r="C1262" s="2511">
        <v>15600000</v>
      </c>
      <c r="D1262" s="2512">
        <v>0</v>
      </c>
      <c r="E1262" s="2513">
        <v>0</v>
      </c>
      <c r="F1262" s="2510">
        <v>0</v>
      </c>
      <c r="G1262" s="2512">
        <v>0</v>
      </c>
      <c r="H1262" s="2513">
        <v>0</v>
      </c>
      <c r="I1262" s="2510">
        <v>0</v>
      </c>
      <c r="J1262" s="2514">
        <v>0</v>
      </c>
    </row>
    <row r="1263" spans="1:10" x14ac:dyDescent="0.2">
      <c r="A1263" s="2159" t="s">
        <v>1547</v>
      </c>
      <c r="B1263" s="2510">
        <v>3.45</v>
      </c>
      <c r="C1263" s="2511">
        <v>8000000</v>
      </c>
      <c r="D1263" s="2512">
        <v>27.6</v>
      </c>
      <c r="E1263" s="2513">
        <v>6.2282153500234472E-2</v>
      </c>
      <c r="F1263" s="2510">
        <v>1.2070197962267198E-2</v>
      </c>
      <c r="G1263" s="2512">
        <v>2.5946580462533951E-4</v>
      </c>
      <c r="H1263" s="2513">
        <v>5.8072354777018491E-2</v>
      </c>
      <c r="I1263" s="2510">
        <v>3.7984819038903751E-2</v>
      </c>
      <c r="J1263" s="2514">
        <v>5.9803926752923409E-4</v>
      </c>
    </row>
    <row r="1264" spans="1:10" x14ac:dyDescent="0.2">
      <c r="A1264" s="2159" t="s">
        <v>1548</v>
      </c>
      <c r="B1264" s="2510">
        <v>11.95</v>
      </c>
      <c r="C1264" s="2511">
        <v>6000000</v>
      </c>
      <c r="D1264" s="2512">
        <v>71.7</v>
      </c>
      <c r="E1264" s="2513">
        <v>0.21573093748631936</v>
      </c>
      <c r="F1264" s="2510">
        <v>4.1808366854809563E-2</v>
      </c>
      <c r="G1264" s="2512">
        <v>8.9872938123849479E-4</v>
      </c>
      <c r="H1264" s="2513">
        <v>0.15086187817073282</v>
      </c>
      <c r="I1264" s="2510">
        <v>9.8677953807586913E-2</v>
      </c>
      <c r="J1264" s="2514">
        <v>1.5536020102118145E-3</v>
      </c>
    </row>
    <row r="1265" spans="1:12" x14ac:dyDescent="0.2">
      <c r="A1265" s="2532" t="s">
        <v>128</v>
      </c>
      <c r="B1265" s="2521">
        <v>5539.3074999999999</v>
      </c>
      <c r="C1265" s="2520"/>
      <c r="D1265" s="2522">
        <v>47526.917249999999</v>
      </c>
      <c r="E1265" s="2523">
        <v>99.999999999999986</v>
      </c>
      <c r="F1265" s="2521">
        <v>19.379866115614899</v>
      </c>
      <c r="G1265" s="2522">
        <v>0.4165973558129501</v>
      </c>
      <c r="H1265" s="2523">
        <v>100.00000000000001</v>
      </c>
      <c r="I1265" s="2521">
        <v>65.409469247036341</v>
      </c>
      <c r="J1265" s="2524">
        <v>1.0298174920330623</v>
      </c>
    </row>
    <row r="1266" spans="1:12" ht="14.25" thickBot="1" x14ac:dyDescent="0.25">
      <c r="A1266" s="2533" t="s">
        <v>1845</v>
      </c>
      <c r="B1266" s="2526">
        <v>28582.795499999997</v>
      </c>
      <c r="C1266" s="2534"/>
      <c r="D1266" s="2528">
        <v>72660.606785390497</v>
      </c>
      <c r="E1266" s="2535"/>
      <c r="F1266" s="2536">
        <v>100.00000000000001</v>
      </c>
      <c r="G1266" s="2537">
        <v>2.1496400095214589</v>
      </c>
      <c r="H1266" s="2538"/>
      <c r="I1266" s="2536">
        <v>100</v>
      </c>
      <c r="J1266" s="2539">
        <v>1.5744165239190082</v>
      </c>
    </row>
    <row r="1267" spans="1:12" ht="15" thickBot="1" x14ac:dyDescent="0.25">
      <c r="A1267" s="2540" t="s">
        <v>1846</v>
      </c>
      <c r="B1267" s="2541">
        <v>1329654.982852824</v>
      </c>
      <c r="C1267" s="2542"/>
      <c r="D1267" s="2543">
        <v>4615081.5671398742</v>
      </c>
      <c r="E1267" s="2544"/>
      <c r="F1267" s="2101"/>
      <c r="G1267" s="2101"/>
      <c r="H1267" s="2101"/>
      <c r="I1267" s="2101"/>
      <c r="J1267" s="2101"/>
    </row>
    <row r="1268" spans="1:12" ht="16.5" thickBot="1" x14ac:dyDescent="0.3">
      <c r="A1268" s="2545" t="s">
        <v>1847</v>
      </c>
      <c r="B1268" s="2552">
        <v>2.1496400095214589</v>
      </c>
      <c r="C1268" s="2546"/>
      <c r="D1268" s="2553">
        <v>1.5744165239190082</v>
      </c>
      <c r="E1268" s="2544"/>
      <c r="F1268" s="2101"/>
      <c r="G1268" s="2101"/>
      <c r="H1268" s="2101"/>
      <c r="I1268" s="2101"/>
      <c r="J1268" s="2101"/>
    </row>
    <row r="1269" spans="1:12" x14ac:dyDescent="0.2">
      <c r="A1269" s="471" t="s">
        <v>2035</v>
      </c>
      <c r="B1269" s="375"/>
      <c r="C1269" s="375"/>
      <c r="D1269" s="1794"/>
      <c r="E1269" s="375"/>
      <c r="F1269" s="375"/>
      <c r="H1269" s="375"/>
      <c r="I1269" s="375"/>
      <c r="J1269" s="375"/>
    </row>
    <row r="1270" spans="1:12" x14ac:dyDescent="0.2">
      <c r="A1270" s="375" t="s">
        <v>1848</v>
      </c>
      <c r="B1270" s="375"/>
      <c r="C1270" s="375"/>
      <c r="D1270" s="375"/>
      <c r="E1270" s="375"/>
      <c r="F1270" s="375"/>
      <c r="G1270" s="375"/>
      <c r="H1270" s="375"/>
      <c r="I1270" s="375"/>
      <c r="J1270" s="375"/>
    </row>
    <row r="1271" spans="1:12" x14ac:dyDescent="0.2">
      <c r="A1271" s="375" t="s">
        <v>2036</v>
      </c>
      <c r="B1271" s="375"/>
      <c r="C1271" s="375"/>
      <c r="D1271" s="375"/>
      <c r="E1271" s="375"/>
      <c r="F1271" s="375"/>
      <c r="G1271" s="375"/>
      <c r="H1271" s="375"/>
      <c r="I1271" s="375"/>
      <c r="J1271" s="375"/>
    </row>
    <row r="1275" spans="1:12" ht="13.5" thickBot="1" x14ac:dyDescent="0.25">
      <c r="A1275" s="3564" t="s">
        <v>2033</v>
      </c>
      <c r="B1275" s="3564"/>
      <c r="C1275" s="3564"/>
      <c r="D1275" s="3564"/>
      <c r="E1275" s="3564"/>
      <c r="F1275" s="3564"/>
      <c r="G1275" s="3564"/>
      <c r="H1275" s="3564"/>
      <c r="I1275" s="3564"/>
      <c r="J1275" s="3564"/>
    </row>
    <row r="1276" spans="1:12" ht="13.5" customHeight="1" thickBot="1" x14ac:dyDescent="0.25">
      <c r="A1276" s="3569" t="s">
        <v>373</v>
      </c>
      <c r="B1276" s="3575" t="s">
        <v>1270</v>
      </c>
      <c r="C1276" s="3575" t="s">
        <v>1837</v>
      </c>
      <c r="D1276" s="3577" t="s">
        <v>1849</v>
      </c>
      <c r="E1276" s="3571" t="s">
        <v>1854</v>
      </c>
      <c r="F1276" s="3572"/>
      <c r="G1276" s="3573"/>
      <c r="H1276" s="3571" t="s">
        <v>1855</v>
      </c>
      <c r="I1276" s="3572"/>
      <c r="J1276" s="3574"/>
    </row>
    <row r="1277" spans="1:12" ht="13.5" customHeight="1" thickBot="1" x14ac:dyDescent="0.25">
      <c r="A1277" s="3570"/>
      <c r="B1277" s="3576"/>
      <c r="C1277" s="3576"/>
      <c r="D1277" s="3578"/>
      <c r="E1277" s="2500" t="s">
        <v>1853</v>
      </c>
      <c r="F1277" s="2499" t="s">
        <v>1229</v>
      </c>
      <c r="G1277" s="2501" t="s">
        <v>1838</v>
      </c>
      <c r="H1277" s="2500" t="s">
        <v>1853</v>
      </c>
      <c r="I1277" s="2499" t="s">
        <v>1229</v>
      </c>
      <c r="J1277" s="2502" t="s">
        <v>1838</v>
      </c>
    </row>
    <row r="1278" spans="1:12" x14ac:dyDescent="0.2">
      <c r="A1278" s="2551" t="s">
        <v>1856</v>
      </c>
      <c r="B1278" s="2503"/>
      <c r="C1278" s="2503"/>
      <c r="D1278" s="2504"/>
      <c r="E1278" s="2505"/>
      <c r="F1278" s="2506"/>
      <c r="G1278" s="2507"/>
      <c r="H1278" s="2505"/>
      <c r="I1278" s="2506"/>
      <c r="J1278" s="2508"/>
      <c r="L1278" s="2554"/>
    </row>
    <row r="1279" spans="1:12" x14ac:dyDescent="0.2">
      <c r="A1279" s="923" t="s">
        <v>416</v>
      </c>
      <c r="B1279" s="2510">
        <v>0</v>
      </c>
      <c r="C1279" s="2511">
        <v>3800000</v>
      </c>
      <c r="D1279" s="2512">
        <v>0</v>
      </c>
      <c r="E1279" s="2513">
        <v>0</v>
      </c>
      <c r="F1279" s="2510">
        <v>0</v>
      </c>
      <c r="G1279" s="2512">
        <v>0</v>
      </c>
      <c r="H1279" s="2513">
        <v>0</v>
      </c>
      <c r="I1279" s="2510">
        <v>0</v>
      </c>
      <c r="J1279" s="2514">
        <v>0</v>
      </c>
      <c r="L1279" s="2554"/>
    </row>
    <row r="1280" spans="1:12" x14ac:dyDescent="0.2">
      <c r="A1280" s="923" t="s">
        <v>417</v>
      </c>
      <c r="B1280" s="2510">
        <v>18240.86</v>
      </c>
      <c r="C1280" s="2511">
        <v>1006400</v>
      </c>
      <c r="D1280" s="2512">
        <v>18357.601503999998</v>
      </c>
      <c r="E1280" s="2513">
        <v>94.358357854012425</v>
      </c>
      <c r="F1280" s="2510">
        <v>49.361084843794082</v>
      </c>
      <c r="G1280" s="2512">
        <v>1.3718491063646872</v>
      </c>
      <c r="H1280" s="2513">
        <v>91.232439798570496</v>
      </c>
      <c r="I1280" s="2510">
        <v>14.422181010301049</v>
      </c>
      <c r="J1280" s="2514">
        <v>0.39777415061759874</v>
      </c>
      <c r="L1280" s="2555"/>
    </row>
    <row r="1281" spans="1:12" x14ac:dyDescent="0.2">
      <c r="A1281" s="923" t="s">
        <v>285</v>
      </c>
      <c r="B1281" s="2510">
        <v>67.5</v>
      </c>
      <c r="C1281" s="2511">
        <v>1367762.75</v>
      </c>
      <c r="D1281" s="2512">
        <v>92.323985625000006</v>
      </c>
      <c r="E1281" s="2513">
        <v>0.34917153879509177</v>
      </c>
      <c r="F1281" s="2510">
        <v>0.18265987606703304</v>
      </c>
      <c r="G1281" s="2512">
        <v>5.0765048731044688E-3</v>
      </c>
      <c r="H1281" s="2513">
        <v>0.45882586887298965</v>
      </c>
      <c r="I1281" s="2510">
        <v>7.2531982567878184E-2</v>
      </c>
      <c r="J1281" s="2514">
        <v>2.0004843745853092E-3</v>
      </c>
      <c r="L1281" s="2555"/>
    </row>
    <row r="1282" spans="1:12" x14ac:dyDescent="0.2">
      <c r="A1282" s="923" t="s">
        <v>206</v>
      </c>
      <c r="B1282" s="2510">
        <v>0</v>
      </c>
      <c r="C1282" s="2511">
        <v>5133502</v>
      </c>
      <c r="D1282" s="2512">
        <v>0</v>
      </c>
      <c r="E1282" s="2513">
        <v>0</v>
      </c>
      <c r="F1282" s="2510">
        <v>0</v>
      </c>
      <c r="G1282" s="2512">
        <v>0</v>
      </c>
      <c r="H1282" s="2513">
        <v>0</v>
      </c>
      <c r="I1282" s="2510">
        <v>0</v>
      </c>
      <c r="J1282" s="2514">
        <v>0</v>
      </c>
      <c r="L1282" s="2554"/>
    </row>
    <row r="1283" spans="1:12" x14ac:dyDescent="0.2">
      <c r="A1283" s="923" t="s">
        <v>435</v>
      </c>
      <c r="B1283" s="2510">
        <v>0</v>
      </c>
      <c r="C1283" s="2511">
        <v>1029687.5</v>
      </c>
      <c r="D1283" s="2512">
        <v>0</v>
      </c>
      <c r="E1283" s="2513">
        <v>0</v>
      </c>
      <c r="F1283" s="2510">
        <v>0</v>
      </c>
      <c r="G1283" s="2512">
        <v>0</v>
      </c>
      <c r="H1283" s="2513">
        <v>0</v>
      </c>
      <c r="I1283" s="2510">
        <v>0</v>
      </c>
      <c r="J1283" s="2514">
        <v>0</v>
      </c>
      <c r="L1283" s="2555"/>
    </row>
    <row r="1284" spans="1:12" x14ac:dyDescent="0.2">
      <c r="A1284" s="925" t="s">
        <v>437</v>
      </c>
      <c r="B1284" s="2510">
        <v>0</v>
      </c>
      <c r="C1284" s="2511">
        <v>7750000</v>
      </c>
      <c r="D1284" s="2512">
        <v>0</v>
      </c>
      <c r="E1284" s="2513">
        <v>0</v>
      </c>
      <c r="F1284" s="2510">
        <v>0</v>
      </c>
      <c r="G1284" s="2512">
        <v>0</v>
      </c>
      <c r="H1284" s="2513">
        <v>0</v>
      </c>
      <c r="I1284" s="2510">
        <v>0</v>
      </c>
      <c r="J1284" s="2514">
        <v>0</v>
      </c>
      <c r="L1284" s="2555"/>
    </row>
    <row r="1285" spans="1:12" x14ac:dyDescent="0.2">
      <c r="A1285" s="2097" t="s">
        <v>436</v>
      </c>
      <c r="B1285" s="2510">
        <v>0</v>
      </c>
      <c r="C1285" s="2511">
        <v>0</v>
      </c>
      <c r="D1285" s="2512">
        <v>0</v>
      </c>
      <c r="E1285" s="2513">
        <v>0</v>
      </c>
      <c r="F1285" s="2510">
        <v>0</v>
      </c>
      <c r="G1285" s="2512">
        <v>0</v>
      </c>
      <c r="H1285" s="2513">
        <v>0</v>
      </c>
      <c r="I1285" s="2510">
        <v>0</v>
      </c>
      <c r="J1285" s="2514">
        <v>0</v>
      </c>
      <c r="L1285" s="2555"/>
    </row>
    <row r="1286" spans="1:12" x14ac:dyDescent="0.2">
      <c r="A1286" s="2515" t="s">
        <v>286</v>
      </c>
      <c r="B1286" s="2516">
        <v>18308.36</v>
      </c>
      <c r="C1286" s="2515"/>
      <c r="D1286" s="2517">
        <v>18449.925489624999</v>
      </c>
      <c r="E1286" s="2518">
        <v>94.707529392807515</v>
      </c>
      <c r="F1286" s="2516">
        <v>49.54374471986111</v>
      </c>
      <c r="G1286" s="2517">
        <v>1.3769256112377917</v>
      </c>
      <c r="H1286" s="2518">
        <v>91.691265667443488</v>
      </c>
      <c r="I1286" s="2516">
        <v>14.494712992868926</v>
      </c>
      <c r="J1286" s="2519">
        <v>0.39977463499218407</v>
      </c>
      <c r="L1286" s="2554"/>
    </row>
    <row r="1287" spans="1:12" x14ac:dyDescent="0.2">
      <c r="A1287" s="931" t="s">
        <v>418</v>
      </c>
      <c r="B1287" s="2510">
        <v>0</v>
      </c>
      <c r="C1287" s="2511">
        <v>3883500</v>
      </c>
      <c r="D1287" s="2512">
        <v>0</v>
      </c>
      <c r="E1287" s="2513">
        <v>0</v>
      </c>
      <c r="F1287" s="2510">
        <v>0</v>
      </c>
      <c r="G1287" s="2512">
        <v>0</v>
      </c>
      <c r="H1287" s="2513">
        <v>0</v>
      </c>
      <c r="I1287" s="2510">
        <v>0</v>
      </c>
      <c r="J1287" s="2514">
        <v>0</v>
      </c>
      <c r="L1287" s="2554"/>
    </row>
    <row r="1288" spans="1:12" x14ac:dyDescent="0.2">
      <c r="A1288" s="931" t="s">
        <v>419</v>
      </c>
      <c r="B1288" s="2510">
        <v>0</v>
      </c>
      <c r="C1288" s="2511">
        <v>1010499.9999999999</v>
      </c>
      <c r="D1288" s="2512">
        <v>0</v>
      </c>
      <c r="E1288" s="2513">
        <v>0</v>
      </c>
      <c r="F1288" s="2510">
        <v>0</v>
      </c>
      <c r="G1288" s="2512">
        <v>0</v>
      </c>
      <c r="H1288" s="2513">
        <v>0</v>
      </c>
      <c r="I1288" s="2510">
        <v>0</v>
      </c>
      <c r="J1288" s="2514">
        <v>0</v>
      </c>
      <c r="L1288" s="2555"/>
    </row>
    <row r="1289" spans="1:12" x14ac:dyDescent="0.2">
      <c r="A1289" s="923" t="s">
        <v>97</v>
      </c>
      <c r="B1289" s="2510">
        <v>0</v>
      </c>
      <c r="C1289" s="2511">
        <v>998500</v>
      </c>
      <c r="D1289" s="2512">
        <v>0</v>
      </c>
      <c r="E1289" s="2513">
        <v>0</v>
      </c>
      <c r="F1289" s="2510">
        <v>0</v>
      </c>
      <c r="G1289" s="2512">
        <v>0</v>
      </c>
      <c r="H1289" s="2513">
        <v>0</v>
      </c>
      <c r="I1289" s="2510">
        <v>0</v>
      </c>
      <c r="J1289" s="2514">
        <v>0</v>
      </c>
      <c r="L1289" s="2555"/>
    </row>
    <row r="1290" spans="1:12" x14ac:dyDescent="0.2">
      <c r="A1290" s="923" t="s">
        <v>423</v>
      </c>
      <c r="B1290" s="2510">
        <v>0</v>
      </c>
      <c r="C1290" s="2511">
        <v>1897499.9999999998</v>
      </c>
      <c r="D1290" s="2512">
        <v>0</v>
      </c>
      <c r="E1290" s="2513">
        <v>0</v>
      </c>
      <c r="F1290" s="2510">
        <v>0</v>
      </c>
      <c r="G1290" s="2512">
        <v>0</v>
      </c>
      <c r="H1290" s="2513">
        <v>0</v>
      </c>
      <c r="I1290" s="2510">
        <v>0</v>
      </c>
      <c r="J1290" s="2514">
        <v>0</v>
      </c>
      <c r="L1290" s="2555"/>
    </row>
    <row r="1291" spans="1:12" x14ac:dyDescent="0.2">
      <c r="A1291" s="923" t="s">
        <v>424</v>
      </c>
      <c r="B1291" s="2510">
        <v>0.1125</v>
      </c>
      <c r="C1291" s="2511">
        <v>1520140</v>
      </c>
      <c r="D1291" s="2512">
        <v>0.17101574999999999</v>
      </c>
      <c r="E1291" s="2513">
        <v>5.8195256465848636E-4</v>
      </c>
      <c r="F1291" s="2510">
        <v>3.0443312677838841E-4</v>
      </c>
      <c r="G1291" s="2512">
        <v>8.4608414551741141E-6</v>
      </c>
      <c r="H1291" s="2513">
        <v>8.4990319204187811E-4</v>
      </c>
      <c r="I1291" s="2510">
        <v>1.3435415849804644E-4</v>
      </c>
      <c r="J1291" s="2514">
        <v>3.705584560360964E-6</v>
      </c>
      <c r="L1291" s="2555"/>
    </row>
    <row r="1292" spans="1:12" x14ac:dyDescent="0.2">
      <c r="A1292" s="923" t="s">
        <v>429</v>
      </c>
      <c r="B1292" s="2510">
        <v>352</v>
      </c>
      <c r="C1292" s="2511">
        <v>1595500</v>
      </c>
      <c r="D1292" s="2512">
        <v>561.61599999999999</v>
      </c>
      <c r="E1292" s="2513">
        <v>1.8208649134203305</v>
      </c>
      <c r="F1292" s="2510">
        <v>0.95253742778660178</v>
      </c>
      <c r="G1292" s="2512">
        <v>2.6473032819744786E-2</v>
      </c>
      <c r="H1292" s="2513">
        <v>2.7910834592825018</v>
      </c>
      <c r="I1292" s="2510">
        <v>0.44121927412556355</v>
      </c>
      <c r="J1292" s="2514">
        <v>1.2169145698286171E-2</v>
      </c>
      <c r="L1292" s="2556"/>
    </row>
    <row r="1293" spans="1:12" x14ac:dyDescent="0.2">
      <c r="A1293" s="923" t="s">
        <v>430</v>
      </c>
      <c r="B1293" s="2510">
        <v>0</v>
      </c>
      <c r="C1293" s="2511">
        <v>949000</v>
      </c>
      <c r="D1293" s="2512">
        <v>0</v>
      </c>
      <c r="E1293" s="2513">
        <v>0</v>
      </c>
      <c r="F1293" s="2510">
        <v>0</v>
      </c>
      <c r="G1293" s="2512">
        <v>0</v>
      </c>
      <c r="H1293" s="2513">
        <v>0</v>
      </c>
      <c r="I1293" s="2510">
        <v>0</v>
      </c>
      <c r="J1293" s="2514">
        <v>0</v>
      </c>
    </row>
    <row r="1294" spans="1:12" x14ac:dyDescent="0.2">
      <c r="A1294" s="923" t="s">
        <v>287</v>
      </c>
      <c r="B1294" s="2510">
        <v>0</v>
      </c>
      <c r="C1294" s="2511">
        <v>1286500.0000000002</v>
      </c>
      <c r="D1294" s="2512">
        <v>0</v>
      </c>
      <c r="E1294" s="2513">
        <v>0</v>
      </c>
      <c r="F1294" s="2510">
        <v>0</v>
      </c>
      <c r="G1294" s="2512">
        <v>0</v>
      </c>
      <c r="H1294" s="2513">
        <v>0</v>
      </c>
      <c r="I1294" s="2510">
        <v>0</v>
      </c>
      <c r="J1294" s="2514">
        <v>0</v>
      </c>
    </row>
    <row r="1295" spans="1:12" x14ac:dyDescent="0.2">
      <c r="A1295" s="923" t="s">
        <v>433</v>
      </c>
      <c r="B1295" s="2510">
        <v>0</v>
      </c>
      <c r="C1295" s="2511">
        <v>1540000</v>
      </c>
      <c r="D1295" s="2512">
        <v>0</v>
      </c>
      <c r="E1295" s="2513">
        <v>0</v>
      </c>
      <c r="F1295" s="2510">
        <v>0</v>
      </c>
      <c r="G1295" s="2512">
        <v>0</v>
      </c>
      <c r="H1295" s="2513">
        <v>0</v>
      </c>
      <c r="I1295" s="2510">
        <v>0</v>
      </c>
      <c r="J1295" s="2514">
        <v>0</v>
      </c>
    </row>
    <row r="1296" spans="1:12" x14ac:dyDescent="0.2">
      <c r="A1296" s="923" t="s">
        <v>434</v>
      </c>
      <c r="B1296" s="2510">
        <v>0</v>
      </c>
      <c r="C1296" s="2511">
        <v>905500</v>
      </c>
      <c r="D1296" s="2512">
        <v>0</v>
      </c>
      <c r="E1296" s="2513">
        <v>0</v>
      </c>
      <c r="F1296" s="2510">
        <v>0</v>
      </c>
      <c r="G1296" s="2512">
        <v>0</v>
      </c>
      <c r="H1296" s="2513">
        <v>0</v>
      </c>
      <c r="I1296" s="2510">
        <v>0</v>
      </c>
      <c r="J1296" s="2514">
        <v>0</v>
      </c>
    </row>
    <row r="1297" spans="1:10" x14ac:dyDescent="0.2">
      <c r="A1297" s="897" t="s">
        <v>99</v>
      </c>
      <c r="B1297" s="2510">
        <v>0</v>
      </c>
      <c r="C1297" s="2511">
        <v>1688500</v>
      </c>
      <c r="D1297" s="2512">
        <v>0</v>
      </c>
      <c r="E1297" s="2513">
        <v>0</v>
      </c>
      <c r="F1297" s="2510">
        <v>0</v>
      </c>
      <c r="G1297" s="2512">
        <v>0</v>
      </c>
      <c r="H1297" s="2513">
        <v>0</v>
      </c>
      <c r="I1297" s="2510">
        <v>0</v>
      </c>
      <c r="J1297" s="2514">
        <v>0</v>
      </c>
    </row>
    <row r="1298" spans="1:10" x14ac:dyDescent="0.2">
      <c r="A1298" s="2515" t="s">
        <v>288</v>
      </c>
      <c r="B1298" s="2516">
        <v>352.11250000000001</v>
      </c>
      <c r="C1298" s="2515"/>
      <c r="D1298" s="2517">
        <v>561.78701575000002</v>
      </c>
      <c r="E1298" s="2518">
        <v>1.8214468659849892</v>
      </c>
      <c r="F1298" s="2516">
        <v>0.9528418609133803</v>
      </c>
      <c r="G1298" s="2517">
        <v>2.6481493661199958E-2</v>
      </c>
      <c r="H1298" s="2518">
        <v>2.7919333624745435</v>
      </c>
      <c r="I1298" s="2516">
        <v>0.44135362828406166</v>
      </c>
      <c r="J1298" s="2519">
        <v>1.2172851282846531E-2</v>
      </c>
    </row>
    <row r="1299" spans="1:10" x14ac:dyDescent="0.2">
      <c r="A1299" s="2520" t="s">
        <v>113</v>
      </c>
      <c r="B1299" s="2521">
        <v>18660.4725</v>
      </c>
      <c r="C1299" s="2520"/>
      <c r="D1299" s="2522">
        <v>19011.712505374999</v>
      </c>
      <c r="E1299" s="2523">
        <v>96.528976258792497</v>
      </c>
      <c r="F1299" s="2521">
        <v>50.496586580774483</v>
      </c>
      <c r="G1299" s="2522">
        <v>1.4034071048989916</v>
      </c>
      <c r="H1299" s="2523">
        <v>94.48319902991804</v>
      </c>
      <c r="I1299" s="2521">
        <v>14.936066621152989</v>
      </c>
      <c r="J1299" s="2524">
        <v>0.41194748627503058</v>
      </c>
    </row>
    <row r="1300" spans="1:10" x14ac:dyDescent="0.2">
      <c r="A1300" s="923" t="s">
        <v>911</v>
      </c>
      <c r="B1300" s="2510">
        <v>0</v>
      </c>
      <c r="C1300" s="2511">
        <v>4620000.0000000009</v>
      </c>
      <c r="D1300" s="2512">
        <v>0</v>
      </c>
      <c r="E1300" s="2513">
        <v>0</v>
      </c>
      <c r="F1300" s="2510">
        <v>0</v>
      </c>
      <c r="G1300" s="2512">
        <v>0</v>
      </c>
      <c r="H1300" s="2513">
        <v>0</v>
      </c>
      <c r="I1300" s="2510">
        <v>0</v>
      </c>
      <c r="J1300" s="2514">
        <v>0</v>
      </c>
    </row>
    <row r="1301" spans="1:10" x14ac:dyDescent="0.2">
      <c r="A1301" s="923" t="s">
        <v>912</v>
      </c>
      <c r="B1301" s="2510">
        <v>0</v>
      </c>
      <c r="C1301" s="2511">
        <v>918000</v>
      </c>
      <c r="D1301" s="2512">
        <v>0</v>
      </c>
      <c r="E1301" s="2513">
        <v>0</v>
      </c>
      <c r="F1301" s="2510">
        <v>0</v>
      </c>
      <c r="G1301" s="2512">
        <v>0</v>
      </c>
      <c r="H1301" s="2513">
        <v>0</v>
      </c>
      <c r="I1301" s="2510">
        <v>0</v>
      </c>
      <c r="J1301" s="2514">
        <v>0</v>
      </c>
    </row>
    <row r="1302" spans="1:10" x14ac:dyDescent="0.2">
      <c r="A1302" s="923" t="s">
        <v>913</v>
      </c>
      <c r="B1302" s="2510">
        <v>0</v>
      </c>
      <c r="C1302" s="2511">
        <v>1310000.0000000002</v>
      </c>
      <c r="D1302" s="2512">
        <v>0</v>
      </c>
      <c r="E1302" s="2513">
        <v>0</v>
      </c>
      <c r="F1302" s="2510">
        <v>0</v>
      </c>
      <c r="G1302" s="2512">
        <v>0</v>
      </c>
      <c r="H1302" s="2513">
        <v>0</v>
      </c>
      <c r="I1302" s="2510">
        <v>0</v>
      </c>
      <c r="J1302" s="2514">
        <v>0</v>
      </c>
    </row>
    <row r="1303" spans="1:10" x14ac:dyDescent="0.2">
      <c r="A1303" s="897" t="s">
        <v>914</v>
      </c>
      <c r="B1303" s="2510">
        <v>0</v>
      </c>
      <c r="C1303" s="2511">
        <v>1335000</v>
      </c>
      <c r="D1303" s="2512">
        <v>0</v>
      </c>
      <c r="E1303" s="2513">
        <v>0</v>
      </c>
      <c r="F1303" s="2510">
        <v>0</v>
      </c>
      <c r="G1303" s="2512">
        <v>0</v>
      </c>
      <c r="H1303" s="2513">
        <v>0</v>
      </c>
      <c r="I1303" s="2510">
        <v>0</v>
      </c>
      <c r="J1303" s="2514">
        <v>0</v>
      </c>
    </row>
    <row r="1304" spans="1:10" x14ac:dyDescent="0.2">
      <c r="A1304" s="2520" t="s">
        <v>289</v>
      </c>
      <c r="B1304" s="2521">
        <v>0</v>
      </c>
      <c r="C1304" s="2520"/>
      <c r="D1304" s="2522">
        <v>0</v>
      </c>
      <c r="E1304" s="2523">
        <v>0</v>
      </c>
      <c r="F1304" s="2521">
        <v>0</v>
      </c>
      <c r="G1304" s="2522">
        <v>0</v>
      </c>
      <c r="H1304" s="2523">
        <v>0</v>
      </c>
      <c r="I1304" s="2521">
        <v>0</v>
      </c>
      <c r="J1304" s="2524">
        <v>0</v>
      </c>
    </row>
    <row r="1305" spans="1:10" x14ac:dyDescent="0.2">
      <c r="A1305" s="923" t="s">
        <v>952</v>
      </c>
      <c r="B1305" s="2510">
        <v>30.599999999999998</v>
      </c>
      <c r="C1305" s="2511">
        <v>8061000.0000000028</v>
      </c>
      <c r="D1305" s="2512">
        <v>246.66660000000007</v>
      </c>
      <c r="E1305" s="2513">
        <v>0.15829109758710827</v>
      </c>
      <c r="F1305" s="2510">
        <v>8.2805810483721626E-2</v>
      </c>
      <c r="G1305" s="2512">
        <v>2.3013488758073589E-3</v>
      </c>
      <c r="H1305" s="2513">
        <v>1.2258679724535151</v>
      </c>
      <c r="I1305" s="2510">
        <v>0.193787317674391</v>
      </c>
      <c r="J1305" s="2514">
        <v>5.3447939415915439E-3</v>
      </c>
    </row>
    <row r="1306" spans="1:10" x14ac:dyDescent="0.2">
      <c r="A1306" s="923" t="s">
        <v>290</v>
      </c>
      <c r="B1306" s="2510">
        <v>0</v>
      </c>
      <c r="C1306" s="2511">
        <v>12158464</v>
      </c>
      <c r="D1306" s="2512">
        <v>0</v>
      </c>
      <c r="E1306" s="2513">
        <v>0</v>
      </c>
      <c r="F1306" s="2510">
        <v>0</v>
      </c>
      <c r="G1306" s="2512">
        <v>0</v>
      </c>
      <c r="H1306" s="2513">
        <v>0</v>
      </c>
      <c r="I1306" s="2510">
        <v>0</v>
      </c>
      <c r="J1306" s="2514">
        <v>0</v>
      </c>
    </row>
    <row r="1307" spans="1:10" x14ac:dyDescent="0.2">
      <c r="A1307" s="923" t="s">
        <v>75</v>
      </c>
      <c r="B1307" s="2510">
        <v>0</v>
      </c>
      <c r="C1307" s="2511">
        <v>13258464</v>
      </c>
      <c r="D1307" s="2512">
        <v>0</v>
      </c>
      <c r="E1307" s="2513">
        <v>0</v>
      </c>
      <c r="F1307" s="2510">
        <v>0</v>
      </c>
      <c r="G1307" s="2512">
        <v>0</v>
      </c>
      <c r="H1307" s="2513">
        <v>0</v>
      </c>
      <c r="I1307" s="2510">
        <v>0</v>
      </c>
      <c r="J1307" s="2514">
        <v>0</v>
      </c>
    </row>
    <row r="1308" spans="1:10" x14ac:dyDescent="0.2">
      <c r="A1308" s="923" t="s">
        <v>205</v>
      </c>
      <c r="B1308" s="2510">
        <v>8</v>
      </c>
      <c r="C1308" s="2511">
        <v>3219999.9999999995</v>
      </c>
      <c r="D1308" s="2512">
        <v>25.759999999999998</v>
      </c>
      <c r="E1308" s="2513">
        <v>4.1383293486825692E-2</v>
      </c>
      <c r="F1308" s="2510">
        <v>2.1648577904240952E-2</v>
      </c>
      <c r="G1308" s="2512">
        <v>6.0165983681238148E-4</v>
      </c>
      <c r="H1308" s="2513">
        <v>0.1280204088044451</v>
      </c>
      <c r="I1308" s="2510">
        <v>2.0237686428938133E-2</v>
      </c>
      <c r="J1308" s="2514">
        <v>5.5816998302728508E-4</v>
      </c>
    </row>
    <row r="1309" spans="1:10" x14ac:dyDescent="0.2">
      <c r="A1309" s="923" t="s">
        <v>93</v>
      </c>
      <c r="B1309" s="2510">
        <v>26</v>
      </c>
      <c r="C1309" s="2511">
        <v>120000</v>
      </c>
      <c r="D1309" s="2512">
        <v>3.12</v>
      </c>
      <c r="E1309" s="2513">
        <v>0.13449570383218351</v>
      </c>
      <c r="F1309" s="2510">
        <v>7.0357878188783085E-2</v>
      </c>
      <c r="G1309" s="2512">
        <v>1.9553944696402399E-3</v>
      </c>
      <c r="H1309" s="2513">
        <v>1.5505577463892421E-2</v>
      </c>
      <c r="I1309" s="2510">
        <v>2.4511483562999602E-3</v>
      </c>
      <c r="J1309" s="2514">
        <v>6.7604438938087332E-5</v>
      </c>
    </row>
    <row r="1310" spans="1:10" x14ac:dyDescent="0.2">
      <c r="A1310" s="897" t="s">
        <v>219</v>
      </c>
      <c r="B1310" s="2510">
        <v>257.39999999999998</v>
      </c>
      <c r="C1310" s="2511">
        <v>934000</v>
      </c>
      <c r="D1310" s="2512">
        <v>240.41159999999996</v>
      </c>
      <c r="E1310" s="2513">
        <v>1.3315074679386165</v>
      </c>
      <c r="F1310" s="2510">
        <v>0.69654299406895259</v>
      </c>
      <c r="G1310" s="2512">
        <v>1.9358405249438371E-2</v>
      </c>
      <c r="H1310" s="2513">
        <v>1.1947822714802303</v>
      </c>
      <c r="I1310" s="2510">
        <v>0.18887323659469341</v>
      </c>
      <c r="J1310" s="2514">
        <v>5.2092600423743187E-3</v>
      </c>
    </row>
    <row r="1311" spans="1:10" x14ac:dyDescent="0.2">
      <c r="A1311" s="2515" t="s">
        <v>1839</v>
      </c>
      <c r="B1311" s="2516">
        <v>322</v>
      </c>
      <c r="C1311" s="2515"/>
      <c r="D1311" s="2517">
        <v>515.95820000000003</v>
      </c>
      <c r="E1311" s="2518">
        <v>1.6656775628447342</v>
      </c>
      <c r="F1311" s="2516">
        <v>0.87135526064569835</v>
      </c>
      <c r="G1311" s="2517">
        <v>2.4216808431698354E-2</v>
      </c>
      <c r="H1311" s="2518">
        <v>2.5641762302020825</v>
      </c>
      <c r="I1311" s="2516">
        <v>0.4053493890543225</v>
      </c>
      <c r="J1311" s="2519">
        <v>1.1179828405931234E-2</v>
      </c>
    </row>
    <row r="1312" spans="1:10" x14ac:dyDescent="0.2">
      <c r="A1312" s="923" t="s">
        <v>958</v>
      </c>
      <c r="B1312" s="2510">
        <v>2</v>
      </c>
      <c r="C1312" s="2511">
        <v>2560000.0000000005</v>
      </c>
      <c r="D1312" s="2512">
        <v>5.120000000000001</v>
      </c>
      <c r="E1312" s="2513">
        <v>1.0345823371706423E-2</v>
      </c>
      <c r="F1312" s="2510">
        <v>5.4121444760602379E-3</v>
      </c>
      <c r="G1312" s="2512">
        <v>1.5041495920309537E-4</v>
      </c>
      <c r="H1312" s="2513">
        <v>2.5445050197156798E-2</v>
      </c>
      <c r="I1312" s="2510">
        <v>4.0223973026460892E-3</v>
      </c>
      <c r="J1312" s="2514">
        <v>1.1094061774455359E-4</v>
      </c>
    </row>
    <row r="1313" spans="1:10" x14ac:dyDescent="0.2">
      <c r="A1313" s="923" t="s">
        <v>959</v>
      </c>
      <c r="B1313" s="2510">
        <v>0</v>
      </c>
      <c r="C1313" s="2511">
        <v>1687000</v>
      </c>
      <c r="D1313" s="2512">
        <v>0</v>
      </c>
      <c r="E1313" s="2513">
        <v>0</v>
      </c>
      <c r="F1313" s="2510">
        <v>0</v>
      </c>
      <c r="G1313" s="2512">
        <v>0</v>
      </c>
      <c r="H1313" s="2513">
        <v>0</v>
      </c>
      <c r="I1313" s="2510">
        <v>0</v>
      </c>
      <c r="J1313" s="2514">
        <v>0</v>
      </c>
    </row>
    <row r="1314" spans="1:10" x14ac:dyDescent="0.2">
      <c r="A1314" s="923" t="s">
        <v>960</v>
      </c>
      <c r="B1314" s="2510">
        <v>0</v>
      </c>
      <c r="C1314" s="2511">
        <v>1100000</v>
      </c>
      <c r="D1314" s="2512">
        <v>0</v>
      </c>
      <c r="E1314" s="2513">
        <v>0</v>
      </c>
      <c r="F1314" s="2510">
        <v>0</v>
      </c>
      <c r="G1314" s="2512">
        <v>0</v>
      </c>
      <c r="H1314" s="2513">
        <v>0</v>
      </c>
      <c r="I1314" s="2510">
        <v>0</v>
      </c>
      <c r="J1314" s="2514">
        <v>0</v>
      </c>
    </row>
    <row r="1315" spans="1:10" x14ac:dyDescent="0.2">
      <c r="A1315" s="923" t="s">
        <v>962</v>
      </c>
      <c r="B1315" s="2510">
        <v>80</v>
      </c>
      <c r="C1315" s="2511">
        <v>1265000.0000000002</v>
      </c>
      <c r="D1315" s="2512">
        <v>101.20000000000002</v>
      </c>
      <c r="E1315" s="2513">
        <v>0.41383293486825695</v>
      </c>
      <c r="F1315" s="2510">
        <v>0.21648577904240951</v>
      </c>
      <c r="G1315" s="2512">
        <v>6.016598368123815E-3</v>
      </c>
      <c r="H1315" s="2513">
        <v>0.50293732030317728</v>
      </c>
      <c r="I1315" s="2510">
        <v>7.9505196685114105E-2</v>
      </c>
      <c r="J1315" s="2514">
        <v>2.1928106476071917E-3</v>
      </c>
    </row>
    <row r="1316" spans="1:10" x14ac:dyDescent="0.2">
      <c r="A1316" s="923" t="s">
        <v>963</v>
      </c>
      <c r="B1316" s="2510">
        <v>2</v>
      </c>
      <c r="C1316" s="2511">
        <v>1750000</v>
      </c>
      <c r="D1316" s="2512">
        <v>3.5</v>
      </c>
      <c r="E1316" s="2513">
        <v>1.0345823371706423E-2</v>
      </c>
      <c r="F1316" s="2510">
        <v>5.4121444760602379E-3</v>
      </c>
      <c r="G1316" s="2512">
        <v>1.5041495920309537E-4</v>
      </c>
      <c r="H1316" s="2513">
        <v>1.7394077283212652E-2</v>
      </c>
      <c r="I1316" s="2510">
        <v>2.7496856561057248E-3</v>
      </c>
      <c r="J1316" s="2514">
        <v>7.5838312911315919E-5</v>
      </c>
    </row>
    <row r="1317" spans="1:10" x14ac:dyDescent="0.2">
      <c r="A1317" s="2159" t="s">
        <v>1497</v>
      </c>
      <c r="B1317" s="2510">
        <v>0</v>
      </c>
      <c r="C1317" s="2511">
        <v>5000000</v>
      </c>
      <c r="D1317" s="2512">
        <v>0</v>
      </c>
      <c r="E1317" s="2513">
        <v>0</v>
      </c>
      <c r="F1317" s="2510">
        <v>0</v>
      </c>
      <c r="G1317" s="2512">
        <v>0</v>
      </c>
      <c r="H1317" s="2513">
        <v>0</v>
      </c>
      <c r="I1317" s="2510">
        <v>0</v>
      </c>
      <c r="J1317" s="2514">
        <v>0</v>
      </c>
    </row>
    <row r="1318" spans="1:10" x14ac:dyDescent="0.2">
      <c r="A1318" s="2159" t="s">
        <v>1577</v>
      </c>
      <c r="B1318" s="2510">
        <v>0</v>
      </c>
      <c r="C1318" s="2511">
        <v>1749999.9999999998</v>
      </c>
      <c r="D1318" s="2512">
        <v>0</v>
      </c>
      <c r="E1318" s="2513">
        <v>0</v>
      </c>
      <c r="F1318" s="2510">
        <v>0</v>
      </c>
      <c r="G1318" s="2512">
        <v>0</v>
      </c>
      <c r="H1318" s="2513">
        <v>0</v>
      </c>
      <c r="I1318" s="2510">
        <v>0</v>
      </c>
      <c r="J1318" s="2514">
        <v>0</v>
      </c>
    </row>
    <row r="1319" spans="1:10" x14ac:dyDescent="0.2">
      <c r="A1319" s="923" t="s">
        <v>961</v>
      </c>
      <c r="B1319" s="2510">
        <v>0</v>
      </c>
      <c r="C1319" s="2511">
        <v>1321000</v>
      </c>
      <c r="D1319" s="2512">
        <v>0</v>
      </c>
      <c r="E1319" s="2513">
        <v>0</v>
      </c>
      <c r="F1319" s="2510">
        <v>0</v>
      </c>
      <c r="G1319" s="2512">
        <v>0</v>
      </c>
      <c r="H1319" s="2513">
        <v>0</v>
      </c>
      <c r="I1319" s="2510">
        <v>0</v>
      </c>
      <c r="J1319" s="2514">
        <v>0</v>
      </c>
    </row>
    <row r="1320" spans="1:10" x14ac:dyDescent="0.2">
      <c r="A1320" s="923" t="s">
        <v>966</v>
      </c>
      <c r="B1320" s="2510">
        <v>0</v>
      </c>
      <c r="C1320" s="2511">
        <v>2879999.9999999995</v>
      </c>
      <c r="D1320" s="2512">
        <v>0</v>
      </c>
      <c r="E1320" s="2513">
        <v>0</v>
      </c>
      <c r="F1320" s="2510">
        <v>0</v>
      </c>
      <c r="G1320" s="2512">
        <v>0</v>
      </c>
      <c r="H1320" s="2513">
        <v>0</v>
      </c>
      <c r="I1320" s="2510">
        <v>0</v>
      </c>
      <c r="J1320" s="2514">
        <v>0</v>
      </c>
    </row>
    <row r="1321" spans="1:10" x14ac:dyDescent="0.2">
      <c r="A1321" s="923" t="s">
        <v>965</v>
      </c>
      <c r="B1321" s="2510">
        <v>181.5</v>
      </c>
      <c r="C1321" s="2511">
        <v>1976000.0000000002</v>
      </c>
      <c r="D1321" s="2512">
        <v>358.64400000000006</v>
      </c>
      <c r="E1321" s="2513">
        <v>0.93888347098235791</v>
      </c>
      <c r="F1321" s="2510">
        <v>0.4911521112024666</v>
      </c>
      <c r="G1321" s="2512">
        <v>1.3650157547680905E-2</v>
      </c>
      <c r="H1321" s="2513">
        <v>1.7823661294744342</v>
      </c>
      <c r="I1321" s="2510">
        <v>0.28175950355668045</v>
      </c>
      <c r="J1321" s="2514">
        <v>7.7711302559331395E-3</v>
      </c>
    </row>
    <row r="1322" spans="1:10" x14ac:dyDescent="0.2">
      <c r="A1322" s="923" t="s">
        <v>1010</v>
      </c>
      <c r="B1322" s="2510">
        <v>0</v>
      </c>
      <c r="C1322" s="2511">
        <v>1299999.9999999998</v>
      </c>
      <c r="D1322" s="2512">
        <v>0</v>
      </c>
      <c r="E1322" s="2513">
        <v>0</v>
      </c>
      <c r="F1322" s="2510">
        <v>0</v>
      </c>
      <c r="G1322" s="2512">
        <v>0</v>
      </c>
      <c r="H1322" s="2513">
        <v>0</v>
      </c>
      <c r="I1322" s="2510">
        <v>0</v>
      </c>
      <c r="J1322" s="2514">
        <v>0</v>
      </c>
    </row>
    <row r="1323" spans="1:10" x14ac:dyDescent="0.2">
      <c r="A1323" s="923" t="s">
        <v>1011</v>
      </c>
      <c r="B1323" s="2510">
        <v>0</v>
      </c>
      <c r="C1323" s="2511">
        <v>1674000</v>
      </c>
      <c r="D1323" s="2512">
        <v>0</v>
      </c>
      <c r="E1323" s="2513">
        <v>0</v>
      </c>
      <c r="F1323" s="2510">
        <v>0</v>
      </c>
      <c r="G1323" s="2512">
        <v>0</v>
      </c>
      <c r="H1323" s="2513">
        <v>0</v>
      </c>
      <c r="I1323" s="2510">
        <v>0</v>
      </c>
      <c r="J1323" s="2514">
        <v>0</v>
      </c>
    </row>
    <row r="1324" spans="1:10" x14ac:dyDescent="0.2">
      <c r="A1324" s="923" t="s">
        <v>967</v>
      </c>
      <c r="B1324" s="2510">
        <v>0</v>
      </c>
      <c r="C1324" s="2511">
        <v>2320999.9999999995</v>
      </c>
      <c r="D1324" s="2512">
        <v>0</v>
      </c>
      <c r="E1324" s="2513">
        <v>0</v>
      </c>
      <c r="F1324" s="2510">
        <v>0</v>
      </c>
      <c r="G1324" s="2512">
        <v>0</v>
      </c>
      <c r="H1324" s="2513">
        <v>0</v>
      </c>
      <c r="I1324" s="2510">
        <v>0</v>
      </c>
      <c r="J1324" s="2514">
        <v>0</v>
      </c>
    </row>
    <row r="1325" spans="1:10" x14ac:dyDescent="0.2">
      <c r="A1325" s="923" t="s">
        <v>968</v>
      </c>
      <c r="B1325" s="2510">
        <v>0</v>
      </c>
      <c r="C1325" s="2511">
        <v>1335000.0000000002</v>
      </c>
      <c r="D1325" s="2512">
        <v>0</v>
      </c>
      <c r="E1325" s="2513">
        <v>0</v>
      </c>
      <c r="F1325" s="2510">
        <v>0</v>
      </c>
      <c r="G1325" s="2512">
        <v>0</v>
      </c>
      <c r="H1325" s="2513">
        <v>0</v>
      </c>
      <c r="I1325" s="2510">
        <v>0</v>
      </c>
      <c r="J1325" s="2514">
        <v>0</v>
      </c>
    </row>
    <row r="1326" spans="1:10" x14ac:dyDescent="0.2">
      <c r="A1326" s="923" t="s">
        <v>969</v>
      </c>
      <c r="B1326" s="2510">
        <v>0</v>
      </c>
      <c r="C1326" s="2511">
        <v>1774999.9999999998</v>
      </c>
      <c r="D1326" s="2512">
        <v>0</v>
      </c>
      <c r="E1326" s="2513">
        <v>0</v>
      </c>
      <c r="F1326" s="2510">
        <v>0</v>
      </c>
      <c r="G1326" s="2512">
        <v>0</v>
      </c>
      <c r="H1326" s="2513">
        <v>0</v>
      </c>
      <c r="I1326" s="2510">
        <v>0</v>
      </c>
      <c r="J1326" s="2514">
        <v>0</v>
      </c>
    </row>
    <row r="1327" spans="1:10" x14ac:dyDescent="0.2">
      <c r="A1327" s="923" t="s">
        <v>970</v>
      </c>
      <c r="B1327" s="2510">
        <v>0</v>
      </c>
      <c r="C1327" s="2511">
        <v>1821999.9999999995</v>
      </c>
      <c r="D1327" s="2512">
        <v>0</v>
      </c>
      <c r="E1327" s="2513">
        <v>0</v>
      </c>
      <c r="F1327" s="2510">
        <v>0</v>
      </c>
      <c r="G1327" s="2512">
        <v>0</v>
      </c>
      <c r="H1327" s="2513">
        <v>0</v>
      </c>
      <c r="I1327" s="2510">
        <v>0</v>
      </c>
      <c r="J1327" s="2514">
        <v>0</v>
      </c>
    </row>
    <row r="1328" spans="1:10" x14ac:dyDescent="0.2">
      <c r="A1328" s="923" t="s">
        <v>971</v>
      </c>
      <c r="B1328" s="2510">
        <v>67.5</v>
      </c>
      <c r="C1328" s="2511">
        <v>1470000</v>
      </c>
      <c r="D1328" s="2512">
        <v>99.224999999999994</v>
      </c>
      <c r="E1328" s="2513">
        <v>0.34917153879509177</v>
      </c>
      <c r="F1328" s="2510">
        <v>0.18265987606703304</v>
      </c>
      <c r="G1328" s="2512">
        <v>5.0765048731044688E-3</v>
      </c>
      <c r="H1328" s="2513">
        <v>0.49312209097907861</v>
      </c>
      <c r="I1328" s="2510">
        <v>7.7953588350597292E-2</v>
      </c>
      <c r="J1328" s="2514">
        <v>2.150016171035806E-3</v>
      </c>
    </row>
    <row r="1329" spans="1:10" x14ac:dyDescent="0.2">
      <c r="A1329" s="923" t="s">
        <v>972</v>
      </c>
      <c r="B1329" s="2510">
        <v>0</v>
      </c>
      <c r="C1329" s="2511">
        <v>1270000</v>
      </c>
      <c r="D1329" s="2512">
        <v>0</v>
      </c>
      <c r="E1329" s="2513">
        <v>0</v>
      </c>
      <c r="F1329" s="2510">
        <v>0</v>
      </c>
      <c r="G1329" s="2512">
        <v>0</v>
      </c>
      <c r="H1329" s="2513">
        <v>0</v>
      </c>
      <c r="I1329" s="2510">
        <v>0</v>
      </c>
      <c r="J1329" s="2514">
        <v>0</v>
      </c>
    </row>
    <row r="1330" spans="1:10" x14ac:dyDescent="0.2">
      <c r="A1330" s="923" t="s">
        <v>973</v>
      </c>
      <c r="B1330" s="2510">
        <v>0</v>
      </c>
      <c r="C1330" s="2511">
        <v>7096999.9999999981</v>
      </c>
      <c r="D1330" s="2512">
        <v>0</v>
      </c>
      <c r="E1330" s="2513">
        <v>0</v>
      </c>
      <c r="F1330" s="2510">
        <v>0</v>
      </c>
      <c r="G1330" s="2512">
        <v>0</v>
      </c>
      <c r="H1330" s="2513">
        <v>0</v>
      </c>
      <c r="I1330" s="2510">
        <v>0</v>
      </c>
      <c r="J1330" s="2514">
        <v>0</v>
      </c>
    </row>
    <row r="1331" spans="1:10" x14ac:dyDescent="0.2">
      <c r="A1331" s="923" t="s">
        <v>293</v>
      </c>
      <c r="B1331" s="2510">
        <v>0</v>
      </c>
      <c r="C1331" s="2511">
        <v>1855999.9999999998</v>
      </c>
      <c r="D1331" s="2512">
        <v>0</v>
      </c>
      <c r="E1331" s="2513">
        <v>0</v>
      </c>
      <c r="F1331" s="2510">
        <v>0</v>
      </c>
      <c r="G1331" s="2512">
        <v>0</v>
      </c>
      <c r="H1331" s="2513">
        <v>0</v>
      </c>
      <c r="I1331" s="2510">
        <v>0</v>
      </c>
      <c r="J1331" s="2514">
        <v>0</v>
      </c>
    </row>
    <row r="1332" spans="1:10" x14ac:dyDescent="0.2">
      <c r="A1332" s="897" t="s">
        <v>975</v>
      </c>
      <c r="B1332" s="2510">
        <v>16</v>
      </c>
      <c r="C1332" s="2511">
        <v>1652000.0000000005</v>
      </c>
      <c r="D1332" s="2512">
        <v>26.432000000000006</v>
      </c>
      <c r="E1332" s="2513">
        <v>8.2766586973651385E-2</v>
      </c>
      <c r="F1332" s="2510">
        <v>4.3297155808481903E-2</v>
      </c>
      <c r="G1332" s="2512">
        <v>1.203319673624763E-3</v>
      </c>
      <c r="H1332" s="2513">
        <v>0.13136007164282196</v>
      </c>
      <c r="I1332" s="2510">
        <v>2.0765626074910438E-2</v>
      </c>
      <c r="J1332" s="2514">
        <v>5.7273093910625785E-4</v>
      </c>
    </row>
    <row r="1333" spans="1:10" x14ac:dyDescent="0.2">
      <c r="A1333" s="923" t="s">
        <v>1161</v>
      </c>
      <c r="B1333" s="2510">
        <v>0</v>
      </c>
      <c r="C1333" s="2511">
        <v>0</v>
      </c>
      <c r="D1333" s="2512">
        <v>0</v>
      </c>
      <c r="E1333" s="2513">
        <v>0</v>
      </c>
      <c r="F1333" s="2510">
        <v>0</v>
      </c>
      <c r="G1333" s="2512">
        <v>0</v>
      </c>
      <c r="H1333" s="2513">
        <v>0</v>
      </c>
      <c r="I1333" s="2510">
        <v>0</v>
      </c>
      <c r="J1333" s="2514">
        <v>0</v>
      </c>
    </row>
    <row r="1334" spans="1:10" x14ac:dyDescent="0.2">
      <c r="A1334" s="2515" t="s">
        <v>294</v>
      </c>
      <c r="B1334" s="2516">
        <v>349</v>
      </c>
      <c r="C1334" s="2515"/>
      <c r="D1334" s="2517">
        <v>594.12100000000009</v>
      </c>
      <c r="E1334" s="2518">
        <v>1.8053461783627707</v>
      </c>
      <c r="F1334" s="2516">
        <v>0.94441921107251159</v>
      </c>
      <c r="G1334" s="2517">
        <v>2.6247410380940139E-2</v>
      </c>
      <c r="H1334" s="2518">
        <v>2.9526247398798811</v>
      </c>
      <c r="I1334" s="2516">
        <v>0.46675599762605413</v>
      </c>
      <c r="J1334" s="2519">
        <v>1.2873466944338266E-2</v>
      </c>
    </row>
    <row r="1335" spans="1:10" x14ac:dyDescent="0.2">
      <c r="A1335" s="2520" t="s">
        <v>1840</v>
      </c>
      <c r="B1335" s="2521">
        <v>671</v>
      </c>
      <c r="C1335" s="2520"/>
      <c r="D1335" s="2522">
        <v>1110.0792000000001</v>
      </c>
      <c r="E1335" s="2523">
        <v>3.4710237412075053</v>
      </c>
      <c r="F1335" s="2521">
        <v>1.8157744717182098</v>
      </c>
      <c r="G1335" s="2522">
        <v>5.0464218812638496E-2</v>
      </c>
      <c r="H1335" s="2523">
        <v>5.516800970081964</v>
      </c>
      <c r="I1335" s="2521">
        <v>0.87210538668037674</v>
      </c>
      <c r="J1335" s="2524">
        <v>2.40532953502695E-2</v>
      </c>
    </row>
    <row r="1336" spans="1:10" x14ac:dyDescent="0.2">
      <c r="A1336" s="2532" t="s">
        <v>200</v>
      </c>
      <c r="B1336" s="2521">
        <v>19331.4725</v>
      </c>
      <c r="C1336" s="2520"/>
      <c r="D1336" s="2522">
        <v>20121.791705374999</v>
      </c>
      <c r="E1336" s="2523">
        <v>100</v>
      </c>
      <c r="F1336" s="2521">
        <v>52.312361052492697</v>
      </c>
      <c r="G1336" s="2522">
        <v>1.4538713237116301</v>
      </c>
      <c r="H1336" s="2523">
        <v>100</v>
      </c>
      <c r="I1336" s="2521">
        <v>15.808172007833365</v>
      </c>
      <c r="J1336" s="2524">
        <v>0.43600078162530009</v>
      </c>
    </row>
    <row r="1337" spans="1:10" x14ac:dyDescent="0.2">
      <c r="A1337" s="2550" t="s">
        <v>1857</v>
      </c>
      <c r="B1337" s="2510"/>
      <c r="C1337" s="2509"/>
      <c r="D1337" s="2512"/>
      <c r="E1337" s="2513"/>
      <c r="F1337" s="2510">
        <v>0</v>
      </c>
      <c r="G1337" s="2512"/>
      <c r="H1337" s="2513"/>
      <c r="I1337" s="2510">
        <v>0</v>
      </c>
      <c r="J1337" s="2514">
        <v>0</v>
      </c>
    </row>
    <row r="1338" spans="1:10" x14ac:dyDescent="0.2">
      <c r="A1338" s="2160" t="s">
        <v>1841</v>
      </c>
      <c r="B1338" s="2510">
        <v>0</v>
      </c>
      <c r="C1338" s="2511">
        <v>6074131.1697809063</v>
      </c>
      <c r="D1338" s="2512">
        <v>0</v>
      </c>
      <c r="E1338" s="2513">
        <v>0</v>
      </c>
      <c r="F1338" s="2510">
        <v>0</v>
      </c>
      <c r="G1338" s="2512">
        <v>0</v>
      </c>
      <c r="H1338" s="2513">
        <v>0</v>
      </c>
      <c r="I1338" s="2510">
        <v>0</v>
      </c>
      <c r="J1338" s="2514">
        <v>0</v>
      </c>
    </row>
    <row r="1339" spans="1:10" x14ac:dyDescent="0.2">
      <c r="A1339" s="2160" t="s">
        <v>1842</v>
      </c>
      <c r="B1339" s="2510">
        <v>5814.45</v>
      </c>
      <c r="C1339" s="2511">
        <v>1319748.8219296124</v>
      </c>
      <c r="D1339" s="2512">
        <v>7673.6135376686343</v>
      </c>
      <c r="E1339" s="2513">
        <v>91.243470335456209</v>
      </c>
      <c r="F1339" s="2510">
        <v>15.734321724414224</v>
      </c>
      <c r="G1339" s="2512">
        <v>0.43729012976921888</v>
      </c>
      <c r="H1339" s="2513">
        <v>73.675044987545931</v>
      </c>
      <c r="I1339" s="2510">
        <v>6.0285785928646138</v>
      </c>
      <c r="J1339" s="2514">
        <v>0.16627254418006393</v>
      </c>
    </row>
    <row r="1340" spans="1:10" x14ac:dyDescent="0.2">
      <c r="A1340" s="2547" t="s">
        <v>316</v>
      </c>
      <c r="B1340" s="2516">
        <v>5814.45</v>
      </c>
      <c r="C1340" s="2515"/>
      <c r="D1340" s="2517">
        <v>7673.6135376686343</v>
      </c>
      <c r="E1340" s="2518">
        <v>91.243470335456209</v>
      </c>
      <c r="F1340" s="2516">
        <v>15.734321724414224</v>
      </c>
      <c r="G1340" s="2517">
        <v>0.43729012976921888</v>
      </c>
      <c r="H1340" s="2518">
        <v>73.675044987545931</v>
      </c>
      <c r="I1340" s="2516">
        <v>6.0285785928646138</v>
      </c>
      <c r="J1340" s="2519">
        <v>0.16627254418006393</v>
      </c>
    </row>
    <row r="1341" spans="1:10" x14ac:dyDescent="0.2">
      <c r="A1341" s="2160" t="s">
        <v>1843</v>
      </c>
      <c r="B1341" s="2510">
        <v>0</v>
      </c>
      <c r="C1341" s="2511">
        <v>7593939.7198018646</v>
      </c>
      <c r="D1341" s="2512">
        <v>0</v>
      </c>
      <c r="E1341" s="2513">
        <v>0</v>
      </c>
      <c r="F1341" s="2510">
        <v>0</v>
      </c>
      <c r="G1341" s="2512">
        <v>0</v>
      </c>
      <c r="H1341" s="2513">
        <v>0</v>
      </c>
      <c r="I1341" s="2510">
        <v>0</v>
      </c>
      <c r="J1341" s="2514">
        <v>0</v>
      </c>
    </row>
    <row r="1342" spans="1:10" x14ac:dyDescent="0.2">
      <c r="A1342" s="2547" t="s">
        <v>322</v>
      </c>
      <c r="B1342" s="2516">
        <v>0</v>
      </c>
      <c r="C1342" s="2531"/>
      <c r="D1342" s="2517">
        <v>0</v>
      </c>
      <c r="E1342" s="2518">
        <v>0</v>
      </c>
      <c r="F1342" s="2516">
        <v>0</v>
      </c>
      <c r="G1342" s="2517">
        <v>0</v>
      </c>
      <c r="H1342" s="2518">
        <v>0</v>
      </c>
      <c r="I1342" s="2516">
        <v>0</v>
      </c>
      <c r="J1342" s="2519">
        <v>0</v>
      </c>
    </row>
    <row r="1343" spans="1:10" x14ac:dyDescent="0.2">
      <c r="A1343" s="2160" t="s">
        <v>1543</v>
      </c>
      <c r="B1343" s="2510">
        <v>14.256</v>
      </c>
      <c r="C1343" s="2511">
        <v>8640000</v>
      </c>
      <c r="D1343" s="2512">
        <v>123.17184</v>
      </c>
      <c r="E1343" s="2513">
        <v>0.22371280398012947</v>
      </c>
      <c r="F1343" s="2510">
        <v>3.8577765825357373E-2</v>
      </c>
      <c r="G1343" s="2512">
        <v>1.0721578291996638E-3</v>
      </c>
      <c r="H1343" s="2513">
        <v>1.1825837734272771</v>
      </c>
      <c r="I1343" s="2510">
        <v>9.6766811909756958E-2</v>
      </c>
      <c r="J1343" s="2514">
        <v>2.6688984410807252E-3</v>
      </c>
    </row>
    <row r="1344" spans="1:10" x14ac:dyDescent="0.2">
      <c r="A1344" s="2160" t="s">
        <v>212</v>
      </c>
      <c r="B1344" s="2510">
        <v>543.75</v>
      </c>
      <c r="C1344" s="2511">
        <v>4816000</v>
      </c>
      <c r="D1344" s="2512">
        <v>2618.6999999999998</v>
      </c>
      <c r="E1344" s="2513">
        <v>8.532816860563651</v>
      </c>
      <c r="F1344" s="2510">
        <v>1.4714267794288771</v>
      </c>
      <c r="G1344" s="2512">
        <v>4.0894067033341551E-2</v>
      </c>
      <c r="H1344" s="2513">
        <v>25.142371239026794</v>
      </c>
      <c r="I1344" s="2510">
        <v>2.0573148078983032</v>
      </c>
      <c r="J1344" s="2514">
        <v>5.6742225720246564E-2</v>
      </c>
    </row>
    <row r="1345" spans="1:10" x14ac:dyDescent="0.2">
      <c r="A1345" s="2547" t="s">
        <v>317</v>
      </c>
      <c r="B1345" s="2516">
        <v>558.00599999999997</v>
      </c>
      <c r="C1345" s="2531"/>
      <c r="D1345" s="2517">
        <v>2741.8718399999998</v>
      </c>
      <c r="E1345" s="2518">
        <v>8.7565296645437805</v>
      </c>
      <c r="F1345" s="2516">
        <v>1.5100045452542346</v>
      </c>
      <c r="G1345" s="2517">
        <v>4.1966224862541215E-2</v>
      </c>
      <c r="H1345" s="2518">
        <v>26.324955012454073</v>
      </c>
      <c r="I1345" s="2516">
        <v>2.1540816198080597</v>
      </c>
      <c r="J1345" s="2519">
        <v>5.9411124161327281E-2</v>
      </c>
    </row>
    <row r="1346" spans="1:10" x14ac:dyDescent="0.2">
      <c r="A1346" s="2160" t="s">
        <v>1844</v>
      </c>
      <c r="B1346" s="2510">
        <v>0</v>
      </c>
      <c r="C1346" s="2511">
        <v>30220717.109895468</v>
      </c>
      <c r="D1346" s="2512">
        <v>0</v>
      </c>
      <c r="E1346" s="2513">
        <v>0</v>
      </c>
      <c r="F1346" s="2510">
        <v>0</v>
      </c>
      <c r="G1346" s="2512">
        <v>0</v>
      </c>
      <c r="H1346" s="2513">
        <v>0</v>
      </c>
      <c r="I1346" s="2510">
        <v>0</v>
      </c>
      <c r="J1346" s="2514">
        <v>0</v>
      </c>
    </row>
    <row r="1347" spans="1:10" x14ac:dyDescent="0.2">
      <c r="A1347" s="2547" t="s">
        <v>318</v>
      </c>
      <c r="B1347" s="2516">
        <v>0</v>
      </c>
      <c r="C1347" s="2515"/>
      <c r="D1347" s="2517">
        <v>0</v>
      </c>
      <c r="E1347" s="2518">
        <v>0</v>
      </c>
      <c r="F1347" s="2516">
        <v>0</v>
      </c>
      <c r="G1347" s="2517">
        <v>0</v>
      </c>
      <c r="H1347" s="2518">
        <v>0</v>
      </c>
      <c r="I1347" s="2516">
        <v>0</v>
      </c>
      <c r="J1347" s="2519">
        <v>0</v>
      </c>
    </row>
    <row r="1348" spans="1:10" x14ac:dyDescent="0.2">
      <c r="A1348" s="2532" t="s">
        <v>136</v>
      </c>
      <c r="B1348" s="2521">
        <v>6372.4560000000001</v>
      </c>
      <c r="C1348" s="2520"/>
      <c r="D1348" s="2522">
        <v>10415.485377668634</v>
      </c>
      <c r="E1348" s="2523">
        <v>99.999999999999986</v>
      </c>
      <c r="F1348" s="2521">
        <v>17.244326269668459</v>
      </c>
      <c r="G1348" s="2522">
        <v>0.4792563546317602</v>
      </c>
      <c r="H1348" s="2523">
        <v>100</v>
      </c>
      <c r="I1348" s="2521">
        <v>8.1826602126726744</v>
      </c>
      <c r="J1348" s="2524">
        <v>0.22568366834139122</v>
      </c>
    </row>
    <row r="1349" spans="1:10" x14ac:dyDescent="0.2">
      <c r="A1349" s="2550" t="s">
        <v>1858</v>
      </c>
      <c r="B1349" s="2510"/>
      <c r="C1349" s="2509"/>
      <c r="D1349" s="2512"/>
      <c r="E1349" s="2513"/>
      <c r="F1349" s="2510">
        <v>0</v>
      </c>
      <c r="G1349" s="2512"/>
      <c r="H1349" s="2513"/>
      <c r="I1349" s="2510">
        <v>0</v>
      </c>
      <c r="J1349" s="2514">
        <v>0</v>
      </c>
    </row>
    <row r="1350" spans="1:10" x14ac:dyDescent="0.2">
      <c r="A1350" s="2159" t="s">
        <v>1545</v>
      </c>
      <c r="B1350" s="2510">
        <v>11250</v>
      </c>
      <c r="C1350" s="2511">
        <v>8600000</v>
      </c>
      <c r="D1350" s="2512">
        <v>96750</v>
      </c>
      <c r="E1350" s="2513">
        <v>100</v>
      </c>
      <c r="F1350" s="2510">
        <v>30.443312677838836</v>
      </c>
      <c r="G1350" s="2512">
        <v>0.8460841455174114</v>
      </c>
      <c r="H1350" s="2513">
        <v>100</v>
      </c>
      <c r="I1350" s="2510">
        <v>76.009167779493964</v>
      </c>
      <c r="J1350" s="2514">
        <v>2.0963876497628045</v>
      </c>
    </row>
    <row r="1351" spans="1:10" x14ac:dyDescent="0.2">
      <c r="A1351" s="2159" t="s">
        <v>214</v>
      </c>
      <c r="B1351" s="2510">
        <v>0</v>
      </c>
      <c r="C1351" s="2511">
        <v>6300000</v>
      </c>
      <c r="D1351" s="2512">
        <v>0</v>
      </c>
      <c r="E1351" s="2513">
        <v>0</v>
      </c>
      <c r="F1351" s="2510">
        <v>0</v>
      </c>
      <c r="G1351" s="2512">
        <v>0</v>
      </c>
      <c r="H1351" s="2513">
        <v>0</v>
      </c>
      <c r="I1351" s="2510">
        <v>0</v>
      </c>
      <c r="J1351" s="2514">
        <v>0</v>
      </c>
    </row>
    <row r="1352" spans="1:10" x14ac:dyDescent="0.2">
      <c r="A1352" s="2159" t="s">
        <v>215</v>
      </c>
      <c r="B1352" s="2510">
        <v>0</v>
      </c>
      <c r="C1352" s="2511">
        <v>6000000</v>
      </c>
      <c r="D1352" s="2512">
        <v>0</v>
      </c>
      <c r="E1352" s="2513">
        <v>0</v>
      </c>
      <c r="F1352" s="2510">
        <v>0</v>
      </c>
      <c r="G1352" s="2512">
        <v>0</v>
      </c>
      <c r="H1352" s="2513">
        <v>0</v>
      </c>
      <c r="I1352" s="2510">
        <v>0</v>
      </c>
      <c r="J1352" s="2514">
        <v>0</v>
      </c>
    </row>
    <row r="1353" spans="1:10" x14ac:dyDescent="0.2">
      <c r="A1353" s="2159" t="s">
        <v>216</v>
      </c>
      <c r="B1353" s="2510">
        <v>0</v>
      </c>
      <c r="C1353" s="2511">
        <v>15600000</v>
      </c>
      <c r="D1353" s="2512">
        <v>0</v>
      </c>
      <c r="E1353" s="2513">
        <v>0</v>
      </c>
      <c r="F1353" s="2510">
        <v>0</v>
      </c>
      <c r="G1353" s="2512">
        <v>0</v>
      </c>
      <c r="H1353" s="2513">
        <v>0</v>
      </c>
      <c r="I1353" s="2510">
        <v>0</v>
      </c>
      <c r="J1353" s="2514">
        <v>0</v>
      </c>
    </row>
    <row r="1354" spans="1:10" x14ac:dyDescent="0.2">
      <c r="A1354" s="2159" t="s">
        <v>1547</v>
      </c>
      <c r="B1354" s="2510">
        <v>0</v>
      </c>
      <c r="C1354" s="2511">
        <v>8000000</v>
      </c>
      <c r="D1354" s="2512">
        <v>0</v>
      </c>
      <c r="E1354" s="2513">
        <v>0</v>
      </c>
      <c r="F1354" s="2510">
        <v>0</v>
      </c>
      <c r="G1354" s="2512">
        <v>0</v>
      </c>
      <c r="H1354" s="2513">
        <v>0</v>
      </c>
      <c r="I1354" s="2510">
        <v>0</v>
      </c>
      <c r="J1354" s="2514">
        <v>0</v>
      </c>
    </row>
    <row r="1355" spans="1:10" x14ac:dyDescent="0.2">
      <c r="A1355" s="2159" t="s">
        <v>1548</v>
      </c>
      <c r="B1355" s="2510">
        <v>0</v>
      </c>
      <c r="C1355" s="2511">
        <v>6000000</v>
      </c>
      <c r="D1355" s="2512">
        <v>0</v>
      </c>
      <c r="E1355" s="2513">
        <v>0</v>
      </c>
      <c r="F1355" s="2510">
        <v>0</v>
      </c>
      <c r="G1355" s="2512">
        <v>0</v>
      </c>
      <c r="H1355" s="2513">
        <v>0</v>
      </c>
      <c r="I1355" s="2510">
        <v>0</v>
      </c>
      <c r="J1355" s="2514">
        <v>0</v>
      </c>
    </row>
    <row r="1356" spans="1:10" x14ac:dyDescent="0.2">
      <c r="A1356" s="2532" t="s">
        <v>128</v>
      </c>
      <c r="B1356" s="2521">
        <v>11250</v>
      </c>
      <c r="C1356" s="2520"/>
      <c r="D1356" s="2522">
        <v>96750</v>
      </c>
      <c r="E1356" s="2523">
        <v>100</v>
      </c>
      <c r="F1356" s="2521">
        <v>30.443312677838836</v>
      </c>
      <c r="G1356" s="2522">
        <v>0.8460841455174114</v>
      </c>
      <c r="H1356" s="2523">
        <v>100</v>
      </c>
      <c r="I1356" s="2521">
        <v>76.009167779493964</v>
      </c>
      <c r="J1356" s="2524">
        <v>2.0963876497628045</v>
      </c>
    </row>
    <row r="1357" spans="1:10" ht="14.25" thickBot="1" x14ac:dyDescent="0.25">
      <c r="A1357" s="2533" t="s">
        <v>1845</v>
      </c>
      <c r="B1357" s="2526">
        <v>36953.928500000002</v>
      </c>
      <c r="C1357" s="2534"/>
      <c r="D1357" s="2528">
        <v>127287.27708304363</v>
      </c>
      <c r="E1357" s="2535"/>
      <c r="F1357" s="2536">
        <v>99.999999999999986</v>
      </c>
      <c r="G1357" s="2537">
        <v>2.7792118238608015</v>
      </c>
      <c r="H1357" s="2538"/>
      <c r="I1357" s="2536">
        <v>100</v>
      </c>
      <c r="J1357" s="2539">
        <v>2.7580720997294956</v>
      </c>
    </row>
    <row r="1358" spans="1:10" ht="15" thickBot="1" x14ac:dyDescent="0.25">
      <c r="A1358" s="2540" t="s">
        <v>1846</v>
      </c>
      <c r="B1358" s="2541">
        <v>1329654.982852824</v>
      </c>
      <c r="C1358" s="2542"/>
      <c r="D1358" s="2543">
        <v>4615081.5671398742</v>
      </c>
      <c r="E1358" s="2544"/>
      <c r="F1358" s="2101"/>
      <c r="G1358" s="2101"/>
      <c r="H1358" s="2101"/>
      <c r="I1358" s="2101"/>
      <c r="J1358" s="2101"/>
    </row>
    <row r="1359" spans="1:10" ht="16.5" thickBot="1" x14ac:dyDescent="0.3">
      <c r="A1359" s="2545" t="s">
        <v>1847</v>
      </c>
      <c r="B1359" s="2552">
        <v>2.7792118238608015</v>
      </c>
      <c r="C1359" s="2546"/>
      <c r="D1359" s="2553">
        <v>2.7580720997294956</v>
      </c>
      <c r="E1359" s="2544"/>
      <c r="F1359" s="2101"/>
      <c r="G1359" s="2101"/>
      <c r="H1359" s="2101"/>
      <c r="I1359" s="2101"/>
      <c r="J1359" s="2101"/>
    </row>
    <row r="1360" spans="1:10" x14ac:dyDescent="0.2">
      <c r="A1360" s="471" t="s">
        <v>2035</v>
      </c>
      <c r="B1360" s="375"/>
      <c r="C1360" s="375"/>
      <c r="D1360" s="1794"/>
      <c r="E1360" s="375"/>
      <c r="F1360" s="375"/>
      <c r="H1360" s="375"/>
      <c r="I1360" s="375"/>
      <c r="J1360" s="375"/>
    </row>
    <row r="1361" spans="1:10" x14ac:dyDescent="0.2">
      <c r="A1361" s="375" t="s">
        <v>1848</v>
      </c>
      <c r="B1361" s="375"/>
      <c r="C1361" s="375"/>
      <c r="D1361" s="375"/>
      <c r="E1361" s="375"/>
      <c r="F1361" s="375"/>
      <c r="G1361" s="375"/>
      <c r="H1361" s="375"/>
      <c r="I1361" s="375"/>
      <c r="J1361" s="375"/>
    </row>
    <row r="1362" spans="1:10" x14ac:dyDescent="0.2">
      <c r="A1362" s="375" t="s">
        <v>2036</v>
      </c>
      <c r="B1362" s="375"/>
      <c r="C1362" s="375"/>
      <c r="D1362" s="375"/>
      <c r="E1362" s="375"/>
      <c r="F1362" s="375"/>
      <c r="G1362" s="375"/>
      <c r="H1362" s="375"/>
      <c r="I1362" s="375"/>
      <c r="J1362" s="375"/>
    </row>
    <row r="1366" spans="1:10" ht="13.5" thickBot="1" x14ac:dyDescent="0.25">
      <c r="A1366" s="3564" t="s">
        <v>2033</v>
      </c>
      <c r="B1366" s="3564"/>
      <c r="C1366" s="3564"/>
      <c r="D1366" s="3564"/>
      <c r="E1366" s="3564"/>
      <c r="F1366" s="3564"/>
      <c r="G1366" s="3564"/>
      <c r="H1366" s="3564"/>
      <c r="I1366" s="3564"/>
      <c r="J1366" s="3564"/>
    </row>
    <row r="1367" spans="1:10" ht="13.5" customHeight="1" thickBot="1" x14ac:dyDescent="0.25">
      <c r="A1367" s="3569" t="s">
        <v>375</v>
      </c>
      <c r="B1367" s="3575" t="s">
        <v>1270</v>
      </c>
      <c r="C1367" s="3575" t="s">
        <v>1837</v>
      </c>
      <c r="D1367" s="3577" t="s">
        <v>1849</v>
      </c>
      <c r="E1367" s="3571" t="s">
        <v>1854</v>
      </c>
      <c r="F1367" s="3572"/>
      <c r="G1367" s="3573"/>
      <c r="H1367" s="3571" t="s">
        <v>1855</v>
      </c>
      <c r="I1367" s="3572"/>
      <c r="J1367" s="3574"/>
    </row>
    <row r="1368" spans="1:10" ht="13.5" customHeight="1" thickBot="1" x14ac:dyDescent="0.25">
      <c r="A1368" s="3570"/>
      <c r="B1368" s="3576"/>
      <c r="C1368" s="3576"/>
      <c r="D1368" s="3578"/>
      <c r="E1368" s="2500" t="s">
        <v>1853</v>
      </c>
      <c r="F1368" s="2499" t="s">
        <v>1229</v>
      </c>
      <c r="G1368" s="2501" t="s">
        <v>1838</v>
      </c>
      <c r="H1368" s="2500" t="s">
        <v>1853</v>
      </c>
      <c r="I1368" s="2499" t="s">
        <v>1229</v>
      </c>
      <c r="J1368" s="2502" t="s">
        <v>1838</v>
      </c>
    </row>
    <row r="1369" spans="1:10" x14ac:dyDescent="0.2">
      <c r="A1369" s="2551" t="s">
        <v>1856</v>
      </c>
      <c r="B1369" s="2503"/>
      <c r="C1369" s="2503"/>
      <c r="D1369" s="2504"/>
      <c r="E1369" s="2505"/>
      <c r="F1369" s="2506"/>
      <c r="G1369" s="2507"/>
      <c r="H1369" s="2505"/>
      <c r="I1369" s="2506"/>
      <c r="J1369" s="2508"/>
    </row>
    <row r="1370" spans="1:10" x14ac:dyDescent="0.2">
      <c r="A1370" s="923" t="s">
        <v>416</v>
      </c>
      <c r="B1370" s="2510">
        <v>0</v>
      </c>
      <c r="C1370" s="2511">
        <v>3800000</v>
      </c>
      <c r="D1370" s="2512">
        <v>0</v>
      </c>
      <c r="E1370" s="2513">
        <v>0</v>
      </c>
      <c r="F1370" s="2510">
        <v>0</v>
      </c>
      <c r="G1370" s="2512">
        <v>0</v>
      </c>
      <c r="H1370" s="2513">
        <v>0</v>
      </c>
      <c r="I1370" s="2510">
        <v>0</v>
      </c>
      <c r="J1370" s="2514">
        <v>0</v>
      </c>
    </row>
    <row r="1371" spans="1:10" x14ac:dyDescent="0.2">
      <c r="A1371" s="923" t="s">
        <v>417</v>
      </c>
      <c r="B1371" s="2510">
        <v>0</v>
      </c>
      <c r="C1371" s="2511">
        <v>1006400</v>
      </c>
      <c r="D1371" s="2512">
        <v>0</v>
      </c>
      <c r="E1371" s="2513">
        <v>0</v>
      </c>
      <c r="F1371" s="2510">
        <v>0</v>
      </c>
      <c r="G1371" s="2512">
        <v>0</v>
      </c>
      <c r="H1371" s="2513">
        <v>0</v>
      </c>
      <c r="I1371" s="2510">
        <v>0</v>
      </c>
      <c r="J1371" s="2514">
        <v>0</v>
      </c>
    </row>
    <row r="1372" spans="1:10" x14ac:dyDescent="0.2">
      <c r="A1372" s="923" t="s">
        <v>285</v>
      </c>
      <c r="B1372" s="2510">
        <v>6789.5</v>
      </c>
      <c r="C1372" s="2511">
        <v>1367762.75</v>
      </c>
      <c r="D1372" s="2512">
        <v>9286.4251911249994</v>
      </c>
      <c r="E1372" s="2513">
        <v>11.992926796284129</v>
      </c>
      <c r="F1372" s="2510">
        <v>10.522488391902938</v>
      </c>
      <c r="G1372" s="2512">
        <v>0.51062118275470803</v>
      </c>
      <c r="H1372" s="2513">
        <v>3.6865059404586593</v>
      </c>
      <c r="I1372" s="2510">
        <v>3.3457441262315828</v>
      </c>
      <c r="J1372" s="2514">
        <v>0.20121909127773269</v>
      </c>
    </row>
    <row r="1373" spans="1:10" x14ac:dyDescent="0.2">
      <c r="A1373" s="923" t="s">
        <v>206</v>
      </c>
      <c r="B1373" s="2510">
        <v>6307.5</v>
      </c>
      <c r="C1373" s="2511">
        <v>5133502</v>
      </c>
      <c r="D1373" s="2512">
        <v>32379.563865</v>
      </c>
      <c r="E1373" s="2513">
        <v>11.14152526217868</v>
      </c>
      <c r="F1373" s="2510">
        <v>9.7754761811514523</v>
      </c>
      <c r="G1373" s="2512">
        <v>0.47437117758676206</v>
      </c>
      <c r="H1373" s="2513">
        <v>12.853972554677128</v>
      </c>
      <c r="I1373" s="2510">
        <v>11.665816865116007</v>
      </c>
      <c r="J1373" s="2514">
        <v>0.70160328466451649</v>
      </c>
    </row>
    <row r="1374" spans="1:10" x14ac:dyDescent="0.2">
      <c r="A1374" s="923" t="s">
        <v>435</v>
      </c>
      <c r="B1374" s="2510">
        <v>0</v>
      </c>
      <c r="C1374" s="2511">
        <v>1029687.5</v>
      </c>
      <c r="D1374" s="2512">
        <v>0</v>
      </c>
      <c r="E1374" s="2513">
        <v>0</v>
      </c>
      <c r="F1374" s="2510">
        <v>0</v>
      </c>
      <c r="G1374" s="2512">
        <v>0</v>
      </c>
      <c r="H1374" s="2513">
        <v>0</v>
      </c>
      <c r="I1374" s="2510">
        <v>0</v>
      </c>
      <c r="J1374" s="2514">
        <v>0</v>
      </c>
    </row>
    <row r="1375" spans="1:10" x14ac:dyDescent="0.2">
      <c r="A1375" s="925" t="s">
        <v>437</v>
      </c>
      <c r="B1375" s="2510">
        <v>0</v>
      </c>
      <c r="C1375" s="2511">
        <v>7750000</v>
      </c>
      <c r="D1375" s="2512">
        <v>0</v>
      </c>
      <c r="E1375" s="2513">
        <v>0</v>
      </c>
      <c r="F1375" s="2510">
        <v>0</v>
      </c>
      <c r="G1375" s="2512">
        <v>0</v>
      </c>
      <c r="H1375" s="2513">
        <v>0</v>
      </c>
      <c r="I1375" s="2510">
        <v>0</v>
      </c>
      <c r="J1375" s="2514">
        <v>0</v>
      </c>
    </row>
    <row r="1376" spans="1:10" x14ac:dyDescent="0.2">
      <c r="A1376" s="2097" t="s">
        <v>436</v>
      </c>
      <c r="B1376" s="2510">
        <v>0</v>
      </c>
      <c r="C1376" s="2511">
        <v>0</v>
      </c>
      <c r="D1376" s="2512">
        <v>0</v>
      </c>
      <c r="E1376" s="2513">
        <v>0</v>
      </c>
      <c r="F1376" s="2510">
        <v>0</v>
      </c>
      <c r="G1376" s="2512">
        <v>0</v>
      </c>
      <c r="H1376" s="2513">
        <v>0</v>
      </c>
      <c r="I1376" s="2510">
        <v>0</v>
      </c>
      <c r="J1376" s="2514">
        <v>0</v>
      </c>
    </row>
    <row r="1377" spans="1:10" x14ac:dyDescent="0.2">
      <c r="A1377" s="2515" t="s">
        <v>286</v>
      </c>
      <c r="B1377" s="2516">
        <v>13097</v>
      </c>
      <c r="C1377" s="2515"/>
      <c r="D1377" s="2517">
        <v>41665.989056124999</v>
      </c>
      <c r="E1377" s="2518">
        <v>23.134452058462813</v>
      </c>
      <c r="F1377" s="2516">
        <v>20.29796457305439</v>
      </c>
      <c r="G1377" s="2517">
        <v>0.98499236034146997</v>
      </c>
      <c r="H1377" s="2518">
        <v>16.540478495135787</v>
      </c>
      <c r="I1377" s="2516">
        <v>15.011560991347588</v>
      </c>
      <c r="J1377" s="2519">
        <v>0.90282237594224923</v>
      </c>
    </row>
    <row r="1378" spans="1:10" x14ac:dyDescent="0.2">
      <c r="A1378" s="931" t="s">
        <v>418</v>
      </c>
      <c r="B1378" s="2510">
        <v>478</v>
      </c>
      <c r="C1378" s="2511">
        <v>3883500</v>
      </c>
      <c r="D1378" s="2512">
        <v>1856.3130000000001</v>
      </c>
      <c r="E1378" s="2513">
        <v>0.844335961208309</v>
      </c>
      <c r="F1378" s="2510">
        <v>0.74081293929296776</v>
      </c>
      <c r="G1378" s="2512">
        <v>3.5949175249539791E-2</v>
      </c>
      <c r="H1378" s="2513">
        <v>0.73691531035976687</v>
      </c>
      <c r="I1378" s="2510">
        <v>0.66879861608457425</v>
      </c>
      <c r="J1378" s="2514">
        <v>4.0222756044383884E-2</v>
      </c>
    </row>
    <row r="1379" spans="1:10" x14ac:dyDescent="0.2">
      <c r="A1379" s="931" t="s">
        <v>419</v>
      </c>
      <c r="B1379" s="2510">
        <v>2010</v>
      </c>
      <c r="C1379" s="2511">
        <v>1010499.9999999999</v>
      </c>
      <c r="D1379" s="2512">
        <v>2031.1049999999998</v>
      </c>
      <c r="E1379" s="2513">
        <v>3.5504503808131824</v>
      </c>
      <c r="F1379" s="2510">
        <v>3.1151339079055758</v>
      </c>
      <c r="G1379" s="2512">
        <v>0.15116703399911086</v>
      </c>
      <c r="H1379" s="2513">
        <v>0.80630387841289375</v>
      </c>
      <c r="I1379" s="2510">
        <v>0.73177325867052545</v>
      </c>
      <c r="J1379" s="2514">
        <v>4.40101647273538E-2</v>
      </c>
    </row>
    <row r="1380" spans="1:10" x14ac:dyDescent="0.2">
      <c r="A1380" s="923" t="s">
        <v>97</v>
      </c>
      <c r="B1380" s="2510">
        <v>265</v>
      </c>
      <c r="C1380" s="2511">
        <v>998500</v>
      </c>
      <c r="D1380" s="2512">
        <v>264.60250000000002</v>
      </c>
      <c r="E1380" s="2513">
        <v>0.46809420443556882</v>
      </c>
      <c r="F1380" s="2510">
        <v>0.41070173412685457</v>
      </c>
      <c r="G1380" s="2512">
        <v>1.9929982094410135E-2</v>
      </c>
      <c r="H1380" s="2513">
        <v>0.10504135531533218</v>
      </c>
      <c r="I1380" s="2510">
        <v>9.5331867962201722E-2</v>
      </c>
      <c r="J1380" s="2514">
        <v>5.7334306263189918E-3</v>
      </c>
    </row>
    <row r="1381" spans="1:10" x14ac:dyDescent="0.2">
      <c r="A1381" s="923" t="s">
        <v>423</v>
      </c>
      <c r="B1381" s="2510">
        <v>600</v>
      </c>
      <c r="C1381" s="2511">
        <v>1897499.9999999998</v>
      </c>
      <c r="D1381" s="2512">
        <v>1138.4999999999998</v>
      </c>
      <c r="E1381" s="2513">
        <v>1.0598359345710993</v>
      </c>
      <c r="F1381" s="2510">
        <v>0.92989071877778384</v>
      </c>
      <c r="G1381" s="2512">
        <v>4.512448776092861E-2</v>
      </c>
      <c r="H1381" s="2513">
        <v>0.45195938445972972</v>
      </c>
      <c r="I1381" s="2510">
        <v>0.41018256318427315</v>
      </c>
      <c r="J1381" s="2514">
        <v>2.4669119785580899E-2</v>
      </c>
    </row>
    <row r="1382" spans="1:10" x14ac:dyDescent="0.2">
      <c r="A1382" s="923" t="s">
        <v>424</v>
      </c>
      <c r="B1382" s="2510">
        <v>776</v>
      </c>
      <c r="C1382" s="2511">
        <v>1520140</v>
      </c>
      <c r="D1382" s="2512">
        <v>1179.6286399999999</v>
      </c>
      <c r="E1382" s="2513">
        <v>1.3707211420452883</v>
      </c>
      <c r="F1382" s="2510">
        <v>1.2026586629526004</v>
      </c>
      <c r="G1382" s="2512">
        <v>5.8361004170800999E-2</v>
      </c>
      <c r="H1382" s="2513">
        <v>0.46828654723361279</v>
      </c>
      <c r="I1382" s="2510">
        <v>0.42500052627209339</v>
      </c>
      <c r="J1382" s="2514">
        <v>2.5560298834134292E-2</v>
      </c>
    </row>
    <row r="1383" spans="1:10" x14ac:dyDescent="0.2">
      <c r="A1383" s="923" t="s">
        <v>429</v>
      </c>
      <c r="B1383" s="2510">
        <v>0</v>
      </c>
      <c r="C1383" s="2511">
        <v>1595500</v>
      </c>
      <c r="D1383" s="2512">
        <v>0</v>
      </c>
      <c r="E1383" s="2513">
        <v>0</v>
      </c>
      <c r="F1383" s="2510">
        <v>0</v>
      </c>
      <c r="G1383" s="2512">
        <v>0</v>
      </c>
      <c r="H1383" s="2513">
        <v>0</v>
      </c>
      <c r="I1383" s="2510">
        <v>0</v>
      </c>
      <c r="J1383" s="2514">
        <v>0</v>
      </c>
    </row>
    <row r="1384" spans="1:10" x14ac:dyDescent="0.2">
      <c r="A1384" s="923" t="s">
        <v>430</v>
      </c>
      <c r="B1384" s="2510">
        <v>70</v>
      </c>
      <c r="C1384" s="2511">
        <v>949000</v>
      </c>
      <c r="D1384" s="2512">
        <v>66.430000000000007</v>
      </c>
      <c r="E1384" s="2513">
        <v>0.12364752569996157</v>
      </c>
      <c r="F1384" s="2510">
        <v>0.10848725052407479</v>
      </c>
      <c r="G1384" s="2512">
        <v>5.2645235721083383E-3</v>
      </c>
      <c r="H1384" s="2513">
        <v>2.637124454076404E-2</v>
      </c>
      <c r="I1384" s="2510">
        <v>2.3933621143900987E-2</v>
      </c>
      <c r="J1384" s="2514">
        <v>1.4394111790567762E-3</v>
      </c>
    </row>
    <row r="1385" spans="1:10" x14ac:dyDescent="0.2">
      <c r="A1385" s="923" t="s">
        <v>287</v>
      </c>
      <c r="B1385" s="2510">
        <v>1578</v>
      </c>
      <c r="C1385" s="2511">
        <v>1286500.0000000002</v>
      </c>
      <c r="D1385" s="2512">
        <v>2030.0970000000004</v>
      </c>
      <c r="E1385" s="2513">
        <v>2.787368507921991</v>
      </c>
      <c r="F1385" s="2510">
        <v>2.4456125903855717</v>
      </c>
      <c r="G1385" s="2512">
        <v>0.11867740281124224</v>
      </c>
      <c r="H1385" s="2513">
        <v>0.80590372464957782</v>
      </c>
      <c r="I1385" s="2510">
        <v>0.73141009308098703</v>
      </c>
      <c r="J1385" s="2514">
        <v>4.3988323293235355E-2</v>
      </c>
    </row>
    <row r="1386" spans="1:10" x14ac:dyDescent="0.2">
      <c r="A1386" s="923" t="s">
        <v>433</v>
      </c>
      <c r="B1386" s="2510">
        <v>296</v>
      </c>
      <c r="C1386" s="2511">
        <v>1540000</v>
      </c>
      <c r="D1386" s="2512">
        <v>455.84</v>
      </c>
      <c r="E1386" s="2513">
        <v>0.52285239438840891</v>
      </c>
      <c r="F1386" s="2510">
        <v>0.45874608793037336</v>
      </c>
      <c r="G1386" s="2512">
        <v>2.2261413962058114E-2</v>
      </c>
      <c r="H1386" s="2513">
        <v>0.18095842407740292</v>
      </c>
      <c r="I1386" s="2510">
        <v>0.16423154993580949</v>
      </c>
      <c r="J1386" s="2514">
        <v>9.8771818735697847E-3</v>
      </c>
    </row>
    <row r="1387" spans="1:10" x14ac:dyDescent="0.2">
      <c r="A1387" s="923" t="s">
        <v>434</v>
      </c>
      <c r="B1387" s="2510">
        <v>0</v>
      </c>
      <c r="C1387" s="2511">
        <v>905500</v>
      </c>
      <c r="D1387" s="2512">
        <v>0</v>
      </c>
      <c r="E1387" s="2513">
        <v>0</v>
      </c>
      <c r="F1387" s="2510">
        <v>0</v>
      </c>
      <c r="G1387" s="2512">
        <v>0</v>
      </c>
      <c r="H1387" s="2513">
        <v>0</v>
      </c>
      <c r="I1387" s="2510">
        <v>0</v>
      </c>
      <c r="J1387" s="2514">
        <v>0</v>
      </c>
    </row>
    <row r="1388" spans="1:10" x14ac:dyDescent="0.2">
      <c r="A1388" s="897" t="s">
        <v>99</v>
      </c>
      <c r="B1388" s="2510">
        <v>918</v>
      </c>
      <c r="C1388" s="2511">
        <v>1688500</v>
      </c>
      <c r="D1388" s="2512">
        <v>1550.0429999999999</v>
      </c>
      <c r="E1388" s="2513">
        <v>1.6215489798937819</v>
      </c>
      <c r="F1388" s="2510">
        <v>1.4227327997300092</v>
      </c>
      <c r="G1388" s="2512">
        <v>6.9040466274220766E-2</v>
      </c>
      <c r="H1388" s="2513">
        <v>0.61533287673791215</v>
      </c>
      <c r="I1388" s="2510">
        <v>0.55845464276314483</v>
      </c>
      <c r="J1388" s="2514">
        <v>3.3586470302855671E-2</v>
      </c>
    </row>
    <row r="1389" spans="1:10" x14ac:dyDescent="0.2">
      <c r="A1389" s="2515" t="s">
        <v>288</v>
      </c>
      <c r="B1389" s="2516">
        <v>6991</v>
      </c>
      <c r="C1389" s="2515"/>
      <c r="D1389" s="2517">
        <v>10572.559139999999</v>
      </c>
      <c r="E1389" s="2518">
        <v>12.348855030977592</v>
      </c>
      <c r="F1389" s="2516">
        <v>10.834776691625811</v>
      </c>
      <c r="G1389" s="2517">
        <v>0.5257754898944198</v>
      </c>
      <c r="H1389" s="2518">
        <v>4.1970727457869925</v>
      </c>
      <c r="I1389" s="2516">
        <v>3.8091167390975103</v>
      </c>
      <c r="J1389" s="2519">
        <v>0.22908715666648941</v>
      </c>
    </row>
    <row r="1390" spans="1:10" x14ac:dyDescent="0.2">
      <c r="A1390" s="2520" t="s">
        <v>113</v>
      </c>
      <c r="B1390" s="2521">
        <v>20088</v>
      </c>
      <c r="C1390" s="2520"/>
      <c r="D1390" s="2522">
        <v>52238.548196124997</v>
      </c>
      <c r="E1390" s="2523">
        <v>35.483307089440402</v>
      </c>
      <c r="F1390" s="2521">
        <v>31.132741264680202</v>
      </c>
      <c r="G1390" s="2522">
        <v>1.5107678502358899</v>
      </c>
      <c r="H1390" s="2523">
        <v>20.73755124092278</v>
      </c>
      <c r="I1390" s="2521">
        <v>18.820677730445098</v>
      </c>
      <c r="J1390" s="2524">
        <v>1.1319095326087385</v>
      </c>
    </row>
    <row r="1391" spans="1:10" x14ac:dyDescent="0.2">
      <c r="A1391" s="923" t="s">
        <v>911</v>
      </c>
      <c r="B1391" s="2510">
        <v>24</v>
      </c>
      <c r="C1391" s="2511">
        <v>4620000.0000000009</v>
      </c>
      <c r="D1391" s="2512">
        <v>110.88000000000002</v>
      </c>
      <c r="E1391" s="2513">
        <v>4.2393437382843971E-2</v>
      </c>
      <c r="F1391" s="2510">
        <v>3.7195628751111355E-2</v>
      </c>
      <c r="G1391" s="2512">
        <v>1.8049795104371446E-3</v>
      </c>
      <c r="H1391" s="2513">
        <v>4.4016913964773696E-2</v>
      </c>
      <c r="I1391" s="2510">
        <v>3.9948214849250971E-2</v>
      </c>
      <c r="J1391" s="2514">
        <v>2.4025577530304883E-3</v>
      </c>
    </row>
    <row r="1392" spans="1:10" x14ac:dyDescent="0.2">
      <c r="A1392" s="923" t="s">
        <v>912</v>
      </c>
      <c r="B1392" s="2510">
        <v>330</v>
      </c>
      <c r="C1392" s="2511">
        <v>918000</v>
      </c>
      <c r="D1392" s="2512">
        <v>302.94</v>
      </c>
      <c r="E1392" s="2513">
        <v>0.58290976401410466</v>
      </c>
      <c r="F1392" s="2510">
        <v>0.51143989532778111</v>
      </c>
      <c r="G1392" s="2512">
        <v>2.4818468268510738E-2</v>
      </c>
      <c r="H1392" s="2513">
        <v>0.12026049708232811</v>
      </c>
      <c r="I1392" s="2510">
        <v>0.10914422985598923</v>
      </c>
      <c r="J1392" s="2514">
        <v>6.5641310038154401E-3</v>
      </c>
    </row>
    <row r="1393" spans="1:10" x14ac:dyDescent="0.2">
      <c r="A1393" s="923" t="s">
        <v>913</v>
      </c>
      <c r="B1393" s="2510">
        <v>504</v>
      </c>
      <c r="C1393" s="2511">
        <v>1310000.0000000002</v>
      </c>
      <c r="D1393" s="2512">
        <v>660.24000000000012</v>
      </c>
      <c r="E1393" s="2513">
        <v>0.89026218503972332</v>
      </c>
      <c r="F1393" s="2510">
        <v>0.78110820377333845</v>
      </c>
      <c r="G1393" s="2512">
        <v>3.7904569719180034E-2</v>
      </c>
      <c r="H1393" s="2513">
        <v>0.26210071497206155</v>
      </c>
      <c r="I1393" s="2510">
        <v>0.2378734611478126</v>
      </c>
      <c r="J1393" s="2514">
        <v>1.4306139347590636E-2</v>
      </c>
    </row>
    <row r="1394" spans="1:10" x14ac:dyDescent="0.2">
      <c r="A1394" s="897" t="s">
        <v>914</v>
      </c>
      <c r="B1394" s="2510">
        <v>3150</v>
      </c>
      <c r="C1394" s="2511">
        <v>1335000</v>
      </c>
      <c r="D1394" s="2512">
        <v>4205.25</v>
      </c>
      <c r="E1394" s="2513">
        <v>5.5641386564982707</v>
      </c>
      <c r="F1394" s="2510">
        <v>4.8819262735833657</v>
      </c>
      <c r="G1394" s="2512">
        <v>0.2369035607448752</v>
      </c>
      <c r="H1394" s="2513">
        <v>1.6693914813344566</v>
      </c>
      <c r="I1394" s="2510">
        <v>1.515081443856535</v>
      </c>
      <c r="J1394" s="2514">
        <v>9.1119732962946065E-2</v>
      </c>
    </row>
    <row r="1395" spans="1:10" x14ac:dyDescent="0.2">
      <c r="A1395" s="2520" t="s">
        <v>289</v>
      </c>
      <c r="B1395" s="2521">
        <v>4008</v>
      </c>
      <c r="C1395" s="2520"/>
      <c r="D1395" s="2522">
        <v>5279.31</v>
      </c>
      <c r="E1395" s="2523">
        <v>7.0797040429349423</v>
      </c>
      <c r="F1395" s="2521">
        <v>6.2116700014355954</v>
      </c>
      <c r="G1395" s="2522">
        <v>0.30143157824300315</v>
      </c>
      <c r="H1395" s="2523">
        <v>2.0957696073536205</v>
      </c>
      <c r="I1395" s="2521">
        <v>1.9020473497095878</v>
      </c>
      <c r="J1395" s="2524">
        <v>0.11439256106738264</v>
      </c>
    </row>
    <row r="1396" spans="1:10" x14ac:dyDescent="0.2">
      <c r="A1396" s="923" t="s">
        <v>952</v>
      </c>
      <c r="B1396" s="2510">
        <v>347.84000000000003</v>
      </c>
      <c r="C1396" s="2511">
        <v>8061000.0000000028</v>
      </c>
      <c r="D1396" s="2512">
        <v>2803.9382400000013</v>
      </c>
      <c r="E1396" s="2513">
        <v>0.614422219135352</v>
      </c>
      <c r="F1396" s="2510">
        <v>0.53908864603277395</v>
      </c>
      <c r="G1396" s="2512">
        <v>2.6160169704602346E-2</v>
      </c>
      <c r="H1396" s="2513">
        <v>1.1131016258353086</v>
      </c>
      <c r="I1396" s="2510">
        <v>1.0102121864678091</v>
      </c>
      <c r="J1396" s="2514">
        <v>6.0755984465464152E-2</v>
      </c>
    </row>
    <row r="1397" spans="1:10" x14ac:dyDescent="0.2">
      <c r="A1397" s="923" t="s">
        <v>290</v>
      </c>
      <c r="B1397" s="2510">
        <v>6379.312894694167</v>
      </c>
      <c r="C1397" s="2511">
        <v>12158464</v>
      </c>
      <c r="D1397" s="2512">
        <v>77562.646174874812</v>
      </c>
      <c r="E1397" s="2513">
        <v>11.268375072782762</v>
      </c>
      <c r="F1397" s="2510">
        <v>9.8867730882592397</v>
      </c>
      <c r="G1397" s="2512">
        <v>0.47977204439960169</v>
      </c>
      <c r="H1397" s="2513">
        <v>30.790659483763054</v>
      </c>
      <c r="I1397" s="2510">
        <v>27.944527901067207</v>
      </c>
      <c r="J1397" s="2514">
        <v>1.6806343516685247</v>
      </c>
    </row>
    <row r="1398" spans="1:10" x14ac:dyDescent="0.2">
      <c r="A1398" s="923" t="s">
        <v>75</v>
      </c>
      <c r="B1398" s="2510">
        <v>6357.0331053058308</v>
      </c>
      <c r="C1398" s="2511">
        <v>13258464</v>
      </c>
      <c r="D1398" s="2512">
        <v>84284.494573505566</v>
      </c>
      <c r="E1398" s="2513">
        <v>11.229020203768703</v>
      </c>
      <c r="F1398" s="2510">
        <v>9.8522434726450108</v>
      </c>
      <c r="G1398" s="2512">
        <v>0.47809643759365156</v>
      </c>
      <c r="H1398" s="2513">
        <v>33.459085012684248</v>
      </c>
      <c r="I1398" s="2510">
        <v>30.366297778525674</v>
      </c>
      <c r="J1398" s="2514">
        <v>1.8262839637250352</v>
      </c>
    </row>
    <row r="1399" spans="1:10" x14ac:dyDescent="0.2">
      <c r="A1399" s="923" t="s">
        <v>205</v>
      </c>
      <c r="B1399" s="2510">
        <v>1319.5</v>
      </c>
      <c r="C1399" s="2511">
        <v>3219999.9999999995</v>
      </c>
      <c r="D1399" s="2512">
        <v>4248.79</v>
      </c>
      <c r="E1399" s="2513">
        <v>2.3307558594442757</v>
      </c>
      <c r="F1399" s="2510">
        <v>2.0449846723788094</v>
      </c>
      <c r="G1399" s="2512">
        <v>9.9236269334242178E-2</v>
      </c>
      <c r="H1399" s="2513">
        <v>1.6866759008332504</v>
      </c>
      <c r="I1399" s="2510">
        <v>1.5307681797379959</v>
      </c>
      <c r="J1399" s="2514">
        <v>9.2063161575562838E-2</v>
      </c>
    </row>
    <row r="1400" spans="1:10" x14ac:dyDescent="0.2">
      <c r="A1400" s="923" t="s">
        <v>93</v>
      </c>
      <c r="B1400" s="2510">
        <v>2450.5</v>
      </c>
      <c r="C1400" s="2511">
        <v>120000</v>
      </c>
      <c r="D1400" s="2512">
        <v>294.06</v>
      </c>
      <c r="E1400" s="2513">
        <v>4.3285465961107983</v>
      </c>
      <c r="F1400" s="2510">
        <v>3.7978286772749321</v>
      </c>
      <c r="G1400" s="2512">
        <v>0.1842959287635926</v>
      </c>
      <c r="H1400" s="2513">
        <v>0.11673533297692415</v>
      </c>
      <c r="I1400" s="2510">
        <v>0.10594491394814878</v>
      </c>
      <c r="J1400" s="2514">
        <v>6.371718369914731E-3</v>
      </c>
    </row>
    <row r="1401" spans="1:10" x14ac:dyDescent="0.2">
      <c r="A1401" s="897" t="s">
        <v>219</v>
      </c>
      <c r="B1401" s="2510">
        <v>5408</v>
      </c>
      <c r="C1401" s="2511">
        <v>934000</v>
      </c>
      <c r="D1401" s="2512">
        <v>5051.0720000000001</v>
      </c>
      <c r="E1401" s="2513">
        <v>9.5526545569341739</v>
      </c>
      <c r="F1401" s="2510">
        <v>8.3814150119170918</v>
      </c>
      <c r="G1401" s="2512">
        <v>0.40672204968516984</v>
      </c>
      <c r="H1401" s="2513">
        <v>2.0051641563300628</v>
      </c>
      <c r="I1401" s="2510">
        <v>1.8198170046449833</v>
      </c>
      <c r="J1401" s="2514">
        <v>0.10944707967816751</v>
      </c>
    </row>
    <row r="1402" spans="1:10" x14ac:dyDescent="0.2">
      <c r="A1402" s="2515" t="s">
        <v>1839</v>
      </c>
      <c r="B1402" s="2516">
        <v>22262.185999999998</v>
      </c>
      <c r="C1402" s="2515"/>
      <c r="D1402" s="2517">
        <v>174245.0009883804</v>
      </c>
      <c r="E1402" s="2518">
        <v>39.323774508176065</v>
      </c>
      <c r="F1402" s="2516">
        <v>34.502333568507858</v>
      </c>
      <c r="G1402" s="2517">
        <v>1.6742828994808601</v>
      </c>
      <c r="H1402" s="2518">
        <v>69.171421512422853</v>
      </c>
      <c r="I1402" s="2516">
        <v>62.777567964391835</v>
      </c>
      <c r="J1402" s="2519">
        <v>3.7755562594826695</v>
      </c>
    </row>
    <row r="1403" spans="1:10" x14ac:dyDescent="0.2">
      <c r="A1403" s="923" t="s">
        <v>958</v>
      </c>
      <c r="B1403" s="2510">
        <v>1363.5</v>
      </c>
      <c r="C1403" s="2511">
        <v>2560000.0000000005</v>
      </c>
      <c r="D1403" s="2512">
        <v>3490.5600000000004</v>
      </c>
      <c r="E1403" s="2513">
        <v>2.4084771613128231</v>
      </c>
      <c r="F1403" s="2510">
        <v>2.1131766584225136</v>
      </c>
      <c r="G1403" s="2512">
        <v>0.10254539843671027</v>
      </c>
      <c r="H1403" s="2513">
        <v>1.3856753175404084</v>
      </c>
      <c r="I1403" s="2510">
        <v>1.2575905557738225</v>
      </c>
      <c r="J1403" s="2514">
        <v>7.5633766147349402E-2</v>
      </c>
    </row>
    <row r="1404" spans="1:10" x14ac:dyDescent="0.2">
      <c r="A1404" s="923" t="s">
        <v>959</v>
      </c>
      <c r="B1404" s="2510">
        <v>112.5</v>
      </c>
      <c r="C1404" s="2511">
        <v>1687000</v>
      </c>
      <c r="D1404" s="2512">
        <v>189.78749999999999</v>
      </c>
      <c r="E1404" s="2513">
        <v>0.19871923773208108</v>
      </c>
      <c r="F1404" s="2510">
        <v>0.17435450977083447</v>
      </c>
      <c r="G1404" s="2512">
        <v>8.4608414551741139E-3</v>
      </c>
      <c r="H1404" s="2513">
        <v>7.5341450749364047E-2</v>
      </c>
      <c r="I1404" s="2510">
        <v>6.8377271155323022E-2</v>
      </c>
      <c r="J1404" s="2514">
        <v>4.1123325176161052E-3</v>
      </c>
    </row>
    <row r="1405" spans="1:10" x14ac:dyDescent="0.2">
      <c r="A1405" s="923" t="s">
        <v>960</v>
      </c>
      <c r="B1405" s="2510">
        <v>694</v>
      </c>
      <c r="C1405" s="2511">
        <v>1100000</v>
      </c>
      <c r="D1405" s="2512">
        <v>763.4</v>
      </c>
      <c r="E1405" s="2513">
        <v>1.2258768976539047</v>
      </c>
      <c r="F1405" s="2510">
        <v>1.0755735980529699</v>
      </c>
      <c r="G1405" s="2512">
        <v>5.2193990843474099E-2</v>
      </c>
      <c r="H1405" s="2513">
        <v>0.30305295924159664</v>
      </c>
      <c r="I1405" s="2510">
        <v>0.27504028874385084</v>
      </c>
      <c r="J1405" s="2514">
        <v>1.6541419450428162E-2</v>
      </c>
    </row>
    <row r="1406" spans="1:10" x14ac:dyDescent="0.2">
      <c r="A1406" s="923" t="s">
        <v>962</v>
      </c>
      <c r="B1406" s="2510">
        <v>998.75</v>
      </c>
      <c r="C1406" s="2511">
        <v>1265000.0000000002</v>
      </c>
      <c r="D1406" s="2512">
        <v>1263.4187500000003</v>
      </c>
      <c r="E1406" s="2513">
        <v>1.7641852327548089</v>
      </c>
      <c r="F1406" s="2510">
        <v>1.5478805922988526</v>
      </c>
      <c r="G1406" s="2512">
        <v>7.5113470252045747E-2</v>
      </c>
      <c r="H1406" s="2513">
        <v>0.50154937247683917</v>
      </c>
      <c r="I1406" s="2510">
        <v>0.45518870553365887</v>
      </c>
      <c r="J1406" s="2514">
        <v>2.7375870428721041E-2</v>
      </c>
    </row>
    <row r="1407" spans="1:10" x14ac:dyDescent="0.2">
      <c r="A1407" s="923" t="s">
        <v>963</v>
      </c>
      <c r="B1407" s="2510">
        <v>40</v>
      </c>
      <c r="C1407" s="2511">
        <v>1750000</v>
      </c>
      <c r="D1407" s="2512">
        <v>70</v>
      </c>
      <c r="E1407" s="2513">
        <v>7.0655728971406609E-2</v>
      </c>
      <c r="F1407" s="2510">
        <v>6.1992714585185592E-2</v>
      </c>
      <c r="G1407" s="2512">
        <v>3.0082991840619075E-3</v>
      </c>
      <c r="H1407" s="2513">
        <v>2.7788455785841978E-2</v>
      </c>
      <c r="I1407" s="2510">
        <v>2.5219832606850356E-2</v>
      </c>
      <c r="J1407" s="2514">
        <v>1.5167662582263183E-3</v>
      </c>
    </row>
    <row r="1408" spans="1:10" x14ac:dyDescent="0.2">
      <c r="A1408" s="2159" t="s">
        <v>1497</v>
      </c>
      <c r="B1408" s="2510">
        <v>148</v>
      </c>
      <c r="C1408" s="2511">
        <v>5000000</v>
      </c>
      <c r="D1408" s="2512">
        <v>740</v>
      </c>
      <c r="E1408" s="2513">
        <v>0.26142619719420446</v>
      </c>
      <c r="F1408" s="2510">
        <v>0.22937304396518668</v>
      </c>
      <c r="G1408" s="2512">
        <v>1.1130706981029057E-2</v>
      </c>
      <c r="H1408" s="2513">
        <v>0.29376367545032944</v>
      </c>
      <c r="I1408" s="2510">
        <v>0.26660965898670375</v>
      </c>
      <c r="J1408" s="2514">
        <v>1.6034386158392509E-2</v>
      </c>
    </row>
    <row r="1409" spans="1:10" x14ac:dyDescent="0.2">
      <c r="A1409" s="2159" t="s">
        <v>1577</v>
      </c>
      <c r="B1409" s="2510">
        <v>61.95000000000001</v>
      </c>
      <c r="C1409" s="2511">
        <v>1749999.9999999998</v>
      </c>
      <c r="D1409" s="2512">
        <v>108.41249999999999</v>
      </c>
      <c r="E1409" s="2513">
        <v>0.10942806024446601</v>
      </c>
      <c r="F1409" s="2510">
        <v>9.6011216713806191E-2</v>
      </c>
      <c r="G1409" s="2512">
        <v>4.6591033613158804E-3</v>
      </c>
      <c r="H1409" s="2513">
        <v>4.3037370898322755E-2</v>
      </c>
      <c r="I1409" s="2510">
        <v>3.9059215749859481E-2</v>
      </c>
      <c r="J1409" s="2514">
        <v>2.3490917424280103E-3</v>
      </c>
    </row>
    <row r="1410" spans="1:10" x14ac:dyDescent="0.2">
      <c r="A1410" s="923" t="s">
        <v>961</v>
      </c>
      <c r="B1410" s="2510">
        <v>80</v>
      </c>
      <c r="C1410" s="2511">
        <v>1321000</v>
      </c>
      <c r="D1410" s="2512">
        <v>105.68</v>
      </c>
      <c r="E1410" s="2513">
        <v>0.14131145794281322</v>
      </c>
      <c r="F1410" s="2510">
        <v>0.12398542917037118</v>
      </c>
      <c r="G1410" s="2512">
        <v>6.016598368123815E-3</v>
      </c>
      <c r="H1410" s="2513">
        <v>4.1952628677825426E-2</v>
      </c>
      <c r="I1410" s="2510">
        <v>3.807474156988494E-2</v>
      </c>
      <c r="J1410" s="2514">
        <v>2.2898836881336763E-3</v>
      </c>
    </row>
    <row r="1411" spans="1:10" x14ac:dyDescent="0.2">
      <c r="A1411" s="923" t="s">
        <v>966</v>
      </c>
      <c r="B1411" s="2510">
        <v>355</v>
      </c>
      <c r="C1411" s="2511">
        <v>2879999.9999999995</v>
      </c>
      <c r="D1411" s="2512">
        <v>1022.3999999999999</v>
      </c>
      <c r="E1411" s="2513">
        <v>0.62706959462123368</v>
      </c>
      <c r="F1411" s="2510">
        <v>0.55018534194352209</v>
      </c>
      <c r="G1411" s="2512">
        <v>2.6698655258549427E-2</v>
      </c>
      <c r="H1411" s="2513">
        <v>0.40587024564921192</v>
      </c>
      <c r="I1411" s="2510">
        <v>0.36835366938919711</v>
      </c>
      <c r="J1411" s="2514">
        <v>2.2153454605865538E-2</v>
      </c>
    </row>
    <row r="1412" spans="1:10" x14ac:dyDescent="0.2">
      <c r="A1412" s="923" t="s">
        <v>965</v>
      </c>
      <c r="B1412" s="2510">
        <v>357.5</v>
      </c>
      <c r="C1412" s="2511">
        <v>1976000.0000000002</v>
      </c>
      <c r="D1412" s="2512">
        <v>706.42000000000007</v>
      </c>
      <c r="E1412" s="2513">
        <v>0.63148557768194669</v>
      </c>
      <c r="F1412" s="2510">
        <v>0.5540598866050962</v>
      </c>
      <c r="G1412" s="2512">
        <v>2.6886673957553297E-2</v>
      </c>
      <c r="H1412" s="2513">
        <v>0.28043315623192133</v>
      </c>
      <c r="I1412" s="2510">
        <v>0.25451134500187472</v>
      </c>
      <c r="J1412" s="2514">
        <v>1.5306771716231942E-2</v>
      </c>
    </row>
    <row r="1413" spans="1:10" x14ac:dyDescent="0.2">
      <c r="A1413" s="923" t="s">
        <v>1010</v>
      </c>
      <c r="B1413" s="2510">
        <v>92.5</v>
      </c>
      <c r="C1413" s="2511">
        <v>1299999.9999999998</v>
      </c>
      <c r="D1413" s="2512">
        <v>120.24999999999999</v>
      </c>
      <c r="E1413" s="2513">
        <v>0.16339137324637781</v>
      </c>
      <c r="F1413" s="2510">
        <v>0.14335815247824166</v>
      </c>
      <c r="G1413" s="2512">
        <v>6.9566918631431603E-3</v>
      </c>
      <c r="H1413" s="2513">
        <v>4.7736597260678533E-2</v>
      </c>
      <c r="I1413" s="2510">
        <v>4.3324069585339353E-2</v>
      </c>
      <c r="J1413" s="2514">
        <v>2.6055877507387823E-3</v>
      </c>
    </row>
    <row r="1414" spans="1:10" x14ac:dyDescent="0.2">
      <c r="A1414" s="923" t="s">
        <v>1011</v>
      </c>
      <c r="B1414" s="2510">
        <v>64</v>
      </c>
      <c r="C1414" s="2511">
        <v>1674000</v>
      </c>
      <c r="D1414" s="2512">
        <v>107.136</v>
      </c>
      <c r="E1414" s="2513">
        <v>0.11304916635425058</v>
      </c>
      <c r="F1414" s="2510">
        <v>9.9188343336296947E-2</v>
      </c>
      <c r="G1414" s="2512">
        <v>4.8132786944990518E-3</v>
      </c>
      <c r="H1414" s="2513">
        <v>4.2530628558170941E-2</v>
      </c>
      <c r="I1414" s="2510">
        <v>3.859931408810742E-2</v>
      </c>
      <c r="J1414" s="2514">
        <v>2.3214324263047832E-3</v>
      </c>
    </row>
    <row r="1415" spans="1:10" x14ac:dyDescent="0.2">
      <c r="A1415" s="923" t="s">
        <v>967</v>
      </c>
      <c r="B1415" s="2510">
        <v>1168.5</v>
      </c>
      <c r="C1415" s="2511">
        <v>2320999.9999999995</v>
      </c>
      <c r="D1415" s="2512">
        <v>2712.0884999999994</v>
      </c>
      <c r="E1415" s="2513">
        <v>2.0640304825772158</v>
      </c>
      <c r="F1415" s="2510">
        <v>1.810962174819734</v>
      </c>
      <c r="G1415" s="2512">
        <v>8.787993991440847E-2</v>
      </c>
      <c r="H1415" s="2513">
        <v>1.0766393052791496</v>
      </c>
      <c r="I1415" s="2510">
        <v>0.97712025692805493</v>
      </c>
      <c r="J1415" s="2514">
        <v>5.876577608748039E-2</v>
      </c>
    </row>
    <row r="1416" spans="1:10" x14ac:dyDescent="0.2">
      <c r="A1416" s="923" t="s">
        <v>968</v>
      </c>
      <c r="B1416" s="2510">
        <v>208</v>
      </c>
      <c r="C1416" s="2511">
        <v>1335000.0000000002</v>
      </c>
      <c r="D1416" s="2512">
        <v>277.68000000000006</v>
      </c>
      <c r="E1416" s="2513">
        <v>0.36740979065131441</v>
      </c>
      <c r="F1416" s="2510">
        <v>0.32236211584296509</v>
      </c>
      <c r="G1416" s="2512">
        <v>1.564315575712192E-2</v>
      </c>
      <c r="H1416" s="2513">
        <v>0.11023283432303717</v>
      </c>
      <c r="I1416" s="2510">
        <v>0.10004347311814582</v>
      </c>
      <c r="J1416" s="2514">
        <v>6.0167950654897735E-3</v>
      </c>
    </row>
    <row r="1417" spans="1:10" x14ac:dyDescent="0.2">
      <c r="A1417" s="923" t="s">
        <v>969</v>
      </c>
      <c r="B1417" s="2510">
        <v>1306.5</v>
      </c>
      <c r="C1417" s="2511">
        <v>1774999.9999999998</v>
      </c>
      <c r="D1417" s="2512">
        <v>2319.0374999999995</v>
      </c>
      <c r="E1417" s="2513">
        <v>2.3077927475285689</v>
      </c>
      <c r="F1417" s="2510">
        <v>2.0248370401386242</v>
      </c>
      <c r="G1417" s="2512">
        <v>9.8258572099422056E-2</v>
      </c>
      <c r="H1417" s="2513">
        <v>0.920606729063707</v>
      </c>
      <c r="I1417" s="2510">
        <v>0.83551053655726726</v>
      </c>
      <c r="J1417" s="2514">
        <v>5.0249111879450213E-2</v>
      </c>
    </row>
    <row r="1418" spans="1:10" x14ac:dyDescent="0.2">
      <c r="A1418" s="923" t="s">
        <v>970</v>
      </c>
      <c r="B1418" s="2510">
        <v>1900</v>
      </c>
      <c r="C1418" s="2511">
        <v>1821999.9999999995</v>
      </c>
      <c r="D1418" s="2512">
        <v>3461.7999999999993</v>
      </c>
      <c r="E1418" s="2513">
        <v>3.3561471261418139</v>
      </c>
      <c r="F1418" s="2510">
        <v>2.9446539427963154</v>
      </c>
      <c r="G1418" s="2512">
        <v>0.14289421124294061</v>
      </c>
      <c r="H1418" s="2513">
        <v>1.3742582319918248</v>
      </c>
      <c r="I1418" s="2510">
        <v>1.2472288074056361</v>
      </c>
      <c r="J1418" s="2514">
        <v>7.5010591896112394E-2</v>
      </c>
    </row>
    <row r="1419" spans="1:10" x14ac:dyDescent="0.2">
      <c r="A1419" s="923" t="s">
        <v>971</v>
      </c>
      <c r="B1419" s="2510">
        <v>225</v>
      </c>
      <c r="C1419" s="2511">
        <v>1470000</v>
      </c>
      <c r="D1419" s="2512">
        <v>330.75</v>
      </c>
      <c r="E1419" s="2513">
        <v>0.39743847546416217</v>
      </c>
      <c r="F1419" s="2510">
        <v>0.34870901954166894</v>
      </c>
      <c r="G1419" s="2512">
        <v>1.6921682910348228E-2</v>
      </c>
      <c r="H1419" s="2513">
        <v>0.13130045358810333</v>
      </c>
      <c r="I1419" s="2510">
        <v>0.11916370906736792</v>
      </c>
      <c r="J1419" s="2514">
        <v>7.1667205701193533E-3</v>
      </c>
    </row>
    <row r="1420" spans="1:10" x14ac:dyDescent="0.2">
      <c r="A1420" s="923" t="s">
        <v>972</v>
      </c>
      <c r="B1420" s="2510">
        <v>450</v>
      </c>
      <c r="C1420" s="2511">
        <v>1270000</v>
      </c>
      <c r="D1420" s="2512">
        <v>571.5</v>
      </c>
      <c r="E1420" s="2513">
        <v>0.79487695092832433</v>
      </c>
      <c r="F1420" s="2510">
        <v>0.69741803908333788</v>
      </c>
      <c r="G1420" s="2512">
        <v>3.3843365820696455E-2</v>
      </c>
      <c r="H1420" s="2513">
        <v>0.22687289259440985</v>
      </c>
      <c r="I1420" s="2510">
        <v>0.20590191906878541</v>
      </c>
      <c r="J1420" s="2514">
        <v>1.2383313093947726E-2</v>
      </c>
    </row>
    <row r="1421" spans="1:10" x14ac:dyDescent="0.2">
      <c r="A1421" s="923" t="s">
        <v>973</v>
      </c>
      <c r="B1421" s="2510">
        <v>120</v>
      </c>
      <c r="C1421" s="2511">
        <v>7096999.9999999981</v>
      </c>
      <c r="D1421" s="2512">
        <v>851.63999999999976</v>
      </c>
      <c r="E1421" s="2513">
        <v>0.21196718691421984</v>
      </c>
      <c r="F1421" s="2510">
        <v>0.18597814375555677</v>
      </c>
      <c r="G1421" s="2512">
        <v>9.0248975521857212E-3</v>
      </c>
      <c r="H1421" s="2513">
        <v>0.33808229264934936</v>
      </c>
      <c r="I1421" s="2510">
        <v>0.30683168916140041</v>
      </c>
      <c r="J1421" s="2514">
        <v>1.8453411659369447E-2</v>
      </c>
    </row>
    <row r="1422" spans="1:10" x14ac:dyDescent="0.2">
      <c r="A1422" s="923" t="s">
        <v>293</v>
      </c>
      <c r="B1422" s="2510">
        <v>431.65</v>
      </c>
      <c r="C1422" s="2511">
        <v>1855999.9999999998</v>
      </c>
      <c r="D1422" s="2512">
        <v>801.14239999999984</v>
      </c>
      <c r="E1422" s="2513">
        <v>0.76246363526269156</v>
      </c>
      <c r="F1422" s="2510">
        <v>0.66897888126738392</v>
      </c>
      <c r="G1422" s="2512">
        <v>3.2463308570008058E-2</v>
      </c>
      <c r="H1422" s="2513">
        <v>0.31803585943661888</v>
      </c>
      <c r="I1422" s="2510">
        <v>0.28863824603214777</v>
      </c>
      <c r="J1422" s="2514">
        <v>1.7359225147920744E-2</v>
      </c>
    </row>
    <row r="1423" spans="1:10" x14ac:dyDescent="0.2">
      <c r="A1423" s="897" t="s">
        <v>975</v>
      </c>
      <c r="B1423" s="2510">
        <v>77</v>
      </c>
      <c r="C1423" s="2511">
        <v>1652000.0000000005</v>
      </c>
      <c r="D1423" s="2512">
        <v>127.20400000000004</v>
      </c>
      <c r="E1423" s="2513">
        <v>0.13601227826995774</v>
      </c>
      <c r="F1423" s="2510">
        <v>0.11933597557648226</v>
      </c>
      <c r="G1423" s="2512">
        <v>5.7909759293191723E-3</v>
      </c>
      <c r="H1423" s="2513">
        <v>5.0497181854032049E-2</v>
      </c>
      <c r="I1423" s="2510">
        <v>4.5829479813168476E-2</v>
      </c>
      <c r="J1423" s="2514">
        <v>2.7562676444488664E-3</v>
      </c>
    </row>
    <row r="1424" spans="1:10" x14ac:dyDescent="0.2">
      <c r="A1424" s="923" t="s">
        <v>1161</v>
      </c>
      <c r="B1424" s="2510">
        <v>0</v>
      </c>
      <c r="C1424" s="2511">
        <v>0</v>
      </c>
      <c r="D1424" s="2512">
        <v>0</v>
      </c>
      <c r="E1424" s="2513">
        <v>0</v>
      </c>
      <c r="F1424" s="2510">
        <v>0</v>
      </c>
      <c r="G1424" s="2512">
        <v>0</v>
      </c>
      <c r="H1424" s="2513">
        <v>0</v>
      </c>
      <c r="I1424" s="2510">
        <v>0</v>
      </c>
      <c r="J1424" s="2514">
        <v>0</v>
      </c>
    </row>
    <row r="1425" spans="1:10" x14ac:dyDescent="0.2">
      <c r="A1425" s="2515" t="s">
        <v>294</v>
      </c>
      <c r="B1425" s="2516">
        <v>10254.35</v>
      </c>
      <c r="C1425" s="2515"/>
      <c r="D1425" s="2517">
        <v>20140.307150000001</v>
      </c>
      <c r="E1425" s="2518">
        <v>18.113214359448587</v>
      </c>
      <c r="F1425" s="2516">
        <v>15.892374820164948</v>
      </c>
      <c r="G1425" s="2517">
        <v>0.7712038184521306</v>
      </c>
      <c r="H1425" s="2518">
        <v>7.9952576393007426</v>
      </c>
      <c r="I1425" s="2516">
        <v>7.2562167853364476</v>
      </c>
      <c r="J1425" s="2519">
        <v>0.43640197593477525</v>
      </c>
    </row>
    <row r="1426" spans="1:10" x14ac:dyDescent="0.2">
      <c r="A1426" s="2520" t="s">
        <v>1840</v>
      </c>
      <c r="B1426" s="2521">
        <v>32516.536</v>
      </c>
      <c r="C1426" s="2520"/>
      <c r="D1426" s="2522">
        <v>194385.30813838041</v>
      </c>
      <c r="E1426" s="2523">
        <v>57.436988867624649</v>
      </c>
      <c r="F1426" s="2521">
        <v>50.394708388672804</v>
      </c>
      <c r="G1426" s="2522">
        <v>2.4454867179329911</v>
      </c>
      <c r="H1426" s="2523">
        <v>77.166679151723599</v>
      </c>
      <c r="I1426" s="2521">
        <v>70.033784749728284</v>
      </c>
      <c r="J1426" s="2524">
        <v>4.2119582354174447</v>
      </c>
    </row>
    <row r="1427" spans="1:10" x14ac:dyDescent="0.2">
      <c r="A1427" s="2532" t="s">
        <v>200</v>
      </c>
      <c r="B1427" s="2521">
        <v>56612.536</v>
      </c>
      <c r="C1427" s="2520"/>
      <c r="D1427" s="2522">
        <v>251903.1663345054</v>
      </c>
      <c r="E1427" s="2523">
        <v>100</v>
      </c>
      <c r="F1427" s="2521">
        <v>87.73911965478861</v>
      </c>
      <c r="G1427" s="2522">
        <v>4.257686146411884</v>
      </c>
      <c r="H1427" s="2523">
        <v>100</v>
      </c>
      <c r="I1427" s="2521">
        <v>90.756509829882958</v>
      </c>
      <c r="J1427" s="2524">
        <v>5.4582603290935658</v>
      </c>
    </row>
    <row r="1428" spans="1:10" x14ac:dyDescent="0.2">
      <c r="A1428" s="2550" t="s">
        <v>1857</v>
      </c>
      <c r="B1428" s="2510"/>
      <c r="C1428" s="2509"/>
      <c r="D1428" s="2512"/>
      <c r="E1428" s="2513"/>
      <c r="F1428" s="2510">
        <v>0</v>
      </c>
      <c r="G1428" s="2512"/>
      <c r="H1428" s="2513"/>
      <c r="I1428" s="2510">
        <v>0</v>
      </c>
      <c r="J1428" s="2514">
        <v>0</v>
      </c>
    </row>
    <row r="1429" spans="1:10" x14ac:dyDescent="0.2">
      <c r="A1429" s="2160" t="s">
        <v>1841</v>
      </c>
      <c r="B1429" s="2510">
        <v>0</v>
      </c>
      <c r="C1429" s="2511">
        <v>6074131.1697809063</v>
      </c>
      <c r="D1429" s="2512">
        <v>0</v>
      </c>
      <c r="E1429" s="2513">
        <v>0</v>
      </c>
      <c r="F1429" s="2510">
        <v>0</v>
      </c>
      <c r="G1429" s="2512">
        <v>0</v>
      </c>
      <c r="H1429" s="2513">
        <v>0</v>
      </c>
      <c r="I1429" s="2510">
        <v>0</v>
      </c>
      <c r="J1429" s="2514">
        <v>0</v>
      </c>
    </row>
    <row r="1430" spans="1:10" x14ac:dyDescent="0.2">
      <c r="A1430" s="2160" t="s">
        <v>1842</v>
      </c>
      <c r="B1430" s="2510">
        <v>5256</v>
      </c>
      <c r="C1430" s="2511">
        <v>1319748.8219296124</v>
      </c>
      <c r="D1430" s="2512">
        <v>6936.5998080620429</v>
      </c>
      <c r="E1430" s="2513">
        <v>70.256343421989186</v>
      </c>
      <c r="F1430" s="2510">
        <v>8.1458426964933874</v>
      </c>
      <c r="G1430" s="2512">
        <v>0.39529051278573468</v>
      </c>
      <c r="H1430" s="2513">
        <v>31.445140175557064</v>
      </c>
      <c r="I1430" s="2510">
        <v>2.4991412288576429</v>
      </c>
      <c r="J1430" s="2514">
        <v>0.15030286479553803</v>
      </c>
    </row>
    <row r="1431" spans="1:10" x14ac:dyDescent="0.2">
      <c r="A1431" s="2547" t="s">
        <v>316</v>
      </c>
      <c r="B1431" s="2516">
        <v>5256</v>
      </c>
      <c r="C1431" s="2515"/>
      <c r="D1431" s="2517">
        <v>6936.5998080620429</v>
      </c>
      <c r="E1431" s="2518">
        <v>70.256343421989186</v>
      </c>
      <c r="F1431" s="2516">
        <v>8.1458426964933874</v>
      </c>
      <c r="G1431" s="2517">
        <v>0.39529051278573468</v>
      </c>
      <c r="H1431" s="2518">
        <v>31.445140175557064</v>
      </c>
      <c r="I1431" s="2516">
        <v>2.4991412288576429</v>
      </c>
      <c r="J1431" s="2519">
        <v>0.15030286479553803</v>
      </c>
    </row>
    <row r="1432" spans="1:10" x14ac:dyDescent="0.2">
      <c r="A1432" s="2160" t="s">
        <v>1843</v>
      </c>
      <c r="B1432" s="2510">
        <v>0</v>
      </c>
      <c r="C1432" s="2511">
        <v>7593939.7198018646</v>
      </c>
      <c r="D1432" s="2512">
        <v>0</v>
      </c>
      <c r="E1432" s="2513">
        <v>0</v>
      </c>
      <c r="F1432" s="2510">
        <v>0</v>
      </c>
      <c r="G1432" s="2512">
        <v>0</v>
      </c>
      <c r="H1432" s="2513">
        <v>0</v>
      </c>
      <c r="I1432" s="2510">
        <v>0</v>
      </c>
      <c r="J1432" s="2514">
        <v>0</v>
      </c>
    </row>
    <row r="1433" spans="1:10" x14ac:dyDescent="0.2">
      <c r="A1433" s="2547" t="s">
        <v>322</v>
      </c>
      <c r="B1433" s="2516">
        <v>0</v>
      </c>
      <c r="C1433" s="2531"/>
      <c r="D1433" s="2517">
        <v>0</v>
      </c>
      <c r="E1433" s="2518">
        <v>0</v>
      </c>
      <c r="F1433" s="2516">
        <v>0</v>
      </c>
      <c r="G1433" s="2517">
        <v>0</v>
      </c>
      <c r="H1433" s="2518">
        <v>0</v>
      </c>
      <c r="I1433" s="2516">
        <v>0</v>
      </c>
      <c r="J1433" s="2519">
        <v>0</v>
      </c>
    </row>
    <row r="1434" spans="1:10" x14ac:dyDescent="0.2">
      <c r="A1434" s="2160" t="s">
        <v>1543</v>
      </c>
      <c r="B1434" s="2510">
        <v>1113.75</v>
      </c>
      <c r="C1434" s="2511">
        <v>8640000</v>
      </c>
      <c r="D1434" s="2512">
        <v>9622.7999999999993</v>
      </c>
      <c r="E1434" s="2513">
        <v>14.887367291902676</v>
      </c>
      <c r="F1434" s="2510">
        <v>1.7261096467312613</v>
      </c>
      <c r="G1434" s="2512">
        <v>8.3762330406223731E-2</v>
      </c>
      <c r="H1434" s="2513">
        <v>43.622279395398564</v>
      </c>
      <c r="I1434" s="2510">
        <v>3.4669343601314226</v>
      </c>
      <c r="J1434" s="2514">
        <v>0.20850769070943162</v>
      </c>
    </row>
    <row r="1435" spans="1:10" x14ac:dyDescent="0.2">
      <c r="A1435" s="2160" t="s">
        <v>212</v>
      </c>
      <c r="B1435" s="2510">
        <v>1105.625</v>
      </c>
      <c r="C1435" s="2511">
        <v>4816000</v>
      </c>
      <c r="D1435" s="2512">
        <v>5324.69</v>
      </c>
      <c r="E1435" s="2513">
        <v>14.77876135767443</v>
      </c>
      <c r="F1435" s="2510">
        <v>1.7135173765811453</v>
      </c>
      <c r="G1435" s="2512">
        <v>8.3151269634461164E-2</v>
      </c>
      <c r="H1435" s="2513">
        <v>24.137996723810613</v>
      </c>
      <c r="I1435" s="2510">
        <v>1.9183970069052856</v>
      </c>
      <c r="J1435" s="2514">
        <v>0.11537585896450134</v>
      </c>
    </row>
    <row r="1436" spans="1:10" x14ac:dyDescent="0.2">
      <c r="A1436" s="2547" t="s">
        <v>317</v>
      </c>
      <c r="B1436" s="2516">
        <v>2219.375</v>
      </c>
      <c r="C1436" s="2531"/>
      <c r="D1436" s="2517">
        <v>14947.489999999998</v>
      </c>
      <c r="E1436" s="2518">
        <v>29.666128649577107</v>
      </c>
      <c r="F1436" s="2516">
        <v>3.4396270233124069</v>
      </c>
      <c r="G1436" s="2517">
        <v>0.1669136000406849</v>
      </c>
      <c r="H1436" s="2518">
        <v>67.760276119209166</v>
      </c>
      <c r="I1436" s="2516">
        <v>5.3853313670367076</v>
      </c>
      <c r="J1436" s="2519">
        <v>0.32388354967393296</v>
      </c>
    </row>
    <row r="1437" spans="1:10" x14ac:dyDescent="0.2">
      <c r="A1437" s="2160" t="s">
        <v>1844</v>
      </c>
      <c r="B1437" s="2510">
        <v>5.8</v>
      </c>
      <c r="C1437" s="2511">
        <v>30220717.109895468</v>
      </c>
      <c r="D1437" s="2512">
        <v>175.28015923739372</v>
      </c>
      <c r="E1437" s="2513">
        <v>7.7527928433701918E-2</v>
      </c>
      <c r="F1437" s="2510">
        <v>8.9889436148519099E-3</v>
      </c>
      <c r="G1437" s="2512">
        <v>4.3620338168897657E-4</v>
      </c>
      <c r="H1437" s="2513">
        <v>0.79458370523377186</v>
      </c>
      <c r="I1437" s="2510">
        <v>6.3150518218130641E-2</v>
      </c>
      <c r="J1437" s="2514">
        <v>3.7979861609687845E-3</v>
      </c>
    </row>
    <row r="1438" spans="1:10" x14ac:dyDescent="0.2">
      <c r="A1438" s="2547" t="s">
        <v>318</v>
      </c>
      <c r="B1438" s="2516">
        <v>5.8</v>
      </c>
      <c r="C1438" s="2515"/>
      <c r="D1438" s="2517">
        <v>175.28015923739372</v>
      </c>
      <c r="E1438" s="2518">
        <v>7.7527928433701918E-2</v>
      </c>
      <c r="F1438" s="2516">
        <v>8.9889436148519099E-3</v>
      </c>
      <c r="G1438" s="2517">
        <v>4.3620338168897657E-4</v>
      </c>
      <c r="H1438" s="2518">
        <v>0.79458370523377186</v>
      </c>
      <c r="I1438" s="2516">
        <v>6.3150518218130641E-2</v>
      </c>
      <c r="J1438" s="2519">
        <v>3.7979861609687845E-3</v>
      </c>
    </row>
    <row r="1439" spans="1:10" x14ac:dyDescent="0.2">
      <c r="A1439" s="2532" t="s">
        <v>136</v>
      </c>
      <c r="B1439" s="2521">
        <v>7481.1750000000002</v>
      </c>
      <c r="C1439" s="2520"/>
      <c r="D1439" s="2522">
        <v>22059.369967299433</v>
      </c>
      <c r="E1439" s="2523">
        <v>99.999999999999986</v>
      </c>
      <c r="F1439" s="2521">
        <v>11.594458663420646</v>
      </c>
      <c r="G1439" s="2522">
        <v>0.5626403162081085</v>
      </c>
      <c r="H1439" s="2523">
        <v>100</v>
      </c>
      <c r="I1439" s="2521">
        <v>7.9476231141124813</v>
      </c>
      <c r="J1439" s="2524">
        <v>0.47798440063043973</v>
      </c>
    </row>
    <row r="1440" spans="1:10" x14ac:dyDescent="0.2">
      <c r="A1440" s="2550" t="s">
        <v>1858</v>
      </c>
      <c r="B1440" s="2510"/>
      <c r="C1440" s="2509"/>
      <c r="D1440" s="2512"/>
      <c r="E1440" s="2513"/>
      <c r="F1440" s="2510">
        <v>0</v>
      </c>
      <c r="G1440" s="2512"/>
      <c r="H1440" s="2513"/>
      <c r="I1440" s="2510">
        <v>0</v>
      </c>
      <c r="J1440" s="2514">
        <v>0</v>
      </c>
    </row>
    <row r="1441" spans="1:10" x14ac:dyDescent="0.2">
      <c r="A1441" s="2159" t="s">
        <v>1545</v>
      </c>
      <c r="B1441" s="2510">
        <v>350</v>
      </c>
      <c r="C1441" s="2511">
        <v>8600000</v>
      </c>
      <c r="D1441" s="2512">
        <v>3010</v>
      </c>
      <c r="E1441" s="2513">
        <v>81.395348837209298</v>
      </c>
      <c r="F1441" s="2510">
        <v>0.54243625262037387</v>
      </c>
      <c r="G1441" s="2512">
        <v>2.632261786054169E-2</v>
      </c>
      <c r="H1441" s="2513">
        <v>83.685498220640568</v>
      </c>
      <c r="I1441" s="2510">
        <v>1.0844528020945652</v>
      </c>
      <c r="J1441" s="2514">
        <v>6.522094910373169E-2</v>
      </c>
    </row>
    <row r="1442" spans="1:10" x14ac:dyDescent="0.2">
      <c r="A1442" s="2159" t="s">
        <v>214</v>
      </c>
      <c r="B1442" s="2510">
        <v>36</v>
      </c>
      <c r="C1442" s="2511">
        <v>6300000</v>
      </c>
      <c r="D1442" s="2512">
        <v>226.8</v>
      </c>
      <c r="E1442" s="2513">
        <v>8.3720930232558146</v>
      </c>
      <c r="F1442" s="2510">
        <v>5.5793443126667036E-2</v>
      </c>
      <c r="G1442" s="2512">
        <v>2.7074692656557167E-3</v>
      </c>
      <c r="H1442" s="2513">
        <v>6.3056049822064058</v>
      </c>
      <c r="I1442" s="2510">
        <v>8.1712257646195149E-2</v>
      </c>
      <c r="J1442" s="2514">
        <v>4.9143226766532721E-3</v>
      </c>
    </row>
    <row r="1443" spans="1:10" x14ac:dyDescent="0.2">
      <c r="A1443" s="2159" t="s">
        <v>215</v>
      </c>
      <c r="B1443" s="2510">
        <v>34</v>
      </c>
      <c r="C1443" s="2511">
        <v>6000000</v>
      </c>
      <c r="D1443" s="2512">
        <v>204</v>
      </c>
      <c r="E1443" s="2513">
        <v>7.9069767441860463</v>
      </c>
      <c r="F1443" s="2510">
        <v>5.2693807397407755E-2</v>
      </c>
      <c r="G1443" s="2512">
        <v>2.5570543064526215E-3</v>
      </c>
      <c r="H1443" s="2513">
        <v>5.6717081850533804</v>
      </c>
      <c r="I1443" s="2510">
        <v>7.3497797882821028E-2</v>
      </c>
      <c r="J1443" s="2514">
        <v>4.4202902382595565E-3</v>
      </c>
    </row>
    <row r="1444" spans="1:10" x14ac:dyDescent="0.2">
      <c r="A1444" s="2159" t="s">
        <v>216</v>
      </c>
      <c r="B1444" s="2510">
        <v>10</v>
      </c>
      <c r="C1444" s="2511">
        <v>15600000</v>
      </c>
      <c r="D1444" s="2512">
        <v>156</v>
      </c>
      <c r="E1444" s="2513">
        <v>2.3255813953488373</v>
      </c>
      <c r="F1444" s="2510">
        <v>1.5498178646296398E-2</v>
      </c>
      <c r="G1444" s="2512">
        <v>7.5207479601547688E-4</v>
      </c>
      <c r="H1444" s="2513">
        <v>4.3371886120996441</v>
      </c>
      <c r="I1444" s="2510">
        <v>5.6204198380980792E-2</v>
      </c>
      <c r="J1444" s="2514">
        <v>3.3802219469043666E-3</v>
      </c>
    </row>
    <row r="1445" spans="1:10" x14ac:dyDescent="0.2">
      <c r="A1445" s="2159" t="s">
        <v>1547</v>
      </c>
      <c r="B1445" s="2510">
        <v>0</v>
      </c>
      <c r="C1445" s="2511">
        <v>8000000</v>
      </c>
      <c r="D1445" s="2512">
        <v>0</v>
      </c>
      <c r="E1445" s="2513">
        <v>0</v>
      </c>
      <c r="F1445" s="2510">
        <v>0</v>
      </c>
      <c r="G1445" s="2512">
        <v>0</v>
      </c>
      <c r="H1445" s="2513">
        <v>0</v>
      </c>
      <c r="I1445" s="2510">
        <v>0</v>
      </c>
      <c r="J1445" s="2514">
        <v>0</v>
      </c>
    </row>
    <row r="1446" spans="1:10" x14ac:dyDescent="0.2">
      <c r="A1446" s="2159" t="s">
        <v>1548</v>
      </c>
      <c r="B1446" s="2510">
        <v>0</v>
      </c>
      <c r="C1446" s="2511">
        <v>6000000</v>
      </c>
      <c r="D1446" s="2512">
        <v>0</v>
      </c>
      <c r="E1446" s="2513">
        <v>0</v>
      </c>
      <c r="F1446" s="2510">
        <v>0</v>
      </c>
      <c r="G1446" s="2512">
        <v>0</v>
      </c>
      <c r="H1446" s="2513">
        <v>0</v>
      </c>
      <c r="I1446" s="2510">
        <v>0</v>
      </c>
      <c r="J1446" s="2514">
        <v>0</v>
      </c>
    </row>
    <row r="1447" spans="1:10" x14ac:dyDescent="0.2">
      <c r="A1447" s="2532" t="s">
        <v>128</v>
      </c>
      <c r="B1447" s="2521">
        <v>430</v>
      </c>
      <c r="C1447" s="2520"/>
      <c r="D1447" s="2522">
        <v>3596.8</v>
      </c>
      <c r="E1447" s="2523">
        <v>99.999999999999986</v>
      </c>
      <c r="F1447" s="2521">
        <v>0.66642168179074512</v>
      </c>
      <c r="G1447" s="2522">
        <v>3.2339216228665507E-2</v>
      </c>
      <c r="H1447" s="2523">
        <v>99.999999999999986</v>
      </c>
      <c r="I1447" s="2521">
        <v>1.2958670560045622</v>
      </c>
      <c r="J1447" s="2524">
        <v>7.7935783965548885E-2</v>
      </c>
    </row>
    <row r="1448" spans="1:10" ht="14.25" thickBot="1" x14ac:dyDescent="0.25">
      <c r="A1448" s="2533" t="s">
        <v>1845</v>
      </c>
      <c r="B1448" s="2526">
        <v>64523.711000000003</v>
      </c>
      <c r="C1448" s="2534"/>
      <c r="D1448" s="2528">
        <v>277559.33630180481</v>
      </c>
      <c r="E1448" s="2535"/>
      <c r="F1448" s="2536">
        <v>100</v>
      </c>
      <c r="G1448" s="2537">
        <v>4.8526656788486582</v>
      </c>
      <c r="H1448" s="2538"/>
      <c r="I1448" s="2536">
        <v>100</v>
      </c>
      <c r="J1448" s="2539">
        <v>6.0141805136895545</v>
      </c>
    </row>
    <row r="1449" spans="1:10" ht="15" thickBot="1" x14ac:dyDescent="0.25">
      <c r="A1449" s="2540" t="s">
        <v>1846</v>
      </c>
      <c r="B1449" s="2541">
        <v>1329654.982852824</v>
      </c>
      <c r="C1449" s="2542"/>
      <c r="D1449" s="2543">
        <v>4615081.5671398742</v>
      </c>
      <c r="E1449" s="2544"/>
      <c r="F1449" s="2101"/>
      <c r="G1449" s="2101"/>
      <c r="H1449" s="2101"/>
      <c r="I1449" s="2101"/>
      <c r="J1449" s="2101"/>
    </row>
    <row r="1450" spans="1:10" ht="16.5" thickBot="1" x14ac:dyDescent="0.3">
      <c r="A1450" s="2545" t="s">
        <v>1847</v>
      </c>
      <c r="B1450" s="2552">
        <v>4.8526656788486582</v>
      </c>
      <c r="C1450" s="2546"/>
      <c r="D1450" s="2553">
        <v>6.0141805136895545</v>
      </c>
      <c r="E1450" s="2544"/>
      <c r="F1450" s="2101"/>
      <c r="G1450" s="2101"/>
      <c r="H1450" s="2101"/>
      <c r="I1450" s="2101"/>
      <c r="J1450" s="2101"/>
    </row>
    <row r="1451" spans="1:10" x14ac:dyDescent="0.2">
      <c r="A1451" s="471" t="s">
        <v>2035</v>
      </c>
      <c r="B1451" s="375"/>
      <c r="C1451" s="375"/>
      <c r="D1451" s="1794"/>
      <c r="E1451" s="375"/>
      <c r="F1451" s="375"/>
      <c r="H1451" s="375"/>
      <c r="I1451" s="375"/>
      <c r="J1451" s="375"/>
    </row>
    <row r="1452" spans="1:10" x14ac:dyDescent="0.2">
      <c r="A1452" s="375" t="s">
        <v>1848</v>
      </c>
      <c r="B1452" s="375"/>
      <c r="C1452" s="375"/>
      <c r="D1452" s="375"/>
      <c r="E1452" s="375"/>
      <c r="F1452" s="375"/>
      <c r="G1452" s="375"/>
      <c r="H1452" s="375"/>
      <c r="I1452" s="375"/>
      <c r="J1452" s="375"/>
    </row>
    <row r="1453" spans="1:10" x14ac:dyDescent="0.2">
      <c r="A1453" s="375" t="s">
        <v>2036</v>
      </c>
      <c r="B1453" s="375"/>
      <c r="C1453" s="375"/>
      <c r="D1453" s="375"/>
      <c r="E1453" s="375"/>
      <c r="F1453" s="375"/>
      <c r="G1453" s="375"/>
      <c r="H1453" s="375"/>
      <c r="I1453" s="375"/>
      <c r="J1453" s="375"/>
    </row>
    <row r="1457" spans="1:10" ht="13.5" thickBot="1" x14ac:dyDescent="0.25">
      <c r="A1457" s="3564" t="s">
        <v>2033</v>
      </c>
      <c r="B1457" s="3564"/>
      <c r="C1457" s="3564"/>
      <c r="D1457" s="3564"/>
      <c r="E1457" s="3564"/>
      <c r="F1457" s="3564"/>
      <c r="G1457" s="3564"/>
      <c r="H1457" s="3564"/>
      <c r="I1457" s="3564"/>
      <c r="J1457" s="3564"/>
    </row>
    <row r="1458" spans="1:10" ht="13.5" customHeight="1" thickBot="1" x14ac:dyDescent="0.25">
      <c r="A1458" s="3569" t="s">
        <v>376</v>
      </c>
      <c r="B1458" s="3575" t="s">
        <v>1270</v>
      </c>
      <c r="C1458" s="3575" t="s">
        <v>1837</v>
      </c>
      <c r="D1458" s="3577" t="s">
        <v>1849</v>
      </c>
      <c r="E1458" s="3571" t="s">
        <v>1854</v>
      </c>
      <c r="F1458" s="3572"/>
      <c r="G1458" s="3573"/>
      <c r="H1458" s="3571" t="s">
        <v>1855</v>
      </c>
      <c r="I1458" s="3572"/>
      <c r="J1458" s="3574"/>
    </row>
    <row r="1459" spans="1:10" ht="13.5" customHeight="1" thickBot="1" x14ac:dyDescent="0.25">
      <c r="A1459" s="3570"/>
      <c r="B1459" s="3576"/>
      <c r="C1459" s="3576"/>
      <c r="D1459" s="3578"/>
      <c r="E1459" s="2500" t="s">
        <v>1853</v>
      </c>
      <c r="F1459" s="2499" t="s">
        <v>1229</v>
      </c>
      <c r="G1459" s="2501" t="s">
        <v>1838</v>
      </c>
      <c r="H1459" s="2500" t="s">
        <v>1853</v>
      </c>
      <c r="I1459" s="2499" t="s">
        <v>1229</v>
      </c>
      <c r="J1459" s="2502" t="s">
        <v>1838</v>
      </c>
    </row>
    <row r="1460" spans="1:10" x14ac:dyDescent="0.2">
      <c r="A1460" s="2551" t="s">
        <v>1856</v>
      </c>
      <c r="B1460" s="2503"/>
      <c r="C1460" s="2503"/>
      <c r="D1460" s="2504"/>
      <c r="E1460" s="2505"/>
      <c r="F1460" s="2506"/>
      <c r="G1460" s="2507"/>
      <c r="H1460" s="2505"/>
      <c r="I1460" s="2506"/>
      <c r="J1460" s="2508"/>
    </row>
    <row r="1461" spans="1:10" x14ac:dyDescent="0.2">
      <c r="A1461" s="923" t="s">
        <v>416</v>
      </c>
      <c r="B1461" s="2510">
        <v>0</v>
      </c>
      <c r="C1461" s="2511">
        <v>3800000</v>
      </c>
      <c r="D1461" s="2512">
        <v>0</v>
      </c>
      <c r="E1461" s="2513">
        <v>0</v>
      </c>
      <c r="F1461" s="2510">
        <v>0</v>
      </c>
      <c r="G1461" s="2512">
        <v>0</v>
      </c>
      <c r="H1461" s="2513">
        <v>0</v>
      </c>
      <c r="I1461" s="2510">
        <v>0</v>
      </c>
      <c r="J1461" s="2514">
        <v>0</v>
      </c>
    </row>
    <row r="1462" spans="1:10" x14ac:dyDescent="0.2">
      <c r="A1462" s="923" t="s">
        <v>417</v>
      </c>
      <c r="B1462" s="2510">
        <v>0</v>
      </c>
      <c r="C1462" s="2511">
        <v>1006400</v>
      </c>
      <c r="D1462" s="2512">
        <v>0</v>
      </c>
      <c r="E1462" s="2513">
        <v>0</v>
      </c>
      <c r="F1462" s="2510">
        <v>0</v>
      </c>
      <c r="G1462" s="2512">
        <v>0</v>
      </c>
      <c r="H1462" s="2513">
        <v>0</v>
      </c>
      <c r="I1462" s="2510">
        <v>0</v>
      </c>
      <c r="J1462" s="2514">
        <v>0</v>
      </c>
    </row>
    <row r="1463" spans="1:10" x14ac:dyDescent="0.2">
      <c r="A1463" s="923" t="s">
        <v>285</v>
      </c>
      <c r="B1463" s="2510">
        <v>719</v>
      </c>
      <c r="C1463" s="2511">
        <v>1367762.75</v>
      </c>
      <c r="D1463" s="2512">
        <v>983.42141724999999</v>
      </c>
      <c r="E1463" s="2513">
        <v>7.1431168667567286</v>
      </c>
      <c r="F1463" s="2510">
        <v>5.7951418173564742</v>
      </c>
      <c r="G1463" s="2512">
        <v>5.4074177833512788E-2</v>
      </c>
      <c r="H1463" s="2513">
        <v>2.0045758727630609</v>
      </c>
      <c r="I1463" s="2510">
        <v>1.7974983882331739</v>
      </c>
      <c r="J1463" s="2514">
        <v>2.1308863190027217E-2</v>
      </c>
    </row>
    <row r="1464" spans="1:10" x14ac:dyDescent="0.2">
      <c r="A1464" s="923" t="s">
        <v>206</v>
      </c>
      <c r="B1464" s="2510">
        <v>276.72000000000003</v>
      </c>
      <c r="C1464" s="2511">
        <v>5133502</v>
      </c>
      <c r="D1464" s="2512">
        <v>1420.54267344</v>
      </c>
      <c r="E1464" s="2513">
        <v>2.7491561882738833</v>
      </c>
      <c r="F1464" s="2510">
        <v>2.2303638994421191</v>
      </c>
      <c r="G1464" s="2512">
        <v>2.0811413755340277E-2</v>
      </c>
      <c r="H1464" s="2513">
        <v>2.895590353697028</v>
      </c>
      <c r="I1464" s="2510">
        <v>2.5964689411230575</v>
      </c>
      <c r="J1464" s="2514">
        <v>3.078044564920571E-2</v>
      </c>
    </row>
    <row r="1465" spans="1:10" x14ac:dyDescent="0.2">
      <c r="A1465" s="923" t="s">
        <v>435</v>
      </c>
      <c r="B1465" s="2510">
        <v>0</v>
      </c>
      <c r="C1465" s="2511">
        <v>1029687.5</v>
      </c>
      <c r="D1465" s="2512">
        <v>0</v>
      </c>
      <c r="E1465" s="2513">
        <v>0</v>
      </c>
      <c r="F1465" s="2510">
        <v>0</v>
      </c>
      <c r="G1465" s="2512">
        <v>0</v>
      </c>
      <c r="H1465" s="2513">
        <v>0</v>
      </c>
      <c r="I1465" s="2510">
        <v>0</v>
      </c>
      <c r="J1465" s="2514">
        <v>0</v>
      </c>
    </row>
    <row r="1466" spans="1:10" x14ac:dyDescent="0.2">
      <c r="A1466" s="925" t="s">
        <v>437</v>
      </c>
      <c r="B1466" s="2510">
        <v>0</v>
      </c>
      <c r="C1466" s="2511">
        <v>7750000</v>
      </c>
      <c r="D1466" s="2512">
        <v>0</v>
      </c>
      <c r="E1466" s="2513">
        <v>0</v>
      </c>
      <c r="F1466" s="2510">
        <v>0</v>
      </c>
      <c r="G1466" s="2512">
        <v>0</v>
      </c>
      <c r="H1466" s="2513">
        <v>0</v>
      </c>
      <c r="I1466" s="2510">
        <v>0</v>
      </c>
      <c r="J1466" s="2514">
        <v>0</v>
      </c>
    </row>
    <row r="1467" spans="1:10" x14ac:dyDescent="0.2">
      <c r="A1467" s="2097" t="s">
        <v>436</v>
      </c>
      <c r="B1467" s="2510">
        <v>0</v>
      </c>
      <c r="C1467" s="2511">
        <v>0</v>
      </c>
      <c r="D1467" s="2512">
        <v>0</v>
      </c>
      <c r="E1467" s="2513">
        <v>0</v>
      </c>
      <c r="F1467" s="2510">
        <v>0</v>
      </c>
      <c r="G1467" s="2512">
        <v>0</v>
      </c>
      <c r="H1467" s="2513">
        <v>0</v>
      </c>
      <c r="I1467" s="2510">
        <v>0</v>
      </c>
      <c r="J1467" s="2514">
        <v>0</v>
      </c>
    </row>
    <row r="1468" spans="1:10" x14ac:dyDescent="0.2">
      <c r="A1468" s="2515" t="s">
        <v>286</v>
      </c>
      <c r="B1468" s="2516">
        <v>995.72</v>
      </c>
      <c r="C1468" s="2515"/>
      <c r="D1468" s="2517">
        <v>2403.9640906899999</v>
      </c>
      <c r="E1468" s="2518">
        <v>9.8922730550306124</v>
      </c>
      <c r="F1468" s="2516">
        <v>8.0255057167985928</v>
      </c>
      <c r="G1468" s="2517">
        <v>7.4885591588853065E-2</v>
      </c>
      <c r="H1468" s="2518">
        <v>4.9001662264600885</v>
      </c>
      <c r="I1468" s="2516">
        <v>4.3939673293562311</v>
      </c>
      <c r="J1468" s="2519">
        <v>5.2089308839232927E-2</v>
      </c>
    </row>
    <row r="1469" spans="1:10" x14ac:dyDescent="0.2">
      <c r="A1469" s="931" t="s">
        <v>418</v>
      </c>
      <c r="B1469" s="2510">
        <v>92</v>
      </c>
      <c r="C1469" s="2511">
        <v>3883500</v>
      </c>
      <c r="D1469" s="2512">
        <v>357.28199999999998</v>
      </c>
      <c r="E1469" s="2513">
        <v>0.91400104553771777</v>
      </c>
      <c r="F1469" s="2510">
        <v>0.74152023254074495</v>
      </c>
      <c r="G1469" s="2512">
        <v>6.919088123342387E-3</v>
      </c>
      <c r="H1469" s="2513">
        <v>0.72827260461266097</v>
      </c>
      <c r="I1469" s="2510">
        <v>0.65304030182765971</v>
      </c>
      <c r="J1469" s="2514">
        <v>7.7416183181659342E-3</v>
      </c>
    </row>
    <row r="1470" spans="1:10" x14ac:dyDescent="0.2">
      <c r="A1470" s="931" t="s">
        <v>419</v>
      </c>
      <c r="B1470" s="2510">
        <v>0</v>
      </c>
      <c r="C1470" s="2511">
        <v>1010499.9999999999</v>
      </c>
      <c r="D1470" s="2512">
        <v>0</v>
      </c>
      <c r="E1470" s="2513">
        <v>0</v>
      </c>
      <c r="F1470" s="2510">
        <v>0</v>
      </c>
      <c r="G1470" s="2512">
        <v>0</v>
      </c>
      <c r="H1470" s="2513">
        <v>0</v>
      </c>
      <c r="I1470" s="2510">
        <v>0</v>
      </c>
      <c r="J1470" s="2514">
        <v>0</v>
      </c>
    </row>
    <row r="1471" spans="1:10" x14ac:dyDescent="0.2">
      <c r="A1471" s="923" t="s">
        <v>97</v>
      </c>
      <c r="B1471" s="2510">
        <v>0</v>
      </c>
      <c r="C1471" s="2511">
        <v>998500</v>
      </c>
      <c r="D1471" s="2512">
        <v>0</v>
      </c>
      <c r="E1471" s="2513">
        <v>0</v>
      </c>
      <c r="F1471" s="2510">
        <v>0</v>
      </c>
      <c r="G1471" s="2512">
        <v>0</v>
      </c>
      <c r="H1471" s="2513">
        <v>0</v>
      </c>
      <c r="I1471" s="2510">
        <v>0</v>
      </c>
      <c r="J1471" s="2514">
        <v>0</v>
      </c>
    </row>
    <row r="1472" spans="1:10" x14ac:dyDescent="0.2">
      <c r="A1472" s="923" t="s">
        <v>423</v>
      </c>
      <c r="B1472" s="2510">
        <v>0</v>
      </c>
      <c r="C1472" s="2511">
        <v>1897499.9999999998</v>
      </c>
      <c r="D1472" s="2512">
        <v>0</v>
      </c>
      <c r="E1472" s="2513">
        <v>0</v>
      </c>
      <c r="F1472" s="2510">
        <v>0</v>
      </c>
      <c r="G1472" s="2512">
        <v>0</v>
      </c>
      <c r="H1472" s="2513">
        <v>0</v>
      </c>
      <c r="I1472" s="2510">
        <v>0</v>
      </c>
      <c r="J1472" s="2514">
        <v>0</v>
      </c>
    </row>
    <row r="1473" spans="1:10" x14ac:dyDescent="0.2">
      <c r="A1473" s="923" t="s">
        <v>424</v>
      </c>
      <c r="B1473" s="2510">
        <v>287.8</v>
      </c>
      <c r="C1473" s="2511">
        <v>1520140</v>
      </c>
      <c r="D1473" s="2512">
        <v>437.49629199999998</v>
      </c>
      <c r="E1473" s="2513">
        <v>2.8592337054973389</v>
      </c>
      <c r="F1473" s="2510">
        <v>2.3196687274481134</v>
      </c>
      <c r="G1473" s="2512">
        <v>2.1644712629325425E-2</v>
      </c>
      <c r="H1473" s="2513">
        <v>0.89177894235707733</v>
      </c>
      <c r="I1473" s="2510">
        <v>0.7996560436186595</v>
      </c>
      <c r="J1473" s="2514">
        <v>9.4797087686389822E-3</v>
      </c>
    </row>
    <row r="1474" spans="1:10" x14ac:dyDescent="0.2">
      <c r="A1474" s="923" t="s">
        <v>429</v>
      </c>
      <c r="B1474" s="2510">
        <v>0</v>
      </c>
      <c r="C1474" s="2511">
        <v>1595500</v>
      </c>
      <c r="D1474" s="2512">
        <v>0</v>
      </c>
      <c r="E1474" s="2513">
        <v>0</v>
      </c>
      <c r="F1474" s="2510">
        <v>0</v>
      </c>
      <c r="G1474" s="2512">
        <v>0</v>
      </c>
      <c r="H1474" s="2513">
        <v>0</v>
      </c>
      <c r="I1474" s="2510">
        <v>0</v>
      </c>
      <c r="J1474" s="2514">
        <v>0</v>
      </c>
    </row>
    <row r="1475" spans="1:10" x14ac:dyDescent="0.2">
      <c r="A1475" s="923" t="s">
        <v>430</v>
      </c>
      <c r="B1475" s="2510">
        <v>0</v>
      </c>
      <c r="C1475" s="2511">
        <v>949000</v>
      </c>
      <c r="D1475" s="2512">
        <v>0</v>
      </c>
      <c r="E1475" s="2513">
        <v>0</v>
      </c>
      <c r="F1475" s="2510">
        <v>0</v>
      </c>
      <c r="G1475" s="2512">
        <v>0</v>
      </c>
      <c r="H1475" s="2513">
        <v>0</v>
      </c>
      <c r="I1475" s="2510">
        <v>0</v>
      </c>
      <c r="J1475" s="2514">
        <v>0</v>
      </c>
    </row>
    <row r="1476" spans="1:10" x14ac:dyDescent="0.2">
      <c r="A1476" s="923" t="s">
        <v>287</v>
      </c>
      <c r="B1476" s="2510">
        <v>0</v>
      </c>
      <c r="C1476" s="2511">
        <v>1286500.0000000002</v>
      </c>
      <c r="D1476" s="2512">
        <v>0</v>
      </c>
      <c r="E1476" s="2513">
        <v>0</v>
      </c>
      <c r="F1476" s="2510">
        <v>0</v>
      </c>
      <c r="G1476" s="2512">
        <v>0</v>
      </c>
      <c r="H1476" s="2513">
        <v>0</v>
      </c>
      <c r="I1476" s="2510">
        <v>0</v>
      </c>
      <c r="J1476" s="2514">
        <v>0</v>
      </c>
    </row>
    <row r="1477" spans="1:10" x14ac:dyDescent="0.2">
      <c r="A1477" s="923" t="s">
        <v>433</v>
      </c>
      <c r="B1477" s="2510">
        <v>0</v>
      </c>
      <c r="C1477" s="2511">
        <v>1540000</v>
      </c>
      <c r="D1477" s="2512">
        <v>0</v>
      </c>
      <c r="E1477" s="2513">
        <v>0</v>
      </c>
      <c r="F1477" s="2510">
        <v>0</v>
      </c>
      <c r="G1477" s="2512">
        <v>0</v>
      </c>
      <c r="H1477" s="2513">
        <v>0</v>
      </c>
      <c r="I1477" s="2510">
        <v>0</v>
      </c>
      <c r="J1477" s="2514">
        <v>0</v>
      </c>
    </row>
    <row r="1478" spans="1:10" x14ac:dyDescent="0.2">
      <c r="A1478" s="923" t="s">
        <v>434</v>
      </c>
      <c r="B1478" s="2510">
        <v>0</v>
      </c>
      <c r="C1478" s="2511">
        <v>905500</v>
      </c>
      <c r="D1478" s="2512">
        <v>0</v>
      </c>
      <c r="E1478" s="2513">
        <v>0</v>
      </c>
      <c r="F1478" s="2510">
        <v>0</v>
      </c>
      <c r="G1478" s="2512">
        <v>0</v>
      </c>
      <c r="H1478" s="2513">
        <v>0</v>
      </c>
      <c r="I1478" s="2510">
        <v>0</v>
      </c>
      <c r="J1478" s="2514">
        <v>0</v>
      </c>
    </row>
    <row r="1479" spans="1:10" x14ac:dyDescent="0.2">
      <c r="A1479" s="897" t="s">
        <v>99</v>
      </c>
      <c r="B1479" s="2510">
        <v>330</v>
      </c>
      <c r="C1479" s="2511">
        <v>1688500</v>
      </c>
      <c r="D1479" s="2512">
        <v>557.20500000000004</v>
      </c>
      <c r="E1479" s="2513">
        <v>3.2784820111679007</v>
      </c>
      <c r="F1479" s="2510">
        <v>2.659800834113542</v>
      </c>
      <c r="G1479" s="2512">
        <v>2.4818468268510738E-2</v>
      </c>
      <c r="H1479" s="2513">
        <v>1.1357894790479166</v>
      </c>
      <c r="I1479" s="2510">
        <v>1.0184597079614455</v>
      </c>
      <c r="J1479" s="2514">
        <v>1.2073567755928509E-2</v>
      </c>
    </row>
    <row r="1480" spans="1:10" x14ac:dyDescent="0.2">
      <c r="A1480" s="2515" t="s">
        <v>288</v>
      </c>
      <c r="B1480" s="2516">
        <v>709.8</v>
      </c>
      <c r="C1480" s="2515"/>
      <c r="D1480" s="2517">
        <v>1351.9832919999999</v>
      </c>
      <c r="E1480" s="2518">
        <v>7.0517167622029575</v>
      </c>
      <c r="F1480" s="2516">
        <v>5.7209897941023993</v>
      </c>
      <c r="G1480" s="2517">
        <v>5.3382269021178541E-2</v>
      </c>
      <c r="H1480" s="2518">
        <v>2.7558410260176545</v>
      </c>
      <c r="I1480" s="2516">
        <v>2.4711560534077646</v>
      </c>
      <c r="J1480" s="2519">
        <v>2.9294894842733423E-2</v>
      </c>
    </row>
    <row r="1481" spans="1:10" x14ac:dyDescent="0.2">
      <c r="A1481" s="2520" t="s">
        <v>113</v>
      </c>
      <c r="B1481" s="2521">
        <v>1705.52</v>
      </c>
      <c r="C1481" s="2520"/>
      <c r="D1481" s="2522">
        <v>3755.9473826899998</v>
      </c>
      <c r="E1481" s="2523">
        <v>16.943989817233568</v>
      </c>
      <c r="F1481" s="2521">
        <v>13.746495510900994</v>
      </c>
      <c r="G1481" s="2522">
        <v>0.12826786061003159</v>
      </c>
      <c r="H1481" s="2523">
        <v>7.6560072524777434</v>
      </c>
      <c r="I1481" s="2521">
        <v>6.8651233827639961</v>
      </c>
      <c r="J1481" s="2524">
        <v>8.1384203681966347E-2</v>
      </c>
    </row>
    <row r="1482" spans="1:10" x14ac:dyDescent="0.2">
      <c r="A1482" s="923" t="s">
        <v>911</v>
      </c>
      <c r="B1482" s="2510">
        <v>0</v>
      </c>
      <c r="C1482" s="2511">
        <v>4620000.0000000009</v>
      </c>
      <c r="D1482" s="2512">
        <v>0</v>
      </c>
      <c r="E1482" s="2513">
        <v>0</v>
      </c>
      <c r="F1482" s="2510">
        <v>0</v>
      </c>
      <c r="G1482" s="2512">
        <v>0</v>
      </c>
      <c r="H1482" s="2513">
        <v>0</v>
      </c>
      <c r="I1482" s="2510">
        <v>0</v>
      </c>
      <c r="J1482" s="2514">
        <v>0</v>
      </c>
    </row>
    <row r="1483" spans="1:10" x14ac:dyDescent="0.2">
      <c r="A1483" s="923" t="s">
        <v>912</v>
      </c>
      <c r="B1483" s="2510">
        <v>44.8</v>
      </c>
      <c r="C1483" s="2511">
        <v>918000</v>
      </c>
      <c r="D1483" s="2512">
        <v>41.126399999999997</v>
      </c>
      <c r="E1483" s="2513">
        <v>0.44507877000097551</v>
      </c>
      <c r="F1483" s="2510">
        <v>0.36108811323723228</v>
      </c>
      <c r="G1483" s="2512">
        <v>3.3692950861493359E-3</v>
      </c>
      <c r="H1483" s="2513">
        <v>8.3830784776009248E-2</v>
      </c>
      <c r="I1483" s="2510">
        <v>7.517086410478295E-2</v>
      </c>
      <c r="J1483" s="2514">
        <v>8.9113051203312647E-4</v>
      </c>
    </row>
    <row r="1484" spans="1:10" x14ac:dyDescent="0.2">
      <c r="A1484" s="923" t="s">
        <v>913</v>
      </c>
      <c r="B1484" s="2510">
        <v>0</v>
      </c>
      <c r="C1484" s="2511">
        <v>1310000.0000000002</v>
      </c>
      <c r="D1484" s="2512">
        <v>0</v>
      </c>
      <c r="E1484" s="2513">
        <v>0</v>
      </c>
      <c r="F1484" s="2510">
        <v>0</v>
      </c>
      <c r="G1484" s="2512">
        <v>0</v>
      </c>
      <c r="H1484" s="2513">
        <v>0</v>
      </c>
      <c r="I1484" s="2510">
        <v>0</v>
      </c>
      <c r="J1484" s="2514">
        <v>0</v>
      </c>
    </row>
    <row r="1485" spans="1:10" x14ac:dyDescent="0.2">
      <c r="A1485" s="897" t="s">
        <v>914</v>
      </c>
      <c r="B1485" s="2510">
        <v>120</v>
      </c>
      <c r="C1485" s="2511">
        <v>1335000</v>
      </c>
      <c r="D1485" s="2512">
        <v>160.19999999999999</v>
      </c>
      <c r="E1485" s="2513">
        <v>1.1921752767883276</v>
      </c>
      <c r="F1485" s="2510">
        <v>0.96720030331401519</v>
      </c>
      <c r="G1485" s="2512">
        <v>9.0248975521857212E-3</v>
      </c>
      <c r="H1485" s="2513">
        <v>0.32654673691635261</v>
      </c>
      <c r="I1485" s="2510">
        <v>0.29281367757903021</v>
      </c>
      <c r="J1485" s="2514">
        <v>3.4712279223979453E-3</v>
      </c>
    </row>
    <row r="1486" spans="1:10" x14ac:dyDescent="0.2">
      <c r="A1486" s="2520" t="s">
        <v>289</v>
      </c>
      <c r="B1486" s="2521">
        <v>164.8</v>
      </c>
      <c r="C1486" s="2520"/>
      <c r="D1486" s="2522">
        <v>201.32639999999998</v>
      </c>
      <c r="E1486" s="2523">
        <v>1.6372540467893031</v>
      </c>
      <c r="F1486" s="2521">
        <v>1.3282884165512476</v>
      </c>
      <c r="G1486" s="2522">
        <v>1.2394192638335058E-2</v>
      </c>
      <c r="H1486" s="2523">
        <v>0.41037752169236186</v>
      </c>
      <c r="I1486" s="2521">
        <v>0.36798454168381317</v>
      </c>
      <c r="J1486" s="2524">
        <v>4.3623584344310721E-3</v>
      </c>
    </row>
    <row r="1487" spans="1:10" x14ac:dyDescent="0.2">
      <c r="A1487" s="923" t="s">
        <v>952</v>
      </c>
      <c r="B1487" s="2510">
        <v>0</v>
      </c>
      <c r="C1487" s="2511">
        <v>8061000.0000000028</v>
      </c>
      <c r="D1487" s="2512">
        <v>0</v>
      </c>
      <c r="E1487" s="2513">
        <v>0</v>
      </c>
      <c r="F1487" s="2510">
        <v>0</v>
      </c>
      <c r="G1487" s="2512">
        <v>0</v>
      </c>
      <c r="H1487" s="2513">
        <v>0</v>
      </c>
      <c r="I1487" s="2510">
        <v>0</v>
      </c>
      <c r="J1487" s="2514">
        <v>0</v>
      </c>
    </row>
    <row r="1488" spans="1:10" x14ac:dyDescent="0.2">
      <c r="A1488" s="923" t="s">
        <v>290</v>
      </c>
      <c r="B1488" s="2510">
        <v>1415.1812646207004</v>
      </c>
      <c r="C1488" s="2511">
        <v>12158464</v>
      </c>
      <c r="D1488" s="2512">
        <v>17206.43045936526</v>
      </c>
      <c r="E1488" s="2513">
        <v>14.059534298790325</v>
      </c>
      <c r="F1488" s="2510">
        <v>11.406364569878775</v>
      </c>
      <c r="G1488" s="2512">
        <v>0.10643221609145379</v>
      </c>
      <c r="H1488" s="2513">
        <v>35.07305693185932</v>
      </c>
      <c r="I1488" s="2510">
        <v>31.449926222313263</v>
      </c>
      <c r="J1488" s="2514">
        <v>0.37283047350403992</v>
      </c>
    </row>
    <row r="1489" spans="1:10" x14ac:dyDescent="0.2">
      <c r="A1489" s="923" t="s">
        <v>75</v>
      </c>
      <c r="B1489" s="2510">
        <v>1410.2387353792997</v>
      </c>
      <c r="C1489" s="2511">
        <v>13258464</v>
      </c>
      <c r="D1489" s="2512">
        <v>18697.599504431972</v>
      </c>
      <c r="E1489" s="2513">
        <v>14.010431289070313</v>
      </c>
      <c r="F1489" s="2510">
        <v>11.366527771700264</v>
      </c>
      <c r="G1489" s="2512">
        <v>0.10606050092435107</v>
      </c>
      <c r="H1489" s="2513">
        <v>38.11260990225388</v>
      </c>
      <c r="I1489" s="2510">
        <v>34.175486097331955</v>
      </c>
      <c r="J1489" s="2514">
        <v>0.40514125768787923</v>
      </c>
    </row>
    <row r="1490" spans="1:10" x14ac:dyDescent="0.2">
      <c r="A1490" s="923" t="s">
        <v>205</v>
      </c>
      <c r="B1490" s="2510">
        <v>469</v>
      </c>
      <c r="C1490" s="2511">
        <v>3219999.9999999995</v>
      </c>
      <c r="D1490" s="2512">
        <v>1510.1799999999998</v>
      </c>
      <c r="E1490" s="2513">
        <v>4.6594183734477133</v>
      </c>
      <c r="F1490" s="2510">
        <v>3.7801411854522757</v>
      </c>
      <c r="G1490" s="2512">
        <v>3.5272307933125864E-2</v>
      </c>
      <c r="H1490" s="2513">
        <v>3.0783043143341904</v>
      </c>
      <c r="I1490" s="2510">
        <v>2.7603081123988753</v>
      </c>
      <c r="J1490" s="2514">
        <v>3.2722715254974589E-2</v>
      </c>
    </row>
    <row r="1491" spans="1:10" x14ac:dyDescent="0.2">
      <c r="A1491" s="923" t="s">
        <v>93</v>
      </c>
      <c r="B1491" s="2510">
        <v>1524.25</v>
      </c>
      <c r="C1491" s="2511">
        <v>120000</v>
      </c>
      <c r="D1491" s="2512">
        <v>182.91</v>
      </c>
      <c r="E1491" s="2513">
        <v>15.143109713705069</v>
      </c>
      <c r="F1491" s="2510">
        <v>12.285458852719897</v>
      </c>
      <c r="G1491" s="2512">
        <v>0.11463500078265905</v>
      </c>
      <c r="H1491" s="2513">
        <v>0.37283810018333369</v>
      </c>
      <c r="I1491" s="2510">
        <v>0.33432303224706883</v>
      </c>
      <c r="J1491" s="2514">
        <v>3.9633102327453701E-3</v>
      </c>
    </row>
    <row r="1492" spans="1:10" x14ac:dyDescent="0.2">
      <c r="A1492" s="897" t="s">
        <v>219</v>
      </c>
      <c r="B1492" s="2510">
        <v>717</v>
      </c>
      <c r="C1492" s="2511">
        <v>934000</v>
      </c>
      <c r="D1492" s="2512">
        <v>669.678</v>
      </c>
      <c r="E1492" s="2513">
        <v>7.1232472788102577</v>
      </c>
      <c r="F1492" s="2510">
        <v>5.7790218123012407</v>
      </c>
      <c r="G1492" s="2512">
        <v>5.3923762874309687E-2</v>
      </c>
      <c r="H1492" s="2513">
        <v>1.3650509718144144</v>
      </c>
      <c r="I1492" s="2510">
        <v>1.2240379399111723</v>
      </c>
      <c r="J1492" s="2514">
        <v>1.4510642775378347E-2</v>
      </c>
    </row>
    <row r="1493" spans="1:10" x14ac:dyDescent="0.2">
      <c r="A1493" s="2515" t="s">
        <v>1839</v>
      </c>
      <c r="B1493" s="2516">
        <v>5535.67</v>
      </c>
      <c r="C1493" s="2515"/>
      <c r="D1493" s="2517">
        <v>38266.797963797238</v>
      </c>
      <c r="E1493" s="2518">
        <v>54.995740953823677</v>
      </c>
      <c r="F1493" s="2516">
        <v>44.617514192052454</v>
      </c>
      <c r="G1493" s="2517">
        <v>0.41632378860589947</v>
      </c>
      <c r="H1493" s="2518">
        <v>78.001860220445153</v>
      </c>
      <c r="I1493" s="2516">
        <v>69.94408140420235</v>
      </c>
      <c r="J1493" s="2519">
        <v>0.82916839945501764</v>
      </c>
    </row>
    <row r="1494" spans="1:10" x14ac:dyDescent="0.2">
      <c r="A1494" s="923" t="s">
        <v>958</v>
      </c>
      <c r="B1494" s="2510">
        <v>972.44399999999996</v>
      </c>
      <c r="C1494" s="2511">
        <v>2560000.0000000005</v>
      </c>
      <c r="D1494" s="2512">
        <v>2489.4566400000003</v>
      </c>
      <c r="E1494" s="2513">
        <v>9.6610307905095691</v>
      </c>
      <c r="F1494" s="2510">
        <v>7.8379010979657844</v>
      </c>
      <c r="G1494" s="2512">
        <v>7.3135062293647427E-2</v>
      </c>
      <c r="H1494" s="2513">
        <v>5.0744316010408692</v>
      </c>
      <c r="I1494" s="2510">
        <v>4.5502306737324352</v>
      </c>
      <c r="J1494" s="2514">
        <v>5.3941769040992328E-2</v>
      </c>
    </row>
    <row r="1495" spans="1:10" x14ac:dyDescent="0.2">
      <c r="A1495" s="923" t="s">
        <v>959</v>
      </c>
      <c r="B1495" s="2510">
        <v>0</v>
      </c>
      <c r="C1495" s="2511">
        <v>1687000</v>
      </c>
      <c r="D1495" s="2512">
        <v>0</v>
      </c>
      <c r="E1495" s="2513">
        <v>0</v>
      </c>
      <c r="F1495" s="2510">
        <v>0</v>
      </c>
      <c r="G1495" s="2512">
        <v>0</v>
      </c>
      <c r="H1495" s="2513">
        <v>0</v>
      </c>
      <c r="I1495" s="2510">
        <v>0</v>
      </c>
      <c r="J1495" s="2514">
        <v>0</v>
      </c>
    </row>
    <row r="1496" spans="1:10" x14ac:dyDescent="0.2">
      <c r="A1496" s="923" t="s">
        <v>960</v>
      </c>
      <c r="B1496" s="2510">
        <v>0</v>
      </c>
      <c r="C1496" s="2511">
        <v>1100000</v>
      </c>
      <c r="D1496" s="2512">
        <v>0</v>
      </c>
      <c r="E1496" s="2513">
        <v>0</v>
      </c>
      <c r="F1496" s="2510">
        <v>0</v>
      </c>
      <c r="G1496" s="2512">
        <v>0</v>
      </c>
      <c r="H1496" s="2513">
        <v>0</v>
      </c>
      <c r="I1496" s="2510">
        <v>0</v>
      </c>
      <c r="J1496" s="2514">
        <v>0</v>
      </c>
    </row>
    <row r="1497" spans="1:10" x14ac:dyDescent="0.2">
      <c r="A1497" s="923" t="s">
        <v>962</v>
      </c>
      <c r="B1497" s="2510">
        <v>132</v>
      </c>
      <c r="C1497" s="2511">
        <v>1265000.0000000002</v>
      </c>
      <c r="D1497" s="2512">
        <v>166.98000000000002</v>
      </c>
      <c r="E1497" s="2513">
        <v>1.3113928044671601</v>
      </c>
      <c r="F1497" s="2510">
        <v>1.0639203336454166</v>
      </c>
      <c r="G1497" s="2512">
        <v>9.9273873074042958E-3</v>
      </c>
      <c r="H1497" s="2513">
        <v>0.34036687971468516</v>
      </c>
      <c r="I1497" s="2510">
        <v>0.30520616655522143</v>
      </c>
      <c r="J1497" s="2514">
        <v>3.6181375685518662E-3</v>
      </c>
    </row>
    <row r="1498" spans="1:10" x14ac:dyDescent="0.2">
      <c r="A1498" s="923" t="s">
        <v>963</v>
      </c>
      <c r="B1498" s="2510">
        <v>0</v>
      </c>
      <c r="C1498" s="2511">
        <v>1750000</v>
      </c>
      <c r="D1498" s="2512">
        <v>0</v>
      </c>
      <c r="E1498" s="2513">
        <v>0</v>
      </c>
      <c r="F1498" s="2510">
        <v>0</v>
      </c>
      <c r="G1498" s="2512">
        <v>0</v>
      </c>
      <c r="H1498" s="2513">
        <v>0</v>
      </c>
      <c r="I1498" s="2510">
        <v>0</v>
      </c>
      <c r="J1498" s="2514">
        <v>0</v>
      </c>
    </row>
    <row r="1499" spans="1:10" x14ac:dyDescent="0.2">
      <c r="A1499" s="2159" t="s">
        <v>1497</v>
      </c>
      <c r="B1499" s="2510">
        <v>56</v>
      </c>
      <c r="C1499" s="2511">
        <v>5000000</v>
      </c>
      <c r="D1499" s="2512">
        <v>280</v>
      </c>
      <c r="E1499" s="2513">
        <v>0.5563484625012195</v>
      </c>
      <c r="F1499" s="2510">
        <v>0.45136014154654042</v>
      </c>
      <c r="G1499" s="2512">
        <v>4.2116188576866703E-3</v>
      </c>
      <c r="H1499" s="2513">
        <v>0.57074336040311313</v>
      </c>
      <c r="I1499" s="2510">
        <v>0.5117842055064199</v>
      </c>
      <c r="J1499" s="2514">
        <v>6.0670650329052731E-3</v>
      </c>
    </row>
    <row r="1500" spans="1:10" x14ac:dyDescent="0.2">
      <c r="A1500" s="2159" t="s">
        <v>1577</v>
      </c>
      <c r="B1500" s="2510">
        <v>10</v>
      </c>
      <c r="C1500" s="2511">
        <v>1749999.9999999998</v>
      </c>
      <c r="D1500" s="2512">
        <v>17.499999999999996</v>
      </c>
      <c r="E1500" s="2513">
        <v>9.9347939732360627E-2</v>
      </c>
      <c r="F1500" s="2510">
        <v>8.0600025276167928E-2</v>
      </c>
      <c r="G1500" s="2512">
        <v>7.5207479601547688E-4</v>
      </c>
      <c r="H1500" s="2513">
        <v>3.5671460025194564E-2</v>
      </c>
      <c r="I1500" s="2510">
        <v>3.1986512844151237E-2</v>
      </c>
      <c r="J1500" s="2514">
        <v>3.7919156455657946E-4</v>
      </c>
    </row>
    <row r="1501" spans="1:10" x14ac:dyDescent="0.2">
      <c r="A1501" s="923" t="s">
        <v>961</v>
      </c>
      <c r="B1501" s="2510">
        <v>0</v>
      </c>
      <c r="C1501" s="2511">
        <v>1321000</v>
      </c>
      <c r="D1501" s="2512">
        <v>0</v>
      </c>
      <c r="E1501" s="2513">
        <v>0</v>
      </c>
      <c r="F1501" s="2510">
        <v>0</v>
      </c>
      <c r="G1501" s="2512">
        <v>0</v>
      </c>
      <c r="H1501" s="2513">
        <v>0</v>
      </c>
      <c r="I1501" s="2510">
        <v>0</v>
      </c>
      <c r="J1501" s="2514">
        <v>0</v>
      </c>
    </row>
    <row r="1502" spans="1:10" x14ac:dyDescent="0.2">
      <c r="A1502" s="923" t="s">
        <v>966</v>
      </c>
      <c r="B1502" s="2510">
        <v>66.5</v>
      </c>
      <c r="C1502" s="2511">
        <v>2879999.9999999995</v>
      </c>
      <c r="D1502" s="2512">
        <v>191.51999999999998</v>
      </c>
      <c r="E1502" s="2513">
        <v>0.66066379922019813</v>
      </c>
      <c r="F1502" s="2510">
        <v>0.53599016808651678</v>
      </c>
      <c r="G1502" s="2512">
        <v>5.0012973935029213E-3</v>
      </c>
      <c r="H1502" s="2513">
        <v>0.39038845851572934</v>
      </c>
      <c r="I1502" s="2510">
        <v>0.35006039656639121</v>
      </c>
      <c r="J1502" s="2514">
        <v>4.1498724825072058E-3</v>
      </c>
    </row>
    <row r="1503" spans="1:10" x14ac:dyDescent="0.2">
      <c r="A1503" s="923" t="s">
        <v>965</v>
      </c>
      <c r="B1503" s="2510">
        <v>0</v>
      </c>
      <c r="C1503" s="2511">
        <v>1976000.0000000002</v>
      </c>
      <c r="D1503" s="2512">
        <v>0</v>
      </c>
      <c r="E1503" s="2513">
        <v>0</v>
      </c>
      <c r="F1503" s="2510">
        <v>0</v>
      </c>
      <c r="G1503" s="2512">
        <v>0</v>
      </c>
      <c r="H1503" s="2513">
        <v>0</v>
      </c>
      <c r="I1503" s="2510">
        <v>0</v>
      </c>
      <c r="J1503" s="2514">
        <v>0</v>
      </c>
    </row>
    <row r="1504" spans="1:10" x14ac:dyDescent="0.2">
      <c r="A1504" s="923" t="s">
        <v>1010</v>
      </c>
      <c r="B1504" s="2510">
        <v>497.7</v>
      </c>
      <c r="C1504" s="2511">
        <v>1299999.9999999998</v>
      </c>
      <c r="D1504" s="2512">
        <v>647.00999999999988</v>
      </c>
      <c r="E1504" s="2513">
        <v>4.9445469604795882</v>
      </c>
      <c r="F1504" s="2510">
        <v>4.0114632579948779</v>
      </c>
      <c r="G1504" s="2512">
        <v>3.7430762597690279E-2</v>
      </c>
      <c r="H1504" s="2513">
        <v>1.3188452200514935</v>
      </c>
      <c r="I1504" s="2510">
        <v>1.1826053528739597</v>
      </c>
      <c r="J1504" s="2514">
        <v>1.4019470524785858E-2</v>
      </c>
    </row>
    <row r="1505" spans="1:10" x14ac:dyDescent="0.2">
      <c r="A1505" s="923" t="s">
        <v>1011</v>
      </c>
      <c r="B1505" s="2510">
        <v>0</v>
      </c>
      <c r="C1505" s="2511">
        <v>1674000</v>
      </c>
      <c r="D1505" s="2512">
        <v>0</v>
      </c>
      <c r="E1505" s="2513">
        <v>0</v>
      </c>
      <c r="F1505" s="2510">
        <v>0</v>
      </c>
      <c r="G1505" s="2512">
        <v>0</v>
      </c>
      <c r="H1505" s="2513">
        <v>0</v>
      </c>
      <c r="I1505" s="2510">
        <v>0</v>
      </c>
      <c r="J1505" s="2514">
        <v>0</v>
      </c>
    </row>
    <row r="1506" spans="1:10" x14ac:dyDescent="0.2">
      <c r="A1506" s="923" t="s">
        <v>967</v>
      </c>
      <c r="B1506" s="2510">
        <v>385</v>
      </c>
      <c r="C1506" s="2511">
        <v>2320999.9999999995</v>
      </c>
      <c r="D1506" s="2512">
        <v>893.58499999999981</v>
      </c>
      <c r="E1506" s="2513">
        <v>3.8248956796958842</v>
      </c>
      <c r="F1506" s="2510">
        <v>3.1031009731324652</v>
      </c>
      <c r="G1506" s="2512">
        <v>2.895487964659586E-2</v>
      </c>
      <c r="H1506" s="2513">
        <v>1.8214560918064848</v>
      </c>
      <c r="I1506" s="2510">
        <v>1.6332953188480506</v>
      </c>
      <c r="J1506" s="2514">
        <v>1.9362279669388062E-2</v>
      </c>
    </row>
    <row r="1507" spans="1:10" x14ac:dyDescent="0.2">
      <c r="A1507" s="923" t="s">
        <v>968</v>
      </c>
      <c r="B1507" s="2510">
        <v>0</v>
      </c>
      <c r="C1507" s="2511">
        <v>1335000.0000000002</v>
      </c>
      <c r="D1507" s="2512">
        <v>0</v>
      </c>
      <c r="E1507" s="2513">
        <v>0</v>
      </c>
      <c r="F1507" s="2510">
        <v>0</v>
      </c>
      <c r="G1507" s="2512">
        <v>0</v>
      </c>
      <c r="H1507" s="2513">
        <v>0</v>
      </c>
      <c r="I1507" s="2510">
        <v>0</v>
      </c>
      <c r="J1507" s="2514">
        <v>0</v>
      </c>
    </row>
    <row r="1508" spans="1:10" x14ac:dyDescent="0.2">
      <c r="A1508" s="923" t="s">
        <v>969</v>
      </c>
      <c r="B1508" s="2510">
        <v>0</v>
      </c>
      <c r="C1508" s="2511">
        <v>1774999.9999999998</v>
      </c>
      <c r="D1508" s="2512">
        <v>0</v>
      </c>
      <c r="E1508" s="2513">
        <v>0</v>
      </c>
      <c r="F1508" s="2510">
        <v>0</v>
      </c>
      <c r="G1508" s="2512">
        <v>0</v>
      </c>
      <c r="H1508" s="2513">
        <v>0</v>
      </c>
      <c r="I1508" s="2510">
        <v>0</v>
      </c>
      <c r="J1508" s="2514">
        <v>0</v>
      </c>
    </row>
    <row r="1509" spans="1:10" x14ac:dyDescent="0.2">
      <c r="A1509" s="923" t="s">
        <v>970</v>
      </c>
      <c r="B1509" s="2510">
        <v>120</v>
      </c>
      <c r="C1509" s="2511">
        <v>1821999.9999999995</v>
      </c>
      <c r="D1509" s="2512">
        <v>218.63999999999993</v>
      </c>
      <c r="E1509" s="2513">
        <v>1.1921752767883276</v>
      </c>
      <c r="F1509" s="2510">
        <v>0.96720030331401519</v>
      </c>
      <c r="G1509" s="2512">
        <v>9.0248975521857212E-3</v>
      </c>
      <c r="H1509" s="2513">
        <v>0.44566902970905936</v>
      </c>
      <c r="I1509" s="2510">
        <v>0.39963035247115575</v>
      </c>
      <c r="J1509" s="2514">
        <v>4.7375110671228878E-3</v>
      </c>
    </row>
    <row r="1510" spans="1:10" x14ac:dyDescent="0.2">
      <c r="A1510" s="923" t="s">
        <v>971</v>
      </c>
      <c r="B1510" s="2510">
        <v>0</v>
      </c>
      <c r="C1510" s="2511">
        <v>1470000</v>
      </c>
      <c r="D1510" s="2512">
        <v>0</v>
      </c>
      <c r="E1510" s="2513">
        <v>0</v>
      </c>
      <c r="F1510" s="2510">
        <v>0</v>
      </c>
      <c r="G1510" s="2512">
        <v>0</v>
      </c>
      <c r="H1510" s="2513">
        <v>0</v>
      </c>
      <c r="I1510" s="2510">
        <v>0</v>
      </c>
      <c r="J1510" s="2514">
        <v>0</v>
      </c>
    </row>
    <row r="1511" spans="1:10" x14ac:dyDescent="0.2">
      <c r="A1511" s="923" t="s">
        <v>972</v>
      </c>
      <c r="B1511" s="2510">
        <v>40</v>
      </c>
      <c r="C1511" s="2511">
        <v>1270000</v>
      </c>
      <c r="D1511" s="2512">
        <v>50.8</v>
      </c>
      <c r="E1511" s="2513">
        <v>0.39739175892944251</v>
      </c>
      <c r="F1511" s="2510">
        <v>0.32240010110467171</v>
      </c>
      <c r="G1511" s="2512">
        <v>3.0082991840619075E-3</v>
      </c>
      <c r="H1511" s="2513">
        <v>0.1035491525302791</v>
      </c>
      <c r="I1511" s="2510">
        <v>9.285227728473619E-2</v>
      </c>
      <c r="J1511" s="2514">
        <v>1.1007389416842423E-3</v>
      </c>
    </row>
    <row r="1512" spans="1:10" x14ac:dyDescent="0.2">
      <c r="A1512" s="923" t="s">
        <v>973</v>
      </c>
      <c r="B1512" s="2510">
        <v>224</v>
      </c>
      <c r="C1512" s="2511">
        <v>7096999.9999999981</v>
      </c>
      <c r="D1512" s="2512">
        <v>1589.7279999999996</v>
      </c>
      <c r="E1512" s="2513">
        <v>2.225393850004878</v>
      </c>
      <c r="F1512" s="2510">
        <v>1.8054405661861617</v>
      </c>
      <c r="G1512" s="2512">
        <v>1.6846475430746681E-2</v>
      </c>
      <c r="H1512" s="2513">
        <v>3.2404525030247142</v>
      </c>
      <c r="I1512" s="2510">
        <v>2.9057060051832488</v>
      </c>
      <c r="J1512" s="2514">
        <v>3.4446368430822973E-2</v>
      </c>
    </row>
    <row r="1513" spans="1:10" x14ac:dyDescent="0.2">
      <c r="A1513" s="923" t="s">
        <v>293</v>
      </c>
      <c r="B1513" s="2510">
        <v>156</v>
      </c>
      <c r="C1513" s="2511">
        <v>1855999.9999999998</v>
      </c>
      <c r="D1513" s="2512">
        <v>289.53599999999994</v>
      </c>
      <c r="E1513" s="2513">
        <v>1.5498278598248256</v>
      </c>
      <c r="F1513" s="2510">
        <v>1.2573603943082197</v>
      </c>
      <c r="G1513" s="2512">
        <v>1.1732366817841438E-2</v>
      </c>
      <c r="H1513" s="2513">
        <v>0.5901812485631277</v>
      </c>
      <c r="I1513" s="2510">
        <v>0.52921411330538126</v>
      </c>
      <c r="J1513" s="2514">
        <v>6.2736919334545034E-3</v>
      </c>
    </row>
    <row r="1514" spans="1:10" x14ac:dyDescent="0.2">
      <c r="A1514" s="897" t="s">
        <v>975</v>
      </c>
      <c r="B1514" s="2510">
        <v>0</v>
      </c>
      <c r="C1514" s="2511">
        <v>1652000.0000000005</v>
      </c>
      <c r="D1514" s="2512">
        <v>0</v>
      </c>
      <c r="E1514" s="2513">
        <v>0</v>
      </c>
      <c r="F1514" s="2510">
        <v>0</v>
      </c>
      <c r="G1514" s="2512">
        <v>0</v>
      </c>
      <c r="H1514" s="2513">
        <v>0</v>
      </c>
      <c r="I1514" s="2510">
        <v>0</v>
      </c>
      <c r="J1514" s="2514">
        <v>0</v>
      </c>
    </row>
    <row r="1515" spans="1:10" x14ac:dyDescent="0.2">
      <c r="A1515" s="923" t="s">
        <v>1161</v>
      </c>
      <c r="B1515" s="2510">
        <v>0</v>
      </c>
      <c r="C1515" s="2511">
        <v>0</v>
      </c>
      <c r="D1515" s="2512">
        <v>0</v>
      </c>
      <c r="E1515" s="2513">
        <v>0</v>
      </c>
      <c r="F1515" s="2510">
        <v>0</v>
      </c>
      <c r="G1515" s="2512">
        <v>0</v>
      </c>
      <c r="H1515" s="2513">
        <v>0</v>
      </c>
      <c r="I1515" s="2510">
        <v>0</v>
      </c>
      <c r="J1515" s="2514">
        <v>0</v>
      </c>
    </row>
    <row r="1516" spans="1:10" x14ac:dyDescent="0.2">
      <c r="A1516" s="2515" t="s">
        <v>294</v>
      </c>
      <c r="B1516" s="2516">
        <v>2659.6440000000002</v>
      </c>
      <c r="C1516" s="2515"/>
      <c r="D1516" s="2517">
        <v>6834.7556399999994</v>
      </c>
      <c r="E1516" s="2518">
        <v>26.42301518215346</v>
      </c>
      <c r="F1516" s="2516">
        <v>21.436737362560841</v>
      </c>
      <c r="G1516" s="2517">
        <v>0.2000251218773787</v>
      </c>
      <c r="H1516" s="2518">
        <v>13.931755005384749</v>
      </c>
      <c r="I1516" s="2516">
        <v>12.492571375171151</v>
      </c>
      <c r="J1516" s="2519">
        <v>0.14809609625677178</v>
      </c>
    </row>
    <row r="1517" spans="1:10" x14ac:dyDescent="0.2">
      <c r="A1517" s="2520" t="s">
        <v>1840</v>
      </c>
      <c r="B1517" s="2521">
        <v>8195.3140000000003</v>
      </c>
      <c r="C1517" s="2520"/>
      <c r="D1517" s="2522">
        <v>45101.553603797234</v>
      </c>
      <c r="E1517" s="2523">
        <v>81.418756135977134</v>
      </c>
      <c r="F1517" s="2521">
        <v>66.054251554613302</v>
      </c>
      <c r="G1517" s="2522">
        <v>0.61634891048327811</v>
      </c>
      <c r="H1517" s="2523">
        <v>91.933615225829897</v>
      </c>
      <c r="I1517" s="2521">
        <v>82.436652779373489</v>
      </c>
      <c r="J1517" s="2524">
        <v>0.97726449571178919</v>
      </c>
    </row>
    <row r="1518" spans="1:10" x14ac:dyDescent="0.2">
      <c r="A1518" s="2525" t="s">
        <v>200</v>
      </c>
      <c r="B1518" s="2526">
        <v>10065.634</v>
      </c>
      <c r="C1518" s="2527"/>
      <c r="D1518" s="2528">
        <v>49058.827386487232</v>
      </c>
      <c r="E1518" s="2529">
        <v>100</v>
      </c>
      <c r="F1518" s="2510">
        <v>81.129035482065532</v>
      </c>
      <c r="G1518" s="2528">
        <v>0.75701096373164478</v>
      </c>
      <c r="H1518" s="2529">
        <v>100</v>
      </c>
      <c r="I1518" s="2510">
        <v>89.669760703821296</v>
      </c>
      <c r="J1518" s="2530">
        <v>1.0630110578281866</v>
      </c>
    </row>
    <row r="1519" spans="1:10" x14ac:dyDescent="0.2">
      <c r="A1519" s="2550" t="s">
        <v>1857</v>
      </c>
      <c r="B1519" s="2510"/>
      <c r="C1519" s="2509"/>
      <c r="D1519" s="2512"/>
      <c r="E1519" s="2513"/>
      <c r="F1519" s="2510">
        <v>0</v>
      </c>
      <c r="G1519" s="2512"/>
      <c r="H1519" s="2513"/>
      <c r="I1519" s="2510">
        <v>0</v>
      </c>
      <c r="J1519" s="2514">
        <v>0</v>
      </c>
    </row>
    <row r="1520" spans="1:10" x14ac:dyDescent="0.2">
      <c r="A1520" s="2160" t="s">
        <v>1841</v>
      </c>
      <c r="B1520" s="2510">
        <v>0</v>
      </c>
      <c r="C1520" s="2511">
        <v>6074131.1697809063</v>
      </c>
      <c r="D1520" s="2512">
        <v>0</v>
      </c>
      <c r="E1520" s="2513">
        <v>0</v>
      </c>
      <c r="F1520" s="2510">
        <v>0</v>
      </c>
      <c r="G1520" s="2512">
        <v>0</v>
      </c>
      <c r="H1520" s="2513">
        <v>0</v>
      </c>
      <c r="I1520" s="2510">
        <v>0</v>
      </c>
      <c r="J1520" s="2514">
        <v>0</v>
      </c>
    </row>
    <row r="1521" spans="1:10" x14ac:dyDescent="0.2">
      <c r="A1521" s="2160" t="s">
        <v>1842</v>
      </c>
      <c r="B1521" s="2510">
        <v>1912.6</v>
      </c>
      <c r="C1521" s="2511">
        <v>1319748.8219296124</v>
      </c>
      <c r="D1521" s="2512">
        <v>2524.1515968225767</v>
      </c>
      <c r="E1521" s="2513">
        <v>90.08185834455864</v>
      </c>
      <c r="F1521" s="2510">
        <v>15.415560834319878</v>
      </c>
      <c r="G1521" s="2512">
        <v>0.14384182548592009</v>
      </c>
      <c r="H1521" s="2513">
        <v>68.248485832513367</v>
      </c>
      <c r="I1521" s="2510">
        <v>4.6136461412771554</v>
      </c>
      <c r="J1521" s="2514">
        <v>5.4693542467265231E-2</v>
      </c>
    </row>
    <row r="1522" spans="1:10" x14ac:dyDescent="0.2">
      <c r="A1522" s="2547" t="s">
        <v>316</v>
      </c>
      <c r="B1522" s="2516">
        <v>1912.6</v>
      </c>
      <c r="C1522" s="2515"/>
      <c r="D1522" s="2517">
        <v>2524.1515968225767</v>
      </c>
      <c r="E1522" s="2518">
        <v>90.08185834455864</v>
      </c>
      <c r="F1522" s="2516">
        <v>15.415560834319878</v>
      </c>
      <c r="G1522" s="2517">
        <v>0.14384182548592009</v>
      </c>
      <c r="H1522" s="2518">
        <v>68.248485832513367</v>
      </c>
      <c r="I1522" s="2516">
        <v>4.6136461412771554</v>
      </c>
      <c r="J1522" s="2519">
        <v>5.4693542467265231E-2</v>
      </c>
    </row>
    <row r="1523" spans="1:10" x14ac:dyDescent="0.2">
      <c r="A1523" s="2160" t="s">
        <v>1843</v>
      </c>
      <c r="B1523" s="2510">
        <v>0</v>
      </c>
      <c r="C1523" s="2511">
        <v>7593939.7198018646</v>
      </c>
      <c r="D1523" s="2512">
        <v>0</v>
      </c>
      <c r="E1523" s="2513">
        <v>0</v>
      </c>
      <c r="F1523" s="2510">
        <v>0</v>
      </c>
      <c r="G1523" s="2512">
        <v>0</v>
      </c>
      <c r="H1523" s="2513">
        <v>0</v>
      </c>
      <c r="I1523" s="2510">
        <v>0</v>
      </c>
      <c r="J1523" s="2514">
        <v>0</v>
      </c>
    </row>
    <row r="1524" spans="1:10" x14ac:dyDescent="0.2">
      <c r="A1524" s="2547" t="s">
        <v>322</v>
      </c>
      <c r="B1524" s="2516">
        <v>0</v>
      </c>
      <c r="C1524" s="2531"/>
      <c r="D1524" s="2517">
        <v>0</v>
      </c>
      <c r="E1524" s="2518">
        <v>0</v>
      </c>
      <c r="F1524" s="2516">
        <v>0</v>
      </c>
      <c r="G1524" s="2517">
        <v>0</v>
      </c>
      <c r="H1524" s="2518">
        <v>0</v>
      </c>
      <c r="I1524" s="2516">
        <v>0</v>
      </c>
      <c r="J1524" s="2519">
        <v>0</v>
      </c>
    </row>
    <row r="1525" spans="1:10" x14ac:dyDescent="0.2">
      <c r="A1525" s="2160" t="s">
        <v>1543</v>
      </c>
      <c r="B1525" s="2510">
        <v>35.64</v>
      </c>
      <c r="C1525" s="2511">
        <v>8640000</v>
      </c>
      <c r="D1525" s="2512">
        <v>307.92959999999999</v>
      </c>
      <c r="E1525" s="2513">
        <v>1.6786141542403377</v>
      </c>
      <c r="F1525" s="2510">
        <v>0.28725849008426252</v>
      </c>
      <c r="G1525" s="2512">
        <v>2.6803945729991594E-3</v>
      </c>
      <c r="H1525" s="2513">
        <v>8.3258584664511766</v>
      </c>
      <c r="I1525" s="2510">
        <v>0.56283394888539173</v>
      </c>
      <c r="J1525" s="2514">
        <v>6.6722461027018129E-3</v>
      </c>
    </row>
    <row r="1526" spans="1:10" x14ac:dyDescent="0.2">
      <c r="A1526" s="2160" t="s">
        <v>212</v>
      </c>
      <c r="B1526" s="2510">
        <v>174</v>
      </c>
      <c r="C1526" s="2511">
        <v>4816000</v>
      </c>
      <c r="D1526" s="2512">
        <v>837.98400000000004</v>
      </c>
      <c r="E1526" s="2513">
        <v>8.195254288378754</v>
      </c>
      <c r="F1526" s="2510">
        <v>1.4024404398053218</v>
      </c>
      <c r="G1526" s="2512">
        <v>1.3086101450669296E-2</v>
      </c>
      <c r="H1526" s="2513">
        <v>22.657569071471602</v>
      </c>
      <c r="I1526" s="2510">
        <v>1.5316677702396138</v>
      </c>
      <c r="J1526" s="2514">
        <v>1.8157512230478904E-2</v>
      </c>
    </row>
    <row r="1527" spans="1:10" x14ac:dyDescent="0.2">
      <c r="A1527" s="2547" t="s">
        <v>317</v>
      </c>
      <c r="B1527" s="2516">
        <v>209.64</v>
      </c>
      <c r="C1527" s="2531"/>
      <c r="D1527" s="2517">
        <v>1145.9136000000001</v>
      </c>
      <c r="E1527" s="2518">
        <v>9.8738684426190915</v>
      </c>
      <c r="F1527" s="2516">
        <v>1.6896989298895844</v>
      </c>
      <c r="G1527" s="2517">
        <v>1.5766496023668457E-2</v>
      </c>
      <c r="H1527" s="2518">
        <v>30.983427537922779</v>
      </c>
      <c r="I1527" s="2516">
        <v>2.0945017191250055</v>
      </c>
      <c r="J1527" s="2519">
        <v>2.4829758333180716E-2</v>
      </c>
    </row>
    <row r="1528" spans="1:10" x14ac:dyDescent="0.2">
      <c r="A1528" s="2160" t="s">
        <v>1844</v>
      </c>
      <c r="B1528" s="2510">
        <v>0.94</v>
      </c>
      <c r="C1528" s="2511">
        <v>30220717.109895468</v>
      </c>
      <c r="D1528" s="2512">
        <v>28.407474083301739</v>
      </c>
      <c r="E1528" s="2513">
        <v>4.4273212822276017E-2</v>
      </c>
      <c r="F1528" s="2510">
        <v>7.5764023759597844E-3</v>
      </c>
      <c r="G1528" s="2512">
        <v>7.0695030825454819E-5</v>
      </c>
      <c r="H1528" s="2513">
        <v>0.76808662956386831</v>
      </c>
      <c r="I1528" s="2510">
        <v>5.1923201979167125E-2</v>
      </c>
      <c r="J1528" s="2514">
        <v>6.1553568815700985E-4</v>
      </c>
    </row>
    <row r="1529" spans="1:10" x14ac:dyDescent="0.2">
      <c r="A1529" s="2547" t="s">
        <v>318</v>
      </c>
      <c r="B1529" s="2516">
        <v>0.94</v>
      </c>
      <c r="C1529" s="2515"/>
      <c r="D1529" s="2517">
        <v>28.407474083301739</v>
      </c>
      <c r="E1529" s="2518">
        <v>4.4273212822276017E-2</v>
      </c>
      <c r="F1529" s="2516">
        <v>7.5764023759597844E-3</v>
      </c>
      <c r="G1529" s="2517">
        <v>7.0695030825454819E-5</v>
      </c>
      <c r="H1529" s="2518">
        <v>0.76808662956386831</v>
      </c>
      <c r="I1529" s="2516">
        <v>5.1923201979167125E-2</v>
      </c>
      <c r="J1529" s="2519">
        <v>6.1553568815700985E-4</v>
      </c>
    </row>
    <row r="1530" spans="1:10" x14ac:dyDescent="0.2">
      <c r="A1530" s="2532" t="s">
        <v>136</v>
      </c>
      <c r="B1530" s="2521">
        <v>2123.1799999999998</v>
      </c>
      <c r="C1530" s="2520"/>
      <c r="D1530" s="2522">
        <v>3698.4726709058782</v>
      </c>
      <c r="E1530" s="2523">
        <v>100</v>
      </c>
      <c r="F1530" s="2521">
        <v>17.112836166585421</v>
      </c>
      <c r="G1530" s="2522">
        <v>0.159679016540414</v>
      </c>
      <c r="H1530" s="2523">
        <v>100.00000000000001</v>
      </c>
      <c r="I1530" s="2521">
        <v>6.7600710623813276</v>
      </c>
      <c r="J1530" s="2524">
        <v>8.0138836488602955E-2</v>
      </c>
    </row>
    <row r="1531" spans="1:10" x14ac:dyDescent="0.2">
      <c r="A1531" s="2550" t="s">
        <v>1858</v>
      </c>
      <c r="B1531" s="2510"/>
      <c r="C1531" s="2509"/>
      <c r="D1531" s="2512"/>
      <c r="E1531" s="2513"/>
      <c r="F1531" s="2510">
        <v>0</v>
      </c>
      <c r="G1531" s="2512"/>
      <c r="H1531" s="2513"/>
      <c r="I1531" s="2510">
        <v>0</v>
      </c>
      <c r="J1531" s="2514">
        <v>0</v>
      </c>
    </row>
    <row r="1532" spans="1:10" x14ac:dyDescent="0.2">
      <c r="A1532" s="2159" t="s">
        <v>1545</v>
      </c>
      <c r="B1532" s="2510">
        <v>200</v>
      </c>
      <c r="C1532" s="2511">
        <v>8600000</v>
      </c>
      <c r="D1532" s="2512">
        <v>1720</v>
      </c>
      <c r="E1532" s="2513">
        <v>91.688442671801212</v>
      </c>
      <c r="F1532" s="2510">
        <v>1.6120005055233584</v>
      </c>
      <c r="G1532" s="2512">
        <v>1.5041495920309537E-2</v>
      </c>
      <c r="H1532" s="2513">
        <v>88.057958519581888</v>
      </c>
      <c r="I1532" s="2510">
        <v>3.1438172623965794</v>
      </c>
      <c r="J1532" s="2514">
        <v>3.7269113773560965E-2</v>
      </c>
    </row>
    <row r="1533" spans="1:10" x14ac:dyDescent="0.2">
      <c r="A1533" s="2159" t="s">
        <v>214</v>
      </c>
      <c r="B1533" s="2510">
        <v>5.33</v>
      </c>
      <c r="C1533" s="2511">
        <v>6300000</v>
      </c>
      <c r="D1533" s="2512">
        <v>33.579000000000001</v>
      </c>
      <c r="E1533" s="2513">
        <v>2.4434969972035021</v>
      </c>
      <c r="F1533" s="2510">
        <v>4.2959813472197503E-2</v>
      </c>
      <c r="G1533" s="2512">
        <v>4.0085586627624918E-4</v>
      </c>
      <c r="H1533" s="2513">
        <v>1.7191268541447911</v>
      </c>
      <c r="I1533" s="2510">
        <v>6.1375720845357411E-2</v>
      </c>
      <c r="J1533" s="2514">
        <v>7.2759277407116491E-4</v>
      </c>
    </row>
    <row r="1534" spans="1:10" x14ac:dyDescent="0.2">
      <c r="A1534" s="2159" t="s">
        <v>215</v>
      </c>
      <c r="B1534" s="2510">
        <v>0</v>
      </c>
      <c r="C1534" s="2511">
        <v>6000000</v>
      </c>
      <c r="D1534" s="2512">
        <v>0</v>
      </c>
      <c r="E1534" s="2513">
        <v>0</v>
      </c>
      <c r="F1534" s="2510">
        <v>0</v>
      </c>
      <c r="G1534" s="2512">
        <v>0</v>
      </c>
      <c r="H1534" s="2513">
        <v>0</v>
      </c>
      <c r="I1534" s="2510">
        <v>0</v>
      </c>
      <c r="J1534" s="2514">
        <v>0</v>
      </c>
    </row>
    <row r="1535" spans="1:10" x14ac:dyDescent="0.2">
      <c r="A1535" s="2159" t="s">
        <v>216</v>
      </c>
      <c r="B1535" s="2510">
        <v>12.8</v>
      </c>
      <c r="C1535" s="2511">
        <v>15600000</v>
      </c>
      <c r="D1535" s="2512">
        <v>199.68</v>
      </c>
      <c r="E1535" s="2513">
        <v>5.8680603309952772</v>
      </c>
      <c r="F1535" s="2510">
        <v>0.10316803235349496</v>
      </c>
      <c r="G1535" s="2512">
        <v>9.6265573889981046E-4</v>
      </c>
      <c r="H1535" s="2513">
        <v>10.222914626273321</v>
      </c>
      <c r="I1535" s="2510">
        <v>0.3649752505554355</v>
      </c>
      <c r="J1535" s="2514">
        <v>4.3266840920375893E-3</v>
      </c>
    </row>
    <row r="1536" spans="1:10" x14ac:dyDescent="0.2">
      <c r="A1536" s="2159" t="s">
        <v>1547</v>
      </c>
      <c r="B1536" s="2510">
        <v>0</v>
      </c>
      <c r="C1536" s="2511">
        <v>8000000</v>
      </c>
      <c r="D1536" s="2512">
        <v>0</v>
      </c>
      <c r="E1536" s="2513">
        <v>0</v>
      </c>
      <c r="F1536" s="2510">
        <v>0</v>
      </c>
      <c r="G1536" s="2512">
        <v>0</v>
      </c>
      <c r="H1536" s="2513">
        <v>0</v>
      </c>
      <c r="I1536" s="2510">
        <v>0</v>
      </c>
      <c r="J1536" s="2514">
        <v>0</v>
      </c>
    </row>
    <row r="1537" spans="1:10" x14ac:dyDescent="0.2">
      <c r="A1537" s="2159" t="s">
        <v>1548</v>
      </c>
      <c r="B1537" s="2510">
        <v>0</v>
      </c>
      <c r="C1537" s="2511">
        <v>6000000</v>
      </c>
      <c r="D1537" s="2512">
        <v>0</v>
      </c>
      <c r="E1537" s="2513">
        <v>0</v>
      </c>
      <c r="F1537" s="2510">
        <v>0</v>
      </c>
      <c r="G1537" s="2512">
        <v>0</v>
      </c>
      <c r="H1537" s="2513">
        <v>0</v>
      </c>
      <c r="I1537" s="2510">
        <v>0</v>
      </c>
      <c r="J1537" s="2514">
        <v>0</v>
      </c>
    </row>
    <row r="1538" spans="1:10" x14ac:dyDescent="0.2">
      <c r="A1538" s="2532" t="s">
        <v>128</v>
      </c>
      <c r="B1538" s="2521">
        <v>218.13000000000002</v>
      </c>
      <c r="C1538" s="2520"/>
      <c r="D1538" s="2522">
        <v>1953.259</v>
      </c>
      <c r="E1538" s="2523">
        <v>99.999999999999986</v>
      </c>
      <c r="F1538" s="2521">
        <v>1.7581283513490513</v>
      </c>
      <c r="G1538" s="2522">
        <v>1.6405007525485599E-2</v>
      </c>
      <c r="H1538" s="2523">
        <v>100</v>
      </c>
      <c r="I1538" s="2521">
        <v>3.5701682337973724</v>
      </c>
      <c r="J1538" s="2524">
        <v>4.2323390639669722E-2</v>
      </c>
    </row>
    <row r="1539" spans="1:10" ht="14.25" thickBot="1" x14ac:dyDescent="0.25">
      <c r="A1539" s="2533" t="s">
        <v>1845</v>
      </c>
      <c r="B1539" s="2526">
        <v>12406.944</v>
      </c>
      <c r="C1539" s="2534"/>
      <c r="D1539" s="2528">
        <v>54710.559057393111</v>
      </c>
      <c r="E1539" s="2535"/>
      <c r="F1539" s="2536">
        <v>100.00000000000001</v>
      </c>
      <c r="G1539" s="2537">
        <v>0.9330949877975443</v>
      </c>
      <c r="H1539" s="2538"/>
      <c r="I1539" s="2536">
        <v>100</v>
      </c>
      <c r="J1539" s="2539">
        <v>1.1854732849564593</v>
      </c>
    </row>
    <row r="1540" spans="1:10" ht="15" thickBot="1" x14ac:dyDescent="0.25">
      <c r="A1540" s="2540" t="s">
        <v>1846</v>
      </c>
      <c r="B1540" s="2541">
        <v>1329654.982852824</v>
      </c>
      <c r="C1540" s="2542"/>
      <c r="D1540" s="2543">
        <v>4615081.5671398742</v>
      </c>
      <c r="E1540" s="2544"/>
      <c r="F1540" s="2101"/>
      <c r="G1540" s="2101"/>
      <c r="H1540" s="2101"/>
      <c r="I1540" s="2101"/>
      <c r="J1540" s="2101"/>
    </row>
    <row r="1541" spans="1:10" ht="16.5" thickBot="1" x14ac:dyDescent="0.3">
      <c r="A1541" s="2545" t="s">
        <v>1847</v>
      </c>
      <c r="B1541" s="2552">
        <v>0.93309498779754441</v>
      </c>
      <c r="C1541" s="2546"/>
      <c r="D1541" s="2553">
        <v>1.1854732849564593</v>
      </c>
      <c r="E1541" s="2544"/>
      <c r="F1541" s="2101"/>
      <c r="G1541" s="2101"/>
      <c r="H1541" s="2101"/>
      <c r="I1541" s="2101"/>
      <c r="J1541" s="2101"/>
    </row>
    <row r="1542" spans="1:10" x14ac:dyDescent="0.2">
      <c r="A1542" s="471" t="s">
        <v>2035</v>
      </c>
      <c r="B1542" s="375"/>
      <c r="C1542" s="375"/>
      <c r="D1542" s="1794"/>
      <c r="E1542" s="375"/>
      <c r="F1542" s="375"/>
      <c r="H1542" s="375"/>
      <c r="I1542" s="375"/>
      <c r="J1542" s="375"/>
    </row>
    <row r="1543" spans="1:10" x14ac:dyDescent="0.2">
      <c r="A1543" s="375" t="s">
        <v>1848</v>
      </c>
      <c r="B1543" s="375"/>
      <c r="C1543" s="375"/>
      <c r="D1543" s="375"/>
      <c r="E1543" s="375"/>
      <c r="F1543" s="375"/>
      <c r="G1543" s="375"/>
      <c r="H1543" s="375"/>
      <c r="I1543" s="375"/>
      <c r="J1543" s="375"/>
    </row>
    <row r="1544" spans="1:10" x14ac:dyDescent="0.2">
      <c r="A1544" s="375" t="s">
        <v>2036</v>
      </c>
      <c r="B1544" s="375"/>
      <c r="C1544" s="375"/>
      <c r="D1544" s="375"/>
      <c r="E1544" s="375"/>
      <c r="F1544" s="375"/>
      <c r="G1544" s="375"/>
      <c r="H1544" s="375"/>
      <c r="I1544" s="375"/>
      <c r="J1544" s="375"/>
    </row>
    <row r="1548" spans="1:10" ht="13.5" thickBot="1" x14ac:dyDescent="0.25">
      <c r="A1548" s="3564" t="s">
        <v>2033</v>
      </c>
      <c r="B1548" s="3564"/>
      <c r="C1548" s="3564"/>
      <c r="D1548" s="3564"/>
      <c r="E1548" s="3564"/>
      <c r="F1548" s="3564"/>
      <c r="G1548" s="3564"/>
      <c r="H1548" s="3564"/>
      <c r="I1548" s="3564"/>
      <c r="J1548" s="3564"/>
    </row>
    <row r="1549" spans="1:10" ht="13.5" customHeight="1" thickBot="1" x14ac:dyDescent="0.25">
      <c r="A1549" s="3569" t="s">
        <v>377</v>
      </c>
      <c r="B1549" s="3575" t="s">
        <v>1270</v>
      </c>
      <c r="C1549" s="3575" t="s">
        <v>1837</v>
      </c>
      <c r="D1549" s="3577" t="s">
        <v>1849</v>
      </c>
      <c r="E1549" s="3571" t="s">
        <v>1854</v>
      </c>
      <c r="F1549" s="3572"/>
      <c r="G1549" s="3573"/>
      <c r="H1549" s="3571" t="s">
        <v>1855</v>
      </c>
      <c r="I1549" s="3572"/>
      <c r="J1549" s="3574"/>
    </row>
    <row r="1550" spans="1:10" ht="13.5" customHeight="1" thickBot="1" x14ac:dyDescent="0.25">
      <c r="A1550" s="3570"/>
      <c r="B1550" s="3576"/>
      <c r="C1550" s="3576"/>
      <c r="D1550" s="3578"/>
      <c r="E1550" s="2500" t="s">
        <v>1853</v>
      </c>
      <c r="F1550" s="2499" t="s">
        <v>1229</v>
      </c>
      <c r="G1550" s="2501" t="s">
        <v>1838</v>
      </c>
      <c r="H1550" s="2500" t="s">
        <v>1853</v>
      </c>
      <c r="I1550" s="2499" t="s">
        <v>1229</v>
      </c>
      <c r="J1550" s="2502" t="s">
        <v>1838</v>
      </c>
    </row>
    <row r="1551" spans="1:10" x14ac:dyDescent="0.2">
      <c r="A1551" s="2551" t="s">
        <v>1856</v>
      </c>
      <c r="B1551" s="2503"/>
      <c r="C1551" s="2503"/>
      <c r="D1551" s="2504"/>
      <c r="E1551" s="2505"/>
      <c r="F1551" s="2506"/>
      <c r="G1551" s="2507"/>
      <c r="H1551" s="2505"/>
      <c r="I1551" s="2506"/>
      <c r="J1551" s="2508"/>
    </row>
    <row r="1552" spans="1:10" x14ac:dyDescent="0.2">
      <c r="A1552" s="923" t="s">
        <v>416</v>
      </c>
      <c r="B1552" s="2510">
        <v>0</v>
      </c>
      <c r="C1552" s="2511">
        <v>3800000</v>
      </c>
      <c r="D1552" s="2512">
        <v>0</v>
      </c>
      <c r="E1552" s="2513">
        <v>0</v>
      </c>
      <c r="F1552" s="2510">
        <v>0</v>
      </c>
      <c r="G1552" s="2512">
        <v>0</v>
      </c>
      <c r="H1552" s="2513">
        <v>0</v>
      </c>
      <c r="I1552" s="2510">
        <v>0</v>
      </c>
      <c r="J1552" s="2514">
        <v>0</v>
      </c>
    </row>
    <row r="1553" spans="1:10" x14ac:dyDescent="0.2">
      <c r="A1553" s="923" t="s">
        <v>417</v>
      </c>
      <c r="B1553" s="2510">
        <v>0</v>
      </c>
      <c r="C1553" s="2511">
        <v>1006400</v>
      </c>
      <c r="D1553" s="2512">
        <v>0</v>
      </c>
      <c r="E1553" s="2513">
        <v>0</v>
      </c>
      <c r="F1553" s="2510">
        <v>0</v>
      </c>
      <c r="G1553" s="2512">
        <v>0</v>
      </c>
      <c r="H1553" s="2513">
        <v>0</v>
      </c>
      <c r="I1553" s="2510">
        <v>0</v>
      </c>
      <c r="J1553" s="2514">
        <v>0</v>
      </c>
    </row>
    <row r="1554" spans="1:10" x14ac:dyDescent="0.2">
      <c r="A1554" s="923" t="s">
        <v>285</v>
      </c>
      <c r="B1554" s="2510">
        <v>163.44</v>
      </c>
      <c r="C1554" s="2511">
        <v>1367762.75</v>
      </c>
      <c r="D1554" s="2512">
        <v>223.54714385999998</v>
      </c>
      <c r="E1554" s="2513">
        <v>2.2559853178752882</v>
      </c>
      <c r="F1554" s="2510">
        <v>2.0086562465780391</v>
      </c>
      <c r="G1554" s="2512">
        <v>1.2291910466076953E-2</v>
      </c>
      <c r="H1554" s="2513">
        <v>0.68287237749900187</v>
      </c>
      <c r="I1554" s="2510">
        <v>0.65351947288407453</v>
      </c>
      <c r="J1554" s="2514">
        <v>4.8438394989958949E-3</v>
      </c>
    </row>
    <row r="1555" spans="1:10" x14ac:dyDescent="0.2">
      <c r="A1555" s="923" t="s">
        <v>206</v>
      </c>
      <c r="B1555" s="2510">
        <v>130.84</v>
      </c>
      <c r="C1555" s="2511">
        <v>5133502</v>
      </c>
      <c r="D1555" s="2512">
        <v>671.66740168000001</v>
      </c>
      <c r="E1555" s="2513">
        <v>1.806002930682836</v>
      </c>
      <c r="F1555" s="2510">
        <v>1.6080065057652391</v>
      </c>
      <c r="G1555" s="2512">
        <v>9.8401466310664987E-3</v>
      </c>
      <c r="H1555" s="2513">
        <v>2.0517511767497414</v>
      </c>
      <c r="I1555" s="2510">
        <v>1.9635577476857755</v>
      </c>
      <c r="J1555" s="2514">
        <v>1.4553749308839532E-2</v>
      </c>
    </row>
    <row r="1556" spans="1:10" x14ac:dyDescent="0.2">
      <c r="A1556" s="923" t="s">
        <v>435</v>
      </c>
      <c r="B1556" s="2510">
        <v>0</v>
      </c>
      <c r="C1556" s="2511">
        <v>1029687.5</v>
      </c>
      <c r="D1556" s="2512">
        <v>0</v>
      </c>
      <c r="E1556" s="2513">
        <v>0</v>
      </c>
      <c r="F1556" s="2510">
        <v>0</v>
      </c>
      <c r="G1556" s="2512">
        <v>0</v>
      </c>
      <c r="H1556" s="2513">
        <v>0</v>
      </c>
      <c r="I1556" s="2510">
        <v>0</v>
      </c>
      <c r="J1556" s="2514">
        <v>0</v>
      </c>
    </row>
    <row r="1557" spans="1:10" x14ac:dyDescent="0.2">
      <c r="A1557" s="925" t="s">
        <v>437</v>
      </c>
      <c r="B1557" s="2510">
        <v>0</v>
      </c>
      <c r="C1557" s="2511">
        <v>7750000</v>
      </c>
      <c r="D1557" s="2512">
        <v>0</v>
      </c>
      <c r="E1557" s="2513">
        <v>0</v>
      </c>
      <c r="F1557" s="2510">
        <v>0</v>
      </c>
      <c r="G1557" s="2512">
        <v>0</v>
      </c>
      <c r="H1557" s="2513">
        <v>0</v>
      </c>
      <c r="I1557" s="2510">
        <v>0</v>
      </c>
      <c r="J1557" s="2514">
        <v>0</v>
      </c>
    </row>
    <row r="1558" spans="1:10" x14ac:dyDescent="0.2">
      <c r="A1558" s="2097" t="s">
        <v>436</v>
      </c>
      <c r="B1558" s="2510">
        <v>0</v>
      </c>
      <c r="C1558" s="2511">
        <v>0</v>
      </c>
      <c r="D1558" s="2512">
        <v>0</v>
      </c>
      <c r="E1558" s="2513">
        <v>0</v>
      </c>
      <c r="F1558" s="2510">
        <v>0</v>
      </c>
      <c r="G1558" s="2512">
        <v>0</v>
      </c>
      <c r="H1558" s="2513">
        <v>0</v>
      </c>
      <c r="I1558" s="2510">
        <v>0</v>
      </c>
      <c r="J1558" s="2514">
        <v>0</v>
      </c>
    </row>
    <row r="1559" spans="1:10" x14ac:dyDescent="0.2">
      <c r="A1559" s="2515" t="s">
        <v>286</v>
      </c>
      <c r="B1559" s="2516">
        <v>294.27999999999997</v>
      </c>
      <c r="C1559" s="2515"/>
      <c r="D1559" s="2517">
        <v>895.21454554000002</v>
      </c>
      <c r="E1559" s="2518">
        <v>4.0619882485581238</v>
      </c>
      <c r="F1559" s="2516">
        <v>3.6166627523432782</v>
      </c>
      <c r="G1559" s="2517">
        <v>2.213205709714345E-2</v>
      </c>
      <c r="H1559" s="2518">
        <v>2.7346235542487434</v>
      </c>
      <c r="I1559" s="2516">
        <v>2.61707722056985</v>
      </c>
      <c r="J1559" s="2519">
        <v>1.9397588807835424E-2</v>
      </c>
    </row>
    <row r="1560" spans="1:10" x14ac:dyDescent="0.2">
      <c r="A1560" s="931" t="s">
        <v>418</v>
      </c>
      <c r="B1560" s="2510">
        <v>19</v>
      </c>
      <c r="C1560" s="2511">
        <v>3883500</v>
      </c>
      <c r="D1560" s="2512">
        <v>73.786500000000004</v>
      </c>
      <c r="E1560" s="2513">
        <v>0.26225967351707336</v>
      </c>
      <c r="F1560" s="2510">
        <v>0.23350751765163208</v>
      </c>
      <c r="G1560" s="2512">
        <v>1.4289421124294059E-3</v>
      </c>
      <c r="H1560" s="2513">
        <v>0.22539658441749374</v>
      </c>
      <c r="I1560" s="2510">
        <v>0.21570803255782103</v>
      </c>
      <c r="J1560" s="2514">
        <v>1.5988124787516607E-3</v>
      </c>
    </row>
    <row r="1561" spans="1:10" x14ac:dyDescent="0.2">
      <c r="A1561" s="931" t="s">
        <v>419</v>
      </c>
      <c r="B1561" s="2510">
        <v>0</v>
      </c>
      <c r="C1561" s="2511">
        <v>1010499.9999999999</v>
      </c>
      <c r="D1561" s="2512">
        <v>0</v>
      </c>
      <c r="E1561" s="2513">
        <v>0</v>
      </c>
      <c r="F1561" s="2510">
        <v>0</v>
      </c>
      <c r="G1561" s="2512">
        <v>0</v>
      </c>
      <c r="H1561" s="2513">
        <v>0</v>
      </c>
      <c r="I1561" s="2510">
        <v>0</v>
      </c>
      <c r="J1561" s="2514">
        <v>0</v>
      </c>
    </row>
    <row r="1562" spans="1:10" x14ac:dyDescent="0.2">
      <c r="A1562" s="923" t="s">
        <v>97</v>
      </c>
      <c r="B1562" s="2510">
        <v>0</v>
      </c>
      <c r="C1562" s="2511">
        <v>998500</v>
      </c>
      <c r="D1562" s="2512">
        <v>0</v>
      </c>
      <c r="E1562" s="2513">
        <v>0</v>
      </c>
      <c r="F1562" s="2510">
        <v>0</v>
      </c>
      <c r="G1562" s="2512">
        <v>0</v>
      </c>
      <c r="H1562" s="2513">
        <v>0</v>
      </c>
      <c r="I1562" s="2510">
        <v>0</v>
      </c>
      <c r="J1562" s="2514">
        <v>0</v>
      </c>
    </row>
    <row r="1563" spans="1:10" x14ac:dyDescent="0.2">
      <c r="A1563" s="923" t="s">
        <v>423</v>
      </c>
      <c r="B1563" s="2510">
        <v>0</v>
      </c>
      <c r="C1563" s="2511">
        <v>1897499.9999999998</v>
      </c>
      <c r="D1563" s="2512">
        <v>0</v>
      </c>
      <c r="E1563" s="2513">
        <v>0</v>
      </c>
      <c r="F1563" s="2510">
        <v>0</v>
      </c>
      <c r="G1563" s="2512">
        <v>0</v>
      </c>
      <c r="H1563" s="2513">
        <v>0</v>
      </c>
      <c r="I1563" s="2510">
        <v>0</v>
      </c>
      <c r="J1563" s="2514">
        <v>0</v>
      </c>
    </row>
    <row r="1564" spans="1:10" x14ac:dyDescent="0.2">
      <c r="A1564" s="923" t="s">
        <v>424</v>
      </c>
      <c r="B1564" s="2510">
        <v>129.89500000000001</v>
      </c>
      <c r="C1564" s="2511">
        <v>1520140</v>
      </c>
      <c r="D1564" s="2512">
        <v>197.45858530000001</v>
      </c>
      <c r="E1564" s="2513">
        <v>1.7929589627105396</v>
      </c>
      <c r="F1564" s="2510">
        <v>1.5963925792294082</v>
      </c>
      <c r="G1564" s="2512">
        <v>9.7690755628430381E-3</v>
      </c>
      <c r="H1564" s="2513">
        <v>0.60317931722646201</v>
      </c>
      <c r="I1564" s="2510">
        <v>0.5772519762654913</v>
      </c>
      <c r="J1564" s="2514">
        <v>4.2785502797163333E-3</v>
      </c>
    </row>
    <row r="1565" spans="1:10" x14ac:dyDescent="0.2">
      <c r="A1565" s="923" t="s">
        <v>429</v>
      </c>
      <c r="B1565" s="2510">
        <v>0</v>
      </c>
      <c r="C1565" s="2511">
        <v>1595500</v>
      </c>
      <c r="D1565" s="2512">
        <v>0</v>
      </c>
      <c r="E1565" s="2513">
        <v>0</v>
      </c>
      <c r="F1565" s="2510">
        <v>0</v>
      </c>
      <c r="G1565" s="2512">
        <v>0</v>
      </c>
      <c r="H1565" s="2513">
        <v>0</v>
      </c>
      <c r="I1565" s="2510">
        <v>0</v>
      </c>
      <c r="J1565" s="2514">
        <v>0</v>
      </c>
    </row>
    <row r="1566" spans="1:10" x14ac:dyDescent="0.2">
      <c r="A1566" s="923" t="s">
        <v>430</v>
      </c>
      <c r="B1566" s="2510">
        <v>0</v>
      </c>
      <c r="C1566" s="2511">
        <v>949000</v>
      </c>
      <c r="D1566" s="2512">
        <v>0</v>
      </c>
      <c r="E1566" s="2513">
        <v>0</v>
      </c>
      <c r="F1566" s="2510">
        <v>0</v>
      </c>
      <c r="G1566" s="2512">
        <v>0</v>
      </c>
      <c r="H1566" s="2513">
        <v>0</v>
      </c>
      <c r="I1566" s="2510">
        <v>0</v>
      </c>
      <c r="J1566" s="2514">
        <v>0</v>
      </c>
    </row>
    <row r="1567" spans="1:10" x14ac:dyDescent="0.2">
      <c r="A1567" s="923" t="s">
        <v>287</v>
      </c>
      <c r="B1567" s="2510">
        <v>0</v>
      </c>
      <c r="C1567" s="2511">
        <v>1286500.0000000002</v>
      </c>
      <c r="D1567" s="2512">
        <v>0</v>
      </c>
      <c r="E1567" s="2513">
        <v>0</v>
      </c>
      <c r="F1567" s="2510">
        <v>0</v>
      </c>
      <c r="G1567" s="2512">
        <v>0</v>
      </c>
      <c r="H1567" s="2513">
        <v>0</v>
      </c>
      <c r="I1567" s="2510">
        <v>0</v>
      </c>
      <c r="J1567" s="2514">
        <v>0</v>
      </c>
    </row>
    <row r="1568" spans="1:10" x14ac:dyDescent="0.2">
      <c r="A1568" s="923" t="s">
        <v>433</v>
      </c>
      <c r="B1568" s="2510">
        <v>0</v>
      </c>
      <c r="C1568" s="2511">
        <v>1540000</v>
      </c>
      <c r="D1568" s="2512">
        <v>0</v>
      </c>
      <c r="E1568" s="2513">
        <v>0</v>
      </c>
      <c r="F1568" s="2510">
        <v>0</v>
      </c>
      <c r="G1568" s="2512">
        <v>0</v>
      </c>
      <c r="H1568" s="2513">
        <v>0</v>
      </c>
      <c r="I1568" s="2510">
        <v>0</v>
      </c>
      <c r="J1568" s="2514">
        <v>0</v>
      </c>
    </row>
    <row r="1569" spans="1:10" x14ac:dyDescent="0.2">
      <c r="A1569" s="923" t="s">
        <v>434</v>
      </c>
      <c r="B1569" s="2510">
        <v>0</v>
      </c>
      <c r="C1569" s="2511">
        <v>905500</v>
      </c>
      <c r="D1569" s="2512">
        <v>0</v>
      </c>
      <c r="E1569" s="2513">
        <v>0</v>
      </c>
      <c r="F1569" s="2510">
        <v>0</v>
      </c>
      <c r="G1569" s="2512">
        <v>0</v>
      </c>
      <c r="H1569" s="2513">
        <v>0</v>
      </c>
      <c r="I1569" s="2510">
        <v>0</v>
      </c>
      <c r="J1569" s="2514">
        <v>0</v>
      </c>
    </row>
    <row r="1570" spans="1:10" x14ac:dyDescent="0.2">
      <c r="A1570" s="897" t="s">
        <v>99</v>
      </c>
      <c r="B1570" s="2510">
        <v>348.99700000000001</v>
      </c>
      <c r="C1570" s="2511">
        <v>1688500</v>
      </c>
      <c r="D1570" s="2512">
        <v>589.28143450000005</v>
      </c>
      <c r="E1570" s="2513">
        <v>4.8172546988651606</v>
      </c>
      <c r="F1570" s="2510">
        <v>4.2891275335719286</v>
      </c>
      <c r="G1570" s="2512">
        <v>2.6247184758501338E-2</v>
      </c>
      <c r="H1570" s="2513">
        <v>1.800085687719855</v>
      </c>
      <c r="I1570" s="2510">
        <v>1.7227099653574229</v>
      </c>
      <c r="J1570" s="2514">
        <v>1.2768602806411462E-2</v>
      </c>
    </row>
    <row r="1571" spans="1:10" x14ac:dyDescent="0.2">
      <c r="A1571" s="2515" t="s">
        <v>288</v>
      </c>
      <c r="B1571" s="2516">
        <v>497.89200000000005</v>
      </c>
      <c r="C1571" s="2515"/>
      <c r="D1571" s="2517">
        <v>860.52651980000007</v>
      </c>
      <c r="E1571" s="2518">
        <v>6.8724733350927742</v>
      </c>
      <c r="F1571" s="2516">
        <v>6.1190276304529698</v>
      </c>
      <c r="G1571" s="2517">
        <v>3.7445202433773785E-2</v>
      </c>
      <c r="H1571" s="2518">
        <v>2.6286615893638103</v>
      </c>
      <c r="I1571" s="2516">
        <v>2.5156699741807351</v>
      </c>
      <c r="J1571" s="2519">
        <v>1.8645965564879456E-2</v>
      </c>
    </row>
    <row r="1572" spans="1:10" x14ac:dyDescent="0.2">
      <c r="A1572" s="2520" t="s">
        <v>113</v>
      </c>
      <c r="B1572" s="2521">
        <v>792.17200000000003</v>
      </c>
      <c r="C1572" s="2520"/>
      <c r="D1572" s="2522">
        <v>1755.7410653400002</v>
      </c>
      <c r="E1572" s="2523">
        <v>10.934461583650897</v>
      </c>
      <c r="F1572" s="2521">
        <v>9.7356903827962462</v>
      </c>
      <c r="G1572" s="2522">
        <v>5.9577259530917234E-2</v>
      </c>
      <c r="H1572" s="2523">
        <v>5.3632851436125542</v>
      </c>
      <c r="I1572" s="2521">
        <v>5.1327471947505856</v>
      </c>
      <c r="J1572" s="2524">
        <v>3.8043554372714887E-2</v>
      </c>
    </row>
    <row r="1573" spans="1:10" x14ac:dyDescent="0.2">
      <c r="A1573" s="923" t="s">
        <v>911</v>
      </c>
      <c r="B1573" s="2510">
        <v>0</v>
      </c>
      <c r="C1573" s="2511">
        <v>4620000.0000000009</v>
      </c>
      <c r="D1573" s="2512">
        <v>0</v>
      </c>
      <c r="E1573" s="2513">
        <v>0</v>
      </c>
      <c r="F1573" s="2510">
        <v>0</v>
      </c>
      <c r="G1573" s="2512">
        <v>0</v>
      </c>
      <c r="H1573" s="2513">
        <v>0</v>
      </c>
      <c r="I1573" s="2510">
        <v>0</v>
      </c>
      <c r="J1573" s="2514">
        <v>0</v>
      </c>
    </row>
    <row r="1574" spans="1:10" x14ac:dyDescent="0.2">
      <c r="A1574" s="923" t="s">
        <v>912</v>
      </c>
      <c r="B1574" s="2510">
        <v>15</v>
      </c>
      <c r="C1574" s="2511">
        <v>918000</v>
      </c>
      <c r="D1574" s="2512">
        <v>13.77</v>
      </c>
      <c r="E1574" s="2513">
        <v>0.20704711067137371</v>
      </c>
      <c r="F1574" s="2510">
        <v>0.18434804025128851</v>
      </c>
      <c r="G1574" s="2512">
        <v>1.1281121940232152E-3</v>
      </c>
      <c r="H1574" s="2513">
        <v>4.2063398689853683E-2</v>
      </c>
      <c r="I1574" s="2510">
        <v>4.0255325951511392E-2</v>
      </c>
      <c r="J1574" s="2514">
        <v>2.9836959108252005E-4</v>
      </c>
    </row>
    <row r="1575" spans="1:10" x14ac:dyDescent="0.2">
      <c r="A1575" s="923" t="s">
        <v>913</v>
      </c>
      <c r="B1575" s="2510">
        <v>69.599999999999994</v>
      </c>
      <c r="C1575" s="2511">
        <v>1310000.0000000002</v>
      </c>
      <c r="D1575" s="2512">
        <v>91.176000000000016</v>
      </c>
      <c r="E1575" s="2513">
        <v>0.96069859351517395</v>
      </c>
      <c r="F1575" s="2510">
        <v>0.85537490676597849</v>
      </c>
      <c r="G1575" s="2512">
        <v>5.2344405802677184E-3</v>
      </c>
      <c r="H1575" s="2513">
        <v>0.27851651698954977</v>
      </c>
      <c r="I1575" s="2510">
        <v>0.2665446331848223</v>
      </c>
      <c r="J1575" s="2514">
        <v>1.975609719429183E-3</v>
      </c>
    </row>
    <row r="1576" spans="1:10" x14ac:dyDescent="0.2">
      <c r="A1576" s="897" t="s">
        <v>914</v>
      </c>
      <c r="B1576" s="2510">
        <v>40</v>
      </c>
      <c r="C1576" s="2511">
        <v>1335000</v>
      </c>
      <c r="D1576" s="2512">
        <v>53.4</v>
      </c>
      <c r="E1576" s="2513">
        <v>0.55212562845699664</v>
      </c>
      <c r="F1576" s="2510">
        <v>0.49159477400343599</v>
      </c>
      <c r="G1576" s="2512">
        <v>3.0082991840619075E-3</v>
      </c>
      <c r="H1576" s="2513">
        <v>0.16312167683646961</v>
      </c>
      <c r="I1576" s="2510">
        <v>0.15610997863549078</v>
      </c>
      <c r="J1576" s="2514">
        <v>1.1570759741326485E-3</v>
      </c>
    </row>
    <row r="1577" spans="1:10" x14ac:dyDescent="0.2">
      <c r="A1577" s="2520" t="s">
        <v>289</v>
      </c>
      <c r="B1577" s="2521">
        <v>124.6</v>
      </c>
      <c r="C1577" s="2520"/>
      <c r="D1577" s="2522">
        <v>158.346</v>
      </c>
      <c r="E1577" s="2523">
        <v>1.7198713326435442</v>
      </c>
      <c r="F1577" s="2521">
        <v>1.531317721020703</v>
      </c>
      <c r="G1577" s="2522">
        <v>9.370851958352841E-3</v>
      </c>
      <c r="H1577" s="2523">
        <v>0.48370159251587302</v>
      </c>
      <c r="I1577" s="2521">
        <v>0.46290993777182449</v>
      </c>
      <c r="J1577" s="2524">
        <v>3.4310552846443512E-3</v>
      </c>
    </row>
    <row r="1578" spans="1:10" x14ac:dyDescent="0.2">
      <c r="A1578" s="923" t="s">
        <v>952</v>
      </c>
      <c r="B1578" s="2510">
        <v>67.795000000000016</v>
      </c>
      <c r="C1578" s="2511">
        <v>8061000.0000000028</v>
      </c>
      <c r="D1578" s="2512">
        <v>546.49549500000035</v>
      </c>
      <c r="E1578" s="2513">
        <v>0.9357839245310523</v>
      </c>
      <c r="F1578" s="2510">
        <v>0.83319169258907377</v>
      </c>
      <c r="G1578" s="2512">
        <v>5.0986910795869263E-3</v>
      </c>
      <c r="H1578" s="2513">
        <v>1.669386919999561</v>
      </c>
      <c r="I1578" s="2510">
        <v>1.5976292143977906</v>
      </c>
      <c r="J1578" s="2514">
        <v>1.1841513244124144E-2</v>
      </c>
    </row>
    <row r="1579" spans="1:10" x14ac:dyDescent="0.2">
      <c r="A1579" s="923" t="s">
        <v>290</v>
      </c>
      <c r="B1579" s="2510">
        <v>939.0903894708099</v>
      </c>
      <c r="C1579" s="2511">
        <v>12158464</v>
      </c>
      <c r="D1579" s="2512">
        <v>11417.896693126822</v>
      </c>
      <c r="E1579" s="2513">
        <v>12.962396786612414</v>
      </c>
      <c r="F1579" s="2510">
        <v>11.541298194517537</v>
      </c>
      <c r="G1579" s="2512">
        <v>7.0626621310135404E-2</v>
      </c>
      <c r="H1579" s="2513">
        <v>34.878398024876937</v>
      </c>
      <c r="I1579" s="2510">
        <v>33.379168704611786</v>
      </c>
      <c r="J1579" s="2514">
        <v>0.24740400634355175</v>
      </c>
    </row>
    <row r="1580" spans="1:10" x14ac:dyDescent="0.2">
      <c r="A1580" s="923" t="s">
        <v>75</v>
      </c>
      <c r="B1580" s="2510">
        <v>935.81061052919017</v>
      </c>
      <c r="C1580" s="2511">
        <v>13258464</v>
      </c>
      <c r="D1580" s="2512">
        <v>12407.411290519289</v>
      </c>
      <c r="E1580" s="2513">
        <v>12.917125536378871</v>
      </c>
      <c r="F1580" s="2510">
        <v>11.500990139827866</v>
      </c>
      <c r="G1580" s="2512">
        <v>7.0379957402285961E-2</v>
      </c>
      <c r="H1580" s="2513">
        <v>37.901081178075877</v>
      </c>
      <c r="I1580" s="2510">
        <v>36.271923436043323</v>
      </c>
      <c r="J1580" s="2514">
        <v>0.26884489710565596</v>
      </c>
    </row>
    <row r="1581" spans="1:10" x14ac:dyDescent="0.2">
      <c r="A1581" s="923" t="s">
        <v>205</v>
      </c>
      <c r="B1581" s="2510">
        <v>382</v>
      </c>
      <c r="C1581" s="2511">
        <v>3219999.9999999995</v>
      </c>
      <c r="D1581" s="2512">
        <v>1230.0399999999997</v>
      </c>
      <c r="E1581" s="2513">
        <v>5.2727997517643175</v>
      </c>
      <c r="F1581" s="2510">
        <v>4.6947300917328132</v>
      </c>
      <c r="G1581" s="2512">
        <v>2.8729257207791216E-2</v>
      </c>
      <c r="H1581" s="2513">
        <v>3.757419239249645</v>
      </c>
      <c r="I1581" s="2510">
        <v>3.5959085790411809</v>
      </c>
      <c r="J1581" s="2514">
        <v>2.665261668955286E-2</v>
      </c>
    </row>
    <row r="1582" spans="1:10" x14ac:dyDescent="0.2">
      <c r="A1582" s="923" t="s">
        <v>93</v>
      </c>
      <c r="B1582" s="2510">
        <v>620.75</v>
      </c>
      <c r="C1582" s="2511">
        <v>120000</v>
      </c>
      <c r="D1582" s="2512">
        <v>74.489999999999995</v>
      </c>
      <c r="E1582" s="2513">
        <v>8.568299596617015</v>
      </c>
      <c r="F1582" s="2510">
        <v>7.6289363990658217</v>
      </c>
      <c r="G1582" s="2512">
        <v>4.6685042962660725E-2</v>
      </c>
      <c r="H1582" s="2513">
        <v>0.22754557504772699</v>
      </c>
      <c r="I1582" s="2510">
        <v>0.2177646499729908</v>
      </c>
      <c r="J1582" s="2514">
        <v>1.6140559796468347E-3</v>
      </c>
    </row>
    <row r="1583" spans="1:10" x14ac:dyDescent="0.2">
      <c r="A1583" s="897" t="s">
        <v>219</v>
      </c>
      <c r="B1583" s="2510">
        <v>615.16</v>
      </c>
      <c r="C1583" s="2511">
        <v>934000</v>
      </c>
      <c r="D1583" s="2512">
        <v>574.55944</v>
      </c>
      <c r="E1583" s="2513">
        <v>8.4911400400401504</v>
      </c>
      <c r="F1583" s="2510">
        <v>7.5602360293988413</v>
      </c>
      <c r="G1583" s="2512">
        <v>4.6264633151688071E-2</v>
      </c>
      <c r="H1583" s="2513">
        <v>1.7551142190079205</v>
      </c>
      <c r="I1583" s="2510">
        <v>1.6796715712213399</v>
      </c>
      <c r="J1583" s="2514">
        <v>1.2449605313391555E-2</v>
      </c>
    </row>
    <row r="1584" spans="1:10" x14ac:dyDescent="0.2">
      <c r="A1584" s="2515" t="s">
        <v>1839</v>
      </c>
      <c r="B1584" s="2516">
        <v>3560.6059999999998</v>
      </c>
      <c r="C1584" s="2515"/>
      <c r="D1584" s="2517">
        <v>26250.892918646117</v>
      </c>
      <c r="E1584" s="2518">
        <v>49.147545635943821</v>
      </c>
      <c r="F1584" s="2516">
        <v>43.759382547131956</v>
      </c>
      <c r="G1584" s="2517">
        <v>0.2677842031141483</v>
      </c>
      <c r="H1584" s="2518">
        <v>80.188945156257688</v>
      </c>
      <c r="I1584" s="2516">
        <v>76.742066155288427</v>
      </c>
      <c r="J1584" s="2519">
        <v>0.56880669467592315</v>
      </c>
    </row>
    <row r="1585" spans="1:10" x14ac:dyDescent="0.2">
      <c r="A1585" s="923" t="s">
        <v>958</v>
      </c>
      <c r="B1585" s="2510">
        <v>68.75</v>
      </c>
      <c r="C1585" s="2511">
        <v>2560000.0000000005</v>
      </c>
      <c r="D1585" s="2512">
        <v>176.00000000000003</v>
      </c>
      <c r="E1585" s="2513">
        <v>0.94896592391046297</v>
      </c>
      <c r="F1585" s="2510">
        <v>0.8449285178184055</v>
      </c>
      <c r="G1585" s="2512">
        <v>5.170514222606404E-3</v>
      </c>
      <c r="H1585" s="2513">
        <v>0.5376294966894879</v>
      </c>
      <c r="I1585" s="2510">
        <v>0.51451977977240415</v>
      </c>
      <c r="J1585" s="2514">
        <v>3.8135837349690289E-3</v>
      </c>
    </row>
    <row r="1586" spans="1:10" x14ac:dyDescent="0.2">
      <c r="A1586" s="923" t="s">
        <v>959</v>
      </c>
      <c r="B1586" s="2510">
        <v>12</v>
      </c>
      <c r="C1586" s="2511">
        <v>1687000</v>
      </c>
      <c r="D1586" s="2512">
        <v>20.244</v>
      </c>
      <c r="E1586" s="2513">
        <v>0.16563768853709898</v>
      </c>
      <c r="F1586" s="2510">
        <v>0.1474784322010308</v>
      </c>
      <c r="G1586" s="2512">
        <v>9.0248975521857228E-4</v>
      </c>
      <c r="H1586" s="2513">
        <v>6.1839610971488594E-2</v>
      </c>
      <c r="I1586" s="2510">
        <v>5.9181468305184941E-2</v>
      </c>
      <c r="J1586" s="2514">
        <v>4.3864880187905126E-4</v>
      </c>
    </row>
    <row r="1587" spans="1:10" x14ac:dyDescent="0.2">
      <c r="A1587" s="923" t="s">
        <v>960</v>
      </c>
      <c r="B1587" s="2510">
        <v>8.7000000000000011</v>
      </c>
      <c r="C1587" s="2511">
        <v>1100000</v>
      </c>
      <c r="D1587" s="2512">
        <v>9.5700000000000021</v>
      </c>
      <c r="E1587" s="2513">
        <v>0.12008732418939676</v>
      </c>
      <c r="F1587" s="2510">
        <v>0.10692186334574734</v>
      </c>
      <c r="G1587" s="2512">
        <v>6.543050725334649E-4</v>
      </c>
      <c r="H1587" s="2513">
        <v>2.9233603882490907E-2</v>
      </c>
      <c r="I1587" s="2510">
        <v>2.7977013025124477E-2</v>
      </c>
      <c r="J1587" s="2514">
        <v>2.07363615588941E-4</v>
      </c>
    </row>
    <row r="1588" spans="1:10" x14ac:dyDescent="0.2">
      <c r="A1588" s="923" t="s">
        <v>962</v>
      </c>
      <c r="B1588" s="2510">
        <v>85</v>
      </c>
      <c r="C1588" s="2511">
        <v>1265000.0000000002</v>
      </c>
      <c r="D1588" s="2512">
        <v>107.52500000000002</v>
      </c>
      <c r="E1588" s="2513">
        <v>1.1732669604711179</v>
      </c>
      <c r="F1588" s="2510">
        <v>1.0446388947573013</v>
      </c>
      <c r="G1588" s="2512">
        <v>6.392635766131553E-3</v>
      </c>
      <c r="H1588" s="2513">
        <v>0.32845802063373403</v>
      </c>
      <c r="I1588" s="2510">
        <v>0.31433942795470321</v>
      </c>
      <c r="J1588" s="2514">
        <v>2.3298613130826413E-3</v>
      </c>
    </row>
    <row r="1589" spans="1:10" x14ac:dyDescent="0.2">
      <c r="A1589" s="923" t="s">
        <v>963</v>
      </c>
      <c r="B1589" s="2510">
        <v>0</v>
      </c>
      <c r="C1589" s="2511">
        <v>1750000</v>
      </c>
      <c r="D1589" s="2512">
        <v>0</v>
      </c>
      <c r="E1589" s="2513">
        <v>0</v>
      </c>
      <c r="F1589" s="2510">
        <v>0</v>
      </c>
      <c r="G1589" s="2512">
        <v>0</v>
      </c>
      <c r="H1589" s="2513">
        <v>0</v>
      </c>
      <c r="I1589" s="2510">
        <v>0</v>
      </c>
      <c r="J1589" s="2514">
        <v>0</v>
      </c>
    </row>
    <row r="1590" spans="1:10" x14ac:dyDescent="0.2">
      <c r="A1590" s="2159" t="s">
        <v>1497</v>
      </c>
      <c r="B1590" s="2510">
        <v>0</v>
      </c>
      <c r="C1590" s="2511">
        <v>5000000</v>
      </c>
      <c r="D1590" s="2512">
        <v>0</v>
      </c>
      <c r="E1590" s="2513">
        <v>0</v>
      </c>
      <c r="F1590" s="2510">
        <v>0</v>
      </c>
      <c r="G1590" s="2512">
        <v>0</v>
      </c>
      <c r="H1590" s="2513">
        <v>0</v>
      </c>
      <c r="I1590" s="2510">
        <v>0</v>
      </c>
      <c r="J1590" s="2514">
        <v>0</v>
      </c>
    </row>
    <row r="1591" spans="1:10" x14ac:dyDescent="0.2">
      <c r="A1591" s="2159" t="s">
        <v>1577</v>
      </c>
      <c r="B1591" s="2510">
        <v>17.599999999999994</v>
      </c>
      <c r="C1591" s="2511">
        <v>1749999.9999999998</v>
      </c>
      <c r="D1591" s="2512">
        <v>30.799999999999986</v>
      </c>
      <c r="E1591" s="2513">
        <v>0.24293527652107841</v>
      </c>
      <c r="F1591" s="2510">
        <v>0.21630170056151174</v>
      </c>
      <c r="G1591" s="2512">
        <v>1.3236516409872389E-3</v>
      </c>
      <c r="H1591" s="2513">
        <v>9.408516192066034E-2</v>
      </c>
      <c r="I1591" s="2510">
        <v>9.0040961460170682E-2</v>
      </c>
      <c r="J1591" s="2514">
        <v>6.6737715361957976E-4</v>
      </c>
    </row>
    <row r="1592" spans="1:10" x14ac:dyDescent="0.2">
      <c r="A1592" s="923" t="s">
        <v>961</v>
      </c>
      <c r="B1592" s="2510">
        <v>0</v>
      </c>
      <c r="C1592" s="2511">
        <v>1321000</v>
      </c>
      <c r="D1592" s="2512">
        <v>0</v>
      </c>
      <c r="E1592" s="2513">
        <v>0</v>
      </c>
      <c r="F1592" s="2510">
        <v>0</v>
      </c>
      <c r="G1592" s="2512">
        <v>0</v>
      </c>
      <c r="H1592" s="2513">
        <v>0</v>
      </c>
      <c r="I1592" s="2510">
        <v>0</v>
      </c>
      <c r="J1592" s="2514">
        <v>0</v>
      </c>
    </row>
    <row r="1593" spans="1:10" x14ac:dyDescent="0.2">
      <c r="A1593" s="923" t="s">
        <v>966</v>
      </c>
      <c r="B1593" s="2510">
        <v>189</v>
      </c>
      <c r="C1593" s="2511">
        <v>2879999.9999999995</v>
      </c>
      <c r="D1593" s="2512">
        <v>544.31999999999994</v>
      </c>
      <c r="E1593" s="2513">
        <v>2.6087935944593088</v>
      </c>
      <c r="F1593" s="2510">
        <v>2.3227853071662348</v>
      </c>
      <c r="G1593" s="2512">
        <v>1.4214213644692513E-2</v>
      </c>
      <c r="H1593" s="2513">
        <v>1.6627414070342159</v>
      </c>
      <c r="I1593" s="2510">
        <v>1.5912693552597441</v>
      </c>
      <c r="J1593" s="2514">
        <v>1.1794374423967849E-2</v>
      </c>
    </row>
    <row r="1594" spans="1:10" x14ac:dyDescent="0.2">
      <c r="A1594" s="923" t="s">
        <v>965</v>
      </c>
      <c r="B1594" s="2510">
        <v>35</v>
      </c>
      <c r="C1594" s="2511">
        <v>1976000.0000000002</v>
      </c>
      <c r="D1594" s="2512">
        <v>69.160000000000011</v>
      </c>
      <c r="E1594" s="2513">
        <v>0.48310992489987203</v>
      </c>
      <c r="F1594" s="2510">
        <v>0.43014542725300653</v>
      </c>
      <c r="G1594" s="2512">
        <v>2.6322617860541691E-3</v>
      </c>
      <c r="H1594" s="2513">
        <v>0.21126395449457377</v>
      </c>
      <c r="I1594" s="2510">
        <v>0.20218288618783792</v>
      </c>
      <c r="J1594" s="2514">
        <v>1.4985650631276026E-3</v>
      </c>
    </row>
    <row r="1595" spans="1:10" x14ac:dyDescent="0.2">
      <c r="A1595" s="923" t="s">
        <v>1010</v>
      </c>
      <c r="B1595" s="2510">
        <v>8</v>
      </c>
      <c r="C1595" s="2511">
        <v>1299999.9999999998</v>
      </c>
      <c r="D1595" s="2512">
        <v>10.399999999999999</v>
      </c>
      <c r="E1595" s="2513">
        <v>0.11042512569139933</v>
      </c>
      <c r="F1595" s="2510">
        <v>9.8318954800687211E-2</v>
      </c>
      <c r="G1595" s="2512">
        <v>6.0165983681238148E-4</v>
      </c>
      <c r="H1595" s="2513">
        <v>3.1769015713469732E-2</v>
      </c>
      <c r="I1595" s="2510">
        <v>3.0403441532005696E-2</v>
      </c>
      <c r="J1595" s="2514">
        <v>2.2534812979362441E-4</v>
      </c>
    </row>
    <row r="1596" spans="1:10" x14ac:dyDescent="0.2">
      <c r="A1596" s="923" t="s">
        <v>1011</v>
      </c>
      <c r="B1596" s="2510">
        <v>0</v>
      </c>
      <c r="C1596" s="2511">
        <v>1674000</v>
      </c>
      <c r="D1596" s="2512">
        <v>0</v>
      </c>
      <c r="E1596" s="2513">
        <v>0</v>
      </c>
      <c r="F1596" s="2510">
        <v>0</v>
      </c>
      <c r="G1596" s="2512">
        <v>0</v>
      </c>
      <c r="H1596" s="2513">
        <v>0</v>
      </c>
      <c r="I1596" s="2510">
        <v>0</v>
      </c>
      <c r="J1596" s="2514">
        <v>0</v>
      </c>
    </row>
    <row r="1597" spans="1:10" x14ac:dyDescent="0.2">
      <c r="A1597" s="923" t="s">
        <v>967</v>
      </c>
      <c r="B1597" s="2510">
        <v>78</v>
      </c>
      <c r="C1597" s="2511">
        <v>2320999.9999999995</v>
      </c>
      <c r="D1597" s="2512">
        <v>181.03799999999998</v>
      </c>
      <c r="E1597" s="2513">
        <v>1.0766449754911434</v>
      </c>
      <c r="F1597" s="2510">
        <v>0.95860980930670014</v>
      </c>
      <c r="G1597" s="2512">
        <v>5.866183408920719E-3</v>
      </c>
      <c r="H1597" s="2513">
        <v>0.55301914103222438</v>
      </c>
      <c r="I1597" s="2510">
        <v>0.52924790846838909</v>
      </c>
      <c r="J1597" s="2514">
        <v>3.9227475693825167E-3</v>
      </c>
    </row>
    <row r="1598" spans="1:10" x14ac:dyDescent="0.2">
      <c r="A1598" s="923" t="s">
        <v>968</v>
      </c>
      <c r="B1598" s="2510">
        <v>60</v>
      </c>
      <c r="C1598" s="2511">
        <v>1335000.0000000002</v>
      </c>
      <c r="D1598" s="2512">
        <v>80.100000000000009</v>
      </c>
      <c r="E1598" s="2513">
        <v>0.82818844268549485</v>
      </c>
      <c r="F1598" s="2510">
        <v>0.73739216100515403</v>
      </c>
      <c r="G1598" s="2512">
        <v>4.5124487760928606E-3</v>
      </c>
      <c r="H1598" s="2513">
        <v>0.24468251525470447</v>
      </c>
      <c r="I1598" s="2510">
        <v>0.23416496795323621</v>
      </c>
      <c r="J1598" s="2514">
        <v>1.7356139611989728E-3</v>
      </c>
    </row>
    <row r="1599" spans="1:10" x14ac:dyDescent="0.2">
      <c r="A1599" s="923" t="s">
        <v>969</v>
      </c>
      <c r="B1599" s="2510">
        <v>0</v>
      </c>
      <c r="C1599" s="2511">
        <v>1774999.9999999998</v>
      </c>
      <c r="D1599" s="2512">
        <v>0</v>
      </c>
      <c r="E1599" s="2513">
        <v>0</v>
      </c>
      <c r="F1599" s="2510">
        <v>0</v>
      </c>
      <c r="G1599" s="2512">
        <v>0</v>
      </c>
      <c r="H1599" s="2513">
        <v>0</v>
      </c>
      <c r="I1599" s="2510">
        <v>0</v>
      </c>
      <c r="J1599" s="2514">
        <v>0</v>
      </c>
    </row>
    <row r="1600" spans="1:10" x14ac:dyDescent="0.2">
      <c r="A1600" s="923" t="s">
        <v>970</v>
      </c>
      <c r="B1600" s="2510">
        <v>9</v>
      </c>
      <c r="C1600" s="2511">
        <v>1821999.9999999995</v>
      </c>
      <c r="D1600" s="2512">
        <v>16.397999999999996</v>
      </c>
      <c r="E1600" s="2513">
        <v>0.12422826640282422</v>
      </c>
      <c r="F1600" s="2510">
        <v>0.1106088241507731</v>
      </c>
      <c r="G1600" s="2512">
        <v>6.7686731641392918E-4</v>
      </c>
      <c r="H1600" s="2513">
        <v>5.0091184583603524E-2</v>
      </c>
      <c r="I1600" s="2510">
        <v>4.7938041754022054E-2</v>
      </c>
      <c r="J1600" s="2514">
        <v>3.5531333003421659E-4</v>
      </c>
    </row>
    <row r="1601" spans="1:10" x14ac:dyDescent="0.2">
      <c r="A1601" s="923" t="s">
        <v>971</v>
      </c>
      <c r="B1601" s="2510">
        <v>0</v>
      </c>
      <c r="C1601" s="2511">
        <v>1470000</v>
      </c>
      <c r="D1601" s="2512">
        <v>0</v>
      </c>
      <c r="E1601" s="2513">
        <v>0</v>
      </c>
      <c r="F1601" s="2510">
        <v>0</v>
      </c>
      <c r="G1601" s="2512">
        <v>0</v>
      </c>
      <c r="H1601" s="2513">
        <v>0</v>
      </c>
      <c r="I1601" s="2510">
        <v>0</v>
      </c>
      <c r="J1601" s="2514">
        <v>0</v>
      </c>
    </row>
    <row r="1602" spans="1:10" x14ac:dyDescent="0.2">
      <c r="A1602" s="923" t="s">
        <v>972</v>
      </c>
      <c r="B1602" s="2510">
        <v>2096</v>
      </c>
      <c r="C1602" s="2511">
        <v>1270000</v>
      </c>
      <c r="D1602" s="2512">
        <v>2661.92</v>
      </c>
      <c r="E1602" s="2513">
        <v>28.931382931146622</v>
      </c>
      <c r="F1602" s="2510">
        <v>25.759566157780046</v>
      </c>
      <c r="G1602" s="2512">
        <v>0.15763487724484393</v>
      </c>
      <c r="H1602" s="2513">
        <v>8.1314017603845539</v>
      </c>
      <c r="I1602" s="2510">
        <v>7.7818777964304431</v>
      </c>
      <c r="J1602" s="2514">
        <v>5.7678720544254304E-2</v>
      </c>
    </row>
    <row r="1603" spans="1:10" x14ac:dyDescent="0.2">
      <c r="A1603" s="923" t="s">
        <v>973</v>
      </c>
      <c r="B1603" s="2510">
        <v>91.300000000000011</v>
      </c>
      <c r="C1603" s="2511">
        <v>7096999.9999999981</v>
      </c>
      <c r="D1603" s="2512">
        <v>647.95609999999988</v>
      </c>
      <c r="E1603" s="2513">
        <v>1.260226746953095</v>
      </c>
      <c r="F1603" s="2510">
        <v>1.1220650716628426</v>
      </c>
      <c r="G1603" s="2512">
        <v>6.866442887621305E-3</v>
      </c>
      <c r="H1603" s="2513">
        <v>1.9793199540902466</v>
      </c>
      <c r="I1603" s="2510">
        <v>1.8942399424669649</v>
      </c>
      <c r="J1603" s="2514">
        <v>1.4039970704170256E-2</v>
      </c>
    </row>
    <row r="1604" spans="1:10" x14ac:dyDescent="0.2">
      <c r="A1604" s="923" t="s">
        <v>293</v>
      </c>
      <c r="B1604" s="2510">
        <v>5</v>
      </c>
      <c r="C1604" s="2511">
        <v>1855999.9999999998</v>
      </c>
      <c r="D1604" s="2512">
        <v>9.2799999999999976</v>
      </c>
      <c r="E1604" s="2513">
        <v>6.901570355712458E-2</v>
      </c>
      <c r="F1604" s="2510">
        <v>6.1449346750429498E-2</v>
      </c>
      <c r="G1604" s="2512">
        <v>3.7603739800773844E-4</v>
      </c>
      <c r="H1604" s="2513">
        <v>2.8347737098172988E-2</v>
      </c>
      <c r="I1604" s="2510">
        <v>2.7129224751635844E-2</v>
      </c>
      <c r="J1604" s="2514">
        <v>2.010798696620033E-4</v>
      </c>
    </row>
    <row r="1605" spans="1:10" x14ac:dyDescent="0.2">
      <c r="A1605" s="897" t="s">
        <v>975</v>
      </c>
      <c r="B1605" s="2510">
        <v>4</v>
      </c>
      <c r="C1605" s="2511">
        <v>1652000.0000000005</v>
      </c>
      <c r="D1605" s="2512">
        <v>6.6080000000000014</v>
      </c>
      <c r="E1605" s="2513">
        <v>5.5212562845699663E-2</v>
      </c>
      <c r="F1605" s="2510">
        <v>4.9159477400343606E-2</v>
      </c>
      <c r="G1605" s="2512">
        <v>3.0082991840619074E-4</v>
      </c>
      <c r="H1605" s="2513">
        <v>2.0185543830250775E-2</v>
      </c>
      <c r="I1605" s="2510">
        <v>1.9317879004182088E-2</v>
      </c>
      <c r="J1605" s="2514">
        <v>1.4318273477656446E-4</v>
      </c>
    </row>
    <row r="1606" spans="1:10" x14ac:dyDescent="0.2">
      <c r="A1606" s="923" t="s">
        <v>1161</v>
      </c>
      <c r="B1606" s="2510">
        <v>0</v>
      </c>
      <c r="C1606" s="2511">
        <v>0</v>
      </c>
      <c r="D1606" s="2512">
        <v>0</v>
      </c>
      <c r="E1606" s="2513">
        <v>0</v>
      </c>
      <c r="F1606" s="2510">
        <v>0</v>
      </c>
      <c r="G1606" s="2512">
        <v>0</v>
      </c>
      <c r="H1606" s="2513">
        <v>0</v>
      </c>
      <c r="I1606" s="2510">
        <v>0</v>
      </c>
      <c r="J1606" s="2514">
        <v>0</v>
      </c>
    </row>
    <row r="1607" spans="1:10" x14ac:dyDescent="0.2">
      <c r="A1607" s="2515" t="s">
        <v>294</v>
      </c>
      <c r="B1607" s="2516">
        <v>2767.3500000000004</v>
      </c>
      <c r="C1607" s="2515"/>
      <c r="D1607" s="2517">
        <v>4571.3190999999997</v>
      </c>
      <c r="E1607" s="2518">
        <v>38.198121447761743</v>
      </c>
      <c r="F1607" s="2516">
        <v>34.010369945960214</v>
      </c>
      <c r="G1607" s="2517">
        <v>0.20812541867534304</v>
      </c>
      <c r="H1607" s="2518">
        <v>13.964068107613878</v>
      </c>
      <c r="I1607" s="2516">
        <v>13.363830094326049</v>
      </c>
      <c r="J1607" s="2519">
        <v>9.9051750949507161E-2</v>
      </c>
    </row>
    <row r="1608" spans="1:10" x14ac:dyDescent="0.2">
      <c r="A1608" s="2520" t="s">
        <v>1840</v>
      </c>
      <c r="B1608" s="2521">
        <v>6327.9560000000001</v>
      </c>
      <c r="C1608" s="2520"/>
      <c r="D1608" s="2522">
        <v>30822.212018646118</v>
      </c>
      <c r="E1608" s="2523">
        <v>87.345667083705564</v>
      </c>
      <c r="F1608" s="2521">
        <v>77.76975249309217</v>
      </c>
      <c r="G1608" s="2522">
        <v>0.47590962178949131</v>
      </c>
      <c r="H1608" s="2523">
        <v>94.153013263871571</v>
      </c>
      <c r="I1608" s="2521">
        <v>90.105896249614474</v>
      </c>
      <c r="J1608" s="2524">
        <v>0.6678584456254304</v>
      </c>
    </row>
    <row r="1609" spans="1:10" x14ac:dyDescent="0.2">
      <c r="A1609" s="2525" t="s">
        <v>200</v>
      </c>
      <c r="B1609" s="2526">
        <v>7244.7280000000001</v>
      </c>
      <c r="C1609" s="2527"/>
      <c r="D1609" s="2528">
        <v>32736.29908398612</v>
      </c>
      <c r="E1609" s="2529">
        <v>100</v>
      </c>
      <c r="F1609" s="2510">
        <v>89.036760596909119</v>
      </c>
      <c r="G1609" s="2528">
        <v>0.54485773327876141</v>
      </c>
      <c r="H1609" s="2529">
        <v>100</v>
      </c>
      <c r="I1609" s="2510">
        <v>95.701553382136893</v>
      </c>
      <c r="J1609" s="2530">
        <v>0.70933305528278967</v>
      </c>
    </row>
    <row r="1610" spans="1:10" x14ac:dyDescent="0.2">
      <c r="A1610" s="2550" t="s">
        <v>1857</v>
      </c>
      <c r="B1610" s="2510"/>
      <c r="C1610" s="2509"/>
      <c r="D1610" s="2512"/>
      <c r="E1610" s="2513"/>
      <c r="F1610" s="2510">
        <v>0</v>
      </c>
      <c r="G1610" s="2512"/>
      <c r="H1610" s="2513"/>
      <c r="I1610" s="2510">
        <v>0</v>
      </c>
      <c r="J1610" s="2514">
        <v>0</v>
      </c>
    </row>
    <row r="1611" spans="1:10" x14ac:dyDescent="0.2">
      <c r="A1611" s="2160" t="s">
        <v>1841</v>
      </c>
      <c r="B1611" s="2510">
        <v>0</v>
      </c>
      <c r="C1611" s="2511">
        <v>6074131.1697809063</v>
      </c>
      <c r="D1611" s="2512">
        <v>0</v>
      </c>
      <c r="E1611" s="2513">
        <v>0</v>
      </c>
      <c r="F1611" s="2510">
        <v>0</v>
      </c>
      <c r="G1611" s="2512">
        <v>0</v>
      </c>
      <c r="H1611" s="2513">
        <v>0</v>
      </c>
      <c r="I1611" s="2510">
        <v>0</v>
      </c>
      <c r="J1611" s="2514">
        <v>0</v>
      </c>
    </row>
    <row r="1612" spans="1:10" x14ac:dyDescent="0.2">
      <c r="A1612" s="2160" t="s">
        <v>1842</v>
      </c>
      <c r="B1612" s="2510">
        <v>834.02499999999998</v>
      </c>
      <c r="C1612" s="2511">
        <v>1319748.8219296124</v>
      </c>
      <c r="D1612" s="2512">
        <v>1100.7035112098451</v>
      </c>
      <c r="E1612" s="2513">
        <v>94.50761760689862</v>
      </c>
      <c r="F1612" s="2510">
        <v>10.250058284705393</v>
      </c>
      <c r="G1612" s="2512">
        <v>6.2724918174680816E-2</v>
      </c>
      <c r="H1612" s="2513">
        <v>79.28988039553883</v>
      </c>
      <c r="I1612" s="2510">
        <v>3.2178052737636449</v>
      </c>
      <c r="J1612" s="2514">
        <v>2.385014208734753E-2</v>
      </c>
    </row>
    <row r="1613" spans="1:10" x14ac:dyDescent="0.2">
      <c r="A1613" s="2547" t="s">
        <v>316</v>
      </c>
      <c r="B1613" s="2516">
        <v>834.02499999999998</v>
      </c>
      <c r="C1613" s="2515"/>
      <c r="D1613" s="2517">
        <v>1100.7035112098451</v>
      </c>
      <c r="E1613" s="2518">
        <v>94.50761760689862</v>
      </c>
      <c r="F1613" s="2516">
        <v>10.250058284705393</v>
      </c>
      <c r="G1613" s="2517">
        <v>6.2724918174680816E-2</v>
      </c>
      <c r="H1613" s="2518">
        <v>79.28988039553883</v>
      </c>
      <c r="I1613" s="2516">
        <v>3.2178052737636449</v>
      </c>
      <c r="J1613" s="2519">
        <v>2.385014208734753E-2</v>
      </c>
    </row>
    <row r="1614" spans="1:10" x14ac:dyDescent="0.2">
      <c r="A1614" s="2160" t="s">
        <v>1843</v>
      </c>
      <c r="B1614" s="2510">
        <v>0</v>
      </c>
      <c r="C1614" s="2511">
        <v>7593939.7198018646</v>
      </c>
      <c r="D1614" s="2512">
        <v>0</v>
      </c>
      <c r="E1614" s="2513">
        <v>0</v>
      </c>
      <c r="F1614" s="2510">
        <v>0</v>
      </c>
      <c r="G1614" s="2512">
        <v>0</v>
      </c>
      <c r="H1614" s="2513">
        <v>0</v>
      </c>
      <c r="I1614" s="2510">
        <v>0</v>
      </c>
      <c r="J1614" s="2514">
        <v>0</v>
      </c>
    </row>
    <row r="1615" spans="1:10" x14ac:dyDescent="0.2">
      <c r="A1615" s="2547" t="s">
        <v>322</v>
      </c>
      <c r="B1615" s="2516">
        <v>0</v>
      </c>
      <c r="C1615" s="2531"/>
      <c r="D1615" s="2517">
        <v>0</v>
      </c>
      <c r="E1615" s="2518">
        <v>0</v>
      </c>
      <c r="F1615" s="2516">
        <v>0</v>
      </c>
      <c r="G1615" s="2517">
        <v>0</v>
      </c>
      <c r="H1615" s="2518">
        <v>0</v>
      </c>
      <c r="I1615" s="2516">
        <v>0</v>
      </c>
      <c r="J1615" s="2519">
        <v>0</v>
      </c>
    </row>
    <row r="1616" spans="1:10" x14ac:dyDescent="0.2">
      <c r="A1616" s="2160" t="s">
        <v>1543</v>
      </c>
      <c r="B1616" s="2510">
        <v>11.88</v>
      </c>
      <c r="C1616" s="2511">
        <v>8640000</v>
      </c>
      <c r="D1616" s="2512">
        <v>102.64319999999999</v>
      </c>
      <c r="E1616" s="2513">
        <v>1.3461832644944165</v>
      </c>
      <c r="F1616" s="2510">
        <v>0.14600364787902051</v>
      </c>
      <c r="G1616" s="2512">
        <v>8.9346485766638665E-4</v>
      </c>
      <c r="H1616" s="2513">
        <v>7.3939684651953304</v>
      </c>
      <c r="I1616" s="2510">
        <v>0.30006793556326605</v>
      </c>
      <c r="J1616" s="2514">
        <v>2.2240820342339374E-3</v>
      </c>
    </row>
    <row r="1617" spans="1:10" x14ac:dyDescent="0.2">
      <c r="A1617" s="2160" t="s">
        <v>212</v>
      </c>
      <c r="B1617" s="2510">
        <v>36.25</v>
      </c>
      <c r="C1617" s="2511">
        <v>4816000</v>
      </c>
      <c r="D1617" s="2512">
        <v>174.58</v>
      </c>
      <c r="E1617" s="2513">
        <v>4.1076719981416332</v>
      </c>
      <c r="F1617" s="2510">
        <v>0.44550776394061381</v>
      </c>
      <c r="G1617" s="2512">
        <v>2.7262711355561034E-3</v>
      </c>
      <c r="H1617" s="2513">
        <v>12.575981795713705</v>
      </c>
      <c r="I1617" s="2510">
        <v>0.51036854064014947</v>
      </c>
      <c r="J1617" s="2514">
        <v>3.7828150480164377E-3</v>
      </c>
    </row>
    <row r="1618" spans="1:10" x14ac:dyDescent="0.2">
      <c r="A1618" s="2547" t="s">
        <v>317</v>
      </c>
      <c r="B1618" s="2516">
        <v>48.13</v>
      </c>
      <c r="C1618" s="2531"/>
      <c r="D1618" s="2517">
        <v>277.22320000000002</v>
      </c>
      <c r="E1618" s="2518">
        <v>5.4538552626360497</v>
      </c>
      <c r="F1618" s="2516">
        <v>0.5915114118196344</v>
      </c>
      <c r="G1618" s="2517">
        <v>3.6197359932224902E-3</v>
      </c>
      <c r="H1618" s="2518">
        <v>19.969950260909037</v>
      </c>
      <c r="I1618" s="2516">
        <v>0.81043647620341575</v>
      </c>
      <c r="J1618" s="2519">
        <v>6.0068970822503755E-3</v>
      </c>
    </row>
    <row r="1619" spans="1:10" x14ac:dyDescent="0.2">
      <c r="A1619" s="2160" t="s">
        <v>1844</v>
      </c>
      <c r="B1619" s="2510">
        <v>0.34</v>
      </c>
      <c r="C1619" s="2511">
        <v>30220717.109895468</v>
      </c>
      <c r="D1619" s="2512">
        <v>10.275043817364461</v>
      </c>
      <c r="E1619" s="2513">
        <v>3.8527130465328414E-2</v>
      </c>
      <c r="F1619" s="2510">
        <v>4.1785555790292061E-3</v>
      </c>
      <c r="G1619" s="2512">
        <v>2.5570543064526214E-5</v>
      </c>
      <c r="H1619" s="2513">
        <v>0.74016934355216002</v>
      </c>
      <c r="I1619" s="2510">
        <v>3.0038143648080485E-2</v>
      </c>
      <c r="J1619" s="2514">
        <v>2.2264056805679084E-4</v>
      </c>
    </row>
    <row r="1620" spans="1:10" x14ac:dyDescent="0.2">
      <c r="A1620" s="2547" t="s">
        <v>318</v>
      </c>
      <c r="B1620" s="2516">
        <v>0.34</v>
      </c>
      <c r="C1620" s="2515"/>
      <c r="D1620" s="2517">
        <v>10.275043817364461</v>
      </c>
      <c r="E1620" s="2518">
        <v>3.8527130465328414E-2</v>
      </c>
      <c r="F1620" s="2516">
        <v>4.1785555790292061E-3</v>
      </c>
      <c r="G1620" s="2517">
        <v>2.5570543064526214E-5</v>
      </c>
      <c r="H1620" s="2518">
        <v>0.74016934355216002</v>
      </c>
      <c r="I1620" s="2516">
        <v>3.0038143648080485E-2</v>
      </c>
      <c r="J1620" s="2519">
        <v>2.2264056805679084E-4</v>
      </c>
    </row>
    <row r="1621" spans="1:10" x14ac:dyDescent="0.2">
      <c r="A1621" s="2532" t="s">
        <v>136</v>
      </c>
      <c r="B1621" s="2521">
        <v>882.495</v>
      </c>
      <c r="C1621" s="2520"/>
      <c r="D1621" s="2522">
        <v>1388.2017550272094</v>
      </c>
      <c r="E1621" s="2523">
        <v>100</v>
      </c>
      <c r="F1621" s="2521">
        <v>10.845748252104057</v>
      </c>
      <c r="G1621" s="2522">
        <v>6.6370224710967832E-2</v>
      </c>
      <c r="H1621" s="2523">
        <v>100.00000000000001</v>
      </c>
      <c r="I1621" s="2521">
        <v>4.0582798936151399</v>
      </c>
      <c r="J1621" s="2524">
        <v>3.0079679737654692E-2</v>
      </c>
    </row>
    <row r="1622" spans="1:10" x14ac:dyDescent="0.2">
      <c r="A1622" s="2550" t="s">
        <v>1858</v>
      </c>
      <c r="B1622" s="2510"/>
      <c r="C1622" s="2509"/>
      <c r="D1622" s="2512"/>
      <c r="E1622" s="2513"/>
      <c r="F1622" s="2510">
        <v>0</v>
      </c>
      <c r="G1622" s="2512"/>
      <c r="H1622" s="2513"/>
      <c r="I1622" s="2510">
        <v>0</v>
      </c>
      <c r="J1622" s="2514">
        <v>0</v>
      </c>
    </row>
    <row r="1623" spans="1:10" x14ac:dyDescent="0.2">
      <c r="A1623" s="2159" t="s">
        <v>1545</v>
      </c>
      <c r="B1623" s="2510">
        <v>6.5</v>
      </c>
      <c r="C1623" s="2511">
        <v>8600000</v>
      </c>
      <c r="D1623" s="2512">
        <v>55.9</v>
      </c>
      <c r="E1623" s="2513">
        <v>67.991631799163173</v>
      </c>
      <c r="F1623" s="2510">
        <v>7.9884150775558341E-2</v>
      </c>
      <c r="G1623" s="2512">
        <v>4.8884861741005999E-4</v>
      </c>
      <c r="H1623" s="2513">
        <v>68.043771986415578</v>
      </c>
      <c r="I1623" s="2510">
        <v>0.16341849823453064</v>
      </c>
      <c r="J1623" s="2514">
        <v>1.2112461976407313E-3</v>
      </c>
    </row>
    <row r="1624" spans="1:10" x14ac:dyDescent="0.2">
      <c r="A1624" s="2159" t="s">
        <v>214</v>
      </c>
      <c r="B1624" s="2510">
        <v>2.31</v>
      </c>
      <c r="C1624" s="2511">
        <v>6300000</v>
      </c>
      <c r="D1624" s="2512">
        <v>14.553000000000001</v>
      </c>
      <c r="E1624" s="2513">
        <v>24.163179916317993</v>
      </c>
      <c r="F1624" s="2510">
        <v>2.8389598198698428E-2</v>
      </c>
      <c r="G1624" s="2512">
        <v>1.7372927787957516E-4</v>
      </c>
      <c r="H1624" s="2513">
        <v>17.714508295497424</v>
      </c>
      <c r="I1624" s="2510">
        <v>4.2544354289930669E-2</v>
      </c>
      <c r="J1624" s="2514">
        <v>3.1533570508525161E-4</v>
      </c>
    </row>
    <row r="1625" spans="1:10" x14ac:dyDescent="0.2">
      <c r="A1625" s="2159" t="s">
        <v>215</v>
      </c>
      <c r="B1625" s="2510">
        <v>0</v>
      </c>
      <c r="C1625" s="2511">
        <v>6000000</v>
      </c>
      <c r="D1625" s="2512">
        <v>0</v>
      </c>
      <c r="E1625" s="2513">
        <v>0</v>
      </c>
      <c r="F1625" s="2510">
        <v>0</v>
      </c>
      <c r="G1625" s="2512">
        <v>0</v>
      </c>
      <c r="H1625" s="2513">
        <v>0</v>
      </c>
      <c r="I1625" s="2510">
        <v>0</v>
      </c>
      <c r="J1625" s="2514">
        <v>0</v>
      </c>
    </row>
    <row r="1626" spans="1:10" x14ac:dyDescent="0.2">
      <c r="A1626" s="2159" t="s">
        <v>216</v>
      </c>
      <c r="B1626" s="2510">
        <v>0.75</v>
      </c>
      <c r="C1626" s="2511">
        <v>15600000</v>
      </c>
      <c r="D1626" s="2512">
        <v>11.7</v>
      </c>
      <c r="E1626" s="2513">
        <v>7.8451882845188283</v>
      </c>
      <c r="F1626" s="2510">
        <v>9.2174020125644247E-3</v>
      </c>
      <c r="G1626" s="2512">
        <v>5.6405609701160767E-5</v>
      </c>
      <c r="H1626" s="2513">
        <v>14.241719718086982</v>
      </c>
      <c r="I1626" s="2510">
        <v>3.4203871723506411E-2</v>
      </c>
      <c r="J1626" s="2514">
        <v>2.5351664601782747E-4</v>
      </c>
    </row>
    <row r="1627" spans="1:10" x14ac:dyDescent="0.2">
      <c r="A1627" s="2159" t="s">
        <v>1547</v>
      </c>
      <c r="B1627" s="2510">
        <v>0</v>
      </c>
      <c r="C1627" s="2511">
        <v>8000000</v>
      </c>
      <c r="D1627" s="2512">
        <v>0</v>
      </c>
      <c r="E1627" s="2513">
        <v>0</v>
      </c>
      <c r="F1627" s="2510">
        <v>0</v>
      </c>
      <c r="G1627" s="2512">
        <v>0</v>
      </c>
      <c r="H1627" s="2513">
        <v>0</v>
      </c>
      <c r="I1627" s="2510">
        <v>0</v>
      </c>
      <c r="J1627" s="2514">
        <v>0</v>
      </c>
    </row>
    <row r="1628" spans="1:10" x14ac:dyDescent="0.2">
      <c r="A1628" s="2159" t="s">
        <v>1548</v>
      </c>
      <c r="B1628" s="2510">
        <v>0</v>
      </c>
      <c r="C1628" s="2511">
        <v>6000000</v>
      </c>
      <c r="D1628" s="2512">
        <v>0</v>
      </c>
      <c r="E1628" s="2513">
        <v>0</v>
      </c>
      <c r="F1628" s="2510">
        <v>0</v>
      </c>
      <c r="G1628" s="2512">
        <v>0</v>
      </c>
      <c r="H1628" s="2513">
        <v>0</v>
      </c>
      <c r="I1628" s="2510">
        <v>0</v>
      </c>
      <c r="J1628" s="2514">
        <v>0</v>
      </c>
    </row>
    <row r="1629" spans="1:10" x14ac:dyDescent="0.2">
      <c r="A1629" s="2532" t="s">
        <v>128</v>
      </c>
      <c r="B1629" s="2521">
        <v>9.56</v>
      </c>
      <c r="C1629" s="2520"/>
      <c r="D1629" s="2522">
        <v>82.153000000000006</v>
      </c>
      <c r="E1629" s="2523">
        <v>100</v>
      </c>
      <c r="F1629" s="2521">
        <v>0.11749115098682121</v>
      </c>
      <c r="G1629" s="2522">
        <v>7.1898350499079589E-4</v>
      </c>
      <c r="H1629" s="2523">
        <v>99.999999999999986</v>
      </c>
      <c r="I1629" s="2521">
        <v>0.2401667242479677</v>
      </c>
      <c r="J1629" s="2524">
        <v>1.7800985487438103E-3</v>
      </c>
    </row>
    <row r="1630" spans="1:10" ht="14.25" thickBot="1" x14ac:dyDescent="0.25">
      <c r="A1630" s="2533" t="s">
        <v>1845</v>
      </c>
      <c r="B1630" s="2526">
        <v>8136.7830000000004</v>
      </c>
      <c r="C1630" s="2534"/>
      <c r="D1630" s="2528">
        <v>34206.653839013328</v>
      </c>
      <c r="E1630" s="2535"/>
      <c r="F1630" s="2536">
        <v>100</v>
      </c>
      <c r="G1630" s="2537">
        <v>0.61194694149472006</v>
      </c>
      <c r="H1630" s="2538"/>
      <c r="I1630" s="2536">
        <v>100</v>
      </c>
      <c r="J1630" s="2539">
        <v>0.74119283356918819</v>
      </c>
    </row>
    <row r="1631" spans="1:10" ht="15" thickBot="1" x14ac:dyDescent="0.25">
      <c r="A1631" s="2540" t="s">
        <v>1846</v>
      </c>
      <c r="B1631" s="2541">
        <v>1329654.982852824</v>
      </c>
      <c r="C1631" s="2542"/>
      <c r="D1631" s="2543">
        <v>4615081.5671398742</v>
      </c>
      <c r="E1631" s="2544"/>
      <c r="F1631" s="2101"/>
      <c r="G1631" s="2101"/>
      <c r="H1631" s="2101"/>
      <c r="I1631" s="2101"/>
      <c r="J1631" s="2101"/>
    </row>
    <row r="1632" spans="1:10" ht="16.5" thickBot="1" x14ac:dyDescent="0.3">
      <c r="A1632" s="2545" t="s">
        <v>1847</v>
      </c>
      <c r="B1632" s="2552">
        <v>0.61194694149471995</v>
      </c>
      <c r="C1632" s="2546"/>
      <c r="D1632" s="2553">
        <v>0.74119283356918808</v>
      </c>
      <c r="E1632" s="2544"/>
      <c r="F1632" s="2101"/>
      <c r="G1632" s="2101"/>
      <c r="H1632" s="2101"/>
      <c r="I1632" s="2101"/>
      <c r="J1632" s="2101"/>
    </row>
    <row r="1633" spans="1:10" x14ac:dyDescent="0.2">
      <c r="A1633" s="471" t="s">
        <v>2035</v>
      </c>
      <c r="B1633" s="375"/>
      <c r="C1633" s="375"/>
      <c r="D1633" s="1794"/>
      <c r="E1633" s="375"/>
      <c r="F1633" s="375"/>
      <c r="H1633" s="375"/>
      <c r="I1633" s="375"/>
      <c r="J1633" s="375"/>
    </row>
    <row r="1634" spans="1:10" x14ac:dyDescent="0.2">
      <c r="A1634" s="375" t="s">
        <v>1848</v>
      </c>
      <c r="B1634" s="375"/>
      <c r="C1634" s="375"/>
      <c r="D1634" s="375"/>
      <c r="E1634" s="375"/>
      <c r="F1634" s="375"/>
      <c r="G1634" s="375"/>
      <c r="H1634" s="375"/>
      <c r="I1634" s="375"/>
      <c r="J1634" s="375"/>
    </row>
    <row r="1635" spans="1:10" x14ac:dyDescent="0.2">
      <c r="A1635" s="375" t="s">
        <v>2036</v>
      </c>
      <c r="B1635" s="375"/>
      <c r="C1635" s="375"/>
      <c r="D1635" s="375"/>
      <c r="E1635" s="375"/>
      <c r="F1635" s="375"/>
      <c r="G1635" s="375"/>
      <c r="H1635" s="375"/>
      <c r="I1635" s="375"/>
      <c r="J1635" s="375"/>
    </row>
    <row r="1639" spans="1:10" ht="13.5" thickBot="1" x14ac:dyDescent="0.25">
      <c r="A1639" s="3564" t="s">
        <v>2033</v>
      </c>
      <c r="B1639" s="3564"/>
      <c r="C1639" s="3564"/>
      <c r="D1639" s="3564"/>
      <c r="E1639" s="3564"/>
      <c r="F1639" s="3564"/>
      <c r="G1639" s="3564"/>
      <c r="H1639" s="3564"/>
      <c r="I1639" s="3564"/>
      <c r="J1639" s="3564"/>
    </row>
    <row r="1640" spans="1:10" ht="13.5" customHeight="1" thickBot="1" x14ac:dyDescent="0.25">
      <c r="A1640" s="3569" t="s">
        <v>1861</v>
      </c>
      <c r="B1640" s="3575" t="s">
        <v>1270</v>
      </c>
      <c r="C1640" s="3575" t="s">
        <v>1837</v>
      </c>
      <c r="D1640" s="3577" t="s">
        <v>1849</v>
      </c>
      <c r="E1640" s="3571" t="s">
        <v>1854</v>
      </c>
      <c r="F1640" s="3572"/>
      <c r="G1640" s="3573"/>
      <c r="H1640" s="3571" t="s">
        <v>1855</v>
      </c>
      <c r="I1640" s="3572"/>
      <c r="J1640" s="3574"/>
    </row>
    <row r="1641" spans="1:10" ht="13.5" customHeight="1" thickBot="1" x14ac:dyDescent="0.25">
      <c r="A1641" s="3570"/>
      <c r="B1641" s="3576"/>
      <c r="C1641" s="3576"/>
      <c r="D1641" s="3578"/>
      <c r="E1641" s="2500" t="s">
        <v>1853</v>
      </c>
      <c r="F1641" s="2499" t="s">
        <v>1229</v>
      </c>
      <c r="G1641" s="2501" t="s">
        <v>1838</v>
      </c>
      <c r="H1641" s="2500" t="s">
        <v>1853</v>
      </c>
      <c r="I1641" s="2499" t="s">
        <v>1229</v>
      </c>
      <c r="J1641" s="2502" t="s">
        <v>1838</v>
      </c>
    </row>
    <row r="1642" spans="1:10" x14ac:dyDescent="0.2">
      <c r="A1642" s="2551" t="s">
        <v>1856</v>
      </c>
      <c r="B1642" s="2503"/>
      <c r="C1642" s="2503"/>
      <c r="D1642" s="2504"/>
      <c r="E1642" s="2505"/>
      <c r="F1642" s="2506"/>
      <c r="G1642" s="2507"/>
      <c r="H1642" s="2505"/>
      <c r="I1642" s="2506"/>
      <c r="J1642" s="2508"/>
    </row>
    <row r="1643" spans="1:10" x14ac:dyDescent="0.2">
      <c r="A1643" s="923" t="s">
        <v>416</v>
      </c>
      <c r="B1643" s="2510">
        <v>0</v>
      </c>
      <c r="C1643" s="2511">
        <v>3800000</v>
      </c>
      <c r="D1643" s="2512">
        <v>0</v>
      </c>
      <c r="E1643" s="2513">
        <v>0</v>
      </c>
      <c r="F1643" s="2510">
        <v>0</v>
      </c>
      <c r="G1643" s="2512">
        <v>0</v>
      </c>
      <c r="H1643" s="2513">
        <v>0</v>
      </c>
      <c r="I1643" s="2510">
        <v>0</v>
      </c>
      <c r="J1643" s="2514">
        <v>0</v>
      </c>
    </row>
    <row r="1644" spans="1:10" x14ac:dyDescent="0.2">
      <c r="A1644" s="923" t="s">
        <v>417</v>
      </c>
      <c r="B1644" s="2510">
        <v>3340.5</v>
      </c>
      <c r="C1644" s="2511">
        <v>1006400</v>
      </c>
      <c r="D1644" s="2512">
        <v>3361.8791999999999</v>
      </c>
      <c r="E1644" s="2513">
        <v>40.158192865212108</v>
      </c>
      <c r="F1644" s="2510">
        <v>21.894993642357154</v>
      </c>
      <c r="G1644" s="2512">
        <v>0.25123058560897005</v>
      </c>
      <c r="H1644" s="2513">
        <v>11.909859215900811</v>
      </c>
      <c r="I1644" s="2510">
        <v>8.2582242773547261</v>
      </c>
      <c r="J1644" s="2514">
        <v>7.2845499068469821E-2</v>
      </c>
    </row>
    <row r="1645" spans="1:10" x14ac:dyDescent="0.2">
      <c r="A1645" s="923" t="s">
        <v>285</v>
      </c>
      <c r="B1645" s="2510">
        <v>257.05</v>
      </c>
      <c r="C1645" s="2511">
        <v>1367762.75</v>
      </c>
      <c r="D1645" s="2512">
        <v>351.5834148875</v>
      </c>
      <c r="E1645" s="2513">
        <v>3.0901552091012641</v>
      </c>
      <c r="F1645" s="2510">
        <v>1.6848100930303569</v>
      </c>
      <c r="G1645" s="2512">
        <v>1.9332082631577832E-2</v>
      </c>
      <c r="H1645" s="2513">
        <v>1.2455263038468991</v>
      </c>
      <c r="I1645" s="2510">
        <v>0.86364039860183905</v>
      </c>
      <c r="J1645" s="2514">
        <v>7.6181408664763505E-3</v>
      </c>
    </row>
    <row r="1646" spans="1:10" x14ac:dyDescent="0.2">
      <c r="A1646" s="923" t="s">
        <v>206</v>
      </c>
      <c r="B1646" s="2510">
        <v>13.2</v>
      </c>
      <c r="C1646" s="2511">
        <v>5133502</v>
      </c>
      <c r="D1646" s="2512">
        <v>67.762226399999989</v>
      </c>
      <c r="E1646" s="2513">
        <v>0.15868527041484801</v>
      </c>
      <c r="F1646" s="2510">
        <v>8.6518160778061487E-2</v>
      </c>
      <c r="G1646" s="2512">
        <v>9.9273873074042949E-4</v>
      </c>
      <c r="H1646" s="2513">
        <v>0.24005579277803826</v>
      </c>
      <c r="I1646" s="2510">
        <v>0.16645323340115473</v>
      </c>
      <c r="J1646" s="2514">
        <v>1.4682779797973232E-3</v>
      </c>
    </row>
    <row r="1647" spans="1:10" x14ac:dyDescent="0.2">
      <c r="A1647" s="923" t="s">
        <v>435</v>
      </c>
      <c r="B1647" s="2510">
        <v>0</v>
      </c>
      <c r="C1647" s="2511">
        <v>1029687.5</v>
      </c>
      <c r="D1647" s="2512">
        <v>0</v>
      </c>
      <c r="E1647" s="2513">
        <v>0</v>
      </c>
      <c r="F1647" s="2510">
        <v>0</v>
      </c>
      <c r="G1647" s="2512">
        <v>0</v>
      </c>
      <c r="H1647" s="2513">
        <v>0</v>
      </c>
      <c r="I1647" s="2510">
        <v>0</v>
      </c>
      <c r="J1647" s="2514">
        <v>0</v>
      </c>
    </row>
    <row r="1648" spans="1:10" x14ac:dyDescent="0.2">
      <c r="A1648" s="925" t="s">
        <v>437</v>
      </c>
      <c r="B1648" s="2510">
        <v>0</v>
      </c>
      <c r="C1648" s="2511">
        <v>7750000</v>
      </c>
      <c r="D1648" s="2512">
        <v>0</v>
      </c>
      <c r="E1648" s="2513">
        <v>0</v>
      </c>
      <c r="F1648" s="2510">
        <v>0</v>
      </c>
      <c r="G1648" s="2512">
        <v>0</v>
      </c>
      <c r="H1648" s="2513">
        <v>0</v>
      </c>
      <c r="I1648" s="2510">
        <v>0</v>
      </c>
      <c r="J1648" s="2514">
        <v>0</v>
      </c>
    </row>
    <row r="1649" spans="1:10" x14ac:dyDescent="0.2">
      <c r="A1649" s="2097" t="s">
        <v>436</v>
      </c>
      <c r="B1649" s="2510">
        <v>0</v>
      </c>
      <c r="C1649" s="2511">
        <v>0</v>
      </c>
      <c r="D1649" s="2512">
        <v>0</v>
      </c>
      <c r="E1649" s="2513">
        <v>0</v>
      </c>
      <c r="F1649" s="2510">
        <v>0</v>
      </c>
      <c r="G1649" s="2512">
        <v>0</v>
      </c>
      <c r="H1649" s="2513">
        <v>0</v>
      </c>
      <c r="I1649" s="2510">
        <v>0</v>
      </c>
      <c r="J1649" s="2514">
        <v>0</v>
      </c>
    </row>
    <row r="1650" spans="1:10" x14ac:dyDescent="0.2">
      <c r="A1650" s="2515" t="s">
        <v>286</v>
      </c>
      <c r="B1650" s="2516">
        <v>3610.75</v>
      </c>
      <c r="C1650" s="2515"/>
      <c r="D1650" s="2517">
        <v>3781.2248412875001</v>
      </c>
      <c r="E1650" s="2518">
        <v>43.40703334472822</v>
      </c>
      <c r="F1650" s="2516">
        <v>23.66632189616557</v>
      </c>
      <c r="G1650" s="2517">
        <v>0.27155540697128827</v>
      </c>
      <c r="H1650" s="2518">
        <v>13.395441312525749</v>
      </c>
      <c r="I1650" s="2516">
        <v>9.2883179093577208</v>
      </c>
      <c r="J1650" s="2519">
        <v>8.193191791474351E-2</v>
      </c>
    </row>
    <row r="1651" spans="1:10" x14ac:dyDescent="0.2">
      <c r="A1651" s="931" t="s">
        <v>418</v>
      </c>
      <c r="B1651" s="2510">
        <v>0</v>
      </c>
      <c r="C1651" s="2511">
        <v>3883500</v>
      </c>
      <c r="D1651" s="2512">
        <v>0</v>
      </c>
      <c r="E1651" s="2513">
        <v>0</v>
      </c>
      <c r="F1651" s="2510">
        <v>0</v>
      </c>
      <c r="G1651" s="2512">
        <v>0</v>
      </c>
      <c r="H1651" s="2513">
        <v>0</v>
      </c>
      <c r="I1651" s="2510">
        <v>0</v>
      </c>
      <c r="J1651" s="2514">
        <v>0</v>
      </c>
    </row>
    <row r="1652" spans="1:10" x14ac:dyDescent="0.2">
      <c r="A1652" s="931" t="s">
        <v>419</v>
      </c>
      <c r="B1652" s="2510">
        <v>17.68</v>
      </c>
      <c r="C1652" s="2511">
        <v>1010499.9999999999</v>
      </c>
      <c r="D1652" s="2512">
        <v>17.865639999999996</v>
      </c>
      <c r="E1652" s="2513">
        <v>0.21254208946473582</v>
      </c>
      <c r="F1652" s="2510">
        <v>0.11588190019364601</v>
      </c>
      <c r="G1652" s="2512">
        <v>1.329668239355363E-3</v>
      </c>
      <c r="H1652" s="2513">
        <v>6.3291166798011694E-2</v>
      </c>
      <c r="I1652" s="2510">
        <v>4.3885711889493133E-2</v>
      </c>
      <c r="J1652" s="2514">
        <v>3.871142847659776E-4</v>
      </c>
    </row>
    <row r="1653" spans="1:10" x14ac:dyDescent="0.2">
      <c r="A1653" s="923" t="s">
        <v>97</v>
      </c>
      <c r="B1653" s="2510">
        <v>0</v>
      </c>
      <c r="C1653" s="2511">
        <v>998500</v>
      </c>
      <c r="D1653" s="2512">
        <v>0</v>
      </c>
      <c r="E1653" s="2513">
        <v>0</v>
      </c>
      <c r="F1653" s="2510">
        <v>0</v>
      </c>
      <c r="G1653" s="2512">
        <v>0</v>
      </c>
      <c r="H1653" s="2513">
        <v>0</v>
      </c>
      <c r="I1653" s="2510">
        <v>0</v>
      </c>
      <c r="J1653" s="2514">
        <v>0</v>
      </c>
    </row>
    <row r="1654" spans="1:10" x14ac:dyDescent="0.2">
      <c r="A1654" s="923" t="s">
        <v>423</v>
      </c>
      <c r="B1654" s="2510">
        <v>20</v>
      </c>
      <c r="C1654" s="2511">
        <v>1897499.9999999998</v>
      </c>
      <c r="D1654" s="2512">
        <v>37.949999999999996</v>
      </c>
      <c r="E1654" s="2513">
        <v>0.24043222790128488</v>
      </c>
      <c r="F1654" s="2510">
        <v>0.13108812239100229</v>
      </c>
      <c r="G1654" s="2512">
        <v>1.5041495920309538E-3</v>
      </c>
      <c r="H1654" s="2513">
        <v>0.13444241460057094</v>
      </c>
      <c r="I1654" s="2510">
        <v>9.3221556362171443E-2</v>
      </c>
      <c r="J1654" s="2514">
        <v>8.2230399285269668E-4</v>
      </c>
    </row>
    <row r="1655" spans="1:10" x14ac:dyDescent="0.2">
      <c r="A1655" s="923" t="s">
        <v>424</v>
      </c>
      <c r="B1655" s="2510">
        <v>28</v>
      </c>
      <c r="C1655" s="2511">
        <v>1520140</v>
      </c>
      <c r="D1655" s="2512">
        <v>42.563920000000003</v>
      </c>
      <c r="E1655" s="2513">
        <v>0.33660511906179885</v>
      </c>
      <c r="F1655" s="2510">
        <v>0.18352337134740318</v>
      </c>
      <c r="G1655" s="2512">
        <v>2.1058094288433351E-3</v>
      </c>
      <c r="H1655" s="2513">
        <v>0.15078777812030394</v>
      </c>
      <c r="I1655" s="2510">
        <v>0.10455533247101337</v>
      </c>
      <c r="J1655" s="2514">
        <v>9.2227882391206228E-4</v>
      </c>
    </row>
    <row r="1656" spans="1:10" x14ac:dyDescent="0.2">
      <c r="A1656" s="923" t="s">
        <v>429</v>
      </c>
      <c r="B1656" s="2510">
        <v>0</v>
      </c>
      <c r="C1656" s="2511">
        <v>1595500</v>
      </c>
      <c r="D1656" s="2512">
        <v>0</v>
      </c>
      <c r="E1656" s="2513">
        <v>0</v>
      </c>
      <c r="F1656" s="2510">
        <v>0</v>
      </c>
      <c r="G1656" s="2512">
        <v>0</v>
      </c>
      <c r="H1656" s="2513">
        <v>0</v>
      </c>
      <c r="I1656" s="2510">
        <v>0</v>
      </c>
      <c r="J1656" s="2514">
        <v>0</v>
      </c>
    </row>
    <row r="1657" spans="1:10" x14ac:dyDescent="0.2">
      <c r="A1657" s="923" t="s">
        <v>430</v>
      </c>
      <c r="B1657" s="2510">
        <v>0</v>
      </c>
      <c r="C1657" s="2511">
        <v>949000</v>
      </c>
      <c r="D1657" s="2512">
        <v>0</v>
      </c>
      <c r="E1657" s="2513">
        <v>0</v>
      </c>
      <c r="F1657" s="2510">
        <v>0</v>
      </c>
      <c r="G1657" s="2512">
        <v>0</v>
      </c>
      <c r="H1657" s="2513">
        <v>0</v>
      </c>
      <c r="I1657" s="2510">
        <v>0</v>
      </c>
      <c r="J1657" s="2514">
        <v>0</v>
      </c>
    </row>
    <row r="1658" spans="1:10" x14ac:dyDescent="0.2">
      <c r="A1658" s="923" t="s">
        <v>287</v>
      </c>
      <c r="B1658" s="2510">
        <v>10</v>
      </c>
      <c r="C1658" s="2511">
        <v>1286500.0000000002</v>
      </c>
      <c r="D1658" s="2512">
        <v>12.865000000000002</v>
      </c>
      <c r="E1658" s="2513">
        <v>0.12021611395064244</v>
      </c>
      <c r="F1658" s="2510">
        <v>6.5544061195501144E-2</v>
      </c>
      <c r="G1658" s="2512">
        <v>7.5207479601547688E-4</v>
      </c>
      <c r="H1658" s="2513">
        <v>4.5575801418612533E-2</v>
      </c>
      <c r="I1658" s="2510">
        <v>3.1601984785226245E-2</v>
      </c>
      <c r="J1658" s="2514">
        <v>2.7875997017259412E-4</v>
      </c>
    </row>
    <row r="1659" spans="1:10" x14ac:dyDescent="0.2">
      <c r="A1659" s="923" t="s">
        <v>433</v>
      </c>
      <c r="B1659" s="2510">
        <v>0</v>
      </c>
      <c r="C1659" s="2511">
        <v>1540000</v>
      </c>
      <c r="D1659" s="2512">
        <v>0</v>
      </c>
      <c r="E1659" s="2513">
        <v>0</v>
      </c>
      <c r="F1659" s="2510">
        <v>0</v>
      </c>
      <c r="G1659" s="2512">
        <v>0</v>
      </c>
      <c r="H1659" s="2513">
        <v>0</v>
      </c>
      <c r="I1659" s="2510">
        <v>0</v>
      </c>
      <c r="J1659" s="2514">
        <v>0</v>
      </c>
    </row>
    <row r="1660" spans="1:10" x14ac:dyDescent="0.2">
      <c r="A1660" s="923" t="s">
        <v>434</v>
      </c>
      <c r="B1660" s="2510">
        <v>0</v>
      </c>
      <c r="C1660" s="2511">
        <v>905500</v>
      </c>
      <c r="D1660" s="2512">
        <v>0</v>
      </c>
      <c r="E1660" s="2513">
        <v>0</v>
      </c>
      <c r="F1660" s="2510">
        <v>0</v>
      </c>
      <c r="G1660" s="2512">
        <v>0</v>
      </c>
      <c r="H1660" s="2513">
        <v>0</v>
      </c>
      <c r="I1660" s="2510">
        <v>0</v>
      </c>
      <c r="J1660" s="2514">
        <v>0</v>
      </c>
    </row>
    <row r="1661" spans="1:10" x14ac:dyDescent="0.2">
      <c r="A1661" s="897" t="s">
        <v>99</v>
      </c>
      <c r="B1661" s="2510">
        <v>54</v>
      </c>
      <c r="C1661" s="2511">
        <v>1688500</v>
      </c>
      <c r="D1661" s="2512">
        <v>91.179000000000002</v>
      </c>
      <c r="E1661" s="2513">
        <v>0.64916701533346921</v>
      </c>
      <c r="F1661" s="2510">
        <v>0.3539379304557061</v>
      </c>
      <c r="G1661" s="2512">
        <v>4.0612038984835751E-3</v>
      </c>
      <c r="H1661" s="2513">
        <v>0.32301251438380657</v>
      </c>
      <c r="I1661" s="2510">
        <v>0.22397492193798238</v>
      </c>
      <c r="J1661" s="2514">
        <v>1.9756747236973926E-3</v>
      </c>
    </row>
    <row r="1662" spans="1:10" x14ac:dyDescent="0.2">
      <c r="A1662" s="2515" t="s">
        <v>288</v>
      </c>
      <c r="B1662" s="2516">
        <v>129.68</v>
      </c>
      <c r="C1662" s="2515"/>
      <c r="D1662" s="2517">
        <v>202.42356000000001</v>
      </c>
      <c r="E1662" s="2518">
        <v>1.5589625657119313</v>
      </c>
      <c r="F1662" s="2516">
        <v>0.8499753855832588</v>
      </c>
      <c r="G1662" s="2517">
        <v>9.752905954728705E-3</v>
      </c>
      <c r="H1662" s="2518">
        <v>0.71710967532130576</v>
      </c>
      <c r="I1662" s="2516">
        <v>0.49723950744588663</v>
      </c>
      <c r="J1662" s="2519">
        <v>4.3861317954007233E-3</v>
      </c>
    </row>
    <row r="1663" spans="1:10" x14ac:dyDescent="0.2">
      <c r="A1663" s="2520" t="s">
        <v>113</v>
      </c>
      <c r="B1663" s="2521">
        <v>3740.43</v>
      </c>
      <c r="C1663" s="2520"/>
      <c r="D1663" s="2522">
        <v>3983.6484012875003</v>
      </c>
      <c r="E1663" s="2523">
        <v>44.965995910440149</v>
      </c>
      <c r="F1663" s="2521">
        <v>24.516297281748827</v>
      </c>
      <c r="G1663" s="2522">
        <v>0.28130831292601699</v>
      </c>
      <c r="H1663" s="2523">
        <v>14.112550987847056</v>
      </c>
      <c r="I1663" s="2521">
        <v>9.7855574168036092</v>
      </c>
      <c r="J1663" s="2524">
        <v>8.6318049710144229E-2</v>
      </c>
    </row>
    <row r="1664" spans="1:10" x14ac:dyDescent="0.2">
      <c r="A1664" s="923" t="s">
        <v>911</v>
      </c>
      <c r="B1664" s="2510">
        <v>0</v>
      </c>
      <c r="C1664" s="2511">
        <v>4620000.0000000009</v>
      </c>
      <c r="D1664" s="2512">
        <v>0</v>
      </c>
      <c r="E1664" s="2513">
        <v>0</v>
      </c>
      <c r="F1664" s="2510">
        <v>0</v>
      </c>
      <c r="G1664" s="2512">
        <v>0</v>
      </c>
      <c r="H1664" s="2513">
        <v>0</v>
      </c>
      <c r="I1664" s="2510">
        <v>0</v>
      </c>
      <c r="J1664" s="2514">
        <v>0</v>
      </c>
    </row>
    <row r="1665" spans="1:10" x14ac:dyDescent="0.2">
      <c r="A1665" s="923" t="s">
        <v>912</v>
      </c>
      <c r="B1665" s="2510">
        <v>10</v>
      </c>
      <c r="C1665" s="2511">
        <v>918000</v>
      </c>
      <c r="D1665" s="2512">
        <v>9.18</v>
      </c>
      <c r="E1665" s="2513">
        <v>0.12021611395064244</v>
      </c>
      <c r="F1665" s="2510">
        <v>6.5544061195501144E-2</v>
      </c>
      <c r="G1665" s="2512">
        <v>7.5207479601547688E-4</v>
      </c>
      <c r="H1665" s="2513">
        <v>3.2521248116817954E-2</v>
      </c>
      <c r="I1665" s="2510">
        <v>2.2550036558754517E-2</v>
      </c>
      <c r="J1665" s="2514">
        <v>1.9891306072168001E-4</v>
      </c>
    </row>
    <row r="1666" spans="1:10" x14ac:dyDescent="0.2">
      <c r="A1666" s="923" t="s">
        <v>913</v>
      </c>
      <c r="B1666" s="2510">
        <v>0</v>
      </c>
      <c r="C1666" s="2511">
        <v>1310000.0000000002</v>
      </c>
      <c r="D1666" s="2512">
        <v>0</v>
      </c>
      <c r="E1666" s="2513">
        <v>0</v>
      </c>
      <c r="F1666" s="2510">
        <v>0</v>
      </c>
      <c r="G1666" s="2512">
        <v>0</v>
      </c>
      <c r="H1666" s="2513">
        <v>0</v>
      </c>
      <c r="I1666" s="2510">
        <v>0</v>
      </c>
      <c r="J1666" s="2514">
        <v>0</v>
      </c>
    </row>
    <row r="1667" spans="1:10" x14ac:dyDescent="0.2">
      <c r="A1667" s="897" t="s">
        <v>914</v>
      </c>
      <c r="B1667" s="2510">
        <v>149.5</v>
      </c>
      <c r="C1667" s="2511">
        <v>1335000</v>
      </c>
      <c r="D1667" s="2512">
        <v>199.58250000000001</v>
      </c>
      <c r="E1667" s="2513">
        <v>1.7972309035621046</v>
      </c>
      <c r="F1667" s="2510">
        <v>0.97988371487274184</v>
      </c>
      <c r="G1667" s="2512">
        <v>1.1243518200431379E-2</v>
      </c>
      <c r="H1667" s="2513">
        <v>0.70704488042209368</v>
      </c>
      <c r="I1667" s="2510">
        <v>0.49026063959560173</v>
      </c>
      <c r="J1667" s="2514">
        <v>4.3245714533207734E-3</v>
      </c>
    </row>
    <row r="1668" spans="1:10" x14ac:dyDescent="0.2">
      <c r="A1668" s="2520" t="s">
        <v>289</v>
      </c>
      <c r="B1668" s="2521">
        <v>159.5</v>
      </c>
      <c r="C1668" s="2520"/>
      <c r="D1668" s="2522">
        <v>208.76250000000002</v>
      </c>
      <c r="E1668" s="2523">
        <v>1.9174470175127472</v>
      </c>
      <c r="F1668" s="2521">
        <v>1.0454277760682429</v>
      </c>
      <c r="G1668" s="2522">
        <v>1.1995592996446857E-2</v>
      </c>
      <c r="H1668" s="2523">
        <v>0.73956612853891168</v>
      </c>
      <c r="I1668" s="2521">
        <v>0.51281067615435627</v>
      </c>
      <c r="J1668" s="2524">
        <v>4.5234845140424539E-3</v>
      </c>
    </row>
    <row r="1669" spans="1:10" x14ac:dyDescent="0.2">
      <c r="A1669" s="923" t="s">
        <v>952</v>
      </c>
      <c r="B1669" s="2510">
        <v>152.76599999999999</v>
      </c>
      <c r="C1669" s="2511">
        <v>8061000.0000000028</v>
      </c>
      <c r="D1669" s="2512">
        <v>1231.4467260000001</v>
      </c>
      <c r="E1669" s="2513">
        <v>1.8364934863783842</v>
      </c>
      <c r="F1669" s="2510">
        <v>1.0012904052591924</v>
      </c>
      <c r="G1669" s="2512">
        <v>1.1489145828810034E-2</v>
      </c>
      <c r="H1669" s="2513">
        <v>4.3625473332123246</v>
      </c>
      <c r="I1669" s="2510">
        <v>3.0249639097449412</v>
      </c>
      <c r="J1669" s="2514">
        <v>2.6683097754286719E-2</v>
      </c>
    </row>
    <row r="1670" spans="1:10" x14ac:dyDescent="0.2">
      <c r="A1670" s="923" t="s">
        <v>290</v>
      </c>
      <c r="B1670" s="2510">
        <v>773.43381116322325</v>
      </c>
      <c r="C1670" s="2511">
        <v>12158464</v>
      </c>
      <c r="D1670" s="2512">
        <v>9403.767149410849</v>
      </c>
      <c r="E1670" s="2513">
        <v>9.2979207176077718</v>
      </c>
      <c r="F1670" s="2510">
        <v>5.0693993049551977</v>
      </c>
      <c r="G1670" s="2512">
        <v>5.8168007576205397E-2</v>
      </c>
      <c r="H1670" s="2513">
        <v>33.31397001075949</v>
      </c>
      <c r="I1670" s="2510">
        <v>23.099705120831089</v>
      </c>
      <c r="J1670" s="2514">
        <v>0.20376166732062095</v>
      </c>
    </row>
    <row r="1671" spans="1:10" x14ac:dyDescent="0.2">
      <c r="A1671" s="923" t="s">
        <v>75</v>
      </c>
      <c r="B1671" s="2510">
        <v>770.73258883677681</v>
      </c>
      <c r="C1671" s="2511">
        <v>13258464</v>
      </c>
      <c r="D1671" s="2512">
        <v>10218.730282719207</v>
      </c>
      <c r="E1671" s="2513">
        <v>9.2654476725075607</v>
      </c>
      <c r="F1671" s="2510">
        <v>5.0516943968084709</v>
      </c>
      <c r="G1671" s="2512">
        <v>5.7964855453189933E-2</v>
      </c>
      <c r="H1671" s="2513">
        <v>36.201074396857585</v>
      </c>
      <c r="I1671" s="2510">
        <v>25.101605823460787</v>
      </c>
      <c r="J1671" s="2514">
        <v>0.22142036135348542</v>
      </c>
    </row>
    <row r="1672" spans="1:10" x14ac:dyDescent="0.2">
      <c r="A1672" s="923" t="s">
        <v>205</v>
      </c>
      <c r="B1672" s="2510">
        <v>397.5</v>
      </c>
      <c r="C1672" s="2511">
        <v>3219999.9999999995</v>
      </c>
      <c r="D1672" s="2512">
        <v>1279.9499999999998</v>
      </c>
      <c r="E1672" s="2513">
        <v>4.7785905295380369</v>
      </c>
      <c r="F1672" s="2510">
        <v>2.6053764325211701</v>
      </c>
      <c r="G1672" s="2512">
        <v>2.9894973141615204E-2</v>
      </c>
      <c r="H1672" s="2513">
        <v>4.5343759833465285</v>
      </c>
      <c r="I1672" s="2510">
        <v>3.1441088554877825</v>
      </c>
      <c r="J1672" s="2514">
        <v>2.7734071031668226E-2</v>
      </c>
    </row>
    <row r="1673" spans="1:10" x14ac:dyDescent="0.2">
      <c r="A1673" s="923" t="s">
        <v>93</v>
      </c>
      <c r="B1673" s="2510">
        <v>1033.5</v>
      </c>
      <c r="C1673" s="2511">
        <v>120000</v>
      </c>
      <c r="D1673" s="2512">
        <v>124.02</v>
      </c>
      <c r="E1673" s="2513">
        <v>12.424335376798897</v>
      </c>
      <c r="F1673" s="2510">
        <v>6.7739787245550422</v>
      </c>
      <c r="G1673" s="2512">
        <v>7.7726930168199523E-2</v>
      </c>
      <c r="H1673" s="2513">
        <v>0.43935568534289349</v>
      </c>
      <c r="I1673" s="2510">
        <v>0.30464657233297771</v>
      </c>
      <c r="J1673" s="2514">
        <v>2.6872764477889714E-3</v>
      </c>
    </row>
    <row r="1674" spans="1:10" x14ac:dyDescent="0.2">
      <c r="A1674" s="897" t="s">
        <v>219</v>
      </c>
      <c r="B1674" s="2510">
        <v>426.29999999999995</v>
      </c>
      <c r="C1674" s="2511">
        <v>934000</v>
      </c>
      <c r="D1674" s="2512">
        <v>398.16419999999994</v>
      </c>
      <c r="E1674" s="2513">
        <v>5.1248129377158866</v>
      </c>
      <c r="F1674" s="2510">
        <v>2.7941433287642132</v>
      </c>
      <c r="G1674" s="2512">
        <v>3.2060948554139775E-2</v>
      </c>
      <c r="H1674" s="2513">
        <v>1.410544307127922</v>
      </c>
      <c r="I1674" s="2510">
        <v>0.97806288304871947</v>
      </c>
      <c r="J1674" s="2514">
        <v>8.6274574827667917E-3</v>
      </c>
    </row>
    <row r="1675" spans="1:10" x14ac:dyDescent="0.2">
      <c r="A1675" s="2515" t="s">
        <v>1839</v>
      </c>
      <c r="B1675" s="2516">
        <v>3554.2323999999999</v>
      </c>
      <c r="C1675" s="2515"/>
      <c r="D1675" s="2517">
        <v>22656.078358130057</v>
      </c>
      <c r="E1675" s="2518">
        <v>42.727600720546533</v>
      </c>
      <c r="F1675" s="2516">
        <v>23.295882592863286</v>
      </c>
      <c r="G1675" s="2517">
        <v>0.26730486072215986</v>
      </c>
      <c r="H1675" s="2518">
        <v>80.261867716646734</v>
      </c>
      <c r="I1675" s="2516">
        <v>55.653093164906295</v>
      </c>
      <c r="J1675" s="2519">
        <v>0.49091393139061706</v>
      </c>
    </row>
    <row r="1676" spans="1:10" x14ac:dyDescent="0.2">
      <c r="A1676" s="923" t="s">
        <v>958</v>
      </c>
      <c r="B1676" s="2510">
        <v>165.94</v>
      </c>
      <c r="C1676" s="2511">
        <v>2560000.0000000005</v>
      </c>
      <c r="D1676" s="2512">
        <v>424.80640000000005</v>
      </c>
      <c r="E1676" s="2513">
        <v>1.9948661948969608</v>
      </c>
      <c r="F1676" s="2510">
        <v>1.0876381514781457</v>
      </c>
      <c r="G1676" s="2512">
        <v>1.2479929165080823E-2</v>
      </c>
      <c r="H1676" s="2513">
        <v>1.5049274875830301</v>
      </c>
      <c r="I1676" s="2510">
        <v>1.0435076089752611</v>
      </c>
      <c r="J1676" s="2514">
        <v>9.2047430542656107E-3</v>
      </c>
    </row>
    <row r="1677" spans="1:10" x14ac:dyDescent="0.2">
      <c r="A1677" s="923" t="s">
        <v>959</v>
      </c>
      <c r="B1677" s="2510">
        <v>28</v>
      </c>
      <c r="C1677" s="2511">
        <v>1687000</v>
      </c>
      <c r="D1677" s="2512">
        <v>47.235999999999997</v>
      </c>
      <c r="E1677" s="2513">
        <v>0.33660511906179885</v>
      </c>
      <c r="F1677" s="2510">
        <v>0.18352337134740318</v>
      </c>
      <c r="G1677" s="2512">
        <v>2.1058094288433351E-3</v>
      </c>
      <c r="H1677" s="2513">
        <v>0.16733918039716916</v>
      </c>
      <c r="I1677" s="2510">
        <v>0.11603197460668066</v>
      </c>
      <c r="J1677" s="2514">
        <v>1.0235138710511195E-3</v>
      </c>
    </row>
    <row r="1678" spans="1:10" x14ac:dyDescent="0.2">
      <c r="A1678" s="923" t="s">
        <v>960</v>
      </c>
      <c r="B1678" s="2510">
        <v>13</v>
      </c>
      <c r="C1678" s="2511">
        <v>1100000</v>
      </c>
      <c r="D1678" s="2512">
        <v>14.3</v>
      </c>
      <c r="E1678" s="2513">
        <v>0.15628094813583518</v>
      </c>
      <c r="F1678" s="2510">
        <v>8.5207279554151472E-2</v>
      </c>
      <c r="G1678" s="2512">
        <v>9.7769723482011997E-4</v>
      </c>
      <c r="H1678" s="2513">
        <v>5.0659460574128186E-2</v>
      </c>
      <c r="I1678" s="2510">
        <v>3.512696326690519E-2</v>
      </c>
      <c r="J1678" s="2514">
        <v>3.0985367846623362E-4</v>
      </c>
    </row>
    <row r="1679" spans="1:10" x14ac:dyDescent="0.2">
      <c r="A1679" s="923" t="s">
        <v>962</v>
      </c>
      <c r="B1679" s="2510">
        <v>544.5</v>
      </c>
      <c r="C1679" s="2511">
        <v>1265000.0000000002</v>
      </c>
      <c r="D1679" s="2512">
        <v>688.79250000000013</v>
      </c>
      <c r="E1679" s="2513">
        <v>6.545767404612481</v>
      </c>
      <c r="F1679" s="2510">
        <v>3.5688741320950368</v>
      </c>
      <c r="G1679" s="2512">
        <v>4.0950472643042711E-2</v>
      </c>
      <c r="H1679" s="2513">
        <v>2.4401298250003634</v>
      </c>
      <c r="I1679" s="2510">
        <v>1.6919712479734124</v>
      </c>
      <c r="J1679" s="2514">
        <v>1.4924817470276451E-2</v>
      </c>
    </row>
    <row r="1680" spans="1:10" x14ac:dyDescent="0.2">
      <c r="A1680" s="923" t="s">
        <v>963</v>
      </c>
      <c r="B1680" s="2510">
        <v>0</v>
      </c>
      <c r="C1680" s="2511">
        <v>1750000</v>
      </c>
      <c r="D1680" s="2512">
        <v>0</v>
      </c>
      <c r="E1680" s="2513">
        <v>0</v>
      </c>
      <c r="F1680" s="2510">
        <v>0</v>
      </c>
      <c r="G1680" s="2512">
        <v>0</v>
      </c>
      <c r="H1680" s="2513">
        <v>0</v>
      </c>
      <c r="I1680" s="2510">
        <v>0</v>
      </c>
      <c r="J1680" s="2514">
        <v>0</v>
      </c>
    </row>
    <row r="1681" spans="1:10" x14ac:dyDescent="0.2">
      <c r="A1681" s="2159" t="s">
        <v>1497</v>
      </c>
      <c r="B1681" s="2510">
        <v>0</v>
      </c>
      <c r="C1681" s="2511">
        <v>5000000</v>
      </c>
      <c r="D1681" s="2512">
        <v>0</v>
      </c>
      <c r="E1681" s="2513">
        <v>0</v>
      </c>
      <c r="F1681" s="2510">
        <v>0</v>
      </c>
      <c r="G1681" s="2512">
        <v>0</v>
      </c>
      <c r="H1681" s="2513">
        <v>0</v>
      </c>
      <c r="I1681" s="2510">
        <v>0</v>
      </c>
      <c r="J1681" s="2514">
        <v>0</v>
      </c>
    </row>
    <row r="1682" spans="1:10" x14ac:dyDescent="0.2">
      <c r="A1682" s="2159" t="s">
        <v>1577</v>
      </c>
      <c r="B1682" s="2510">
        <v>0</v>
      </c>
      <c r="C1682" s="2511">
        <v>1749999.9999999998</v>
      </c>
      <c r="D1682" s="2512">
        <v>0</v>
      </c>
      <c r="E1682" s="2513">
        <v>0</v>
      </c>
      <c r="F1682" s="2510">
        <v>0</v>
      </c>
      <c r="G1682" s="2512">
        <v>0</v>
      </c>
      <c r="H1682" s="2513">
        <v>0</v>
      </c>
      <c r="I1682" s="2510">
        <v>0</v>
      </c>
      <c r="J1682" s="2514">
        <v>0</v>
      </c>
    </row>
    <row r="1683" spans="1:10" x14ac:dyDescent="0.2">
      <c r="A1683" s="923" t="s">
        <v>961</v>
      </c>
      <c r="B1683" s="2510">
        <v>0</v>
      </c>
      <c r="C1683" s="2511">
        <v>1321000</v>
      </c>
      <c r="D1683" s="2512">
        <v>0</v>
      </c>
      <c r="E1683" s="2513">
        <v>0</v>
      </c>
      <c r="F1683" s="2510">
        <v>0</v>
      </c>
      <c r="G1683" s="2512">
        <v>0</v>
      </c>
      <c r="H1683" s="2513">
        <v>0</v>
      </c>
      <c r="I1683" s="2510">
        <v>0</v>
      </c>
      <c r="J1683" s="2514">
        <v>0</v>
      </c>
    </row>
    <row r="1684" spans="1:10" x14ac:dyDescent="0.2">
      <c r="A1684" s="923" t="s">
        <v>966</v>
      </c>
      <c r="B1684" s="2510">
        <v>0</v>
      </c>
      <c r="C1684" s="2511">
        <v>2879999.9999999995</v>
      </c>
      <c r="D1684" s="2512">
        <v>0</v>
      </c>
      <c r="E1684" s="2513">
        <v>0</v>
      </c>
      <c r="F1684" s="2510">
        <v>0</v>
      </c>
      <c r="G1684" s="2512">
        <v>0</v>
      </c>
      <c r="H1684" s="2513">
        <v>0</v>
      </c>
      <c r="I1684" s="2510">
        <v>0</v>
      </c>
      <c r="J1684" s="2514">
        <v>0</v>
      </c>
    </row>
    <row r="1685" spans="1:10" x14ac:dyDescent="0.2">
      <c r="A1685" s="923" t="s">
        <v>965</v>
      </c>
      <c r="B1685" s="2510">
        <v>0</v>
      </c>
      <c r="C1685" s="2511">
        <v>1976000.0000000002</v>
      </c>
      <c r="D1685" s="2512">
        <v>0</v>
      </c>
      <c r="E1685" s="2513">
        <v>0</v>
      </c>
      <c r="F1685" s="2510">
        <v>0</v>
      </c>
      <c r="G1685" s="2512">
        <v>0</v>
      </c>
      <c r="H1685" s="2513">
        <v>0</v>
      </c>
      <c r="I1685" s="2510">
        <v>0</v>
      </c>
      <c r="J1685" s="2514">
        <v>0</v>
      </c>
    </row>
    <row r="1686" spans="1:10" x14ac:dyDescent="0.2">
      <c r="A1686" s="923" t="s">
        <v>1010</v>
      </c>
      <c r="B1686" s="2510">
        <v>0</v>
      </c>
      <c r="C1686" s="2511">
        <v>1299999.9999999998</v>
      </c>
      <c r="D1686" s="2512">
        <v>0</v>
      </c>
      <c r="E1686" s="2513">
        <v>0</v>
      </c>
      <c r="F1686" s="2510">
        <v>0</v>
      </c>
      <c r="G1686" s="2512">
        <v>0</v>
      </c>
      <c r="H1686" s="2513">
        <v>0</v>
      </c>
      <c r="I1686" s="2510">
        <v>0</v>
      </c>
      <c r="J1686" s="2514">
        <v>0</v>
      </c>
    </row>
    <row r="1687" spans="1:10" x14ac:dyDescent="0.2">
      <c r="A1687" s="923" t="s">
        <v>1011</v>
      </c>
      <c r="B1687" s="2510">
        <v>0</v>
      </c>
      <c r="C1687" s="2511">
        <v>1674000</v>
      </c>
      <c r="D1687" s="2512">
        <v>0</v>
      </c>
      <c r="E1687" s="2513">
        <v>0</v>
      </c>
      <c r="F1687" s="2510">
        <v>0</v>
      </c>
      <c r="G1687" s="2512">
        <v>0</v>
      </c>
      <c r="H1687" s="2513">
        <v>0</v>
      </c>
      <c r="I1687" s="2510">
        <v>0</v>
      </c>
      <c r="J1687" s="2514">
        <v>0</v>
      </c>
    </row>
    <row r="1688" spans="1:10" x14ac:dyDescent="0.2">
      <c r="A1688" s="923" t="s">
        <v>967</v>
      </c>
      <c r="B1688" s="2510">
        <v>43.8</v>
      </c>
      <c r="C1688" s="2511">
        <v>2320999.9999999995</v>
      </c>
      <c r="D1688" s="2512">
        <v>101.65979999999998</v>
      </c>
      <c r="E1688" s="2513">
        <v>0.52654657910381386</v>
      </c>
      <c r="F1688" s="2510">
        <v>0.28708298803629495</v>
      </c>
      <c r="G1688" s="2512">
        <v>3.2940876065477888E-3</v>
      </c>
      <c r="H1688" s="2513">
        <v>0.3601420021030598</v>
      </c>
      <c r="I1688" s="2510">
        <v>0.24972028393852636</v>
      </c>
      <c r="J1688" s="2514">
        <v>2.2027736351147974E-3</v>
      </c>
    </row>
    <row r="1689" spans="1:10" x14ac:dyDescent="0.2">
      <c r="A1689" s="923" t="s">
        <v>968</v>
      </c>
      <c r="B1689" s="2510">
        <v>0</v>
      </c>
      <c r="C1689" s="2511">
        <v>1335000.0000000002</v>
      </c>
      <c r="D1689" s="2512">
        <v>0</v>
      </c>
      <c r="E1689" s="2513">
        <v>0</v>
      </c>
      <c r="F1689" s="2510">
        <v>0</v>
      </c>
      <c r="G1689" s="2512">
        <v>0</v>
      </c>
      <c r="H1689" s="2513">
        <v>0</v>
      </c>
      <c r="I1689" s="2510">
        <v>0</v>
      </c>
      <c r="J1689" s="2514">
        <v>0</v>
      </c>
    </row>
    <row r="1690" spans="1:10" x14ac:dyDescent="0.2">
      <c r="A1690" s="923" t="s">
        <v>969</v>
      </c>
      <c r="B1690" s="2510">
        <v>20.25</v>
      </c>
      <c r="C1690" s="2511">
        <v>1774999.9999999998</v>
      </c>
      <c r="D1690" s="2512">
        <v>35.943749999999994</v>
      </c>
      <c r="E1690" s="2513">
        <v>0.24343763075005093</v>
      </c>
      <c r="F1690" s="2510">
        <v>0.1327267239208898</v>
      </c>
      <c r="G1690" s="2512">
        <v>1.5229514619313407E-3</v>
      </c>
      <c r="H1690" s="2513">
        <v>0.12733503398680557</v>
      </c>
      <c r="I1690" s="2510">
        <v>8.829334167306456E-2</v>
      </c>
      <c r="J1690" s="2514">
        <v>7.7883238848746022E-4</v>
      </c>
    </row>
    <row r="1691" spans="1:10" x14ac:dyDescent="0.2">
      <c r="A1691" s="923" t="s">
        <v>970</v>
      </c>
      <c r="B1691" s="2510">
        <v>0</v>
      </c>
      <c r="C1691" s="2511">
        <v>1821999.9999999995</v>
      </c>
      <c r="D1691" s="2512">
        <v>0</v>
      </c>
      <c r="E1691" s="2513">
        <v>0</v>
      </c>
      <c r="F1691" s="2510">
        <v>0</v>
      </c>
      <c r="G1691" s="2512">
        <v>0</v>
      </c>
      <c r="H1691" s="2513">
        <v>0</v>
      </c>
      <c r="I1691" s="2510">
        <v>0</v>
      </c>
      <c r="J1691" s="2514">
        <v>0</v>
      </c>
    </row>
    <row r="1692" spans="1:10" x14ac:dyDescent="0.2">
      <c r="A1692" s="923" t="s">
        <v>971</v>
      </c>
      <c r="B1692" s="2510">
        <v>0</v>
      </c>
      <c r="C1692" s="2511">
        <v>1470000</v>
      </c>
      <c r="D1692" s="2512">
        <v>0</v>
      </c>
      <c r="E1692" s="2513">
        <v>0</v>
      </c>
      <c r="F1692" s="2510">
        <v>0</v>
      </c>
      <c r="G1692" s="2512">
        <v>0</v>
      </c>
      <c r="H1692" s="2513">
        <v>0</v>
      </c>
      <c r="I1692" s="2510">
        <v>0</v>
      </c>
      <c r="J1692" s="2514">
        <v>0</v>
      </c>
    </row>
    <row r="1693" spans="1:10" x14ac:dyDescent="0.2">
      <c r="A1693" s="923" t="s">
        <v>972</v>
      </c>
      <c r="B1693" s="2510">
        <v>36.6</v>
      </c>
      <c r="C1693" s="2511">
        <v>1270000</v>
      </c>
      <c r="D1693" s="2512">
        <v>46.481999999999999</v>
      </c>
      <c r="E1693" s="2513">
        <v>0.43999097705935131</v>
      </c>
      <c r="F1693" s="2510">
        <v>0.23989126397553415</v>
      </c>
      <c r="G1693" s="2512">
        <v>2.7525937534166453E-3</v>
      </c>
      <c r="H1693" s="2513">
        <v>0.16466804520326059</v>
      </c>
      <c r="I1693" s="2510">
        <v>0.11417982563442565</v>
      </c>
      <c r="J1693" s="2514">
        <v>1.0071761316410818E-3</v>
      </c>
    </row>
    <row r="1694" spans="1:10" x14ac:dyDescent="0.2">
      <c r="A1694" s="923" t="s">
        <v>973</v>
      </c>
      <c r="B1694" s="2510">
        <v>0</v>
      </c>
      <c r="C1694" s="2511">
        <v>7096999.9999999981</v>
      </c>
      <c r="D1694" s="2512">
        <v>0</v>
      </c>
      <c r="E1694" s="2513">
        <v>0</v>
      </c>
      <c r="F1694" s="2510">
        <v>0</v>
      </c>
      <c r="G1694" s="2512">
        <v>0</v>
      </c>
      <c r="H1694" s="2513">
        <v>0</v>
      </c>
      <c r="I1694" s="2510">
        <v>0</v>
      </c>
      <c r="J1694" s="2514">
        <v>0</v>
      </c>
    </row>
    <row r="1695" spans="1:10" x14ac:dyDescent="0.2">
      <c r="A1695" s="923" t="s">
        <v>293</v>
      </c>
      <c r="B1695" s="2510">
        <v>0</v>
      </c>
      <c r="C1695" s="2511">
        <v>1855999.9999999998</v>
      </c>
      <c r="D1695" s="2512">
        <v>0</v>
      </c>
      <c r="E1695" s="2513">
        <v>0</v>
      </c>
      <c r="F1695" s="2510">
        <v>0</v>
      </c>
      <c r="G1695" s="2512">
        <v>0</v>
      </c>
      <c r="H1695" s="2513">
        <v>0</v>
      </c>
      <c r="I1695" s="2510">
        <v>0</v>
      </c>
      <c r="J1695" s="2514">
        <v>0</v>
      </c>
    </row>
    <row r="1696" spans="1:10" x14ac:dyDescent="0.2">
      <c r="A1696" s="897" t="s">
        <v>975</v>
      </c>
      <c r="B1696" s="2510">
        <v>12.1</v>
      </c>
      <c r="C1696" s="2511">
        <v>1652000.0000000005</v>
      </c>
      <c r="D1696" s="2512">
        <v>19.989200000000004</v>
      </c>
      <c r="E1696" s="2513">
        <v>0.14546149788027735</v>
      </c>
      <c r="F1696" s="2510">
        <v>7.9308314046556361E-2</v>
      </c>
      <c r="G1696" s="2512">
        <v>9.1001050317872693E-4</v>
      </c>
      <c r="H1696" s="2513">
        <v>7.0814132119465967E-2</v>
      </c>
      <c r="I1696" s="2510">
        <v>4.9102090498938551E-2</v>
      </c>
      <c r="J1696" s="2514">
        <v>4.3312777269910755E-4</v>
      </c>
    </row>
    <row r="1697" spans="1:10" x14ac:dyDescent="0.2">
      <c r="A1697" s="923" t="s">
        <v>1161</v>
      </c>
      <c r="B1697" s="2510">
        <v>0</v>
      </c>
      <c r="C1697" s="2511">
        <v>0</v>
      </c>
      <c r="D1697" s="2512">
        <v>0</v>
      </c>
      <c r="E1697" s="2513">
        <v>0</v>
      </c>
      <c r="F1697" s="2510">
        <v>0</v>
      </c>
      <c r="G1697" s="2512">
        <v>0</v>
      </c>
      <c r="H1697" s="2513">
        <v>0</v>
      </c>
      <c r="I1697" s="2510">
        <v>0</v>
      </c>
      <c r="J1697" s="2514">
        <v>0</v>
      </c>
    </row>
    <row r="1698" spans="1:10" x14ac:dyDescent="0.2">
      <c r="A1698" s="2515" t="s">
        <v>294</v>
      </c>
      <c r="B1698" s="2516">
        <v>864.19</v>
      </c>
      <c r="C1698" s="2515"/>
      <c r="D1698" s="2517">
        <v>1379.20965</v>
      </c>
      <c r="E1698" s="2518">
        <v>10.388956351500569</v>
      </c>
      <c r="F1698" s="2516">
        <v>5.6642522244540121</v>
      </c>
      <c r="G1698" s="2517">
        <v>6.4993551796861504E-2</v>
      </c>
      <c r="H1698" s="2518">
        <v>4.8860151669672822</v>
      </c>
      <c r="I1698" s="2516">
        <v>3.3879333365672135</v>
      </c>
      <c r="J1698" s="2519">
        <v>2.9884838002001861E-2</v>
      </c>
    </row>
    <row r="1699" spans="1:10" x14ac:dyDescent="0.2">
      <c r="A1699" s="2520" t="s">
        <v>1840</v>
      </c>
      <c r="B1699" s="2521">
        <v>4418.4223999999995</v>
      </c>
      <c r="C1699" s="2520"/>
      <c r="D1699" s="2522">
        <v>24035.288008130057</v>
      </c>
      <c r="E1699" s="2523">
        <v>53.116557072047101</v>
      </c>
      <c r="F1699" s="2521">
        <v>28.960134817317297</v>
      </c>
      <c r="G1699" s="2522">
        <v>0.33229841251902137</v>
      </c>
      <c r="H1699" s="2523">
        <v>85.147882883614017</v>
      </c>
      <c r="I1699" s="2521">
        <v>59.041026501473517</v>
      </c>
      <c r="J1699" s="2524">
        <v>0.52079876939261893</v>
      </c>
    </row>
    <row r="1700" spans="1:10" x14ac:dyDescent="0.2">
      <c r="A1700" s="2525" t="s">
        <v>200</v>
      </c>
      <c r="B1700" s="2526">
        <v>8318.3523999999998</v>
      </c>
      <c r="C1700" s="2527"/>
      <c r="D1700" s="2528">
        <v>28227.698909417559</v>
      </c>
      <c r="E1700" s="2529">
        <v>100</v>
      </c>
      <c r="F1700" s="2526">
        <v>54.521859875134368</v>
      </c>
      <c r="G1700" s="2528">
        <v>0.62560231844148517</v>
      </c>
      <c r="H1700" s="2529">
        <v>99.999999999999986</v>
      </c>
      <c r="I1700" s="2526">
        <v>69.339394594431482</v>
      </c>
      <c r="J1700" s="2530">
        <v>0.61164030361680566</v>
      </c>
    </row>
    <row r="1701" spans="1:10" x14ac:dyDescent="0.2">
      <c r="A1701" s="2550" t="s">
        <v>1857</v>
      </c>
      <c r="B1701" s="2510"/>
      <c r="C1701" s="2509"/>
      <c r="D1701" s="2512"/>
      <c r="E1701" s="2513"/>
      <c r="F1701" s="2510">
        <v>0</v>
      </c>
      <c r="G1701" s="2512"/>
      <c r="H1701" s="2513"/>
      <c r="I1701" s="2510">
        <v>0</v>
      </c>
      <c r="J1701" s="2514">
        <v>0</v>
      </c>
    </row>
    <row r="1702" spans="1:10" x14ac:dyDescent="0.2">
      <c r="A1702" s="2160" t="s">
        <v>1841</v>
      </c>
      <c r="B1702" s="2510">
        <v>0</v>
      </c>
      <c r="C1702" s="2511">
        <v>6074131.1697809063</v>
      </c>
      <c r="D1702" s="2512">
        <v>0</v>
      </c>
      <c r="E1702" s="2513">
        <v>0</v>
      </c>
      <c r="F1702" s="2510">
        <v>0</v>
      </c>
      <c r="G1702" s="2512">
        <v>0</v>
      </c>
      <c r="H1702" s="2513">
        <v>0</v>
      </c>
      <c r="I1702" s="2510">
        <v>0</v>
      </c>
      <c r="J1702" s="2514">
        <v>0</v>
      </c>
    </row>
    <row r="1703" spans="1:10" x14ac:dyDescent="0.2">
      <c r="A1703" s="2160" t="s">
        <v>1842</v>
      </c>
      <c r="B1703" s="2510">
        <v>6223.25</v>
      </c>
      <c r="C1703" s="2511">
        <v>1319748.8219296124</v>
      </c>
      <c r="D1703" s="2512">
        <v>8213.1268560734607</v>
      </c>
      <c r="E1703" s="2513">
        <v>91.499073357313577</v>
      </c>
      <c r="F1703" s="2510">
        <v>40.789707883490244</v>
      </c>
      <c r="G1703" s="2512">
        <v>0.46803494743033164</v>
      </c>
      <c r="H1703" s="2513">
        <v>72.559127293809595</v>
      </c>
      <c r="I1703" s="2510">
        <v>20.174979397183563</v>
      </c>
      <c r="J1703" s="2514">
        <v>0.17796276699749469</v>
      </c>
    </row>
    <row r="1704" spans="1:10" x14ac:dyDescent="0.2">
      <c r="A1704" s="2547" t="s">
        <v>316</v>
      </c>
      <c r="B1704" s="2516">
        <v>6223.25</v>
      </c>
      <c r="C1704" s="2515"/>
      <c r="D1704" s="2517">
        <v>8213.1268560734607</v>
      </c>
      <c r="E1704" s="2518">
        <v>91.499073357313577</v>
      </c>
      <c r="F1704" s="2516">
        <v>40.789707883490244</v>
      </c>
      <c r="G1704" s="2517">
        <v>0.46803494743033164</v>
      </c>
      <c r="H1704" s="2518">
        <v>72.559127293809595</v>
      </c>
      <c r="I1704" s="2516">
        <v>20.174979397183563</v>
      </c>
      <c r="J1704" s="2519">
        <v>0.17796276699749469</v>
      </c>
    </row>
    <row r="1705" spans="1:10" x14ac:dyDescent="0.2">
      <c r="A1705" s="2160" t="s">
        <v>1843</v>
      </c>
      <c r="B1705" s="2510">
        <v>0</v>
      </c>
      <c r="C1705" s="2511">
        <v>7593939.7198018646</v>
      </c>
      <c r="D1705" s="2512">
        <v>0</v>
      </c>
      <c r="E1705" s="2513">
        <v>0</v>
      </c>
      <c r="F1705" s="2510">
        <v>0</v>
      </c>
      <c r="G1705" s="2512">
        <v>0</v>
      </c>
      <c r="H1705" s="2513">
        <v>0</v>
      </c>
      <c r="I1705" s="2510">
        <v>0</v>
      </c>
      <c r="J1705" s="2514">
        <v>0</v>
      </c>
    </row>
    <row r="1706" spans="1:10" x14ac:dyDescent="0.2">
      <c r="A1706" s="2547" t="s">
        <v>322</v>
      </c>
      <c r="B1706" s="2516">
        <v>0</v>
      </c>
      <c r="C1706" s="2531"/>
      <c r="D1706" s="2517">
        <v>0</v>
      </c>
      <c r="E1706" s="2518">
        <v>0</v>
      </c>
      <c r="F1706" s="2516">
        <v>0</v>
      </c>
      <c r="G1706" s="2517">
        <v>0</v>
      </c>
      <c r="H1706" s="2518">
        <v>0</v>
      </c>
      <c r="I1706" s="2516">
        <v>0</v>
      </c>
      <c r="J1706" s="2519">
        <v>0</v>
      </c>
    </row>
    <row r="1707" spans="1:10" x14ac:dyDescent="0.2">
      <c r="A1707" s="2160" t="s">
        <v>1543</v>
      </c>
      <c r="B1707" s="2510">
        <v>68.31</v>
      </c>
      <c r="C1707" s="2511">
        <v>8640000</v>
      </c>
      <c r="D1707" s="2512">
        <v>590.19839999999999</v>
      </c>
      <c r="E1707" s="2513">
        <v>1.0043468767987933</v>
      </c>
      <c r="F1707" s="2510">
        <v>0.44773148202646823</v>
      </c>
      <c r="G1707" s="2512">
        <v>5.1374229315817223E-3</v>
      </c>
      <c r="H1707" s="2513">
        <v>5.2141263108014657</v>
      </c>
      <c r="I1707" s="2510">
        <v>1.4497816445444904</v>
      </c>
      <c r="J1707" s="2514">
        <v>1.2788471696845142E-2</v>
      </c>
    </row>
    <row r="1708" spans="1:10" x14ac:dyDescent="0.2">
      <c r="A1708" s="2160" t="s">
        <v>212</v>
      </c>
      <c r="B1708" s="2510">
        <v>507.5</v>
      </c>
      <c r="C1708" s="2511">
        <v>4816000</v>
      </c>
      <c r="D1708" s="2512">
        <v>2444.12</v>
      </c>
      <c r="E1708" s="2513">
        <v>7.4616606642568817</v>
      </c>
      <c r="F1708" s="2510">
        <v>3.3263611056716824</v>
      </c>
      <c r="G1708" s="2512">
        <v>3.8167795897785448E-2</v>
      </c>
      <c r="H1708" s="2513">
        <v>21.592654942399164</v>
      </c>
      <c r="I1708" s="2510">
        <v>6.0038121300635172</v>
      </c>
      <c r="J1708" s="2514">
        <v>5.2959410672230124E-2</v>
      </c>
    </row>
    <row r="1709" spans="1:10" x14ac:dyDescent="0.2">
      <c r="A1709" s="2547" t="s">
        <v>317</v>
      </c>
      <c r="B1709" s="2516">
        <v>575.80999999999995</v>
      </c>
      <c r="C1709" s="2531"/>
      <c r="D1709" s="2517">
        <v>3034.3184000000001</v>
      </c>
      <c r="E1709" s="2518">
        <v>8.4660075410556743</v>
      </c>
      <c r="F1709" s="2516">
        <v>3.7740925876981501</v>
      </c>
      <c r="G1709" s="2517">
        <v>4.3305218829367172E-2</v>
      </c>
      <c r="H1709" s="2518">
        <v>26.806781253200633</v>
      </c>
      <c r="I1709" s="2516">
        <v>7.4535937746080085</v>
      </c>
      <c r="J1709" s="2519">
        <v>6.5747882369075278E-2</v>
      </c>
    </row>
    <row r="1710" spans="1:10" x14ac:dyDescent="0.2">
      <c r="A1710" s="2160" t="s">
        <v>1844</v>
      </c>
      <c r="B1710" s="2510">
        <v>2.375</v>
      </c>
      <c r="C1710" s="2511">
        <v>30220717.109895468</v>
      </c>
      <c r="D1710" s="2512">
        <v>71.774203136001731</v>
      </c>
      <c r="E1710" s="2513">
        <v>3.49191016307588E-2</v>
      </c>
      <c r="F1710" s="2510">
        <v>1.5566714533931519E-2</v>
      </c>
      <c r="G1710" s="2512">
        <v>1.7861776405367574E-4</v>
      </c>
      <c r="H1710" s="2513">
        <v>0.63409145298976699</v>
      </c>
      <c r="I1710" s="2510">
        <v>0.17630837741746322</v>
      </c>
      <c r="J1710" s="2514">
        <v>1.5552098503967002E-3</v>
      </c>
    </row>
    <row r="1711" spans="1:10" x14ac:dyDescent="0.2">
      <c r="A1711" s="2547" t="s">
        <v>318</v>
      </c>
      <c r="B1711" s="2516">
        <v>2.375</v>
      </c>
      <c r="C1711" s="2515"/>
      <c r="D1711" s="2517">
        <v>71.774203136001731</v>
      </c>
      <c r="E1711" s="2518">
        <v>3.49191016307588E-2</v>
      </c>
      <c r="F1711" s="2516">
        <v>1.5566714533931519E-2</v>
      </c>
      <c r="G1711" s="2517">
        <v>1.7861776405367574E-4</v>
      </c>
      <c r="H1711" s="2518">
        <v>0.63409145298976699</v>
      </c>
      <c r="I1711" s="2516">
        <v>0.17630837741746322</v>
      </c>
      <c r="J1711" s="2519">
        <v>1.5552098503967002E-3</v>
      </c>
    </row>
    <row r="1712" spans="1:10" x14ac:dyDescent="0.2">
      <c r="A1712" s="2525" t="s">
        <v>136</v>
      </c>
      <c r="B1712" s="2526">
        <v>6801.4349999999995</v>
      </c>
      <c r="C1712" s="2527"/>
      <c r="D1712" s="2528">
        <v>11319.219459209462</v>
      </c>
      <c r="E1712" s="2529">
        <v>100.00000000000001</v>
      </c>
      <c r="F1712" s="2526">
        <v>44.579367185722319</v>
      </c>
      <c r="G1712" s="2528">
        <v>0.5115187840237525</v>
      </c>
      <c r="H1712" s="2529">
        <v>100</v>
      </c>
      <c r="I1712" s="2526">
        <v>27.804881549209032</v>
      </c>
      <c r="J1712" s="2530">
        <v>0.24526585921696664</v>
      </c>
    </row>
    <row r="1713" spans="1:10" x14ac:dyDescent="0.2">
      <c r="A1713" s="2550" t="s">
        <v>1858</v>
      </c>
      <c r="B1713" s="2510"/>
      <c r="C1713" s="2509"/>
      <c r="D1713" s="2512"/>
      <c r="E1713" s="2513"/>
      <c r="F1713" s="2510">
        <v>0</v>
      </c>
      <c r="G1713" s="2512"/>
      <c r="H1713" s="2513"/>
      <c r="I1713" s="2510">
        <v>0</v>
      </c>
      <c r="J1713" s="2514">
        <v>0</v>
      </c>
    </row>
    <row r="1714" spans="1:10" x14ac:dyDescent="0.2">
      <c r="A1714" s="2159" t="s">
        <v>1545</v>
      </c>
      <c r="B1714" s="2510">
        <v>130</v>
      </c>
      <c r="C1714" s="2511">
        <v>8600000</v>
      </c>
      <c r="D1714" s="2512">
        <v>1118</v>
      </c>
      <c r="E1714" s="2513">
        <v>94.80401093892435</v>
      </c>
      <c r="F1714" s="2510">
        <v>0.85207279554151472</v>
      </c>
      <c r="G1714" s="2512">
        <v>9.7769723482011989E-3</v>
      </c>
      <c r="H1714" s="2513">
        <v>96.167906756698642</v>
      </c>
      <c r="I1714" s="2510">
        <v>2.7462898554125874</v>
      </c>
      <c r="J1714" s="2514">
        <v>2.4224923952814625E-2</v>
      </c>
    </row>
    <row r="1715" spans="1:10" x14ac:dyDescent="0.2">
      <c r="A1715" s="2159" t="s">
        <v>214</v>
      </c>
      <c r="B1715" s="2510">
        <v>6</v>
      </c>
      <c r="C1715" s="2511">
        <v>6300000</v>
      </c>
      <c r="D1715" s="2512">
        <v>37.799999999999997</v>
      </c>
      <c r="E1715" s="2513">
        <v>4.3755697356426619</v>
      </c>
      <c r="F1715" s="2510">
        <v>3.9326436717300677E-2</v>
      </c>
      <c r="G1715" s="2512">
        <v>4.5124487760928614E-4</v>
      </c>
      <c r="H1715" s="2513">
        <v>3.2514730549223687</v>
      </c>
      <c r="I1715" s="2510">
        <v>9.2853091712518598E-2</v>
      </c>
      <c r="J1715" s="2514">
        <v>8.1905377944221187E-4</v>
      </c>
    </row>
    <row r="1716" spans="1:10" x14ac:dyDescent="0.2">
      <c r="A1716" s="2159" t="s">
        <v>215</v>
      </c>
      <c r="B1716" s="2510">
        <v>0</v>
      </c>
      <c r="C1716" s="2511">
        <v>6000000</v>
      </c>
      <c r="D1716" s="2512">
        <v>0</v>
      </c>
      <c r="E1716" s="2513">
        <v>0</v>
      </c>
      <c r="F1716" s="2510">
        <v>0</v>
      </c>
      <c r="G1716" s="2512">
        <v>0</v>
      </c>
      <c r="H1716" s="2513">
        <v>0</v>
      </c>
      <c r="I1716" s="2510">
        <v>0</v>
      </c>
      <c r="J1716" s="2514">
        <v>0</v>
      </c>
    </row>
    <row r="1717" spans="1:10" x14ac:dyDescent="0.2">
      <c r="A1717" s="2159" t="s">
        <v>216</v>
      </c>
      <c r="B1717" s="2510">
        <v>0</v>
      </c>
      <c r="C1717" s="2511">
        <v>15600000</v>
      </c>
      <c r="D1717" s="2512">
        <v>0</v>
      </c>
      <c r="E1717" s="2513">
        <v>0</v>
      </c>
      <c r="F1717" s="2510">
        <v>0</v>
      </c>
      <c r="G1717" s="2512">
        <v>0</v>
      </c>
      <c r="H1717" s="2513">
        <v>0</v>
      </c>
      <c r="I1717" s="2510">
        <v>0</v>
      </c>
      <c r="J1717" s="2514">
        <v>0</v>
      </c>
    </row>
    <row r="1718" spans="1:10" x14ac:dyDescent="0.2">
      <c r="A1718" s="2159" t="s">
        <v>1547</v>
      </c>
      <c r="B1718" s="2510">
        <v>0</v>
      </c>
      <c r="C1718" s="2511">
        <v>8000000</v>
      </c>
      <c r="D1718" s="2512">
        <v>0</v>
      </c>
      <c r="E1718" s="2513">
        <v>0</v>
      </c>
      <c r="F1718" s="2510">
        <v>0</v>
      </c>
      <c r="G1718" s="2512">
        <v>0</v>
      </c>
      <c r="H1718" s="2513">
        <v>0</v>
      </c>
      <c r="I1718" s="2510">
        <v>0</v>
      </c>
      <c r="J1718" s="2514">
        <v>0</v>
      </c>
    </row>
    <row r="1719" spans="1:10" x14ac:dyDescent="0.2">
      <c r="A1719" s="2159" t="s">
        <v>1548</v>
      </c>
      <c r="B1719" s="2510">
        <v>1.125</v>
      </c>
      <c r="C1719" s="2511">
        <v>6000000</v>
      </c>
      <c r="D1719" s="2512">
        <v>6.75</v>
      </c>
      <c r="E1719" s="2513">
        <v>0.82041932543299911</v>
      </c>
      <c r="F1719" s="2510">
        <v>7.3737068844938773E-3</v>
      </c>
      <c r="G1719" s="2512">
        <v>8.4608414551741147E-5</v>
      </c>
      <c r="H1719" s="2513">
        <v>0.58062018837899443</v>
      </c>
      <c r="I1719" s="2510">
        <v>1.6580909234378324E-2</v>
      </c>
      <c r="J1719" s="2514">
        <v>1.4625960347182355E-4</v>
      </c>
    </row>
    <row r="1720" spans="1:10" x14ac:dyDescent="0.2">
      <c r="A1720" s="2525" t="s">
        <v>128</v>
      </c>
      <c r="B1720" s="2526">
        <v>137.125</v>
      </c>
      <c r="C1720" s="2527"/>
      <c r="D1720" s="2528">
        <v>1162.55</v>
      </c>
      <c r="E1720" s="2529">
        <v>100</v>
      </c>
      <c r="F1720" s="2526">
        <v>0.89877293914330925</v>
      </c>
      <c r="G1720" s="2528">
        <v>1.0312825640362226E-2</v>
      </c>
      <c r="H1720" s="2529">
        <v>100.00000000000001</v>
      </c>
      <c r="I1720" s="2526">
        <v>2.855723856359484</v>
      </c>
      <c r="J1720" s="2530">
        <v>2.5190237335728657E-2</v>
      </c>
    </row>
    <row r="1721" spans="1:10" ht="14.25" thickBot="1" x14ac:dyDescent="0.25">
      <c r="A1721" s="2533" t="s">
        <v>1845</v>
      </c>
      <c r="B1721" s="2526">
        <v>15256.912399999999</v>
      </c>
      <c r="C1721" s="2534"/>
      <c r="D1721" s="2528">
        <v>40709.468368627022</v>
      </c>
      <c r="E1721" s="2535"/>
      <c r="F1721" s="2536">
        <v>100</v>
      </c>
      <c r="G1721" s="2537">
        <v>1.1474339281055999</v>
      </c>
      <c r="H1721" s="2538"/>
      <c r="I1721" s="2536">
        <v>100</v>
      </c>
      <c r="J1721" s="2539">
        <v>0.88209640016950097</v>
      </c>
    </row>
    <row r="1722" spans="1:10" ht="15" thickBot="1" x14ac:dyDescent="0.25">
      <c r="A1722" s="2540" t="s">
        <v>1846</v>
      </c>
      <c r="B1722" s="2541">
        <v>1329654.982852824</v>
      </c>
      <c r="C1722" s="2542"/>
      <c r="D1722" s="2543">
        <v>4615081.5671398742</v>
      </c>
      <c r="E1722" s="2544"/>
      <c r="F1722" s="2101"/>
      <c r="G1722" s="2101"/>
      <c r="H1722" s="2101"/>
      <c r="I1722" s="2101"/>
      <c r="J1722" s="2101"/>
    </row>
    <row r="1723" spans="1:10" ht="16.5" thickBot="1" x14ac:dyDescent="0.3">
      <c r="A1723" s="2545" t="s">
        <v>1847</v>
      </c>
      <c r="B1723" s="2552">
        <v>1.1474339281055999</v>
      </c>
      <c r="C1723" s="2546"/>
      <c r="D1723" s="2553">
        <v>0.88209640016950097</v>
      </c>
      <c r="E1723" s="2544"/>
      <c r="F1723" s="2101"/>
      <c r="G1723" s="2101"/>
      <c r="H1723" s="2101"/>
      <c r="I1723" s="2101"/>
      <c r="J1723" s="2101"/>
    </row>
    <row r="1724" spans="1:10" x14ac:dyDescent="0.2">
      <c r="A1724" s="471" t="s">
        <v>2035</v>
      </c>
      <c r="B1724" s="375"/>
      <c r="C1724" s="375"/>
      <c r="D1724" s="1794"/>
      <c r="E1724" s="375"/>
      <c r="F1724" s="375"/>
      <c r="H1724" s="375"/>
      <c r="I1724" s="375"/>
      <c r="J1724" s="375"/>
    </row>
    <row r="1725" spans="1:10" x14ac:dyDescent="0.2">
      <c r="A1725" s="375" t="s">
        <v>1848</v>
      </c>
      <c r="B1725" s="375"/>
      <c r="C1725" s="375"/>
      <c r="D1725" s="375"/>
      <c r="E1725" s="375"/>
      <c r="F1725" s="375"/>
      <c r="G1725" s="375"/>
      <c r="H1725" s="375"/>
      <c r="I1725" s="375"/>
      <c r="J1725" s="375"/>
    </row>
    <row r="1726" spans="1:10" x14ac:dyDescent="0.2">
      <c r="A1726" s="375" t="s">
        <v>2036</v>
      </c>
      <c r="B1726" s="375"/>
      <c r="C1726" s="375"/>
      <c r="D1726" s="375"/>
      <c r="E1726" s="375"/>
      <c r="F1726" s="375"/>
      <c r="G1726" s="375"/>
      <c r="H1726" s="375"/>
      <c r="I1726" s="375"/>
      <c r="J1726" s="375"/>
    </row>
    <row r="1730" spans="1:12" ht="13.5" thickBot="1" x14ac:dyDescent="0.25">
      <c r="A1730" s="3564" t="s">
        <v>2033</v>
      </c>
      <c r="B1730" s="3564"/>
      <c r="C1730" s="3564"/>
      <c r="D1730" s="3564"/>
      <c r="E1730" s="3564"/>
      <c r="F1730" s="3564"/>
      <c r="G1730" s="3564"/>
      <c r="H1730" s="3564"/>
      <c r="I1730" s="3564"/>
      <c r="J1730" s="3564"/>
    </row>
    <row r="1731" spans="1:12" ht="13.5" customHeight="1" thickBot="1" x14ac:dyDescent="0.25">
      <c r="A1731" s="3569" t="s">
        <v>379</v>
      </c>
      <c r="B1731" s="3575" t="s">
        <v>1270</v>
      </c>
      <c r="C1731" s="3575" t="s">
        <v>1837</v>
      </c>
      <c r="D1731" s="3577" t="s">
        <v>1849</v>
      </c>
      <c r="E1731" s="3571" t="s">
        <v>1854</v>
      </c>
      <c r="F1731" s="3572"/>
      <c r="G1731" s="3573"/>
      <c r="H1731" s="3571" t="s">
        <v>1855</v>
      </c>
      <c r="I1731" s="3572"/>
      <c r="J1731" s="3574"/>
    </row>
    <row r="1732" spans="1:12" ht="13.5" customHeight="1" thickBot="1" x14ac:dyDescent="0.25">
      <c r="A1732" s="3570"/>
      <c r="B1732" s="3576"/>
      <c r="C1732" s="3576"/>
      <c r="D1732" s="3578"/>
      <c r="E1732" s="2500" t="s">
        <v>1853</v>
      </c>
      <c r="F1732" s="2499" t="s">
        <v>1229</v>
      </c>
      <c r="G1732" s="2501" t="s">
        <v>1838</v>
      </c>
      <c r="H1732" s="2500" t="s">
        <v>1853</v>
      </c>
      <c r="I1732" s="2499" t="s">
        <v>1229</v>
      </c>
      <c r="J1732" s="2502" t="s">
        <v>1838</v>
      </c>
    </row>
    <row r="1733" spans="1:12" x14ac:dyDescent="0.2">
      <c r="A1733" s="2551" t="s">
        <v>1856</v>
      </c>
      <c r="B1733" s="2503"/>
      <c r="C1733" s="2503"/>
      <c r="D1733" s="2504"/>
      <c r="E1733" s="2505"/>
      <c r="F1733" s="2506"/>
      <c r="G1733" s="2507"/>
      <c r="H1733" s="2505"/>
      <c r="I1733" s="2506"/>
      <c r="J1733" s="2508"/>
      <c r="L1733" s="2557"/>
    </row>
    <row r="1734" spans="1:12" x14ac:dyDescent="0.2">
      <c r="A1734" s="923" t="s">
        <v>416</v>
      </c>
      <c r="B1734" s="2510">
        <v>0</v>
      </c>
      <c r="C1734" s="2511">
        <v>3800000</v>
      </c>
      <c r="D1734" s="2512">
        <v>0</v>
      </c>
      <c r="E1734" s="2513">
        <v>0</v>
      </c>
      <c r="F1734" s="2510">
        <v>0</v>
      </c>
      <c r="G1734" s="2512">
        <v>0</v>
      </c>
      <c r="H1734" s="2513">
        <v>0</v>
      </c>
      <c r="I1734" s="2510">
        <v>0</v>
      </c>
      <c r="J1734" s="2514">
        <v>0</v>
      </c>
      <c r="L1734" s="2555"/>
    </row>
    <row r="1735" spans="1:12" x14ac:dyDescent="0.2">
      <c r="A1735" s="923" t="s">
        <v>417</v>
      </c>
      <c r="B1735" s="2510">
        <v>8385</v>
      </c>
      <c r="C1735" s="2511">
        <v>1006400</v>
      </c>
      <c r="D1735" s="2512">
        <v>8438.6640000000007</v>
      </c>
      <c r="E1735" s="2513">
        <v>64.591655559238561</v>
      </c>
      <c r="F1735" s="2510">
        <v>40.863941205049116</v>
      </c>
      <c r="G1735" s="2512">
        <v>0.63061471645897726</v>
      </c>
      <c r="H1735" s="2513">
        <v>34.246812941928518</v>
      </c>
      <c r="I1735" s="2510">
        <v>22.609101144527823</v>
      </c>
      <c r="J1735" s="2514">
        <v>0.18284972599584481</v>
      </c>
      <c r="L1735" s="2555"/>
    </row>
    <row r="1736" spans="1:12" x14ac:dyDescent="0.2">
      <c r="A1736" s="923" t="s">
        <v>285</v>
      </c>
      <c r="B1736" s="2510">
        <v>1236</v>
      </c>
      <c r="C1736" s="2511">
        <v>1367762.75</v>
      </c>
      <c r="D1736" s="2512">
        <v>1690.5547590000001</v>
      </c>
      <c r="E1736" s="2513">
        <v>9.521202894599746</v>
      </c>
      <c r="F1736" s="2510">
        <v>6.0235934799571496</v>
      </c>
      <c r="G1736" s="2512">
        <v>9.2956444787512943E-2</v>
      </c>
      <c r="H1736" s="2513">
        <v>6.8608150057355104</v>
      </c>
      <c r="I1736" s="2510">
        <v>4.529380899226922</v>
      </c>
      <c r="J1736" s="2514">
        <v>3.6631091659073217E-2</v>
      </c>
      <c r="L1736" s="2555"/>
    </row>
    <row r="1737" spans="1:12" x14ac:dyDescent="0.2">
      <c r="A1737" s="923" t="s">
        <v>206</v>
      </c>
      <c r="B1737" s="2510">
        <v>81.5</v>
      </c>
      <c r="C1737" s="2511">
        <v>5133502</v>
      </c>
      <c r="D1737" s="2512">
        <v>418.38041299999998</v>
      </c>
      <c r="E1737" s="2513">
        <v>0.62781394491090547</v>
      </c>
      <c r="F1737" s="2510">
        <v>0.39718678690655967</v>
      </c>
      <c r="G1737" s="2512">
        <v>6.129409587526136E-3</v>
      </c>
      <c r="H1737" s="2513">
        <v>1.6979222946402175</v>
      </c>
      <c r="I1737" s="2510">
        <v>1.1209363323870132</v>
      </c>
      <c r="J1737" s="2514">
        <v>9.0655041934455949E-3</v>
      </c>
      <c r="L1737" s="2555"/>
    </row>
    <row r="1738" spans="1:12" x14ac:dyDescent="0.2">
      <c r="A1738" s="923" t="s">
        <v>435</v>
      </c>
      <c r="B1738" s="2510">
        <v>0</v>
      </c>
      <c r="C1738" s="2511">
        <v>1029687.5</v>
      </c>
      <c r="D1738" s="2512">
        <v>0</v>
      </c>
      <c r="E1738" s="2513">
        <v>0</v>
      </c>
      <c r="F1738" s="2510">
        <v>0</v>
      </c>
      <c r="G1738" s="2512">
        <v>0</v>
      </c>
      <c r="H1738" s="2513">
        <v>0</v>
      </c>
      <c r="I1738" s="2510">
        <v>0</v>
      </c>
      <c r="J1738" s="2514">
        <v>0</v>
      </c>
      <c r="L1738" s="2555"/>
    </row>
    <row r="1739" spans="1:12" x14ac:dyDescent="0.2">
      <c r="A1739" s="925" t="s">
        <v>437</v>
      </c>
      <c r="B1739" s="2510">
        <v>0</v>
      </c>
      <c r="C1739" s="2511">
        <v>7750000</v>
      </c>
      <c r="D1739" s="2512">
        <v>0</v>
      </c>
      <c r="E1739" s="2513">
        <v>0</v>
      </c>
      <c r="F1739" s="2510">
        <v>0</v>
      </c>
      <c r="G1739" s="2512">
        <v>0</v>
      </c>
      <c r="H1739" s="2513">
        <v>0</v>
      </c>
      <c r="I1739" s="2510">
        <v>0</v>
      </c>
      <c r="J1739" s="2514">
        <v>0</v>
      </c>
    </row>
    <row r="1740" spans="1:12" x14ac:dyDescent="0.2">
      <c r="A1740" s="2097" t="s">
        <v>436</v>
      </c>
      <c r="B1740" s="2510">
        <v>0</v>
      </c>
      <c r="C1740" s="2511">
        <v>0</v>
      </c>
      <c r="D1740" s="2512">
        <v>0</v>
      </c>
      <c r="E1740" s="2513">
        <v>0</v>
      </c>
      <c r="F1740" s="2510">
        <v>0</v>
      </c>
      <c r="G1740" s="2512">
        <v>0</v>
      </c>
      <c r="H1740" s="2513">
        <v>0</v>
      </c>
      <c r="I1740" s="2510">
        <v>0</v>
      </c>
      <c r="J1740" s="2514">
        <v>0</v>
      </c>
    </row>
    <row r="1741" spans="1:12" x14ac:dyDescent="0.2">
      <c r="A1741" s="2515" t="s">
        <v>286</v>
      </c>
      <c r="B1741" s="2516">
        <v>9702.5</v>
      </c>
      <c r="C1741" s="2515"/>
      <c r="D1741" s="2517">
        <v>10547.599172000002</v>
      </c>
      <c r="E1741" s="2518">
        <v>74.740672398749211</v>
      </c>
      <c r="F1741" s="2516">
        <v>47.284721471912825</v>
      </c>
      <c r="G1741" s="2517">
        <v>0.7297005708340164</v>
      </c>
      <c r="H1741" s="2518">
        <v>42.80555024230425</v>
      </c>
      <c r="I1741" s="2516">
        <v>28.259418376141767</v>
      </c>
      <c r="J1741" s="2519">
        <v>0.22854632184836368</v>
      </c>
    </row>
    <row r="1742" spans="1:12" x14ac:dyDescent="0.2">
      <c r="A1742" s="931" t="s">
        <v>418</v>
      </c>
      <c r="B1742" s="2510">
        <v>0</v>
      </c>
      <c r="C1742" s="2511">
        <v>3883500</v>
      </c>
      <c r="D1742" s="2512">
        <v>0</v>
      </c>
      <c r="E1742" s="2513">
        <v>0</v>
      </c>
      <c r="F1742" s="2510">
        <v>0</v>
      </c>
      <c r="G1742" s="2512">
        <v>0</v>
      </c>
      <c r="H1742" s="2513">
        <v>0</v>
      </c>
      <c r="I1742" s="2510">
        <v>0</v>
      </c>
      <c r="J1742" s="2514">
        <v>0</v>
      </c>
    </row>
    <row r="1743" spans="1:12" x14ac:dyDescent="0.2">
      <c r="A1743" s="931" t="s">
        <v>419</v>
      </c>
      <c r="B1743" s="2510">
        <v>0</v>
      </c>
      <c r="C1743" s="2511">
        <v>1010499.9999999999</v>
      </c>
      <c r="D1743" s="2512">
        <v>0</v>
      </c>
      <c r="E1743" s="2513">
        <v>0</v>
      </c>
      <c r="F1743" s="2510">
        <v>0</v>
      </c>
      <c r="G1743" s="2512">
        <v>0</v>
      </c>
      <c r="H1743" s="2513">
        <v>0</v>
      </c>
      <c r="I1743" s="2510">
        <v>0</v>
      </c>
      <c r="J1743" s="2514">
        <v>0</v>
      </c>
    </row>
    <row r="1744" spans="1:12" x14ac:dyDescent="0.2">
      <c r="A1744" s="923" t="s">
        <v>97</v>
      </c>
      <c r="B1744" s="2510">
        <v>0</v>
      </c>
      <c r="C1744" s="2511">
        <v>998500</v>
      </c>
      <c r="D1744" s="2512">
        <v>0</v>
      </c>
      <c r="E1744" s="2513">
        <v>0</v>
      </c>
      <c r="F1744" s="2510">
        <v>0</v>
      </c>
      <c r="G1744" s="2512">
        <v>0</v>
      </c>
      <c r="H1744" s="2513">
        <v>0</v>
      </c>
      <c r="I1744" s="2510">
        <v>0</v>
      </c>
      <c r="J1744" s="2514">
        <v>0</v>
      </c>
    </row>
    <row r="1745" spans="1:10" x14ac:dyDescent="0.2">
      <c r="A1745" s="923" t="s">
        <v>423</v>
      </c>
      <c r="B1745" s="2510">
        <v>0</v>
      </c>
      <c r="C1745" s="2511">
        <v>1897499.9999999998</v>
      </c>
      <c r="D1745" s="2512">
        <v>0</v>
      </c>
      <c r="E1745" s="2513">
        <v>0</v>
      </c>
      <c r="F1745" s="2510">
        <v>0</v>
      </c>
      <c r="G1745" s="2512">
        <v>0</v>
      </c>
      <c r="H1745" s="2513">
        <v>0</v>
      </c>
      <c r="I1745" s="2510">
        <v>0</v>
      </c>
      <c r="J1745" s="2514">
        <v>0</v>
      </c>
    </row>
    <row r="1746" spans="1:10" x14ac:dyDescent="0.2">
      <c r="A1746" s="923" t="s">
        <v>424</v>
      </c>
      <c r="B1746" s="2510">
        <v>20</v>
      </c>
      <c r="C1746" s="2511">
        <v>1520140</v>
      </c>
      <c r="D1746" s="2512">
        <v>30.402799999999999</v>
      </c>
      <c r="E1746" s="2513">
        <v>0.15406477175727742</v>
      </c>
      <c r="F1746" s="2510">
        <v>9.7469150161118928E-2</v>
      </c>
      <c r="G1746" s="2512">
        <v>1.5041495920309538E-3</v>
      </c>
      <c r="H1746" s="2513">
        <v>0.12338434194214443</v>
      </c>
      <c r="I1746" s="2510">
        <v>8.1456019611261976E-2</v>
      </c>
      <c r="J1746" s="2514">
        <v>6.5877058850861579E-4</v>
      </c>
    </row>
    <row r="1747" spans="1:10" x14ac:dyDescent="0.2">
      <c r="A1747" s="923" t="s">
        <v>429</v>
      </c>
      <c r="B1747" s="2510">
        <v>240</v>
      </c>
      <c r="C1747" s="2511">
        <v>1595500</v>
      </c>
      <c r="D1747" s="2512">
        <v>382.92</v>
      </c>
      <c r="E1747" s="2513">
        <v>1.8487772610873292</v>
      </c>
      <c r="F1747" s="2510">
        <v>1.169629801933427</v>
      </c>
      <c r="G1747" s="2512">
        <v>1.8049795104371442E-2</v>
      </c>
      <c r="H1747" s="2513">
        <v>1.5540125322827485</v>
      </c>
      <c r="I1747" s="2510">
        <v>1.0259298166466391</v>
      </c>
      <c r="J1747" s="2514">
        <v>8.2971447942860252E-3</v>
      </c>
    </row>
    <row r="1748" spans="1:10" x14ac:dyDescent="0.2">
      <c r="A1748" s="923" t="s">
        <v>430</v>
      </c>
      <c r="B1748" s="2510">
        <v>0</v>
      </c>
      <c r="C1748" s="2511">
        <v>949000</v>
      </c>
      <c r="D1748" s="2512">
        <v>0</v>
      </c>
      <c r="E1748" s="2513">
        <v>0</v>
      </c>
      <c r="F1748" s="2510">
        <v>0</v>
      </c>
      <c r="G1748" s="2512">
        <v>0</v>
      </c>
      <c r="H1748" s="2513">
        <v>0</v>
      </c>
      <c r="I1748" s="2510">
        <v>0</v>
      </c>
      <c r="J1748" s="2514">
        <v>0</v>
      </c>
    </row>
    <row r="1749" spans="1:10" x14ac:dyDescent="0.2">
      <c r="A1749" s="923" t="s">
        <v>287</v>
      </c>
      <c r="B1749" s="2510">
        <v>0</v>
      </c>
      <c r="C1749" s="2511">
        <v>1286500.0000000002</v>
      </c>
      <c r="D1749" s="2512">
        <v>0</v>
      </c>
      <c r="E1749" s="2513">
        <v>0</v>
      </c>
      <c r="F1749" s="2510">
        <v>0</v>
      </c>
      <c r="G1749" s="2512">
        <v>0</v>
      </c>
      <c r="H1749" s="2513">
        <v>0</v>
      </c>
      <c r="I1749" s="2510">
        <v>0</v>
      </c>
      <c r="J1749" s="2514">
        <v>0</v>
      </c>
    </row>
    <row r="1750" spans="1:10" x14ac:dyDescent="0.2">
      <c r="A1750" s="923" t="s">
        <v>433</v>
      </c>
      <c r="B1750" s="2510">
        <v>0</v>
      </c>
      <c r="C1750" s="2511">
        <v>1540000</v>
      </c>
      <c r="D1750" s="2512">
        <v>0</v>
      </c>
      <c r="E1750" s="2513">
        <v>0</v>
      </c>
      <c r="F1750" s="2510">
        <v>0</v>
      </c>
      <c r="G1750" s="2512">
        <v>0</v>
      </c>
      <c r="H1750" s="2513">
        <v>0</v>
      </c>
      <c r="I1750" s="2510">
        <v>0</v>
      </c>
      <c r="J1750" s="2514">
        <v>0</v>
      </c>
    </row>
    <row r="1751" spans="1:10" x14ac:dyDescent="0.2">
      <c r="A1751" s="923" t="s">
        <v>434</v>
      </c>
      <c r="B1751" s="2510">
        <v>0</v>
      </c>
      <c r="C1751" s="2511">
        <v>905500</v>
      </c>
      <c r="D1751" s="2512">
        <v>0</v>
      </c>
      <c r="E1751" s="2513">
        <v>0</v>
      </c>
      <c r="F1751" s="2510">
        <v>0</v>
      </c>
      <c r="G1751" s="2512">
        <v>0</v>
      </c>
      <c r="H1751" s="2513">
        <v>0</v>
      </c>
      <c r="I1751" s="2510">
        <v>0</v>
      </c>
      <c r="J1751" s="2514">
        <v>0</v>
      </c>
    </row>
    <row r="1752" spans="1:10" x14ac:dyDescent="0.2">
      <c r="A1752" s="897" t="s">
        <v>99</v>
      </c>
      <c r="B1752" s="2510">
        <v>0</v>
      </c>
      <c r="C1752" s="2511">
        <v>1688500</v>
      </c>
      <c r="D1752" s="2512">
        <v>0</v>
      </c>
      <c r="E1752" s="2513">
        <v>0</v>
      </c>
      <c r="F1752" s="2510">
        <v>0</v>
      </c>
      <c r="G1752" s="2512">
        <v>0</v>
      </c>
      <c r="H1752" s="2513">
        <v>0</v>
      </c>
      <c r="I1752" s="2510">
        <v>0</v>
      </c>
      <c r="J1752" s="2514">
        <v>0</v>
      </c>
    </row>
    <row r="1753" spans="1:10" x14ac:dyDescent="0.2">
      <c r="A1753" s="2515" t="s">
        <v>288</v>
      </c>
      <c r="B1753" s="2516">
        <v>260</v>
      </c>
      <c r="C1753" s="2515"/>
      <c r="D1753" s="2517">
        <v>413.32280000000003</v>
      </c>
      <c r="E1753" s="2518">
        <v>2.0028420328446064</v>
      </c>
      <c r="F1753" s="2516">
        <v>1.2670989520945461</v>
      </c>
      <c r="G1753" s="2517">
        <v>1.9553944696402398E-2</v>
      </c>
      <c r="H1753" s="2518">
        <v>1.6773968742248928</v>
      </c>
      <c r="I1753" s="2516">
        <v>1.107385836257901</v>
      </c>
      <c r="J1753" s="2519">
        <v>8.9559153827946415E-3</v>
      </c>
    </row>
    <row r="1754" spans="1:10" x14ac:dyDescent="0.2">
      <c r="A1754" s="2520" t="s">
        <v>113</v>
      </c>
      <c r="B1754" s="2521">
        <v>9962.5</v>
      </c>
      <c r="C1754" s="2520"/>
      <c r="D1754" s="2522">
        <v>10960.921972000002</v>
      </c>
      <c r="E1754" s="2523">
        <v>76.743514431593823</v>
      </c>
      <c r="F1754" s="2521">
        <v>48.551820424007367</v>
      </c>
      <c r="G1754" s="2522">
        <v>0.74925451553041877</v>
      </c>
      <c r="H1754" s="2523">
        <v>44.482947116529139</v>
      </c>
      <c r="I1754" s="2521">
        <v>29.366804212399661</v>
      </c>
      <c r="J1754" s="2524">
        <v>0.23750223723115832</v>
      </c>
    </row>
    <row r="1755" spans="1:10" x14ac:dyDescent="0.2">
      <c r="A1755" s="923" t="s">
        <v>911</v>
      </c>
      <c r="B1755" s="2510">
        <v>0</v>
      </c>
      <c r="C1755" s="2511">
        <v>4620000.0000000009</v>
      </c>
      <c r="D1755" s="2512">
        <v>0</v>
      </c>
      <c r="E1755" s="2513">
        <v>0</v>
      </c>
      <c r="F1755" s="2510">
        <v>0</v>
      </c>
      <c r="G1755" s="2512">
        <v>0</v>
      </c>
      <c r="H1755" s="2513">
        <v>0</v>
      </c>
      <c r="I1755" s="2510">
        <v>0</v>
      </c>
      <c r="J1755" s="2514">
        <v>0</v>
      </c>
    </row>
    <row r="1756" spans="1:10" x14ac:dyDescent="0.2">
      <c r="A1756" s="923" t="s">
        <v>912</v>
      </c>
      <c r="B1756" s="2510">
        <v>0</v>
      </c>
      <c r="C1756" s="2511">
        <v>918000</v>
      </c>
      <c r="D1756" s="2512">
        <v>0</v>
      </c>
      <c r="E1756" s="2513">
        <v>0</v>
      </c>
      <c r="F1756" s="2510">
        <v>0</v>
      </c>
      <c r="G1756" s="2512">
        <v>0</v>
      </c>
      <c r="H1756" s="2513">
        <v>0</v>
      </c>
      <c r="I1756" s="2510">
        <v>0</v>
      </c>
      <c r="J1756" s="2514">
        <v>0</v>
      </c>
    </row>
    <row r="1757" spans="1:10" x14ac:dyDescent="0.2">
      <c r="A1757" s="923" t="s">
        <v>913</v>
      </c>
      <c r="B1757" s="2510">
        <v>0</v>
      </c>
      <c r="C1757" s="2511">
        <v>1310000.0000000002</v>
      </c>
      <c r="D1757" s="2512">
        <v>0</v>
      </c>
      <c r="E1757" s="2513">
        <v>0</v>
      </c>
      <c r="F1757" s="2510">
        <v>0</v>
      </c>
      <c r="G1757" s="2512">
        <v>0</v>
      </c>
      <c r="H1757" s="2513">
        <v>0</v>
      </c>
      <c r="I1757" s="2510">
        <v>0</v>
      </c>
      <c r="J1757" s="2514">
        <v>0</v>
      </c>
    </row>
    <row r="1758" spans="1:10" x14ac:dyDescent="0.2">
      <c r="A1758" s="897" t="s">
        <v>914</v>
      </c>
      <c r="B1758" s="2510">
        <v>40</v>
      </c>
      <c r="C1758" s="2511">
        <v>1335000</v>
      </c>
      <c r="D1758" s="2512">
        <v>53.4</v>
      </c>
      <c r="E1758" s="2513">
        <v>0.30812954351455485</v>
      </c>
      <c r="F1758" s="2510">
        <v>0.19493830032223786</v>
      </c>
      <c r="G1758" s="2512">
        <v>3.0082991840619075E-3</v>
      </c>
      <c r="H1758" s="2513">
        <v>0.21671437695575776</v>
      </c>
      <c r="I1758" s="2510">
        <v>0.14307075161634422</v>
      </c>
      <c r="J1758" s="2514">
        <v>1.1570759741326485E-3</v>
      </c>
    </row>
    <row r="1759" spans="1:10" x14ac:dyDescent="0.2">
      <c r="A1759" s="2520" t="s">
        <v>289</v>
      </c>
      <c r="B1759" s="2521">
        <v>40</v>
      </c>
      <c r="C1759" s="2520"/>
      <c r="D1759" s="2522">
        <v>53.4</v>
      </c>
      <c r="E1759" s="2523">
        <v>0.30812954351455485</v>
      </c>
      <c r="F1759" s="2521">
        <v>0.19493830032223786</v>
      </c>
      <c r="G1759" s="2522">
        <v>3.0082991840619075E-3</v>
      </c>
      <c r="H1759" s="2523">
        <v>0.21671437695575776</v>
      </c>
      <c r="I1759" s="2521">
        <v>0.14307075161634422</v>
      </c>
      <c r="J1759" s="2524">
        <v>1.1570759741326485E-3</v>
      </c>
    </row>
    <row r="1760" spans="1:10" x14ac:dyDescent="0.2">
      <c r="A1760" s="923" t="s">
        <v>952</v>
      </c>
      <c r="B1760" s="2510">
        <v>201.76</v>
      </c>
      <c r="C1760" s="2511">
        <v>8061000.0000000028</v>
      </c>
      <c r="D1760" s="2512">
        <v>1626.3873600000004</v>
      </c>
      <c r="E1760" s="2513">
        <v>1.5542054174874147</v>
      </c>
      <c r="F1760" s="2510">
        <v>0.98326878682536767</v>
      </c>
      <c r="G1760" s="2512">
        <v>1.517386108440826E-2</v>
      </c>
      <c r="H1760" s="2513">
        <v>6.6004030601333294</v>
      </c>
      <c r="I1760" s="2510">
        <v>4.3574618354779373</v>
      </c>
      <c r="J1760" s="2514">
        <v>3.5240706720768296E-2</v>
      </c>
    </row>
    <row r="1761" spans="1:10" x14ac:dyDescent="0.2">
      <c r="A1761" s="923" t="s">
        <v>290</v>
      </c>
      <c r="B1761" s="2510">
        <v>355.00392669503452</v>
      </c>
      <c r="C1761" s="2511">
        <v>12158464</v>
      </c>
      <c r="D1761" s="2512">
        <v>4316.3024625802163</v>
      </c>
      <c r="E1761" s="2513">
        <v>2.7346799469603873</v>
      </c>
      <c r="F1761" s="2510">
        <v>1.7300965519412588</v>
      </c>
      <c r="G1761" s="2512">
        <v>2.6698950575386141E-2</v>
      </c>
      <c r="H1761" s="2513">
        <v>17.516943800199897</v>
      </c>
      <c r="I1761" s="2510">
        <v>11.564356507955599</v>
      </c>
      <c r="J1761" s="2514">
        <v>9.3526027650583404E-2</v>
      </c>
    </row>
    <row r="1762" spans="1:10" x14ac:dyDescent="0.2">
      <c r="A1762" s="923" t="s">
        <v>75</v>
      </c>
      <c r="B1762" s="2510">
        <v>353.76407330496539</v>
      </c>
      <c r="C1762" s="2511">
        <v>13258464</v>
      </c>
      <c r="D1762" s="2512">
        <v>4690.3682304072445</v>
      </c>
      <c r="E1762" s="2513">
        <v>2.7251290604827125</v>
      </c>
      <c r="F1762" s="2510">
        <v>1.724054179128538</v>
      </c>
      <c r="G1762" s="2512">
        <v>2.6605704326843602E-2</v>
      </c>
      <c r="H1762" s="2513">
        <v>19.035023010220716</v>
      </c>
      <c r="I1762" s="2510">
        <v>12.566563821756308</v>
      </c>
      <c r="J1762" s="2514">
        <v>0.10163131815054849</v>
      </c>
    </row>
    <row r="1763" spans="1:10" x14ac:dyDescent="0.2">
      <c r="A1763" s="923" t="s">
        <v>205</v>
      </c>
      <c r="B1763" s="2510">
        <v>517.57500000000005</v>
      </c>
      <c r="C1763" s="2511">
        <v>3219999.9999999995</v>
      </c>
      <c r="D1763" s="2512">
        <v>1666.5915</v>
      </c>
      <c r="E1763" s="2513">
        <v>3.9870037121136437</v>
      </c>
      <c r="F1763" s="2510">
        <v>2.5223797697320567</v>
      </c>
      <c r="G1763" s="2512">
        <v>3.8925511254771047E-2</v>
      </c>
      <c r="H1763" s="2513">
        <v>6.7635643925517188</v>
      </c>
      <c r="I1763" s="2510">
        <v>4.4651778753260398</v>
      </c>
      <c r="J1763" s="2514">
        <v>3.6111853620668391E-2</v>
      </c>
    </row>
    <row r="1764" spans="1:10" x14ac:dyDescent="0.2">
      <c r="A1764" s="923" t="s">
        <v>93</v>
      </c>
      <c r="B1764" s="2510">
        <v>653.25</v>
      </c>
      <c r="C1764" s="2511">
        <v>120000</v>
      </c>
      <c r="D1764" s="2512">
        <v>78.39</v>
      </c>
      <c r="E1764" s="2513">
        <v>5.0321406075220736</v>
      </c>
      <c r="F1764" s="2510">
        <v>3.1835861171375468</v>
      </c>
      <c r="G1764" s="2512">
        <v>4.9129286049711028E-2</v>
      </c>
      <c r="H1764" s="2513">
        <v>0.31813183538505341</v>
      </c>
      <c r="I1764" s="2510">
        <v>0.21002464829972325</v>
      </c>
      <c r="J1764" s="2514">
        <v>1.6985615283194441E-3</v>
      </c>
    </row>
    <row r="1765" spans="1:10" x14ac:dyDescent="0.2">
      <c r="A1765" s="897" t="s">
        <v>219</v>
      </c>
      <c r="B1765" s="2510">
        <v>264.10000000000002</v>
      </c>
      <c r="C1765" s="2511">
        <v>934000</v>
      </c>
      <c r="D1765" s="2512">
        <v>246.66940000000002</v>
      </c>
      <c r="E1765" s="2513">
        <v>2.0344253110548487</v>
      </c>
      <c r="F1765" s="2510">
        <v>1.2870801278775756</v>
      </c>
      <c r="G1765" s="2512">
        <v>1.9862295362768744E-2</v>
      </c>
      <c r="H1765" s="2513">
        <v>1.0010637703192997</v>
      </c>
      <c r="I1765" s="2510">
        <v>0.66088345428375772</v>
      </c>
      <c r="J1765" s="2514">
        <v>5.3448546122418722E-3</v>
      </c>
    </row>
    <row r="1766" spans="1:10" x14ac:dyDescent="0.2">
      <c r="A1766" s="2515" t="s">
        <v>1839</v>
      </c>
      <c r="B1766" s="2516">
        <v>2345.453</v>
      </c>
      <c r="C1766" s="2515"/>
      <c r="D1766" s="2517">
        <v>12624.708952987461</v>
      </c>
      <c r="E1766" s="2518">
        <v>18.067584055621079</v>
      </c>
      <c r="F1766" s="2516">
        <v>11.430465532642344</v>
      </c>
      <c r="G1766" s="2517">
        <v>0.17639560865388881</v>
      </c>
      <c r="H1766" s="2518">
        <v>51.235129868810013</v>
      </c>
      <c r="I1766" s="2516">
        <v>33.824468143099359</v>
      </c>
      <c r="J1766" s="2519">
        <v>0.27355332228312984</v>
      </c>
    </row>
    <row r="1767" spans="1:10" x14ac:dyDescent="0.2">
      <c r="A1767" s="923" t="s">
        <v>958</v>
      </c>
      <c r="B1767" s="2510">
        <v>30.599999999999998</v>
      </c>
      <c r="C1767" s="2511">
        <v>2560000.0000000005</v>
      </c>
      <c r="D1767" s="2512">
        <v>78.336000000000013</v>
      </c>
      <c r="E1767" s="2513">
        <v>0.23571910078863445</v>
      </c>
      <c r="F1767" s="2510">
        <v>0.14912779974651197</v>
      </c>
      <c r="G1767" s="2512">
        <v>2.3013488758073589E-3</v>
      </c>
      <c r="H1767" s="2513">
        <v>0.3179126860150982</v>
      </c>
      <c r="I1767" s="2510">
        <v>0.20987997001157194</v>
      </c>
      <c r="J1767" s="2514">
        <v>1.6973914514916697E-3</v>
      </c>
    </row>
    <row r="1768" spans="1:10" x14ac:dyDescent="0.2">
      <c r="A1768" s="923" t="s">
        <v>959</v>
      </c>
      <c r="B1768" s="2510">
        <v>12</v>
      </c>
      <c r="C1768" s="2511">
        <v>1687000</v>
      </c>
      <c r="D1768" s="2512">
        <v>20.244</v>
      </c>
      <c r="E1768" s="2513">
        <v>9.2438863054366452E-2</v>
      </c>
      <c r="F1768" s="2510">
        <v>5.8481490096671356E-2</v>
      </c>
      <c r="G1768" s="2512">
        <v>9.0248975521857228E-4</v>
      </c>
      <c r="H1768" s="2513">
        <v>8.2156663803227725E-2</v>
      </c>
      <c r="I1768" s="2510">
        <v>5.4238282691409588E-2</v>
      </c>
      <c r="J1768" s="2514">
        <v>4.3864880187905126E-4</v>
      </c>
    </row>
    <row r="1769" spans="1:10" x14ac:dyDescent="0.2">
      <c r="A1769" s="923" t="s">
        <v>960</v>
      </c>
      <c r="B1769" s="2510">
        <v>102</v>
      </c>
      <c r="C1769" s="2511">
        <v>1100000</v>
      </c>
      <c r="D1769" s="2512">
        <v>112.2</v>
      </c>
      <c r="E1769" s="2513">
        <v>0.78573033596211483</v>
      </c>
      <c r="F1769" s="2510">
        <v>0.49709266582170658</v>
      </c>
      <c r="G1769" s="2512">
        <v>7.6711629193578646E-3</v>
      </c>
      <c r="H1769" s="2513">
        <v>0.45534369090704163</v>
      </c>
      <c r="I1769" s="2510">
        <v>0.30060933204782436</v>
      </c>
      <c r="J1769" s="2514">
        <v>2.4311596310427558E-3</v>
      </c>
    </row>
    <row r="1770" spans="1:10" x14ac:dyDescent="0.2">
      <c r="A1770" s="923" t="s">
        <v>962</v>
      </c>
      <c r="B1770" s="2510">
        <v>30</v>
      </c>
      <c r="C1770" s="2511">
        <v>1265000.0000000002</v>
      </c>
      <c r="D1770" s="2512">
        <v>37.95000000000001</v>
      </c>
      <c r="E1770" s="2513">
        <v>0.23109715763591615</v>
      </c>
      <c r="F1770" s="2510">
        <v>0.14620372524167838</v>
      </c>
      <c r="G1770" s="2512">
        <v>2.2562243880464303E-3</v>
      </c>
      <c r="H1770" s="2513">
        <v>0.15401330721855824</v>
      </c>
      <c r="I1770" s="2510">
        <v>0.10167668583970532</v>
      </c>
      <c r="J1770" s="2514">
        <v>8.2230399285269701E-4</v>
      </c>
    </row>
    <row r="1771" spans="1:10" x14ac:dyDescent="0.2">
      <c r="A1771" s="923" t="s">
        <v>963</v>
      </c>
      <c r="B1771" s="2510">
        <v>0</v>
      </c>
      <c r="C1771" s="2511">
        <v>1750000</v>
      </c>
      <c r="D1771" s="2512">
        <v>0</v>
      </c>
      <c r="E1771" s="2513">
        <v>0</v>
      </c>
      <c r="F1771" s="2510">
        <v>0</v>
      </c>
      <c r="G1771" s="2512">
        <v>0</v>
      </c>
      <c r="H1771" s="2513">
        <v>0</v>
      </c>
      <c r="I1771" s="2510">
        <v>0</v>
      </c>
      <c r="J1771" s="2514">
        <v>0</v>
      </c>
    </row>
    <row r="1772" spans="1:10" x14ac:dyDescent="0.2">
      <c r="A1772" s="2159" t="s">
        <v>1497</v>
      </c>
      <c r="B1772" s="2510">
        <v>0</v>
      </c>
      <c r="C1772" s="2511">
        <v>5000000</v>
      </c>
      <c r="D1772" s="2512">
        <v>0</v>
      </c>
      <c r="E1772" s="2513">
        <v>0</v>
      </c>
      <c r="F1772" s="2510">
        <v>0</v>
      </c>
      <c r="G1772" s="2512">
        <v>0</v>
      </c>
      <c r="H1772" s="2513">
        <v>0</v>
      </c>
      <c r="I1772" s="2510">
        <v>0</v>
      </c>
      <c r="J1772" s="2514">
        <v>0</v>
      </c>
    </row>
    <row r="1773" spans="1:10" x14ac:dyDescent="0.2">
      <c r="A1773" s="2159" t="s">
        <v>1577</v>
      </c>
      <c r="B1773" s="2510">
        <v>0</v>
      </c>
      <c r="C1773" s="2511">
        <v>1749999.9999999998</v>
      </c>
      <c r="D1773" s="2512">
        <v>0</v>
      </c>
      <c r="E1773" s="2513">
        <v>0</v>
      </c>
      <c r="F1773" s="2510">
        <v>0</v>
      </c>
      <c r="G1773" s="2512">
        <v>0</v>
      </c>
      <c r="H1773" s="2513">
        <v>0</v>
      </c>
      <c r="I1773" s="2510">
        <v>0</v>
      </c>
      <c r="J1773" s="2514">
        <v>0</v>
      </c>
    </row>
    <row r="1774" spans="1:10" x14ac:dyDescent="0.2">
      <c r="A1774" s="923" t="s">
        <v>961</v>
      </c>
      <c r="B1774" s="2510">
        <v>0</v>
      </c>
      <c r="C1774" s="2511">
        <v>1321000</v>
      </c>
      <c r="D1774" s="2512">
        <v>0</v>
      </c>
      <c r="E1774" s="2513">
        <v>0</v>
      </c>
      <c r="F1774" s="2510">
        <v>0</v>
      </c>
      <c r="G1774" s="2512">
        <v>0</v>
      </c>
      <c r="H1774" s="2513">
        <v>0</v>
      </c>
      <c r="I1774" s="2510">
        <v>0</v>
      </c>
      <c r="J1774" s="2514">
        <v>0</v>
      </c>
    </row>
    <row r="1775" spans="1:10" x14ac:dyDescent="0.2">
      <c r="A1775" s="923" t="s">
        <v>966</v>
      </c>
      <c r="B1775" s="2510">
        <v>32</v>
      </c>
      <c r="C1775" s="2511">
        <v>2879999.9999999995</v>
      </c>
      <c r="D1775" s="2512">
        <v>92.159999999999982</v>
      </c>
      <c r="E1775" s="2513">
        <v>0.24650363481164389</v>
      </c>
      <c r="F1775" s="2510">
        <v>0.15595064025779029</v>
      </c>
      <c r="G1775" s="2512">
        <v>2.4066393472495259E-3</v>
      </c>
      <c r="H1775" s="2513">
        <v>0.37401492472364478</v>
      </c>
      <c r="I1775" s="2510">
        <v>0.24691761177831986</v>
      </c>
      <c r="J1775" s="2514">
        <v>1.996931119401964E-3</v>
      </c>
    </row>
    <row r="1776" spans="1:10" x14ac:dyDescent="0.2">
      <c r="A1776" s="923" t="s">
        <v>965</v>
      </c>
      <c r="B1776" s="2510">
        <v>45</v>
      </c>
      <c r="C1776" s="2511">
        <v>1976000.0000000002</v>
      </c>
      <c r="D1776" s="2512">
        <v>88.920000000000016</v>
      </c>
      <c r="E1776" s="2513">
        <v>0.3466457364538742</v>
      </c>
      <c r="F1776" s="2510">
        <v>0.21930558786251758</v>
      </c>
      <c r="G1776" s="2512">
        <v>3.3843365820696455E-3</v>
      </c>
      <c r="H1776" s="2513">
        <v>0.3608659625263293</v>
      </c>
      <c r="I1776" s="2510">
        <v>0.23823691448923837</v>
      </c>
      <c r="J1776" s="2514">
        <v>1.9267265097354892E-3</v>
      </c>
    </row>
    <row r="1777" spans="1:10" x14ac:dyDescent="0.2">
      <c r="A1777" s="923" t="s">
        <v>1010</v>
      </c>
      <c r="B1777" s="2510">
        <v>0</v>
      </c>
      <c r="C1777" s="2511">
        <v>1299999.9999999998</v>
      </c>
      <c r="D1777" s="2512">
        <v>0</v>
      </c>
      <c r="E1777" s="2513">
        <v>0</v>
      </c>
      <c r="F1777" s="2510">
        <v>0</v>
      </c>
      <c r="G1777" s="2512">
        <v>0</v>
      </c>
      <c r="H1777" s="2513">
        <v>0</v>
      </c>
      <c r="I1777" s="2510">
        <v>0</v>
      </c>
      <c r="J1777" s="2514">
        <v>0</v>
      </c>
    </row>
    <row r="1778" spans="1:10" x14ac:dyDescent="0.2">
      <c r="A1778" s="923" t="s">
        <v>1011</v>
      </c>
      <c r="B1778" s="2510">
        <v>0</v>
      </c>
      <c r="C1778" s="2511">
        <v>1674000</v>
      </c>
      <c r="D1778" s="2512">
        <v>0</v>
      </c>
      <c r="E1778" s="2513">
        <v>0</v>
      </c>
      <c r="F1778" s="2510">
        <v>0</v>
      </c>
      <c r="G1778" s="2512">
        <v>0</v>
      </c>
      <c r="H1778" s="2513">
        <v>0</v>
      </c>
      <c r="I1778" s="2510">
        <v>0</v>
      </c>
      <c r="J1778" s="2514">
        <v>0</v>
      </c>
    </row>
    <row r="1779" spans="1:10" x14ac:dyDescent="0.2">
      <c r="A1779" s="923" t="s">
        <v>967</v>
      </c>
      <c r="B1779" s="2510">
        <v>36</v>
      </c>
      <c r="C1779" s="2511">
        <v>2320999.9999999995</v>
      </c>
      <c r="D1779" s="2512">
        <v>83.555999999999983</v>
      </c>
      <c r="E1779" s="2513">
        <v>0.27731658916309937</v>
      </c>
      <c r="F1779" s="2510">
        <v>0.17544447029001409</v>
      </c>
      <c r="G1779" s="2512">
        <v>2.7074692656557167E-3</v>
      </c>
      <c r="H1779" s="2513">
        <v>0.33909712511077328</v>
      </c>
      <c r="I1779" s="2510">
        <v>0.22386553786620328</v>
      </c>
      <c r="J1779" s="2514">
        <v>1.810498878176546E-3</v>
      </c>
    </row>
    <row r="1780" spans="1:10" x14ac:dyDescent="0.2">
      <c r="A1780" s="923" t="s">
        <v>968</v>
      </c>
      <c r="B1780" s="2510">
        <v>0</v>
      </c>
      <c r="C1780" s="2511">
        <v>1335000.0000000002</v>
      </c>
      <c r="D1780" s="2512">
        <v>0</v>
      </c>
      <c r="E1780" s="2513">
        <v>0</v>
      </c>
      <c r="F1780" s="2510">
        <v>0</v>
      </c>
      <c r="G1780" s="2512">
        <v>0</v>
      </c>
      <c r="H1780" s="2513">
        <v>0</v>
      </c>
      <c r="I1780" s="2510">
        <v>0</v>
      </c>
      <c r="J1780" s="2514">
        <v>0</v>
      </c>
    </row>
    <row r="1781" spans="1:10" x14ac:dyDescent="0.2">
      <c r="A1781" s="923" t="s">
        <v>969</v>
      </c>
      <c r="B1781" s="2510">
        <v>15</v>
      </c>
      <c r="C1781" s="2511">
        <v>1774999.9999999998</v>
      </c>
      <c r="D1781" s="2512">
        <v>26.624999999999996</v>
      </c>
      <c r="E1781" s="2513">
        <v>0.11554857881795808</v>
      </c>
      <c r="F1781" s="2510">
        <v>7.3101862620839189E-2</v>
      </c>
      <c r="G1781" s="2512">
        <v>1.1281121940232152E-3</v>
      </c>
      <c r="H1781" s="2513">
        <v>0.10805281435294101</v>
      </c>
      <c r="I1781" s="2510">
        <v>7.1334433741295208E-2</v>
      </c>
      <c r="J1781" s="2514">
        <v>5.7691288036108162E-4</v>
      </c>
    </row>
    <row r="1782" spans="1:10" x14ac:dyDescent="0.2">
      <c r="A1782" s="923" t="s">
        <v>970</v>
      </c>
      <c r="B1782" s="2510">
        <v>0</v>
      </c>
      <c r="C1782" s="2511">
        <v>1821999.9999999995</v>
      </c>
      <c r="D1782" s="2512">
        <v>0</v>
      </c>
      <c r="E1782" s="2513">
        <v>0</v>
      </c>
      <c r="F1782" s="2510">
        <v>0</v>
      </c>
      <c r="G1782" s="2512">
        <v>0</v>
      </c>
      <c r="H1782" s="2513">
        <v>0</v>
      </c>
      <c r="I1782" s="2510">
        <v>0</v>
      </c>
      <c r="J1782" s="2514">
        <v>0</v>
      </c>
    </row>
    <row r="1783" spans="1:10" x14ac:dyDescent="0.2">
      <c r="A1783" s="923" t="s">
        <v>971</v>
      </c>
      <c r="B1783" s="2510">
        <v>143</v>
      </c>
      <c r="C1783" s="2511">
        <v>1470000</v>
      </c>
      <c r="D1783" s="2512">
        <v>210.21</v>
      </c>
      <c r="E1783" s="2513">
        <v>1.1015631180645336</v>
      </c>
      <c r="F1783" s="2510">
        <v>0.69690442365200034</v>
      </c>
      <c r="G1783" s="2512">
        <v>1.075466958302132E-2</v>
      </c>
      <c r="H1783" s="2513">
        <v>0.85309979737583974</v>
      </c>
      <c r="I1783" s="2510">
        <v>0.56320042504254153</v>
      </c>
      <c r="J1783" s="2514">
        <v>4.5548490734536335E-3</v>
      </c>
    </row>
    <row r="1784" spans="1:10" x14ac:dyDescent="0.2">
      <c r="A1784" s="923" t="s">
        <v>972</v>
      </c>
      <c r="B1784" s="2510">
        <v>160</v>
      </c>
      <c r="C1784" s="2511">
        <v>1270000</v>
      </c>
      <c r="D1784" s="2512">
        <v>203.2</v>
      </c>
      <c r="E1784" s="2513">
        <v>1.2325181740582194</v>
      </c>
      <c r="F1784" s="2510">
        <v>0.77975320128895143</v>
      </c>
      <c r="G1784" s="2512">
        <v>1.203319673624763E-2</v>
      </c>
      <c r="H1784" s="2513">
        <v>0.82465096249831427</v>
      </c>
      <c r="I1784" s="2510">
        <v>0.54441903985844842</v>
      </c>
      <c r="J1784" s="2514">
        <v>4.4029557667369691E-3</v>
      </c>
    </row>
    <row r="1785" spans="1:10" x14ac:dyDescent="0.2">
      <c r="A1785" s="923" t="s">
        <v>973</v>
      </c>
      <c r="B1785" s="2510">
        <v>0</v>
      </c>
      <c r="C1785" s="2511">
        <v>7096999.9999999981</v>
      </c>
      <c r="D1785" s="2512">
        <v>0</v>
      </c>
      <c r="E1785" s="2513">
        <v>0</v>
      </c>
      <c r="F1785" s="2510">
        <v>0</v>
      </c>
      <c r="G1785" s="2512">
        <v>0</v>
      </c>
      <c r="H1785" s="2513">
        <v>0</v>
      </c>
      <c r="I1785" s="2510">
        <v>0</v>
      </c>
      <c r="J1785" s="2514">
        <v>0</v>
      </c>
    </row>
    <row r="1786" spans="1:10" x14ac:dyDescent="0.2">
      <c r="A1786" s="923" t="s">
        <v>293</v>
      </c>
      <c r="B1786" s="2510">
        <v>10</v>
      </c>
      <c r="C1786" s="2511">
        <v>1855999.9999999998</v>
      </c>
      <c r="D1786" s="2512">
        <v>18.559999999999995</v>
      </c>
      <c r="E1786" s="2513">
        <v>7.7032385878638712E-2</v>
      </c>
      <c r="F1786" s="2510">
        <v>4.8734575080559464E-2</v>
      </c>
      <c r="G1786" s="2512">
        <v>7.5207479601547688E-4</v>
      </c>
      <c r="H1786" s="2513">
        <v>7.5322450117956241E-2</v>
      </c>
      <c r="I1786" s="2510">
        <v>4.9726463483133851E-2</v>
      </c>
      <c r="J1786" s="2514">
        <v>4.0215973932400661E-4</v>
      </c>
    </row>
    <row r="1787" spans="1:10" x14ac:dyDescent="0.2">
      <c r="A1787" s="897" t="s">
        <v>975</v>
      </c>
      <c r="B1787" s="2510">
        <v>18</v>
      </c>
      <c r="C1787" s="2511">
        <v>1652000.0000000005</v>
      </c>
      <c r="D1787" s="2512">
        <v>29.736000000000008</v>
      </c>
      <c r="E1787" s="2513">
        <v>0.13865829458154968</v>
      </c>
      <c r="F1787" s="2510">
        <v>8.7722235145007044E-2</v>
      </c>
      <c r="G1787" s="2512">
        <v>1.3537346328278584E-3</v>
      </c>
      <c r="H1787" s="2513">
        <v>0.12067825305536357</v>
      </c>
      <c r="I1787" s="2510">
        <v>7.966951067534854E-2</v>
      </c>
      <c r="J1787" s="2514">
        <v>6.4432230649454016E-4</v>
      </c>
    </row>
    <row r="1788" spans="1:10" x14ac:dyDescent="0.2">
      <c r="A1788" s="923" t="s">
        <v>1161</v>
      </c>
      <c r="B1788" s="2510">
        <v>0</v>
      </c>
      <c r="C1788" s="2511">
        <v>0</v>
      </c>
      <c r="D1788" s="2512">
        <v>0</v>
      </c>
      <c r="E1788" s="2513">
        <v>0</v>
      </c>
      <c r="F1788" s="2510">
        <v>0</v>
      </c>
      <c r="G1788" s="2512">
        <v>0</v>
      </c>
      <c r="H1788" s="2513">
        <v>0</v>
      </c>
      <c r="I1788" s="2510">
        <v>0</v>
      </c>
      <c r="J1788" s="2514">
        <v>0</v>
      </c>
    </row>
    <row r="1789" spans="1:10" x14ac:dyDescent="0.2">
      <c r="A1789" s="2515" t="s">
        <v>294</v>
      </c>
      <c r="B1789" s="2516">
        <v>633.6</v>
      </c>
      <c r="C1789" s="2515"/>
      <c r="D1789" s="2517">
        <v>1001.697</v>
      </c>
      <c r="E1789" s="2518">
        <v>4.8807719692705493</v>
      </c>
      <c r="F1789" s="2516">
        <v>3.0878226771042478</v>
      </c>
      <c r="G1789" s="2517">
        <v>4.7651459075540616E-2</v>
      </c>
      <c r="H1789" s="2518">
        <v>4.065208637705088</v>
      </c>
      <c r="I1789" s="2516">
        <v>2.6837742075250399</v>
      </c>
      <c r="J1789" s="2519">
        <v>2.1704860150950404E-2</v>
      </c>
    </row>
    <row r="1790" spans="1:10" x14ac:dyDescent="0.2">
      <c r="A1790" s="2527" t="s">
        <v>1840</v>
      </c>
      <c r="B1790" s="2526">
        <v>2979.0529999999999</v>
      </c>
      <c r="C1790" s="2527"/>
      <c r="D1790" s="2528">
        <v>13626.405952987461</v>
      </c>
      <c r="E1790" s="2529">
        <v>22.948356024891627</v>
      </c>
      <c r="F1790" s="2526">
        <v>14.518288209746592</v>
      </c>
      <c r="G1790" s="2528">
        <v>0.22404706772942939</v>
      </c>
      <c r="H1790" s="2529">
        <v>55.300338506515104</v>
      </c>
      <c r="I1790" s="2526">
        <v>36.508242350624407</v>
      </c>
      <c r="J1790" s="2530">
        <v>0.29525818243408025</v>
      </c>
    </row>
    <row r="1791" spans="1:10" x14ac:dyDescent="0.2">
      <c r="A1791" s="2525" t="s">
        <v>200</v>
      </c>
      <c r="B1791" s="2526">
        <v>12981.553</v>
      </c>
      <c r="C1791" s="2527"/>
      <c r="D1791" s="2528">
        <v>24640.727924987463</v>
      </c>
      <c r="E1791" s="2529">
        <v>100</v>
      </c>
      <c r="F1791" s="2526">
        <v>63.265046934076196</v>
      </c>
      <c r="G1791" s="2528">
        <v>0.97630988244391015</v>
      </c>
      <c r="H1791" s="2529">
        <v>100</v>
      </c>
      <c r="I1791" s="2526">
        <v>66.018117314640406</v>
      </c>
      <c r="J1791" s="2530">
        <v>0.53391749563937119</v>
      </c>
    </row>
    <row r="1792" spans="1:10" x14ac:dyDescent="0.2">
      <c r="A1792" s="2550" t="s">
        <v>1857</v>
      </c>
      <c r="B1792" s="2510"/>
      <c r="C1792" s="2509"/>
      <c r="D1792" s="2512"/>
      <c r="E1792" s="2513"/>
      <c r="F1792" s="2510">
        <v>0</v>
      </c>
      <c r="G1792" s="2512"/>
      <c r="H1792" s="2513"/>
      <c r="I1792" s="2510">
        <v>0</v>
      </c>
      <c r="J1792" s="2514">
        <v>0</v>
      </c>
    </row>
    <row r="1793" spans="1:10" x14ac:dyDescent="0.2">
      <c r="A1793" s="2160" t="s">
        <v>1841</v>
      </c>
      <c r="B1793" s="2510">
        <v>0</v>
      </c>
      <c r="C1793" s="2511">
        <v>6074131.1697809063</v>
      </c>
      <c r="D1793" s="2512">
        <v>0</v>
      </c>
      <c r="E1793" s="2513">
        <v>0</v>
      </c>
      <c r="F1793" s="2510">
        <v>0</v>
      </c>
      <c r="G1793" s="2512">
        <v>0</v>
      </c>
      <c r="H1793" s="2513">
        <v>0</v>
      </c>
      <c r="I1793" s="2510">
        <v>0</v>
      </c>
      <c r="J1793" s="2514">
        <v>0</v>
      </c>
    </row>
    <row r="1794" spans="1:10" x14ac:dyDescent="0.2">
      <c r="A1794" s="2160" t="s">
        <v>1842</v>
      </c>
      <c r="B1794" s="2510">
        <v>6986.1</v>
      </c>
      <c r="C1794" s="2511">
        <v>1319748.8219296124</v>
      </c>
      <c r="D1794" s="2512">
        <v>9219.8972448824661</v>
      </c>
      <c r="E1794" s="2513">
        <v>93.205663236989281</v>
      </c>
      <c r="F1794" s="2510">
        <v>34.046461497029654</v>
      </c>
      <c r="G1794" s="2512">
        <v>0.52540697324437224</v>
      </c>
      <c r="H1794" s="2513">
        <v>74.810458469663118</v>
      </c>
      <c r="I1794" s="2510">
        <v>24.702202783722765</v>
      </c>
      <c r="J1794" s="2514">
        <v>0.19977755779073597</v>
      </c>
    </row>
    <row r="1795" spans="1:10" x14ac:dyDescent="0.2">
      <c r="A1795" s="2547" t="s">
        <v>316</v>
      </c>
      <c r="B1795" s="2516">
        <v>6986.1</v>
      </c>
      <c r="C1795" s="2515"/>
      <c r="D1795" s="2517">
        <v>9219.8972448824661</v>
      </c>
      <c r="E1795" s="2518">
        <v>93.205663236989281</v>
      </c>
      <c r="F1795" s="2516">
        <v>34.046461497029654</v>
      </c>
      <c r="G1795" s="2517">
        <v>0.52540697324437224</v>
      </c>
      <c r="H1795" s="2518">
        <v>74.810458469663118</v>
      </c>
      <c r="I1795" s="2516">
        <v>24.702202783722765</v>
      </c>
      <c r="J1795" s="2519">
        <v>0.19977755779073597</v>
      </c>
    </row>
    <row r="1796" spans="1:10" x14ac:dyDescent="0.2">
      <c r="A1796" s="2160" t="s">
        <v>1843</v>
      </c>
      <c r="B1796" s="2510">
        <v>0</v>
      </c>
      <c r="C1796" s="2511">
        <v>7593939.7198018646</v>
      </c>
      <c r="D1796" s="2512">
        <v>0</v>
      </c>
      <c r="E1796" s="2513">
        <v>0</v>
      </c>
      <c r="F1796" s="2510">
        <v>0</v>
      </c>
      <c r="G1796" s="2512">
        <v>0</v>
      </c>
      <c r="H1796" s="2513">
        <v>0</v>
      </c>
      <c r="I1796" s="2510">
        <v>0</v>
      </c>
      <c r="J1796" s="2514">
        <v>0</v>
      </c>
    </row>
    <row r="1797" spans="1:10" x14ac:dyDescent="0.2">
      <c r="A1797" s="2547" t="s">
        <v>322</v>
      </c>
      <c r="B1797" s="2516">
        <v>0</v>
      </c>
      <c r="C1797" s="2531"/>
      <c r="D1797" s="2517">
        <v>0</v>
      </c>
      <c r="E1797" s="2518">
        <v>0</v>
      </c>
      <c r="F1797" s="2516">
        <v>0</v>
      </c>
      <c r="G1797" s="2517">
        <v>0</v>
      </c>
      <c r="H1797" s="2518">
        <v>0</v>
      </c>
      <c r="I1797" s="2516">
        <v>0</v>
      </c>
      <c r="J1797" s="2519">
        <v>0</v>
      </c>
    </row>
    <row r="1798" spans="1:10" x14ac:dyDescent="0.2">
      <c r="A1798" s="2160" t="s">
        <v>1543</v>
      </c>
      <c r="B1798" s="2510">
        <v>142.56</v>
      </c>
      <c r="C1798" s="2511">
        <v>8640000</v>
      </c>
      <c r="D1798" s="2512">
        <v>1231.7184</v>
      </c>
      <c r="E1798" s="2513">
        <v>1.9019766895786192</v>
      </c>
      <c r="F1798" s="2510">
        <v>0.69476010234845575</v>
      </c>
      <c r="G1798" s="2512">
        <v>1.0721578291996638E-2</v>
      </c>
      <c r="H1798" s="2513">
        <v>9.9941914494400166</v>
      </c>
      <c r="I1798" s="2510">
        <v>3.3000538814172455</v>
      </c>
      <c r="J1798" s="2514">
        <v>2.6688984410807252E-2</v>
      </c>
    </row>
    <row r="1799" spans="1:10" x14ac:dyDescent="0.2">
      <c r="A1799" s="2160" t="s">
        <v>212</v>
      </c>
      <c r="B1799" s="2510">
        <v>362.5</v>
      </c>
      <c r="C1799" s="2511">
        <v>4816000</v>
      </c>
      <c r="D1799" s="2512">
        <v>1745.8</v>
      </c>
      <c r="E1799" s="2513">
        <v>4.8363254066515813</v>
      </c>
      <c r="F1799" s="2510">
        <v>1.7666283466702806</v>
      </c>
      <c r="G1799" s="2512">
        <v>2.7262711355561034E-2</v>
      </c>
      <c r="H1799" s="2513">
        <v>14.165461385031172</v>
      </c>
      <c r="I1799" s="2510">
        <v>4.6773954713822796</v>
      </c>
      <c r="J1799" s="2514">
        <v>3.7828150480164371E-2</v>
      </c>
    </row>
    <row r="1800" spans="1:10" x14ac:dyDescent="0.2">
      <c r="A1800" s="2547" t="s">
        <v>317</v>
      </c>
      <c r="B1800" s="2516">
        <v>505.06</v>
      </c>
      <c r="C1800" s="2531"/>
      <c r="D1800" s="2517">
        <v>2977.5183999999999</v>
      </c>
      <c r="E1800" s="2518">
        <v>6.7383020962302007</v>
      </c>
      <c r="F1800" s="2516">
        <v>2.4613884490187363</v>
      </c>
      <c r="G1800" s="2517">
        <v>3.7984289647557672E-2</v>
      </c>
      <c r="H1800" s="2518">
        <v>24.159652834471188</v>
      </c>
      <c r="I1800" s="2516">
        <v>7.9774493527995247</v>
      </c>
      <c r="J1800" s="2519">
        <v>6.4517134890971634E-2</v>
      </c>
    </row>
    <row r="1801" spans="1:10" x14ac:dyDescent="0.2">
      <c r="A1801" s="2160" t="s">
        <v>1844</v>
      </c>
      <c r="B1801" s="2510">
        <v>4.2</v>
      </c>
      <c r="C1801" s="2511">
        <v>30220717.109895468</v>
      </c>
      <c r="D1801" s="2512">
        <v>126.92701186156097</v>
      </c>
      <c r="E1801" s="2513">
        <v>5.6034666780514872E-2</v>
      </c>
      <c r="F1801" s="2510">
        <v>2.0468521533834976E-2</v>
      </c>
      <c r="G1801" s="2512">
        <v>3.1587141432650026E-4</v>
      </c>
      <c r="H1801" s="2513">
        <v>1.0298886958656981</v>
      </c>
      <c r="I1801" s="2510">
        <v>0.34006634807959107</v>
      </c>
      <c r="J1801" s="2514">
        <v>2.7502658407015336E-3</v>
      </c>
    </row>
    <row r="1802" spans="1:10" x14ac:dyDescent="0.2">
      <c r="A1802" s="2547" t="s">
        <v>318</v>
      </c>
      <c r="B1802" s="2516">
        <v>4.2</v>
      </c>
      <c r="C1802" s="2515"/>
      <c r="D1802" s="2517">
        <v>126.92701186156097</v>
      </c>
      <c r="E1802" s="2518">
        <v>5.6034666780514872E-2</v>
      </c>
      <c r="F1802" s="2516">
        <v>2.0468521533834976E-2</v>
      </c>
      <c r="G1802" s="2517">
        <v>3.1587141432650026E-4</v>
      </c>
      <c r="H1802" s="2518">
        <v>1.0298886958656981</v>
      </c>
      <c r="I1802" s="2516">
        <v>0.34006634807959107</v>
      </c>
      <c r="J1802" s="2519">
        <v>2.7502658407015336E-3</v>
      </c>
    </row>
    <row r="1803" spans="1:10" x14ac:dyDescent="0.2">
      <c r="A1803" s="2525" t="s">
        <v>136</v>
      </c>
      <c r="B1803" s="2526">
        <v>7495.3600000000006</v>
      </c>
      <c r="C1803" s="2527"/>
      <c r="D1803" s="2528">
        <v>12324.342656744026</v>
      </c>
      <c r="E1803" s="2529">
        <v>100</v>
      </c>
      <c r="F1803" s="2526">
        <v>36.528318467582224</v>
      </c>
      <c r="G1803" s="2528">
        <v>0.56370713430625652</v>
      </c>
      <c r="H1803" s="2529">
        <v>100</v>
      </c>
      <c r="I1803" s="2526">
        <v>33.019718484601881</v>
      </c>
      <c r="J1803" s="2530">
        <v>0.26704495852240911</v>
      </c>
    </row>
    <row r="1804" spans="1:10" x14ac:dyDescent="0.2">
      <c r="A1804" s="2550" t="s">
        <v>1858</v>
      </c>
      <c r="B1804" s="2510"/>
      <c r="C1804" s="2509"/>
      <c r="D1804" s="2512"/>
      <c r="E1804" s="2513"/>
      <c r="F1804" s="2510">
        <v>0</v>
      </c>
      <c r="G1804" s="2512"/>
      <c r="H1804" s="2513"/>
      <c r="I1804" s="2510">
        <v>0</v>
      </c>
      <c r="J1804" s="2514">
        <v>0</v>
      </c>
    </row>
    <row r="1805" spans="1:10" x14ac:dyDescent="0.2">
      <c r="A1805" s="2159" t="s">
        <v>1545</v>
      </c>
      <c r="B1805" s="2510">
        <v>40</v>
      </c>
      <c r="C1805" s="2511">
        <v>8600000</v>
      </c>
      <c r="D1805" s="2512">
        <v>344</v>
      </c>
      <c r="E1805" s="2513">
        <v>94.339622641509436</v>
      </c>
      <c r="F1805" s="2510">
        <v>0.19493830032223786</v>
      </c>
      <c r="G1805" s="2512">
        <v>3.0082991840619075E-3</v>
      </c>
      <c r="H1805" s="2513">
        <v>95.789708175540213</v>
      </c>
      <c r="I1805" s="2510">
        <v>0.92165428007532602</v>
      </c>
      <c r="J1805" s="2514">
        <v>7.4538227547121926E-3</v>
      </c>
    </row>
    <row r="1806" spans="1:10" x14ac:dyDescent="0.2">
      <c r="A1806" s="2159" t="s">
        <v>214</v>
      </c>
      <c r="B1806" s="2510">
        <v>2.4</v>
      </c>
      <c r="C1806" s="2511">
        <v>6300000</v>
      </c>
      <c r="D1806" s="2512">
        <v>15.12</v>
      </c>
      <c r="E1806" s="2513">
        <v>5.6603773584905666</v>
      </c>
      <c r="F1806" s="2510">
        <v>1.1696298019334273E-2</v>
      </c>
      <c r="G1806" s="2512">
        <v>1.8049795104371443E-4</v>
      </c>
      <c r="H1806" s="2513">
        <v>4.21029182445979</v>
      </c>
      <c r="I1806" s="2510">
        <v>4.0509920682380601E-2</v>
      </c>
      <c r="J1806" s="2514">
        <v>3.276215117768847E-4</v>
      </c>
    </row>
    <row r="1807" spans="1:10" x14ac:dyDescent="0.2">
      <c r="A1807" s="2159" t="s">
        <v>215</v>
      </c>
      <c r="B1807" s="2510">
        <v>0</v>
      </c>
      <c r="C1807" s="2511">
        <v>6000000</v>
      </c>
      <c r="D1807" s="2512">
        <v>0</v>
      </c>
      <c r="E1807" s="2513">
        <v>0</v>
      </c>
      <c r="F1807" s="2510">
        <v>0</v>
      </c>
      <c r="G1807" s="2512">
        <v>0</v>
      </c>
      <c r="H1807" s="2513">
        <v>0</v>
      </c>
      <c r="I1807" s="2510">
        <v>0</v>
      </c>
      <c r="J1807" s="2514">
        <v>0</v>
      </c>
    </row>
    <row r="1808" spans="1:10" x14ac:dyDescent="0.2">
      <c r="A1808" s="2159" t="s">
        <v>216</v>
      </c>
      <c r="B1808" s="2510">
        <v>0</v>
      </c>
      <c r="C1808" s="2511">
        <v>15600000</v>
      </c>
      <c r="D1808" s="2512">
        <v>0</v>
      </c>
      <c r="E1808" s="2513">
        <v>0</v>
      </c>
      <c r="F1808" s="2510">
        <v>0</v>
      </c>
      <c r="G1808" s="2512">
        <v>0</v>
      </c>
      <c r="H1808" s="2513">
        <v>0</v>
      </c>
      <c r="I1808" s="2510">
        <v>0</v>
      </c>
      <c r="J1808" s="2514">
        <v>0</v>
      </c>
    </row>
    <row r="1809" spans="1:10" x14ac:dyDescent="0.2">
      <c r="A1809" s="2159" t="s">
        <v>1547</v>
      </c>
      <c r="B1809" s="2510">
        <v>0</v>
      </c>
      <c r="C1809" s="2511">
        <v>8000000</v>
      </c>
      <c r="D1809" s="2512">
        <v>0</v>
      </c>
      <c r="E1809" s="2513">
        <v>0</v>
      </c>
      <c r="F1809" s="2510">
        <v>0</v>
      </c>
      <c r="G1809" s="2512">
        <v>0</v>
      </c>
      <c r="H1809" s="2513">
        <v>0</v>
      </c>
      <c r="I1809" s="2510">
        <v>0</v>
      </c>
      <c r="J1809" s="2514">
        <v>0</v>
      </c>
    </row>
    <row r="1810" spans="1:10" x14ac:dyDescent="0.2">
      <c r="A1810" s="2159" t="s">
        <v>1548</v>
      </c>
      <c r="B1810" s="2510">
        <v>0</v>
      </c>
      <c r="C1810" s="2511">
        <v>6000000</v>
      </c>
      <c r="D1810" s="2512">
        <v>0</v>
      </c>
      <c r="E1810" s="2513">
        <v>0</v>
      </c>
      <c r="F1810" s="2510">
        <v>0</v>
      </c>
      <c r="G1810" s="2512">
        <v>0</v>
      </c>
      <c r="H1810" s="2513">
        <v>0</v>
      </c>
      <c r="I1810" s="2510">
        <v>0</v>
      </c>
      <c r="J1810" s="2514">
        <v>0</v>
      </c>
    </row>
    <row r="1811" spans="1:10" x14ac:dyDescent="0.2">
      <c r="A1811" s="2525" t="s">
        <v>128</v>
      </c>
      <c r="B1811" s="2526">
        <v>42.4</v>
      </c>
      <c r="C1811" s="2527"/>
      <c r="D1811" s="2528">
        <v>359.12</v>
      </c>
      <c r="E1811" s="2529">
        <v>100</v>
      </c>
      <c r="F1811" s="2526">
        <v>0.20663459834157216</v>
      </c>
      <c r="G1811" s="2528">
        <v>3.1887971351056217E-3</v>
      </c>
      <c r="H1811" s="2529">
        <v>100</v>
      </c>
      <c r="I1811" s="2526">
        <v>0.96216420075770659</v>
      </c>
      <c r="J1811" s="2530">
        <v>7.7814442664890767E-3</v>
      </c>
    </row>
    <row r="1812" spans="1:10" ht="14.25" thickBot="1" x14ac:dyDescent="0.25">
      <c r="A1812" s="2533" t="s">
        <v>1845</v>
      </c>
      <c r="B1812" s="2526">
        <v>20519.313000000002</v>
      </c>
      <c r="C1812" s="2534"/>
      <c r="D1812" s="2528">
        <v>37324.190581731491</v>
      </c>
      <c r="E1812" s="2535"/>
      <c r="F1812" s="2536">
        <v>99.999999999999986</v>
      </c>
      <c r="G1812" s="2537">
        <v>1.5432058138852724</v>
      </c>
      <c r="H1812" s="2538"/>
      <c r="I1812" s="2536">
        <v>100</v>
      </c>
      <c r="J1812" s="2539">
        <v>0.80874389842826944</v>
      </c>
    </row>
    <row r="1813" spans="1:10" ht="15" thickBot="1" x14ac:dyDescent="0.25">
      <c r="A1813" s="2540" t="s">
        <v>1846</v>
      </c>
      <c r="B1813" s="2541">
        <v>1329654.982852824</v>
      </c>
      <c r="C1813" s="2542"/>
      <c r="D1813" s="2543">
        <v>4615081.5671398742</v>
      </c>
      <c r="E1813" s="2544"/>
      <c r="F1813" s="2101"/>
      <c r="G1813" s="2101"/>
      <c r="H1813" s="2101"/>
      <c r="I1813" s="2101"/>
      <c r="J1813" s="2101"/>
    </row>
    <row r="1814" spans="1:10" ht="16.5" thickBot="1" x14ac:dyDescent="0.3">
      <c r="A1814" s="2545" t="s">
        <v>1847</v>
      </c>
      <c r="B1814" s="2552">
        <v>1.5432058138852722</v>
      </c>
      <c r="C1814" s="2546"/>
      <c r="D1814" s="2553">
        <v>0.80874389842826944</v>
      </c>
      <c r="E1814" s="2544"/>
      <c r="F1814" s="2101"/>
      <c r="G1814" s="2101"/>
      <c r="H1814" s="2101"/>
      <c r="I1814" s="2101"/>
      <c r="J1814" s="2101"/>
    </row>
    <row r="1815" spans="1:10" x14ac:dyDescent="0.2">
      <c r="A1815" s="471" t="s">
        <v>2035</v>
      </c>
      <c r="B1815" s="375"/>
      <c r="C1815" s="375"/>
      <c r="D1815" s="1794"/>
      <c r="E1815" s="375"/>
      <c r="F1815" s="375"/>
      <c r="H1815" s="375"/>
      <c r="I1815" s="375"/>
      <c r="J1815" s="375"/>
    </row>
    <row r="1816" spans="1:10" x14ac:dyDescent="0.2">
      <c r="A1816" s="375" t="s">
        <v>1848</v>
      </c>
      <c r="B1816" s="375"/>
      <c r="C1816" s="375"/>
      <c r="D1816" s="375"/>
      <c r="E1816" s="375"/>
      <c r="F1816" s="375"/>
      <c r="G1816" s="375"/>
      <c r="H1816" s="375"/>
      <c r="I1816" s="375"/>
      <c r="J1816" s="375"/>
    </row>
    <row r="1817" spans="1:10" x14ac:dyDescent="0.2">
      <c r="A1817" s="375" t="s">
        <v>2036</v>
      </c>
      <c r="B1817" s="375"/>
      <c r="C1817" s="375"/>
      <c r="D1817" s="375"/>
      <c r="E1817" s="375"/>
      <c r="F1817" s="375"/>
      <c r="G1817" s="375"/>
      <c r="H1817" s="375"/>
      <c r="I1817" s="375"/>
      <c r="J1817" s="375"/>
    </row>
    <row r="1821" spans="1:10" ht="13.5" thickBot="1" x14ac:dyDescent="0.25">
      <c r="A1821" s="3564" t="s">
        <v>2033</v>
      </c>
      <c r="B1821" s="3564"/>
      <c r="C1821" s="3564"/>
      <c r="D1821" s="3564"/>
      <c r="E1821" s="3564"/>
      <c r="F1821" s="3564"/>
      <c r="G1821" s="3564"/>
      <c r="H1821" s="3564"/>
      <c r="I1821" s="3564"/>
      <c r="J1821" s="3564"/>
    </row>
    <row r="1822" spans="1:10" ht="13.5" customHeight="1" thickBot="1" x14ac:dyDescent="0.25">
      <c r="A1822" s="3569" t="s">
        <v>381</v>
      </c>
      <c r="B1822" s="3575" t="s">
        <v>1270</v>
      </c>
      <c r="C1822" s="3575" t="s">
        <v>1837</v>
      </c>
      <c r="D1822" s="3577" t="s">
        <v>1849</v>
      </c>
      <c r="E1822" s="3571" t="s">
        <v>1854</v>
      </c>
      <c r="F1822" s="3572"/>
      <c r="G1822" s="3573"/>
      <c r="H1822" s="3571" t="s">
        <v>1855</v>
      </c>
      <c r="I1822" s="3572"/>
      <c r="J1822" s="3574"/>
    </row>
    <row r="1823" spans="1:10" ht="13.5" customHeight="1" thickBot="1" x14ac:dyDescent="0.25">
      <c r="A1823" s="3570"/>
      <c r="B1823" s="3576"/>
      <c r="C1823" s="3576"/>
      <c r="D1823" s="3578"/>
      <c r="E1823" s="2500" t="s">
        <v>1853</v>
      </c>
      <c r="F1823" s="2499" t="s">
        <v>1229</v>
      </c>
      <c r="G1823" s="2501" t="s">
        <v>1838</v>
      </c>
      <c r="H1823" s="2500" t="s">
        <v>1853</v>
      </c>
      <c r="I1823" s="2499" t="s">
        <v>1229</v>
      </c>
      <c r="J1823" s="2502" t="s">
        <v>1838</v>
      </c>
    </row>
    <row r="1824" spans="1:10" x14ac:dyDescent="0.2">
      <c r="A1824" s="2551" t="s">
        <v>1856</v>
      </c>
      <c r="B1824" s="2503"/>
      <c r="C1824" s="2503"/>
      <c r="D1824" s="2504"/>
      <c r="E1824" s="2505"/>
      <c r="F1824" s="2506"/>
      <c r="G1824" s="2507"/>
      <c r="H1824" s="2505"/>
      <c r="I1824" s="2506"/>
      <c r="J1824" s="2508"/>
    </row>
    <row r="1825" spans="1:10" x14ac:dyDescent="0.2">
      <c r="A1825" s="923" t="s">
        <v>416</v>
      </c>
      <c r="B1825" s="2510">
        <v>0</v>
      </c>
      <c r="C1825" s="2511">
        <v>3800000</v>
      </c>
      <c r="D1825" s="2512">
        <v>0</v>
      </c>
      <c r="E1825" s="2513">
        <v>0</v>
      </c>
      <c r="F1825" s="2510">
        <v>0</v>
      </c>
      <c r="G1825" s="2512">
        <v>0</v>
      </c>
      <c r="H1825" s="2513">
        <v>0</v>
      </c>
      <c r="I1825" s="2510">
        <v>0</v>
      </c>
      <c r="J1825" s="2514">
        <v>0</v>
      </c>
    </row>
    <row r="1826" spans="1:10" x14ac:dyDescent="0.2">
      <c r="A1826" s="923" t="s">
        <v>417</v>
      </c>
      <c r="B1826" s="2510">
        <v>518</v>
      </c>
      <c r="C1826" s="2511">
        <v>1006400</v>
      </c>
      <c r="D1826" s="2512">
        <v>521.3152</v>
      </c>
      <c r="E1826" s="2513">
        <v>1.1387632231184939</v>
      </c>
      <c r="F1826" s="2510">
        <v>0.8033083774782046</v>
      </c>
      <c r="G1826" s="2512">
        <v>3.8957474433601695E-2</v>
      </c>
      <c r="H1826" s="2513">
        <v>0.26991859793908102</v>
      </c>
      <c r="I1826" s="2510">
        <v>0.17257446584540656</v>
      </c>
      <c r="J1826" s="2514">
        <v>1.1295904360864355E-2</v>
      </c>
    </row>
    <row r="1827" spans="1:10" x14ac:dyDescent="0.2">
      <c r="A1827" s="923" t="s">
        <v>285</v>
      </c>
      <c r="B1827" s="2510">
        <v>6865.84</v>
      </c>
      <c r="C1827" s="2511">
        <v>1367762.75</v>
      </c>
      <c r="D1827" s="2512">
        <v>9390.8401994600008</v>
      </c>
      <c r="E1827" s="2513">
        <v>15.093756926285485</v>
      </c>
      <c r="F1827" s="2510">
        <v>10.647464846380224</v>
      </c>
      <c r="G1827" s="2512">
        <v>0.5163625217474902</v>
      </c>
      <c r="H1827" s="2513">
        <v>4.8622453749827423</v>
      </c>
      <c r="I1827" s="2510">
        <v>3.1087127926854632</v>
      </c>
      <c r="J1827" s="2514">
        <v>0.20348156501337483</v>
      </c>
    </row>
    <row r="1828" spans="1:10" x14ac:dyDescent="0.2">
      <c r="A1828" s="923" t="s">
        <v>206</v>
      </c>
      <c r="B1828" s="2510">
        <v>1049</v>
      </c>
      <c r="C1828" s="2511">
        <v>5133502</v>
      </c>
      <c r="D1828" s="2512">
        <v>5385.0435980000002</v>
      </c>
      <c r="E1828" s="2513">
        <v>2.306105446044981</v>
      </c>
      <c r="F1828" s="2510">
        <v>1.6267770038120397</v>
      </c>
      <c r="G1828" s="2512">
        <v>7.8892646102023525E-2</v>
      </c>
      <c r="H1828" s="2513">
        <v>2.7881853777004473</v>
      </c>
      <c r="I1828" s="2510">
        <v>1.7826470865976596</v>
      </c>
      <c r="J1828" s="2514">
        <v>0.11668360612177216</v>
      </c>
    </row>
    <row r="1829" spans="1:10" x14ac:dyDescent="0.2">
      <c r="A1829" s="923" t="s">
        <v>435</v>
      </c>
      <c r="B1829" s="2510">
        <v>0</v>
      </c>
      <c r="C1829" s="2511">
        <v>1029687.5</v>
      </c>
      <c r="D1829" s="2512">
        <v>0</v>
      </c>
      <c r="E1829" s="2513">
        <v>0</v>
      </c>
      <c r="F1829" s="2510">
        <v>0</v>
      </c>
      <c r="G1829" s="2512">
        <v>0</v>
      </c>
      <c r="H1829" s="2513">
        <v>0</v>
      </c>
      <c r="I1829" s="2510">
        <v>0</v>
      </c>
      <c r="J1829" s="2514">
        <v>0</v>
      </c>
    </row>
    <row r="1830" spans="1:10" x14ac:dyDescent="0.2">
      <c r="A1830" s="925" t="s">
        <v>437</v>
      </c>
      <c r="B1830" s="2510">
        <v>162.68</v>
      </c>
      <c r="C1830" s="2511">
        <v>7750000</v>
      </c>
      <c r="D1830" s="2512">
        <v>1260.77</v>
      </c>
      <c r="E1830" s="2513">
        <v>0.3576332068280243</v>
      </c>
      <c r="F1830" s="2510">
        <v>0.2522822526026145</v>
      </c>
      <c r="G1830" s="2512">
        <v>1.2234752781579776E-2</v>
      </c>
      <c r="H1830" s="2513">
        <v>0.65278217616454526</v>
      </c>
      <c r="I1830" s="2510">
        <v>0.41736114600900415</v>
      </c>
      <c r="J1830" s="2514">
        <v>2.7318477076914219E-2</v>
      </c>
    </row>
    <row r="1831" spans="1:10" x14ac:dyDescent="0.2">
      <c r="A1831" s="2097" t="s">
        <v>436</v>
      </c>
      <c r="B1831" s="2510">
        <v>0</v>
      </c>
      <c r="C1831" s="2511">
        <v>0</v>
      </c>
      <c r="D1831" s="2512">
        <v>0</v>
      </c>
      <c r="E1831" s="2513">
        <v>0</v>
      </c>
      <c r="F1831" s="2510">
        <v>0</v>
      </c>
      <c r="G1831" s="2512">
        <v>0</v>
      </c>
      <c r="H1831" s="2513">
        <v>0</v>
      </c>
      <c r="I1831" s="2510">
        <v>0</v>
      </c>
      <c r="J1831" s="2514">
        <v>0</v>
      </c>
    </row>
    <row r="1832" spans="1:10" x14ac:dyDescent="0.2">
      <c r="A1832" s="2515" t="s">
        <v>286</v>
      </c>
      <c r="B1832" s="2516">
        <v>8595.52</v>
      </c>
      <c r="C1832" s="2515"/>
      <c r="D1832" s="2517">
        <v>16557.968997460001</v>
      </c>
      <c r="E1832" s="2518">
        <v>18.896258802276982</v>
      </c>
      <c r="F1832" s="2516">
        <v>13.329832480273081</v>
      </c>
      <c r="G1832" s="2517">
        <v>0.64644739506469517</v>
      </c>
      <c r="H1832" s="2518">
        <v>8.5731315267868169</v>
      </c>
      <c r="I1832" s="2516">
        <v>5.4812954911375336</v>
      </c>
      <c r="J1832" s="2519">
        <v>0.35877955257292554</v>
      </c>
    </row>
    <row r="1833" spans="1:10" x14ac:dyDescent="0.2">
      <c r="A1833" s="931" t="s">
        <v>418</v>
      </c>
      <c r="B1833" s="2510">
        <v>110.03999999999999</v>
      </c>
      <c r="C1833" s="2511">
        <v>3883500</v>
      </c>
      <c r="D1833" s="2512">
        <v>427.34033999999991</v>
      </c>
      <c r="E1833" s="2513">
        <v>0.2419102414516584</v>
      </c>
      <c r="F1833" s="2510">
        <v>0.17064875262104559</v>
      </c>
      <c r="G1833" s="2512">
        <v>8.2758310553543071E-3</v>
      </c>
      <c r="H1833" s="2513">
        <v>0.22126173458132462</v>
      </c>
      <c r="I1833" s="2510">
        <v>0.14146533787945259</v>
      </c>
      <c r="J1833" s="2514">
        <v>9.2596486927280369E-3</v>
      </c>
    </row>
    <row r="1834" spans="1:10" x14ac:dyDescent="0.2">
      <c r="A1834" s="931" t="s">
        <v>419</v>
      </c>
      <c r="B1834" s="2510">
        <v>607.5</v>
      </c>
      <c r="C1834" s="2511">
        <v>1010499.9999999999</v>
      </c>
      <c r="D1834" s="2512">
        <v>613.87874999999985</v>
      </c>
      <c r="E1834" s="2513">
        <v>1.3355186448735232</v>
      </c>
      <c r="F1834" s="2510">
        <v>0.94210393690735383</v>
      </c>
      <c r="G1834" s="2512">
        <v>4.5688543857940224E-2</v>
      </c>
      <c r="H1834" s="2513">
        <v>0.3178447348256786</v>
      </c>
      <c r="I1834" s="2510">
        <v>0.20321639839984687</v>
      </c>
      <c r="J1834" s="2514">
        <v>1.3301579637744991E-2</v>
      </c>
    </row>
    <row r="1835" spans="1:10" x14ac:dyDescent="0.2">
      <c r="A1835" s="923" t="s">
        <v>97</v>
      </c>
      <c r="B1835" s="2510">
        <v>68.400000000000006</v>
      </c>
      <c r="C1835" s="2511">
        <v>998500</v>
      </c>
      <c r="D1835" s="2512">
        <v>68.297399999999996</v>
      </c>
      <c r="E1835" s="2513">
        <v>0.15036950668205598</v>
      </c>
      <c r="F1835" s="2510">
        <v>0.10607392474808724</v>
      </c>
      <c r="G1835" s="2512">
        <v>5.1441916047458621E-3</v>
      </c>
      <c r="H1835" s="2513">
        <v>3.5361981486219073E-2</v>
      </c>
      <c r="I1835" s="2510">
        <v>2.2608946226064516E-2</v>
      </c>
      <c r="J1835" s="2514">
        <v>1.4798741692083734E-3</v>
      </c>
    </row>
    <row r="1836" spans="1:10" x14ac:dyDescent="0.2">
      <c r="A1836" s="923" t="s">
        <v>423</v>
      </c>
      <c r="B1836" s="2510">
        <v>173.25</v>
      </c>
      <c r="C1836" s="2511">
        <v>1897499.9999999998</v>
      </c>
      <c r="D1836" s="2512">
        <v>328.74187499999994</v>
      </c>
      <c r="E1836" s="2513">
        <v>0.38087013205652331</v>
      </c>
      <c r="F1836" s="2510">
        <v>0.26867408571061568</v>
      </c>
      <c r="G1836" s="2512">
        <v>1.3029695840968136E-2</v>
      </c>
      <c r="H1836" s="2513">
        <v>0.17021093185823974</v>
      </c>
      <c r="I1836" s="2510">
        <v>0.10882562695110826</v>
      </c>
      <c r="J1836" s="2514">
        <v>7.1232083380864848E-3</v>
      </c>
    </row>
    <row r="1837" spans="1:10" x14ac:dyDescent="0.2">
      <c r="A1837" s="923" t="s">
        <v>424</v>
      </c>
      <c r="B1837" s="2510">
        <v>414.4</v>
      </c>
      <c r="C1837" s="2511">
        <v>1520140</v>
      </c>
      <c r="D1837" s="2512">
        <v>629.94601599999999</v>
      </c>
      <c r="E1837" s="2513">
        <v>0.91101057849479505</v>
      </c>
      <c r="F1837" s="2510">
        <v>0.64264670198256357</v>
      </c>
      <c r="G1837" s="2512">
        <v>3.116597954688136E-2</v>
      </c>
      <c r="H1837" s="2513">
        <v>0.32616379767179221</v>
      </c>
      <c r="I1837" s="2510">
        <v>0.20853525318778721</v>
      </c>
      <c r="J1837" s="2514">
        <v>1.3649726593898522E-2</v>
      </c>
    </row>
    <row r="1838" spans="1:10" x14ac:dyDescent="0.2">
      <c r="A1838" s="923" t="s">
        <v>429</v>
      </c>
      <c r="B1838" s="2510">
        <v>1206</v>
      </c>
      <c r="C1838" s="2511">
        <v>1595500</v>
      </c>
      <c r="D1838" s="2512">
        <v>1924.173</v>
      </c>
      <c r="E1838" s="2513">
        <v>2.651251828341513</v>
      </c>
      <c r="F1838" s="2510">
        <v>1.870250778453117</v>
      </c>
      <c r="G1838" s="2512">
        <v>9.0700220399466513E-2</v>
      </c>
      <c r="H1838" s="2513">
        <v>0.99626881846574844</v>
      </c>
      <c r="I1838" s="2510">
        <v>0.6369718889246917</v>
      </c>
      <c r="J1838" s="2514">
        <v>4.1693152591287273E-2</v>
      </c>
    </row>
    <row r="1839" spans="1:10" x14ac:dyDescent="0.2">
      <c r="A1839" s="923" t="s">
        <v>430</v>
      </c>
      <c r="B1839" s="2510">
        <v>0</v>
      </c>
      <c r="C1839" s="2511">
        <v>949000</v>
      </c>
      <c r="D1839" s="2512">
        <v>0</v>
      </c>
      <c r="E1839" s="2513">
        <v>0</v>
      </c>
      <c r="F1839" s="2510">
        <v>0</v>
      </c>
      <c r="G1839" s="2512">
        <v>0</v>
      </c>
      <c r="H1839" s="2513">
        <v>0</v>
      </c>
      <c r="I1839" s="2510">
        <v>0</v>
      </c>
      <c r="J1839" s="2514">
        <v>0</v>
      </c>
    </row>
    <row r="1840" spans="1:10" x14ac:dyDescent="0.2">
      <c r="A1840" s="923" t="s">
        <v>287</v>
      </c>
      <c r="B1840" s="2510">
        <v>63.2</v>
      </c>
      <c r="C1840" s="2511">
        <v>1286500.0000000002</v>
      </c>
      <c r="D1840" s="2512">
        <v>81.30680000000001</v>
      </c>
      <c r="E1840" s="2513">
        <v>0.13893790675885873</v>
      </c>
      <c r="F1840" s="2510">
        <v>9.8009825205834983E-2</v>
      </c>
      <c r="G1840" s="2512">
        <v>4.7531127108178138E-3</v>
      </c>
      <c r="H1840" s="2513">
        <v>4.2097789319999253E-2</v>
      </c>
      <c r="I1840" s="2510">
        <v>2.6915535130376599E-2</v>
      </c>
      <c r="J1840" s="2514">
        <v>1.7617630114907948E-3</v>
      </c>
    </row>
    <row r="1841" spans="1:10" x14ac:dyDescent="0.2">
      <c r="A1841" s="923" t="s">
        <v>433</v>
      </c>
      <c r="B1841" s="2510">
        <v>84</v>
      </c>
      <c r="C1841" s="2511">
        <v>1540000</v>
      </c>
      <c r="D1841" s="2512">
        <v>129.36000000000001</v>
      </c>
      <c r="E1841" s="2513">
        <v>0.18466430645164766</v>
      </c>
      <c r="F1841" s="2510">
        <v>0.13026622337484398</v>
      </c>
      <c r="G1841" s="2512">
        <v>6.3174282865300063E-3</v>
      </c>
      <c r="H1841" s="2513">
        <v>6.6978039062355221E-2</v>
      </c>
      <c r="I1841" s="2510">
        <v>4.2822908101973228E-2</v>
      </c>
      <c r="J1841" s="2514">
        <v>2.8029840452022366E-3</v>
      </c>
    </row>
    <row r="1842" spans="1:10" x14ac:dyDescent="0.2">
      <c r="A1842" s="923" t="s">
        <v>434</v>
      </c>
      <c r="B1842" s="2510">
        <v>133.5</v>
      </c>
      <c r="C1842" s="2511">
        <v>905500</v>
      </c>
      <c r="D1842" s="2512">
        <v>120.88424999999999</v>
      </c>
      <c r="E1842" s="2513">
        <v>0.29348434418208291</v>
      </c>
      <c r="F1842" s="2510">
        <v>0.20703024786359131</v>
      </c>
      <c r="G1842" s="2512">
        <v>1.0040198526806616E-2</v>
      </c>
      <c r="H1842" s="2513">
        <v>6.258959507207415E-2</v>
      </c>
      <c r="I1842" s="2510">
        <v>4.0017123753292798E-2</v>
      </c>
      <c r="J1842" s="2514">
        <v>2.6193307364427831E-3</v>
      </c>
    </row>
    <row r="1843" spans="1:10" x14ac:dyDescent="0.2">
      <c r="A1843" s="897" t="s">
        <v>99</v>
      </c>
      <c r="B1843" s="2510">
        <v>1132</v>
      </c>
      <c r="C1843" s="2511">
        <v>1688500</v>
      </c>
      <c r="D1843" s="2512">
        <v>1911.3820000000001</v>
      </c>
      <c r="E1843" s="2513">
        <v>2.488571367896014</v>
      </c>
      <c r="F1843" s="2510">
        <v>1.7554924388133737</v>
      </c>
      <c r="G1843" s="2512">
        <v>8.5134866908951987E-2</v>
      </c>
      <c r="H1843" s="2513">
        <v>0.98964609043817753</v>
      </c>
      <c r="I1843" s="2510">
        <v>0.63273759843665578</v>
      </c>
      <c r="J1843" s="2514">
        <v>4.1415996059730523E-2</v>
      </c>
    </row>
    <row r="1844" spans="1:10" x14ac:dyDescent="0.2">
      <c r="A1844" s="2515" t="s">
        <v>288</v>
      </c>
      <c r="B1844" s="2516">
        <v>3992.29</v>
      </c>
      <c r="C1844" s="2515"/>
      <c r="D1844" s="2517">
        <v>6235.3104309999999</v>
      </c>
      <c r="E1844" s="2518">
        <v>8.7765888571886723</v>
      </c>
      <c r="F1844" s="2516">
        <v>6.1911969156804272</v>
      </c>
      <c r="G1844" s="2517">
        <v>0.30025006873846277</v>
      </c>
      <c r="H1844" s="2518">
        <v>3.2284235127816086</v>
      </c>
      <c r="I1844" s="2516">
        <v>2.0641166169912495</v>
      </c>
      <c r="J1844" s="2519">
        <v>0.13510726387582003</v>
      </c>
    </row>
    <row r="1845" spans="1:10" x14ac:dyDescent="0.2">
      <c r="A1845" s="2520" t="s">
        <v>113</v>
      </c>
      <c r="B1845" s="2521">
        <v>12587.810000000001</v>
      </c>
      <c r="C1845" s="2520"/>
      <c r="D1845" s="2522">
        <v>22793.279428460002</v>
      </c>
      <c r="E1845" s="2523">
        <v>27.67284765946566</v>
      </c>
      <c r="F1845" s="2521">
        <v>19.521029395953509</v>
      </c>
      <c r="G1845" s="2522">
        <v>0.946697463803158</v>
      </c>
      <c r="H1845" s="2523">
        <v>11.801555039568425</v>
      </c>
      <c r="I1845" s="2521">
        <v>7.5454121081287839</v>
      </c>
      <c r="J1845" s="2524">
        <v>0.49388681644874555</v>
      </c>
    </row>
    <row r="1846" spans="1:10" x14ac:dyDescent="0.2">
      <c r="A1846" s="923" t="s">
        <v>911</v>
      </c>
      <c r="B1846" s="2510">
        <v>4.1999999999999993</v>
      </c>
      <c r="C1846" s="2511">
        <v>4620000.0000000009</v>
      </c>
      <c r="D1846" s="2512">
        <v>19.404</v>
      </c>
      <c r="E1846" s="2513">
        <v>9.2332153225823822E-3</v>
      </c>
      <c r="F1846" s="2510">
        <v>6.5133111687421981E-3</v>
      </c>
      <c r="G1846" s="2512">
        <v>3.1587141432650026E-4</v>
      </c>
      <c r="H1846" s="2513">
        <v>1.0046705859353281E-2</v>
      </c>
      <c r="I1846" s="2510">
        <v>6.4234362152959835E-3</v>
      </c>
      <c r="J1846" s="2514">
        <v>4.204476067803354E-4</v>
      </c>
    </row>
    <row r="1847" spans="1:10" x14ac:dyDescent="0.2">
      <c r="A1847" s="923" t="s">
        <v>912</v>
      </c>
      <c r="B1847" s="2510">
        <v>66</v>
      </c>
      <c r="C1847" s="2511">
        <v>918000</v>
      </c>
      <c r="D1847" s="2512">
        <v>60.588000000000001</v>
      </c>
      <c r="E1847" s="2513">
        <v>0.1450933836405803</v>
      </c>
      <c r="F1847" s="2510">
        <v>0.10235203265166312</v>
      </c>
      <c r="G1847" s="2512">
        <v>4.9636936537021479E-3</v>
      </c>
      <c r="H1847" s="2513">
        <v>3.1370326458796984E-2</v>
      </c>
      <c r="I1847" s="2510">
        <v>2.0056851855924193E-2</v>
      </c>
      <c r="J1847" s="2514">
        <v>1.312826200763088E-3</v>
      </c>
    </row>
    <row r="1848" spans="1:10" x14ac:dyDescent="0.2">
      <c r="A1848" s="923" t="s">
        <v>913</v>
      </c>
      <c r="B1848" s="2510">
        <v>342</v>
      </c>
      <c r="C1848" s="2511">
        <v>1310000.0000000002</v>
      </c>
      <c r="D1848" s="2512">
        <v>448.02000000000004</v>
      </c>
      <c r="E1848" s="2513">
        <v>0.75184753341027977</v>
      </c>
      <c r="F1848" s="2510">
        <v>0.53036962374043617</v>
      </c>
      <c r="G1848" s="2512">
        <v>2.5720958023729312E-2</v>
      </c>
      <c r="H1848" s="2513">
        <v>0.23196893213293432</v>
      </c>
      <c r="I1848" s="2510">
        <v>0.14831106437728855</v>
      </c>
      <c r="J1848" s="2514">
        <v>9.7077374144365017E-3</v>
      </c>
    </row>
    <row r="1849" spans="1:10" x14ac:dyDescent="0.2">
      <c r="A1849" s="897" t="s">
        <v>914</v>
      </c>
      <c r="B1849" s="2510">
        <v>559</v>
      </c>
      <c r="C1849" s="2511">
        <v>1335000</v>
      </c>
      <c r="D1849" s="2512">
        <v>746.26499999999999</v>
      </c>
      <c r="E1849" s="2513">
        <v>1.2288969917437029</v>
      </c>
      <c r="F1849" s="2510">
        <v>0.86689070079211639</v>
      </c>
      <c r="G1849" s="2512">
        <v>4.2040981097265159E-2</v>
      </c>
      <c r="H1849" s="2513">
        <v>0.38638965925223029</v>
      </c>
      <c r="I1849" s="2510">
        <v>0.24704110632899698</v>
      </c>
      <c r="J1849" s="2514">
        <v>1.6170136738503763E-2</v>
      </c>
    </row>
    <row r="1850" spans="1:10" x14ac:dyDescent="0.2">
      <c r="A1850" s="2520" t="s">
        <v>289</v>
      </c>
      <c r="B1850" s="2521">
        <v>971.2</v>
      </c>
      <c r="C1850" s="2520"/>
      <c r="D1850" s="2522">
        <v>1274.277</v>
      </c>
      <c r="E1850" s="2523">
        <v>2.1350711241171454</v>
      </c>
      <c r="F1850" s="2521">
        <v>1.506125668352958</v>
      </c>
      <c r="G1850" s="2522">
        <v>7.3041504189023124E-2</v>
      </c>
      <c r="H1850" s="2523">
        <v>0.65977562370331488</v>
      </c>
      <c r="I1850" s="2521">
        <v>0.42183245877750569</v>
      </c>
      <c r="J1850" s="2524">
        <v>2.7611147960483692E-2</v>
      </c>
    </row>
    <row r="1851" spans="1:10" x14ac:dyDescent="0.2">
      <c r="A1851" s="923" t="s">
        <v>952</v>
      </c>
      <c r="B1851" s="2510">
        <v>76.649999999999991</v>
      </c>
      <c r="C1851" s="2511">
        <v>8061000.0000000028</v>
      </c>
      <c r="D1851" s="2512">
        <v>617.87565000000006</v>
      </c>
      <c r="E1851" s="2513">
        <v>0.16850617963712847</v>
      </c>
      <c r="F1851" s="2510">
        <v>0.11886792882954511</v>
      </c>
      <c r="G1851" s="2512">
        <v>5.7646533114586295E-3</v>
      </c>
      <c r="H1851" s="2513">
        <v>0.31991418847694897</v>
      </c>
      <c r="I1851" s="2510">
        <v>0.20453951900430561</v>
      </c>
      <c r="J1851" s="2514">
        <v>1.3388184824280775E-2</v>
      </c>
    </row>
    <row r="1852" spans="1:10" x14ac:dyDescent="0.2">
      <c r="A1852" s="923" t="s">
        <v>290</v>
      </c>
      <c r="B1852" s="2510">
        <v>5263.7348130499877</v>
      </c>
      <c r="C1852" s="2511">
        <v>12158464</v>
      </c>
      <c r="D1852" s="2512">
        <v>63998.930230015008</v>
      </c>
      <c r="E1852" s="2513">
        <v>11.571713554729396</v>
      </c>
      <c r="F1852" s="2510">
        <v>8.1629387493180037</v>
      </c>
      <c r="G1852" s="2512">
        <v>0.39587222858041332</v>
      </c>
      <c r="H1852" s="2513">
        <v>33.136385659360627</v>
      </c>
      <c r="I1852" s="2510">
        <v>21.185994958754861</v>
      </c>
      <c r="J1852" s="2514">
        <v>1.3867345419352437</v>
      </c>
    </row>
    <row r="1853" spans="1:10" x14ac:dyDescent="0.2">
      <c r="A1853" s="923" t="s">
        <v>75</v>
      </c>
      <c r="B1853" s="2510">
        <v>5245.3511869500117</v>
      </c>
      <c r="C1853" s="2511">
        <v>13258464</v>
      </c>
      <c r="D1853" s="2512">
        <v>69545.299879533995</v>
      </c>
      <c r="E1853" s="2513">
        <v>11.531299274207747</v>
      </c>
      <c r="F1853" s="2510">
        <v>8.1344296356992043</v>
      </c>
      <c r="G1853" s="2512">
        <v>0.39448964239549689</v>
      </c>
      <c r="H1853" s="2513">
        <v>36.008099968573248</v>
      </c>
      <c r="I1853" s="2510">
        <v>23.022046889807157</v>
      </c>
      <c r="J1853" s="2514">
        <v>1.5069137753644</v>
      </c>
    </row>
    <row r="1854" spans="1:10" x14ac:dyDescent="0.2">
      <c r="A1854" s="923" t="s">
        <v>205</v>
      </c>
      <c r="B1854" s="2510">
        <v>449.75</v>
      </c>
      <c r="C1854" s="2511">
        <v>3219999.9999999995</v>
      </c>
      <c r="D1854" s="2512">
        <v>1448.1949999999997</v>
      </c>
      <c r="E1854" s="2513">
        <v>0.98872347412653028</v>
      </c>
      <c r="F1854" s="2510">
        <v>0.6974670709861438</v>
      </c>
      <c r="G1854" s="2512">
        <v>3.3824563950796076E-2</v>
      </c>
      <c r="H1854" s="2513">
        <v>0.74982422139693483</v>
      </c>
      <c r="I1854" s="2510">
        <v>0.47940570036129487</v>
      </c>
      <c r="J1854" s="2514">
        <v>3.1379618733315177E-2</v>
      </c>
    </row>
    <row r="1855" spans="1:10" x14ac:dyDescent="0.2">
      <c r="A1855" s="923" t="s">
        <v>93</v>
      </c>
      <c r="B1855" s="2510">
        <v>835.25</v>
      </c>
      <c r="C1855" s="2511">
        <v>120000</v>
      </c>
      <c r="D1855" s="2512">
        <v>100.23</v>
      </c>
      <c r="E1855" s="2513">
        <v>1.8362007376635563</v>
      </c>
      <c r="F1855" s="2510">
        <v>1.295295988974267</v>
      </c>
      <c r="G1855" s="2512">
        <v>6.2817047337192705E-2</v>
      </c>
      <c r="H1855" s="2513">
        <v>5.1895553920994611E-2</v>
      </c>
      <c r="I1855" s="2510">
        <v>3.3179808898119792E-2</v>
      </c>
      <c r="J1855" s="2514">
        <v>2.1717926008860558E-3</v>
      </c>
    </row>
    <row r="1856" spans="1:10" x14ac:dyDescent="0.2">
      <c r="A1856" s="897" t="s">
        <v>219</v>
      </c>
      <c r="B1856" s="2510">
        <v>7019.5</v>
      </c>
      <c r="C1856" s="2511">
        <v>934000</v>
      </c>
      <c r="D1856" s="2512">
        <v>6556.2129999999997</v>
      </c>
      <c r="E1856" s="2513">
        <v>15.431560704015961</v>
      </c>
      <c r="F1856" s="2510">
        <v>10.885758987853777</v>
      </c>
      <c r="G1856" s="2512">
        <v>0.52791890306306399</v>
      </c>
      <c r="H1856" s="2513">
        <v>3.3945755288738484</v>
      </c>
      <c r="I1856" s="2510">
        <v>2.1703471459180745</v>
      </c>
      <c r="J1856" s="2514">
        <v>0.1420606094306392</v>
      </c>
    </row>
    <row r="1857" spans="1:10" x14ac:dyDescent="0.2">
      <c r="A1857" s="2515" t="s">
        <v>1839</v>
      </c>
      <c r="B1857" s="2516">
        <v>18890.235999999997</v>
      </c>
      <c r="C1857" s="2515"/>
      <c r="D1857" s="2517">
        <v>142266.74375954902</v>
      </c>
      <c r="E1857" s="2518">
        <v>41.528003924380315</v>
      </c>
      <c r="F1857" s="2516">
        <v>29.294758361660939</v>
      </c>
      <c r="G1857" s="2517">
        <v>1.4206870386384214</v>
      </c>
      <c r="H1857" s="2518">
        <v>73.660695120602611</v>
      </c>
      <c r="I1857" s="2516">
        <v>47.095514022743821</v>
      </c>
      <c r="J1857" s="2519">
        <v>3.0826485228887655</v>
      </c>
    </row>
    <row r="1858" spans="1:10" x14ac:dyDescent="0.2">
      <c r="A1858" s="923" t="s">
        <v>958</v>
      </c>
      <c r="B1858" s="2510">
        <v>1944.0000000000002</v>
      </c>
      <c r="C1858" s="2511">
        <v>2560000.0000000005</v>
      </c>
      <c r="D1858" s="2512">
        <v>4976.6400000000021</v>
      </c>
      <c r="E1858" s="2513">
        <v>4.273659663595275</v>
      </c>
      <c r="F1858" s="2510">
        <v>3.0147325981035324</v>
      </c>
      <c r="G1858" s="2512">
        <v>0.14620334034540872</v>
      </c>
      <c r="H1858" s="2513">
        <v>2.5767284192894215</v>
      </c>
      <c r="I1858" s="2510">
        <v>1.6474505053850039</v>
      </c>
      <c r="J1858" s="2514">
        <v>0.10783428044770611</v>
      </c>
    </row>
    <row r="1859" spans="1:10" x14ac:dyDescent="0.2">
      <c r="A1859" s="923" t="s">
        <v>959</v>
      </c>
      <c r="B1859" s="2510">
        <v>78</v>
      </c>
      <c r="C1859" s="2511">
        <v>1687000</v>
      </c>
      <c r="D1859" s="2512">
        <v>131.58600000000001</v>
      </c>
      <c r="E1859" s="2513">
        <v>0.17147399884795855</v>
      </c>
      <c r="F1859" s="2510">
        <v>0.12096149313378368</v>
      </c>
      <c r="G1859" s="2512">
        <v>5.866183408920719E-3</v>
      </c>
      <c r="H1859" s="2513">
        <v>6.8130583241025611E-2</v>
      </c>
      <c r="I1859" s="2510">
        <v>4.3559795806325366E-2</v>
      </c>
      <c r="J1859" s="2514">
        <v>2.8512172122138334E-3</v>
      </c>
    </row>
    <row r="1860" spans="1:10" x14ac:dyDescent="0.2">
      <c r="A1860" s="923" t="s">
        <v>960</v>
      </c>
      <c r="B1860" s="2510">
        <v>65</v>
      </c>
      <c r="C1860" s="2511">
        <v>1100000</v>
      </c>
      <c r="D1860" s="2512">
        <v>71.5</v>
      </c>
      <c r="E1860" s="2513">
        <v>0.14289499903996544</v>
      </c>
      <c r="F1860" s="2510">
        <v>0.10080124427815308</v>
      </c>
      <c r="G1860" s="2512">
        <v>4.8884861741005994E-3</v>
      </c>
      <c r="H1860" s="2513">
        <v>3.7020174651811982E-2</v>
      </c>
      <c r="I1860" s="2510">
        <v>2.3669124376090641E-2</v>
      </c>
      <c r="J1860" s="2514">
        <v>1.5492683923311677E-3</v>
      </c>
    </row>
    <row r="1861" spans="1:10" x14ac:dyDescent="0.2">
      <c r="A1861" s="923" t="s">
        <v>962</v>
      </c>
      <c r="B1861" s="2510">
        <v>1313.2</v>
      </c>
      <c r="C1861" s="2511">
        <v>1265000.0000000002</v>
      </c>
      <c r="D1861" s="2512">
        <v>1661.1980000000005</v>
      </c>
      <c r="E1861" s="2513">
        <v>2.8869186575274255</v>
      </c>
      <c r="F1861" s="2510">
        <v>2.0364952920933943</v>
      </c>
      <c r="G1861" s="2512">
        <v>9.8762462212752422E-2</v>
      </c>
      <c r="H1861" s="2513">
        <v>0.86010965162574504</v>
      </c>
      <c r="I1861" s="2510">
        <v>0.54991751154283963</v>
      </c>
      <c r="J1861" s="2514">
        <v>3.5994986780472062E-2</v>
      </c>
    </row>
    <row r="1862" spans="1:10" x14ac:dyDescent="0.2">
      <c r="A1862" s="923" t="s">
        <v>963</v>
      </c>
      <c r="B1862" s="2510">
        <v>0</v>
      </c>
      <c r="C1862" s="2511">
        <v>1750000</v>
      </c>
      <c r="D1862" s="2512">
        <v>0</v>
      </c>
      <c r="E1862" s="2513">
        <v>0</v>
      </c>
      <c r="F1862" s="2510">
        <v>0</v>
      </c>
      <c r="G1862" s="2512">
        <v>0</v>
      </c>
      <c r="H1862" s="2513">
        <v>0</v>
      </c>
      <c r="I1862" s="2510">
        <v>0</v>
      </c>
      <c r="J1862" s="2514">
        <v>0</v>
      </c>
    </row>
    <row r="1863" spans="1:10" x14ac:dyDescent="0.2">
      <c r="A1863" s="2159" t="s">
        <v>1497</v>
      </c>
      <c r="B1863" s="2510">
        <v>294</v>
      </c>
      <c r="C1863" s="2511">
        <v>5000000</v>
      </c>
      <c r="D1863" s="2512">
        <v>1470</v>
      </c>
      <c r="E1863" s="2513">
        <v>0.64632507258076688</v>
      </c>
      <c r="F1863" s="2510">
        <v>0.45593178181195393</v>
      </c>
      <c r="G1863" s="2512">
        <v>2.2110999002855021E-2</v>
      </c>
      <c r="H1863" s="2513">
        <v>0.76111408025403648</v>
      </c>
      <c r="I1863" s="2510">
        <v>0.48662395570424116</v>
      </c>
      <c r="J1863" s="2514">
        <v>3.1852091422752686E-2</v>
      </c>
    </row>
    <row r="1864" spans="1:10" x14ac:dyDescent="0.2">
      <c r="A1864" s="2159" t="s">
        <v>1577</v>
      </c>
      <c r="B1864" s="2510">
        <v>0</v>
      </c>
      <c r="C1864" s="2511">
        <v>1749999.9999999998</v>
      </c>
      <c r="D1864" s="2512">
        <v>0</v>
      </c>
      <c r="E1864" s="2513">
        <v>0</v>
      </c>
      <c r="F1864" s="2510">
        <v>0</v>
      </c>
      <c r="G1864" s="2512">
        <v>0</v>
      </c>
      <c r="H1864" s="2513">
        <v>0</v>
      </c>
      <c r="I1864" s="2510">
        <v>0</v>
      </c>
      <c r="J1864" s="2514">
        <v>0</v>
      </c>
    </row>
    <row r="1865" spans="1:10" x14ac:dyDescent="0.2">
      <c r="A1865" s="923" t="s">
        <v>961</v>
      </c>
      <c r="B1865" s="2510">
        <v>110</v>
      </c>
      <c r="C1865" s="2511">
        <v>1321000</v>
      </c>
      <c r="D1865" s="2512">
        <v>145.31</v>
      </c>
      <c r="E1865" s="2513">
        <v>0.24182230606763386</v>
      </c>
      <c r="F1865" s="2510">
        <v>0.1705867210861052</v>
      </c>
      <c r="G1865" s="2512">
        <v>8.2728227561702453E-3</v>
      </c>
      <c r="H1865" s="2513">
        <v>7.5236385715451728E-2</v>
      </c>
      <c r="I1865" s="2510">
        <v>4.8102943539716524E-2</v>
      </c>
      <c r="J1865" s="2514">
        <v>3.1485900711838042E-3</v>
      </c>
    </row>
    <row r="1866" spans="1:10" x14ac:dyDescent="0.2">
      <c r="A1866" s="923" t="s">
        <v>966</v>
      </c>
      <c r="B1866" s="2510">
        <v>624</v>
      </c>
      <c r="C1866" s="2511">
        <v>2879999.9999999995</v>
      </c>
      <c r="D1866" s="2512">
        <v>1797.1199999999997</v>
      </c>
      <c r="E1866" s="2513">
        <v>1.3717919907836684</v>
      </c>
      <c r="F1866" s="2510">
        <v>0.96769194507026945</v>
      </c>
      <c r="G1866" s="2512">
        <v>4.6929467271365752E-2</v>
      </c>
      <c r="H1866" s="2513">
        <v>0.93048526252117947</v>
      </c>
      <c r="I1866" s="2510">
        <v>0.59491268250013996</v>
      </c>
      <c r="J1866" s="2514">
        <v>3.894015682833829E-2</v>
      </c>
    </row>
    <row r="1867" spans="1:10" x14ac:dyDescent="0.2">
      <c r="A1867" s="923" t="s">
        <v>965</v>
      </c>
      <c r="B1867" s="2510">
        <v>265</v>
      </c>
      <c r="C1867" s="2511">
        <v>1976000.0000000002</v>
      </c>
      <c r="D1867" s="2512">
        <v>523.6400000000001</v>
      </c>
      <c r="E1867" s="2513">
        <v>0.58257191916293605</v>
      </c>
      <c r="F1867" s="2510">
        <v>0.41095891898016251</v>
      </c>
      <c r="G1867" s="2512">
        <v>1.9929982094410135E-2</v>
      </c>
      <c r="H1867" s="2513">
        <v>0.27112229726817944</v>
      </c>
      <c r="I1867" s="2510">
        <v>0.17334405997616931</v>
      </c>
      <c r="J1867" s="2514">
        <v>1.1346278335108992E-2</v>
      </c>
    </row>
    <row r="1868" spans="1:10" x14ac:dyDescent="0.2">
      <c r="A1868" s="923" t="s">
        <v>1010</v>
      </c>
      <c r="B1868" s="2510">
        <v>0</v>
      </c>
      <c r="C1868" s="2511">
        <v>1299999.9999999998</v>
      </c>
      <c r="D1868" s="2512">
        <v>0</v>
      </c>
      <c r="E1868" s="2513">
        <v>0</v>
      </c>
      <c r="F1868" s="2510">
        <v>0</v>
      </c>
      <c r="G1868" s="2512">
        <v>0</v>
      </c>
      <c r="H1868" s="2513">
        <v>0</v>
      </c>
      <c r="I1868" s="2510">
        <v>0</v>
      </c>
      <c r="J1868" s="2514">
        <v>0</v>
      </c>
    </row>
    <row r="1869" spans="1:10" x14ac:dyDescent="0.2">
      <c r="A1869" s="923" t="s">
        <v>1011</v>
      </c>
      <c r="B1869" s="2510">
        <v>14</v>
      </c>
      <c r="C1869" s="2511">
        <v>1674000</v>
      </c>
      <c r="D1869" s="2512">
        <v>23.436</v>
      </c>
      <c r="E1869" s="2513">
        <v>3.0777384408607947E-2</v>
      </c>
      <c r="F1869" s="2510">
        <v>2.171103722914066E-2</v>
      </c>
      <c r="G1869" s="2512">
        <v>1.0529047144216676E-3</v>
      </c>
      <c r="H1869" s="2513">
        <v>1.213433305090721E-2</v>
      </c>
      <c r="I1869" s="2510">
        <v>7.7581762080847589E-3</v>
      </c>
      <c r="J1869" s="2514">
        <v>5.0781334325417137E-4</v>
      </c>
    </row>
    <row r="1870" spans="1:10" x14ac:dyDescent="0.2">
      <c r="A1870" s="923" t="s">
        <v>967</v>
      </c>
      <c r="B1870" s="2510">
        <v>2313</v>
      </c>
      <c r="C1870" s="2511">
        <v>2320999.9999999995</v>
      </c>
      <c r="D1870" s="2512">
        <v>5368.472999999999</v>
      </c>
      <c r="E1870" s="2513">
        <v>5.0848635812221561</v>
      </c>
      <c r="F1870" s="2510">
        <v>3.5869735079287395</v>
      </c>
      <c r="G1870" s="2512">
        <v>0.17395490031837979</v>
      </c>
      <c r="H1870" s="2513">
        <v>2.7796057073221956</v>
      </c>
      <c r="I1870" s="2510">
        <v>1.7771616104431387</v>
      </c>
      <c r="J1870" s="2514">
        <v>0.11632455292284309</v>
      </c>
    </row>
    <row r="1871" spans="1:10" x14ac:dyDescent="0.2">
      <c r="A1871" s="923" t="s">
        <v>968</v>
      </c>
      <c r="B1871" s="2510">
        <v>140</v>
      </c>
      <c r="C1871" s="2511">
        <v>1335000.0000000002</v>
      </c>
      <c r="D1871" s="2512">
        <v>186.90000000000003</v>
      </c>
      <c r="E1871" s="2513">
        <v>0.30777384408607944</v>
      </c>
      <c r="F1871" s="2510">
        <v>0.21711037229140664</v>
      </c>
      <c r="G1871" s="2512">
        <v>1.0529047144216677E-2</v>
      </c>
      <c r="H1871" s="2513">
        <v>9.6770218775156097E-2</v>
      </c>
      <c r="I1871" s="2510">
        <v>6.1870760082396385E-2</v>
      </c>
      <c r="J1871" s="2514">
        <v>4.0497659094642698E-3</v>
      </c>
    </row>
    <row r="1872" spans="1:10" x14ac:dyDescent="0.2">
      <c r="A1872" s="923" t="s">
        <v>969</v>
      </c>
      <c r="B1872" s="2510">
        <v>625</v>
      </c>
      <c r="C1872" s="2511">
        <v>1774999.9999999998</v>
      </c>
      <c r="D1872" s="2512">
        <v>1109.3749999999998</v>
      </c>
      <c r="E1872" s="2513">
        <v>1.3739903753842833</v>
      </c>
      <c r="F1872" s="2510">
        <v>0.96924273344377954</v>
      </c>
      <c r="G1872" s="2512">
        <v>4.7004674750967305E-2</v>
      </c>
      <c r="H1872" s="2513">
        <v>0.57439519236858616</v>
      </c>
      <c r="I1872" s="2510">
        <v>0.3672438441220357</v>
      </c>
      <c r="J1872" s="2514">
        <v>2.4038036681711734E-2</v>
      </c>
    </row>
    <row r="1873" spans="1:10" x14ac:dyDescent="0.2">
      <c r="A1873" s="923" t="s">
        <v>970</v>
      </c>
      <c r="B1873" s="2510">
        <v>944</v>
      </c>
      <c r="C1873" s="2511">
        <v>1821999.9999999995</v>
      </c>
      <c r="D1873" s="2512">
        <v>1719.9679999999996</v>
      </c>
      <c r="E1873" s="2513">
        <v>2.0752750629804213</v>
      </c>
      <c r="F1873" s="2510">
        <v>1.4639442245934846</v>
      </c>
      <c r="G1873" s="2512">
        <v>7.0995860743861022E-2</v>
      </c>
      <c r="H1873" s="2513">
        <v>0.89053868189549279</v>
      </c>
      <c r="I1873" s="2510">
        <v>0.56937253866987214</v>
      </c>
      <c r="J1873" s="2514">
        <v>3.7268420394700054E-2</v>
      </c>
    </row>
    <row r="1874" spans="1:10" x14ac:dyDescent="0.2">
      <c r="A1874" s="923" t="s">
        <v>971</v>
      </c>
      <c r="B1874" s="2510">
        <v>345</v>
      </c>
      <c r="C1874" s="2511">
        <v>1470000</v>
      </c>
      <c r="D1874" s="2512">
        <v>507.15</v>
      </c>
      <c r="E1874" s="2513">
        <v>0.75844268721212438</v>
      </c>
      <c r="F1874" s="2510">
        <v>0.5350219888609663</v>
      </c>
      <c r="G1874" s="2512">
        <v>2.5946580462533952E-2</v>
      </c>
      <c r="H1874" s="2513">
        <v>0.26258435768764254</v>
      </c>
      <c r="I1874" s="2510">
        <v>0.1678852647179632</v>
      </c>
      <c r="J1874" s="2514">
        <v>1.0988971540849676E-2</v>
      </c>
    </row>
    <row r="1875" spans="1:10" x14ac:dyDescent="0.2">
      <c r="A1875" s="923" t="s">
        <v>972</v>
      </c>
      <c r="B1875" s="2510">
        <v>3000</v>
      </c>
      <c r="C1875" s="2511">
        <v>1270000</v>
      </c>
      <c r="D1875" s="2512">
        <v>3810</v>
      </c>
      <c r="E1875" s="2513">
        <v>6.5951538018445595</v>
      </c>
      <c r="F1875" s="2510">
        <v>4.652365120530142</v>
      </c>
      <c r="G1875" s="2512">
        <v>0.22562243880464308</v>
      </c>
      <c r="H1875" s="2513">
        <v>1.9726834324951557</v>
      </c>
      <c r="I1875" s="2510">
        <v>1.2612498443762987</v>
      </c>
      <c r="J1875" s="2514">
        <v>8.2555420626318182E-2</v>
      </c>
    </row>
    <row r="1876" spans="1:10" x14ac:dyDescent="0.2">
      <c r="A1876" s="923" t="s">
        <v>973</v>
      </c>
      <c r="B1876" s="2510">
        <v>304.5</v>
      </c>
      <c r="C1876" s="2511">
        <v>7096999.9999999981</v>
      </c>
      <c r="D1876" s="2512">
        <v>2161.0364999999997</v>
      </c>
      <c r="E1876" s="2513">
        <v>0.66940811088722285</v>
      </c>
      <c r="F1876" s="2510">
        <v>0.47221505973380945</v>
      </c>
      <c r="G1876" s="2512">
        <v>2.2900677538671272E-2</v>
      </c>
      <c r="H1876" s="2513">
        <v>1.1189083728523141</v>
      </c>
      <c r="I1876" s="2510">
        <v>0.71538240139540688</v>
      </c>
      <c r="J1876" s="2514">
        <v>4.6825532085649976E-2</v>
      </c>
    </row>
    <row r="1877" spans="1:10" x14ac:dyDescent="0.2">
      <c r="A1877" s="923" t="s">
        <v>293</v>
      </c>
      <c r="B1877" s="2510">
        <v>245</v>
      </c>
      <c r="C1877" s="2511">
        <v>1855999.9999999998</v>
      </c>
      <c r="D1877" s="2512">
        <v>454.71999999999991</v>
      </c>
      <c r="E1877" s="2513">
        <v>0.53860422715063905</v>
      </c>
      <c r="F1877" s="2510">
        <v>0.37994315150996161</v>
      </c>
      <c r="G1877" s="2512">
        <v>1.8425832502379183E-2</v>
      </c>
      <c r="H1877" s="2513">
        <v>0.23543795549191526</v>
      </c>
      <c r="I1877" s="2510">
        <v>0.15052901029784524</v>
      </c>
      <c r="J1877" s="2514">
        <v>9.852913613438161E-3</v>
      </c>
    </row>
    <row r="1878" spans="1:10" x14ac:dyDescent="0.2">
      <c r="A1878" s="897" t="s">
        <v>975</v>
      </c>
      <c r="B1878" s="2510">
        <v>415</v>
      </c>
      <c r="C1878" s="2511">
        <v>1652000.0000000005</v>
      </c>
      <c r="D1878" s="2512">
        <v>685.58000000000027</v>
      </c>
      <c r="E1878" s="2513">
        <v>0.91232960925516415</v>
      </c>
      <c r="F1878" s="2510">
        <v>0.64357717500666967</v>
      </c>
      <c r="G1878" s="2512">
        <v>3.1211104034642289E-2</v>
      </c>
      <c r="H1878" s="2513">
        <v>0.35496910961943029</v>
      </c>
      <c r="I1878" s="2510">
        <v>0.2269521439127305</v>
      </c>
      <c r="J1878" s="2514">
        <v>1.4855208733068566E-2</v>
      </c>
    </row>
    <row r="1879" spans="1:10" x14ac:dyDescent="0.2">
      <c r="A1879" s="923" t="s">
        <v>1161</v>
      </c>
      <c r="B1879" s="2510">
        <v>0</v>
      </c>
      <c r="C1879" s="2511">
        <v>0</v>
      </c>
      <c r="D1879" s="2512">
        <v>0</v>
      </c>
      <c r="E1879" s="2513">
        <v>0</v>
      </c>
      <c r="F1879" s="2510">
        <v>0</v>
      </c>
      <c r="G1879" s="2512">
        <v>0</v>
      </c>
      <c r="H1879" s="2513">
        <v>0</v>
      </c>
      <c r="I1879" s="2510">
        <v>0</v>
      </c>
      <c r="J1879" s="2514">
        <v>0</v>
      </c>
    </row>
    <row r="1880" spans="1:10" x14ac:dyDescent="0.2">
      <c r="A1880" s="2515" t="s">
        <v>294</v>
      </c>
      <c r="B1880" s="2516">
        <v>13038.7</v>
      </c>
      <c r="C1880" s="2515"/>
      <c r="D1880" s="2517">
        <v>26803.6325</v>
      </c>
      <c r="E1880" s="2518">
        <v>28.66407729203689</v>
      </c>
      <c r="F1880" s="2516">
        <v>20.220264365685455</v>
      </c>
      <c r="G1880" s="2517">
        <v>0.98060776428069985</v>
      </c>
      <c r="H1880" s="2518">
        <v>13.877974216125647</v>
      </c>
      <c r="I1880" s="2516">
        <v>8.8729861730562973</v>
      </c>
      <c r="J1880" s="2519">
        <v>0.58078350534140477</v>
      </c>
    </row>
    <row r="1881" spans="1:10" x14ac:dyDescent="0.2">
      <c r="A1881" s="2520" t="s">
        <v>1840</v>
      </c>
      <c r="B1881" s="2521">
        <v>31928.935999999998</v>
      </c>
      <c r="C1881" s="2520"/>
      <c r="D1881" s="2522">
        <v>169070.37625954903</v>
      </c>
      <c r="E1881" s="2523">
        <v>70.192081216417208</v>
      </c>
      <c r="F1881" s="2521">
        <v>49.515022727346391</v>
      </c>
      <c r="G1881" s="2522">
        <v>2.4012948029191215</v>
      </c>
      <c r="H1881" s="2523">
        <v>87.538669336728262</v>
      </c>
      <c r="I1881" s="2521">
        <v>55.968500195800118</v>
      </c>
      <c r="J1881" s="2524">
        <v>3.66343202823017</v>
      </c>
    </row>
    <row r="1882" spans="1:10" x14ac:dyDescent="0.2">
      <c r="A1882" s="2525" t="s">
        <v>200</v>
      </c>
      <c r="B1882" s="2526">
        <v>45487.945999999996</v>
      </c>
      <c r="C1882" s="2527"/>
      <c r="D1882" s="2528">
        <v>193137.93268800902</v>
      </c>
      <c r="E1882" s="2529">
        <v>100.00000000000001</v>
      </c>
      <c r="F1882" s="2510">
        <v>70.542177791652861</v>
      </c>
      <c r="G1882" s="2528">
        <v>3.4210337709113023</v>
      </c>
      <c r="H1882" s="2529">
        <v>100</v>
      </c>
      <c r="I1882" s="2510">
        <v>63.935744762706406</v>
      </c>
      <c r="J1882" s="2530">
        <v>4.1849299926393995</v>
      </c>
    </row>
    <row r="1883" spans="1:10" x14ac:dyDescent="0.2">
      <c r="A1883" s="2550" t="s">
        <v>1857</v>
      </c>
      <c r="B1883" s="2510"/>
      <c r="C1883" s="2509"/>
      <c r="D1883" s="2512"/>
      <c r="E1883" s="2513"/>
      <c r="F1883" s="2510">
        <v>0</v>
      </c>
      <c r="G1883" s="2512"/>
      <c r="H1883" s="2513"/>
      <c r="I1883" s="2510">
        <v>0</v>
      </c>
      <c r="J1883" s="2514">
        <v>0</v>
      </c>
    </row>
    <row r="1884" spans="1:10" x14ac:dyDescent="0.2">
      <c r="A1884" s="2160" t="s">
        <v>1841</v>
      </c>
      <c r="B1884" s="2510">
        <v>4323.3600000000006</v>
      </c>
      <c r="C1884" s="2511">
        <v>6074131.1697809063</v>
      </c>
      <c r="D1884" s="2512">
        <v>26260.655734183983</v>
      </c>
      <c r="E1884" s="2513">
        <v>35.931031129738628</v>
      </c>
      <c r="F1884" s="2510">
        <v>6.7046164224983995</v>
      </c>
      <c r="G1884" s="2512">
        <v>0.32514900901014726</v>
      </c>
      <c r="H1884" s="2513">
        <v>51.580510634462819</v>
      </c>
      <c r="I1884" s="2510">
        <v>8.6932409338475338</v>
      </c>
      <c r="J1884" s="2514">
        <v>0.56901823623582493</v>
      </c>
    </row>
    <row r="1885" spans="1:10" x14ac:dyDescent="0.2">
      <c r="A1885" s="2160" t="s">
        <v>1842</v>
      </c>
      <c r="B1885" s="2510">
        <v>5110</v>
      </c>
      <c r="C1885" s="2511">
        <v>1319748.8219296124</v>
      </c>
      <c r="D1885" s="2512">
        <v>6743.9164800603203</v>
      </c>
      <c r="E1885" s="2513">
        <v>42.468720872877661</v>
      </c>
      <c r="F1885" s="2510">
        <v>7.924528588636341</v>
      </c>
      <c r="G1885" s="2512">
        <v>0.38431022076390864</v>
      </c>
      <c r="H1885" s="2513">
        <v>13.24622885425026</v>
      </c>
      <c r="I1885" s="2510">
        <v>2.2324838873918198</v>
      </c>
      <c r="J1885" s="2514">
        <v>0.14612778521788422</v>
      </c>
    </row>
    <row r="1886" spans="1:10" x14ac:dyDescent="0.2">
      <c r="A1886" s="2547" t="s">
        <v>316</v>
      </c>
      <c r="B1886" s="2516">
        <v>9433.36</v>
      </c>
      <c r="C1886" s="2515"/>
      <c r="D1886" s="2517">
        <v>33004.572214244305</v>
      </c>
      <c r="E1886" s="2518">
        <v>78.399752002616282</v>
      </c>
      <c r="F1886" s="2516">
        <v>14.629145011134742</v>
      </c>
      <c r="G1886" s="2517">
        <v>0.70945922977405595</v>
      </c>
      <c r="H1886" s="2518">
        <v>64.826739488713088</v>
      </c>
      <c r="I1886" s="2516">
        <v>10.925724821239353</v>
      </c>
      <c r="J1886" s="2519">
        <v>0.7151460214537092</v>
      </c>
    </row>
    <row r="1887" spans="1:10" x14ac:dyDescent="0.2">
      <c r="A1887" s="2160" t="s">
        <v>1843</v>
      </c>
      <c r="B1887" s="2510">
        <v>336.52499999999998</v>
      </c>
      <c r="C1887" s="2511">
        <v>7593939.7198018646</v>
      </c>
      <c r="D1887" s="2512">
        <v>2555.5505642063222</v>
      </c>
      <c r="E1887" s="2513">
        <v>2.7968270629638265</v>
      </c>
      <c r="F1887" s="2510">
        <v>0.52187905739546869</v>
      </c>
      <c r="G1887" s="2512">
        <v>2.5309197072910832E-2</v>
      </c>
      <c r="H1887" s="2513">
        <v>5.0195472797110527</v>
      </c>
      <c r="I1887" s="2510">
        <v>0.84598103711311967</v>
      </c>
      <c r="J1887" s="2514">
        <v>5.5373898099705422E-2</v>
      </c>
    </row>
    <row r="1888" spans="1:10" x14ac:dyDescent="0.2">
      <c r="A1888" s="2547" t="s">
        <v>322</v>
      </c>
      <c r="B1888" s="2516">
        <v>336.52499999999998</v>
      </c>
      <c r="C1888" s="2531"/>
      <c r="D1888" s="2517">
        <v>2555.5505642063222</v>
      </c>
      <c r="E1888" s="2518">
        <v>2.7968270629638265</v>
      </c>
      <c r="F1888" s="2516">
        <v>0.52187905739546869</v>
      </c>
      <c r="G1888" s="2517">
        <v>2.5309197072910832E-2</v>
      </c>
      <c r="H1888" s="2518">
        <v>5.0195472797110527</v>
      </c>
      <c r="I1888" s="2516">
        <v>0.84598103711311967</v>
      </c>
      <c r="J1888" s="2519">
        <v>5.5373898099705422E-2</v>
      </c>
    </row>
    <row r="1889" spans="1:10" x14ac:dyDescent="0.2">
      <c r="A1889" s="2160" t="s">
        <v>1543</v>
      </c>
      <c r="B1889" s="2510">
        <v>920.7</v>
      </c>
      <c r="C1889" s="2511">
        <v>8640000</v>
      </c>
      <c r="D1889" s="2512">
        <v>7954.848</v>
      </c>
      <c r="E1889" s="2513">
        <v>7.6518495709703451</v>
      </c>
      <c r="F1889" s="2510">
        <v>1.4278108554907007</v>
      </c>
      <c r="G1889" s="2512">
        <v>6.9243526469144959E-2</v>
      </c>
      <c r="H1889" s="2513">
        <v>15.624709680246884</v>
      </c>
      <c r="I1889" s="2510">
        <v>2.6333466672013408</v>
      </c>
      <c r="J1889" s="2514">
        <v>0.17236635765313016</v>
      </c>
    </row>
    <row r="1890" spans="1:10" x14ac:dyDescent="0.2">
      <c r="A1890" s="2160" t="s">
        <v>212</v>
      </c>
      <c r="B1890" s="2510">
        <v>1305</v>
      </c>
      <c r="C1890" s="2511">
        <v>4816000</v>
      </c>
      <c r="D1890" s="2512">
        <v>6284.88</v>
      </c>
      <c r="E1890" s="2513">
        <v>10.845730085930597</v>
      </c>
      <c r="F1890" s="2510">
        <v>2.0237788274306121</v>
      </c>
      <c r="G1890" s="2512">
        <v>9.8145760880019736E-2</v>
      </c>
      <c r="H1890" s="2513">
        <v>12.344601100510033</v>
      </c>
      <c r="I1890" s="2510">
        <v>2.0805259637595044</v>
      </c>
      <c r="J1890" s="2514">
        <v>0.13618134172859175</v>
      </c>
    </row>
    <row r="1891" spans="1:10" x14ac:dyDescent="0.2">
      <c r="A1891" s="2547" t="s">
        <v>317</v>
      </c>
      <c r="B1891" s="2516">
        <v>2225.6999999999998</v>
      </c>
      <c r="C1891" s="2531"/>
      <c r="D1891" s="2517">
        <v>14239.727999999999</v>
      </c>
      <c r="E1891" s="2518">
        <v>18.497579656900939</v>
      </c>
      <c r="F1891" s="2516">
        <v>3.4515896829213117</v>
      </c>
      <c r="G1891" s="2517">
        <v>0.16738928734916467</v>
      </c>
      <c r="H1891" s="2518">
        <v>27.969310780756913</v>
      </c>
      <c r="I1891" s="2516">
        <v>4.7138726309608447</v>
      </c>
      <c r="J1891" s="2519">
        <v>0.30854769938172188</v>
      </c>
    </row>
    <row r="1892" spans="1:10" x14ac:dyDescent="0.2">
      <c r="A1892" s="2160" t="s">
        <v>1844</v>
      </c>
      <c r="B1892" s="2510">
        <v>36.799999999999997</v>
      </c>
      <c r="C1892" s="2511">
        <v>30220717.109895468</v>
      </c>
      <c r="D1892" s="2512">
        <v>1112.1223896441531</v>
      </c>
      <c r="E1892" s="2513">
        <v>0.3058412775189624</v>
      </c>
      <c r="F1892" s="2510">
        <v>5.7069012145169733E-2</v>
      </c>
      <c r="G1892" s="2512">
        <v>2.7676352493369548E-3</v>
      </c>
      <c r="H1892" s="2513">
        <v>2.184402450818959</v>
      </c>
      <c r="I1892" s="2510">
        <v>0.36815333093598041</v>
      </c>
      <c r="J1892" s="2514">
        <v>2.4097567366146766E-2</v>
      </c>
    </row>
    <row r="1893" spans="1:10" x14ac:dyDescent="0.2">
      <c r="A1893" s="2547" t="s">
        <v>318</v>
      </c>
      <c r="B1893" s="2516">
        <v>36.799999999999997</v>
      </c>
      <c r="C1893" s="2515"/>
      <c r="D1893" s="2517">
        <v>1112.1223896441531</v>
      </c>
      <c r="E1893" s="2518">
        <v>0.3058412775189624</v>
      </c>
      <c r="F1893" s="2516">
        <v>5.7069012145169733E-2</v>
      </c>
      <c r="G1893" s="2517">
        <v>2.7676352493369548E-3</v>
      </c>
      <c r="H1893" s="2518">
        <v>2.184402450818959</v>
      </c>
      <c r="I1893" s="2516">
        <v>0.36815333093598041</v>
      </c>
      <c r="J1893" s="2519">
        <v>2.4097567366146766E-2</v>
      </c>
    </row>
    <row r="1894" spans="1:10" x14ac:dyDescent="0.2">
      <c r="A1894" s="2532" t="s">
        <v>136</v>
      </c>
      <c r="B1894" s="2521">
        <v>12032.384999999998</v>
      </c>
      <c r="C1894" s="2520"/>
      <c r="D1894" s="2522">
        <v>50911.973168094773</v>
      </c>
      <c r="E1894" s="2523">
        <v>100.00000000000001</v>
      </c>
      <c r="F1894" s="2510">
        <v>18.659682763596688</v>
      </c>
      <c r="G1894" s="2522">
        <v>0.90492534944546821</v>
      </c>
      <c r="H1894" s="2523">
        <v>100.00000000000001</v>
      </c>
      <c r="I1894" s="2510">
        <v>16.853731820249294</v>
      </c>
      <c r="J1894" s="2524">
        <v>1.103165186301283</v>
      </c>
    </row>
    <row r="1895" spans="1:10" x14ac:dyDescent="0.2">
      <c r="A1895" s="2550" t="s">
        <v>1858</v>
      </c>
      <c r="B1895" s="2510"/>
      <c r="C1895" s="2509"/>
      <c r="D1895" s="2512"/>
      <c r="E1895" s="2513"/>
      <c r="F1895" s="2510">
        <v>0</v>
      </c>
      <c r="G1895" s="2512"/>
      <c r="H1895" s="2513"/>
      <c r="I1895" s="2510">
        <v>0</v>
      </c>
      <c r="J1895" s="2514">
        <v>0</v>
      </c>
    </row>
    <row r="1896" spans="1:10" x14ac:dyDescent="0.2">
      <c r="A1896" s="2159" t="s">
        <v>1545</v>
      </c>
      <c r="B1896" s="2510">
        <v>4930</v>
      </c>
      <c r="C1896" s="2511">
        <v>8600000</v>
      </c>
      <c r="D1896" s="2512">
        <v>42398</v>
      </c>
      <c r="E1896" s="2513">
        <v>70.802814878644256</v>
      </c>
      <c r="F1896" s="2510">
        <v>7.6453866814045339</v>
      </c>
      <c r="G1896" s="2512">
        <v>0.37077287443563012</v>
      </c>
      <c r="H1896" s="2513">
        <v>73.060446585813892</v>
      </c>
      <c r="I1896" s="2510">
        <v>14.035294199964909</v>
      </c>
      <c r="J1896" s="2514">
        <v>0.91868365451827771</v>
      </c>
    </row>
    <row r="1897" spans="1:10" x14ac:dyDescent="0.2">
      <c r="A1897" s="2159" t="s">
        <v>214</v>
      </c>
      <c r="B1897" s="2510">
        <v>530</v>
      </c>
      <c r="C1897" s="2511">
        <v>6300000</v>
      </c>
      <c r="D1897" s="2512">
        <v>3339</v>
      </c>
      <c r="E1897" s="2513">
        <v>7.61166164009766</v>
      </c>
      <c r="F1897" s="2510">
        <v>0.82191783796032503</v>
      </c>
      <c r="G1897" s="2512">
        <v>3.985996418882027E-2</v>
      </c>
      <c r="H1897" s="2513">
        <v>5.7537815734240425</v>
      </c>
      <c r="I1897" s="2510">
        <v>1.1053315565282049</v>
      </c>
      <c r="J1897" s="2514">
        <v>7.2349750517395381E-2</v>
      </c>
    </row>
    <row r="1898" spans="1:10" x14ac:dyDescent="0.2">
      <c r="A1898" s="2159" t="s">
        <v>215</v>
      </c>
      <c r="B1898" s="2510">
        <v>480</v>
      </c>
      <c r="C1898" s="2511">
        <v>6000000</v>
      </c>
      <c r="D1898" s="2512">
        <v>2880</v>
      </c>
      <c r="E1898" s="2513">
        <v>6.8935803532959934</v>
      </c>
      <c r="F1898" s="2510">
        <v>0.74437841928482273</v>
      </c>
      <c r="G1898" s="2512">
        <v>3.6099590208742885E-2</v>
      </c>
      <c r="H1898" s="2513">
        <v>4.9628304676433785</v>
      </c>
      <c r="I1898" s="2510">
        <v>0.95338570913483989</v>
      </c>
      <c r="J1898" s="2514">
        <v>6.2404097481311378E-2</v>
      </c>
    </row>
    <row r="1899" spans="1:10" x14ac:dyDescent="0.2">
      <c r="A1899" s="2159" t="s">
        <v>216</v>
      </c>
      <c r="B1899" s="2510">
        <v>284</v>
      </c>
      <c r="C1899" s="2511">
        <v>15600000</v>
      </c>
      <c r="D1899" s="2512">
        <v>4430.3999999999996</v>
      </c>
      <c r="E1899" s="2513">
        <v>4.0787017090334627</v>
      </c>
      <c r="F1899" s="2510">
        <v>0.44042389807685345</v>
      </c>
      <c r="G1899" s="2512">
        <v>2.135892420683954E-2</v>
      </c>
      <c r="H1899" s="2513">
        <v>7.6344875360580637</v>
      </c>
      <c r="I1899" s="2510">
        <v>1.4666250158857619</v>
      </c>
      <c r="J1899" s="2514">
        <v>9.5998303292084003E-2</v>
      </c>
    </row>
    <row r="1900" spans="1:10" x14ac:dyDescent="0.2">
      <c r="A1900" s="2159" t="s">
        <v>1547</v>
      </c>
      <c r="B1900" s="2510">
        <v>275</v>
      </c>
      <c r="C1900" s="2511">
        <v>8000000</v>
      </c>
      <c r="D1900" s="2512">
        <v>2200</v>
      </c>
      <c r="E1900" s="2513">
        <v>3.9494470774091628</v>
      </c>
      <c r="F1900" s="2510">
        <v>0.42646680271526299</v>
      </c>
      <c r="G1900" s="2512">
        <v>2.0682056890425616E-2</v>
      </c>
      <c r="H1900" s="2513">
        <v>3.7910510516720257</v>
      </c>
      <c r="I1900" s="2510">
        <v>0.7282807500335583</v>
      </c>
      <c r="J1900" s="2514">
        <v>4.766979668711286E-2</v>
      </c>
    </row>
    <row r="1901" spans="1:10" x14ac:dyDescent="0.2">
      <c r="A1901" s="2159" t="s">
        <v>1548</v>
      </c>
      <c r="B1901" s="2510">
        <v>464</v>
      </c>
      <c r="C1901" s="2511">
        <v>6000000</v>
      </c>
      <c r="D1901" s="2512">
        <v>2784</v>
      </c>
      <c r="E1901" s="2513">
        <v>6.6637943415194609</v>
      </c>
      <c r="F1901" s="2510">
        <v>0.71956580530866199</v>
      </c>
      <c r="G1901" s="2512">
        <v>3.4896270535118123E-2</v>
      </c>
      <c r="H1901" s="2513">
        <v>4.7974027853886003</v>
      </c>
      <c r="I1901" s="2510">
        <v>0.92160618549701179</v>
      </c>
      <c r="J1901" s="2514">
        <v>6.0323960898601002E-2</v>
      </c>
    </row>
    <row r="1902" spans="1:10" x14ac:dyDescent="0.2">
      <c r="A1902" s="2525" t="s">
        <v>128</v>
      </c>
      <c r="B1902" s="2526">
        <v>6963</v>
      </c>
      <c r="C1902" s="2527"/>
      <c r="D1902" s="2528">
        <v>58031.4</v>
      </c>
      <c r="E1902" s="2529">
        <v>100</v>
      </c>
      <c r="F1902" s="2526">
        <v>10.79813944475046</v>
      </c>
      <c r="G1902" s="2528">
        <v>0.5236696804655766</v>
      </c>
      <c r="H1902" s="2529">
        <v>100</v>
      </c>
      <c r="I1902" s="2526">
        <v>19.210523417044286</v>
      </c>
      <c r="J1902" s="2530">
        <v>1.2574295633947825</v>
      </c>
    </row>
    <row r="1903" spans="1:10" ht="14.25" thickBot="1" x14ac:dyDescent="0.25">
      <c r="A1903" s="2533" t="s">
        <v>1845</v>
      </c>
      <c r="B1903" s="2526">
        <v>64483.330999999991</v>
      </c>
      <c r="C1903" s="2534"/>
      <c r="D1903" s="2528">
        <v>302081.30585610383</v>
      </c>
      <c r="E1903" s="2535"/>
      <c r="F1903" s="2536">
        <v>100.00000000000001</v>
      </c>
      <c r="G1903" s="2537">
        <v>4.8496288008223472</v>
      </c>
      <c r="H1903" s="2538"/>
      <c r="I1903" s="2536">
        <v>99.999999999999986</v>
      </c>
      <c r="J1903" s="2539">
        <v>6.5455247423354654</v>
      </c>
    </row>
    <row r="1904" spans="1:10" ht="15" thickBot="1" x14ac:dyDescent="0.25">
      <c r="A1904" s="2540" t="s">
        <v>1846</v>
      </c>
      <c r="B1904" s="2541">
        <v>1329654.982852824</v>
      </c>
      <c r="C1904" s="2542"/>
      <c r="D1904" s="2543">
        <v>4615081.5671398742</v>
      </c>
      <c r="E1904" s="2544"/>
      <c r="F1904" s="2101"/>
      <c r="G1904" s="2101"/>
      <c r="H1904" s="2101"/>
      <c r="I1904" s="2101"/>
      <c r="J1904" s="2101"/>
    </row>
    <row r="1905" spans="1:10" ht="16.5" thickBot="1" x14ac:dyDescent="0.3">
      <c r="A1905" s="2545" t="s">
        <v>1847</v>
      </c>
      <c r="B1905" s="2552">
        <v>4.8496288008223472</v>
      </c>
      <c r="C1905" s="2546"/>
      <c r="D1905" s="2553">
        <v>6.5455247423354663</v>
      </c>
      <c r="E1905" s="2544"/>
      <c r="F1905" s="2101"/>
      <c r="G1905" s="2101"/>
      <c r="H1905" s="2101"/>
      <c r="I1905" s="2101"/>
      <c r="J1905" s="2101"/>
    </row>
    <row r="1906" spans="1:10" x14ac:dyDescent="0.2">
      <c r="A1906" s="471" t="s">
        <v>2035</v>
      </c>
      <c r="B1906" s="375"/>
      <c r="C1906" s="375"/>
      <c r="D1906" s="1794"/>
      <c r="E1906" s="375"/>
      <c r="F1906" s="375"/>
      <c r="H1906" s="375"/>
      <c r="I1906" s="375"/>
      <c r="J1906" s="375"/>
    </row>
    <row r="1907" spans="1:10" x14ac:dyDescent="0.2">
      <c r="A1907" s="375" t="s">
        <v>1848</v>
      </c>
      <c r="B1907" s="375"/>
      <c r="C1907" s="375"/>
      <c r="D1907" s="375"/>
      <c r="E1907" s="375"/>
      <c r="F1907" s="375"/>
      <c r="G1907" s="375"/>
      <c r="H1907" s="375"/>
      <c r="I1907" s="375"/>
      <c r="J1907" s="375"/>
    </row>
    <row r="1908" spans="1:10" x14ac:dyDescent="0.2">
      <c r="A1908" s="375" t="s">
        <v>2036</v>
      </c>
      <c r="B1908" s="375"/>
      <c r="C1908" s="375"/>
      <c r="D1908" s="375"/>
      <c r="E1908" s="375"/>
      <c r="F1908" s="375"/>
      <c r="G1908" s="375"/>
      <c r="H1908" s="375"/>
      <c r="I1908" s="375"/>
      <c r="J1908" s="375"/>
    </row>
    <row r="1912" spans="1:10" ht="13.5" thickBot="1" x14ac:dyDescent="0.25">
      <c r="A1912" s="3564" t="s">
        <v>2033</v>
      </c>
      <c r="B1912" s="3564"/>
      <c r="C1912" s="3564"/>
      <c r="D1912" s="3564"/>
      <c r="E1912" s="3564"/>
      <c r="F1912" s="3564"/>
      <c r="G1912" s="3564"/>
      <c r="H1912" s="3564"/>
      <c r="I1912" s="3564"/>
      <c r="J1912" s="3564"/>
    </row>
    <row r="1913" spans="1:10" ht="13.5" customHeight="1" thickBot="1" x14ac:dyDescent="0.25">
      <c r="A1913" s="3569" t="s">
        <v>382</v>
      </c>
      <c r="B1913" s="3575" t="s">
        <v>1270</v>
      </c>
      <c r="C1913" s="3575" t="s">
        <v>1837</v>
      </c>
      <c r="D1913" s="3577" t="s">
        <v>1849</v>
      </c>
      <c r="E1913" s="3571" t="s">
        <v>1854</v>
      </c>
      <c r="F1913" s="3572"/>
      <c r="G1913" s="3573"/>
      <c r="H1913" s="3571" t="s">
        <v>1855</v>
      </c>
      <c r="I1913" s="3572"/>
      <c r="J1913" s="3574"/>
    </row>
    <row r="1914" spans="1:10" ht="13.5" customHeight="1" thickBot="1" x14ac:dyDescent="0.25">
      <c r="A1914" s="3570"/>
      <c r="B1914" s="3576"/>
      <c r="C1914" s="3576"/>
      <c r="D1914" s="3578"/>
      <c r="E1914" s="2500" t="s">
        <v>1853</v>
      </c>
      <c r="F1914" s="2499" t="s">
        <v>1229</v>
      </c>
      <c r="G1914" s="2501" t="s">
        <v>1838</v>
      </c>
      <c r="H1914" s="2500" t="s">
        <v>1853</v>
      </c>
      <c r="I1914" s="2499" t="s">
        <v>1229</v>
      </c>
      <c r="J1914" s="2502" t="s">
        <v>1838</v>
      </c>
    </row>
    <row r="1915" spans="1:10" x14ac:dyDescent="0.2">
      <c r="A1915" s="2551" t="s">
        <v>1856</v>
      </c>
      <c r="B1915" s="2503"/>
      <c r="C1915" s="2503"/>
      <c r="D1915" s="2504"/>
      <c r="E1915" s="2505"/>
      <c r="F1915" s="2506"/>
      <c r="G1915" s="2507"/>
      <c r="H1915" s="2505"/>
      <c r="I1915" s="2506"/>
      <c r="J1915" s="2508"/>
    </row>
    <row r="1916" spans="1:10" x14ac:dyDescent="0.2">
      <c r="A1916" s="923" t="s">
        <v>416</v>
      </c>
      <c r="B1916" s="2510">
        <v>0</v>
      </c>
      <c r="C1916" s="2511">
        <v>3800000</v>
      </c>
      <c r="D1916" s="2512">
        <v>0</v>
      </c>
      <c r="E1916" s="2513">
        <v>0</v>
      </c>
      <c r="F1916" s="2510">
        <v>0</v>
      </c>
      <c r="G1916" s="2512">
        <v>0</v>
      </c>
      <c r="H1916" s="2513">
        <v>0</v>
      </c>
      <c r="I1916" s="2510">
        <v>0</v>
      </c>
      <c r="J1916" s="2514">
        <v>0</v>
      </c>
    </row>
    <row r="1917" spans="1:10" x14ac:dyDescent="0.2">
      <c r="A1917" s="923" t="s">
        <v>417</v>
      </c>
      <c r="B1917" s="2510">
        <v>0</v>
      </c>
      <c r="C1917" s="2511">
        <v>1006400</v>
      </c>
      <c r="D1917" s="2512">
        <v>0</v>
      </c>
      <c r="E1917" s="2513">
        <v>0</v>
      </c>
      <c r="F1917" s="2510">
        <v>0</v>
      </c>
      <c r="G1917" s="2512">
        <v>0</v>
      </c>
      <c r="H1917" s="2513">
        <v>0</v>
      </c>
      <c r="I1917" s="2510">
        <v>0</v>
      </c>
      <c r="J1917" s="2514">
        <v>0</v>
      </c>
    </row>
    <row r="1918" spans="1:10" x14ac:dyDescent="0.2">
      <c r="A1918" s="923" t="s">
        <v>285</v>
      </c>
      <c r="B1918" s="2510">
        <v>413.95</v>
      </c>
      <c r="C1918" s="2511">
        <v>1367762.75</v>
      </c>
      <c r="D1918" s="2512">
        <v>566.1853903624999</v>
      </c>
      <c r="E1918" s="2513">
        <v>4.278134886146268</v>
      </c>
      <c r="F1918" s="2510">
        <v>3.0438444487027465</v>
      </c>
      <c r="G1918" s="2512">
        <v>3.1132136181060664E-2</v>
      </c>
      <c r="H1918" s="2513">
        <v>1.8495129152728058</v>
      </c>
      <c r="I1918" s="2510">
        <v>1.4555489742357297</v>
      </c>
      <c r="J1918" s="2514">
        <v>1.226815565717909E-2</v>
      </c>
    </row>
    <row r="1919" spans="1:10" x14ac:dyDescent="0.2">
      <c r="A1919" s="923" t="s">
        <v>206</v>
      </c>
      <c r="B1919" s="2510">
        <v>101.27000000000001</v>
      </c>
      <c r="C1919" s="2511">
        <v>5133502</v>
      </c>
      <c r="D1919" s="2512">
        <v>519.86974754000005</v>
      </c>
      <c r="E1919" s="2513">
        <v>1.0466160645489375</v>
      </c>
      <c r="F1919" s="2510">
        <v>0.74465545916204179</v>
      </c>
      <c r="G1919" s="2512">
        <v>7.6162614592487346E-3</v>
      </c>
      <c r="H1919" s="2513">
        <v>1.6982172777705189</v>
      </c>
      <c r="I1919" s="2510">
        <v>1.3364807546227229</v>
      </c>
      <c r="J1919" s="2514">
        <v>1.126458416773295E-2</v>
      </c>
    </row>
    <row r="1920" spans="1:10" x14ac:dyDescent="0.2">
      <c r="A1920" s="923" t="s">
        <v>435</v>
      </c>
      <c r="B1920" s="2510">
        <v>0</v>
      </c>
      <c r="C1920" s="2511">
        <v>1029687.5</v>
      </c>
      <c r="D1920" s="2512">
        <v>0</v>
      </c>
      <c r="E1920" s="2513">
        <v>0</v>
      </c>
      <c r="F1920" s="2510">
        <v>0</v>
      </c>
      <c r="G1920" s="2512">
        <v>0</v>
      </c>
      <c r="H1920" s="2513">
        <v>0</v>
      </c>
      <c r="I1920" s="2510">
        <v>0</v>
      </c>
      <c r="J1920" s="2514">
        <v>0</v>
      </c>
    </row>
    <row r="1921" spans="1:10" x14ac:dyDescent="0.2">
      <c r="A1921" s="925" t="s">
        <v>437</v>
      </c>
      <c r="B1921" s="2510">
        <v>0</v>
      </c>
      <c r="C1921" s="2511">
        <v>7750000</v>
      </c>
      <c r="D1921" s="2512">
        <v>0</v>
      </c>
      <c r="E1921" s="2513">
        <v>0</v>
      </c>
      <c r="F1921" s="2510">
        <v>0</v>
      </c>
      <c r="G1921" s="2512">
        <v>0</v>
      </c>
      <c r="H1921" s="2513">
        <v>0</v>
      </c>
      <c r="I1921" s="2510">
        <v>0</v>
      </c>
      <c r="J1921" s="2514">
        <v>0</v>
      </c>
    </row>
    <row r="1922" spans="1:10" x14ac:dyDescent="0.2">
      <c r="A1922" s="2097" t="s">
        <v>436</v>
      </c>
      <c r="B1922" s="2510">
        <v>0</v>
      </c>
      <c r="C1922" s="2511">
        <v>0</v>
      </c>
      <c r="D1922" s="2512">
        <v>0</v>
      </c>
      <c r="E1922" s="2513">
        <v>0</v>
      </c>
      <c r="F1922" s="2510">
        <v>0</v>
      </c>
      <c r="G1922" s="2512">
        <v>0</v>
      </c>
      <c r="H1922" s="2513">
        <v>0</v>
      </c>
      <c r="I1922" s="2510">
        <v>0</v>
      </c>
      <c r="J1922" s="2514">
        <v>0</v>
      </c>
    </row>
    <row r="1923" spans="1:10" x14ac:dyDescent="0.2">
      <c r="A1923" s="2515" t="s">
        <v>286</v>
      </c>
      <c r="B1923" s="2516">
        <v>515.22</v>
      </c>
      <c r="C1923" s="2515"/>
      <c r="D1923" s="2517">
        <v>1086.0551379025001</v>
      </c>
      <c r="E1923" s="2518">
        <v>5.324750950695206</v>
      </c>
      <c r="F1923" s="2516">
        <v>3.7884999078647881</v>
      </c>
      <c r="G1923" s="2517">
        <v>3.87483976403094E-2</v>
      </c>
      <c r="H1923" s="2518">
        <v>3.5477301930433254</v>
      </c>
      <c r="I1923" s="2516">
        <v>2.792029728858453</v>
      </c>
      <c r="J1923" s="2519">
        <v>2.3532739824912045E-2</v>
      </c>
    </row>
    <row r="1924" spans="1:10" x14ac:dyDescent="0.2">
      <c r="A1924" s="931" t="s">
        <v>418</v>
      </c>
      <c r="B1924" s="2510">
        <v>358.8</v>
      </c>
      <c r="C1924" s="2511">
        <v>3883500</v>
      </c>
      <c r="D1924" s="2512">
        <v>1393.3997999999999</v>
      </c>
      <c r="E1924" s="2513">
        <v>3.7081647473107409</v>
      </c>
      <c r="F1924" s="2510">
        <v>2.6383171595471566</v>
      </c>
      <c r="G1924" s="2512">
        <v>2.6984443681035312E-2</v>
      </c>
      <c r="H1924" s="2513">
        <v>4.5517086277845324</v>
      </c>
      <c r="I1924" s="2510">
        <v>3.5821511542213083</v>
      </c>
      <c r="J1924" s="2514">
        <v>3.0192311440847143E-2</v>
      </c>
    </row>
    <row r="1925" spans="1:10" x14ac:dyDescent="0.2">
      <c r="A1925" s="931" t="s">
        <v>419</v>
      </c>
      <c r="B1925" s="2510">
        <v>571.20000000000005</v>
      </c>
      <c r="C1925" s="2511">
        <v>1010499.9999999999</v>
      </c>
      <c r="D1925" s="2512">
        <v>577.19759999999997</v>
      </c>
      <c r="E1925" s="2513">
        <v>5.9032990626084043</v>
      </c>
      <c r="F1925" s="2510">
        <v>4.2001303275734001</v>
      </c>
      <c r="G1925" s="2512">
        <v>4.2958512348404039E-2</v>
      </c>
      <c r="H1925" s="2513">
        <v>1.8854856272094527</v>
      </c>
      <c r="I1925" s="2510">
        <v>1.4838591544607433</v>
      </c>
      <c r="J1925" s="2514">
        <v>1.2506769200131588E-2</v>
      </c>
    </row>
    <row r="1926" spans="1:10" x14ac:dyDescent="0.2">
      <c r="A1926" s="923" t="s">
        <v>97</v>
      </c>
      <c r="B1926" s="2510">
        <v>37.6</v>
      </c>
      <c r="C1926" s="2511">
        <v>998500</v>
      </c>
      <c r="D1926" s="2512">
        <v>37.543599999999998</v>
      </c>
      <c r="E1926" s="2513">
        <v>0.38859251532576328</v>
      </c>
      <c r="F1926" s="2510">
        <v>0.27647916722121824</v>
      </c>
      <c r="G1926" s="2512">
        <v>2.8278012330181929E-3</v>
      </c>
      <c r="H1926" s="2513">
        <v>0.12264070085132163</v>
      </c>
      <c r="I1926" s="2510">
        <v>9.6517058545309897E-2</v>
      </c>
      <c r="J1926" s="2514">
        <v>8.134980813192229E-4</v>
      </c>
    </row>
    <row r="1927" spans="1:10" x14ac:dyDescent="0.2">
      <c r="A1927" s="923" t="s">
        <v>423</v>
      </c>
      <c r="B1927" s="2510">
        <v>50</v>
      </c>
      <c r="C1927" s="2511">
        <v>1897499.9999999998</v>
      </c>
      <c r="D1927" s="2512">
        <v>94.874999999999986</v>
      </c>
      <c r="E1927" s="2513">
        <v>0.51674536612468525</v>
      </c>
      <c r="F1927" s="2510">
        <v>0.36765846704949229</v>
      </c>
      <c r="G1927" s="2512">
        <v>3.7603739800773843E-3</v>
      </c>
      <c r="H1927" s="2513">
        <v>0.30992063875784792</v>
      </c>
      <c r="I1927" s="2510">
        <v>0.24390457839648505</v>
      </c>
      <c r="J1927" s="2514">
        <v>2.0557599821317417E-3</v>
      </c>
    </row>
    <row r="1928" spans="1:10" x14ac:dyDescent="0.2">
      <c r="A1928" s="923" t="s">
        <v>424</v>
      </c>
      <c r="B1928" s="2510">
        <v>86.859999999999985</v>
      </c>
      <c r="C1928" s="2511">
        <v>1520140</v>
      </c>
      <c r="D1928" s="2512">
        <v>132.03936039999996</v>
      </c>
      <c r="E1928" s="2513">
        <v>0.89769005003180291</v>
      </c>
      <c r="F1928" s="2510">
        <v>0.63869628895837782</v>
      </c>
      <c r="G1928" s="2512">
        <v>6.5325216781904304E-3</v>
      </c>
      <c r="H1928" s="2513">
        <v>0.43132250768216795</v>
      </c>
      <c r="I1928" s="2510">
        <v>0.33944668806433237</v>
      </c>
      <c r="J1928" s="2514">
        <v>2.8610406658929181E-3</v>
      </c>
    </row>
    <row r="1929" spans="1:10" x14ac:dyDescent="0.2">
      <c r="A1929" s="923" t="s">
        <v>429</v>
      </c>
      <c r="B1929" s="2510">
        <v>880</v>
      </c>
      <c r="C1929" s="2511">
        <v>1595500</v>
      </c>
      <c r="D1929" s="2512">
        <v>1404.04</v>
      </c>
      <c r="E1929" s="2513">
        <v>9.0947184437944593</v>
      </c>
      <c r="F1929" s="2510">
        <v>6.4707890200710647</v>
      </c>
      <c r="G1929" s="2512">
        <v>6.6182582049361963E-2</v>
      </c>
      <c r="H1929" s="2513">
        <v>4.5864661253393288</v>
      </c>
      <c r="I1929" s="2510">
        <v>3.6095049723509978</v>
      </c>
      <c r="J1929" s="2514">
        <v>3.0422864245715425E-2</v>
      </c>
    </row>
    <row r="1930" spans="1:10" x14ac:dyDescent="0.2">
      <c r="A1930" s="923" t="s">
        <v>430</v>
      </c>
      <c r="B1930" s="2510">
        <v>0</v>
      </c>
      <c r="C1930" s="2511">
        <v>949000</v>
      </c>
      <c r="D1930" s="2512">
        <v>0</v>
      </c>
      <c r="E1930" s="2513">
        <v>0</v>
      </c>
      <c r="F1930" s="2510">
        <v>0</v>
      </c>
      <c r="G1930" s="2512">
        <v>0</v>
      </c>
      <c r="H1930" s="2513">
        <v>0</v>
      </c>
      <c r="I1930" s="2510">
        <v>0</v>
      </c>
      <c r="J1930" s="2514">
        <v>0</v>
      </c>
    </row>
    <row r="1931" spans="1:10" x14ac:dyDescent="0.2">
      <c r="A1931" s="923" t="s">
        <v>287</v>
      </c>
      <c r="B1931" s="2510">
        <v>49.5</v>
      </c>
      <c r="C1931" s="2511">
        <v>1286500.0000000002</v>
      </c>
      <c r="D1931" s="2512">
        <v>63.681750000000015</v>
      </c>
      <c r="E1931" s="2513">
        <v>0.51157791246343831</v>
      </c>
      <c r="F1931" s="2510">
        <v>0.36398188237899737</v>
      </c>
      <c r="G1931" s="2512">
        <v>3.7227702402766105E-3</v>
      </c>
      <c r="H1931" s="2513">
        <v>0.20802412265841988</v>
      </c>
      <c r="I1931" s="2510">
        <v>0.16371299483847554</v>
      </c>
      <c r="J1931" s="2514">
        <v>1.3798618523543408E-3</v>
      </c>
    </row>
    <row r="1932" spans="1:10" x14ac:dyDescent="0.2">
      <c r="A1932" s="923" t="s">
        <v>433</v>
      </c>
      <c r="B1932" s="2510">
        <v>207.60000000000002</v>
      </c>
      <c r="C1932" s="2511">
        <v>1540000</v>
      </c>
      <c r="D1932" s="2512">
        <v>319.70400000000006</v>
      </c>
      <c r="E1932" s="2513">
        <v>2.1455267601496932</v>
      </c>
      <c r="F1932" s="2510">
        <v>1.5265179551894921</v>
      </c>
      <c r="G1932" s="2512">
        <v>1.5613072765281302E-2</v>
      </c>
      <c r="H1932" s="2513">
        <v>1.0443517037516632</v>
      </c>
      <c r="I1932" s="2510">
        <v>0.82189480191483411</v>
      </c>
      <c r="J1932" s="2514">
        <v>6.9273748545712419E-3</v>
      </c>
    </row>
    <row r="1933" spans="1:10" x14ac:dyDescent="0.2">
      <c r="A1933" s="923" t="s">
        <v>434</v>
      </c>
      <c r="B1933" s="2510">
        <v>0</v>
      </c>
      <c r="C1933" s="2511">
        <v>905500</v>
      </c>
      <c r="D1933" s="2512">
        <v>0</v>
      </c>
      <c r="E1933" s="2513">
        <v>0</v>
      </c>
      <c r="F1933" s="2510">
        <v>0</v>
      </c>
      <c r="G1933" s="2512">
        <v>0</v>
      </c>
      <c r="H1933" s="2513">
        <v>0</v>
      </c>
      <c r="I1933" s="2510">
        <v>0</v>
      </c>
      <c r="J1933" s="2514">
        <v>0</v>
      </c>
    </row>
    <row r="1934" spans="1:10" x14ac:dyDescent="0.2">
      <c r="A1934" s="897" t="s">
        <v>99</v>
      </c>
      <c r="B1934" s="2510">
        <v>214.2</v>
      </c>
      <c r="C1934" s="2511">
        <v>1688500</v>
      </c>
      <c r="D1934" s="2512">
        <v>361.67669999999998</v>
      </c>
      <c r="E1934" s="2513">
        <v>2.2137371484781512</v>
      </c>
      <c r="F1934" s="2510">
        <v>1.5750488728400249</v>
      </c>
      <c r="G1934" s="2512">
        <v>1.6109442130651512E-2</v>
      </c>
      <c r="H1934" s="2513">
        <v>1.1814605943381349</v>
      </c>
      <c r="I1934" s="2510">
        <v>0.9297981873974388</v>
      </c>
      <c r="J1934" s="2514">
        <v>7.8368430706663231E-3</v>
      </c>
    </row>
    <row r="1935" spans="1:10" x14ac:dyDescent="0.2">
      <c r="A1935" s="2515" t="s">
        <v>288</v>
      </c>
      <c r="B1935" s="2516">
        <v>2455.7599999999998</v>
      </c>
      <c r="C1935" s="2515"/>
      <c r="D1935" s="2517">
        <v>4384.1578104</v>
      </c>
      <c r="E1935" s="2518">
        <v>25.380052006287134</v>
      </c>
      <c r="F1935" s="2516">
        <v>18.057619140829225</v>
      </c>
      <c r="G1935" s="2517">
        <v>0.18469152010629672</v>
      </c>
      <c r="H1935" s="2518">
        <v>14.32138064837287</v>
      </c>
      <c r="I1935" s="2516">
        <v>11.270789590189926</v>
      </c>
      <c r="J1935" s="2519">
        <v>9.4996323393629956E-2</v>
      </c>
    </row>
    <row r="1936" spans="1:10" x14ac:dyDescent="0.2">
      <c r="A1936" s="2520" t="s">
        <v>113</v>
      </c>
      <c r="B1936" s="2521">
        <v>2970.9799999999996</v>
      </c>
      <c r="C1936" s="2520"/>
      <c r="D1936" s="2522">
        <v>5470.2129483025001</v>
      </c>
      <c r="E1936" s="2523">
        <v>30.704802956982341</v>
      </c>
      <c r="F1936" s="2521">
        <v>21.84611904869401</v>
      </c>
      <c r="G1936" s="2522">
        <v>0.22343991774660613</v>
      </c>
      <c r="H1936" s="2523">
        <v>17.869110841416198</v>
      </c>
      <c r="I1936" s="2521">
        <v>14.062819319048378</v>
      </c>
      <c r="J1936" s="2524">
        <v>0.11852906321854199</v>
      </c>
    </row>
    <row r="1937" spans="1:10" x14ac:dyDescent="0.2">
      <c r="A1937" s="923" t="s">
        <v>911</v>
      </c>
      <c r="B1937" s="2510">
        <v>0</v>
      </c>
      <c r="C1937" s="2511">
        <v>4620000.0000000009</v>
      </c>
      <c r="D1937" s="2512">
        <v>0</v>
      </c>
      <c r="E1937" s="2513">
        <v>0</v>
      </c>
      <c r="F1937" s="2510">
        <v>0</v>
      </c>
      <c r="G1937" s="2512">
        <v>0</v>
      </c>
      <c r="H1937" s="2513">
        <v>0</v>
      </c>
      <c r="I1937" s="2510">
        <v>0</v>
      </c>
      <c r="J1937" s="2514">
        <v>0</v>
      </c>
    </row>
    <row r="1938" spans="1:10" x14ac:dyDescent="0.2">
      <c r="A1938" s="923" t="s">
        <v>912</v>
      </c>
      <c r="B1938" s="2510">
        <v>0</v>
      </c>
      <c r="C1938" s="2511">
        <v>918000</v>
      </c>
      <c r="D1938" s="2512">
        <v>0</v>
      </c>
      <c r="E1938" s="2513">
        <v>0</v>
      </c>
      <c r="F1938" s="2510">
        <v>0</v>
      </c>
      <c r="G1938" s="2512">
        <v>0</v>
      </c>
      <c r="H1938" s="2513">
        <v>0</v>
      </c>
      <c r="I1938" s="2510">
        <v>0</v>
      </c>
      <c r="J1938" s="2514">
        <v>0</v>
      </c>
    </row>
    <row r="1939" spans="1:10" x14ac:dyDescent="0.2">
      <c r="A1939" s="923" t="s">
        <v>913</v>
      </c>
      <c r="B1939" s="2510">
        <v>0</v>
      </c>
      <c r="C1939" s="2511">
        <v>1310000.0000000002</v>
      </c>
      <c r="D1939" s="2512">
        <v>0</v>
      </c>
      <c r="E1939" s="2513">
        <v>0</v>
      </c>
      <c r="F1939" s="2510">
        <v>0</v>
      </c>
      <c r="G1939" s="2512">
        <v>0</v>
      </c>
      <c r="H1939" s="2513">
        <v>0</v>
      </c>
      <c r="I1939" s="2510">
        <v>0</v>
      </c>
      <c r="J1939" s="2514">
        <v>0</v>
      </c>
    </row>
    <row r="1940" spans="1:10" x14ac:dyDescent="0.2">
      <c r="A1940" s="897" t="s">
        <v>914</v>
      </c>
      <c r="B1940" s="2510">
        <v>300</v>
      </c>
      <c r="C1940" s="2511">
        <v>1335000</v>
      </c>
      <c r="D1940" s="2512">
        <v>400.5</v>
      </c>
      <c r="E1940" s="2513">
        <v>3.100472196748111</v>
      </c>
      <c r="F1940" s="2510">
        <v>2.2059508022969538</v>
      </c>
      <c r="G1940" s="2512">
        <v>2.2562243880464305E-2</v>
      </c>
      <c r="H1940" s="2513">
        <v>1.3082815896971605</v>
      </c>
      <c r="I1940" s="2510">
        <v>1.0296050977369409</v>
      </c>
      <c r="J1940" s="2514">
        <v>8.6780698059948629E-3</v>
      </c>
    </row>
    <row r="1941" spans="1:10" x14ac:dyDescent="0.2">
      <c r="A1941" s="2520" t="s">
        <v>289</v>
      </c>
      <c r="B1941" s="2521">
        <v>300</v>
      </c>
      <c r="C1941" s="2520"/>
      <c r="D1941" s="2522">
        <v>400.5</v>
      </c>
      <c r="E1941" s="2523">
        <v>3.100472196748111</v>
      </c>
      <c r="F1941" s="2521">
        <v>2.2059508022969538</v>
      </c>
      <c r="G1941" s="2522">
        <v>2.2562243880464305E-2</v>
      </c>
      <c r="H1941" s="2523">
        <v>1.3082815896971605</v>
      </c>
      <c r="I1941" s="2521">
        <v>1.0296050977369409</v>
      </c>
      <c r="J1941" s="2524">
        <v>8.6780698059948629E-3</v>
      </c>
    </row>
    <row r="1942" spans="1:10" x14ac:dyDescent="0.2">
      <c r="A1942" s="923" t="s">
        <v>952</v>
      </c>
      <c r="B1942" s="2510">
        <v>185.80850000000001</v>
      </c>
      <c r="C1942" s="2511">
        <v>8061000.0000000028</v>
      </c>
      <c r="D1942" s="2512">
        <v>1497.8023185000004</v>
      </c>
      <c r="E1942" s="2513">
        <v>1.9203136272315715</v>
      </c>
      <c r="F1942" s="2510">
        <v>1.3662813654953119</v>
      </c>
      <c r="G1942" s="2512">
        <v>1.3974188973544174E-2</v>
      </c>
      <c r="H1942" s="2513">
        <v>4.8927520556785851</v>
      </c>
      <c r="I1942" s="2510">
        <v>3.8505490699870402</v>
      </c>
      <c r="J1942" s="2514">
        <v>3.2454514545627859E-2</v>
      </c>
    </row>
    <row r="1943" spans="1:10" x14ac:dyDescent="0.2">
      <c r="A1943" s="923" t="s">
        <v>290</v>
      </c>
      <c r="B1943" s="2510">
        <v>629.45518805133736</v>
      </c>
      <c r="C1943" s="2511">
        <v>12158464</v>
      </c>
      <c r="D1943" s="2512">
        <v>7653.2082435354159</v>
      </c>
      <c r="E1943" s="2513">
        <v>6.5053610321734183</v>
      </c>
      <c r="F1943" s="2510">
        <v>4.6284905903060922</v>
      </c>
      <c r="G1943" s="2512">
        <v>4.7339738215459316E-2</v>
      </c>
      <c r="H1943" s="2513">
        <v>25.000128457268232</v>
      </c>
      <c r="I1943" s="2510">
        <v>19.674861976495492</v>
      </c>
      <c r="J1943" s="2514">
        <v>0.16583040044248609</v>
      </c>
    </row>
    <row r="1944" spans="1:10" x14ac:dyDescent="0.2">
      <c r="A1944" s="923" t="s">
        <v>75</v>
      </c>
      <c r="B1944" s="2510">
        <v>627.25681194866263</v>
      </c>
      <c r="C1944" s="2511">
        <v>13258464</v>
      </c>
      <c r="D1944" s="2512">
        <v>8316.4618599761125</v>
      </c>
      <c r="E1944" s="2513">
        <v>6.4826410188922896</v>
      </c>
      <c r="F1944" s="2510">
        <v>4.6123255585479388</v>
      </c>
      <c r="G1944" s="2512">
        <v>4.7174403889560873E-2</v>
      </c>
      <c r="H1944" s="2513">
        <v>27.166726449002134</v>
      </c>
      <c r="I1944" s="2510">
        <v>21.379953873074275</v>
      </c>
      <c r="J1944" s="2514">
        <v>0.18020183910054077</v>
      </c>
    </row>
    <row r="1945" spans="1:10" x14ac:dyDescent="0.2">
      <c r="A1945" s="923" t="s">
        <v>205</v>
      </c>
      <c r="B1945" s="2510">
        <v>215.12699999999998</v>
      </c>
      <c r="C1945" s="2511">
        <v>3219999.9999999995</v>
      </c>
      <c r="D1945" s="2512">
        <v>692.70893999999987</v>
      </c>
      <c r="E1945" s="2513">
        <v>2.223317607566103</v>
      </c>
      <c r="F1945" s="2510">
        <v>1.5818652608191226</v>
      </c>
      <c r="G1945" s="2512">
        <v>1.6179159464242147E-2</v>
      </c>
      <c r="H1945" s="2513">
        <v>2.2628173613498994</v>
      </c>
      <c r="I1945" s="2510">
        <v>1.7808156201546881</v>
      </c>
      <c r="J1945" s="2514">
        <v>1.5009679242338841E-2</v>
      </c>
    </row>
    <row r="1946" spans="1:10" x14ac:dyDescent="0.2">
      <c r="A1946" s="923" t="s">
        <v>93</v>
      </c>
      <c r="B1946" s="2510">
        <v>254.24099999999999</v>
      </c>
      <c r="C1946" s="2511">
        <v>120000</v>
      </c>
      <c r="D1946" s="2512">
        <v>30.50892</v>
      </c>
      <c r="E1946" s="2513">
        <v>2.6275571725781219</v>
      </c>
      <c r="F1946" s="2510">
        <v>1.8694771264225993</v>
      </c>
      <c r="G1946" s="2512">
        <v>1.9120824821377082E-2</v>
      </c>
      <c r="H1946" s="2513">
        <v>9.966106955691259E-2</v>
      </c>
      <c r="I1946" s="2510">
        <v>7.8432308510483176E-2</v>
      </c>
      <c r="J1946" s="2514">
        <v>6.6107000615608686E-4</v>
      </c>
    </row>
    <row r="1947" spans="1:10" x14ac:dyDescent="0.2">
      <c r="A1947" s="897" t="s">
        <v>219</v>
      </c>
      <c r="B1947" s="2510">
        <v>1209.748</v>
      </c>
      <c r="C1947" s="2511">
        <v>934000</v>
      </c>
      <c r="D1947" s="2512">
        <v>1129.904632</v>
      </c>
      <c r="E1947" s="2513">
        <v>12.502633463572113</v>
      </c>
      <c r="F1947" s="2510">
        <v>8.895481903923784</v>
      </c>
      <c r="G1947" s="2512">
        <v>9.0982098033013103E-2</v>
      </c>
      <c r="H1947" s="2513">
        <v>3.6909698580752686</v>
      </c>
      <c r="I1947" s="2510">
        <v>2.9047579751904675</v>
      </c>
      <c r="J1947" s="2514">
        <v>2.4482874583303216E-2</v>
      </c>
    </row>
    <row r="1948" spans="1:10" x14ac:dyDescent="0.2">
      <c r="A1948" s="2515" t="s">
        <v>1839</v>
      </c>
      <c r="B1948" s="2516">
        <v>3121.6365000000001</v>
      </c>
      <c r="C1948" s="2515"/>
      <c r="D1948" s="2517">
        <v>19320.594914011534</v>
      </c>
      <c r="E1948" s="2518">
        <v>32.261823922013619</v>
      </c>
      <c r="F1948" s="2516">
        <v>22.953921805514849</v>
      </c>
      <c r="G1948" s="2517">
        <v>0.2347704133971967</v>
      </c>
      <c r="H1948" s="2518">
        <v>63.113055250931048</v>
      </c>
      <c r="I1948" s="2516">
        <v>49.669370823412457</v>
      </c>
      <c r="J1948" s="2519">
        <v>0.418640377920453</v>
      </c>
    </row>
    <row r="1949" spans="1:10" x14ac:dyDescent="0.2">
      <c r="A1949" s="923" t="s">
        <v>958</v>
      </c>
      <c r="B1949" s="2510">
        <v>297.68400000000003</v>
      </c>
      <c r="C1949" s="2511">
        <v>2560000.0000000005</v>
      </c>
      <c r="D1949" s="2512">
        <v>762.07104000000027</v>
      </c>
      <c r="E1949" s="2513">
        <v>3.076536551389216</v>
      </c>
      <c r="F1949" s="2510">
        <v>2.1889208621032217</v>
      </c>
      <c r="G1949" s="2512">
        <v>2.2388063357707124E-2</v>
      </c>
      <c r="H1949" s="2513">
        <v>2.4893970328923065</v>
      </c>
      <c r="I1949" s="2510">
        <v>1.9591316544861237</v>
      </c>
      <c r="J1949" s="2514">
        <v>1.6512623426334846E-2</v>
      </c>
    </row>
    <row r="1950" spans="1:10" x14ac:dyDescent="0.2">
      <c r="A1950" s="923" t="s">
        <v>959</v>
      </c>
      <c r="B1950" s="2510">
        <v>172.20000000000002</v>
      </c>
      <c r="C1950" s="2511">
        <v>1687000</v>
      </c>
      <c r="D1950" s="2512">
        <v>290.50139999999999</v>
      </c>
      <c r="E1950" s="2513">
        <v>1.779671040933416</v>
      </c>
      <c r="F1950" s="2510">
        <v>1.2662157605184516</v>
      </c>
      <c r="G1950" s="2512">
        <v>1.2950727987386513E-2</v>
      </c>
      <c r="H1950" s="2513">
        <v>0.94895788614544496</v>
      </c>
      <c r="I1950" s="2510">
        <v>0.74682077987445239</v>
      </c>
      <c r="J1950" s="2514">
        <v>6.2946103069643844E-3</v>
      </c>
    </row>
    <row r="1951" spans="1:10" x14ac:dyDescent="0.2">
      <c r="A1951" s="923" t="s">
        <v>960</v>
      </c>
      <c r="B1951" s="2510">
        <v>0</v>
      </c>
      <c r="C1951" s="2511">
        <v>1100000</v>
      </c>
      <c r="D1951" s="2512">
        <v>0</v>
      </c>
      <c r="E1951" s="2513">
        <v>0</v>
      </c>
      <c r="F1951" s="2510">
        <v>0</v>
      </c>
      <c r="G1951" s="2512">
        <v>0</v>
      </c>
      <c r="H1951" s="2513">
        <v>0</v>
      </c>
      <c r="I1951" s="2510">
        <v>0</v>
      </c>
      <c r="J1951" s="2514">
        <v>0</v>
      </c>
    </row>
    <row r="1952" spans="1:10" x14ac:dyDescent="0.2">
      <c r="A1952" s="923" t="s">
        <v>962</v>
      </c>
      <c r="B1952" s="2510">
        <v>997.42499999999995</v>
      </c>
      <c r="C1952" s="2511">
        <v>1265000.0000000002</v>
      </c>
      <c r="D1952" s="2512">
        <v>1261.7426250000003</v>
      </c>
      <c r="E1952" s="2513">
        <v>10.308294936138282</v>
      </c>
      <c r="F1952" s="2510">
        <v>7.3342349299367964</v>
      </c>
      <c r="G1952" s="2512">
        <v>7.5013820341573695E-2</v>
      </c>
      <c r="H1952" s="2513">
        <v>4.1216345748406216</v>
      </c>
      <c r="I1952" s="2510">
        <v>3.2436869880948556</v>
      </c>
      <c r="J1952" s="2514">
        <v>2.7339552002370045E-2</v>
      </c>
    </row>
    <row r="1953" spans="1:10" x14ac:dyDescent="0.2">
      <c r="A1953" s="923" t="s">
        <v>963</v>
      </c>
      <c r="B1953" s="2510">
        <v>0</v>
      </c>
      <c r="C1953" s="2511">
        <v>1750000</v>
      </c>
      <c r="D1953" s="2512">
        <v>0</v>
      </c>
      <c r="E1953" s="2513">
        <v>0</v>
      </c>
      <c r="F1953" s="2510">
        <v>0</v>
      </c>
      <c r="G1953" s="2512">
        <v>0</v>
      </c>
      <c r="H1953" s="2513">
        <v>0</v>
      </c>
      <c r="I1953" s="2510">
        <v>0</v>
      </c>
      <c r="J1953" s="2514">
        <v>0</v>
      </c>
    </row>
    <row r="1954" spans="1:10" x14ac:dyDescent="0.2">
      <c r="A1954" s="2159" t="s">
        <v>1497</v>
      </c>
      <c r="B1954" s="2510">
        <v>0</v>
      </c>
      <c r="C1954" s="2511">
        <v>5000000</v>
      </c>
      <c r="D1954" s="2512">
        <v>0</v>
      </c>
      <c r="E1954" s="2513">
        <v>0</v>
      </c>
      <c r="F1954" s="2510">
        <v>0</v>
      </c>
      <c r="G1954" s="2512">
        <v>0</v>
      </c>
      <c r="H1954" s="2513">
        <v>0</v>
      </c>
      <c r="I1954" s="2510">
        <v>0</v>
      </c>
      <c r="J1954" s="2514">
        <v>0</v>
      </c>
    </row>
    <row r="1955" spans="1:10" x14ac:dyDescent="0.2">
      <c r="A1955" s="2159" t="s">
        <v>1577</v>
      </c>
      <c r="B1955" s="2510">
        <v>0</v>
      </c>
      <c r="C1955" s="2511">
        <v>1749999.9999999998</v>
      </c>
      <c r="D1955" s="2512">
        <v>0</v>
      </c>
      <c r="E1955" s="2513">
        <v>0</v>
      </c>
      <c r="F1955" s="2510">
        <v>0</v>
      </c>
      <c r="G1955" s="2512">
        <v>0</v>
      </c>
      <c r="H1955" s="2513">
        <v>0</v>
      </c>
      <c r="I1955" s="2510">
        <v>0</v>
      </c>
      <c r="J1955" s="2514">
        <v>0</v>
      </c>
    </row>
    <row r="1956" spans="1:10" x14ac:dyDescent="0.2">
      <c r="A1956" s="923" t="s">
        <v>961</v>
      </c>
      <c r="B1956" s="2510">
        <v>0</v>
      </c>
      <c r="C1956" s="2511">
        <v>1321000</v>
      </c>
      <c r="D1956" s="2512">
        <v>0</v>
      </c>
      <c r="E1956" s="2513">
        <v>0</v>
      </c>
      <c r="F1956" s="2510">
        <v>0</v>
      </c>
      <c r="G1956" s="2512">
        <v>0</v>
      </c>
      <c r="H1956" s="2513">
        <v>0</v>
      </c>
      <c r="I1956" s="2510">
        <v>0</v>
      </c>
      <c r="J1956" s="2514">
        <v>0</v>
      </c>
    </row>
    <row r="1957" spans="1:10" x14ac:dyDescent="0.2">
      <c r="A1957" s="923" t="s">
        <v>966</v>
      </c>
      <c r="B1957" s="2510">
        <v>64.800000000000011</v>
      </c>
      <c r="C1957" s="2511">
        <v>2879999.9999999995</v>
      </c>
      <c r="D1957" s="2512">
        <v>186.624</v>
      </c>
      <c r="E1957" s="2513">
        <v>0.66970199449759216</v>
      </c>
      <c r="F1957" s="2510">
        <v>0.4764853732961421</v>
      </c>
      <c r="G1957" s="2512">
        <v>4.8734446781802908E-3</v>
      </c>
      <c r="H1957" s="2513">
        <v>0.60962982121259146</v>
      </c>
      <c r="I1957" s="2510">
        <v>0.47977283835220685</v>
      </c>
      <c r="J1957" s="2514">
        <v>4.0437855167889773E-3</v>
      </c>
    </row>
    <row r="1958" spans="1:10" x14ac:dyDescent="0.2">
      <c r="A1958" s="923" t="s">
        <v>965</v>
      </c>
      <c r="B1958" s="2510">
        <v>20.375</v>
      </c>
      <c r="C1958" s="2511">
        <v>1976000.0000000002</v>
      </c>
      <c r="D1958" s="2512">
        <v>40.26100000000001</v>
      </c>
      <c r="E1958" s="2513">
        <v>0.21057373669580923</v>
      </c>
      <c r="F1958" s="2510">
        <v>0.14982082532266811</v>
      </c>
      <c r="G1958" s="2512">
        <v>1.532352396881534E-3</v>
      </c>
      <c r="H1958" s="2513">
        <v>0.13151741593707214</v>
      </c>
      <c r="I1958" s="2510">
        <v>0.1035029484144494</v>
      </c>
      <c r="J1958" s="2514">
        <v>8.7237894746356869E-4</v>
      </c>
    </row>
    <row r="1959" spans="1:10" x14ac:dyDescent="0.2">
      <c r="A1959" s="923" t="s">
        <v>1010</v>
      </c>
      <c r="B1959" s="2510">
        <v>0</v>
      </c>
      <c r="C1959" s="2511">
        <v>1299999.9999999998</v>
      </c>
      <c r="D1959" s="2512">
        <v>0</v>
      </c>
      <c r="E1959" s="2513">
        <v>0</v>
      </c>
      <c r="F1959" s="2510">
        <v>0</v>
      </c>
      <c r="G1959" s="2512">
        <v>0</v>
      </c>
      <c r="H1959" s="2513">
        <v>0</v>
      </c>
      <c r="I1959" s="2510">
        <v>0</v>
      </c>
      <c r="J1959" s="2514">
        <v>0</v>
      </c>
    </row>
    <row r="1960" spans="1:10" x14ac:dyDescent="0.2">
      <c r="A1960" s="923" t="s">
        <v>1011</v>
      </c>
      <c r="B1960" s="2510">
        <v>37.800000000000004</v>
      </c>
      <c r="C1960" s="2511">
        <v>1674000</v>
      </c>
      <c r="D1960" s="2512">
        <v>63.277200000000008</v>
      </c>
      <c r="E1960" s="2513">
        <v>0.39065949679026202</v>
      </c>
      <c r="F1960" s="2510">
        <v>0.27794980108941619</v>
      </c>
      <c r="G1960" s="2512">
        <v>2.8428427289385028E-3</v>
      </c>
      <c r="H1960" s="2513">
        <v>0.20670261125489434</v>
      </c>
      <c r="I1960" s="2510">
        <v>0.16267297800379518</v>
      </c>
      <c r="J1960" s="2514">
        <v>1.3710960267862629E-3</v>
      </c>
    </row>
    <row r="1961" spans="1:10" x14ac:dyDescent="0.2">
      <c r="A1961" s="923" t="s">
        <v>967</v>
      </c>
      <c r="B1961" s="2510">
        <v>153.6</v>
      </c>
      <c r="C1961" s="2511">
        <v>2320999.9999999995</v>
      </c>
      <c r="D1961" s="2512">
        <v>356.50559999999996</v>
      </c>
      <c r="E1961" s="2513">
        <v>1.5874417647350327</v>
      </c>
      <c r="F1961" s="2510">
        <v>1.1294468107760403</v>
      </c>
      <c r="G1961" s="2512">
        <v>1.1551868866797724E-2</v>
      </c>
      <c r="H1961" s="2513">
        <v>1.164568572044794</v>
      </c>
      <c r="I1961" s="2510">
        <v>0.91650432742014165</v>
      </c>
      <c r="J1961" s="2514">
        <v>7.7247952135532632E-3</v>
      </c>
    </row>
    <row r="1962" spans="1:10" x14ac:dyDescent="0.2">
      <c r="A1962" s="923" t="s">
        <v>968</v>
      </c>
      <c r="B1962" s="2510">
        <v>0</v>
      </c>
      <c r="C1962" s="2511">
        <v>1335000.0000000002</v>
      </c>
      <c r="D1962" s="2512">
        <v>0</v>
      </c>
      <c r="E1962" s="2513">
        <v>0</v>
      </c>
      <c r="F1962" s="2510">
        <v>0</v>
      </c>
      <c r="G1962" s="2512">
        <v>0</v>
      </c>
      <c r="H1962" s="2513">
        <v>0</v>
      </c>
      <c r="I1962" s="2510">
        <v>0</v>
      </c>
      <c r="J1962" s="2514">
        <v>0</v>
      </c>
    </row>
    <row r="1963" spans="1:10" x14ac:dyDescent="0.2">
      <c r="A1963" s="923" t="s">
        <v>969</v>
      </c>
      <c r="B1963" s="2510">
        <v>426.45</v>
      </c>
      <c r="C1963" s="2511">
        <v>1774999.9999999998</v>
      </c>
      <c r="D1963" s="2512">
        <v>756.9487499999999</v>
      </c>
      <c r="E1963" s="2513">
        <v>4.4073212276774392</v>
      </c>
      <c r="F1963" s="2510">
        <v>3.1357590654651197</v>
      </c>
      <c r="G1963" s="2512">
        <v>3.2072229676080005E-2</v>
      </c>
      <c r="H1963" s="2513">
        <v>2.4726644543552521</v>
      </c>
      <c r="I1963" s="2510">
        <v>1.945963275219988</v>
      </c>
      <c r="J1963" s="2514">
        <v>1.6401633188665554E-2</v>
      </c>
    </row>
    <row r="1964" spans="1:10" x14ac:dyDescent="0.2">
      <c r="A1964" s="923" t="s">
        <v>970</v>
      </c>
      <c r="B1964" s="2510">
        <v>10.635</v>
      </c>
      <c r="C1964" s="2511">
        <v>1821999.9999999995</v>
      </c>
      <c r="D1964" s="2512">
        <v>19.376969999999996</v>
      </c>
      <c r="E1964" s="2513">
        <v>0.10991173937472054</v>
      </c>
      <c r="F1964" s="2510">
        <v>7.8200955941427008E-2</v>
      </c>
      <c r="G1964" s="2512">
        <v>7.9983154556245966E-4</v>
      </c>
      <c r="H1964" s="2513">
        <v>6.3297211273693352E-2</v>
      </c>
      <c r="I1964" s="2510">
        <v>4.9814299851924516E-2</v>
      </c>
      <c r="J1964" s="2514">
        <v>4.1986191832376593E-4</v>
      </c>
    </row>
    <row r="1965" spans="1:10" x14ac:dyDescent="0.2">
      <c r="A1965" s="923" t="s">
        <v>971</v>
      </c>
      <c r="B1965" s="2510">
        <v>38.92</v>
      </c>
      <c r="C1965" s="2511">
        <v>1470000</v>
      </c>
      <c r="D1965" s="2512">
        <v>57.212400000000002</v>
      </c>
      <c r="E1965" s="2513">
        <v>0.40223459299145498</v>
      </c>
      <c r="F1965" s="2510">
        <v>0.28618535075132484</v>
      </c>
      <c r="G1965" s="2512">
        <v>2.927075106092236E-3</v>
      </c>
      <c r="H1965" s="2513">
        <v>0.1868912100434203</v>
      </c>
      <c r="I1965" s="2510">
        <v>0.14708159474098617</v>
      </c>
      <c r="J1965" s="2514">
        <v>1.2396833981735344E-3</v>
      </c>
    </row>
    <row r="1966" spans="1:10" x14ac:dyDescent="0.2">
      <c r="A1966" s="923" t="s">
        <v>972</v>
      </c>
      <c r="B1966" s="2510">
        <v>954.25</v>
      </c>
      <c r="C1966" s="2511">
        <v>1270000</v>
      </c>
      <c r="D1966" s="2512">
        <v>1211.8975</v>
      </c>
      <c r="E1966" s="2513">
        <v>9.8620853124896168</v>
      </c>
      <c r="F1966" s="2510">
        <v>7.0167618436395598</v>
      </c>
      <c r="G1966" s="2512">
        <v>7.1766737409776876E-2</v>
      </c>
      <c r="H1966" s="2513">
        <v>3.9588094578027833</v>
      </c>
      <c r="I1966" s="2510">
        <v>3.1155451783636816</v>
      </c>
      <c r="J1966" s="2514">
        <v>2.625950337755471E-2</v>
      </c>
    </row>
    <row r="1967" spans="1:10" x14ac:dyDescent="0.2">
      <c r="A1967" s="923" t="s">
        <v>973</v>
      </c>
      <c r="B1967" s="2510">
        <v>41.09</v>
      </c>
      <c r="C1967" s="2511">
        <v>7096999.9999999981</v>
      </c>
      <c r="D1967" s="2512">
        <v>291.61572999999993</v>
      </c>
      <c r="E1967" s="2513">
        <v>0.42466134188126631</v>
      </c>
      <c r="F1967" s="2510">
        <v>0.30214172822127278</v>
      </c>
      <c r="G1967" s="2512">
        <v>3.0902753368275949E-3</v>
      </c>
      <c r="H1967" s="2513">
        <v>0.95259797958825931</v>
      </c>
      <c r="I1967" s="2510">
        <v>0.74968549859745148</v>
      </c>
      <c r="J1967" s="2514">
        <v>6.3187557090290877E-3</v>
      </c>
    </row>
    <row r="1968" spans="1:10" x14ac:dyDescent="0.2">
      <c r="A1968" s="923" t="s">
        <v>293</v>
      </c>
      <c r="B1968" s="2510">
        <v>53.100000000000009</v>
      </c>
      <c r="C1968" s="2511">
        <v>1855999.9999999998</v>
      </c>
      <c r="D1968" s="2512">
        <v>98.553600000000003</v>
      </c>
      <c r="E1968" s="2513">
        <v>0.54878357882441575</v>
      </c>
      <c r="F1968" s="2510">
        <v>0.39045329200656087</v>
      </c>
      <c r="G1968" s="2512">
        <v>3.9935171668421827E-3</v>
      </c>
      <c r="H1968" s="2513">
        <v>0.32193722965887162</v>
      </c>
      <c r="I1968" s="2510">
        <v>0.25336152050019323</v>
      </c>
      <c r="J1968" s="2514">
        <v>2.1354682158104756E-3</v>
      </c>
    </row>
    <row r="1969" spans="1:10" x14ac:dyDescent="0.2">
      <c r="A1969" s="897" t="s">
        <v>975</v>
      </c>
      <c r="B1969" s="2510">
        <v>14.999999999999998</v>
      </c>
      <c r="C1969" s="2511">
        <v>1652000.0000000005</v>
      </c>
      <c r="D1969" s="2512">
        <v>24.780000000000005</v>
      </c>
      <c r="E1969" s="2513">
        <v>0.15502360983740554</v>
      </c>
      <c r="F1969" s="2510">
        <v>0.11029754011484769</v>
      </c>
      <c r="G1969" s="2512">
        <v>1.1281121940232152E-3</v>
      </c>
      <c r="H1969" s="2513">
        <v>8.0946860905607099E-2</v>
      </c>
      <c r="I1969" s="2510">
        <v>6.3704405298180777E-2</v>
      </c>
      <c r="J1969" s="2514">
        <v>5.369352554121168E-4</v>
      </c>
    </row>
    <row r="1970" spans="1:10" x14ac:dyDescent="0.2">
      <c r="A1970" s="923" t="s">
        <v>1161</v>
      </c>
      <c r="B1970" s="2510">
        <v>0</v>
      </c>
      <c r="C1970" s="2511">
        <v>0</v>
      </c>
      <c r="D1970" s="2512">
        <v>0</v>
      </c>
      <c r="E1970" s="2513">
        <v>0</v>
      </c>
      <c r="F1970" s="2510">
        <v>0</v>
      </c>
      <c r="G1970" s="2512">
        <v>0</v>
      </c>
      <c r="H1970" s="2513">
        <v>0</v>
      </c>
      <c r="I1970" s="2510">
        <v>0</v>
      </c>
      <c r="J1970" s="2514">
        <v>0</v>
      </c>
    </row>
    <row r="1971" spans="1:10" x14ac:dyDescent="0.2">
      <c r="A1971" s="2515" t="s">
        <v>294</v>
      </c>
      <c r="B1971" s="2516">
        <v>3283.3290000000002</v>
      </c>
      <c r="C1971" s="2515"/>
      <c r="D1971" s="2517">
        <v>5421.3678149999996</v>
      </c>
      <c r="E1971" s="2518">
        <v>33.932900924255932</v>
      </c>
      <c r="F1971" s="2516">
        <v>24.142874139182851</v>
      </c>
      <c r="G1971" s="2517">
        <v>0.24693089879266997</v>
      </c>
      <c r="H1971" s="2518">
        <v>17.709552317955609</v>
      </c>
      <c r="I1971" s="2516">
        <v>13.937248287218429</v>
      </c>
      <c r="J1971" s="2519">
        <v>0.11747068250323056</v>
      </c>
    </row>
    <row r="1972" spans="1:10" x14ac:dyDescent="0.2">
      <c r="A1972" s="2520" t="s">
        <v>1840</v>
      </c>
      <c r="B1972" s="2521">
        <v>6404.9655000000002</v>
      </c>
      <c r="C1972" s="2520"/>
      <c r="D1972" s="2522">
        <v>24741.962729011531</v>
      </c>
      <c r="E1972" s="2523">
        <v>66.194724846269551</v>
      </c>
      <c r="F1972" s="2521">
        <v>47.096795944697703</v>
      </c>
      <c r="G1972" s="2522">
        <v>0.48170131218986667</v>
      </c>
      <c r="H1972" s="2523">
        <v>80.822607568886653</v>
      </c>
      <c r="I1972" s="2521">
        <v>63.606619110630881</v>
      </c>
      <c r="J1972" s="2524">
        <v>0.53611106042368351</v>
      </c>
    </row>
    <row r="1973" spans="1:10" x14ac:dyDescent="0.2">
      <c r="A1973" s="2525" t="s">
        <v>200</v>
      </c>
      <c r="B1973" s="2526">
        <v>9675.9454999999998</v>
      </c>
      <c r="C1973" s="2527"/>
      <c r="D1973" s="2528">
        <v>30612.67567731403</v>
      </c>
      <c r="E1973" s="2529">
        <v>100</v>
      </c>
      <c r="F1973" s="2526">
        <v>71.148865795688664</v>
      </c>
      <c r="G1973" s="2528">
        <v>0.72770347381693712</v>
      </c>
      <c r="H1973" s="2529">
        <v>100.00000000000001</v>
      </c>
      <c r="I1973" s="2526">
        <v>78.699043527416194</v>
      </c>
      <c r="J1973" s="2530">
        <v>0.66331819344822041</v>
      </c>
    </row>
    <row r="1974" spans="1:10" x14ac:dyDescent="0.2">
      <c r="A1974" s="2550" t="s">
        <v>1857</v>
      </c>
      <c r="B1974" s="2510"/>
      <c r="C1974" s="2509"/>
      <c r="D1974" s="2512"/>
      <c r="E1974" s="2513"/>
      <c r="F1974" s="2510">
        <v>0</v>
      </c>
      <c r="G1974" s="2512"/>
      <c r="H1974" s="2513"/>
      <c r="I1974" s="2510">
        <v>0</v>
      </c>
      <c r="J1974" s="2514">
        <v>0</v>
      </c>
    </row>
    <row r="1975" spans="1:10" x14ac:dyDescent="0.2">
      <c r="A1975" s="2160" t="s">
        <v>1841</v>
      </c>
      <c r="B1975" s="2510">
        <v>0</v>
      </c>
      <c r="C1975" s="2511">
        <v>6074131.1697809063</v>
      </c>
      <c r="D1975" s="2512">
        <v>0</v>
      </c>
      <c r="E1975" s="2513">
        <v>0</v>
      </c>
      <c r="F1975" s="2510">
        <v>0</v>
      </c>
      <c r="G1975" s="2512">
        <v>0</v>
      </c>
      <c r="H1975" s="2513">
        <v>0</v>
      </c>
      <c r="I1975" s="2510">
        <v>0</v>
      </c>
      <c r="J1975" s="2514">
        <v>0</v>
      </c>
    </row>
    <row r="1976" spans="1:10" x14ac:dyDescent="0.2">
      <c r="A1976" s="2160" t="s">
        <v>1842</v>
      </c>
      <c r="B1976" s="2510">
        <v>3394.5</v>
      </c>
      <c r="C1976" s="2511">
        <v>1319748.8219296124</v>
      </c>
      <c r="D1976" s="2512">
        <v>4479.8873760400693</v>
      </c>
      <c r="E1976" s="2513">
        <v>91.44955423562034</v>
      </c>
      <c r="F1976" s="2510">
        <v>24.960333327990032</v>
      </c>
      <c r="G1976" s="2512">
        <v>0.25529178950745363</v>
      </c>
      <c r="H1976" s="2513">
        <v>69.254745882239035</v>
      </c>
      <c r="I1976" s="2510">
        <v>11.516891085288947</v>
      </c>
      <c r="J1976" s="2514">
        <v>9.7070600180451633E-2</v>
      </c>
    </row>
    <row r="1977" spans="1:10" x14ac:dyDescent="0.2">
      <c r="A1977" s="2547" t="s">
        <v>316</v>
      </c>
      <c r="B1977" s="2516">
        <v>3394.5</v>
      </c>
      <c r="C1977" s="2515"/>
      <c r="D1977" s="2517">
        <v>4479.8873760400693</v>
      </c>
      <c r="E1977" s="2518">
        <v>91.44955423562034</v>
      </c>
      <c r="F1977" s="2516">
        <v>24.960333327990032</v>
      </c>
      <c r="G1977" s="2517">
        <v>0.25529178950745363</v>
      </c>
      <c r="H1977" s="2518">
        <v>69.254745882239035</v>
      </c>
      <c r="I1977" s="2516">
        <v>11.516891085288947</v>
      </c>
      <c r="J1977" s="2519">
        <v>9.7070600180451633E-2</v>
      </c>
    </row>
    <row r="1978" spans="1:10" x14ac:dyDescent="0.2">
      <c r="A1978" s="2160" t="s">
        <v>1843</v>
      </c>
      <c r="B1978" s="2510">
        <v>0</v>
      </c>
      <c r="C1978" s="2511">
        <v>7593939.7198018646</v>
      </c>
      <c r="D1978" s="2512">
        <v>0</v>
      </c>
      <c r="E1978" s="2513">
        <v>0</v>
      </c>
      <c r="F1978" s="2510">
        <v>0</v>
      </c>
      <c r="G1978" s="2512">
        <v>0</v>
      </c>
      <c r="H1978" s="2513">
        <v>0</v>
      </c>
      <c r="I1978" s="2510">
        <v>0</v>
      </c>
      <c r="J1978" s="2514">
        <v>0</v>
      </c>
    </row>
    <row r="1979" spans="1:10" x14ac:dyDescent="0.2">
      <c r="A1979" s="2547" t="s">
        <v>322</v>
      </c>
      <c r="B1979" s="2516">
        <v>0</v>
      </c>
      <c r="C1979" s="2531"/>
      <c r="D1979" s="2517">
        <v>0</v>
      </c>
      <c r="E1979" s="2518">
        <v>0</v>
      </c>
      <c r="F1979" s="2516">
        <v>0</v>
      </c>
      <c r="G1979" s="2517">
        <v>0</v>
      </c>
      <c r="H1979" s="2518">
        <v>0</v>
      </c>
      <c r="I1979" s="2516">
        <v>0</v>
      </c>
      <c r="J1979" s="2519">
        <v>0</v>
      </c>
    </row>
    <row r="1980" spans="1:10" x14ac:dyDescent="0.2">
      <c r="A1980" s="2160" t="s">
        <v>1543</v>
      </c>
      <c r="B1980" s="2510">
        <v>106.92</v>
      </c>
      <c r="C1980" s="2511">
        <v>8640000</v>
      </c>
      <c r="D1980" s="2512">
        <v>923.78880000000004</v>
      </c>
      <c r="E1980" s="2513">
        <v>2.8804791099933795</v>
      </c>
      <c r="F1980" s="2510">
        <v>0.78620086593863425</v>
      </c>
      <c r="G1980" s="2512">
        <v>8.0411837189974782E-3</v>
      </c>
      <c r="H1980" s="2513">
        <v>14.280885482752886</v>
      </c>
      <c r="I1980" s="2510">
        <v>2.374875549843424</v>
      </c>
      <c r="J1980" s="2514">
        <v>2.001673830810544E-2</v>
      </c>
    </row>
    <row r="1981" spans="1:10" x14ac:dyDescent="0.2">
      <c r="A1981" s="2160" t="s">
        <v>212</v>
      </c>
      <c r="B1981" s="2510">
        <v>208.4375</v>
      </c>
      <c r="C1981" s="2511">
        <v>4816000</v>
      </c>
      <c r="D1981" s="2512">
        <v>1003.835</v>
      </c>
      <c r="E1981" s="2513">
        <v>5.615412125787925</v>
      </c>
      <c r="F1981" s="2510">
        <v>1.5326762345125711</v>
      </c>
      <c r="G1981" s="2512">
        <v>1.5676059029447596E-2</v>
      </c>
      <c r="H1981" s="2513">
        <v>15.518322671350035</v>
      </c>
      <c r="I1981" s="2510">
        <v>2.5806582603914161</v>
      </c>
      <c r="J1981" s="2514">
        <v>2.1751186526094517E-2</v>
      </c>
    </row>
    <row r="1982" spans="1:10" x14ac:dyDescent="0.2">
      <c r="A1982" s="2547" t="s">
        <v>317</v>
      </c>
      <c r="B1982" s="2516">
        <v>315.35750000000002</v>
      </c>
      <c r="C1982" s="2531"/>
      <c r="D1982" s="2517">
        <v>1927.6238000000001</v>
      </c>
      <c r="E1982" s="2518">
        <v>8.4958912357813059</v>
      </c>
      <c r="F1982" s="2516">
        <v>2.3188771004512052</v>
      </c>
      <c r="G1982" s="2517">
        <v>2.3717242748445076E-2</v>
      </c>
      <c r="H1982" s="2518">
        <v>29.799208154102917</v>
      </c>
      <c r="I1982" s="2516">
        <v>4.9555338102348401</v>
      </c>
      <c r="J1982" s="2519">
        <v>4.1767924834199957E-2</v>
      </c>
    </row>
    <row r="1983" spans="1:10" x14ac:dyDescent="0.2">
      <c r="A1983" s="2160" t="s">
        <v>1844</v>
      </c>
      <c r="B1983" s="2510">
        <v>2.0249999999999999</v>
      </c>
      <c r="C1983" s="2511">
        <v>30220717.109895468</v>
      </c>
      <c r="D1983" s="2512">
        <v>61.196952147538319</v>
      </c>
      <c r="E1983" s="2513">
        <v>5.455452859835945E-2</v>
      </c>
      <c r="F1983" s="2510">
        <v>1.4890167915504439E-2</v>
      </c>
      <c r="G1983" s="2512">
        <v>1.5229514619313406E-4</v>
      </c>
      <c r="H1983" s="2513">
        <v>0.9460459636580385</v>
      </c>
      <c r="I1983" s="2510">
        <v>0.15732507839467938</v>
      </c>
      <c r="J1983" s="2514">
        <v>1.3260210303382394E-3</v>
      </c>
    </row>
    <row r="1984" spans="1:10" x14ac:dyDescent="0.2">
      <c r="A1984" s="2547" t="s">
        <v>318</v>
      </c>
      <c r="B1984" s="2516">
        <v>2.0249999999999999</v>
      </c>
      <c r="C1984" s="2515"/>
      <c r="D1984" s="2517">
        <v>61.196952147538319</v>
      </c>
      <c r="E1984" s="2518">
        <v>5.455452859835945E-2</v>
      </c>
      <c r="F1984" s="2516">
        <v>1.4890167915504439E-2</v>
      </c>
      <c r="G1984" s="2517">
        <v>1.5229514619313406E-4</v>
      </c>
      <c r="H1984" s="2518">
        <v>0.9460459636580385</v>
      </c>
      <c r="I1984" s="2516">
        <v>0.15732507839467938</v>
      </c>
      <c r="J1984" s="2519">
        <v>1.3260210303382394E-3</v>
      </c>
    </row>
    <row r="1985" spans="1:10" x14ac:dyDescent="0.2">
      <c r="A1985" s="2525" t="s">
        <v>136</v>
      </c>
      <c r="B1985" s="2526">
        <v>3711.8825000000002</v>
      </c>
      <c r="C1985" s="2527"/>
      <c r="D1985" s="2528">
        <v>6468.7081281876081</v>
      </c>
      <c r="E1985" s="2529">
        <v>100</v>
      </c>
      <c r="F1985" s="2526">
        <v>27.294100596356742</v>
      </c>
      <c r="G1985" s="2528">
        <v>0.27916132740209182</v>
      </c>
      <c r="H1985" s="2529">
        <v>99.999999999999986</v>
      </c>
      <c r="I1985" s="2526">
        <v>16.629749973918468</v>
      </c>
      <c r="J1985" s="2530">
        <v>0.14016454604498985</v>
      </c>
    </row>
    <row r="1986" spans="1:10" x14ac:dyDescent="0.2">
      <c r="A1986" s="2550" t="s">
        <v>1858</v>
      </c>
      <c r="B1986" s="2510"/>
      <c r="C1986" s="2509"/>
      <c r="D1986" s="2512"/>
      <c r="E1986" s="2513"/>
      <c r="F1986" s="2510">
        <v>0</v>
      </c>
      <c r="G1986" s="2512"/>
      <c r="H1986" s="2513"/>
      <c r="I1986" s="2510">
        <v>0</v>
      </c>
      <c r="J1986" s="2514">
        <v>0</v>
      </c>
    </row>
    <row r="1987" spans="1:10" x14ac:dyDescent="0.2">
      <c r="A1987" s="2159" t="s">
        <v>1545</v>
      </c>
      <c r="B1987" s="2510">
        <v>210</v>
      </c>
      <c r="C1987" s="2511">
        <v>8600000</v>
      </c>
      <c r="D1987" s="2512">
        <v>1806</v>
      </c>
      <c r="E1987" s="2513">
        <v>99.173553719008268</v>
      </c>
      <c r="F1987" s="2510">
        <v>1.5441655616078676</v>
      </c>
      <c r="G1987" s="2512">
        <v>1.5793570716325013E-2</v>
      </c>
      <c r="H1987" s="2513">
        <v>99.393238948280839</v>
      </c>
      <c r="I1987" s="2510">
        <v>4.6428634369860555</v>
      </c>
      <c r="J1987" s="2514">
        <v>3.9132569462239017E-2</v>
      </c>
    </row>
    <row r="1988" spans="1:10" x14ac:dyDescent="0.2">
      <c r="A1988" s="2159" t="s">
        <v>214</v>
      </c>
      <c r="B1988" s="2510">
        <v>1.75</v>
      </c>
      <c r="C1988" s="2511">
        <v>6300000</v>
      </c>
      <c r="D1988" s="2512">
        <v>11.025</v>
      </c>
      <c r="E1988" s="2513">
        <v>0.82644628099173556</v>
      </c>
      <c r="F1988" s="2510">
        <v>1.2868046346732229E-2</v>
      </c>
      <c r="G1988" s="2512">
        <v>1.3161308930270845E-4</v>
      </c>
      <c r="H1988" s="2513">
        <v>0.60676105171915629</v>
      </c>
      <c r="I1988" s="2510">
        <v>2.834306167927534E-2</v>
      </c>
      <c r="J1988" s="2514">
        <v>2.3889068567064514E-4</v>
      </c>
    </row>
    <row r="1989" spans="1:10" x14ac:dyDescent="0.2">
      <c r="A1989" s="2159" t="s">
        <v>215</v>
      </c>
      <c r="B1989" s="2510">
        <v>0</v>
      </c>
      <c r="C1989" s="2511">
        <v>6000000</v>
      </c>
      <c r="D1989" s="2512">
        <v>0</v>
      </c>
      <c r="E1989" s="2513">
        <v>0</v>
      </c>
      <c r="F1989" s="2510">
        <v>0</v>
      </c>
      <c r="G1989" s="2512">
        <v>0</v>
      </c>
      <c r="H1989" s="2513">
        <v>0</v>
      </c>
      <c r="I1989" s="2510">
        <v>0</v>
      </c>
      <c r="J1989" s="2514">
        <v>0</v>
      </c>
    </row>
    <row r="1990" spans="1:10" x14ac:dyDescent="0.2">
      <c r="A1990" s="2159" t="s">
        <v>216</v>
      </c>
      <c r="B1990" s="2510">
        <v>0</v>
      </c>
      <c r="C1990" s="2511">
        <v>15600000</v>
      </c>
      <c r="D1990" s="2512">
        <v>0</v>
      </c>
      <c r="E1990" s="2513">
        <v>0</v>
      </c>
      <c r="F1990" s="2510">
        <v>0</v>
      </c>
      <c r="G1990" s="2512">
        <v>0</v>
      </c>
      <c r="H1990" s="2513">
        <v>0</v>
      </c>
      <c r="I1990" s="2510">
        <v>0</v>
      </c>
      <c r="J1990" s="2514">
        <v>0</v>
      </c>
    </row>
    <row r="1991" spans="1:10" x14ac:dyDescent="0.2">
      <c r="A1991" s="2159" t="s">
        <v>1547</v>
      </c>
      <c r="B1991" s="2510">
        <v>0</v>
      </c>
      <c r="C1991" s="2511">
        <v>8000000</v>
      </c>
      <c r="D1991" s="2512">
        <v>0</v>
      </c>
      <c r="E1991" s="2513">
        <v>0</v>
      </c>
      <c r="F1991" s="2510">
        <v>0</v>
      </c>
      <c r="G1991" s="2512">
        <v>0</v>
      </c>
      <c r="H1991" s="2513">
        <v>0</v>
      </c>
      <c r="I1991" s="2510">
        <v>0</v>
      </c>
      <c r="J1991" s="2514">
        <v>0</v>
      </c>
    </row>
    <row r="1992" spans="1:10" x14ac:dyDescent="0.2">
      <c r="A1992" s="2159" t="s">
        <v>1548</v>
      </c>
      <c r="B1992" s="2510">
        <v>0</v>
      </c>
      <c r="C1992" s="2511">
        <v>6000000</v>
      </c>
      <c r="D1992" s="2512">
        <v>0</v>
      </c>
      <c r="E1992" s="2513">
        <v>0</v>
      </c>
      <c r="F1992" s="2510">
        <v>0</v>
      </c>
      <c r="G1992" s="2512">
        <v>0</v>
      </c>
      <c r="H1992" s="2513">
        <v>0</v>
      </c>
      <c r="I1992" s="2510">
        <v>0</v>
      </c>
      <c r="J1992" s="2514">
        <v>0</v>
      </c>
    </row>
    <row r="1993" spans="1:10" x14ac:dyDescent="0.2">
      <c r="A1993" s="2525" t="s">
        <v>128</v>
      </c>
      <c r="B1993" s="2526">
        <v>211.75</v>
      </c>
      <c r="C1993" s="2527"/>
      <c r="D1993" s="2528">
        <v>1817.0250000000001</v>
      </c>
      <c r="E1993" s="2529">
        <v>100</v>
      </c>
      <c r="F1993" s="2526">
        <v>1.5570336079545999</v>
      </c>
      <c r="G1993" s="2528">
        <v>1.5925183805627723E-2</v>
      </c>
      <c r="H1993" s="2529">
        <v>100</v>
      </c>
      <c r="I1993" s="2526">
        <v>4.671206498665331</v>
      </c>
      <c r="J1993" s="2530">
        <v>3.9371460147909661E-2</v>
      </c>
    </row>
    <row r="1994" spans="1:10" ht="14.25" thickBot="1" x14ac:dyDescent="0.25">
      <c r="A1994" s="2533" t="s">
        <v>1845</v>
      </c>
      <c r="B1994" s="2526">
        <v>13599.578</v>
      </c>
      <c r="C1994" s="2534"/>
      <c r="D1994" s="2528">
        <v>38898.40880550164</v>
      </c>
      <c r="E1994" s="2535"/>
      <c r="F1994" s="2536">
        <v>100</v>
      </c>
      <c r="G1994" s="2537">
        <v>1.0227899850246567</v>
      </c>
      <c r="H1994" s="2538"/>
      <c r="I1994" s="2536">
        <v>99.999999999999986</v>
      </c>
      <c r="J1994" s="2539">
        <v>0.84285419964111996</v>
      </c>
    </row>
    <row r="1995" spans="1:10" ht="15" thickBot="1" x14ac:dyDescent="0.25">
      <c r="A1995" s="2540" t="s">
        <v>1846</v>
      </c>
      <c r="B1995" s="2541">
        <v>1329654.982852824</v>
      </c>
      <c r="C1995" s="2542"/>
      <c r="D1995" s="2543">
        <v>4615081.5671398742</v>
      </c>
      <c r="E1995" s="2544"/>
      <c r="F1995" s="2101"/>
      <c r="G1995" s="2101"/>
      <c r="H1995" s="2101"/>
      <c r="I1995" s="2101"/>
      <c r="J1995" s="2101"/>
    </row>
    <row r="1996" spans="1:10" ht="16.5" thickBot="1" x14ac:dyDescent="0.3">
      <c r="A1996" s="2545" t="s">
        <v>1847</v>
      </c>
      <c r="B1996" s="2552">
        <v>1.0227899850246567</v>
      </c>
      <c r="C1996" s="2546"/>
      <c r="D1996" s="2553">
        <v>0.84285419964111996</v>
      </c>
      <c r="E1996" s="2544"/>
      <c r="F1996" s="2101"/>
      <c r="G1996" s="2101"/>
      <c r="H1996" s="2101"/>
      <c r="I1996" s="2101"/>
      <c r="J1996" s="2101"/>
    </row>
    <row r="1997" spans="1:10" x14ac:dyDescent="0.2">
      <c r="A1997" s="471" t="s">
        <v>2035</v>
      </c>
      <c r="B1997" s="375"/>
      <c r="C1997" s="375"/>
      <c r="D1997" s="1794"/>
      <c r="E1997" s="375"/>
      <c r="F1997" s="375"/>
      <c r="H1997" s="375"/>
      <c r="I1997" s="375"/>
      <c r="J1997" s="375"/>
    </row>
    <row r="1998" spans="1:10" x14ac:dyDescent="0.2">
      <c r="A1998" s="375" t="s">
        <v>1848</v>
      </c>
      <c r="B1998" s="375"/>
      <c r="C1998" s="375"/>
      <c r="D1998" s="375"/>
      <c r="E1998" s="375"/>
      <c r="F1998" s="375"/>
      <c r="G1998" s="375"/>
      <c r="H1998" s="375"/>
      <c r="I1998" s="375"/>
      <c r="J1998" s="375"/>
    </row>
    <row r="1999" spans="1:10" x14ac:dyDescent="0.2">
      <c r="A1999" s="375" t="s">
        <v>2036</v>
      </c>
      <c r="B1999" s="375"/>
      <c r="C1999" s="375"/>
      <c r="D1999" s="375"/>
      <c r="E1999" s="375"/>
      <c r="F1999" s="375"/>
      <c r="G1999" s="375"/>
      <c r="H1999" s="375"/>
      <c r="I1999" s="375"/>
      <c r="J1999" s="375"/>
    </row>
    <row r="2003" spans="1:10" ht="13.5" thickBot="1" x14ac:dyDescent="0.25">
      <c r="A2003" s="3564" t="s">
        <v>2033</v>
      </c>
      <c r="B2003" s="3564"/>
      <c r="C2003" s="3564"/>
      <c r="D2003" s="3564"/>
      <c r="E2003" s="3564"/>
      <c r="F2003" s="3564"/>
      <c r="G2003" s="3564"/>
      <c r="H2003" s="3564"/>
      <c r="I2003" s="3564"/>
      <c r="J2003" s="3564"/>
    </row>
    <row r="2004" spans="1:10" ht="13.5" customHeight="1" thickBot="1" x14ac:dyDescent="0.25">
      <c r="A2004" s="3569" t="s">
        <v>383</v>
      </c>
      <c r="B2004" s="3575" t="s">
        <v>1270</v>
      </c>
      <c r="C2004" s="3575" t="s">
        <v>1837</v>
      </c>
      <c r="D2004" s="3577" t="s">
        <v>1849</v>
      </c>
      <c r="E2004" s="3571" t="s">
        <v>1854</v>
      </c>
      <c r="F2004" s="3572"/>
      <c r="G2004" s="3573"/>
      <c r="H2004" s="3571" t="s">
        <v>1855</v>
      </c>
      <c r="I2004" s="3572"/>
      <c r="J2004" s="3574"/>
    </row>
    <row r="2005" spans="1:10" ht="13.5" customHeight="1" thickBot="1" x14ac:dyDescent="0.25">
      <c r="A2005" s="3570"/>
      <c r="B2005" s="3576"/>
      <c r="C2005" s="3576"/>
      <c r="D2005" s="3578"/>
      <c r="E2005" s="2500" t="s">
        <v>1853</v>
      </c>
      <c r="F2005" s="2499" t="s">
        <v>1229</v>
      </c>
      <c r="G2005" s="2501" t="s">
        <v>1838</v>
      </c>
      <c r="H2005" s="2500" t="s">
        <v>1853</v>
      </c>
      <c r="I2005" s="2499" t="s">
        <v>1229</v>
      </c>
      <c r="J2005" s="2502" t="s">
        <v>1838</v>
      </c>
    </row>
    <row r="2006" spans="1:10" x14ac:dyDescent="0.2">
      <c r="A2006" s="2551" t="s">
        <v>1856</v>
      </c>
      <c r="B2006" s="2503"/>
      <c r="C2006" s="2503"/>
      <c r="D2006" s="2504"/>
      <c r="E2006" s="2505"/>
      <c r="F2006" s="2506"/>
      <c r="G2006" s="2507"/>
      <c r="H2006" s="2505"/>
      <c r="I2006" s="2506"/>
      <c r="J2006" s="2508"/>
    </row>
    <row r="2007" spans="1:10" x14ac:dyDescent="0.2">
      <c r="A2007" s="923" t="s">
        <v>416</v>
      </c>
      <c r="B2007" s="2510">
        <v>0</v>
      </c>
      <c r="C2007" s="2511">
        <v>3800000</v>
      </c>
      <c r="D2007" s="2512">
        <v>0</v>
      </c>
      <c r="E2007" s="2513">
        <v>0</v>
      </c>
      <c r="F2007" s="2510">
        <v>0</v>
      </c>
      <c r="G2007" s="2512">
        <v>0</v>
      </c>
      <c r="H2007" s="2513">
        <v>0</v>
      </c>
      <c r="I2007" s="2510">
        <v>0</v>
      </c>
      <c r="J2007" s="2514">
        <v>0</v>
      </c>
    </row>
    <row r="2008" spans="1:10" x14ac:dyDescent="0.2">
      <c r="A2008" s="923" t="s">
        <v>417</v>
      </c>
      <c r="B2008" s="2510">
        <v>690</v>
      </c>
      <c r="C2008" s="2511">
        <v>1006400</v>
      </c>
      <c r="D2008" s="2512">
        <v>694.41600000000005</v>
      </c>
      <c r="E2008" s="2513">
        <v>6.1258493423527849</v>
      </c>
      <c r="F2008" s="2510">
        <v>4.9231755578289684</v>
      </c>
      <c r="G2008" s="2512">
        <v>5.1893160925067905E-2</v>
      </c>
      <c r="H2008" s="2513">
        <v>3.8778497630067132</v>
      </c>
      <c r="I2008" s="2510">
        <v>2.9999329876375747</v>
      </c>
      <c r="J2008" s="2514">
        <v>1.5046667971035531E-2</v>
      </c>
    </row>
    <row r="2009" spans="1:10" x14ac:dyDescent="0.2">
      <c r="A2009" s="923" t="s">
        <v>285</v>
      </c>
      <c r="B2009" s="2510">
        <v>224.5</v>
      </c>
      <c r="C2009" s="2511">
        <v>1367762.75</v>
      </c>
      <c r="D2009" s="2512">
        <v>307.06273737499998</v>
      </c>
      <c r="E2009" s="2513">
        <v>1.9931205468959423</v>
      </c>
      <c r="F2009" s="2510">
        <v>1.6018158155544977</v>
      </c>
      <c r="G2009" s="2512">
        <v>1.6884079170547454E-2</v>
      </c>
      <c r="H2009" s="2513">
        <v>1.7147403910016998</v>
      </c>
      <c r="I2009" s="2510">
        <v>1.3265357294842797</v>
      </c>
      <c r="J2009" s="2514">
        <v>6.6534628458429909E-3</v>
      </c>
    </row>
    <row r="2010" spans="1:10" x14ac:dyDescent="0.2">
      <c r="A2010" s="923" t="s">
        <v>206</v>
      </c>
      <c r="B2010" s="2510">
        <v>0</v>
      </c>
      <c r="C2010" s="2511">
        <v>5133502</v>
      </c>
      <c r="D2010" s="2512">
        <v>0</v>
      </c>
      <c r="E2010" s="2513">
        <v>0</v>
      </c>
      <c r="F2010" s="2510">
        <v>0</v>
      </c>
      <c r="G2010" s="2512">
        <v>0</v>
      </c>
      <c r="H2010" s="2513">
        <v>0</v>
      </c>
      <c r="I2010" s="2510">
        <v>0</v>
      </c>
      <c r="J2010" s="2514">
        <v>0</v>
      </c>
    </row>
    <row r="2011" spans="1:10" x14ac:dyDescent="0.2">
      <c r="A2011" s="923" t="s">
        <v>435</v>
      </c>
      <c r="B2011" s="2510">
        <v>391</v>
      </c>
      <c r="C2011" s="2511">
        <v>1029687.5</v>
      </c>
      <c r="D2011" s="2512">
        <v>402.60781250000002</v>
      </c>
      <c r="E2011" s="2513">
        <v>3.4713146273332449</v>
      </c>
      <c r="F2011" s="2510">
        <v>2.7897994827697485</v>
      </c>
      <c r="G2011" s="2512">
        <v>2.9406124524205147E-2</v>
      </c>
      <c r="H2011" s="2513">
        <v>2.2482958490123734</v>
      </c>
      <c r="I2011" s="2510">
        <v>1.7392981408829193</v>
      </c>
      <c r="J2011" s="2514">
        <v>8.723742075690117E-3</v>
      </c>
    </row>
    <row r="2012" spans="1:10" x14ac:dyDescent="0.2">
      <c r="A2012" s="925" t="s">
        <v>437</v>
      </c>
      <c r="B2012" s="2510">
        <v>80</v>
      </c>
      <c r="C2012" s="2511">
        <v>7750000</v>
      </c>
      <c r="D2012" s="2512">
        <v>620</v>
      </c>
      <c r="E2012" s="2513">
        <v>0.71024340201191705</v>
      </c>
      <c r="F2012" s="2510">
        <v>0.570802963226547</v>
      </c>
      <c r="G2012" s="2512">
        <v>6.016598368123815E-3</v>
      </c>
      <c r="H2012" s="2513">
        <v>3.4622860836503797</v>
      </c>
      <c r="I2012" s="2510">
        <v>2.6784498806699384</v>
      </c>
      <c r="J2012" s="2514">
        <v>1.3434215430004533E-2</v>
      </c>
    </row>
    <row r="2013" spans="1:10" x14ac:dyDescent="0.2">
      <c r="A2013" s="2097" t="s">
        <v>436</v>
      </c>
      <c r="B2013" s="2510">
        <v>0</v>
      </c>
      <c r="C2013" s="2511">
        <v>0</v>
      </c>
      <c r="D2013" s="2512">
        <v>0</v>
      </c>
      <c r="E2013" s="2513">
        <v>0</v>
      </c>
      <c r="F2013" s="2510">
        <v>0</v>
      </c>
      <c r="G2013" s="2512">
        <v>0</v>
      </c>
      <c r="H2013" s="2513">
        <v>0</v>
      </c>
      <c r="I2013" s="2510">
        <v>0</v>
      </c>
      <c r="J2013" s="2514">
        <v>0</v>
      </c>
    </row>
    <row r="2014" spans="1:10" x14ac:dyDescent="0.2">
      <c r="A2014" s="2515" t="s">
        <v>286</v>
      </c>
      <c r="B2014" s="2516">
        <v>1385.5</v>
      </c>
      <c r="C2014" s="2515"/>
      <c r="D2014" s="2517">
        <v>2024.0865498749999</v>
      </c>
      <c r="E2014" s="2518">
        <v>12.300527918593888</v>
      </c>
      <c r="F2014" s="2516">
        <v>9.8855938193797606</v>
      </c>
      <c r="G2014" s="2517">
        <v>0.10419996298794432</v>
      </c>
      <c r="H2014" s="2518">
        <v>11.303172086671166</v>
      </c>
      <c r="I2014" s="2516">
        <v>8.7442167386747105</v>
      </c>
      <c r="J2014" s="2519">
        <v>4.3858088322573166E-2</v>
      </c>
    </row>
    <row r="2015" spans="1:10" x14ac:dyDescent="0.2">
      <c r="A2015" s="931" t="s">
        <v>418</v>
      </c>
      <c r="B2015" s="2510">
        <v>0</v>
      </c>
      <c r="C2015" s="2511">
        <v>3883500</v>
      </c>
      <c r="D2015" s="2512">
        <v>0</v>
      </c>
      <c r="E2015" s="2513">
        <v>0</v>
      </c>
      <c r="F2015" s="2510">
        <v>0</v>
      </c>
      <c r="G2015" s="2512">
        <v>0</v>
      </c>
      <c r="H2015" s="2513">
        <v>0</v>
      </c>
      <c r="I2015" s="2510">
        <v>0</v>
      </c>
      <c r="J2015" s="2514">
        <v>0</v>
      </c>
    </row>
    <row r="2016" spans="1:10" x14ac:dyDescent="0.2">
      <c r="A2016" s="931" t="s">
        <v>419</v>
      </c>
      <c r="B2016" s="2510">
        <v>93</v>
      </c>
      <c r="C2016" s="2511">
        <v>1010499.9999999999</v>
      </c>
      <c r="D2016" s="2512">
        <v>93.976499999999987</v>
      </c>
      <c r="E2016" s="2513">
        <v>0.82565795483885362</v>
      </c>
      <c r="F2016" s="2510">
        <v>0.6635584447508609</v>
      </c>
      <c r="G2016" s="2512">
        <v>6.9942956029439346E-3</v>
      </c>
      <c r="H2016" s="2513">
        <v>0.52479601312930624</v>
      </c>
      <c r="I2016" s="2510">
        <v>0.40598604066254584</v>
      </c>
      <c r="J2016" s="2514">
        <v>2.0362912038029367E-3</v>
      </c>
    </row>
    <row r="2017" spans="1:10" x14ac:dyDescent="0.2">
      <c r="A2017" s="923" t="s">
        <v>97</v>
      </c>
      <c r="B2017" s="2510">
        <v>0</v>
      </c>
      <c r="C2017" s="2511">
        <v>998500</v>
      </c>
      <c r="D2017" s="2512">
        <v>0</v>
      </c>
      <c r="E2017" s="2513">
        <v>0</v>
      </c>
      <c r="F2017" s="2510">
        <v>0</v>
      </c>
      <c r="G2017" s="2512">
        <v>0</v>
      </c>
      <c r="H2017" s="2513">
        <v>0</v>
      </c>
      <c r="I2017" s="2510">
        <v>0</v>
      </c>
      <c r="J2017" s="2514">
        <v>0</v>
      </c>
    </row>
    <row r="2018" spans="1:10" x14ac:dyDescent="0.2">
      <c r="A2018" s="923" t="s">
        <v>423</v>
      </c>
      <c r="B2018" s="2510">
        <v>0</v>
      </c>
      <c r="C2018" s="2511">
        <v>1897499.9999999998</v>
      </c>
      <c r="D2018" s="2512">
        <v>0</v>
      </c>
      <c r="E2018" s="2513">
        <v>0</v>
      </c>
      <c r="F2018" s="2510">
        <v>0</v>
      </c>
      <c r="G2018" s="2512">
        <v>0</v>
      </c>
      <c r="H2018" s="2513">
        <v>0</v>
      </c>
      <c r="I2018" s="2510">
        <v>0</v>
      </c>
      <c r="J2018" s="2514">
        <v>0</v>
      </c>
    </row>
    <row r="2019" spans="1:10" x14ac:dyDescent="0.2">
      <c r="A2019" s="923" t="s">
        <v>424</v>
      </c>
      <c r="B2019" s="2510">
        <v>10</v>
      </c>
      <c r="C2019" s="2511">
        <v>1520140</v>
      </c>
      <c r="D2019" s="2512">
        <v>15.2014</v>
      </c>
      <c r="E2019" s="2513">
        <v>8.8780425251489631E-2</v>
      </c>
      <c r="F2019" s="2510">
        <v>7.1350370403318375E-2</v>
      </c>
      <c r="G2019" s="2512">
        <v>7.5207479601547688E-4</v>
      </c>
      <c r="H2019" s="2513">
        <v>8.4889670438714329E-2</v>
      </c>
      <c r="I2019" s="2510">
        <v>6.5671270993574199E-2</v>
      </c>
      <c r="J2019" s="2514">
        <v>3.293852942543079E-4</v>
      </c>
    </row>
    <row r="2020" spans="1:10" x14ac:dyDescent="0.2">
      <c r="A2020" s="923" t="s">
        <v>429</v>
      </c>
      <c r="B2020" s="2510">
        <v>396</v>
      </c>
      <c r="C2020" s="2511">
        <v>1595500</v>
      </c>
      <c r="D2020" s="2512">
        <v>631.81799999999998</v>
      </c>
      <c r="E2020" s="2513">
        <v>3.5157048399589894</v>
      </c>
      <c r="F2020" s="2510">
        <v>2.8254746679714078</v>
      </c>
      <c r="G2020" s="2512">
        <v>2.9782161922212884E-2</v>
      </c>
      <c r="H2020" s="2513">
        <v>3.5282817238706703</v>
      </c>
      <c r="I2020" s="2510">
        <v>2.7295045914598695</v>
      </c>
      <c r="J2020" s="2514">
        <v>1.3690288910571941E-2</v>
      </c>
    </row>
    <row r="2021" spans="1:10" x14ac:dyDescent="0.2">
      <c r="A2021" s="923" t="s">
        <v>430</v>
      </c>
      <c r="B2021" s="2510">
        <v>0</v>
      </c>
      <c r="C2021" s="2511">
        <v>949000</v>
      </c>
      <c r="D2021" s="2512">
        <v>0</v>
      </c>
      <c r="E2021" s="2513">
        <v>0</v>
      </c>
      <c r="F2021" s="2510">
        <v>0</v>
      </c>
      <c r="G2021" s="2512">
        <v>0</v>
      </c>
      <c r="H2021" s="2513">
        <v>0</v>
      </c>
      <c r="I2021" s="2510">
        <v>0</v>
      </c>
      <c r="J2021" s="2514">
        <v>0</v>
      </c>
    </row>
    <row r="2022" spans="1:10" x14ac:dyDescent="0.2">
      <c r="A2022" s="923" t="s">
        <v>287</v>
      </c>
      <c r="B2022" s="2510">
        <v>0</v>
      </c>
      <c r="C2022" s="2511">
        <v>1286500.0000000002</v>
      </c>
      <c r="D2022" s="2512">
        <v>0</v>
      </c>
      <c r="E2022" s="2513">
        <v>0</v>
      </c>
      <c r="F2022" s="2510">
        <v>0</v>
      </c>
      <c r="G2022" s="2512">
        <v>0</v>
      </c>
      <c r="H2022" s="2513">
        <v>0</v>
      </c>
      <c r="I2022" s="2510">
        <v>0</v>
      </c>
      <c r="J2022" s="2514">
        <v>0</v>
      </c>
    </row>
    <row r="2023" spans="1:10" x14ac:dyDescent="0.2">
      <c r="A2023" s="923" t="s">
        <v>433</v>
      </c>
      <c r="B2023" s="2510">
        <v>330</v>
      </c>
      <c r="C2023" s="2511">
        <v>1540000</v>
      </c>
      <c r="D2023" s="2512">
        <v>508.2</v>
      </c>
      <c r="E2023" s="2513">
        <v>2.9297540332991581</v>
      </c>
      <c r="F2023" s="2510">
        <v>2.3545622233095065</v>
      </c>
      <c r="G2023" s="2512">
        <v>2.4818468268510738E-2</v>
      </c>
      <c r="H2023" s="2513">
        <v>2.8379577221147145</v>
      </c>
      <c r="I2023" s="2510">
        <v>2.1954648860588106</v>
      </c>
      <c r="J2023" s="2514">
        <v>1.1011723034723069E-2</v>
      </c>
    </row>
    <row r="2024" spans="1:10" x14ac:dyDescent="0.2">
      <c r="A2024" s="923" t="s">
        <v>434</v>
      </c>
      <c r="B2024" s="2510">
        <v>227.2</v>
      </c>
      <c r="C2024" s="2511">
        <v>905500</v>
      </c>
      <c r="D2024" s="2512">
        <v>205.7296</v>
      </c>
      <c r="E2024" s="2513">
        <v>2.0170912617138446</v>
      </c>
      <c r="F2024" s="2510">
        <v>1.6210804155633936</v>
      </c>
      <c r="G2024" s="2512">
        <v>1.7087139365471633E-2</v>
      </c>
      <c r="H2024" s="2513">
        <v>1.1488624694757408</v>
      </c>
      <c r="I2024" s="2510">
        <v>0.88876842350044216</v>
      </c>
      <c r="J2024" s="2514">
        <v>4.4577673656913883E-3</v>
      </c>
    </row>
    <row r="2025" spans="1:10" x14ac:dyDescent="0.2">
      <c r="A2025" s="897" t="s">
        <v>99</v>
      </c>
      <c r="B2025" s="2510">
        <v>606</v>
      </c>
      <c r="C2025" s="2511">
        <v>1688500</v>
      </c>
      <c r="D2025" s="2512">
        <v>1023.231</v>
      </c>
      <c r="E2025" s="2513">
        <v>5.380093770240272</v>
      </c>
      <c r="F2025" s="2510">
        <v>4.3238324464410933</v>
      </c>
      <c r="G2025" s="2512">
        <v>4.5575732638537897E-2</v>
      </c>
      <c r="H2025" s="2513">
        <v>5.7140620188059064</v>
      </c>
      <c r="I2025" s="2510">
        <v>4.4204402416899704</v>
      </c>
      <c r="J2025" s="2514">
        <v>2.2171460788159628E-2</v>
      </c>
    </row>
    <row r="2026" spans="1:10" x14ac:dyDescent="0.2">
      <c r="A2026" s="2515" t="s">
        <v>288</v>
      </c>
      <c r="B2026" s="2516">
        <v>1662.2</v>
      </c>
      <c r="C2026" s="2515"/>
      <c r="D2026" s="2517">
        <v>2478.1565000000001</v>
      </c>
      <c r="E2026" s="2518">
        <v>14.757082285302609</v>
      </c>
      <c r="F2026" s="2516">
        <v>11.859858568439581</v>
      </c>
      <c r="G2026" s="2517">
        <v>0.12500987259369256</v>
      </c>
      <c r="H2026" s="2518">
        <v>13.838849617835052</v>
      </c>
      <c r="I2026" s="2516">
        <v>10.705835454365213</v>
      </c>
      <c r="J2026" s="2519">
        <v>5.3696916597203277E-2</v>
      </c>
    </row>
    <row r="2027" spans="1:10" x14ac:dyDescent="0.2">
      <c r="A2027" s="2520" t="s">
        <v>113</v>
      </c>
      <c r="B2027" s="2521">
        <v>3047.7</v>
      </c>
      <c r="C2027" s="2520"/>
      <c r="D2027" s="2522">
        <v>4502.243049875</v>
      </c>
      <c r="E2027" s="2523">
        <v>27.057610203896491</v>
      </c>
      <c r="F2027" s="2521">
        <v>21.745452387819341</v>
      </c>
      <c r="G2027" s="2522">
        <v>0.22920983558163688</v>
      </c>
      <c r="H2027" s="2523">
        <v>25.142021704506217</v>
      </c>
      <c r="I2027" s="2521">
        <v>19.450052193039923</v>
      </c>
      <c r="J2027" s="2524">
        <v>9.7555004919776436E-2</v>
      </c>
    </row>
    <row r="2028" spans="1:10" x14ac:dyDescent="0.2">
      <c r="A2028" s="923" t="s">
        <v>911</v>
      </c>
      <c r="B2028" s="2510">
        <v>0</v>
      </c>
      <c r="C2028" s="2511">
        <v>4620000.0000000009</v>
      </c>
      <c r="D2028" s="2512">
        <v>0</v>
      </c>
      <c r="E2028" s="2513">
        <v>0</v>
      </c>
      <c r="F2028" s="2510">
        <v>0</v>
      </c>
      <c r="G2028" s="2512">
        <v>0</v>
      </c>
      <c r="H2028" s="2513">
        <v>0</v>
      </c>
      <c r="I2028" s="2510">
        <v>0</v>
      </c>
      <c r="J2028" s="2514">
        <v>0</v>
      </c>
    </row>
    <row r="2029" spans="1:10" x14ac:dyDescent="0.2">
      <c r="A2029" s="923" t="s">
        <v>912</v>
      </c>
      <c r="B2029" s="2510">
        <v>0</v>
      </c>
      <c r="C2029" s="2511">
        <v>918000</v>
      </c>
      <c r="D2029" s="2512">
        <v>0</v>
      </c>
      <c r="E2029" s="2513">
        <v>0</v>
      </c>
      <c r="F2029" s="2510">
        <v>0</v>
      </c>
      <c r="G2029" s="2512">
        <v>0</v>
      </c>
      <c r="H2029" s="2513">
        <v>0</v>
      </c>
      <c r="I2029" s="2510">
        <v>0</v>
      </c>
      <c r="J2029" s="2514">
        <v>0</v>
      </c>
    </row>
    <row r="2030" spans="1:10" x14ac:dyDescent="0.2">
      <c r="A2030" s="923" t="s">
        <v>913</v>
      </c>
      <c r="B2030" s="2510">
        <v>0</v>
      </c>
      <c r="C2030" s="2511">
        <v>1310000.0000000002</v>
      </c>
      <c r="D2030" s="2512">
        <v>0</v>
      </c>
      <c r="E2030" s="2513">
        <v>0</v>
      </c>
      <c r="F2030" s="2510">
        <v>0</v>
      </c>
      <c r="G2030" s="2512">
        <v>0</v>
      </c>
      <c r="H2030" s="2513">
        <v>0</v>
      </c>
      <c r="I2030" s="2510">
        <v>0</v>
      </c>
      <c r="J2030" s="2514">
        <v>0</v>
      </c>
    </row>
    <row r="2031" spans="1:10" x14ac:dyDescent="0.2">
      <c r="A2031" s="897" t="s">
        <v>914</v>
      </c>
      <c r="B2031" s="2510">
        <v>29</v>
      </c>
      <c r="C2031" s="2511">
        <v>1335000</v>
      </c>
      <c r="D2031" s="2512">
        <v>38.715000000000003</v>
      </c>
      <c r="E2031" s="2513">
        <v>0.25746323322931991</v>
      </c>
      <c r="F2031" s="2510">
        <v>0.20691607416962332</v>
      </c>
      <c r="G2031" s="2512">
        <v>2.1810169084448827E-3</v>
      </c>
      <c r="H2031" s="2513">
        <v>0.21619742859439431</v>
      </c>
      <c r="I2031" s="2510">
        <v>0.16725191472602691</v>
      </c>
      <c r="J2031" s="2514">
        <v>8.3888008124617024E-4</v>
      </c>
    </row>
    <row r="2032" spans="1:10" x14ac:dyDescent="0.2">
      <c r="A2032" s="2520" t="s">
        <v>289</v>
      </c>
      <c r="B2032" s="2521">
        <v>29</v>
      </c>
      <c r="C2032" s="2520"/>
      <c r="D2032" s="2522">
        <v>38.715000000000003</v>
      </c>
      <c r="E2032" s="2523">
        <v>0.25746323322931991</v>
      </c>
      <c r="F2032" s="2521">
        <v>0.20691607416962332</v>
      </c>
      <c r="G2032" s="2522">
        <v>2.1810169084448827E-3</v>
      </c>
      <c r="H2032" s="2523">
        <v>0.21619742859439431</v>
      </c>
      <c r="I2032" s="2521">
        <v>0.16725191472602691</v>
      </c>
      <c r="J2032" s="2524">
        <v>8.3888008124617024E-4</v>
      </c>
    </row>
    <row r="2033" spans="1:10" x14ac:dyDescent="0.2">
      <c r="A2033" s="923" t="s">
        <v>952</v>
      </c>
      <c r="B2033" s="2510">
        <v>4.5</v>
      </c>
      <c r="C2033" s="2511">
        <v>8061000.0000000028</v>
      </c>
      <c r="D2033" s="2512">
        <v>36.274500000000018</v>
      </c>
      <c r="E2033" s="2513">
        <v>3.9951191363170338E-2</v>
      </c>
      <c r="F2033" s="2510">
        <v>3.2107666681493272E-2</v>
      </c>
      <c r="G2033" s="2512">
        <v>3.3843365820696459E-4</v>
      </c>
      <c r="H2033" s="2513">
        <v>0.20256886538931573</v>
      </c>
      <c r="I2033" s="2510">
        <v>0.15670875838122861</v>
      </c>
      <c r="J2033" s="2514">
        <v>7.8599910905758014E-4</v>
      </c>
    </row>
    <row r="2034" spans="1:10" x14ac:dyDescent="0.2">
      <c r="A2034" s="923" t="s">
        <v>290</v>
      </c>
      <c r="B2034" s="2510">
        <v>40.154720303399081</v>
      </c>
      <c r="C2034" s="2511">
        <v>12158464</v>
      </c>
      <c r="D2034" s="2512">
        <v>488.21972123894682</v>
      </c>
      <c r="E2034" s="2513">
        <v>0.35649531443903953</v>
      </c>
      <c r="F2034" s="2510">
        <v>0.28650541670891733</v>
      </c>
      <c r="G2034" s="2512">
        <v>3.0199353081237393E-3</v>
      </c>
      <c r="H2034" s="2513">
        <v>2.7263812042085052</v>
      </c>
      <c r="I2034" s="2510">
        <v>2.1091484743438191</v>
      </c>
      <c r="J2034" s="2514">
        <v>1.0578788568227051E-2</v>
      </c>
    </row>
    <row r="2035" spans="1:10" x14ac:dyDescent="0.2">
      <c r="A2035" s="923" t="s">
        <v>75</v>
      </c>
      <c r="B2035" s="2510">
        <v>40.014479696600908</v>
      </c>
      <c r="C2035" s="2511">
        <v>13258464</v>
      </c>
      <c r="D2035" s="2512">
        <v>530.53053853611402</v>
      </c>
      <c r="E2035" s="2513">
        <v>0.35525025236813268</v>
      </c>
      <c r="F2035" s="2510">
        <v>0.2855047947848538</v>
      </c>
      <c r="G2035" s="2512">
        <v>3.0093881655486568E-3</v>
      </c>
      <c r="H2035" s="2513">
        <v>2.9626588718147246</v>
      </c>
      <c r="I2035" s="2510">
        <v>2.2919346090867947</v>
      </c>
      <c r="J2035" s="2514">
        <v>1.1495583140145932E-2</v>
      </c>
    </row>
    <row r="2036" spans="1:10" x14ac:dyDescent="0.2">
      <c r="A2036" s="923" t="s">
        <v>205</v>
      </c>
      <c r="B2036" s="2510">
        <v>348</v>
      </c>
      <c r="C2036" s="2511">
        <v>3219999.9999999995</v>
      </c>
      <c r="D2036" s="2512">
        <v>1120.5599999999997</v>
      </c>
      <c r="E2036" s="2513">
        <v>3.0895587987518391</v>
      </c>
      <c r="F2036" s="2510">
        <v>2.4829928900354794</v>
      </c>
      <c r="G2036" s="2512">
        <v>2.6172202901338593E-2</v>
      </c>
      <c r="H2036" s="2513">
        <v>6.2575795062826911</v>
      </c>
      <c r="I2036" s="2510">
        <v>4.8409093520701703</v>
      </c>
      <c r="J2036" s="2514">
        <v>2.4280394261686895E-2</v>
      </c>
    </row>
    <row r="2037" spans="1:10" x14ac:dyDescent="0.2">
      <c r="A2037" s="923" t="s">
        <v>93</v>
      </c>
      <c r="B2037" s="2510">
        <v>565.5</v>
      </c>
      <c r="C2037" s="2511">
        <v>120000</v>
      </c>
      <c r="D2037" s="2512">
        <v>67.86</v>
      </c>
      <c r="E2037" s="2513">
        <v>5.0205330479717389</v>
      </c>
      <c r="F2037" s="2510">
        <v>4.0348634463076545</v>
      </c>
      <c r="G2037" s="2512">
        <v>4.2529829714675213E-2</v>
      </c>
      <c r="H2037" s="2513">
        <v>0.37895279618792704</v>
      </c>
      <c r="I2037" s="2510">
        <v>0.29316065951977743</v>
      </c>
      <c r="J2037" s="2514">
        <v>1.4703965469033994E-3</v>
      </c>
    </row>
    <row r="2038" spans="1:10" x14ac:dyDescent="0.2">
      <c r="A2038" s="897" t="s">
        <v>219</v>
      </c>
      <c r="B2038" s="2510">
        <v>636.75</v>
      </c>
      <c r="C2038" s="2511">
        <v>934000</v>
      </c>
      <c r="D2038" s="2512">
        <v>594.72450000000003</v>
      </c>
      <c r="E2038" s="2513">
        <v>5.653093577888602</v>
      </c>
      <c r="F2038" s="2510">
        <v>4.5432348354312975</v>
      </c>
      <c r="G2038" s="2512">
        <v>4.7888362636285493E-2</v>
      </c>
      <c r="H2038" s="2513">
        <v>3.3211392902515007</v>
      </c>
      <c r="I2038" s="2510">
        <v>2.5692576871878852</v>
      </c>
      <c r="J2038" s="2514">
        <v>1.2886543636293114E-2</v>
      </c>
    </row>
    <row r="2039" spans="1:10" x14ac:dyDescent="0.2">
      <c r="A2039" s="2515" t="s">
        <v>1839</v>
      </c>
      <c r="B2039" s="2516">
        <v>1634.9192</v>
      </c>
      <c r="C2039" s="2515"/>
      <c r="D2039" s="2517">
        <v>2838.1692597750607</v>
      </c>
      <c r="E2039" s="2518">
        <v>14.514882182782523</v>
      </c>
      <c r="F2039" s="2516">
        <v>11.665209049949697</v>
      </c>
      <c r="G2039" s="2517">
        <v>0.12295815238417866</v>
      </c>
      <c r="H2039" s="2518">
        <v>15.849280534134666</v>
      </c>
      <c r="I2039" s="2516">
        <v>12.261119540589675</v>
      </c>
      <c r="J2039" s="2519">
        <v>6.1497705262313976E-2</v>
      </c>
    </row>
    <row r="2040" spans="1:10" x14ac:dyDescent="0.2">
      <c r="A2040" s="923" t="s">
        <v>958</v>
      </c>
      <c r="B2040" s="2510">
        <v>156</v>
      </c>
      <c r="C2040" s="2511">
        <v>2560000.0000000005</v>
      </c>
      <c r="D2040" s="2512">
        <v>399.36000000000007</v>
      </c>
      <c r="E2040" s="2513">
        <v>1.3849746339232383</v>
      </c>
      <c r="F2040" s="2510">
        <v>1.1130657782917668</v>
      </c>
      <c r="G2040" s="2512">
        <v>1.1732366817841438E-2</v>
      </c>
      <c r="H2040" s="2513">
        <v>2.2301589844622836</v>
      </c>
      <c r="I2040" s="2510">
        <v>1.7252673295876562</v>
      </c>
      <c r="J2040" s="2514">
        <v>8.6533681840751803E-3</v>
      </c>
    </row>
    <row r="2041" spans="1:10" x14ac:dyDescent="0.2">
      <c r="A2041" s="923" t="s">
        <v>959</v>
      </c>
      <c r="B2041" s="2510">
        <v>15.5</v>
      </c>
      <c r="C2041" s="2511">
        <v>1687000</v>
      </c>
      <c r="D2041" s="2512">
        <v>26.148499999999999</v>
      </c>
      <c r="E2041" s="2513">
        <v>0.13760965913980894</v>
      </c>
      <c r="F2041" s="2510">
        <v>0.11059307412514348</v>
      </c>
      <c r="G2041" s="2512">
        <v>1.1657159338239889E-3</v>
      </c>
      <c r="H2041" s="2513">
        <v>0.14602191557795477</v>
      </c>
      <c r="I2041" s="2510">
        <v>0.11296362371725464</v>
      </c>
      <c r="J2041" s="2514">
        <v>5.6658803576044119E-4</v>
      </c>
    </row>
    <row r="2042" spans="1:10" x14ac:dyDescent="0.2">
      <c r="A2042" s="923" t="s">
        <v>960</v>
      </c>
      <c r="B2042" s="2510">
        <v>0</v>
      </c>
      <c r="C2042" s="2511">
        <v>1100000</v>
      </c>
      <c r="D2042" s="2512">
        <v>0</v>
      </c>
      <c r="E2042" s="2513">
        <v>0</v>
      </c>
      <c r="F2042" s="2510">
        <v>0</v>
      </c>
      <c r="G2042" s="2512">
        <v>0</v>
      </c>
      <c r="H2042" s="2513">
        <v>0</v>
      </c>
      <c r="I2042" s="2510">
        <v>0</v>
      </c>
      <c r="J2042" s="2514">
        <v>0</v>
      </c>
    </row>
    <row r="2043" spans="1:10" x14ac:dyDescent="0.2">
      <c r="A2043" s="923" t="s">
        <v>962</v>
      </c>
      <c r="B2043" s="2510">
        <v>1489.9</v>
      </c>
      <c r="C2043" s="2511">
        <v>1265000.0000000002</v>
      </c>
      <c r="D2043" s="2512">
        <v>1884.7235000000005</v>
      </c>
      <c r="E2043" s="2513">
        <v>13.22739555821944</v>
      </c>
      <c r="F2043" s="2510">
        <v>10.630491686390405</v>
      </c>
      <c r="G2043" s="2512">
        <v>0.1120516238583459</v>
      </c>
      <c r="H2043" s="2513">
        <v>10.524922492869095</v>
      </c>
      <c r="I2043" s="2510">
        <v>8.1421571510819835</v>
      </c>
      <c r="J2043" s="2514">
        <v>4.0838357298374442E-2</v>
      </c>
    </row>
    <row r="2044" spans="1:10" x14ac:dyDescent="0.2">
      <c r="A2044" s="923" t="s">
        <v>963</v>
      </c>
      <c r="B2044" s="2510">
        <v>32</v>
      </c>
      <c r="C2044" s="2511">
        <v>1750000</v>
      </c>
      <c r="D2044" s="2512">
        <v>56</v>
      </c>
      <c r="E2044" s="2513">
        <v>0.28409736080476683</v>
      </c>
      <c r="F2044" s="2510">
        <v>0.22832118529061882</v>
      </c>
      <c r="G2044" s="2512">
        <v>2.4066393472495259E-3</v>
      </c>
      <c r="H2044" s="2513">
        <v>0.31272261400713108</v>
      </c>
      <c r="I2044" s="2510">
        <v>0.24192450535083315</v>
      </c>
      <c r="J2044" s="2514">
        <v>1.2134130065810547E-3</v>
      </c>
    </row>
    <row r="2045" spans="1:10" x14ac:dyDescent="0.2">
      <c r="A2045" s="2159" t="s">
        <v>1497</v>
      </c>
      <c r="B2045" s="2510">
        <v>0</v>
      </c>
      <c r="C2045" s="2511">
        <v>5000000</v>
      </c>
      <c r="D2045" s="2512">
        <v>0</v>
      </c>
      <c r="E2045" s="2513">
        <v>0</v>
      </c>
      <c r="F2045" s="2510">
        <v>0</v>
      </c>
      <c r="G2045" s="2512">
        <v>0</v>
      </c>
      <c r="H2045" s="2513">
        <v>0</v>
      </c>
      <c r="I2045" s="2510">
        <v>0</v>
      </c>
      <c r="J2045" s="2514">
        <v>0</v>
      </c>
    </row>
    <row r="2046" spans="1:10" x14ac:dyDescent="0.2">
      <c r="A2046" s="2159" t="s">
        <v>1577</v>
      </c>
      <c r="B2046" s="2510">
        <v>0</v>
      </c>
      <c r="C2046" s="2511">
        <v>1749999.9999999998</v>
      </c>
      <c r="D2046" s="2512">
        <v>0</v>
      </c>
      <c r="E2046" s="2513">
        <v>0</v>
      </c>
      <c r="F2046" s="2510">
        <v>0</v>
      </c>
      <c r="G2046" s="2512">
        <v>0</v>
      </c>
      <c r="H2046" s="2513">
        <v>0</v>
      </c>
      <c r="I2046" s="2510">
        <v>0</v>
      </c>
      <c r="J2046" s="2514">
        <v>0</v>
      </c>
    </row>
    <row r="2047" spans="1:10" x14ac:dyDescent="0.2">
      <c r="A2047" s="923" t="s">
        <v>961</v>
      </c>
      <c r="B2047" s="2510">
        <v>0</v>
      </c>
      <c r="C2047" s="2511">
        <v>1321000</v>
      </c>
      <c r="D2047" s="2512">
        <v>0</v>
      </c>
      <c r="E2047" s="2513">
        <v>0</v>
      </c>
      <c r="F2047" s="2510">
        <v>0</v>
      </c>
      <c r="G2047" s="2512">
        <v>0</v>
      </c>
      <c r="H2047" s="2513">
        <v>0</v>
      </c>
      <c r="I2047" s="2510">
        <v>0</v>
      </c>
      <c r="J2047" s="2514">
        <v>0</v>
      </c>
    </row>
    <row r="2048" spans="1:10" x14ac:dyDescent="0.2">
      <c r="A2048" s="923" t="s">
        <v>966</v>
      </c>
      <c r="B2048" s="2510">
        <v>10.9</v>
      </c>
      <c r="C2048" s="2511">
        <v>2879999.9999999995</v>
      </c>
      <c r="D2048" s="2512">
        <v>31.391999999999996</v>
      </c>
      <c r="E2048" s="2513">
        <v>9.677066352412371E-2</v>
      </c>
      <c r="F2048" s="2510">
        <v>7.7771903739617038E-2</v>
      </c>
      <c r="G2048" s="2512">
        <v>8.1976152765686971E-4</v>
      </c>
      <c r="H2048" s="2513">
        <v>0.17530336248056888</v>
      </c>
      <c r="I2048" s="2510">
        <v>0.13561596557095273</v>
      </c>
      <c r="J2048" s="2514">
        <v>6.8020466254629399E-4</v>
      </c>
    </row>
    <row r="2049" spans="1:10" x14ac:dyDescent="0.2">
      <c r="A2049" s="923" t="s">
        <v>965</v>
      </c>
      <c r="B2049" s="2510">
        <v>758.82500000000005</v>
      </c>
      <c r="C2049" s="2511">
        <v>1976000.0000000002</v>
      </c>
      <c r="D2049" s="2512">
        <v>1499.4382000000003</v>
      </c>
      <c r="E2049" s="2513">
        <v>6.736880619146163</v>
      </c>
      <c r="F2049" s="2510">
        <v>5.4142444821298072</v>
      </c>
      <c r="G2049" s="2512">
        <v>5.706931570864443E-2</v>
      </c>
      <c r="H2049" s="2513">
        <v>8.3733613115383481</v>
      </c>
      <c r="I2049" s="2510">
        <v>6.4776936578418516</v>
      </c>
      <c r="J2049" s="2514">
        <v>3.2489960972222946E-2</v>
      </c>
    </row>
    <row r="2050" spans="1:10" x14ac:dyDescent="0.2">
      <c r="A2050" s="923" t="s">
        <v>1010</v>
      </c>
      <c r="B2050" s="2510">
        <v>0</v>
      </c>
      <c r="C2050" s="2511">
        <v>1299999.9999999998</v>
      </c>
      <c r="D2050" s="2512">
        <v>0</v>
      </c>
      <c r="E2050" s="2513">
        <v>0</v>
      </c>
      <c r="F2050" s="2510">
        <v>0</v>
      </c>
      <c r="G2050" s="2512">
        <v>0</v>
      </c>
      <c r="H2050" s="2513">
        <v>0</v>
      </c>
      <c r="I2050" s="2510">
        <v>0</v>
      </c>
      <c r="J2050" s="2514">
        <v>0</v>
      </c>
    </row>
    <row r="2051" spans="1:10" x14ac:dyDescent="0.2">
      <c r="A2051" s="923" t="s">
        <v>1011</v>
      </c>
      <c r="B2051" s="2510">
        <v>0</v>
      </c>
      <c r="C2051" s="2511">
        <v>1674000</v>
      </c>
      <c r="D2051" s="2512">
        <v>0</v>
      </c>
      <c r="E2051" s="2513">
        <v>0</v>
      </c>
      <c r="F2051" s="2510">
        <v>0</v>
      </c>
      <c r="G2051" s="2512">
        <v>0</v>
      </c>
      <c r="H2051" s="2513">
        <v>0</v>
      </c>
      <c r="I2051" s="2510">
        <v>0</v>
      </c>
      <c r="J2051" s="2514">
        <v>0</v>
      </c>
    </row>
    <row r="2052" spans="1:10" x14ac:dyDescent="0.2">
      <c r="A2052" s="923" t="s">
        <v>967</v>
      </c>
      <c r="B2052" s="2510">
        <v>18</v>
      </c>
      <c r="C2052" s="2511">
        <v>2320999.9999999995</v>
      </c>
      <c r="D2052" s="2512">
        <v>41.777999999999992</v>
      </c>
      <c r="E2052" s="2513">
        <v>0.15980476545268135</v>
      </c>
      <c r="F2052" s="2510">
        <v>0.12843066672597309</v>
      </c>
      <c r="G2052" s="2512">
        <v>1.3537346328278584E-3</v>
      </c>
      <c r="H2052" s="2513">
        <v>0.23330223871410571</v>
      </c>
      <c r="I2052" s="2510">
        <v>0.18048432115262686</v>
      </c>
      <c r="J2052" s="2514">
        <v>9.0524943908827302E-4</v>
      </c>
    </row>
    <row r="2053" spans="1:10" x14ac:dyDescent="0.2">
      <c r="A2053" s="923" t="s">
        <v>968</v>
      </c>
      <c r="B2053" s="2510">
        <v>240</v>
      </c>
      <c r="C2053" s="2511">
        <v>1335000.0000000002</v>
      </c>
      <c r="D2053" s="2512">
        <v>320.40000000000003</v>
      </c>
      <c r="E2053" s="2513">
        <v>2.1307302060357509</v>
      </c>
      <c r="F2053" s="2510">
        <v>1.712408889679641</v>
      </c>
      <c r="G2053" s="2512">
        <v>1.8049795104371442E-2</v>
      </c>
      <c r="H2053" s="2513">
        <v>1.7892200987122286</v>
      </c>
      <c r="I2053" s="2510">
        <v>1.3841537770429813</v>
      </c>
      <c r="J2053" s="2514">
        <v>6.9424558447958914E-3</v>
      </c>
    </row>
    <row r="2054" spans="1:10" x14ac:dyDescent="0.2">
      <c r="A2054" s="923" t="s">
        <v>969</v>
      </c>
      <c r="B2054" s="2510">
        <v>882</v>
      </c>
      <c r="C2054" s="2511">
        <v>1774999.9999999998</v>
      </c>
      <c r="D2054" s="2512">
        <v>1565.5499999999997</v>
      </c>
      <c r="E2054" s="2513">
        <v>7.830433507181386</v>
      </c>
      <c r="F2054" s="2510">
        <v>6.2931026695726811</v>
      </c>
      <c r="G2054" s="2512">
        <v>6.6332997008565056E-2</v>
      </c>
      <c r="H2054" s="2513">
        <v>8.7425515778368581</v>
      </c>
      <c r="I2054" s="2510">
        <v>6.7633019527142277</v>
      </c>
      <c r="J2054" s="2514">
        <v>3.3922477365231601E-2</v>
      </c>
    </row>
    <row r="2055" spans="1:10" x14ac:dyDescent="0.2">
      <c r="A2055" s="923" t="s">
        <v>970</v>
      </c>
      <c r="B2055" s="2510">
        <v>6</v>
      </c>
      <c r="C2055" s="2511">
        <v>1821999.9999999995</v>
      </c>
      <c r="D2055" s="2512">
        <v>10.931999999999997</v>
      </c>
      <c r="E2055" s="2513">
        <v>5.3268255150893784E-2</v>
      </c>
      <c r="F2055" s="2510">
        <v>4.2810222241991026E-2</v>
      </c>
      <c r="G2055" s="2512">
        <v>4.5124487760928614E-4</v>
      </c>
      <c r="H2055" s="2513">
        <v>6.1047921720106361E-2</v>
      </c>
      <c r="I2055" s="2510">
        <v>4.722711950884477E-2</v>
      </c>
      <c r="J2055" s="2514">
        <v>2.3687555335614441E-4</v>
      </c>
    </row>
    <row r="2056" spans="1:10" x14ac:dyDescent="0.2">
      <c r="A2056" s="923" t="s">
        <v>971</v>
      </c>
      <c r="B2056" s="2510">
        <v>167</v>
      </c>
      <c r="C2056" s="2511">
        <v>1470000</v>
      </c>
      <c r="D2056" s="2512">
        <v>245.49</v>
      </c>
      <c r="E2056" s="2513">
        <v>1.4826331016998768</v>
      </c>
      <c r="F2056" s="2510">
        <v>1.1915511857354169</v>
      </c>
      <c r="G2056" s="2512">
        <v>1.2559649093458464E-2</v>
      </c>
      <c r="H2056" s="2513">
        <v>1.370897759153761</v>
      </c>
      <c r="I2056" s="2510">
        <v>1.0605365503317148</v>
      </c>
      <c r="J2056" s="2514">
        <v>5.319299267599698E-3</v>
      </c>
    </row>
    <row r="2057" spans="1:10" x14ac:dyDescent="0.2">
      <c r="A2057" s="923" t="s">
        <v>972</v>
      </c>
      <c r="B2057" s="2510">
        <v>364</v>
      </c>
      <c r="C2057" s="2511">
        <v>1270000</v>
      </c>
      <c r="D2057" s="2512">
        <v>462.28</v>
      </c>
      <c r="E2057" s="2513">
        <v>3.2316074791542229</v>
      </c>
      <c r="F2057" s="2510">
        <v>2.5971534826807892</v>
      </c>
      <c r="G2057" s="2512">
        <v>2.7375522574963361E-2</v>
      </c>
      <c r="H2057" s="2513">
        <v>2.5815251786288669</v>
      </c>
      <c r="I2057" s="2510">
        <v>1.9970867916711277</v>
      </c>
      <c r="J2057" s="2514">
        <v>1.0016724369326605E-2</v>
      </c>
    </row>
    <row r="2058" spans="1:10" x14ac:dyDescent="0.2">
      <c r="A2058" s="923" t="s">
        <v>973</v>
      </c>
      <c r="B2058" s="2510">
        <v>0</v>
      </c>
      <c r="C2058" s="2511">
        <v>7096999.9999999981</v>
      </c>
      <c r="D2058" s="2512">
        <v>0</v>
      </c>
      <c r="E2058" s="2513">
        <v>0</v>
      </c>
      <c r="F2058" s="2510">
        <v>0</v>
      </c>
      <c r="G2058" s="2512">
        <v>0</v>
      </c>
      <c r="H2058" s="2513">
        <v>0</v>
      </c>
      <c r="I2058" s="2510">
        <v>0</v>
      </c>
      <c r="J2058" s="2514">
        <v>0</v>
      </c>
    </row>
    <row r="2059" spans="1:10" x14ac:dyDescent="0.2">
      <c r="A2059" s="923" t="s">
        <v>293</v>
      </c>
      <c r="B2059" s="2510">
        <v>0</v>
      </c>
      <c r="C2059" s="2511">
        <v>1855999.9999999998</v>
      </c>
      <c r="D2059" s="2512">
        <v>0</v>
      </c>
      <c r="E2059" s="2513">
        <v>0</v>
      </c>
      <c r="F2059" s="2510">
        <v>0</v>
      </c>
      <c r="G2059" s="2512">
        <v>0</v>
      </c>
      <c r="H2059" s="2513">
        <v>0</v>
      </c>
      <c r="I2059" s="2510">
        <v>0</v>
      </c>
      <c r="J2059" s="2514">
        <v>0</v>
      </c>
    </row>
    <row r="2060" spans="1:10" x14ac:dyDescent="0.2">
      <c r="A2060" s="897" t="s">
        <v>975</v>
      </c>
      <c r="B2060" s="2510">
        <v>2412</v>
      </c>
      <c r="C2060" s="2511">
        <v>1652000.0000000005</v>
      </c>
      <c r="D2060" s="2512">
        <v>3984.6240000000012</v>
      </c>
      <c r="E2060" s="2513">
        <v>21.413838570659298</v>
      </c>
      <c r="F2060" s="2510">
        <v>17.209709341280394</v>
      </c>
      <c r="G2060" s="2512">
        <v>0.18140044079893303</v>
      </c>
      <c r="H2060" s="2513">
        <v>22.251464877063412</v>
      </c>
      <c r="I2060" s="2510">
        <v>17.213896253733189</v>
      </c>
      <c r="J2060" s="2514">
        <v>8.6339189070268385E-2</v>
      </c>
    </row>
    <row r="2061" spans="1:10" x14ac:dyDescent="0.2">
      <c r="A2061" s="923" t="s">
        <v>1161</v>
      </c>
      <c r="B2061" s="2510">
        <v>0</v>
      </c>
      <c r="C2061" s="2511">
        <v>0</v>
      </c>
      <c r="D2061" s="2512">
        <v>0</v>
      </c>
      <c r="E2061" s="2513">
        <v>0</v>
      </c>
      <c r="F2061" s="2510">
        <v>0</v>
      </c>
      <c r="G2061" s="2512">
        <v>0</v>
      </c>
      <c r="H2061" s="2513">
        <v>0</v>
      </c>
      <c r="I2061" s="2510">
        <v>0</v>
      </c>
      <c r="J2061" s="2514">
        <v>0</v>
      </c>
    </row>
    <row r="2062" spans="1:10" x14ac:dyDescent="0.2">
      <c r="A2062" s="2515" t="s">
        <v>294</v>
      </c>
      <c r="B2062" s="2516">
        <v>6552.125</v>
      </c>
      <c r="C2062" s="2515"/>
      <c r="D2062" s="2517">
        <v>10528.1162</v>
      </c>
      <c r="E2062" s="2518">
        <v>58.170044380091653</v>
      </c>
      <c r="F2062" s="2516">
        <v>46.749654567884242</v>
      </c>
      <c r="G2062" s="2517">
        <v>0.49276880728429068</v>
      </c>
      <c r="H2062" s="2518">
        <v>58.79250033276471</v>
      </c>
      <c r="I2062" s="2516">
        <v>45.482308999305239</v>
      </c>
      <c r="J2062" s="2519">
        <v>0.22812416306922695</v>
      </c>
    </row>
    <row r="2063" spans="1:10" x14ac:dyDescent="0.2">
      <c r="A2063" s="2520" t="s">
        <v>1840</v>
      </c>
      <c r="B2063" s="2521">
        <v>8187.0442000000003</v>
      </c>
      <c r="C2063" s="2520"/>
      <c r="D2063" s="2522">
        <v>13366.285459775061</v>
      </c>
      <c r="E2063" s="2523">
        <v>72.684926562874182</v>
      </c>
      <c r="F2063" s="2521">
        <v>58.414863617833944</v>
      </c>
      <c r="G2063" s="2522">
        <v>0.61572695966846924</v>
      </c>
      <c r="H2063" s="2523">
        <v>74.641780866899381</v>
      </c>
      <c r="I2063" s="2521">
        <v>57.743428539894914</v>
      </c>
      <c r="J2063" s="2524">
        <v>0.28962186833154091</v>
      </c>
    </row>
    <row r="2064" spans="1:10" x14ac:dyDescent="0.2">
      <c r="A2064" s="2525" t="s">
        <v>200</v>
      </c>
      <c r="B2064" s="2526">
        <v>11263.744200000001</v>
      </c>
      <c r="C2064" s="2527"/>
      <c r="D2064" s="2528">
        <v>17907.243509650063</v>
      </c>
      <c r="E2064" s="2529">
        <v>100</v>
      </c>
      <c r="F2064" s="2526">
        <v>80.367232079822912</v>
      </c>
      <c r="G2064" s="2528">
        <v>0.8471178121585512</v>
      </c>
      <c r="H2064" s="2529">
        <v>100</v>
      </c>
      <c r="I2064" s="2526">
        <v>77.360732647660868</v>
      </c>
      <c r="J2064" s="2530">
        <v>0.38801575333256355</v>
      </c>
    </row>
    <row r="2065" spans="1:10" x14ac:dyDescent="0.2">
      <c r="A2065" s="2550" t="s">
        <v>1857</v>
      </c>
      <c r="B2065" s="2510"/>
      <c r="C2065" s="2509"/>
      <c r="D2065" s="2512"/>
      <c r="E2065" s="2513"/>
      <c r="F2065" s="2510">
        <v>0</v>
      </c>
      <c r="G2065" s="2512"/>
      <c r="H2065" s="2513"/>
      <c r="I2065" s="2510">
        <v>0</v>
      </c>
      <c r="J2065" s="2514">
        <v>0</v>
      </c>
    </row>
    <row r="2066" spans="1:10" x14ac:dyDescent="0.2">
      <c r="A2066" s="2160" t="s">
        <v>1841</v>
      </c>
      <c r="B2066" s="2510">
        <v>0</v>
      </c>
      <c r="C2066" s="2511">
        <v>6074131.1697809063</v>
      </c>
      <c r="D2066" s="2512">
        <v>0</v>
      </c>
      <c r="E2066" s="2513">
        <v>0</v>
      </c>
      <c r="F2066" s="2510">
        <v>0</v>
      </c>
      <c r="G2066" s="2512">
        <v>0</v>
      </c>
      <c r="H2066" s="2513">
        <v>0</v>
      </c>
      <c r="I2066" s="2510">
        <v>0</v>
      </c>
      <c r="J2066" s="2514">
        <v>0</v>
      </c>
    </row>
    <row r="2067" spans="1:10" x14ac:dyDescent="0.2">
      <c r="A2067" s="2160" t="s">
        <v>1842</v>
      </c>
      <c r="B2067" s="2510">
        <v>2437.4699999999998</v>
      </c>
      <c r="C2067" s="2511">
        <v>1319748.8219296124</v>
      </c>
      <c r="D2067" s="2512">
        <v>3216.8481609887717</v>
      </c>
      <c r="E2067" s="2513">
        <v>91.620433017591324</v>
      </c>
      <c r="F2067" s="2510">
        <v>17.391438734697644</v>
      </c>
      <c r="G2067" s="2512">
        <v>0.18331597530438443</v>
      </c>
      <c r="H2067" s="2513">
        <v>71.044822840779659</v>
      </c>
      <c r="I2067" s="2510">
        <v>13.897042859570464</v>
      </c>
      <c r="J2067" s="2514">
        <v>6.9702953548930746E-2</v>
      </c>
    </row>
    <row r="2068" spans="1:10" x14ac:dyDescent="0.2">
      <c r="A2068" s="2547" t="s">
        <v>316</v>
      </c>
      <c r="B2068" s="2516">
        <v>2437.4699999999998</v>
      </c>
      <c r="C2068" s="2515"/>
      <c r="D2068" s="2517">
        <v>3216.8481609887717</v>
      </c>
      <c r="E2068" s="2518">
        <v>91.620433017591324</v>
      </c>
      <c r="F2068" s="2516">
        <v>17.391438734697644</v>
      </c>
      <c r="G2068" s="2517">
        <v>0.18331597530438443</v>
      </c>
      <c r="H2068" s="2518">
        <v>71.044822840779659</v>
      </c>
      <c r="I2068" s="2516">
        <v>13.897042859570464</v>
      </c>
      <c r="J2068" s="2519">
        <v>6.9702953548930746E-2</v>
      </c>
    </row>
    <row r="2069" spans="1:10" x14ac:dyDescent="0.2">
      <c r="A2069" s="2160" t="s">
        <v>1843</v>
      </c>
      <c r="B2069" s="2510">
        <v>0</v>
      </c>
      <c r="C2069" s="2511">
        <v>7593939.7198018646</v>
      </c>
      <c r="D2069" s="2512">
        <v>0</v>
      </c>
      <c r="E2069" s="2513">
        <v>0</v>
      </c>
      <c r="F2069" s="2510">
        <v>0</v>
      </c>
      <c r="G2069" s="2512">
        <v>0</v>
      </c>
      <c r="H2069" s="2513">
        <v>0</v>
      </c>
      <c r="I2069" s="2510">
        <v>0</v>
      </c>
      <c r="J2069" s="2514">
        <v>0</v>
      </c>
    </row>
    <row r="2070" spans="1:10" x14ac:dyDescent="0.2">
      <c r="A2070" s="2547" t="s">
        <v>322</v>
      </c>
      <c r="B2070" s="2516">
        <v>0</v>
      </c>
      <c r="C2070" s="2531"/>
      <c r="D2070" s="2517">
        <v>0</v>
      </c>
      <c r="E2070" s="2518">
        <v>0</v>
      </c>
      <c r="F2070" s="2516">
        <v>0</v>
      </c>
      <c r="G2070" s="2517">
        <v>0</v>
      </c>
      <c r="H2070" s="2518">
        <v>0</v>
      </c>
      <c r="I2070" s="2516">
        <v>0</v>
      </c>
      <c r="J2070" s="2519">
        <v>0</v>
      </c>
    </row>
    <row r="2071" spans="1:10" x14ac:dyDescent="0.2">
      <c r="A2071" s="2160" t="s">
        <v>1543</v>
      </c>
      <c r="B2071" s="2510">
        <v>59.4</v>
      </c>
      <c r="C2071" s="2511">
        <v>8640000</v>
      </c>
      <c r="D2071" s="2512">
        <v>513.21600000000001</v>
      </c>
      <c r="E2071" s="2513">
        <v>2.2327469553450605</v>
      </c>
      <c r="F2071" s="2510">
        <v>0.42382120019571112</v>
      </c>
      <c r="G2071" s="2512">
        <v>4.4673242883319321E-3</v>
      </c>
      <c r="H2071" s="2513">
        <v>11.334492016510456</v>
      </c>
      <c r="I2071" s="2510">
        <v>2.2171344096095211</v>
      </c>
      <c r="J2071" s="2514">
        <v>1.1120410171169689E-2</v>
      </c>
    </row>
    <row r="2072" spans="1:10" x14ac:dyDescent="0.2">
      <c r="A2072" s="2160" t="s">
        <v>212</v>
      </c>
      <c r="B2072" s="2510">
        <v>163.125</v>
      </c>
      <c r="C2072" s="2511">
        <v>4816000</v>
      </c>
      <c r="D2072" s="2512">
        <v>785.61</v>
      </c>
      <c r="E2072" s="2513">
        <v>6.1315967523680648</v>
      </c>
      <c r="F2072" s="2510">
        <v>1.1639029172041311</v>
      </c>
      <c r="G2072" s="2512">
        <v>1.2268220110002467E-2</v>
      </c>
      <c r="H2072" s="2513">
        <v>17.350375423000802</v>
      </c>
      <c r="I2072" s="2510">
        <v>3.3938984044405007</v>
      </c>
      <c r="J2072" s="2514">
        <v>1.7022667716073969E-2</v>
      </c>
    </row>
    <row r="2073" spans="1:10" x14ac:dyDescent="0.2">
      <c r="A2073" s="2547" t="s">
        <v>317</v>
      </c>
      <c r="B2073" s="2516">
        <v>222.52500000000001</v>
      </c>
      <c r="C2073" s="2531"/>
      <c r="D2073" s="2517">
        <v>1298.826</v>
      </c>
      <c r="E2073" s="2518">
        <v>8.3643437077131253</v>
      </c>
      <c r="F2073" s="2516">
        <v>1.5877241173998424</v>
      </c>
      <c r="G2073" s="2517">
        <v>1.6735544398334398E-2</v>
      </c>
      <c r="H2073" s="2518">
        <v>28.684867439511258</v>
      </c>
      <c r="I2073" s="2516">
        <v>5.6110328140500219</v>
      </c>
      <c r="J2073" s="2519">
        <v>2.8143077887243659E-2</v>
      </c>
    </row>
    <row r="2074" spans="1:10" x14ac:dyDescent="0.2">
      <c r="A2074" s="2160" t="s">
        <v>1844</v>
      </c>
      <c r="B2074" s="2510">
        <v>0.40500000000000003</v>
      </c>
      <c r="C2074" s="2511">
        <v>30220717.109895468</v>
      </c>
      <c r="D2074" s="2512">
        <v>12.239390429507665</v>
      </c>
      <c r="E2074" s="2513">
        <v>1.5223274695534507E-2</v>
      </c>
      <c r="F2074" s="2510">
        <v>2.8896900013343943E-3</v>
      </c>
      <c r="G2074" s="2512">
        <v>3.0459029238626813E-5</v>
      </c>
      <c r="H2074" s="2513">
        <v>0.27030971970906814</v>
      </c>
      <c r="I2074" s="2510">
        <v>5.2875151347399341E-2</v>
      </c>
      <c r="J2074" s="2514">
        <v>2.6520420606764787E-4</v>
      </c>
    </row>
    <row r="2075" spans="1:10" x14ac:dyDescent="0.2">
      <c r="A2075" s="2547" t="s">
        <v>318</v>
      </c>
      <c r="B2075" s="2516">
        <v>0.40500000000000003</v>
      </c>
      <c r="C2075" s="2515"/>
      <c r="D2075" s="2517">
        <v>12.239390429507665</v>
      </c>
      <c r="E2075" s="2518">
        <v>1.5223274695534507E-2</v>
      </c>
      <c r="F2075" s="2516">
        <v>2.8896900013343943E-3</v>
      </c>
      <c r="G2075" s="2517">
        <v>3.0459029238626813E-5</v>
      </c>
      <c r="H2075" s="2518">
        <v>0.27030971970906814</v>
      </c>
      <c r="I2075" s="2516">
        <v>5.2875151347399341E-2</v>
      </c>
      <c r="J2075" s="2519">
        <v>2.6520420606764787E-4</v>
      </c>
    </row>
    <row r="2076" spans="1:10" x14ac:dyDescent="0.2">
      <c r="A2076" s="2525" t="s">
        <v>136</v>
      </c>
      <c r="B2076" s="2526">
        <v>2660.4</v>
      </c>
      <c r="C2076" s="2527"/>
      <c r="D2076" s="2528">
        <v>4527.9135514182799</v>
      </c>
      <c r="E2076" s="2529">
        <v>99.999999999999972</v>
      </c>
      <c r="F2076" s="2526">
        <v>18.982052542098824</v>
      </c>
      <c r="G2076" s="2528">
        <v>0.20008197873195746</v>
      </c>
      <c r="H2076" s="2529">
        <v>99.999999999999986</v>
      </c>
      <c r="I2076" s="2526">
        <v>19.560950824967886</v>
      </c>
      <c r="J2076" s="2530">
        <v>9.8111235642242056E-2</v>
      </c>
    </row>
    <row r="2077" spans="1:10" x14ac:dyDescent="0.2">
      <c r="A2077" s="2550" t="s">
        <v>1858</v>
      </c>
      <c r="B2077" s="2510"/>
      <c r="C2077" s="2509"/>
      <c r="D2077" s="2512"/>
      <c r="E2077" s="2513"/>
      <c r="F2077" s="2510">
        <v>0</v>
      </c>
      <c r="G2077" s="2512"/>
      <c r="H2077" s="2513"/>
      <c r="I2077" s="2510">
        <v>0</v>
      </c>
      <c r="J2077" s="2514">
        <v>0</v>
      </c>
    </row>
    <row r="2078" spans="1:10" x14ac:dyDescent="0.2">
      <c r="A2078" s="2159" t="s">
        <v>1545</v>
      </c>
      <c r="B2078" s="2510">
        <v>60</v>
      </c>
      <c r="C2078" s="2511">
        <v>8600000</v>
      </c>
      <c r="D2078" s="2512">
        <v>516</v>
      </c>
      <c r="E2078" s="2513">
        <v>65.78947368421052</v>
      </c>
      <c r="F2078" s="2510">
        <v>0.42810222241991025</v>
      </c>
      <c r="G2078" s="2512">
        <v>4.5124487760928606E-3</v>
      </c>
      <c r="H2078" s="2513">
        <v>72.41495453014484</v>
      </c>
      <c r="I2078" s="2510">
        <v>2.2291615135898195</v>
      </c>
      <c r="J2078" s="2514">
        <v>1.118073413206829E-2</v>
      </c>
    </row>
    <row r="2079" spans="1:10" x14ac:dyDescent="0.2">
      <c r="A2079" s="2159" t="s">
        <v>214</v>
      </c>
      <c r="B2079" s="2510">
        <v>31.2</v>
      </c>
      <c r="C2079" s="2511">
        <v>6300000</v>
      </c>
      <c r="D2079" s="2512">
        <v>196.56</v>
      </c>
      <c r="E2079" s="2513">
        <v>34.210526315789473</v>
      </c>
      <c r="F2079" s="2510">
        <v>0.22261315565835332</v>
      </c>
      <c r="G2079" s="2512">
        <v>2.3464733635682879E-3</v>
      </c>
      <c r="H2079" s="2513">
        <v>27.585045469855174</v>
      </c>
      <c r="I2079" s="2510">
        <v>0.84915501378142433</v>
      </c>
      <c r="J2079" s="2514">
        <v>4.2590796530995014E-3</v>
      </c>
    </row>
    <row r="2080" spans="1:10" x14ac:dyDescent="0.2">
      <c r="A2080" s="2159" t="s">
        <v>215</v>
      </c>
      <c r="B2080" s="2510">
        <v>0</v>
      </c>
      <c r="C2080" s="2511">
        <v>6000000</v>
      </c>
      <c r="D2080" s="2512">
        <v>0</v>
      </c>
      <c r="E2080" s="2513">
        <v>0</v>
      </c>
      <c r="F2080" s="2510">
        <v>0</v>
      </c>
      <c r="G2080" s="2512">
        <v>0</v>
      </c>
      <c r="H2080" s="2513">
        <v>0</v>
      </c>
      <c r="I2080" s="2510">
        <v>0</v>
      </c>
      <c r="J2080" s="2514">
        <v>0</v>
      </c>
    </row>
    <row r="2081" spans="1:10" x14ac:dyDescent="0.2">
      <c r="A2081" s="2159" t="s">
        <v>216</v>
      </c>
      <c r="B2081" s="2510">
        <v>0</v>
      </c>
      <c r="C2081" s="2511">
        <v>15600000</v>
      </c>
      <c r="D2081" s="2512">
        <v>0</v>
      </c>
      <c r="E2081" s="2513">
        <v>0</v>
      </c>
      <c r="F2081" s="2510">
        <v>0</v>
      </c>
      <c r="G2081" s="2512">
        <v>0</v>
      </c>
      <c r="H2081" s="2513">
        <v>0</v>
      </c>
      <c r="I2081" s="2510">
        <v>0</v>
      </c>
      <c r="J2081" s="2514">
        <v>0</v>
      </c>
    </row>
    <row r="2082" spans="1:10" x14ac:dyDescent="0.2">
      <c r="A2082" s="2159" t="s">
        <v>1547</v>
      </c>
      <c r="B2082" s="2510">
        <v>0</v>
      </c>
      <c r="C2082" s="2511">
        <v>8000000</v>
      </c>
      <c r="D2082" s="2512">
        <v>0</v>
      </c>
      <c r="E2082" s="2513">
        <v>0</v>
      </c>
      <c r="F2082" s="2510">
        <v>0</v>
      </c>
      <c r="G2082" s="2512">
        <v>0</v>
      </c>
      <c r="H2082" s="2513">
        <v>0</v>
      </c>
      <c r="I2082" s="2510">
        <v>0</v>
      </c>
      <c r="J2082" s="2514">
        <v>0</v>
      </c>
    </row>
    <row r="2083" spans="1:10" x14ac:dyDescent="0.2">
      <c r="A2083" s="2159" t="s">
        <v>1548</v>
      </c>
      <c r="B2083" s="2510">
        <v>0</v>
      </c>
      <c r="C2083" s="2511">
        <v>6000000</v>
      </c>
      <c r="D2083" s="2512">
        <v>0</v>
      </c>
      <c r="E2083" s="2513">
        <v>0</v>
      </c>
      <c r="F2083" s="2510">
        <v>0</v>
      </c>
      <c r="G2083" s="2512">
        <v>0</v>
      </c>
      <c r="H2083" s="2513">
        <v>0</v>
      </c>
      <c r="I2083" s="2510">
        <v>0</v>
      </c>
      <c r="J2083" s="2514">
        <v>0</v>
      </c>
    </row>
    <row r="2084" spans="1:10" x14ac:dyDescent="0.2">
      <c r="A2084" s="2525" t="s">
        <v>128</v>
      </c>
      <c r="B2084" s="2526">
        <v>91.2</v>
      </c>
      <c r="C2084" s="2527"/>
      <c r="D2084" s="2528">
        <v>712.56</v>
      </c>
      <c r="E2084" s="2529">
        <v>100</v>
      </c>
      <c r="F2084" s="2526">
        <v>0.65071537807826363</v>
      </c>
      <c r="G2084" s="2528">
        <v>6.8589221396611498E-3</v>
      </c>
      <c r="H2084" s="2529">
        <v>100.00000000000001</v>
      </c>
      <c r="I2084" s="2526">
        <v>3.0783165273712441</v>
      </c>
      <c r="J2084" s="2530">
        <v>1.5439813785167789E-2</v>
      </c>
    </row>
    <row r="2085" spans="1:10" ht="14.25" thickBot="1" x14ac:dyDescent="0.25">
      <c r="A2085" s="2533" t="s">
        <v>1845</v>
      </c>
      <c r="B2085" s="2526">
        <v>14015.344200000001</v>
      </c>
      <c r="C2085" s="2534"/>
      <c r="D2085" s="2528">
        <v>23147.717061068342</v>
      </c>
      <c r="E2085" s="2535"/>
      <c r="F2085" s="2536">
        <v>100</v>
      </c>
      <c r="G2085" s="2537">
        <v>1.0540587130301697</v>
      </c>
      <c r="H2085" s="2538"/>
      <c r="I2085" s="2536">
        <v>100</v>
      </c>
      <c r="J2085" s="2539">
        <v>0.50156680275997334</v>
      </c>
    </row>
    <row r="2086" spans="1:10" ht="15" thickBot="1" x14ac:dyDescent="0.25">
      <c r="A2086" s="2540" t="s">
        <v>1846</v>
      </c>
      <c r="B2086" s="2541">
        <v>1329654.982852824</v>
      </c>
      <c r="C2086" s="2542"/>
      <c r="D2086" s="2543">
        <v>4615081.5671398742</v>
      </c>
      <c r="E2086" s="2544"/>
      <c r="F2086" s="2101"/>
      <c r="G2086" s="2101"/>
      <c r="H2086" s="2101"/>
      <c r="I2086" s="2101"/>
      <c r="J2086" s="2101"/>
    </row>
    <row r="2087" spans="1:10" ht="16.5" thickBot="1" x14ac:dyDescent="0.3">
      <c r="A2087" s="2545" t="s">
        <v>1847</v>
      </c>
      <c r="B2087" s="2552">
        <v>1.0540587130301697</v>
      </c>
      <c r="C2087" s="2546"/>
      <c r="D2087" s="2553">
        <v>0.50156680275997345</v>
      </c>
      <c r="E2087" s="2544"/>
      <c r="F2087" s="2101"/>
      <c r="G2087" s="2101"/>
      <c r="H2087" s="2101"/>
      <c r="I2087" s="2101"/>
      <c r="J2087" s="2101"/>
    </row>
    <row r="2088" spans="1:10" x14ac:dyDescent="0.2">
      <c r="A2088" s="471" t="s">
        <v>2035</v>
      </c>
      <c r="B2088" s="375"/>
      <c r="C2088" s="375"/>
      <c r="D2088" s="1794"/>
      <c r="E2088" s="375"/>
      <c r="F2088" s="375"/>
      <c r="H2088" s="375"/>
      <c r="I2088" s="375"/>
      <c r="J2088" s="375"/>
    </row>
    <row r="2089" spans="1:10" x14ac:dyDescent="0.2">
      <c r="A2089" s="375" t="s">
        <v>1848</v>
      </c>
      <c r="B2089" s="375"/>
      <c r="C2089" s="375"/>
      <c r="D2089" s="375"/>
      <c r="E2089" s="375"/>
      <c r="F2089" s="375"/>
      <c r="G2089" s="375"/>
      <c r="H2089" s="375"/>
      <c r="I2089" s="375"/>
      <c r="J2089" s="375"/>
    </row>
    <row r="2090" spans="1:10" x14ac:dyDescent="0.2">
      <c r="A2090" s="375" t="s">
        <v>2036</v>
      </c>
      <c r="B2090" s="375"/>
      <c r="C2090" s="375"/>
      <c r="D2090" s="375"/>
      <c r="E2090" s="375"/>
      <c r="F2090" s="375"/>
      <c r="G2090" s="375"/>
      <c r="H2090" s="375"/>
      <c r="I2090" s="375"/>
      <c r="J2090" s="375"/>
    </row>
    <row r="2094" spans="1:10" ht="13.5" thickBot="1" x14ac:dyDescent="0.25">
      <c r="A2094" s="3564" t="s">
        <v>2033</v>
      </c>
      <c r="B2094" s="3564"/>
      <c r="C2094" s="3564"/>
      <c r="D2094" s="3564"/>
      <c r="E2094" s="3564"/>
      <c r="F2094" s="3564"/>
      <c r="G2094" s="3564"/>
      <c r="H2094" s="3564"/>
      <c r="I2094" s="3564"/>
      <c r="J2094" s="3564"/>
    </row>
    <row r="2095" spans="1:10" ht="13.5" customHeight="1" thickBot="1" x14ac:dyDescent="0.25">
      <c r="A2095" s="3569" t="s">
        <v>384</v>
      </c>
      <c r="B2095" s="3575" t="s">
        <v>1270</v>
      </c>
      <c r="C2095" s="3575" t="s">
        <v>1837</v>
      </c>
      <c r="D2095" s="3577" t="s">
        <v>1849</v>
      </c>
      <c r="E2095" s="3571" t="s">
        <v>1854</v>
      </c>
      <c r="F2095" s="3572"/>
      <c r="G2095" s="3573"/>
      <c r="H2095" s="3571" t="s">
        <v>1855</v>
      </c>
      <c r="I2095" s="3572"/>
      <c r="J2095" s="3574"/>
    </row>
    <row r="2096" spans="1:10" ht="13.5" customHeight="1" thickBot="1" x14ac:dyDescent="0.25">
      <c r="A2096" s="3570"/>
      <c r="B2096" s="3576"/>
      <c r="C2096" s="3576"/>
      <c r="D2096" s="3578"/>
      <c r="E2096" s="2500" t="s">
        <v>1853</v>
      </c>
      <c r="F2096" s="2499" t="s">
        <v>1229</v>
      </c>
      <c r="G2096" s="2501" t="s">
        <v>1838</v>
      </c>
      <c r="H2096" s="2500" t="s">
        <v>1853</v>
      </c>
      <c r="I2096" s="2499" t="s">
        <v>1229</v>
      </c>
      <c r="J2096" s="2502" t="s">
        <v>1838</v>
      </c>
    </row>
    <row r="2097" spans="1:10" x14ac:dyDescent="0.2">
      <c r="A2097" s="2551" t="s">
        <v>1856</v>
      </c>
      <c r="B2097" s="2503"/>
      <c r="C2097" s="2503"/>
      <c r="D2097" s="2504"/>
      <c r="E2097" s="2505"/>
      <c r="F2097" s="2506"/>
      <c r="G2097" s="2507"/>
      <c r="H2097" s="2505"/>
      <c r="I2097" s="2506"/>
      <c r="J2097" s="2508"/>
    </row>
    <row r="2098" spans="1:10" x14ac:dyDescent="0.2">
      <c r="A2098" s="923" t="s">
        <v>416</v>
      </c>
      <c r="B2098" s="2510">
        <v>0</v>
      </c>
      <c r="C2098" s="2511">
        <v>3800000</v>
      </c>
      <c r="D2098" s="2512">
        <v>0</v>
      </c>
      <c r="E2098" s="2513">
        <v>0</v>
      </c>
      <c r="F2098" s="2510">
        <v>0</v>
      </c>
      <c r="G2098" s="2512">
        <v>0</v>
      </c>
      <c r="H2098" s="2513">
        <v>0</v>
      </c>
      <c r="I2098" s="2510">
        <v>0</v>
      </c>
      <c r="J2098" s="2514">
        <v>0</v>
      </c>
    </row>
    <row r="2099" spans="1:10" x14ac:dyDescent="0.2">
      <c r="A2099" s="923" t="s">
        <v>417</v>
      </c>
      <c r="B2099" s="2510">
        <v>124.69999999999999</v>
      </c>
      <c r="C2099" s="2511">
        <v>1006400</v>
      </c>
      <c r="D2099" s="2512">
        <v>125.49807999999999</v>
      </c>
      <c r="E2099" s="2513">
        <v>0.43407276253461247</v>
      </c>
      <c r="F2099" s="2510">
        <v>0.33736058090407894</v>
      </c>
      <c r="G2099" s="2512">
        <v>9.3783727063129953E-3</v>
      </c>
      <c r="H2099" s="2513">
        <v>0.10749803611929093</v>
      </c>
      <c r="I2099" s="2510">
        <v>8.0303208568173787E-2</v>
      </c>
      <c r="J2099" s="2514">
        <v>2.7193036173741017E-3</v>
      </c>
    </row>
    <row r="2100" spans="1:10" x14ac:dyDescent="0.2">
      <c r="A2100" s="923" t="s">
        <v>285</v>
      </c>
      <c r="B2100" s="2510">
        <v>1155.52</v>
      </c>
      <c r="C2100" s="2511">
        <v>1367762.75</v>
      </c>
      <c r="D2100" s="2512">
        <v>1580.4772128799998</v>
      </c>
      <c r="E2100" s="2513">
        <v>4.0222915682758247</v>
      </c>
      <c r="F2100" s="2510">
        <v>3.1261178704593529</v>
      </c>
      <c r="G2100" s="2512">
        <v>8.6903746829180381E-2</v>
      </c>
      <c r="H2100" s="2513">
        <v>1.3537912015537648</v>
      </c>
      <c r="I2100" s="2510">
        <v>1.0113094261135203</v>
      </c>
      <c r="J2100" s="2514">
        <v>3.4245921548456536E-2</v>
      </c>
    </row>
    <row r="2101" spans="1:10" x14ac:dyDescent="0.2">
      <c r="A2101" s="923" t="s">
        <v>206</v>
      </c>
      <c r="B2101" s="2510">
        <v>956.8</v>
      </c>
      <c r="C2101" s="2511">
        <v>5133502</v>
      </c>
      <c r="D2101" s="2512">
        <v>4911.7347135999998</v>
      </c>
      <c r="E2101" s="2513">
        <v>3.3305598972984538</v>
      </c>
      <c r="F2101" s="2510">
        <v>2.5885052430555153</v>
      </c>
      <c r="G2101" s="2512">
        <v>7.1958516482760818E-2</v>
      </c>
      <c r="H2101" s="2513">
        <v>4.2072503073429326</v>
      </c>
      <c r="I2101" s="2510">
        <v>3.1429011275531873</v>
      </c>
      <c r="J2101" s="2514">
        <v>0.1064279068992484</v>
      </c>
    </row>
    <row r="2102" spans="1:10" x14ac:dyDescent="0.2">
      <c r="A2102" s="923" t="s">
        <v>435</v>
      </c>
      <c r="B2102" s="2510">
        <v>0</v>
      </c>
      <c r="C2102" s="2511">
        <v>1029687.5</v>
      </c>
      <c r="D2102" s="2512">
        <v>0</v>
      </c>
      <c r="E2102" s="2513">
        <v>0</v>
      </c>
      <c r="F2102" s="2510">
        <v>0</v>
      </c>
      <c r="G2102" s="2512">
        <v>0</v>
      </c>
      <c r="H2102" s="2513">
        <v>0</v>
      </c>
      <c r="I2102" s="2510">
        <v>0</v>
      </c>
      <c r="J2102" s="2514">
        <v>0</v>
      </c>
    </row>
    <row r="2103" spans="1:10" x14ac:dyDescent="0.2">
      <c r="A2103" s="925" t="s">
        <v>437</v>
      </c>
      <c r="B2103" s="2510">
        <v>0</v>
      </c>
      <c r="C2103" s="2511">
        <v>7750000</v>
      </c>
      <c r="D2103" s="2512">
        <v>0</v>
      </c>
      <c r="E2103" s="2513">
        <v>0</v>
      </c>
      <c r="F2103" s="2510">
        <v>0</v>
      </c>
      <c r="G2103" s="2512">
        <v>0</v>
      </c>
      <c r="H2103" s="2513">
        <v>0</v>
      </c>
      <c r="I2103" s="2510">
        <v>0</v>
      </c>
      <c r="J2103" s="2514">
        <v>0</v>
      </c>
    </row>
    <row r="2104" spans="1:10" x14ac:dyDescent="0.2">
      <c r="A2104" s="2097" t="s">
        <v>436</v>
      </c>
      <c r="B2104" s="2510">
        <v>0</v>
      </c>
      <c r="C2104" s="2511">
        <v>0</v>
      </c>
      <c r="D2104" s="2512">
        <v>0</v>
      </c>
      <c r="E2104" s="2513">
        <v>0</v>
      </c>
      <c r="F2104" s="2510">
        <v>0</v>
      </c>
      <c r="G2104" s="2512">
        <v>0</v>
      </c>
      <c r="H2104" s="2513">
        <v>0</v>
      </c>
      <c r="I2104" s="2510">
        <v>0</v>
      </c>
      <c r="J2104" s="2514">
        <v>0</v>
      </c>
    </row>
    <row r="2105" spans="1:10" x14ac:dyDescent="0.2">
      <c r="A2105" s="2515" t="s">
        <v>286</v>
      </c>
      <c r="B2105" s="2516">
        <v>2237.02</v>
      </c>
      <c r="C2105" s="2515"/>
      <c r="D2105" s="2517">
        <v>6617.7100064799997</v>
      </c>
      <c r="E2105" s="2518">
        <v>7.7869242281088917</v>
      </c>
      <c r="F2105" s="2516">
        <v>6.051983694418948</v>
      </c>
      <c r="G2105" s="2517">
        <v>0.1682406360182542</v>
      </c>
      <c r="H2105" s="2518">
        <v>5.6685395450159879</v>
      </c>
      <c r="I2105" s="2516">
        <v>4.2345137622348812</v>
      </c>
      <c r="J2105" s="2519">
        <v>0.14339313206507906</v>
      </c>
    </row>
    <row r="2106" spans="1:10" x14ac:dyDescent="0.2">
      <c r="A2106" s="931" t="s">
        <v>418</v>
      </c>
      <c r="B2106" s="2510">
        <v>160.54000000000002</v>
      </c>
      <c r="C2106" s="2511">
        <v>3883500</v>
      </c>
      <c r="D2106" s="2512">
        <v>623.45709000000011</v>
      </c>
      <c r="E2106" s="2513">
        <v>0.5588295212294041</v>
      </c>
      <c r="F2106" s="2510">
        <v>0.43432131241652644</v>
      </c>
      <c r="G2106" s="2512">
        <v>1.2073808775232467E-2</v>
      </c>
      <c r="H2106" s="2513">
        <v>0.53403536356610415</v>
      </c>
      <c r="I2106" s="2510">
        <v>0.39893522459926645</v>
      </c>
      <c r="J2106" s="2514">
        <v>1.3509123965199559E-2</v>
      </c>
    </row>
    <row r="2107" spans="1:10" x14ac:dyDescent="0.2">
      <c r="A2107" s="931" t="s">
        <v>419</v>
      </c>
      <c r="B2107" s="2510">
        <v>130</v>
      </c>
      <c r="C2107" s="2511">
        <v>1010499.9999999999</v>
      </c>
      <c r="D2107" s="2512">
        <v>131.36499999999998</v>
      </c>
      <c r="E2107" s="2513">
        <v>0.45252172517642036</v>
      </c>
      <c r="F2107" s="2510">
        <v>0.35169908193689065</v>
      </c>
      <c r="G2107" s="2512">
        <v>9.7769723482011989E-3</v>
      </c>
      <c r="H2107" s="2513">
        <v>0.11252347059660715</v>
      </c>
      <c r="I2107" s="2510">
        <v>8.4057309829426455E-2</v>
      </c>
      <c r="J2107" s="2514">
        <v>2.8464285644557181E-3</v>
      </c>
    </row>
    <row r="2108" spans="1:10" x14ac:dyDescent="0.2">
      <c r="A2108" s="923" t="s">
        <v>97</v>
      </c>
      <c r="B2108" s="2510">
        <v>0</v>
      </c>
      <c r="C2108" s="2511">
        <v>998500</v>
      </c>
      <c r="D2108" s="2512">
        <v>0</v>
      </c>
      <c r="E2108" s="2513">
        <v>0</v>
      </c>
      <c r="F2108" s="2510">
        <v>0</v>
      </c>
      <c r="G2108" s="2512">
        <v>0</v>
      </c>
      <c r="H2108" s="2513">
        <v>0</v>
      </c>
      <c r="I2108" s="2510">
        <v>0</v>
      </c>
      <c r="J2108" s="2514">
        <v>0</v>
      </c>
    </row>
    <row r="2109" spans="1:10" x14ac:dyDescent="0.2">
      <c r="A2109" s="923" t="s">
        <v>423</v>
      </c>
      <c r="B2109" s="2510">
        <v>174.79999999999998</v>
      </c>
      <c r="C2109" s="2511">
        <v>1897499.9999999998</v>
      </c>
      <c r="D2109" s="2512">
        <v>331.68299999999994</v>
      </c>
      <c r="E2109" s="2513">
        <v>0.60846767354490983</v>
      </c>
      <c r="F2109" s="2510">
        <v>0.47289999632744983</v>
      </c>
      <c r="G2109" s="2512">
        <v>1.3146267434350534E-2</v>
      </c>
      <c r="H2109" s="2513">
        <v>0.28411009247436114</v>
      </c>
      <c r="I2109" s="2510">
        <v>0.21223598900889626</v>
      </c>
      <c r="J2109" s="2514">
        <v>7.1869368975325688E-3</v>
      </c>
    </row>
    <row r="2110" spans="1:10" x14ac:dyDescent="0.2">
      <c r="A2110" s="923" t="s">
        <v>424</v>
      </c>
      <c r="B2110" s="2510">
        <v>240</v>
      </c>
      <c r="C2110" s="2511">
        <v>1520140</v>
      </c>
      <c r="D2110" s="2512">
        <v>364.83359999999999</v>
      </c>
      <c r="E2110" s="2513">
        <v>0.83542472340262219</v>
      </c>
      <c r="F2110" s="2510">
        <v>0.64929061280656741</v>
      </c>
      <c r="G2110" s="2512">
        <v>1.8049795104371442E-2</v>
      </c>
      <c r="H2110" s="2513">
        <v>0.31250594041224328</v>
      </c>
      <c r="I2110" s="2510">
        <v>0.23344826210470862</v>
      </c>
      <c r="J2110" s="2514">
        <v>7.9052470621033891E-3</v>
      </c>
    </row>
    <row r="2111" spans="1:10" x14ac:dyDescent="0.2">
      <c r="A2111" s="923" t="s">
        <v>429</v>
      </c>
      <c r="B2111" s="2510">
        <v>380</v>
      </c>
      <c r="C2111" s="2511">
        <v>1595500</v>
      </c>
      <c r="D2111" s="2512">
        <v>606.29</v>
      </c>
      <c r="E2111" s="2513">
        <v>1.3227558120541518</v>
      </c>
      <c r="F2111" s="2510">
        <v>1.0280434702770651</v>
      </c>
      <c r="G2111" s="2512">
        <v>2.8578842248588122E-2</v>
      </c>
      <c r="H2111" s="2513">
        <v>0.5193305293496514</v>
      </c>
      <c r="I2111" s="2510">
        <v>0.38795041583742229</v>
      </c>
      <c r="J2111" s="2514">
        <v>1.3137145924286206E-2</v>
      </c>
    </row>
    <row r="2112" spans="1:10" x14ac:dyDescent="0.2">
      <c r="A2112" s="923" t="s">
        <v>430</v>
      </c>
      <c r="B2112" s="2510">
        <v>0</v>
      </c>
      <c r="C2112" s="2511">
        <v>949000</v>
      </c>
      <c r="D2112" s="2512">
        <v>0</v>
      </c>
      <c r="E2112" s="2513">
        <v>0</v>
      </c>
      <c r="F2112" s="2510">
        <v>0</v>
      </c>
      <c r="G2112" s="2512">
        <v>0</v>
      </c>
      <c r="H2112" s="2513">
        <v>0</v>
      </c>
      <c r="I2112" s="2510">
        <v>0</v>
      </c>
      <c r="J2112" s="2514">
        <v>0</v>
      </c>
    </row>
    <row r="2113" spans="1:10" x14ac:dyDescent="0.2">
      <c r="A2113" s="923" t="s">
        <v>287</v>
      </c>
      <c r="B2113" s="2510">
        <v>52.199999999999996</v>
      </c>
      <c r="C2113" s="2511">
        <v>1286500.0000000002</v>
      </c>
      <c r="D2113" s="2512">
        <v>67.155299999999997</v>
      </c>
      <c r="E2113" s="2513">
        <v>0.18170487734007032</v>
      </c>
      <c r="F2113" s="2510">
        <v>0.1412207082854284</v>
      </c>
      <c r="G2113" s="2512">
        <v>3.9258304352007885E-3</v>
      </c>
      <c r="H2113" s="2513">
        <v>5.7523293304581377E-2</v>
      </c>
      <c r="I2113" s="2510">
        <v>4.2971064277304329E-2</v>
      </c>
      <c r="J2113" s="2514">
        <v>1.455127044300941E-3</v>
      </c>
    </row>
    <row r="2114" spans="1:10" x14ac:dyDescent="0.2">
      <c r="A2114" s="923" t="s">
        <v>433</v>
      </c>
      <c r="B2114" s="2510">
        <v>85.8</v>
      </c>
      <c r="C2114" s="2511">
        <v>1540000</v>
      </c>
      <c r="D2114" s="2512">
        <v>132.13200000000001</v>
      </c>
      <c r="E2114" s="2513">
        <v>0.29866433861643743</v>
      </c>
      <c r="F2114" s="2510">
        <v>0.23212139407834784</v>
      </c>
      <c r="G2114" s="2512">
        <v>6.452801749812791E-3</v>
      </c>
      <c r="H2114" s="2513">
        <v>0.11318046067728008</v>
      </c>
      <c r="I2114" s="2510">
        <v>8.4548094716109926E-2</v>
      </c>
      <c r="J2114" s="2514">
        <v>2.8630479890279985E-3</v>
      </c>
    </row>
    <row r="2115" spans="1:10" x14ac:dyDescent="0.2">
      <c r="A2115" s="923" t="s">
        <v>434</v>
      </c>
      <c r="B2115" s="2510">
        <v>92.1</v>
      </c>
      <c r="C2115" s="2511">
        <v>905500</v>
      </c>
      <c r="D2115" s="2512">
        <v>83.396550000000005</v>
      </c>
      <c r="E2115" s="2513">
        <v>0.32059423760575623</v>
      </c>
      <c r="F2115" s="2510">
        <v>0.24916527266452024</v>
      </c>
      <c r="G2115" s="2512">
        <v>6.9266088713025404E-3</v>
      </c>
      <c r="H2115" s="2513">
        <v>7.1435079677109437E-2</v>
      </c>
      <c r="I2115" s="2510">
        <v>5.336345024972601E-2</v>
      </c>
      <c r="J2115" s="2514">
        <v>1.8070439013212008E-3</v>
      </c>
    </row>
    <row r="2116" spans="1:10" x14ac:dyDescent="0.2">
      <c r="A2116" s="897" t="s">
        <v>99</v>
      </c>
      <c r="B2116" s="2510">
        <v>507.5</v>
      </c>
      <c r="C2116" s="2511">
        <v>1688500</v>
      </c>
      <c r="D2116" s="2512">
        <v>856.91375000000005</v>
      </c>
      <c r="E2116" s="2513">
        <v>1.7665751963617951</v>
      </c>
      <c r="F2116" s="2510">
        <v>1.372979108330554</v>
      </c>
      <c r="G2116" s="2512">
        <v>3.8167795897785448E-2</v>
      </c>
      <c r="H2116" s="2513">
        <v>0.73400760592207503</v>
      </c>
      <c r="I2116" s="2510">
        <v>0.54831853675519127</v>
      </c>
      <c r="J2116" s="2514">
        <v>1.8567683745859754E-2</v>
      </c>
    </row>
    <row r="2117" spans="1:10" x14ac:dyDescent="0.2">
      <c r="A2117" s="2515" t="s">
        <v>288</v>
      </c>
      <c r="B2117" s="2516">
        <v>1822.94</v>
      </c>
      <c r="C2117" s="2515"/>
      <c r="D2117" s="2517">
        <v>3197.2262900000001</v>
      </c>
      <c r="E2117" s="2518">
        <v>6.3455381053315678</v>
      </c>
      <c r="F2117" s="2516">
        <v>4.9317409571233508</v>
      </c>
      <c r="G2117" s="2517">
        <v>0.13709872286484534</v>
      </c>
      <c r="H2117" s="2518">
        <v>2.7386518359800127</v>
      </c>
      <c r="I2117" s="2516">
        <v>2.0458283473780514</v>
      </c>
      <c r="J2117" s="2519">
        <v>6.927778509408733E-2</v>
      </c>
    </row>
    <row r="2118" spans="1:10" x14ac:dyDescent="0.2">
      <c r="A2118" s="2520" t="s">
        <v>113</v>
      </c>
      <c r="B2118" s="2521">
        <v>4059.96</v>
      </c>
      <c r="C2118" s="2520"/>
      <c r="D2118" s="2522">
        <v>9814.9362964800002</v>
      </c>
      <c r="E2118" s="2523">
        <v>14.13246233344046</v>
      </c>
      <c r="F2118" s="2521">
        <v>10.983724651542298</v>
      </c>
      <c r="G2118" s="2522">
        <v>0.30533935888309954</v>
      </c>
      <c r="H2118" s="2523">
        <v>8.4071913809960019</v>
      </c>
      <c r="I2118" s="2521">
        <v>6.2803421096129339</v>
      </c>
      <c r="J2118" s="2524">
        <v>0.21267091715916642</v>
      </c>
    </row>
    <row r="2119" spans="1:10" x14ac:dyDescent="0.2">
      <c r="A2119" s="923" t="s">
        <v>911</v>
      </c>
      <c r="B2119" s="2510">
        <v>73.599999999999994</v>
      </c>
      <c r="C2119" s="2511">
        <v>4620000.0000000009</v>
      </c>
      <c r="D2119" s="2512">
        <v>340.03200000000004</v>
      </c>
      <c r="E2119" s="2513">
        <v>0.2561969151768041</v>
      </c>
      <c r="F2119" s="2510">
        <v>0.19911578792734733</v>
      </c>
      <c r="G2119" s="2512">
        <v>5.5352704986739096E-3</v>
      </c>
      <c r="H2119" s="2513">
        <v>0.29126160509957394</v>
      </c>
      <c r="I2119" s="2510">
        <v>0.21757831367502414</v>
      </c>
      <c r="J2119" s="2514">
        <v>7.3678437759601648E-3</v>
      </c>
    </row>
    <row r="2120" spans="1:10" x14ac:dyDescent="0.2">
      <c r="A2120" s="923" t="s">
        <v>912</v>
      </c>
      <c r="B2120" s="2510">
        <v>129.80000000000001</v>
      </c>
      <c r="C2120" s="2511">
        <v>918000</v>
      </c>
      <c r="D2120" s="2512">
        <v>119.15640000000002</v>
      </c>
      <c r="E2120" s="2513">
        <v>0.45182553790691821</v>
      </c>
      <c r="F2120" s="2510">
        <v>0.35115800642621858</v>
      </c>
      <c r="G2120" s="2512">
        <v>9.7619308522808902E-3</v>
      </c>
      <c r="H2120" s="2513">
        <v>0.1020659359174633</v>
      </c>
      <c r="I2120" s="2510">
        <v>7.6245319780451973E-2</v>
      </c>
      <c r="J2120" s="2514">
        <v>2.5818915281674072E-3</v>
      </c>
    </row>
    <row r="2121" spans="1:10" x14ac:dyDescent="0.2">
      <c r="A2121" s="923" t="s">
        <v>913</v>
      </c>
      <c r="B2121" s="2510">
        <v>45</v>
      </c>
      <c r="C2121" s="2511">
        <v>1310000.0000000002</v>
      </c>
      <c r="D2121" s="2512">
        <v>58.95000000000001</v>
      </c>
      <c r="E2121" s="2513">
        <v>0.15664213563799165</v>
      </c>
      <c r="F2121" s="2510">
        <v>0.1217419899012314</v>
      </c>
      <c r="G2121" s="2512">
        <v>3.3843365820696455E-3</v>
      </c>
      <c r="H2121" s="2513">
        <v>5.049486995523917E-2</v>
      </c>
      <c r="I2121" s="2510">
        <v>3.7720689791380442E-2</v>
      </c>
      <c r="J2121" s="2514">
        <v>1.2773338703205926E-3</v>
      </c>
    </row>
    <row r="2122" spans="1:10" x14ac:dyDescent="0.2">
      <c r="A2122" s="897" t="s">
        <v>914</v>
      </c>
      <c r="B2122" s="2510">
        <v>2880</v>
      </c>
      <c r="C2122" s="2511">
        <v>1335000</v>
      </c>
      <c r="D2122" s="2512">
        <v>3844.8</v>
      </c>
      <c r="E2122" s="2513">
        <v>10.025096680831465</v>
      </c>
      <c r="F2122" s="2510">
        <v>7.7914873536788098</v>
      </c>
      <c r="G2122" s="2512">
        <v>0.21659754125245731</v>
      </c>
      <c r="H2122" s="2513">
        <v>3.2933448007447588</v>
      </c>
      <c r="I2122" s="2510">
        <v>2.4601952181492708</v>
      </c>
      <c r="J2122" s="2514">
        <v>8.3309470137550704E-2</v>
      </c>
    </row>
    <row r="2123" spans="1:10" x14ac:dyDescent="0.2">
      <c r="A2123" s="2520" t="s">
        <v>289</v>
      </c>
      <c r="B2123" s="2521">
        <v>3128.4</v>
      </c>
      <c r="C2123" s="2520"/>
      <c r="D2123" s="2522">
        <v>4362.9384</v>
      </c>
      <c r="E2123" s="2523">
        <v>10.889761269553182</v>
      </c>
      <c r="F2123" s="2521">
        <v>8.463503137933607</v>
      </c>
      <c r="G2123" s="2522">
        <v>0.23527907918548177</v>
      </c>
      <c r="H2123" s="2523">
        <v>3.7371672117170354</v>
      </c>
      <c r="I2123" s="2521">
        <v>2.7917395413961268</v>
      </c>
      <c r="J2123" s="2524">
        <v>9.453653931199886E-2</v>
      </c>
    </row>
    <row r="2124" spans="1:10" x14ac:dyDescent="0.2">
      <c r="A2124" s="923" t="s">
        <v>952</v>
      </c>
      <c r="B2124" s="2510">
        <v>282.39249999999998</v>
      </c>
      <c r="C2124" s="2511">
        <v>8061000.0000000028</v>
      </c>
      <c r="D2124" s="2512">
        <v>2276.3659425000005</v>
      </c>
      <c r="E2124" s="2513">
        <v>0.98299031751447918</v>
      </c>
      <c r="F2124" s="2510">
        <v>0.76397833073741073</v>
      </c>
      <c r="G2124" s="2512">
        <v>2.1238028183380053E-2</v>
      </c>
      <c r="H2124" s="2513">
        <v>1.9498694187798635</v>
      </c>
      <c r="I2124" s="2510">
        <v>1.4565919180442048</v>
      </c>
      <c r="J2124" s="2514">
        <v>4.9324500756565026E-2</v>
      </c>
    </row>
    <row r="2125" spans="1:10" x14ac:dyDescent="0.2">
      <c r="A2125" s="923" t="s">
        <v>290</v>
      </c>
      <c r="B2125" s="2510">
        <v>3136.4570477324582</v>
      </c>
      <c r="C2125" s="2511">
        <v>12158464</v>
      </c>
      <c r="D2125" s="2512">
        <v>38134.500102401376</v>
      </c>
      <c r="E2125" s="2513">
        <v>10.917807339858724</v>
      </c>
      <c r="F2125" s="2510">
        <v>8.4853004940153554</v>
      </c>
      <c r="G2125" s="2512">
        <v>0.23588502943846934</v>
      </c>
      <c r="H2125" s="2513">
        <v>32.664913036112161</v>
      </c>
      <c r="I2125" s="2510">
        <v>24.401351123189954</v>
      </c>
      <c r="J2125" s="2514">
        <v>0.82630175756643554</v>
      </c>
    </row>
    <row r="2126" spans="1:10" x14ac:dyDescent="0.2">
      <c r="A2126" s="923" t="s">
        <v>75</v>
      </c>
      <c r="B2126" s="2510">
        <v>3125.5029522675427</v>
      </c>
      <c r="C2126" s="2511">
        <v>13258464</v>
      </c>
      <c r="D2126" s="2512">
        <v>41439.368374532933</v>
      </c>
      <c r="E2126" s="2513">
        <v>10.879676830800795</v>
      </c>
      <c r="F2126" s="2510">
        <v>8.4556655300272006</v>
      </c>
      <c r="G2126" s="2512">
        <v>0.23506119952723831</v>
      </c>
      <c r="H2126" s="2513">
        <v>35.49576788972503</v>
      </c>
      <c r="I2126" s="2510">
        <v>26.516056990780285</v>
      </c>
      <c r="J2126" s="2514">
        <v>0.89791193875289077</v>
      </c>
    </row>
    <row r="2127" spans="1:10" x14ac:dyDescent="0.2">
      <c r="A2127" s="923" t="s">
        <v>205</v>
      </c>
      <c r="B2127" s="2510">
        <v>566.28</v>
      </c>
      <c r="C2127" s="2511">
        <v>3219999.9999999995</v>
      </c>
      <c r="D2127" s="2512">
        <v>1823.4215999999997</v>
      </c>
      <c r="E2127" s="2513">
        <v>1.9711846348684872</v>
      </c>
      <c r="F2127" s="2510">
        <v>1.5320012009170956</v>
      </c>
      <c r="G2127" s="2512">
        <v>4.2588491548764422E-2</v>
      </c>
      <c r="H2127" s="2513">
        <v>1.5618903573464646</v>
      </c>
      <c r="I2127" s="2510">
        <v>1.1667637070823167</v>
      </c>
      <c r="J2127" s="2514">
        <v>3.9510062248586372E-2</v>
      </c>
    </row>
    <row r="2128" spans="1:10" x14ac:dyDescent="0.2">
      <c r="A2128" s="923" t="s">
        <v>93</v>
      </c>
      <c r="B2128" s="2510">
        <v>1394.25</v>
      </c>
      <c r="C2128" s="2511">
        <v>120000</v>
      </c>
      <c r="D2128" s="2512">
        <v>167.31</v>
      </c>
      <c r="E2128" s="2513">
        <v>4.8532955025171081</v>
      </c>
      <c r="F2128" s="2510">
        <v>3.7719726537731528</v>
      </c>
      <c r="G2128" s="2512">
        <v>0.10485802843445786</v>
      </c>
      <c r="H2128" s="2513">
        <v>0.14331292098746504</v>
      </c>
      <c r="I2128" s="2510">
        <v>0.10705765240026906</v>
      </c>
      <c r="J2128" s="2514">
        <v>3.6252880380549329E-3</v>
      </c>
    </row>
    <row r="2129" spans="1:10" x14ac:dyDescent="0.2">
      <c r="A2129" s="897" t="s">
        <v>219</v>
      </c>
      <c r="B2129" s="2510">
        <v>6347.8</v>
      </c>
      <c r="C2129" s="2511">
        <v>934000</v>
      </c>
      <c r="D2129" s="2512">
        <v>5928.8451999999997</v>
      </c>
      <c r="E2129" s="2513">
        <v>22.096287746729857</v>
      </c>
      <c r="F2129" s="2510">
        <v>17.173195633223038</v>
      </c>
      <c r="G2129" s="2512">
        <v>0.47740203901470446</v>
      </c>
      <c r="H2129" s="2513">
        <v>5.0784778177903966</v>
      </c>
      <c r="I2129" s="2510">
        <v>3.793725710098641</v>
      </c>
      <c r="J2129" s="2514">
        <v>0.12846674785152953</v>
      </c>
    </row>
    <row r="2130" spans="1:10" x14ac:dyDescent="0.2">
      <c r="A2130" s="2515" t="s">
        <v>1839</v>
      </c>
      <c r="B2130" s="2516">
        <v>14852.682499999999</v>
      </c>
      <c r="C2130" s="2515"/>
      <c r="D2130" s="2517">
        <v>89769.811219434298</v>
      </c>
      <c r="E2130" s="2518">
        <v>51.70124237228945</v>
      </c>
      <c r="F2130" s="2516">
        <v>40.182113842693248</v>
      </c>
      <c r="G2130" s="2517">
        <v>1.1170328161470142</v>
      </c>
      <c r="H2130" s="2518">
        <v>76.894231440741379</v>
      </c>
      <c r="I2130" s="2516">
        <v>57.44154710159566</v>
      </c>
      <c r="J2130" s="2519">
        <v>1.945140295214062</v>
      </c>
    </row>
    <row r="2131" spans="1:10" x14ac:dyDescent="0.2">
      <c r="A2131" s="923" t="s">
        <v>958</v>
      </c>
      <c r="B2131" s="2510">
        <v>1333.5900000000001</v>
      </c>
      <c r="C2131" s="2511">
        <v>2560000.0000000005</v>
      </c>
      <c r="D2131" s="2512">
        <v>3413.990400000001</v>
      </c>
      <c r="E2131" s="2513">
        <v>4.6421419036770963</v>
      </c>
      <c r="F2131" s="2510">
        <v>3.607864451386293</v>
      </c>
      <c r="G2131" s="2512">
        <v>0.100295942721828</v>
      </c>
      <c r="H2131" s="2513">
        <v>2.9243257213983882</v>
      </c>
      <c r="I2131" s="2510">
        <v>2.1845304975258837</v>
      </c>
      <c r="J2131" s="2514">
        <v>7.3974649208979615E-2</v>
      </c>
    </row>
    <row r="2132" spans="1:10" x14ac:dyDescent="0.2">
      <c r="A2132" s="923" t="s">
        <v>959</v>
      </c>
      <c r="B2132" s="2510">
        <v>82.800000000000011</v>
      </c>
      <c r="C2132" s="2511">
        <v>1687000</v>
      </c>
      <c r="D2132" s="2512">
        <v>139.68360000000004</v>
      </c>
      <c r="E2132" s="2513">
        <v>0.28822152957390468</v>
      </c>
      <c r="F2132" s="2510">
        <v>0.22400526141826579</v>
      </c>
      <c r="G2132" s="2512">
        <v>6.2271793110081491E-3</v>
      </c>
      <c r="H2132" s="2513">
        <v>0.11964894345851819</v>
      </c>
      <c r="I2132" s="2510">
        <v>8.9380182265365038E-2</v>
      </c>
      <c r="J2132" s="2514">
        <v>3.0266767329654542E-3</v>
      </c>
    </row>
    <row r="2133" spans="1:10" x14ac:dyDescent="0.2">
      <c r="A2133" s="923" t="s">
        <v>960</v>
      </c>
      <c r="B2133" s="2510">
        <v>625.59999999999991</v>
      </c>
      <c r="C2133" s="2511">
        <v>1100000</v>
      </c>
      <c r="D2133" s="2512">
        <v>688.15999999999985</v>
      </c>
      <c r="E2133" s="2513">
        <v>2.1776737790028351</v>
      </c>
      <c r="F2133" s="2510">
        <v>1.692484197382452</v>
      </c>
      <c r="G2133" s="2512">
        <v>4.7049799238728228E-2</v>
      </c>
      <c r="H2133" s="2513">
        <v>0.58945801032056611</v>
      </c>
      <c r="I2133" s="2510">
        <v>0.44033706338992967</v>
      </c>
      <c r="J2133" s="2514">
        <v>1.4911112403728898E-2</v>
      </c>
    </row>
    <row r="2134" spans="1:10" x14ac:dyDescent="0.2">
      <c r="A2134" s="923" t="s">
        <v>962</v>
      </c>
      <c r="B2134" s="2510">
        <v>1395</v>
      </c>
      <c r="C2134" s="2511">
        <v>1265000.0000000002</v>
      </c>
      <c r="D2134" s="2512">
        <v>1764.6750000000002</v>
      </c>
      <c r="E2134" s="2513">
        <v>4.8559062047777424</v>
      </c>
      <c r="F2134" s="2510">
        <v>3.7740016869381727</v>
      </c>
      <c r="G2134" s="2512">
        <v>0.10491443404415902</v>
      </c>
      <c r="H2134" s="2513">
        <v>1.5115697139654227</v>
      </c>
      <c r="I2134" s="2510">
        <v>1.1291731680679267</v>
      </c>
      <c r="J2134" s="2514">
        <v>3.8237135667650406E-2</v>
      </c>
    </row>
    <row r="2135" spans="1:10" x14ac:dyDescent="0.2">
      <c r="A2135" s="923" t="s">
        <v>963</v>
      </c>
      <c r="B2135" s="2510">
        <v>64.8</v>
      </c>
      <c r="C2135" s="2511">
        <v>1750000</v>
      </c>
      <c r="D2135" s="2512">
        <v>113.4</v>
      </c>
      <c r="E2135" s="2513">
        <v>0.225564675318708</v>
      </c>
      <c r="F2135" s="2510">
        <v>0.17530846545777318</v>
      </c>
      <c r="G2135" s="2512">
        <v>4.8734446781802899E-3</v>
      </c>
      <c r="H2135" s="2513">
        <v>9.7135169684887543E-2</v>
      </c>
      <c r="I2135" s="2510">
        <v>7.2561937613953215E-2</v>
      </c>
      <c r="J2135" s="2514">
        <v>2.457161338326636E-3</v>
      </c>
    </row>
    <row r="2136" spans="1:10" x14ac:dyDescent="0.2">
      <c r="A2136" s="2159" t="s">
        <v>1497</v>
      </c>
      <c r="B2136" s="2510">
        <v>0</v>
      </c>
      <c r="C2136" s="2511">
        <v>5000000</v>
      </c>
      <c r="D2136" s="2512">
        <v>0</v>
      </c>
      <c r="E2136" s="2513">
        <v>0</v>
      </c>
      <c r="F2136" s="2510">
        <v>0</v>
      </c>
      <c r="G2136" s="2512">
        <v>0</v>
      </c>
      <c r="H2136" s="2513">
        <v>0</v>
      </c>
      <c r="I2136" s="2510">
        <v>0</v>
      </c>
      <c r="J2136" s="2514">
        <v>0</v>
      </c>
    </row>
    <row r="2137" spans="1:10" x14ac:dyDescent="0.2">
      <c r="A2137" s="2159" t="s">
        <v>1577</v>
      </c>
      <c r="B2137" s="2510">
        <v>21.6</v>
      </c>
      <c r="C2137" s="2511">
        <v>1749999.9999999998</v>
      </c>
      <c r="D2137" s="2512">
        <v>37.799999999999997</v>
      </c>
      <c r="E2137" s="2513">
        <v>7.5188225106236004E-2</v>
      </c>
      <c r="F2137" s="2510">
        <v>5.8436155152591068E-2</v>
      </c>
      <c r="G2137" s="2512">
        <v>1.6244815593934301E-3</v>
      </c>
      <c r="H2137" s="2513">
        <v>3.2378389894962514E-2</v>
      </c>
      <c r="I2137" s="2510">
        <v>2.4187312537984399E-2</v>
      </c>
      <c r="J2137" s="2514">
        <v>8.1905377944221187E-4</v>
      </c>
    </row>
    <row r="2138" spans="1:10" x14ac:dyDescent="0.2">
      <c r="A2138" s="923" t="s">
        <v>961</v>
      </c>
      <c r="B2138" s="2510">
        <v>0</v>
      </c>
      <c r="C2138" s="2511">
        <v>1321000</v>
      </c>
      <c r="D2138" s="2512">
        <v>0</v>
      </c>
      <c r="E2138" s="2513">
        <v>0</v>
      </c>
      <c r="F2138" s="2510">
        <v>0</v>
      </c>
      <c r="G2138" s="2512">
        <v>0</v>
      </c>
      <c r="H2138" s="2513">
        <v>0</v>
      </c>
      <c r="I2138" s="2510">
        <v>0</v>
      </c>
      <c r="J2138" s="2514">
        <v>0</v>
      </c>
    </row>
    <row r="2139" spans="1:10" x14ac:dyDescent="0.2">
      <c r="A2139" s="923" t="s">
        <v>966</v>
      </c>
      <c r="B2139" s="2510">
        <v>231.12</v>
      </c>
      <c r="C2139" s="2511">
        <v>2879999.9999999995</v>
      </c>
      <c r="D2139" s="2512">
        <v>665.62559999999985</v>
      </c>
      <c r="E2139" s="2513">
        <v>0.80451400863672529</v>
      </c>
      <c r="F2139" s="2510">
        <v>0.62526686013272448</v>
      </c>
      <c r="G2139" s="2512">
        <v>1.73819526855097E-2</v>
      </c>
      <c r="H2139" s="2513">
        <v>0.57015569314466552</v>
      </c>
      <c r="I2139" s="2510">
        <v>0.42591784181172976</v>
      </c>
      <c r="J2139" s="2514">
        <v>1.4422835009880683E-2</v>
      </c>
    </row>
    <row r="2140" spans="1:10" x14ac:dyDescent="0.2">
      <c r="A2140" s="923" t="s">
        <v>965</v>
      </c>
      <c r="B2140" s="2510">
        <v>252</v>
      </c>
      <c r="C2140" s="2511">
        <v>1976000.0000000002</v>
      </c>
      <c r="D2140" s="2512">
        <v>497.95200000000006</v>
      </c>
      <c r="E2140" s="2513">
        <v>0.87719595957275343</v>
      </c>
      <c r="F2140" s="2510">
        <v>0.68175514344689581</v>
      </c>
      <c r="G2140" s="2512">
        <v>1.8952284859590017E-2</v>
      </c>
      <c r="H2140" s="2513">
        <v>0.42653132288297291</v>
      </c>
      <c r="I2140" s="2510">
        <v>0.31862753050038123</v>
      </c>
      <c r="J2140" s="2514">
        <v>1.0789668454518739E-2</v>
      </c>
    </row>
    <row r="2141" spans="1:10" x14ac:dyDescent="0.2">
      <c r="A2141" s="923" t="s">
        <v>1010</v>
      </c>
      <c r="B2141" s="2510">
        <v>0</v>
      </c>
      <c r="C2141" s="2511">
        <v>1299999.9999999998</v>
      </c>
      <c r="D2141" s="2512">
        <v>0</v>
      </c>
      <c r="E2141" s="2513">
        <v>0</v>
      </c>
      <c r="F2141" s="2510">
        <v>0</v>
      </c>
      <c r="G2141" s="2512">
        <v>0</v>
      </c>
      <c r="H2141" s="2513">
        <v>0</v>
      </c>
      <c r="I2141" s="2510">
        <v>0</v>
      </c>
      <c r="J2141" s="2514">
        <v>0</v>
      </c>
    </row>
    <row r="2142" spans="1:10" x14ac:dyDescent="0.2">
      <c r="A2142" s="923" t="s">
        <v>1011</v>
      </c>
      <c r="B2142" s="2510">
        <v>0</v>
      </c>
      <c r="C2142" s="2511">
        <v>1674000</v>
      </c>
      <c r="D2142" s="2512">
        <v>0</v>
      </c>
      <c r="E2142" s="2513">
        <v>0</v>
      </c>
      <c r="F2142" s="2510">
        <v>0</v>
      </c>
      <c r="G2142" s="2512">
        <v>0</v>
      </c>
      <c r="H2142" s="2513">
        <v>0</v>
      </c>
      <c r="I2142" s="2510">
        <v>0</v>
      </c>
      <c r="J2142" s="2514">
        <v>0</v>
      </c>
    </row>
    <row r="2143" spans="1:10" x14ac:dyDescent="0.2">
      <c r="A2143" s="923" t="s">
        <v>967</v>
      </c>
      <c r="B2143" s="2510">
        <v>809.59999999999991</v>
      </c>
      <c r="C2143" s="2511">
        <v>2320999.9999999995</v>
      </c>
      <c r="D2143" s="2512">
        <v>1879.0815999999995</v>
      </c>
      <c r="E2143" s="2513">
        <v>2.8181660669448454</v>
      </c>
      <c r="F2143" s="2510">
        <v>2.1902736672008203</v>
      </c>
      <c r="G2143" s="2512">
        <v>6.0887975485412991E-2</v>
      </c>
      <c r="H2143" s="2513">
        <v>1.6095671081812164</v>
      </c>
      <c r="I2143" s="2510">
        <v>1.2023792048565021</v>
      </c>
      <c r="J2143" s="2514">
        <v>4.0716108104770325E-2</v>
      </c>
    </row>
    <row r="2144" spans="1:10" x14ac:dyDescent="0.2">
      <c r="A2144" s="923" t="s">
        <v>968</v>
      </c>
      <c r="B2144" s="2510">
        <v>486</v>
      </c>
      <c r="C2144" s="2511">
        <v>1335000.0000000002</v>
      </c>
      <c r="D2144" s="2512">
        <v>648.81000000000017</v>
      </c>
      <c r="E2144" s="2513">
        <v>1.69173506489031</v>
      </c>
      <c r="F2144" s="2510">
        <v>1.3148134909332989</v>
      </c>
      <c r="G2144" s="2512">
        <v>3.6550835086352172E-2</v>
      </c>
      <c r="H2144" s="2513">
        <v>0.55575193512567822</v>
      </c>
      <c r="I2144" s="2510">
        <v>0.41515794306268949</v>
      </c>
      <c r="J2144" s="2514">
        <v>1.4058473085711683E-2</v>
      </c>
    </row>
    <row r="2145" spans="1:10" x14ac:dyDescent="0.2">
      <c r="A2145" s="923" t="s">
        <v>969</v>
      </c>
      <c r="B2145" s="2510">
        <v>577.20000000000005</v>
      </c>
      <c r="C2145" s="2511">
        <v>1774999.9999999998</v>
      </c>
      <c r="D2145" s="2512">
        <v>1024.53</v>
      </c>
      <c r="E2145" s="2513">
        <v>2.0091964597833067</v>
      </c>
      <c r="F2145" s="2510">
        <v>1.5615439237997948</v>
      </c>
      <c r="G2145" s="2512">
        <v>4.3409757226013326E-2</v>
      </c>
      <c r="H2145" s="2513">
        <v>0.87758285182767037</v>
      </c>
      <c r="I2145" s="2510">
        <v>0.65557215117833745</v>
      </c>
      <c r="J2145" s="2514">
        <v>2.2199607636294427E-2</v>
      </c>
    </row>
    <row r="2146" spans="1:10" x14ac:dyDescent="0.2">
      <c r="A2146" s="923" t="s">
        <v>970</v>
      </c>
      <c r="B2146" s="2510">
        <v>78.099999999999994</v>
      </c>
      <c r="C2146" s="2511">
        <v>1821999.9999999995</v>
      </c>
      <c r="D2146" s="2512">
        <v>142.29819999999995</v>
      </c>
      <c r="E2146" s="2513">
        <v>0.27186112874060331</v>
      </c>
      <c r="F2146" s="2510">
        <v>0.21128998691747045</v>
      </c>
      <c r="G2146" s="2512">
        <v>5.8737041568808733E-3</v>
      </c>
      <c r="H2146" s="2513">
        <v>0.12188853441670246</v>
      </c>
      <c r="I2146" s="2510">
        <v>9.1053202036841557E-2</v>
      </c>
      <c r="J2146" s="2514">
        <v>3.0833301195191455E-3</v>
      </c>
    </row>
    <row r="2147" spans="1:10" x14ac:dyDescent="0.2">
      <c r="A2147" s="923" t="s">
        <v>971</v>
      </c>
      <c r="B2147" s="2510">
        <v>75</v>
      </c>
      <c r="C2147" s="2511">
        <v>1470000</v>
      </c>
      <c r="D2147" s="2512">
        <v>110.25</v>
      </c>
      <c r="E2147" s="2513">
        <v>0.26107022606331948</v>
      </c>
      <c r="F2147" s="2510">
        <v>0.20290331650205232</v>
      </c>
      <c r="G2147" s="2512">
        <v>5.6405609701160762E-3</v>
      </c>
      <c r="H2147" s="2513">
        <v>9.4436970526974001E-2</v>
      </c>
      <c r="I2147" s="2510">
        <v>7.0546328235787825E-2</v>
      </c>
      <c r="J2147" s="2514">
        <v>2.3889068567064511E-3</v>
      </c>
    </row>
    <row r="2148" spans="1:10" x14ac:dyDescent="0.2">
      <c r="A2148" s="923" t="s">
        <v>972</v>
      </c>
      <c r="B2148" s="2510">
        <v>80</v>
      </c>
      <c r="C2148" s="2511">
        <v>1270000</v>
      </c>
      <c r="D2148" s="2512">
        <v>101.6</v>
      </c>
      <c r="E2148" s="2513">
        <v>0.27847490780087408</v>
      </c>
      <c r="F2148" s="2510">
        <v>0.21643020426885579</v>
      </c>
      <c r="G2148" s="2512">
        <v>6.016598368123815E-3</v>
      </c>
      <c r="H2148" s="2513">
        <v>8.7027629982227281E-2</v>
      </c>
      <c r="I2148" s="2510">
        <v>6.5011400895746418E-2</v>
      </c>
      <c r="J2148" s="2514">
        <v>2.2014778833684846E-3</v>
      </c>
    </row>
    <row r="2149" spans="1:10" x14ac:dyDescent="0.2">
      <c r="A2149" s="923" t="s">
        <v>973</v>
      </c>
      <c r="B2149" s="2510">
        <v>109.25</v>
      </c>
      <c r="C2149" s="2511">
        <v>7096999.9999999981</v>
      </c>
      <c r="D2149" s="2512">
        <v>775.3472499999998</v>
      </c>
      <c r="E2149" s="2513">
        <v>0.38029229596556868</v>
      </c>
      <c r="F2149" s="2510">
        <v>0.2955624977046562</v>
      </c>
      <c r="G2149" s="2512">
        <v>8.2164171464690836E-3</v>
      </c>
      <c r="H2149" s="2513">
        <v>0.66414009429859699</v>
      </c>
      <c r="I2149" s="2510">
        <v>0.49612609156657994</v>
      </c>
      <c r="J2149" s="2514">
        <v>1.6800293531550933E-2</v>
      </c>
    </row>
    <row r="2150" spans="1:10" x14ac:dyDescent="0.2">
      <c r="A2150" s="923" t="s">
        <v>293</v>
      </c>
      <c r="B2150" s="2510">
        <v>123.2</v>
      </c>
      <c r="C2150" s="2511">
        <v>1855999.9999999998</v>
      </c>
      <c r="D2150" s="2512">
        <v>228.65919999999997</v>
      </c>
      <c r="E2150" s="2513">
        <v>0.42885135801334612</v>
      </c>
      <c r="F2150" s="2510">
        <v>0.33330251457403792</v>
      </c>
      <c r="G2150" s="2512">
        <v>9.2655614869106753E-3</v>
      </c>
      <c r="H2150" s="2513">
        <v>0.19586287647275691</v>
      </c>
      <c r="I2150" s="2510">
        <v>0.14631353267421909</v>
      </c>
      <c r="J2150" s="2514">
        <v>4.9546079884717617E-3</v>
      </c>
    </row>
    <row r="2151" spans="1:10" x14ac:dyDescent="0.2">
      <c r="A2151" s="897" t="s">
        <v>975</v>
      </c>
      <c r="B2151" s="2510">
        <v>342</v>
      </c>
      <c r="C2151" s="2511">
        <v>1652000.0000000005</v>
      </c>
      <c r="D2151" s="2512">
        <v>564.98400000000015</v>
      </c>
      <c r="E2151" s="2513">
        <v>1.1904802308487366</v>
      </c>
      <c r="F2151" s="2510">
        <v>0.92523912324935853</v>
      </c>
      <c r="G2151" s="2512">
        <v>2.5720958023729312E-2</v>
      </c>
      <c r="H2151" s="2513">
        <v>0.48394900096337312</v>
      </c>
      <c r="I2151" s="2510">
        <v>0.36151969806774026</v>
      </c>
      <c r="J2151" s="2514">
        <v>1.2242123823396263E-2</v>
      </c>
    </row>
    <row r="2152" spans="1:10" x14ac:dyDescent="0.2">
      <c r="A2152" s="923" t="s">
        <v>1161</v>
      </c>
      <c r="B2152" s="2510">
        <v>0</v>
      </c>
      <c r="C2152" s="2511">
        <v>0</v>
      </c>
      <c r="D2152" s="2512">
        <v>0</v>
      </c>
      <c r="E2152" s="2513">
        <v>0</v>
      </c>
      <c r="F2152" s="2510">
        <v>0</v>
      </c>
      <c r="G2152" s="2512">
        <v>0</v>
      </c>
      <c r="H2152" s="2513">
        <v>0</v>
      </c>
      <c r="I2152" s="2510">
        <v>0</v>
      </c>
      <c r="J2152" s="2514">
        <v>0</v>
      </c>
    </row>
    <row r="2153" spans="1:10" x14ac:dyDescent="0.2">
      <c r="A2153" s="2515" t="s">
        <v>294</v>
      </c>
      <c r="B2153" s="2516">
        <v>6686.86</v>
      </c>
      <c r="C2153" s="2515"/>
      <c r="D2153" s="2517">
        <v>12796.84685</v>
      </c>
      <c r="E2153" s="2518">
        <v>23.276534024716909</v>
      </c>
      <c r="F2153" s="2516">
        <v>18.090480946465512</v>
      </c>
      <c r="G2153" s="2517">
        <v>0.50290188704840511</v>
      </c>
      <c r="H2153" s="2518">
        <v>10.961409966545579</v>
      </c>
      <c r="I2153" s="2516">
        <v>8.1883950862875974</v>
      </c>
      <c r="J2153" s="2519">
        <v>0.27728322162528213</v>
      </c>
    </row>
    <row r="2154" spans="1:10" x14ac:dyDescent="0.2">
      <c r="A2154" s="2520" t="s">
        <v>1840</v>
      </c>
      <c r="B2154" s="2521">
        <v>21539.5425</v>
      </c>
      <c r="C2154" s="2520"/>
      <c r="D2154" s="2522">
        <v>102566.6580694343</v>
      </c>
      <c r="E2154" s="2523">
        <v>74.977776397006352</v>
      </c>
      <c r="F2154" s="2521">
        <v>58.272594789158759</v>
      </c>
      <c r="G2154" s="2522">
        <v>1.6199347031954197</v>
      </c>
      <c r="H2154" s="2523">
        <v>87.855641407286953</v>
      </c>
      <c r="I2154" s="2521">
        <v>65.629942187883259</v>
      </c>
      <c r="J2154" s="2524">
        <v>2.2224235168393438</v>
      </c>
    </row>
    <row r="2155" spans="1:10" x14ac:dyDescent="0.2">
      <c r="A2155" s="2525" t="s">
        <v>200</v>
      </c>
      <c r="B2155" s="2526">
        <v>28727.9025</v>
      </c>
      <c r="C2155" s="2527"/>
      <c r="D2155" s="2528">
        <v>116744.53276591431</v>
      </c>
      <c r="E2155" s="2529">
        <v>100</v>
      </c>
      <c r="F2155" s="2526">
        <v>77.719822578634663</v>
      </c>
      <c r="G2155" s="2528">
        <v>2.1605531412640007</v>
      </c>
      <c r="H2155" s="2529">
        <v>99.999999999999986</v>
      </c>
      <c r="I2155" s="2526">
        <v>74.70202383889233</v>
      </c>
      <c r="J2155" s="2530">
        <v>2.5296309733105096</v>
      </c>
    </row>
    <row r="2156" spans="1:10" x14ac:dyDescent="0.2">
      <c r="A2156" s="2550" t="s">
        <v>1857</v>
      </c>
      <c r="B2156" s="2510"/>
      <c r="C2156" s="2509"/>
      <c r="D2156" s="2512"/>
      <c r="E2156" s="2513"/>
      <c r="F2156" s="2510">
        <v>0</v>
      </c>
      <c r="G2156" s="2512"/>
      <c r="H2156" s="2513"/>
      <c r="I2156" s="2510">
        <v>0</v>
      </c>
      <c r="J2156" s="2514">
        <v>0</v>
      </c>
    </row>
    <row r="2157" spans="1:10" x14ac:dyDescent="0.2">
      <c r="A2157" s="2160" t="s">
        <v>1841</v>
      </c>
      <c r="B2157" s="2510">
        <v>0</v>
      </c>
      <c r="C2157" s="2511">
        <v>6074131.1697809063</v>
      </c>
      <c r="D2157" s="2512">
        <v>0</v>
      </c>
      <c r="E2157" s="2513">
        <v>0</v>
      </c>
      <c r="F2157" s="2510">
        <v>0</v>
      </c>
      <c r="G2157" s="2512">
        <v>0</v>
      </c>
      <c r="H2157" s="2513">
        <v>0</v>
      </c>
      <c r="I2157" s="2510">
        <v>0</v>
      </c>
      <c r="J2157" s="2514">
        <v>0</v>
      </c>
    </row>
    <row r="2158" spans="1:10" x14ac:dyDescent="0.2">
      <c r="A2158" s="2160" t="s">
        <v>1842</v>
      </c>
      <c r="B2158" s="2510">
        <v>3772.64</v>
      </c>
      <c r="C2158" s="2511">
        <v>1319748.8219296124</v>
      </c>
      <c r="D2158" s="2512">
        <v>4978.9371955645329</v>
      </c>
      <c r="E2158" s="2513">
        <v>77.656457288475053</v>
      </c>
      <c r="F2158" s="2510">
        <v>10.206415572910702</v>
      </c>
      <c r="G2158" s="2512">
        <v>0.28373074584398283</v>
      </c>
      <c r="H2158" s="2513">
        <v>44.877331567098835</v>
      </c>
      <c r="I2158" s="2510">
        <v>3.1859023824369026</v>
      </c>
      <c r="J2158" s="2514">
        <v>0.10788405628657508</v>
      </c>
    </row>
    <row r="2159" spans="1:10" x14ac:dyDescent="0.2">
      <c r="A2159" s="2547" t="s">
        <v>316</v>
      </c>
      <c r="B2159" s="2516">
        <v>3772.64</v>
      </c>
      <c r="C2159" s="2515"/>
      <c r="D2159" s="2517">
        <v>4978.9371955645329</v>
      </c>
      <c r="E2159" s="2518">
        <v>77.656457288475053</v>
      </c>
      <c r="F2159" s="2516">
        <v>10.206415572910702</v>
      </c>
      <c r="G2159" s="2517">
        <v>0.28373074584398283</v>
      </c>
      <c r="H2159" s="2518">
        <v>44.877331567098835</v>
      </c>
      <c r="I2159" s="2516">
        <v>3.1859023824369026</v>
      </c>
      <c r="J2159" s="2519">
        <v>0.10788405628657508</v>
      </c>
    </row>
    <row r="2160" spans="1:10" x14ac:dyDescent="0.2">
      <c r="A2160" s="2160" t="s">
        <v>1843</v>
      </c>
      <c r="B2160" s="2510">
        <v>0</v>
      </c>
      <c r="C2160" s="2511">
        <v>7593939.7198018646</v>
      </c>
      <c r="D2160" s="2512">
        <v>0</v>
      </c>
      <c r="E2160" s="2513">
        <v>0</v>
      </c>
      <c r="F2160" s="2510">
        <v>0</v>
      </c>
      <c r="G2160" s="2512">
        <v>0</v>
      </c>
      <c r="H2160" s="2513">
        <v>0</v>
      </c>
      <c r="I2160" s="2510">
        <v>0</v>
      </c>
      <c r="J2160" s="2514">
        <v>0</v>
      </c>
    </row>
    <row r="2161" spans="1:10" x14ac:dyDescent="0.2">
      <c r="A2161" s="2547" t="s">
        <v>322</v>
      </c>
      <c r="B2161" s="2516">
        <v>0</v>
      </c>
      <c r="C2161" s="2531"/>
      <c r="D2161" s="2517">
        <v>0</v>
      </c>
      <c r="E2161" s="2518">
        <v>0</v>
      </c>
      <c r="F2161" s="2516">
        <v>0</v>
      </c>
      <c r="G2161" s="2517">
        <v>0</v>
      </c>
      <c r="H2161" s="2518">
        <v>0</v>
      </c>
      <c r="I2161" s="2516">
        <v>0</v>
      </c>
      <c r="J2161" s="2519">
        <v>0</v>
      </c>
    </row>
    <row r="2162" spans="1:10" x14ac:dyDescent="0.2">
      <c r="A2162" s="2160" t="s">
        <v>1543</v>
      </c>
      <c r="B2162" s="2510">
        <v>148.5</v>
      </c>
      <c r="C2162" s="2511">
        <v>8640000</v>
      </c>
      <c r="D2162" s="2512">
        <v>1283.04</v>
      </c>
      <c r="E2162" s="2513">
        <v>3.0567411434270291</v>
      </c>
      <c r="F2162" s="2510">
        <v>0.40174856667406361</v>
      </c>
      <c r="G2162" s="2512">
        <v>1.1168310720829832E-2</v>
      </c>
      <c r="H2162" s="2513">
        <v>11.564598875668665</v>
      </c>
      <c r="I2162" s="2510">
        <v>0.82098649414644198</v>
      </c>
      <c r="J2162" s="2514">
        <v>2.7801025427924217E-2</v>
      </c>
    </row>
    <row r="2163" spans="1:10" x14ac:dyDescent="0.2">
      <c r="A2163" s="2160" t="s">
        <v>212</v>
      </c>
      <c r="B2163" s="2510">
        <v>924.375</v>
      </c>
      <c r="C2163" s="2511">
        <v>4816000</v>
      </c>
      <c r="D2163" s="2512">
        <v>4451.79</v>
      </c>
      <c r="E2163" s="2513">
        <v>19.027441713504107</v>
      </c>
      <c r="F2163" s="2510">
        <v>2.5007833758877949</v>
      </c>
      <c r="G2163" s="2512">
        <v>6.951991395668064E-2</v>
      </c>
      <c r="H2163" s="2513">
        <v>40.125924077747385</v>
      </c>
      <c r="I2163" s="2510">
        <v>2.8485935471818409</v>
      </c>
      <c r="J2163" s="2514">
        <v>9.6461783724419159E-2</v>
      </c>
    </row>
    <row r="2164" spans="1:10" x14ac:dyDescent="0.2">
      <c r="A2164" s="2547" t="s">
        <v>317</v>
      </c>
      <c r="B2164" s="2516">
        <v>1072.875</v>
      </c>
      <c r="C2164" s="2531"/>
      <c r="D2164" s="2517">
        <v>5734.83</v>
      </c>
      <c r="E2164" s="2518">
        <v>22.084182856931136</v>
      </c>
      <c r="F2164" s="2516">
        <v>2.9025319425618581</v>
      </c>
      <c r="G2164" s="2517">
        <v>8.0688224677510481E-2</v>
      </c>
      <c r="H2164" s="2518">
        <v>51.69052295341605</v>
      </c>
      <c r="I2164" s="2516">
        <v>3.6695800413282824</v>
      </c>
      <c r="J2164" s="2519">
        <v>0.12426280915234338</v>
      </c>
    </row>
    <row r="2165" spans="1:10" x14ac:dyDescent="0.2">
      <c r="A2165" s="2160" t="s">
        <v>1844</v>
      </c>
      <c r="B2165" s="2510">
        <v>12.6</v>
      </c>
      <c r="C2165" s="2511">
        <v>30220717.109895468</v>
      </c>
      <c r="D2165" s="2512">
        <v>380.78103558468285</v>
      </c>
      <c r="E2165" s="2513">
        <v>0.2593598545938085</v>
      </c>
      <c r="F2165" s="2510">
        <v>3.4087757172344788E-2</v>
      </c>
      <c r="G2165" s="2512">
        <v>9.4761424297950072E-4</v>
      </c>
      <c r="H2165" s="2513">
        <v>3.4321454794851083</v>
      </c>
      <c r="I2165" s="2510">
        <v>0.24365264328635142</v>
      </c>
      <c r="J2165" s="2514">
        <v>8.2507975221045998E-3</v>
      </c>
    </row>
    <row r="2166" spans="1:10" x14ac:dyDescent="0.2">
      <c r="A2166" s="2547" t="s">
        <v>318</v>
      </c>
      <c r="B2166" s="2516">
        <v>12.6</v>
      </c>
      <c r="C2166" s="2515"/>
      <c r="D2166" s="2517">
        <v>380.78103558468285</v>
      </c>
      <c r="E2166" s="2518">
        <v>0.2593598545938085</v>
      </c>
      <c r="F2166" s="2516">
        <v>3.4087757172344788E-2</v>
      </c>
      <c r="G2166" s="2517">
        <v>9.4761424297950072E-4</v>
      </c>
      <c r="H2166" s="2518">
        <v>3.4321454794851083</v>
      </c>
      <c r="I2166" s="2516">
        <v>0.24365264328635142</v>
      </c>
      <c r="J2166" s="2519">
        <v>8.2507975221045998E-3</v>
      </c>
    </row>
    <row r="2167" spans="1:10" x14ac:dyDescent="0.2">
      <c r="A2167" s="2525" t="s">
        <v>136</v>
      </c>
      <c r="B2167" s="2526">
        <v>4858.1149999999998</v>
      </c>
      <c r="C2167" s="2527"/>
      <c r="D2167" s="2528">
        <v>11094.548231149216</v>
      </c>
      <c r="E2167" s="2529">
        <v>100</v>
      </c>
      <c r="F2167" s="2526">
        <v>13.143035272644903</v>
      </c>
      <c r="G2167" s="2528">
        <v>0.36536658476447281</v>
      </c>
      <c r="H2167" s="2529">
        <v>100</v>
      </c>
      <c r="I2167" s="2526">
        <v>7.0991350670515372</v>
      </c>
      <c r="J2167" s="2530">
        <v>0.24039766296102305</v>
      </c>
    </row>
    <row r="2168" spans="1:10" x14ac:dyDescent="0.2">
      <c r="A2168" s="2550" t="s">
        <v>1858</v>
      </c>
      <c r="B2168" s="2510"/>
      <c r="C2168" s="2509"/>
      <c r="D2168" s="2512"/>
      <c r="E2168" s="2513"/>
      <c r="F2168" s="2510">
        <v>0</v>
      </c>
      <c r="G2168" s="2512"/>
      <c r="H2168" s="2513"/>
      <c r="I2168" s="2510">
        <v>0</v>
      </c>
      <c r="J2168" s="2514">
        <v>0</v>
      </c>
    </row>
    <row r="2169" spans="1:10" x14ac:dyDescent="0.2">
      <c r="A2169" s="2159" t="s">
        <v>1545</v>
      </c>
      <c r="B2169" s="2510">
        <v>3050</v>
      </c>
      <c r="C2169" s="2511">
        <v>8600000</v>
      </c>
      <c r="D2169" s="2512">
        <v>26230</v>
      </c>
      <c r="E2169" s="2513">
        <v>90.306152661810856</v>
      </c>
      <c r="F2169" s="2510">
        <v>8.2514015377501284</v>
      </c>
      <c r="G2169" s="2512">
        <v>0.22938281278472045</v>
      </c>
      <c r="H2169" s="2513">
        <v>92.225363205490623</v>
      </c>
      <c r="I2169" s="2510">
        <v>16.783947298183357</v>
      </c>
      <c r="J2169" s="2514">
        <v>0.56835398504680468</v>
      </c>
    </row>
    <row r="2170" spans="1:10" x14ac:dyDescent="0.2">
      <c r="A2170" s="2159" t="s">
        <v>214</v>
      </c>
      <c r="B2170" s="2510">
        <v>240</v>
      </c>
      <c r="C2170" s="2511">
        <v>6300000</v>
      </c>
      <c r="D2170" s="2512">
        <v>1512</v>
      </c>
      <c r="E2170" s="2513">
        <v>7.106057914372002</v>
      </c>
      <c r="F2170" s="2510">
        <v>0.64929061280656741</v>
      </c>
      <c r="G2170" s="2512">
        <v>1.8049795104371442E-2</v>
      </c>
      <c r="H2170" s="2513">
        <v>5.3162313826420826</v>
      </c>
      <c r="I2170" s="2510">
        <v>0.96749250151937605</v>
      </c>
      <c r="J2170" s="2514">
        <v>3.2762151177688478E-2</v>
      </c>
    </row>
    <row r="2171" spans="1:10" x14ac:dyDescent="0.2">
      <c r="A2171" s="2159" t="s">
        <v>215</v>
      </c>
      <c r="B2171" s="2510">
        <v>0</v>
      </c>
      <c r="C2171" s="2511">
        <v>6000000</v>
      </c>
      <c r="D2171" s="2512">
        <v>0</v>
      </c>
      <c r="E2171" s="2513">
        <v>0</v>
      </c>
      <c r="F2171" s="2510">
        <v>0</v>
      </c>
      <c r="G2171" s="2512">
        <v>0</v>
      </c>
      <c r="H2171" s="2513">
        <v>0</v>
      </c>
      <c r="I2171" s="2510">
        <v>0</v>
      </c>
      <c r="J2171" s="2514">
        <v>0</v>
      </c>
    </row>
    <row r="2172" spans="1:10" x14ac:dyDescent="0.2">
      <c r="A2172" s="2159" t="s">
        <v>216</v>
      </c>
      <c r="B2172" s="2510">
        <v>0</v>
      </c>
      <c r="C2172" s="2511">
        <v>15600000</v>
      </c>
      <c r="D2172" s="2512">
        <v>0</v>
      </c>
      <c r="E2172" s="2513">
        <v>0</v>
      </c>
      <c r="F2172" s="2510">
        <v>0</v>
      </c>
      <c r="G2172" s="2512">
        <v>0</v>
      </c>
      <c r="H2172" s="2513">
        <v>0</v>
      </c>
      <c r="I2172" s="2510">
        <v>0</v>
      </c>
      <c r="J2172" s="2514">
        <v>0</v>
      </c>
    </row>
    <row r="2173" spans="1:10" x14ac:dyDescent="0.2">
      <c r="A2173" s="2159" t="s">
        <v>1547</v>
      </c>
      <c r="B2173" s="2510">
        <v>87.4</v>
      </c>
      <c r="C2173" s="2511">
        <v>8000000</v>
      </c>
      <c r="D2173" s="2512">
        <v>699.2</v>
      </c>
      <c r="E2173" s="2513">
        <v>2.5877894238171377</v>
      </c>
      <c r="F2173" s="2510">
        <v>0.23644999816372497</v>
      </c>
      <c r="G2173" s="2512">
        <v>6.5731337171752672E-3</v>
      </c>
      <c r="H2173" s="2513">
        <v>2.4584054118672913</v>
      </c>
      <c r="I2173" s="2510">
        <v>0.44740129435340464</v>
      </c>
      <c r="J2173" s="2514">
        <v>1.5150328110740598E-2</v>
      </c>
    </row>
    <row r="2174" spans="1:10" x14ac:dyDescent="0.2">
      <c r="A2174" s="2159" t="s">
        <v>1548</v>
      </c>
      <c r="B2174" s="2510">
        <v>0</v>
      </c>
      <c r="C2174" s="2511">
        <v>6000000</v>
      </c>
      <c r="D2174" s="2512">
        <v>0</v>
      </c>
      <c r="E2174" s="2513">
        <v>0</v>
      </c>
      <c r="F2174" s="2510">
        <v>0</v>
      </c>
      <c r="G2174" s="2512">
        <v>0</v>
      </c>
      <c r="H2174" s="2513">
        <v>0</v>
      </c>
      <c r="I2174" s="2510">
        <v>0</v>
      </c>
      <c r="J2174" s="2514">
        <v>0</v>
      </c>
    </row>
    <row r="2175" spans="1:10" x14ac:dyDescent="0.2">
      <c r="A2175" s="2525" t="s">
        <v>128</v>
      </c>
      <c r="B2175" s="2526">
        <v>3377.4</v>
      </c>
      <c r="C2175" s="2527"/>
      <c r="D2175" s="2528">
        <v>28441.200000000001</v>
      </c>
      <c r="E2175" s="2529">
        <v>100</v>
      </c>
      <c r="F2175" s="2526">
        <v>9.1371421487204199</v>
      </c>
      <c r="G2175" s="2528">
        <v>0.25400574160626715</v>
      </c>
      <c r="H2175" s="2529">
        <v>100</v>
      </c>
      <c r="I2175" s="2526">
        <v>18.198841094056135</v>
      </c>
      <c r="J2175" s="2530">
        <v>0.6162664643352338</v>
      </c>
    </row>
    <row r="2176" spans="1:10" ht="14.25" thickBot="1" x14ac:dyDescent="0.25">
      <c r="A2176" s="2533" t="s">
        <v>1845</v>
      </c>
      <c r="B2176" s="2526">
        <v>36963.417500000003</v>
      </c>
      <c r="C2176" s="2534"/>
      <c r="D2176" s="2528">
        <v>156280.28099706353</v>
      </c>
      <c r="E2176" s="2535"/>
      <c r="F2176" s="2536">
        <v>99.999999999999986</v>
      </c>
      <c r="G2176" s="2537">
        <v>2.7799254676347407</v>
      </c>
      <c r="H2176" s="2538"/>
      <c r="I2176" s="2536">
        <v>100</v>
      </c>
      <c r="J2176" s="2539">
        <v>3.3862951006067665</v>
      </c>
    </row>
    <row r="2177" spans="1:10" ht="15" thickBot="1" x14ac:dyDescent="0.25">
      <c r="A2177" s="2540" t="s">
        <v>1846</v>
      </c>
      <c r="B2177" s="2541">
        <v>1329654.982852824</v>
      </c>
      <c r="C2177" s="2542"/>
      <c r="D2177" s="2543">
        <v>4615081.5671398742</v>
      </c>
      <c r="E2177" s="2544"/>
      <c r="F2177" s="2101"/>
      <c r="G2177" s="2101"/>
      <c r="H2177" s="2101"/>
      <c r="I2177" s="2101"/>
      <c r="J2177" s="2101"/>
    </row>
    <row r="2178" spans="1:10" ht="16.5" thickBot="1" x14ac:dyDescent="0.3">
      <c r="A2178" s="2545" t="s">
        <v>1847</v>
      </c>
      <c r="B2178" s="2552">
        <v>2.7799254676347411</v>
      </c>
      <c r="C2178" s="2546"/>
      <c r="D2178" s="2553">
        <v>3.3862951006067661</v>
      </c>
      <c r="E2178" s="2544"/>
      <c r="F2178" s="2101"/>
      <c r="G2178" s="2101"/>
      <c r="H2178" s="2101"/>
      <c r="I2178" s="2101"/>
      <c r="J2178" s="2101"/>
    </row>
    <row r="2179" spans="1:10" x14ac:dyDescent="0.2">
      <c r="A2179" s="471" t="s">
        <v>2035</v>
      </c>
      <c r="B2179" s="375"/>
      <c r="C2179" s="375"/>
      <c r="D2179" s="1794"/>
      <c r="E2179" s="375"/>
      <c r="F2179" s="375"/>
      <c r="H2179" s="375"/>
      <c r="I2179" s="375"/>
      <c r="J2179" s="375"/>
    </row>
    <row r="2180" spans="1:10" x14ac:dyDescent="0.2">
      <c r="A2180" s="375" t="s">
        <v>1848</v>
      </c>
      <c r="B2180" s="375"/>
      <c r="C2180" s="375"/>
      <c r="D2180" s="375"/>
      <c r="E2180" s="375"/>
      <c r="F2180" s="375"/>
      <c r="G2180" s="375"/>
      <c r="H2180" s="375"/>
      <c r="I2180" s="375"/>
      <c r="J2180" s="375"/>
    </row>
    <row r="2181" spans="1:10" x14ac:dyDescent="0.2">
      <c r="A2181" s="375" t="s">
        <v>2036</v>
      </c>
      <c r="B2181" s="375"/>
      <c r="C2181" s="375"/>
      <c r="D2181" s="375"/>
      <c r="E2181" s="375"/>
      <c r="F2181" s="375"/>
      <c r="G2181" s="375"/>
      <c r="H2181" s="375"/>
      <c r="I2181" s="375"/>
      <c r="J2181" s="375"/>
    </row>
    <row r="2185" spans="1:10" ht="13.5" thickBot="1" x14ac:dyDescent="0.25">
      <c r="A2185" s="3564" t="s">
        <v>2033</v>
      </c>
      <c r="B2185" s="3564"/>
      <c r="C2185" s="3564"/>
      <c r="D2185" s="3564"/>
      <c r="E2185" s="3564"/>
      <c r="F2185" s="3564"/>
      <c r="G2185" s="3564"/>
      <c r="H2185" s="3564"/>
      <c r="I2185" s="3564"/>
      <c r="J2185" s="3564"/>
    </row>
    <row r="2186" spans="1:10" ht="13.5" customHeight="1" thickBot="1" x14ac:dyDescent="0.25">
      <c r="A2186" s="3569" t="s">
        <v>385</v>
      </c>
      <c r="B2186" s="3575" t="s">
        <v>1270</v>
      </c>
      <c r="C2186" s="3575" t="s">
        <v>1837</v>
      </c>
      <c r="D2186" s="3577" t="s">
        <v>1849</v>
      </c>
      <c r="E2186" s="3571" t="s">
        <v>1854</v>
      </c>
      <c r="F2186" s="3572"/>
      <c r="G2186" s="3573"/>
      <c r="H2186" s="3571" t="s">
        <v>1855</v>
      </c>
      <c r="I2186" s="3572"/>
      <c r="J2186" s="3574"/>
    </row>
    <row r="2187" spans="1:10" ht="13.5" customHeight="1" thickBot="1" x14ac:dyDescent="0.25">
      <c r="A2187" s="3570"/>
      <c r="B2187" s="3576"/>
      <c r="C2187" s="3576"/>
      <c r="D2187" s="3578"/>
      <c r="E2187" s="2500" t="s">
        <v>1853</v>
      </c>
      <c r="F2187" s="2499" t="s">
        <v>1229</v>
      </c>
      <c r="G2187" s="2501" t="s">
        <v>1838</v>
      </c>
      <c r="H2187" s="2500" t="s">
        <v>1853</v>
      </c>
      <c r="I2187" s="2499" t="s">
        <v>1229</v>
      </c>
      <c r="J2187" s="2502" t="s">
        <v>1838</v>
      </c>
    </row>
    <row r="2188" spans="1:10" x14ac:dyDescent="0.2">
      <c r="A2188" s="2551" t="s">
        <v>1856</v>
      </c>
      <c r="B2188" s="2503"/>
      <c r="C2188" s="2503"/>
      <c r="D2188" s="2504"/>
      <c r="E2188" s="2505"/>
      <c r="F2188" s="2506"/>
      <c r="G2188" s="2507"/>
      <c r="H2188" s="2505"/>
      <c r="I2188" s="2506"/>
      <c r="J2188" s="2508"/>
    </row>
    <row r="2189" spans="1:10" x14ac:dyDescent="0.2">
      <c r="A2189" s="923" t="s">
        <v>416</v>
      </c>
      <c r="B2189" s="2510">
        <v>0</v>
      </c>
      <c r="C2189" s="2511">
        <v>3800000</v>
      </c>
      <c r="D2189" s="2512">
        <v>0</v>
      </c>
      <c r="E2189" s="2513">
        <v>0</v>
      </c>
      <c r="F2189" s="2510">
        <v>0</v>
      </c>
      <c r="G2189" s="2512">
        <v>0</v>
      </c>
      <c r="H2189" s="2513">
        <v>0</v>
      </c>
      <c r="I2189" s="2510">
        <v>0</v>
      </c>
      <c r="J2189" s="2514">
        <v>0</v>
      </c>
    </row>
    <row r="2190" spans="1:10" x14ac:dyDescent="0.2">
      <c r="A2190" s="923" t="s">
        <v>417</v>
      </c>
      <c r="B2190" s="2510">
        <v>0</v>
      </c>
      <c r="C2190" s="2511">
        <v>1006400</v>
      </c>
      <c r="D2190" s="2512">
        <v>0</v>
      </c>
      <c r="E2190" s="2513">
        <v>0</v>
      </c>
      <c r="F2190" s="2510">
        <v>0</v>
      </c>
      <c r="G2190" s="2512">
        <v>0</v>
      </c>
      <c r="H2190" s="2513">
        <v>0</v>
      </c>
      <c r="I2190" s="2510">
        <v>0</v>
      </c>
      <c r="J2190" s="2514">
        <v>0</v>
      </c>
    </row>
    <row r="2191" spans="1:10" x14ac:dyDescent="0.2">
      <c r="A2191" s="923" t="s">
        <v>285</v>
      </c>
      <c r="B2191" s="2510">
        <v>1585.7049999999999</v>
      </c>
      <c r="C2191" s="2511">
        <v>1367762.75</v>
      </c>
      <c r="D2191" s="2512">
        <v>2168.8682314887501</v>
      </c>
      <c r="E2191" s="2513">
        <v>8.4576377796693354</v>
      </c>
      <c r="F2191" s="2510">
        <v>7.3541555253594657</v>
      </c>
      <c r="G2191" s="2512">
        <v>0.11925687644157217</v>
      </c>
      <c r="H2191" s="2513">
        <v>3.0361198137998597</v>
      </c>
      <c r="I2191" s="2510">
        <v>2.73606067309038</v>
      </c>
      <c r="J2191" s="2514">
        <v>4.699523074373034E-2</v>
      </c>
    </row>
    <row r="2192" spans="1:10" x14ac:dyDescent="0.2">
      <c r="A2192" s="923" t="s">
        <v>206</v>
      </c>
      <c r="B2192" s="2510">
        <v>170.34</v>
      </c>
      <c r="C2192" s="2511">
        <v>5133502</v>
      </c>
      <c r="D2192" s="2512">
        <v>874.44073068000012</v>
      </c>
      <c r="E2192" s="2513">
        <v>0.90853848565078288</v>
      </c>
      <c r="F2192" s="2510">
        <v>0.78999993831748749</v>
      </c>
      <c r="G2192" s="2512">
        <v>1.2810842075327634E-2</v>
      </c>
      <c r="H2192" s="2513">
        <v>1.2240977989653155</v>
      </c>
      <c r="I2192" s="2510">
        <v>1.1031204475339169</v>
      </c>
      <c r="J2192" s="2514">
        <v>1.8947459930202734E-2</v>
      </c>
    </row>
    <row r="2193" spans="1:10" x14ac:dyDescent="0.2">
      <c r="A2193" s="923" t="s">
        <v>435</v>
      </c>
      <c r="B2193" s="2510">
        <v>0</v>
      </c>
      <c r="C2193" s="2511">
        <v>1029687.5</v>
      </c>
      <c r="D2193" s="2512">
        <v>0</v>
      </c>
      <c r="E2193" s="2513">
        <v>0</v>
      </c>
      <c r="F2193" s="2510">
        <v>0</v>
      </c>
      <c r="G2193" s="2512">
        <v>0</v>
      </c>
      <c r="H2193" s="2513">
        <v>0</v>
      </c>
      <c r="I2193" s="2510">
        <v>0</v>
      </c>
      <c r="J2193" s="2514">
        <v>0</v>
      </c>
    </row>
    <row r="2194" spans="1:10" x14ac:dyDescent="0.2">
      <c r="A2194" s="925" t="s">
        <v>437</v>
      </c>
      <c r="B2194" s="2510">
        <v>0</v>
      </c>
      <c r="C2194" s="2511">
        <v>7750000</v>
      </c>
      <c r="D2194" s="2512">
        <v>0</v>
      </c>
      <c r="E2194" s="2513">
        <v>0</v>
      </c>
      <c r="F2194" s="2510">
        <v>0</v>
      </c>
      <c r="G2194" s="2512">
        <v>0</v>
      </c>
      <c r="H2194" s="2513">
        <v>0</v>
      </c>
      <c r="I2194" s="2510">
        <v>0</v>
      </c>
      <c r="J2194" s="2514">
        <v>0</v>
      </c>
    </row>
    <row r="2195" spans="1:10" x14ac:dyDescent="0.2">
      <c r="A2195" s="2097" t="s">
        <v>436</v>
      </c>
      <c r="B2195" s="2510">
        <v>0</v>
      </c>
      <c r="C2195" s="2511">
        <v>0</v>
      </c>
      <c r="D2195" s="2512">
        <v>0</v>
      </c>
      <c r="E2195" s="2513">
        <v>0</v>
      </c>
      <c r="F2195" s="2510">
        <v>0</v>
      </c>
      <c r="G2195" s="2512">
        <v>0</v>
      </c>
      <c r="H2195" s="2513">
        <v>0</v>
      </c>
      <c r="I2195" s="2510">
        <v>0</v>
      </c>
      <c r="J2195" s="2514">
        <v>0</v>
      </c>
    </row>
    <row r="2196" spans="1:10" x14ac:dyDescent="0.2">
      <c r="A2196" s="2515" t="s">
        <v>286</v>
      </c>
      <c r="B2196" s="2516">
        <v>1756.0449999999998</v>
      </c>
      <c r="C2196" s="2515"/>
      <c r="D2196" s="2517">
        <v>3043.3089621687504</v>
      </c>
      <c r="E2196" s="2518">
        <v>9.366176265320119</v>
      </c>
      <c r="F2196" s="2516">
        <v>8.1441554636769524</v>
      </c>
      <c r="G2196" s="2517">
        <v>0.1320677185168998</v>
      </c>
      <c r="H2196" s="2518">
        <v>4.2602176127651754</v>
      </c>
      <c r="I2196" s="2516">
        <v>3.8391811206242972</v>
      </c>
      <c r="J2196" s="2519">
        <v>6.5942690673933088E-2</v>
      </c>
    </row>
    <row r="2197" spans="1:10" x14ac:dyDescent="0.2">
      <c r="A2197" s="931" t="s">
        <v>418</v>
      </c>
      <c r="B2197" s="2510">
        <v>40</v>
      </c>
      <c r="C2197" s="2511">
        <v>3883500</v>
      </c>
      <c r="D2197" s="2512">
        <v>155.34</v>
      </c>
      <c r="E2197" s="2513">
        <v>0.21334706719520558</v>
      </c>
      <c r="F2197" s="2510">
        <v>0.18551131579605198</v>
      </c>
      <c r="G2197" s="2512">
        <v>3.0082991840619075E-3</v>
      </c>
      <c r="H2197" s="2513">
        <v>0.21745482045810333</v>
      </c>
      <c r="I2197" s="2510">
        <v>0.19596380212831949</v>
      </c>
      <c r="J2197" s="2514">
        <v>3.3659210078982324E-3</v>
      </c>
    </row>
    <row r="2198" spans="1:10" x14ac:dyDescent="0.2">
      <c r="A2198" s="931" t="s">
        <v>419</v>
      </c>
      <c r="B2198" s="2510">
        <v>549.1</v>
      </c>
      <c r="C2198" s="2511">
        <v>1010499.9999999999</v>
      </c>
      <c r="D2198" s="2512">
        <v>554.86554999999998</v>
      </c>
      <c r="E2198" s="2513">
        <v>2.9287218649221844</v>
      </c>
      <c r="F2198" s="2510">
        <v>2.5466065875903041</v>
      </c>
      <c r="G2198" s="2512">
        <v>4.1296427049209841E-2</v>
      </c>
      <c r="H2198" s="2513">
        <v>0.77673611789388919</v>
      </c>
      <c r="I2198" s="2510">
        <v>0.69997143586984134</v>
      </c>
      <c r="J2198" s="2514">
        <v>1.2022876344174116E-2</v>
      </c>
    </row>
    <row r="2199" spans="1:10" x14ac:dyDescent="0.2">
      <c r="A2199" s="923" t="s">
        <v>97</v>
      </c>
      <c r="B2199" s="2510">
        <v>0</v>
      </c>
      <c r="C2199" s="2511">
        <v>998500</v>
      </c>
      <c r="D2199" s="2512">
        <v>0</v>
      </c>
      <c r="E2199" s="2513">
        <v>0</v>
      </c>
      <c r="F2199" s="2510">
        <v>0</v>
      </c>
      <c r="G2199" s="2512">
        <v>0</v>
      </c>
      <c r="H2199" s="2513">
        <v>0</v>
      </c>
      <c r="I2199" s="2510">
        <v>0</v>
      </c>
      <c r="J2199" s="2514">
        <v>0</v>
      </c>
    </row>
    <row r="2200" spans="1:10" x14ac:dyDescent="0.2">
      <c r="A2200" s="923" t="s">
        <v>423</v>
      </c>
      <c r="B2200" s="2510">
        <v>22.5</v>
      </c>
      <c r="C2200" s="2511">
        <v>1897499.9999999998</v>
      </c>
      <c r="D2200" s="2512">
        <v>42.693749999999994</v>
      </c>
      <c r="E2200" s="2513">
        <v>0.12000772529730314</v>
      </c>
      <c r="F2200" s="2510">
        <v>0.10435011513527925</v>
      </c>
      <c r="G2200" s="2512">
        <v>1.6921682910348227E-3</v>
      </c>
      <c r="H2200" s="2513">
        <v>5.9765429000470889E-2</v>
      </c>
      <c r="I2200" s="2510">
        <v>5.3858823079155002E-2</v>
      </c>
      <c r="J2200" s="2514">
        <v>9.2509199195928377E-4</v>
      </c>
    </row>
    <row r="2201" spans="1:10" x14ac:dyDescent="0.2">
      <c r="A2201" s="923" t="s">
        <v>424</v>
      </c>
      <c r="B2201" s="2510">
        <v>49.622</v>
      </c>
      <c r="C2201" s="2511">
        <v>1520140</v>
      </c>
      <c r="D2201" s="2512">
        <v>75.432387079999998</v>
      </c>
      <c r="E2201" s="2513">
        <v>0.26466770420901226</v>
      </c>
      <c r="F2201" s="2510">
        <v>0.2301360628107923</v>
      </c>
      <c r="G2201" s="2512">
        <v>3.7319455527879989E-3</v>
      </c>
      <c r="H2201" s="2513">
        <v>0.10559505722420208</v>
      </c>
      <c r="I2201" s="2510">
        <v>9.5159117907891874E-2</v>
      </c>
      <c r="J2201" s="2514">
        <v>1.634475707148727E-3</v>
      </c>
    </row>
    <row r="2202" spans="1:10" x14ac:dyDescent="0.2">
      <c r="A2202" s="923" t="s">
        <v>429</v>
      </c>
      <c r="B2202" s="2510">
        <v>0</v>
      </c>
      <c r="C2202" s="2511">
        <v>1595500</v>
      </c>
      <c r="D2202" s="2512">
        <v>0</v>
      </c>
      <c r="E2202" s="2513">
        <v>0</v>
      </c>
      <c r="F2202" s="2510">
        <v>0</v>
      </c>
      <c r="G2202" s="2512">
        <v>0</v>
      </c>
      <c r="H2202" s="2513">
        <v>0</v>
      </c>
      <c r="I2202" s="2510">
        <v>0</v>
      </c>
      <c r="J2202" s="2514">
        <v>0</v>
      </c>
    </row>
    <row r="2203" spans="1:10" x14ac:dyDescent="0.2">
      <c r="A2203" s="923" t="s">
        <v>430</v>
      </c>
      <c r="B2203" s="2510">
        <v>0</v>
      </c>
      <c r="C2203" s="2511">
        <v>949000</v>
      </c>
      <c r="D2203" s="2512">
        <v>0</v>
      </c>
      <c r="E2203" s="2513">
        <v>0</v>
      </c>
      <c r="F2203" s="2510">
        <v>0</v>
      </c>
      <c r="G2203" s="2512">
        <v>0</v>
      </c>
      <c r="H2203" s="2513">
        <v>0</v>
      </c>
      <c r="I2203" s="2510">
        <v>0</v>
      </c>
      <c r="J2203" s="2514">
        <v>0</v>
      </c>
    </row>
    <row r="2204" spans="1:10" x14ac:dyDescent="0.2">
      <c r="A2204" s="923" t="s">
        <v>287</v>
      </c>
      <c r="B2204" s="2510">
        <v>0</v>
      </c>
      <c r="C2204" s="2511">
        <v>1286500.0000000002</v>
      </c>
      <c r="D2204" s="2512">
        <v>0</v>
      </c>
      <c r="E2204" s="2513">
        <v>0</v>
      </c>
      <c r="F2204" s="2510">
        <v>0</v>
      </c>
      <c r="G2204" s="2512">
        <v>0</v>
      </c>
      <c r="H2204" s="2513">
        <v>0</v>
      </c>
      <c r="I2204" s="2510">
        <v>0</v>
      </c>
      <c r="J2204" s="2514">
        <v>0</v>
      </c>
    </row>
    <row r="2205" spans="1:10" x14ac:dyDescent="0.2">
      <c r="A2205" s="923" t="s">
        <v>433</v>
      </c>
      <c r="B2205" s="2510">
        <v>0</v>
      </c>
      <c r="C2205" s="2511">
        <v>1540000</v>
      </c>
      <c r="D2205" s="2512">
        <v>0</v>
      </c>
      <c r="E2205" s="2513">
        <v>0</v>
      </c>
      <c r="F2205" s="2510">
        <v>0</v>
      </c>
      <c r="G2205" s="2512">
        <v>0</v>
      </c>
      <c r="H2205" s="2513">
        <v>0</v>
      </c>
      <c r="I2205" s="2510">
        <v>0</v>
      </c>
      <c r="J2205" s="2514">
        <v>0</v>
      </c>
    </row>
    <row r="2206" spans="1:10" x14ac:dyDescent="0.2">
      <c r="A2206" s="923" t="s">
        <v>434</v>
      </c>
      <c r="B2206" s="2510">
        <v>0</v>
      </c>
      <c r="C2206" s="2511">
        <v>905500</v>
      </c>
      <c r="D2206" s="2512">
        <v>0</v>
      </c>
      <c r="E2206" s="2513">
        <v>0</v>
      </c>
      <c r="F2206" s="2510">
        <v>0</v>
      </c>
      <c r="G2206" s="2512">
        <v>0</v>
      </c>
      <c r="H2206" s="2513">
        <v>0</v>
      </c>
      <c r="I2206" s="2510">
        <v>0</v>
      </c>
      <c r="J2206" s="2514">
        <v>0</v>
      </c>
    </row>
    <row r="2207" spans="1:10" x14ac:dyDescent="0.2">
      <c r="A2207" s="897" t="s">
        <v>99</v>
      </c>
      <c r="B2207" s="2510">
        <v>161.69999999999999</v>
      </c>
      <c r="C2207" s="2511">
        <v>1688500</v>
      </c>
      <c r="D2207" s="2512">
        <v>273.03044999999997</v>
      </c>
      <c r="E2207" s="2513">
        <v>0.86245551913661844</v>
      </c>
      <c r="F2207" s="2510">
        <v>0.74992949410554011</v>
      </c>
      <c r="G2207" s="2512">
        <v>1.2161049451570259E-2</v>
      </c>
      <c r="H2207" s="2513">
        <v>0.38220540417371673</v>
      </c>
      <c r="I2207" s="2510">
        <v>0.34443211715466726</v>
      </c>
      <c r="J2207" s="2514">
        <v>5.9160482004049697E-3</v>
      </c>
    </row>
    <row r="2208" spans="1:10" x14ac:dyDescent="0.2">
      <c r="A2208" s="2515" t="s">
        <v>288</v>
      </c>
      <c r="B2208" s="2516">
        <v>822.92200000000003</v>
      </c>
      <c r="C2208" s="2515"/>
      <c r="D2208" s="2517">
        <v>1101.3621370800001</v>
      </c>
      <c r="E2208" s="2518">
        <v>4.3891998807603239</v>
      </c>
      <c r="F2208" s="2516">
        <v>3.8165335754379677</v>
      </c>
      <c r="G2208" s="2517">
        <v>6.1889889528664831E-2</v>
      </c>
      <c r="H2208" s="2518">
        <v>1.5417568287503824</v>
      </c>
      <c r="I2208" s="2516">
        <v>1.3893852961398752</v>
      </c>
      <c r="J2208" s="2519">
        <v>2.386441325158533E-2</v>
      </c>
    </row>
    <row r="2209" spans="1:10" x14ac:dyDescent="0.2">
      <c r="A2209" s="2520" t="s">
        <v>113</v>
      </c>
      <c r="B2209" s="2521">
        <v>2578.9669999999996</v>
      </c>
      <c r="C2209" s="2520"/>
      <c r="D2209" s="2522">
        <v>4144.6710992487506</v>
      </c>
      <c r="E2209" s="2523">
        <v>13.755376146080442</v>
      </c>
      <c r="F2209" s="2521">
        <v>11.96068903911492</v>
      </c>
      <c r="G2209" s="2522">
        <v>0.19395760804556461</v>
      </c>
      <c r="H2209" s="2523">
        <v>5.8019744415155579</v>
      </c>
      <c r="I2209" s="2521">
        <v>5.2285664167641723</v>
      </c>
      <c r="J2209" s="2524">
        <v>8.9807103925518411E-2</v>
      </c>
    </row>
    <row r="2210" spans="1:10" x14ac:dyDescent="0.2">
      <c r="A2210" s="923" t="s">
        <v>911</v>
      </c>
      <c r="B2210" s="2510">
        <v>0</v>
      </c>
      <c r="C2210" s="2511">
        <v>4620000.0000000009</v>
      </c>
      <c r="D2210" s="2512">
        <v>0</v>
      </c>
      <c r="E2210" s="2513">
        <v>0</v>
      </c>
      <c r="F2210" s="2510">
        <v>0</v>
      </c>
      <c r="G2210" s="2512">
        <v>0</v>
      </c>
      <c r="H2210" s="2513">
        <v>0</v>
      </c>
      <c r="I2210" s="2510">
        <v>0</v>
      </c>
      <c r="J2210" s="2514">
        <v>0</v>
      </c>
    </row>
    <row r="2211" spans="1:10" x14ac:dyDescent="0.2">
      <c r="A2211" s="923" t="s">
        <v>912</v>
      </c>
      <c r="B2211" s="2510">
        <v>220.345</v>
      </c>
      <c r="C2211" s="2511">
        <v>918000</v>
      </c>
      <c r="D2211" s="2512">
        <v>202.27671000000001</v>
      </c>
      <c r="E2211" s="2513">
        <v>1.1752489880281891</v>
      </c>
      <c r="F2211" s="2510">
        <v>1.0219122719770271</v>
      </c>
      <c r="G2211" s="2512">
        <v>1.6571592092803025E-2</v>
      </c>
      <c r="H2211" s="2513">
        <v>0.28315981496012516</v>
      </c>
      <c r="I2211" s="2510">
        <v>0.25517518458611732</v>
      </c>
      <c r="J2211" s="2514">
        <v>4.3829498364718594E-3</v>
      </c>
    </row>
    <row r="2212" spans="1:10" x14ac:dyDescent="0.2">
      <c r="A2212" s="923" t="s">
        <v>913</v>
      </c>
      <c r="B2212" s="2510">
        <v>428</v>
      </c>
      <c r="C2212" s="2511">
        <v>1310000.0000000002</v>
      </c>
      <c r="D2212" s="2512">
        <v>560.68000000000006</v>
      </c>
      <c r="E2212" s="2513">
        <v>2.2828136189886994</v>
      </c>
      <c r="F2212" s="2510">
        <v>1.9849710790177566</v>
      </c>
      <c r="G2212" s="2512">
        <v>3.2188801269462407E-2</v>
      </c>
      <c r="H2212" s="2513">
        <v>0.78487555513357399</v>
      </c>
      <c r="I2212" s="2510">
        <v>0.70730645408334092</v>
      </c>
      <c r="J2212" s="2514">
        <v>1.2148864366604747E-2</v>
      </c>
    </row>
    <row r="2213" spans="1:10" x14ac:dyDescent="0.2">
      <c r="A2213" s="897" t="s">
        <v>914</v>
      </c>
      <c r="B2213" s="2510">
        <v>607.79999999999995</v>
      </c>
      <c r="C2213" s="2511">
        <v>1335000</v>
      </c>
      <c r="D2213" s="2512">
        <v>811.4129999999999</v>
      </c>
      <c r="E2213" s="2513">
        <v>3.2418086860311481</v>
      </c>
      <c r="F2213" s="2510">
        <v>2.8188444435210096</v>
      </c>
      <c r="G2213" s="2512">
        <v>4.5711106101820678E-2</v>
      </c>
      <c r="H2213" s="2513">
        <v>1.1358675694114262</v>
      </c>
      <c r="I2213" s="2510">
        <v>1.0236099946977344</v>
      </c>
      <c r="J2213" s="2514">
        <v>1.7581769426945591E-2</v>
      </c>
    </row>
    <row r="2214" spans="1:10" x14ac:dyDescent="0.2">
      <c r="A2214" s="2520" t="s">
        <v>289</v>
      </c>
      <c r="B2214" s="2521">
        <v>1256.145</v>
      </c>
      <c r="C2214" s="2520"/>
      <c r="D2214" s="2522">
        <v>1574.3697099999999</v>
      </c>
      <c r="E2214" s="2523">
        <v>6.6998712930480373</v>
      </c>
      <c r="F2214" s="2521">
        <v>5.8257277945157933</v>
      </c>
      <c r="G2214" s="2522">
        <v>9.4471499464086117E-2</v>
      </c>
      <c r="H2214" s="2523">
        <v>2.2039029395051255</v>
      </c>
      <c r="I2214" s="2521">
        <v>1.9860916333671925</v>
      </c>
      <c r="J2214" s="2524">
        <v>3.4113583630022197E-2</v>
      </c>
    </row>
    <row r="2215" spans="1:10" x14ac:dyDescent="0.2">
      <c r="A2215" s="923" t="s">
        <v>952</v>
      </c>
      <c r="B2215" s="2510">
        <v>109.3</v>
      </c>
      <c r="C2215" s="2511">
        <v>8061000.0000000028</v>
      </c>
      <c r="D2215" s="2512">
        <v>881.06730000000027</v>
      </c>
      <c r="E2215" s="2513">
        <v>0.58297086111089913</v>
      </c>
      <c r="F2215" s="2510">
        <v>0.50690967041271207</v>
      </c>
      <c r="G2215" s="2512">
        <v>8.2201775204491616E-3</v>
      </c>
      <c r="H2215" s="2513">
        <v>1.2333740925261099</v>
      </c>
      <c r="I2215" s="2510">
        <v>1.1114799667756712</v>
      </c>
      <c r="J2215" s="2514">
        <v>1.909104502666522E-2</v>
      </c>
    </row>
    <row r="2216" spans="1:10" x14ac:dyDescent="0.2">
      <c r="A2216" s="923" t="s">
        <v>290</v>
      </c>
      <c r="B2216" s="2510">
        <v>1923.2489794248422</v>
      </c>
      <c r="C2216" s="2511">
        <v>12158464</v>
      </c>
      <c r="D2216" s="2512">
        <v>23383.753479373685</v>
      </c>
      <c r="E2216" s="2513">
        <v>10.257988231161558</v>
      </c>
      <c r="F2216" s="2510">
        <v>8.9196112194129142</v>
      </c>
      <c r="G2216" s="2512">
        <v>0.1446427083887912</v>
      </c>
      <c r="H2216" s="2513">
        <v>32.734066656970221</v>
      </c>
      <c r="I2216" s="2510">
        <v>29.498965107824045</v>
      </c>
      <c r="J2216" s="2514">
        <v>0.50668126097423249</v>
      </c>
    </row>
    <row r="2217" spans="1:10" x14ac:dyDescent="0.2">
      <c r="A2217" s="923" t="s">
        <v>75</v>
      </c>
      <c r="B2217" s="2510">
        <v>1916.5320205751582</v>
      </c>
      <c r="C2217" s="2511">
        <v>13258464</v>
      </c>
      <c r="D2217" s="2512">
        <v>25410.270799642993</v>
      </c>
      <c r="E2217" s="2513">
        <v>10.222162144385285</v>
      </c>
      <c r="F2217" s="2510">
        <v>8.888459422554094</v>
      </c>
      <c r="G2217" s="2512">
        <v>0.14413754284311917</v>
      </c>
      <c r="H2217" s="2513">
        <v>35.570914603631728</v>
      </c>
      <c r="I2217" s="2510">
        <v>32.055447914305738</v>
      </c>
      <c r="J2217" s="2514">
        <v>0.55059201944702829</v>
      </c>
    </row>
    <row r="2218" spans="1:10" x14ac:dyDescent="0.2">
      <c r="A2218" s="923" t="s">
        <v>205</v>
      </c>
      <c r="B2218" s="2510">
        <v>604.5</v>
      </c>
      <c r="C2218" s="2511">
        <v>3219999.9999999995</v>
      </c>
      <c r="D2218" s="2512">
        <v>1946.4899999999998</v>
      </c>
      <c r="E2218" s="2513">
        <v>3.2242075529875436</v>
      </c>
      <c r="F2218" s="2510">
        <v>2.803539759967836</v>
      </c>
      <c r="G2218" s="2512">
        <v>4.5462921419135577E-2</v>
      </c>
      <c r="H2218" s="2513">
        <v>2.7248206094598526</v>
      </c>
      <c r="I2218" s="2510">
        <v>2.4555271095967073</v>
      </c>
      <c r="J2218" s="2514">
        <v>4.2176719342499225E-2</v>
      </c>
    </row>
    <row r="2219" spans="1:10" x14ac:dyDescent="0.2">
      <c r="A2219" s="923" t="s">
        <v>93</v>
      </c>
      <c r="B2219" s="2510">
        <v>604.5</v>
      </c>
      <c r="C2219" s="2511">
        <v>120000</v>
      </c>
      <c r="D2219" s="2512">
        <v>72.540000000000006</v>
      </c>
      <c r="E2219" s="2513">
        <v>3.2242075529875436</v>
      </c>
      <c r="F2219" s="2510">
        <v>2.803539759967836</v>
      </c>
      <c r="G2219" s="2512">
        <v>4.5462921419135577E-2</v>
      </c>
      <c r="H2219" s="2513">
        <v>0.1015461096693113</v>
      </c>
      <c r="I2219" s="2510">
        <v>9.1510327065715824E-2</v>
      </c>
      <c r="J2219" s="2514">
        <v>1.5718032053105306E-3</v>
      </c>
    </row>
    <row r="2220" spans="1:10" x14ac:dyDescent="0.2">
      <c r="A2220" s="897" t="s">
        <v>219</v>
      </c>
      <c r="B2220" s="2510">
        <v>4470</v>
      </c>
      <c r="C2220" s="2511">
        <v>934000</v>
      </c>
      <c r="D2220" s="2512">
        <v>4174.9799999999996</v>
      </c>
      <c r="E2220" s="2513">
        <v>23.841534759064224</v>
      </c>
      <c r="F2220" s="2510">
        <v>20.73088954020881</v>
      </c>
      <c r="G2220" s="2512">
        <v>0.33617743381891818</v>
      </c>
      <c r="H2220" s="2513">
        <v>5.8444027701568952</v>
      </c>
      <c r="I2220" s="2510">
        <v>5.2668015617979345</v>
      </c>
      <c r="J2220" s="2514">
        <v>9.0463839896710196E-2</v>
      </c>
    </row>
    <row r="2221" spans="1:10" x14ac:dyDescent="0.2">
      <c r="A2221" s="2515" t="s">
        <v>1839</v>
      </c>
      <c r="B2221" s="2516">
        <v>9628.0810000000001</v>
      </c>
      <c r="C2221" s="2515"/>
      <c r="D2221" s="2517">
        <v>55869.101579016671</v>
      </c>
      <c r="E2221" s="2518">
        <v>51.353071101697047</v>
      </c>
      <c r="F2221" s="2516">
        <v>44.652949372524205</v>
      </c>
      <c r="G2221" s="2517">
        <v>0.72410370540954883</v>
      </c>
      <c r="H2221" s="2518">
        <v>78.209124842414099</v>
      </c>
      <c r="I2221" s="2516">
        <v>70.479731987365795</v>
      </c>
      <c r="J2221" s="2519">
        <v>1.2105766878924458</v>
      </c>
    </row>
    <row r="2222" spans="1:10" x14ac:dyDescent="0.2">
      <c r="A2222" s="923" t="s">
        <v>958</v>
      </c>
      <c r="B2222" s="2510">
        <v>946.59999999999991</v>
      </c>
      <c r="C2222" s="2511">
        <v>2560000.0000000005</v>
      </c>
      <c r="D2222" s="2512">
        <v>2423.2959999999998</v>
      </c>
      <c r="E2222" s="2513">
        <v>5.0488583451745397</v>
      </c>
      <c r="F2222" s="2510">
        <v>4.3901252883135697</v>
      </c>
      <c r="G2222" s="2512">
        <v>7.1191400190825024E-2</v>
      </c>
      <c r="H2222" s="2513">
        <v>3.3922840002371566</v>
      </c>
      <c r="I2222" s="2510">
        <v>3.0570252210785891</v>
      </c>
      <c r="J2222" s="2514">
        <v>5.25081943784972E-2</v>
      </c>
    </row>
    <row r="2223" spans="1:10" x14ac:dyDescent="0.2">
      <c r="A2223" s="923" t="s">
        <v>959</v>
      </c>
      <c r="B2223" s="2510">
        <v>70</v>
      </c>
      <c r="C2223" s="2511">
        <v>1687000</v>
      </c>
      <c r="D2223" s="2512">
        <v>118.09</v>
      </c>
      <c r="E2223" s="2513">
        <v>0.37335736759160976</v>
      </c>
      <c r="F2223" s="2510">
        <v>0.32464480264309098</v>
      </c>
      <c r="G2223" s="2512">
        <v>5.2645235721083383E-3</v>
      </c>
      <c r="H2223" s="2513">
        <v>0.16530989923971562</v>
      </c>
      <c r="I2223" s="2510">
        <v>0.1489723535041409</v>
      </c>
      <c r="J2223" s="2514">
        <v>2.5587846776277991E-3</v>
      </c>
    </row>
    <row r="2224" spans="1:10" x14ac:dyDescent="0.2">
      <c r="A2224" s="923" t="s">
        <v>960</v>
      </c>
      <c r="B2224" s="2510">
        <v>52</v>
      </c>
      <c r="C2224" s="2511">
        <v>1100000</v>
      </c>
      <c r="D2224" s="2512">
        <v>57.2</v>
      </c>
      <c r="E2224" s="2513">
        <v>0.27735118735376724</v>
      </c>
      <c r="F2224" s="2510">
        <v>0.24116471053486757</v>
      </c>
      <c r="G2224" s="2512">
        <v>3.9107889392804799E-3</v>
      </c>
      <c r="H2224" s="2513">
        <v>8.0072201172933635E-2</v>
      </c>
      <c r="I2224" s="2510">
        <v>7.215868084034939E-2</v>
      </c>
      <c r="J2224" s="2514">
        <v>1.2394147138649345E-3</v>
      </c>
    </row>
    <row r="2225" spans="1:10" x14ac:dyDescent="0.2">
      <c r="A2225" s="923" t="s">
        <v>962</v>
      </c>
      <c r="B2225" s="2510">
        <v>1384.5</v>
      </c>
      <c r="C2225" s="2511">
        <v>1265000.0000000002</v>
      </c>
      <c r="D2225" s="2512">
        <v>1751.3925000000002</v>
      </c>
      <c r="E2225" s="2513">
        <v>7.3844753632940519</v>
      </c>
      <c r="F2225" s="2510">
        <v>6.4210104179908498</v>
      </c>
      <c r="G2225" s="2512">
        <v>0.10412475550834277</v>
      </c>
      <c r="H2225" s="2513">
        <v>2.4517107096637618</v>
      </c>
      <c r="I2225" s="2510">
        <v>2.2094086089804481</v>
      </c>
      <c r="J2225" s="2514">
        <v>3.794932927015196E-2</v>
      </c>
    </row>
    <row r="2226" spans="1:10" x14ac:dyDescent="0.2">
      <c r="A2226" s="923" t="s">
        <v>963</v>
      </c>
      <c r="B2226" s="2510">
        <v>0</v>
      </c>
      <c r="C2226" s="2511">
        <v>1750000</v>
      </c>
      <c r="D2226" s="2512">
        <v>0</v>
      </c>
      <c r="E2226" s="2513">
        <v>0</v>
      </c>
      <c r="F2226" s="2510">
        <v>0</v>
      </c>
      <c r="G2226" s="2512">
        <v>0</v>
      </c>
      <c r="H2226" s="2513">
        <v>0</v>
      </c>
      <c r="I2226" s="2510">
        <v>0</v>
      </c>
      <c r="J2226" s="2514">
        <v>0</v>
      </c>
    </row>
    <row r="2227" spans="1:10" x14ac:dyDescent="0.2">
      <c r="A2227" s="2159" t="s">
        <v>1497</v>
      </c>
      <c r="B2227" s="2510">
        <v>0</v>
      </c>
      <c r="C2227" s="2511">
        <v>5000000</v>
      </c>
      <c r="D2227" s="2512">
        <v>0</v>
      </c>
      <c r="E2227" s="2513">
        <v>0</v>
      </c>
      <c r="F2227" s="2510">
        <v>0</v>
      </c>
      <c r="G2227" s="2512">
        <v>0</v>
      </c>
      <c r="H2227" s="2513">
        <v>0</v>
      </c>
      <c r="I2227" s="2510">
        <v>0</v>
      </c>
      <c r="J2227" s="2514">
        <v>0</v>
      </c>
    </row>
    <row r="2228" spans="1:10" x14ac:dyDescent="0.2">
      <c r="A2228" s="2159" t="s">
        <v>1577</v>
      </c>
      <c r="B2228" s="2510">
        <v>28</v>
      </c>
      <c r="C2228" s="2511">
        <v>1749999.9999999998</v>
      </c>
      <c r="D2228" s="2512">
        <v>48.999999999999993</v>
      </c>
      <c r="E2228" s="2513">
        <v>0.14934294703664389</v>
      </c>
      <c r="F2228" s="2510">
        <v>0.1298579210572364</v>
      </c>
      <c r="G2228" s="2512">
        <v>2.1058094288433351E-3</v>
      </c>
      <c r="H2228" s="2513">
        <v>6.8593319186603982E-2</v>
      </c>
      <c r="I2228" s="2510">
        <v>6.1814254566033559E-2</v>
      </c>
      <c r="J2228" s="2514">
        <v>1.0617363807584226E-3</v>
      </c>
    </row>
    <row r="2229" spans="1:10" x14ac:dyDescent="0.2">
      <c r="A2229" s="923" t="s">
        <v>961</v>
      </c>
      <c r="B2229" s="2510">
        <v>68</v>
      </c>
      <c r="C2229" s="2511">
        <v>1321000</v>
      </c>
      <c r="D2229" s="2512">
        <v>89.828000000000003</v>
      </c>
      <c r="E2229" s="2513">
        <v>0.36269001423184943</v>
      </c>
      <c r="F2229" s="2510">
        <v>0.31536923685328838</v>
      </c>
      <c r="G2229" s="2512">
        <v>5.1141086129052431E-3</v>
      </c>
      <c r="H2229" s="2513">
        <v>0.12574695256927068</v>
      </c>
      <c r="I2229" s="2510">
        <v>0.11331940528893192</v>
      </c>
      <c r="J2229" s="2514">
        <v>1.9464011349136245E-3</v>
      </c>
    </row>
    <row r="2230" spans="1:10" x14ac:dyDescent="0.2">
      <c r="A2230" s="923" t="s">
        <v>966</v>
      </c>
      <c r="B2230" s="2510">
        <v>212</v>
      </c>
      <c r="C2230" s="2511">
        <v>2879999.9999999995</v>
      </c>
      <c r="D2230" s="2512">
        <v>610.55999999999983</v>
      </c>
      <c r="E2230" s="2513">
        <v>1.1307394561345896</v>
      </c>
      <c r="F2230" s="2510">
        <v>0.98320997371907548</v>
      </c>
      <c r="G2230" s="2512">
        <v>1.594398567552811E-2</v>
      </c>
      <c r="H2230" s="2513">
        <v>0.8547007543382229</v>
      </c>
      <c r="I2230" s="2510">
        <v>0.77023084220076421</v>
      </c>
      <c r="J2230" s="2514">
        <v>1.3229668666038009E-2</v>
      </c>
    </row>
    <row r="2231" spans="1:10" x14ac:dyDescent="0.2">
      <c r="A2231" s="923" t="s">
        <v>965</v>
      </c>
      <c r="B2231" s="2510">
        <v>13</v>
      </c>
      <c r="C2231" s="2511">
        <v>1976000.0000000002</v>
      </c>
      <c r="D2231" s="2512">
        <v>25.688000000000002</v>
      </c>
      <c r="E2231" s="2513">
        <v>6.9337796838441809E-2</v>
      </c>
      <c r="F2231" s="2510">
        <v>6.0291177633716893E-2</v>
      </c>
      <c r="G2231" s="2512">
        <v>9.7769723482011997E-4</v>
      </c>
      <c r="H2231" s="2513">
        <v>3.595969761766292E-2</v>
      </c>
      <c r="I2231" s="2510">
        <v>3.2405807577393274E-2</v>
      </c>
      <c r="J2231" s="2514">
        <v>5.5660988059025231E-4</v>
      </c>
    </row>
    <row r="2232" spans="1:10" x14ac:dyDescent="0.2">
      <c r="A2232" s="923" t="s">
        <v>1010</v>
      </c>
      <c r="B2232" s="2510">
        <v>0</v>
      </c>
      <c r="C2232" s="2511">
        <v>1299999.9999999998</v>
      </c>
      <c r="D2232" s="2512">
        <v>0</v>
      </c>
      <c r="E2232" s="2513">
        <v>0</v>
      </c>
      <c r="F2232" s="2510">
        <v>0</v>
      </c>
      <c r="G2232" s="2512">
        <v>0</v>
      </c>
      <c r="H2232" s="2513">
        <v>0</v>
      </c>
      <c r="I2232" s="2510">
        <v>0</v>
      </c>
      <c r="J2232" s="2514">
        <v>0</v>
      </c>
    </row>
    <row r="2233" spans="1:10" x14ac:dyDescent="0.2">
      <c r="A2233" s="923" t="s">
        <v>1011</v>
      </c>
      <c r="B2233" s="2510">
        <v>0</v>
      </c>
      <c r="C2233" s="2511">
        <v>1674000</v>
      </c>
      <c r="D2233" s="2512">
        <v>0</v>
      </c>
      <c r="E2233" s="2513">
        <v>0</v>
      </c>
      <c r="F2233" s="2510">
        <v>0</v>
      </c>
      <c r="G2233" s="2512">
        <v>0</v>
      </c>
      <c r="H2233" s="2513">
        <v>0</v>
      </c>
      <c r="I2233" s="2510">
        <v>0</v>
      </c>
      <c r="J2233" s="2514">
        <v>0</v>
      </c>
    </row>
    <row r="2234" spans="1:10" x14ac:dyDescent="0.2">
      <c r="A2234" s="923" t="s">
        <v>967</v>
      </c>
      <c r="B2234" s="2510">
        <v>168</v>
      </c>
      <c r="C2234" s="2511">
        <v>2320999.9999999995</v>
      </c>
      <c r="D2234" s="2512">
        <v>389.92799999999994</v>
      </c>
      <c r="E2234" s="2513">
        <v>0.89605768221986337</v>
      </c>
      <c r="F2234" s="2510">
        <v>0.77914752634341844</v>
      </c>
      <c r="G2234" s="2512">
        <v>1.2634856573060013E-2</v>
      </c>
      <c r="H2234" s="2513">
        <v>0.54584603599579828</v>
      </c>
      <c r="I2234" s="2510">
        <v>0.49190017662090479</v>
      </c>
      <c r="J2234" s="2514">
        <v>8.4489947648238826E-3</v>
      </c>
    </row>
    <row r="2235" spans="1:10" x14ac:dyDescent="0.2">
      <c r="A2235" s="923" t="s">
        <v>968</v>
      </c>
      <c r="B2235" s="2510">
        <v>210</v>
      </c>
      <c r="C2235" s="2511">
        <v>1335000.0000000002</v>
      </c>
      <c r="D2235" s="2512">
        <v>280.35000000000008</v>
      </c>
      <c r="E2235" s="2513">
        <v>1.1200721027748293</v>
      </c>
      <c r="F2235" s="2510">
        <v>0.97393440792927288</v>
      </c>
      <c r="G2235" s="2512">
        <v>1.5793570716325013E-2</v>
      </c>
      <c r="H2235" s="2513">
        <v>0.39245177620335575</v>
      </c>
      <c r="I2235" s="2510">
        <v>0.35366584219566355</v>
      </c>
      <c r="J2235" s="2514">
        <v>6.0746488641964065E-3</v>
      </c>
    </row>
    <row r="2236" spans="1:10" x14ac:dyDescent="0.2">
      <c r="A2236" s="923" t="s">
        <v>969</v>
      </c>
      <c r="B2236" s="2510">
        <v>1146</v>
      </c>
      <c r="C2236" s="2511">
        <v>1774999.9999999998</v>
      </c>
      <c r="D2236" s="2512">
        <v>2034.1499999999999</v>
      </c>
      <c r="E2236" s="2513">
        <v>6.112393475142639</v>
      </c>
      <c r="F2236" s="2510">
        <v>5.3148991975568896</v>
      </c>
      <c r="G2236" s="2512">
        <v>8.6187771623373641E-2</v>
      </c>
      <c r="H2236" s="2513">
        <v>2.8475326576210302</v>
      </c>
      <c r="I2236" s="2510">
        <v>2.5661115494999422</v>
      </c>
      <c r="J2236" s="2514">
        <v>4.4076144059586646E-2</v>
      </c>
    </row>
    <row r="2237" spans="1:10" x14ac:dyDescent="0.2">
      <c r="A2237" s="923" t="s">
        <v>970</v>
      </c>
      <c r="B2237" s="2510">
        <v>33</v>
      </c>
      <c r="C2237" s="2511">
        <v>1821999.9999999995</v>
      </c>
      <c r="D2237" s="2512">
        <v>60.125999999999983</v>
      </c>
      <c r="E2237" s="2513">
        <v>0.17601133043604458</v>
      </c>
      <c r="F2237" s="2510">
        <v>0.15304683553174289</v>
      </c>
      <c r="G2237" s="2512">
        <v>2.4818468268510739E-3</v>
      </c>
      <c r="H2237" s="2513">
        <v>8.4168202232933684E-2</v>
      </c>
      <c r="I2237" s="2510">
        <v>7.5849874898721081E-2</v>
      </c>
      <c r="J2237" s="2514">
        <v>1.3028155434587942E-3</v>
      </c>
    </row>
    <row r="2238" spans="1:10" x14ac:dyDescent="0.2">
      <c r="A2238" s="923" t="s">
        <v>971</v>
      </c>
      <c r="B2238" s="2510">
        <v>217</v>
      </c>
      <c r="C2238" s="2511">
        <v>1470000</v>
      </c>
      <c r="D2238" s="2512">
        <v>318.99</v>
      </c>
      <c r="E2238" s="2513">
        <v>1.1574078395339902</v>
      </c>
      <c r="F2238" s="2510">
        <v>1.0063988881935821</v>
      </c>
      <c r="G2238" s="2512">
        <v>1.6320023073535847E-2</v>
      </c>
      <c r="H2238" s="2513">
        <v>0.44654250790479194</v>
      </c>
      <c r="I2238" s="2510">
        <v>0.40241079722487855</v>
      </c>
      <c r="J2238" s="2514">
        <v>6.9119038387373335E-3</v>
      </c>
    </row>
    <row r="2239" spans="1:10" x14ac:dyDescent="0.2">
      <c r="A2239" s="923" t="s">
        <v>972</v>
      </c>
      <c r="B2239" s="2510">
        <v>200</v>
      </c>
      <c r="C2239" s="2511">
        <v>1270000</v>
      </c>
      <c r="D2239" s="2512">
        <v>254</v>
      </c>
      <c r="E2239" s="2513">
        <v>1.0667353359760279</v>
      </c>
      <c r="F2239" s="2510">
        <v>0.92755657898026</v>
      </c>
      <c r="G2239" s="2512">
        <v>1.5041495920309537E-2</v>
      </c>
      <c r="H2239" s="2513">
        <v>0.35556536884484519</v>
      </c>
      <c r="I2239" s="2510">
        <v>0.32042491142392909</v>
      </c>
      <c r="J2239" s="2514">
        <v>5.5036947084212123E-3</v>
      </c>
    </row>
    <row r="2240" spans="1:10" x14ac:dyDescent="0.2">
      <c r="A2240" s="923" t="s">
        <v>973</v>
      </c>
      <c r="B2240" s="2510">
        <v>87.5</v>
      </c>
      <c r="C2240" s="2511">
        <v>7096999.9999999981</v>
      </c>
      <c r="D2240" s="2512">
        <v>620.98749999999984</v>
      </c>
      <c r="E2240" s="2513">
        <v>0.46669670948951214</v>
      </c>
      <c r="F2240" s="2510">
        <v>0.40580600330386374</v>
      </c>
      <c r="G2240" s="2512">
        <v>6.5806544651354224E-3</v>
      </c>
      <c r="H2240" s="2513">
        <v>0.86929783262022919</v>
      </c>
      <c r="I2240" s="2510">
        <v>0.78338529402703583</v>
      </c>
      <c r="J2240" s="2514">
        <v>1.3455612668290224E-2</v>
      </c>
    </row>
    <row r="2241" spans="1:10" x14ac:dyDescent="0.2">
      <c r="A2241" s="923" t="s">
        <v>293</v>
      </c>
      <c r="B2241" s="2510">
        <v>100</v>
      </c>
      <c r="C2241" s="2511">
        <v>1855999.9999999998</v>
      </c>
      <c r="D2241" s="2512">
        <v>185.59999999999997</v>
      </c>
      <c r="E2241" s="2513">
        <v>0.53336766798801394</v>
      </c>
      <c r="F2241" s="2510">
        <v>0.46377828949013</v>
      </c>
      <c r="G2241" s="2512">
        <v>7.5207479601547686E-3</v>
      </c>
      <c r="H2241" s="2513">
        <v>0.25981469471497343</v>
      </c>
      <c r="I2241" s="2510">
        <v>0.23413725811134342</v>
      </c>
      <c r="J2241" s="2514">
        <v>4.0215973932400655E-3</v>
      </c>
    </row>
    <row r="2242" spans="1:10" x14ac:dyDescent="0.2">
      <c r="A2242" s="897" t="s">
        <v>975</v>
      </c>
      <c r="B2242" s="2510">
        <v>350</v>
      </c>
      <c r="C2242" s="2511">
        <v>1652000.0000000005</v>
      </c>
      <c r="D2242" s="2512">
        <v>578.20000000000016</v>
      </c>
      <c r="E2242" s="2513">
        <v>1.8667868379580486</v>
      </c>
      <c r="F2242" s="2510">
        <v>1.623224013215455</v>
      </c>
      <c r="G2242" s="2512">
        <v>2.632261786054169E-2</v>
      </c>
      <c r="H2242" s="2513">
        <v>0.80940116640192716</v>
      </c>
      <c r="I2242" s="2510">
        <v>0.72940820387919625</v>
      </c>
      <c r="J2242" s="2514">
        <v>1.2528489292949391E-2</v>
      </c>
    </row>
    <row r="2243" spans="1:10" x14ac:dyDescent="0.2">
      <c r="A2243" s="923" t="s">
        <v>1161</v>
      </c>
      <c r="B2243" s="2510">
        <v>0</v>
      </c>
      <c r="C2243" s="2511">
        <v>0</v>
      </c>
      <c r="D2243" s="2512">
        <v>0</v>
      </c>
      <c r="E2243" s="2513">
        <v>0</v>
      </c>
      <c r="F2243" s="2510">
        <v>0</v>
      </c>
      <c r="G2243" s="2512">
        <v>0</v>
      </c>
      <c r="H2243" s="2513">
        <v>0</v>
      </c>
      <c r="I2243" s="2510">
        <v>0</v>
      </c>
      <c r="J2243" s="2514">
        <v>0</v>
      </c>
    </row>
    <row r="2244" spans="1:10" x14ac:dyDescent="0.2">
      <c r="A2244" s="2515" t="s">
        <v>294</v>
      </c>
      <c r="B2244" s="2516">
        <v>5285.6</v>
      </c>
      <c r="C2244" s="2515"/>
      <c r="D2244" s="2517">
        <v>9847.3860000000004</v>
      </c>
      <c r="E2244" s="2518">
        <v>28.191681459174468</v>
      </c>
      <c r="F2244" s="2516">
        <v>24.513465269290315</v>
      </c>
      <c r="G2244" s="2517">
        <v>0.39751665418194049</v>
      </c>
      <c r="H2244" s="2518">
        <v>13.784997776565215</v>
      </c>
      <c r="I2244" s="2516">
        <v>12.422629081918267</v>
      </c>
      <c r="J2244" s="2519">
        <v>0.21337404023614617</v>
      </c>
    </row>
    <row r="2245" spans="1:10" x14ac:dyDescent="0.2">
      <c r="A2245" s="2520" t="s">
        <v>1840</v>
      </c>
      <c r="B2245" s="2521">
        <v>14913.681</v>
      </c>
      <c r="C2245" s="2520"/>
      <c r="D2245" s="2522">
        <v>65716.48757901667</v>
      </c>
      <c r="E2245" s="2523">
        <v>79.544752560871515</v>
      </c>
      <c r="F2245" s="2521">
        <v>69.166414641814512</v>
      </c>
      <c r="G2245" s="2522">
        <v>1.1216203595914893</v>
      </c>
      <c r="H2245" s="2523">
        <v>91.994122618979318</v>
      </c>
      <c r="I2245" s="2521">
        <v>82.902361069284069</v>
      </c>
      <c r="J2245" s="2524">
        <v>1.4239507281285919</v>
      </c>
    </row>
    <row r="2246" spans="1:10" x14ac:dyDescent="0.2">
      <c r="A2246" s="2525" t="s">
        <v>200</v>
      </c>
      <c r="B2246" s="2526">
        <v>18748.793000000001</v>
      </c>
      <c r="C2246" s="2527"/>
      <c r="D2246" s="2528">
        <v>71435.528388265418</v>
      </c>
      <c r="E2246" s="2529">
        <v>100</v>
      </c>
      <c r="F2246" s="2526">
        <v>86.952831475445237</v>
      </c>
      <c r="G2246" s="2528">
        <v>1.4100494671011401</v>
      </c>
      <c r="H2246" s="2529">
        <v>100</v>
      </c>
      <c r="I2246" s="2526">
        <v>90.117019119415431</v>
      </c>
      <c r="J2246" s="2530">
        <v>1.5478714156841327</v>
      </c>
    </row>
    <row r="2247" spans="1:10" x14ac:dyDescent="0.2">
      <c r="A2247" s="2550" t="s">
        <v>1857</v>
      </c>
      <c r="B2247" s="2510"/>
      <c r="C2247" s="2509"/>
      <c r="D2247" s="2512"/>
      <c r="E2247" s="2513"/>
      <c r="F2247" s="2510">
        <v>0</v>
      </c>
      <c r="G2247" s="2512"/>
      <c r="H2247" s="2513"/>
      <c r="I2247" s="2510">
        <v>0</v>
      </c>
      <c r="J2247" s="2514">
        <v>0</v>
      </c>
    </row>
    <row r="2248" spans="1:10" x14ac:dyDescent="0.2">
      <c r="A2248" s="2160" t="s">
        <v>1841</v>
      </c>
      <c r="B2248" s="2510">
        <v>0</v>
      </c>
      <c r="C2248" s="2511">
        <v>6074131.1697809063</v>
      </c>
      <c r="D2248" s="2512">
        <v>0</v>
      </c>
      <c r="E2248" s="2513">
        <v>0</v>
      </c>
      <c r="F2248" s="2510">
        <v>0</v>
      </c>
      <c r="G2248" s="2512">
        <v>0</v>
      </c>
      <c r="H2248" s="2513">
        <v>0</v>
      </c>
      <c r="I2248" s="2510">
        <v>0</v>
      </c>
      <c r="J2248" s="2514">
        <v>0</v>
      </c>
    </row>
    <row r="2249" spans="1:10" x14ac:dyDescent="0.2">
      <c r="A2249" s="2160" t="s">
        <v>1842</v>
      </c>
      <c r="B2249" s="2510">
        <v>2113.35</v>
      </c>
      <c r="C2249" s="2511">
        <v>1319748.8219296124</v>
      </c>
      <c r="D2249" s="2512">
        <v>2789.0911728249466</v>
      </c>
      <c r="E2249" s="2513">
        <v>84.671167291011443</v>
      </c>
      <c r="F2249" s="2510">
        <v>9.8012584809396621</v>
      </c>
      <c r="G2249" s="2512">
        <v>0.15893972701593079</v>
      </c>
      <c r="H2249" s="2513">
        <v>52.616405478137892</v>
      </c>
      <c r="I2249" s="2510">
        <v>3.518481464589355</v>
      </c>
      <c r="J2249" s="2514">
        <v>6.0434276886539261E-2</v>
      </c>
    </row>
    <row r="2250" spans="1:10" x14ac:dyDescent="0.2">
      <c r="A2250" s="2547" t="s">
        <v>316</v>
      </c>
      <c r="B2250" s="2516">
        <v>2113.35</v>
      </c>
      <c r="C2250" s="2515"/>
      <c r="D2250" s="2517">
        <v>2789.0911728249466</v>
      </c>
      <c r="E2250" s="2518">
        <v>84.671167291011443</v>
      </c>
      <c r="F2250" s="2516">
        <v>9.8012584809396621</v>
      </c>
      <c r="G2250" s="2517">
        <v>0.15893972701593079</v>
      </c>
      <c r="H2250" s="2518">
        <v>52.616405478137892</v>
      </c>
      <c r="I2250" s="2516">
        <v>3.518481464589355</v>
      </c>
      <c r="J2250" s="2519">
        <v>6.0434276886539261E-2</v>
      </c>
    </row>
    <row r="2251" spans="1:10" x14ac:dyDescent="0.2">
      <c r="A2251" s="2160" t="s">
        <v>1843</v>
      </c>
      <c r="B2251" s="2510">
        <v>0</v>
      </c>
      <c r="C2251" s="2511">
        <v>7593939.7198018646</v>
      </c>
      <c r="D2251" s="2512">
        <v>0</v>
      </c>
      <c r="E2251" s="2513">
        <v>0</v>
      </c>
      <c r="F2251" s="2510">
        <v>0</v>
      </c>
      <c r="G2251" s="2512">
        <v>0</v>
      </c>
      <c r="H2251" s="2513">
        <v>0</v>
      </c>
      <c r="I2251" s="2510">
        <v>0</v>
      </c>
      <c r="J2251" s="2514">
        <v>0</v>
      </c>
    </row>
    <row r="2252" spans="1:10" x14ac:dyDescent="0.2">
      <c r="A2252" s="2547" t="s">
        <v>322</v>
      </c>
      <c r="B2252" s="2516">
        <v>0</v>
      </c>
      <c r="C2252" s="2531"/>
      <c r="D2252" s="2517">
        <v>0</v>
      </c>
      <c r="E2252" s="2518">
        <v>0</v>
      </c>
      <c r="F2252" s="2516">
        <v>0</v>
      </c>
      <c r="G2252" s="2517">
        <v>0</v>
      </c>
      <c r="H2252" s="2518">
        <v>0</v>
      </c>
      <c r="I2252" s="2516">
        <v>0</v>
      </c>
      <c r="J2252" s="2519">
        <v>0</v>
      </c>
    </row>
    <row r="2253" spans="1:10" x14ac:dyDescent="0.2">
      <c r="A2253" s="2160" t="s">
        <v>1543</v>
      </c>
      <c r="B2253" s="2510">
        <v>163.35</v>
      </c>
      <c r="C2253" s="2511">
        <v>8640000</v>
      </c>
      <c r="D2253" s="2512">
        <v>1411.3440000000001</v>
      </c>
      <c r="E2253" s="2513">
        <v>6.5446022556541594</v>
      </c>
      <c r="F2253" s="2510">
        <v>0.75758183588212724</v>
      </c>
      <c r="G2253" s="2512">
        <v>1.2285141792912815E-2</v>
      </c>
      <c r="H2253" s="2513">
        <v>26.625106019005663</v>
      </c>
      <c r="I2253" s="2510">
        <v>1.780432189719267</v>
      </c>
      <c r="J2253" s="2514">
        <v>3.0581127970716642E-2</v>
      </c>
    </row>
    <row r="2254" spans="1:10" x14ac:dyDescent="0.2">
      <c r="A2254" s="2160" t="s">
        <v>212</v>
      </c>
      <c r="B2254" s="2510">
        <v>217.5</v>
      </c>
      <c r="C2254" s="2511">
        <v>4816000</v>
      </c>
      <c r="D2254" s="2512">
        <v>1047.48</v>
      </c>
      <c r="E2254" s="2513">
        <v>8.7141168693283131</v>
      </c>
      <c r="F2254" s="2510">
        <v>1.0087177796410327</v>
      </c>
      <c r="G2254" s="2512">
        <v>1.6357626813336624E-2</v>
      </c>
      <c r="H2254" s="2513">
        <v>19.760785501470973</v>
      </c>
      <c r="I2254" s="2510">
        <v>1.3214121504658947</v>
      </c>
      <c r="J2254" s="2514">
        <v>2.2696890288098626E-2</v>
      </c>
    </row>
    <row r="2255" spans="1:10" x14ac:dyDescent="0.2">
      <c r="A2255" s="2547" t="s">
        <v>317</v>
      </c>
      <c r="B2255" s="2516">
        <v>380.85</v>
      </c>
      <c r="C2255" s="2531"/>
      <c r="D2255" s="2517">
        <v>2458.8240000000001</v>
      </c>
      <c r="E2255" s="2518">
        <v>15.258719124982473</v>
      </c>
      <c r="F2255" s="2516">
        <v>1.7662996155231603</v>
      </c>
      <c r="G2255" s="2517">
        <v>2.8642768606249439E-2</v>
      </c>
      <c r="H2255" s="2518">
        <v>46.385891520476633</v>
      </c>
      <c r="I2255" s="2516">
        <v>3.1018443401851616</v>
      </c>
      <c r="J2255" s="2519">
        <v>5.3278018258815264E-2</v>
      </c>
    </row>
    <row r="2256" spans="1:10" x14ac:dyDescent="0.2">
      <c r="A2256" s="2160" t="s">
        <v>1844</v>
      </c>
      <c r="B2256" s="2510">
        <v>1.75</v>
      </c>
      <c r="C2256" s="2511">
        <v>30220717.109895468</v>
      </c>
      <c r="D2256" s="2512">
        <v>52.886254942317066</v>
      </c>
      <c r="E2256" s="2513">
        <v>7.0113584006089871E-2</v>
      </c>
      <c r="F2256" s="2510">
        <v>8.1161200660772748E-3</v>
      </c>
      <c r="G2256" s="2512">
        <v>1.3161308930270845E-4</v>
      </c>
      <c r="H2256" s="2513">
        <v>0.9977030013854552</v>
      </c>
      <c r="I2256" s="2510">
        <v>6.6716825021398737E-2</v>
      </c>
      <c r="J2256" s="2514">
        <v>1.1459441002923056E-3</v>
      </c>
    </row>
    <row r="2257" spans="1:10" x14ac:dyDescent="0.2">
      <c r="A2257" s="2547" t="s">
        <v>318</v>
      </c>
      <c r="B2257" s="2516">
        <v>1.75</v>
      </c>
      <c r="C2257" s="2515"/>
      <c r="D2257" s="2517">
        <v>52.886254942317066</v>
      </c>
      <c r="E2257" s="2518">
        <v>7.0113584006089871E-2</v>
      </c>
      <c r="F2257" s="2516">
        <v>8.1161200660772748E-3</v>
      </c>
      <c r="G2257" s="2517">
        <v>1.3161308930270845E-4</v>
      </c>
      <c r="H2257" s="2518">
        <v>0.9977030013854552</v>
      </c>
      <c r="I2257" s="2516">
        <v>6.6716825021398737E-2</v>
      </c>
      <c r="J2257" s="2519">
        <v>1.1459441002923056E-3</v>
      </c>
    </row>
    <row r="2258" spans="1:10" x14ac:dyDescent="0.2">
      <c r="A2258" s="2525" t="s">
        <v>136</v>
      </c>
      <c r="B2258" s="2526">
        <v>2495.9499999999998</v>
      </c>
      <c r="C2258" s="2527"/>
      <c r="D2258" s="2528">
        <v>5300.8014277672646</v>
      </c>
      <c r="E2258" s="2529">
        <v>100.00000000000001</v>
      </c>
      <c r="F2258" s="2526">
        <v>11.575674216528899</v>
      </c>
      <c r="G2258" s="2528">
        <v>0.18771410871148295</v>
      </c>
      <c r="H2258" s="2529">
        <v>99.999999999999986</v>
      </c>
      <c r="I2258" s="2526">
        <v>6.6870426297959167</v>
      </c>
      <c r="J2258" s="2530">
        <v>0.11485823924564685</v>
      </c>
    </row>
    <row r="2259" spans="1:10" x14ac:dyDescent="0.2">
      <c r="A2259" s="2550" t="s">
        <v>1858</v>
      </c>
      <c r="B2259" s="2510"/>
      <c r="C2259" s="2509"/>
      <c r="D2259" s="2512"/>
      <c r="E2259" s="2513"/>
      <c r="F2259" s="2510">
        <v>0</v>
      </c>
      <c r="G2259" s="2512"/>
      <c r="H2259" s="2513"/>
      <c r="I2259" s="2510">
        <v>0</v>
      </c>
      <c r="J2259" s="2514">
        <v>0</v>
      </c>
    </row>
    <row r="2260" spans="1:10" x14ac:dyDescent="0.2">
      <c r="A2260" s="2159" t="s">
        <v>1545</v>
      </c>
      <c r="B2260" s="2510">
        <v>210</v>
      </c>
      <c r="C2260" s="2511">
        <v>8600000</v>
      </c>
      <c r="D2260" s="2512">
        <v>1806</v>
      </c>
      <c r="E2260" s="2513">
        <v>66.186760126574299</v>
      </c>
      <c r="F2260" s="2510">
        <v>0.97393440792927288</v>
      </c>
      <c r="G2260" s="2512">
        <v>1.5793570716325013E-2</v>
      </c>
      <c r="H2260" s="2513">
        <v>71.287260027188623</v>
      </c>
      <c r="I2260" s="2510">
        <v>2.2782968111480941</v>
      </c>
      <c r="J2260" s="2514">
        <v>3.9132569462239017E-2</v>
      </c>
    </row>
    <row r="2261" spans="1:10" x14ac:dyDescent="0.2">
      <c r="A2261" s="2159" t="s">
        <v>214</v>
      </c>
      <c r="B2261" s="2510">
        <v>101</v>
      </c>
      <c r="C2261" s="2511">
        <v>6300000</v>
      </c>
      <c r="D2261" s="2512">
        <v>636.29999999999995</v>
      </c>
      <c r="E2261" s="2513">
        <v>31.832679870400021</v>
      </c>
      <c r="F2261" s="2510">
        <v>0.46841607238503125</v>
      </c>
      <c r="G2261" s="2512">
        <v>7.5959554397563162E-3</v>
      </c>
      <c r="H2261" s="2513">
        <v>25.116325335160639</v>
      </c>
      <c r="I2261" s="2510">
        <v>0.80270224857892158</v>
      </c>
      <c r="J2261" s="2514">
        <v>1.3787405287277231E-2</v>
      </c>
    </row>
    <row r="2262" spans="1:10" x14ac:dyDescent="0.2">
      <c r="A2262" s="2159" t="s">
        <v>215</v>
      </c>
      <c r="B2262" s="2510">
        <v>0.48</v>
      </c>
      <c r="C2262" s="2511">
        <v>6000000</v>
      </c>
      <c r="D2262" s="2512">
        <v>2.88</v>
      </c>
      <c r="E2262" s="2513">
        <v>0.15128402314645553</v>
      </c>
      <c r="F2262" s="2510">
        <v>2.226135789552624E-3</v>
      </c>
      <c r="G2262" s="2512">
        <v>3.6099590208742889E-5</v>
      </c>
      <c r="H2262" s="2513">
        <v>0.11368068044202836</v>
      </c>
      <c r="I2262" s="2510">
        <v>3.6331643500036055E-3</v>
      </c>
      <c r="J2262" s="2514">
        <v>6.2404097481311374E-5</v>
      </c>
    </row>
    <row r="2263" spans="1:10" x14ac:dyDescent="0.2">
      <c r="A2263" s="2159" t="s">
        <v>216</v>
      </c>
      <c r="B2263" s="2510">
        <v>5.5</v>
      </c>
      <c r="C2263" s="2511">
        <v>15600000</v>
      </c>
      <c r="D2263" s="2512">
        <v>85.8</v>
      </c>
      <c r="E2263" s="2513">
        <v>1.7334627652198029</v>
      </c>
      <c r="F2263" s="2510">
        <v>2.5507805921957151E-2</v>
      </c>
      <c r="G2263" s="2512">
        <v>4.1364113780851229E-4</v>
      </c>
      <c r="H2263" s="2513">
        <v>3.3867369381687613</v>
      </c>
      <c r="I2263" s="2510">
        <v>0.10823802126052409</v>
      </c>
      <c r="J2263" s="2514">
        <v>1.8591220707974013E-3</v>
      </c>
    </row>
    <row r="2264" spans="1:10" x14ac:dyDescent="0.2">
      <c r="A2264" s="2159" t="s">
        <v>1547</v>
      </c>
      <c r="B2264" s="2510">
        <v>0.30399999999999999</v>
      </c>
      <c r="C2264" s="2511">
        <v>8000000</v>
      </c>
      <c r="D2264" s="2512">
        <v>2.4319999999999999</v>
      </c>
      <c r="E2264" s="2513">
        <v>9.5813214659421844E-2</v>
      </c>
      <c r="F2264" s="2510">
        <v>1.4098860000499951E-3</v>
      </c>
      <c r="G2264" s="2512">
        <v>2.2863073798870495E-5</v>
      </c>
      <c r="H2264" s="2513">
        <v>9.5997019039935072E-2</v>
      </c>
      <c r="I2264" s="2510">
        <v>3.0680054511141555E-3</v>
      </c>
      <c r="J2264" s="2514">
        <v>5.2696793428662945E-5</v>
      </c>
    </row>
    <row r="2265" spans="1:10" x14ac:dyDescent="0.2">
      <c r="A2265" s="2159" t="s">
        <v>1548</v>
      </c>
      <c r="B2265" s="2510">
        <v>0</v>
      </c>
      <c r="C2265" s="2511">
        <v>6000000</v>
      </c>
      <c r="D2265" s="2512">
        <v>0</v>
      </c>
      <c r="E2265" s="2513">
        <v>0</v>
      </c>
      <c r="F2265" s="2510">
        <v>0</v>
      </c>
      <c r="G2265" s="2512">
        <v>0</v>
      </c>
      <c r="H2265" s="2513">
        <v>0</v>
      </c>
      <c r="I2265" s="2510">
        <v>0</v>
      </c>
      <c r="J2265" s="2514">
        <v>0</v>
      </c>
    </row>
    <row r="2266" spans="1:10" x14ac:dyDescent="0.2">
      <c r="A2266" s="2525" t="s">
        <v>128</v>
      </c>
      <c r="B2266" s="2526">
        <v>317.28399999999999</v>
      </c>
      <c r="C2266" s="2527"/>
      <c r="D2266" s="2528">
        <v>2533.4120000000003</v>
      </c>
      <c r="E2266" s="2529">
        <v>99.999999999999986</v>
      </c>
      <c r="F2266" s="2526">
        <v>1.471494308025864</v>
      </c>
      <c r="G2266" s="2528">
        <v>2.3862129957897455E-2</v>
      </c>
      <c r="H2266" s="2529">
        <v>100</v>
      </c>
      <c r="I2266" s="2526">
        <v>3.1959382507886582</v>
      </c>
      <c r="J2266" s="2530">
        <v>5.489419771122362E-2</v>
      </c>
    </row>
    <row r="2267" spans="1:10" ht="14.25" thickBot="1" x14ac:dyDescent="0.25">
      <c r="A2267" s="2533" t="s">
        <v>1845</v>
      </c>
      <c r="B2267" s="2526">
        <v>21562.027000000002</v>
      </c>
      <c r="C2267" s="2534"/>
      <c r="D2267" s="2528">
        <v>79269.741816032678</v>
      </c>
      <c r="E2267" s="2535"/>
      <c r="F2267" s="2536">
        <v>100</v>
      </c>
      <c r="G2267" s="2537">
        <v>1.6216257057705203</v>
      </c>
      <c r="H2267" s="2538"/>
      <c r="I2267" s="2536">
        <v>100</v>
      </c>
      <c r="J2267" s="2539">
        <v>1.717623852641003</v>
      </c>
    </row>
    <row r="2268" spans="1:10" ht="15" thickBot="1" x14ac:dyDescent="0.25">
      <c r="A2268" s="2540" t="s">
        <v>1846</v>
      </c>
      <c r="B2268" s="2541">
        <v>1329654.982852824</v>
      </c>
      <c r="C2268" s="2542"/>
      <c r="D2268" s="2543">
        <v>4615081.5671398742</v>
      </c>
      <c r="E2268" s="2544"/>
      <c r="F2268" s="2101"/>
      <c r="G2268" s="2101"/>
      <c r="H2268" s="2101"/>
      <c r="I2268" s="2101"/>
      <c r="J2268" s="2101"/>
    </row>
    <row r="2269" spans="1:10" ht="16.5" thickBot="1" x14ac:dyDescent="0.3">
      <c r="A2269" s="2545" t="s">
        <v>1847</v>
      </c>
      <c r="B2269" s="2552">
        <v>1.6216257057705206</v>
      </c>
      <c r="C2269" s="2546"/>
      <c r="D2269" s="2553">
        <v>1.717623852641003</v>
      </c>
      <c r="E2269" s="2544"/>
      <c r="F2269" s="2101"/>
      <c r="G2269" s="2101"/>
      <c r="H2269" s="2101"/>
      <c r="I2269" s="2101"/>
      <c r="J2269" s="2101"/>
    </row>
    <row r="2270" spans="1:10" x14ac:dyDescent="0.2">
      <c r="A2270" s="471" t="s">
        <v>2035</v>
      </c>
      <c r="B2270" s="375"/>
      <c r="C2270" s="375"/>
      <c r="D2270" s="1794"/>
      <c r="E2270" s="375"/>
      <c r="F2270" s="375"/>
      <c r="H2270" s="375"/>
      <c r="I2270" s="375"/>
      <c r="J2270" s="375"/>
    </row>
    <row r="2271" spans="1:10" x14ac:dyDescent="0.2">
      <c r="A2271" s="375" t="s">
        <v>1848</v>
      </c>
      <c r="B2271" s="375"/>
      <c r="C2271" s="375"/>
      <c r="D2271" s="375"/>
      <c r="E2271" s="375"/>
      <c r="F2271" s="375"/>
      <c r="G2271" s="375"/>
      <c r="H2271" s="375"/>
      <c r="I2271" s="375"/>
      <c r="J2271" s="375"/>
    </row>
    <row r="2272" spans="1:10" x14ac:dyDescent="0.2">
      <c r="A2272" s="375" t="s">
        <v>2036</v>
      </c>
      <c r="B2272" s="375"/>
      <c r="C2272" s="375"/>
      <c r="D2272" s="375"/>
      <c r="E2272" s="375"/>
      <c r="F2272" s="375"/>
      <c r="G2272" s="375"/>
      <c r="H2272" s="375"/>
      <c r="I2272" s="375"/>
      <c r="J2272" s="375"/>
    </row>
    <row r="2276" spans="1:10" ht="13.5" thickBot="1" x14ac:dyDescent="0.25">
      <c r="A2276" s="3564" t="s">
        <v>2033</v>
      </c>
      <c r="B2276" s="3564"/>
      <c r="C2276" s="3564"/>
      <c r="D2276" s="3564"/>
      <c r="E2276" s="3564"/>
      <c r="F2276" s="3564"/>
      <c r="G2276" s="3564"/>
      <c r="H2276" s="3564"/>
      <c r="I2276" s="3564"/>
      <c r="J2276" s="3564"/>
    </row>
    <row r="2277" spans="1:10" ht="13.5" customHeight="1" thickBot="1" x14ac:dyDescent="0.25">
      <c r="A2277" s="3569" t="s">
        <v>386</v>
      </c>
      <c r="B2277" s="3575" t="s">
        <v>1270</v>
      </c>
      <c r="C2277" s="3575" t="s">
        <v>1837</v>
      </c>
      <c r="D2277" s="3577" t="s">
        <v>1849</v>
      </c>
      <c r="E2277" s="3571" t="s">
        <v>1854</v>
      </c>
      <c r="F2277" s="3572"/>
      <c r="G2277" s="3573"/>
      <c r="H2277" s="3571" t="s">
        <v>1855</v>
      </c>
      <c r="I2277" s="3572"/>
      <c r="J2277" s="3574"/>
    </row>
    <row r="2278" spans="1:10" ht="13.5" customHeight="1" thickBot="1" x14ac:dyDescent="0.25">
      <c r="A2278" s="3570"/>
      <c r="B2278" s="3576"/>
      <c r="C2278" s="3576"/>
      <c r="D2278" s="3578"/>
      <c r="E2278" s="2500" t="s">
        <v>1853</v>
      </c>
      <c r="F2278" s="2499" t="s">
        <v>1229</v>
      </c>
      <c r="G2278" s="2501" t="s">
        <v>1838</v>
      </c>
      <c r="H2278" s="2500" t="s">
        <v>1853</v>
      </c>
      <c r="I2278" s="2499" t="s">
        <v>1229</v>
      </c>
      <c r="J2278" s="2502" t="s">
        <v>1838</v>
      </c>
    </row>
    <row r="2279" spans="1:10" x14ac:dyDescent="0.2">
      <c r="A2279" s="2551" t="s">
        <v>1856</v>
      </c>
      <c r="B2279" s="2503"/>
      <c r="C2279" s="2503"/>
      <c r="D2279" s="2504"/>
      <c r="E2279" s="2505"/>
      <c r="F2279" s="2506"/>
      <c r="G2279" s="2507"/>
      <c r="H2279" s="2505"/>
      <c r="I2279" s="2506"/>
      <c r="J2279" s="2508"/>
    </row>
    <row r="2280" spans="1:10" x14ac:dyDescent="0.2">
      <c r="A2280" s="923" t="s">
        <v>416</v>
      </c>
      <c r="B2280" s="2510">
        <v>0</v>
      </c>
      <c r="C2280" s="2511">
        <v>3800000</v>
      </c>
      <c r="D2280" s="2512">
        <v>0</v>
      </c>
      <c r="E2280" s="2513">
        <v>0</v>
      </c>
      <c r="F2280" s="2510">
        <v>0</v>
      </c>
      <c r="G2280" s="2512">
        <v>0</v>
      </c>
      <c r="H2280" s="2513">
        <v>0</v>
      </c>
      <c r="I2280" s="2510">
        <v>0</v>
      </c>
      <c r="J2280" s="2514">
        <v>0</v>
      </c>
    </row>
    <row r="2281" spans="1:10" x14ac:dyDescent="0.2">
      <c r="A2281" s="923" t="s">
        <v>417</v>
      </c>
      <c r="B2281" s="2510">
        <v>0</v>
      </c>
      <c r="C2281" s="2511">
        <v>1006400</v>
      </c>
      <c r="D2281" s="2512">
        <v>0</v>
      </c>
      <c r="E2281" s="2513">
        <v>0</v>
      </c>
      <c r="F2281" s="2510">
        <v>0</v>
      </c>
      <c r="G2281" s="2512">
        <v>0</v>
      </c>
      <c r="H2281" s="2513">
        <v>0</v>
      </c>
      <c r="I2281" s="2510">
        <v>0</v>
      </c>
      <c r="J2281" s="2514">
        <v>0</v>
      </c>
    </row>
    <row r="2282" spans="1:10" x14ac:dyDescent="0.2">
      <c r="A2282" s="923" t="s">
        <v>285</v>
      </c>
      <c r="B2282" s="2510">
        <v>1224.5</v>
      </c>
      <c r="C2282" s="2511">
        <v>1367762.75</v>
      </c>
      <c r="D2282" s="2512">
        <v>1674.825487375</v>
      </c>
      <c r="E2282" s="2513">
        <v>7.5700957170444738</v>
      </c>
      <c r="F2282" s="2510">
        <v>6.2273224956901414</v>
      </c>
      <c r="G2282" s="2512">
        <v>9.2091558772095128E-2</v>
      </c>
      <c r="H2282" s="2513">
        <v>1.9777549657277966</v>
      </c>
      <c r="I2282" s="2510">
        <v>1.7880612486698491</v>
      </c>
      <c r="J2282" s="2514">
        <v>3.6290268395254975E-2</v>
      </c>
    </row>
    <row r="2283" spans="1:10" x14ac:dyDescent="0.2">
      <c r="A2283" s="923" t="s">
        <v>206</v>
      </c>
      <c r="B2283" s="2510">
        <v>638</v>
      </c>
      <c r="C2283" s="2511">
        <v>5133502</v>
      </c>
      <c r="D2283" s="2512">
        <v>3275.1742760000002</v>
      </c>
      <c r="E2283" s="2513">
        <v>3.9442393364429353</v>
      </c>
      <c r="F2283" s="2510">
        <v>3.2446155592080932</v>
      </c>
      <c r="G2283" s="2512">
        <v>4.7982371985787427E-2</v>
      </c>
      <c r="H2283" s="2513">
        <v>3.8675624635586914</v>
      </c>
      <c r="I2283" s="2510">
        <v>3.496610392963706</v>
      </c>
      <c r="J2283" s="2514">
        <v>7.096676902353731E-2</v>
      </c>
    </row>
    <row r="2284" spans="1:10" x14ac:dyDescent="0.2">
      <c r="A2284" s="923" t="s">
        <v>435</v>
      </c>
      <c r="B2284" s="2510">
        <v>0</v>
      </c>
      <c r="C2284" s="2511">
        <v>1029687.5</v>
      </c>
      <c r="D2284" s="2512">
        <v>0</v>
      </c>
      <c r="E2284" s="2513">
        <v>0</v>
      </c>
      <c r="F2284" s="2510">
        <v>0</v>
      </c>
      <c r="G2284" s="2512">
        <v>0</v>
      </c>
      <c r="H2284" s="2513">
        <v>0</v>
      </c>
      <c r="I2284" s="2510">
        <v>0</v>
      </c>
      <c r="J2284" s="2514">
        <v>0</v>
      </c>
    </row>
    <row r="2285" spans="1:10" x14ac:dyDescent="0.2">
      <c r="A2285" s="925" t="s">
        <v>437</v>
      </c>
      <c r="B2285" s="2510">
        <v>0</v>
      </c>
      <c r="C2285" s="2511">
        <v>7750000</v>
      </c>
      <c r="D2285" s="2512">
        <v>0</v>
      </c>
      <c r="E2285" s="2513">
        <v>0</v>
      </c>
      <c r="F2285" s="2510">
        <v>0</v>
      </c>
      <c r="G2285" s="2512">
        <v>0</v>
      </c>
      <c r="H2285" s="2513">
        <v>0</v>
      </c>
      <c r="I2285" s="2510">
        <v>0</v>
      </c>
      <c r="J2285" s="2514">
        <v>0</v>
      </c>
    </row>
    <row r="2286" spans="1:10" x14ac:dyDescent="0.2">
      <c r="A2286" s="2097" t="s">
        <v>436</v>
      </c>
      <c r="B2286" s="2510">
        <v>0</v>
      </c>
      <c r="C2286" s="2511">
        <v>0</v>
      </c>
      <c r="D2286" s="2512">
        <v>0</v>
      </c>
      <c r="E2286" s="2513">
        <v>0</v>
      </c>
      <c r="F2286" s="2510">
        <v>0</v>
      </c>
      <c r="G2286" s="2512">
        <v>0</v>
      </c>
      <c r="H2286" s="2513">
        <v>0</v>
      </c>
      <c r="I2286" s="2510">
        <v>0</v>
      </c>
      <c r="J2286" s="2514">
        <v>0</v>
      </c>
    </row>
    <row r="2287" spans="1:10" x14ac:dyDescent="0.2">
      <c r="A2287" s="2515" t="s">
        <v>286</v>
      </c>
      <c r="B2287" s="2516">
        <v>1862.5</v>
      </c>
      <c r="C2287" s="2515"/>
      <c r="D2287" s="2517">
        <v>4949.9997633749999</v>
      </c>
      <c r="E2287" s="2518">
        <v>11.514335053487409</v>
      </c>
      <c r="F2287" s="2516">
        <v>9.4719380548982333</v>
      </c>
      <c r="G2287" s="2517">
        <v>0.14007393075788258</v>
      </c>
      <c r="H2287" s="2518">
        <v>5.8453174292864878</v>
      </c>
      <c r="I2287" s="2516">
        <v>5.2846716416335546</v>
      </c>
      <c r="J2287" s="2519">
        <v>0.10725703741879228</v>
      </c>
    </row>
    <row r="2288" spans="1:10" x14ac:dyDescent="0.2">
      <c r="A2288" s="931" t="s">
        <v>418</v>
      </c>
      <c r="B2288" s="2510">
        <v>35</v>
      </c>
      <c r="C2288" s="2511">
        <v>3883500</v>
      </c>
      <c r="D2288" s="2512">
        <v>135.92250000000001</v>
      </c>
      <c r="E2288" s="2513">
        <v>0.2163767661058037</v>
      </c>
      <c r="F2288" s="2510">
        <v>0.17799615136721514</v>
      </c>
      <c r="G2288" s="2512">
        <v>2.6322617860541691E-3</v>
      </c>
      <c r="H2288" s="2513">
        <v>0.16050711035599752</v>
      </c>
      <c r="I2288" s="2510">
        <v>0.14511228596911752</v>
      </c>
      <c r="J2288" s="2514">
        <v>2.9451808819109539E-3</v>
      </c>
    </row>
    <row r="2289" spans="1:10" x14ac:dyDescent="0.2">
      <c r="A2289" s="931" t="s">
        <v>419</v>
      </c>
      <c r="B2289" s="2510">
        <v>96</v>
      </c>
      <c r="C2289" s="2511">
        <v>1010499.9999999999</v>
      </c>
      <c r="D2289" s="2512">
        <v>97.007999999999981</v>
      </c>
      <c r="E2289" s="2513">
        <v>0.5934905584616329</v>
      </c>
      <c r="F2289" s="2510">
        <v>0.48821801517864721</v>
      </c>
      <c r="G2289" s="2512">
        <v>7.2199180417485782E-3</v>
      </c>
      <c r="H2289" s="2513">
        <v>0.11455405662355095</v>
      </c>
      <c r="I2289" s="2510">
        <v>0.10356675780163067</v>
      </c>
      <c r="J2289" s="2514">
        <v>2.1019780168288378E-3</v>
      </c>
    </row>
    <row r="2290" spans="1:10" x14ac:dyDescent="0.2">
      <c r="A2290" s="923" t="s">
        <v>97</v>
      </c>
      <c r="B2290" s="2510">
        <v>0</v>
      </c>
      <c r="C2290" s="2511">
        <v>998500</v>
      </c>
      <c r="D2290" s="2512">
        <v>0</v>
      </c>
      <c r="E2290" s="2513">
        <v>0</v>
      </c>
      <c r="F2290" s="2510">
        <v>0</v>
      </c>
      <c r="G2290" s="2512">
        <v>0</v>
      </c>
      <c r="H2290" s="2513">
        <v>0</v>
      </c>
      <c r="I2290" s="2510">
        <v>0</v>
      </c>
      <c r="J2290" s="2514">
        <v>0</v>
      </c>
    </row>
    <row r="2291" spans="1:10" x14ac:dyDescent="0.2">
      <c r="A2291" s="923" t="s">
        <v>423</v>
      </c>
      <c r="B2291" s="2510">
        <v>24</v>
      </c>
      <c r="C2291" s="2511">
        <v>1897499.9999999998</v>
      </c>
      <c r="D2291" s="2512">
        <v>45.539999999999992</v>
      </c>
      <c r="E2291" s="2513">
        <v>0.14837263961540822</v>
      </c>
      <c r="F2291" s="2510">
        <v>0.1220545037946618</v>
      </c>
      <c r="G2291" s="2512">
        <v>1.8049795104371446E-3</v>
      </c>
      <c r="H2291" s="2513">
        <v>5.3776922920135549E-2</v>
      </c>
      <c r="I2291" s="2510">
        <v>4.8618981427163338E-2</v>
      </c>
      <c r="J2291" s="2514">
        <v>9.8676479142323597E-4</v>
      </c>
    </row>
    <row r="2292" spans="1:10" x14ac:dyDescent="0.2">
      <c r="A2292" s="923" t="s">
        <v>424</v>
      </c>
      <c r="B2292" s="2510">
        <v>262</v>
      </c>
      <c r="C2292" s="2511">
        <v>1520140</v>
      </c>
      <c r="D2292" s="2512">
        <v>398.27668</v>
      </c>
      <c r="E2292" s="2513">
        <v>1.619734649134873</v>
      </c>
      <c r="F2292" s="2510">
        <v>1.3324283330917248</v>
      </c>
      <c r="G2292" s="2512">
        <v>1.9704359655605491E-2</v>
      </c>
      <c r="H2292" s="2513">
        <v>0.47031388496371312</v>
      </c>
      <c r="I2292" s="2510">
        <v>0.42520435897655423</v>
      </c>
      <c r="J2292" s="2514">
        <v>8.6298947094628677E-3</v>
      </c>
    </row>
    <row r="2293" spans="1:10" x14ac:dyDescent="0.2">
      <c r="A2293" s="923" t="s">
        <v>429</v>
      </c>
      <c r="B2293" s="2510">
        <v>544</v>
      </c>
      <c r="C2293" s="2511">
        <v>1595500</v>
      </c>
      <c r="D2293" s="2512">
        <v>867.952</v>
      </c>
      <c r="E2293" s="2513">
        <v>3.3631131646159198</v>
      </c>
      <c r="F2293" s="2510">
        <v>2.7665687526790013</v>
      </c>
      <c r="G2293" s="2512">
        <v>4.0912868903241945E-2</v>
      </c>
      <c r="H2293" s="2513">
        <v>1.0249404436183027</v>
      </c>
      <c r="I2293" s="2510">
        <v>0.92663465453819238</v>
      </c>
      <c r="J2293" s="2514">
        <v>1.880686153371499E-2</v>
      </c>
    </row>
    <row r="2294" spans="1:10" x14ac:dyDescent="0.2">
      <c r="A2294" s="923" t="s">
        <v>430</v>
      </c>
      <c r="B2294" s="2510">
        <v>0</v>
      </c>
      <c r="C2294" s="2511">
        <v>949000</v>
      </c>
      <c r="D2294" s="2512">
        <v>0</v>
      </c>
      <c r="E2294" s="2513">
        <v>0</v>
      </c>
      <c r="F2294" s="2510">
        <v>0</v>
      </c>
      <c r="G2294" s="2512">
        <v>0</v>
      </c>
      <c r="H2294" s="2513">
        <v>0</v>
      </c>
      <c r="I2294" s="2510">
        <v>0</v>
      </c>
      <c r="J2294" s="2514">
        <v>0</v>
      </c>
    </row>
    <row r="2295" spans="1:10" x14ac:dyDescent="0.2">
      <c r="A2295" s="923" t="s">
        <v>287</v>
      </c>
      <c r="B2295" s="2510">
        <v>14</v>
      </c>
      <c r="C2295" s="2511">
        <v>1286500.0000000002</v>
      </c>
      <c r="D2295" s="2512">
        <v>18.011000000000003</v>
      </c>
      <c r="E2295" s="2513">
        <v>8.6550706442321462E-2</v>
      </c>
      <c r="F2295" s="2510">
        <v>7.1198460546886055E-2</v>
      </c>
      <c r="G2295" s="2512">
        <v>1.0529047144216676E-3</v>
      </c>
      <c r="H2295" s="2513">
        <v>2.1268690353855112E-2</v>
      </c>
      <c r="I2295" s="2510">
        <v>1.9228732421709249E-2</v>
      </c>
      <c r="J2295" s="2514">
        <v>3.9026395824163178E-4</v>
      </c>
    </row>
    <row r="2296" spans="1:10" x14ac:dyDescent="0.2">
      <c r="A2296" s="923" t="s">
        <v>433</v>
      </c>
      <c r="B2296" s="2510">
        <v>96</v>
      </c>
      <c r="C2296" s="2511">
        <v>1540000</v>
      </c>
      <c r="D2296" s="2512">
        <v>147.84</v>
      </c>
      <c r="E2296" s="2513">
        <v>0.5934905584616329</v>
      </c>
      <c r="F2296" s="2510">
        <v>0.48821801517864721</v>
      </c>
      <c r="G2296" s="2512">
        <v>7.2199180417485782E-3</v>
      </c>
      <c r="H2296" s="2513">
        <v>0.17458015556681689</v>
      </c>
      <c r="I2296" s="2510">
        <v>0.15783553390847233</v>
      </c>
      <c r="J2296" s="2514">
        <v>3.2034103373739845E-3</v>
      </c>
    </row>
    <row r="2297" spans="1:10" x14ac:dyDescent="0.2">
      <c r="A2297" s="923" t="s">
        <v>434</v>
      </c>
      <c r="B2297" s="2510">
        <v>0</v>
      </c>
      <c r="C2297" s="2511">
        <v>905500</v>
      </c>
      <c r="D2297" s="2512">
        <v>0</v>
      </c>
      <c r="E2297" s="2513">
        <v>0</v>
      </c>
      <c r="F2297" s="2510">
        <v>0</v>
      </c>
      <c r="G2297" s="2512">
        <v>0</v>
      </c>
      <c r="H2297" s="2513">
        <v>0</v>
      </c>
      <c r="I2297" s="2510">
        <v>0</v>
      </c>
      <c r="J2297" s="2514">
        <v>0</v>
      </c>
    </row>
    <row r="2298" spans="1:10" x14ac:dyDescent="0.2">
      <c r="A2298" s="897" t="s">
        <v>99</v>
      </c>
      <c r="B2298" s="2510">
        <v>300</v>
      </c>
      <c r="C2298" s="2511">
        <v>1688500</v>
      </c>
      <c r="D2298" s="2512">
        <v>506.55</v>
      </c>
      <c r="E2298" s="2513">
        <v>1.8546579951926028</v>
      </c>
      <c r="F2298" s="2510">
        <v>1.5256812974332727</v>
      </c>
      <c r="G2298" s="2512">
        <v>2.2562243880464305E-2</v>
      </c>
      <c r="H2298" s="2513">
        <v>0.59817084552469635</v>
      </c>
      <c r="I2298" s="2510">
        <v>0.540798090512288</v>
      </c>
      <c r="J2298" s="2514">
        <v>1.0975970687207735E-2</v>
      </c>
    </row>
    <row r="2299" spans="1:10" x14ac:dyDescent="0.2">
      <c r="A2299" s="2515" t="s">
        <v>288</v>
      </c>
      <c r="B2299" s="2516">
        <v>1371</v>
      </c>
      <c r="C2299" s="2515"/>
      <c r="D2299" s="2517">
        <v>2217.1001799999999</v>
      </c>
      <c r="E2299" s="2518">
        <v>8.4757870380301963</v>
      </c>
      <c r="F2299" s="2516">
        <v>6.9723635292700568</v>
      </c>
      <c r="G2299" s="2517">
        <v>0.10310945453372188</v>
      </c>
      <c r="H2299" s="2518">
        <v>2.6181121099270679</v>
      </c>
      <c r="I2299" s="2516">
        <v>2.3669993955551272</v>
      </c>
      <c r="J2299" s="2519">
        <v>4.8040324916164237E-2</v>
      </c>
    </row>
    <row r="2300" spans="1:10" x14ac:dyDescent="0.2">
      <c r="A2300" s="2520" t="s">
        <v>113</v>
      </c>
      <c r="B2300" s="2521">
        <v>3233.5</v>
      </c>
      <c r="C2300" s="2520"/>
      <c r="D2300" s="2522">
        <v>7167.0999433750003</v>
      </c>
      <c r="E2300" s="2523">
        <v>19.990122091517605</v>
      </c>
      <c r="F2300" s="2521">
        <v>16.44430158416829</v>
      </c>
      <c r="G2300" s="2522">
        <v>0.24318338529160441</v>
      </c>
      <c r="H2300" s="2523">
        <v>8.4634295392135552</v>
      </c>
      <c r="I2300" s="2521">
        <v>7.6516710371886827</v>
      </c>
      <c r="J2300" s="2524">
        <v>0.1552973623349565</v>
      </c>
    </row>
    <row r="2301" spans="1:10" x14ac:dyDescent="0.2">
      <c r="A2301" s="923" t="s">
        <v>911</v>
      </c>
      <c r="B2301" s="2510">
        <v>10</v>
      </c>
      <c r="C2301" s="2511">
        <v>4620000.0000000009</v>
      </c>
      <c r="D2301" s="2512">
        <v>46.20000000000001</v>
      </c>
      <c r="E2301" s="2513">
        <v>6.1821933173086763E-2</v>
      </c>
      <c r="F2301" s="2510">
        <v>5.0856043247775748E-2</v>
      </c>
      <c r="G2301" s="2512">
        <v>7.5207479601547688E-4</v>
      </c>
      <c r="H2301" s="2513">
        <v>5.4556298614630294E-2</v>
      </c>
      <c r="I2301" s="2510">
        <v>4.9323604346397612E-2</v>
      </c>
      <c r="J2301" s="2514">
        <v>1.0010657304293702E-3</v>
      </c>
    </row>
    <row r="2302" spans="1:10" x14ac:dyDescent="0.2">
      <c r="A2302" s="923" t="s">
        <v>912</v>
      </c>
      <c r="B2302" s="2510">
        <v>96</v>
      </c>
      <c r="C2302" s="2511">
        <v>918000</v>
      </c>
      <c r="D2302" s="2512">
        <v>88.128</v>
      </c>
      <c r="E2302" s="2513">
        <v>0.5934905584616329</v>
      </c>
      <c r="F2302" s="2510">
        <v>0.48821801517864721</v>
      </c>
      <c r="G2302" s="2512">
        <v>7.2199180417485782E-3</v>
      </c>
      <c r="H2302" s="2513">
        <v>0.10406791091580384</v>
      </c>
      <c r="I2302" s="2510">
        <v>9.4086376706478958E-2</v>
      </c>
      <c r="J2302" s="2514">
        <v>1.9095653829281284E-3</v>
      </c>
    </row>
    <row r="2303" spans="1:10" x14ac:dyDescent="0.2">
      <c r="A2303" s="923" t="s">
        <v>913</v>
      </c>
      <c r="B2303" s="2510">
        <v>63</v>
      </c>
      <c r="C2303" s="2511">
        <v>1310000.0000000002</v>
      </c>
      <c r="D2303" s="2512">
        <v>82.530000000000015</v>
      </c>
      <c r="E2303" s="2513">
        <v>0.38947817899044662</v>
      </c>
      <c r="F2303" s="2510">
        <v>0.32039307246098725</v>
      </c>
      <c r="G2303" s="2512">
        <v>4.7380712148975043E-3</v>
      </c>
      <c r="H2303" s="2513">
        <v>9.7457387979771395E-2</v>
      </c>
      <c r="I2303" s="2510">
        <v>8.810989321879209E-2</v>
      </c>
      <c r="J2303" s="2514">
        <v>1.7882674184488295E-3</v>
      </c>
    </row>
    <row r="2304" spans="1:10" x14ac:dyDescent="0.2">
      <c r="A2304" s="897" t="s">
        <v>914</v>
      </c>
      <c r="B2304" s="2510">
        <v>600</v>
      </c>
      <c r="C2304" s="2511">
        <v>1335000</v>
      </c>
      <c r="D2304" s="2512">
        <v>801</v>
      </c>
      <c r="E2304" s="2513">
        <v>3.7093159903852055</v>
      </c>
      <c r="F2304" s="2510">
        <v>3.0513625948665455</v>
      </c>
      <c r="G2304" s="2512">
        <v>4.512448776092861E-2</v>
      </c>
      <c r="H2304" s="2513">
        <v>0.94587868377313533</v>
      </c>
      <c r="I2304" s="2510">
        <v>0.85515599743429604</v>
      </c>
      <c r="J2304" s="2514">
        <v>1.7356139611989726E-2</v>
      </c>
    </row>
    <row r="2305" spans="1:10" x14ac:dyDescent="0.2">
      <c r="A2305" s="2520" t="s">
        <v>289</v>
      </c>
      <c r="B2305" s="2521">
        <v>769</v>
      </c>
      <c r="C2305" s="2520"/>
      <c r="D2305" s="2522">
        <v>1017.8579999999999</v>
      </c>
      <c r="E2305" s="2523">
        <v>4.7541066610103719</v>
      </c>
      <c r="F2305" s="2521">
        <v>3.9108297257539553</v>
      </c>
      <c r="G2305" s="2522">
        <v>5.7834551813590165E-2</v>
      </c>
      <c r="H2305" s="2523">
        <v>1.201960281283341</v>
      </c>
      <c r="I2305" s="2521">
        <v>1.0866758717059646</v>
      </c>
      <c r="J2305" s="2524">
        <v>2.2055038143796054E-2</v>
      </c>
    </row>
    <row r="2306" spans="1:10" x14ac:dyDescent="0.2">
      <c r="A2306" s="923" t="s">
        <v>952</v>
      </c>
      <c r="B2306" s="2510">
        <v>133.87</v>
      </c>
      <c r="C2306" s="2511">
        <v>8061000.0000000028</v>
      </c>
      <c r="D2306" s="2512">
        <v>1079.1260700000005</v>
      </c>
      <c r="E2306" s="2513">
        <v>0.82761021938811252</v>
      </c>
      <c r="F2306" s="2510">
        <v>0.68080985095797408</v>
      </c>
      <c r="G2306" s="2512">
        <v>1.0068025294259188E-2</v>
      </c>
      <c r="H2306" s="2513">
        <v>1.2743100458387975</v>
      </c>
      <c r="I2306" s="2510">
        <v>1.1520863055533115</v>
      </c>
      <c r="J2306" s="2514">
        <v>2.3382600162119609E-2</v>
      </c>
    </row>
    <row r="2307" spans="1:10" x14ac:dyDescent="0.2">
      <c r="A2307" s="923" t="s">
        <v>290</v>
      </c>
      <c r="B2307" s="2510">
        <v>2546.4667754111688</v>
      </c>
      <c r="C2307" s="2511">
        <v>12158464</v>
      </c>
      <c r="D2307" s="2512">
        <v>30961.124616032779</v>
      </c>
      <c r="E2307" s="2513">
        <v>15.7427498816955</v>
      </c>
      <c r="F2307" s="2510">
        <v>12.950322445933447</v>
      </c>
      <c r="G2307" s="2512">
        <v>0.19151334806775439</v>
      </c>
      <c r="H2307" s="2513">
        <v>36.561133333269794</v>
      </c>
      <c r="I2307" s="2510">
        <v>33.05442122685524</v>
      </c>
      <c r="J2307" s="2514">
        <v>0.67086841620483995</v>
      </c>
    </row>
    <row r="2308" spans="1:10" x14ac:dyDescent="0.2">
      <c r="A2308" s="923" t="s">
        <v>75</v>
      </c>
      <c r="B2308" s="2510">
        <v>2537.5732245888312</v>
      </c>
      <c r="C2308" s="2511">
        <v>13258464</v>
      </c>
      <c r="D2308" s="2512">
        <v>33644.323245574931</v>
      </c>
      <c r="E2308" s="2513">
        <v>15.6877682312345</v>
      </c>
      <c r="F2308" s="2510">
        <v>12.905093365408737</v>
      </c>
      <c r="G2308" s="2512">
        <v>0.1908444865256981</v>
      </c>
      <c r="H2308" s="2513">
        <v>39.729648174734486</v>
      </c>
      <c r="I2308" s="2510">
        <v>35.919032213572407</v>
      </c>
      <c r="J2308" s="2514">
        <v>0.72900820399639188</v>
      </c>
    </row>
    <row r="2309" spans="1:10" x14ac:dyDescent="0.2">
      <c r="A2309" s="923" t="s">
        <v>205</v>
      </c>
      <c r="B2309" s="2510">
        <v>348.25</v>
      </c>
      <c r="C2309" s="2511">
        <v>3219999.9999999995</v>
      </c>
      <c r="D2309" s="2512">
        <v>1121.3649999999998</v>
      </c>
      <c r="E2309" s="2513">
        <v>2.1529488227527467</v>
      </c>
      <c r="F2309" s="2510">
        <v>1.7710617061037905</v>
      </c>
      <c r="G2309" s="2512">
        <v>2.6191004771238983E-2</v>
      </c>
      <c r="H2309" s="2513">
        <v>1.3241888267531359</v>
      </c>
      <c r="I2309" s="2510">
        <v>1.1971810300410852</v>
      </c>
      <c r="J2309" s="2514">
        <v>2.42978370736565E-2</v>
      </c>
    </row>
    <row r="2310" spans="1:10" x14ac:dyDescent="0.2">
      <c r="A2310" s="923" t="s">
        <v>93</v>
      </c>
      <c r="B2310" s="2510">
        <v>646.75</v>
      </c>
      <c r="C2310" s="2511">
        <v>120000</v>
      </c>
      <c r="D2310" s="2512">
        <v>77.61</v>
      </c>
      <c r="E2310" s="2513">
        <v>3.9983335279693866</v>
      </c>
      <c r="F2310" s="2510">
        <v>3.2891145970498972</v>
      </c>
      <c r="G2310" s="2512">
        <v>4.8640437432300968E-2</v>
      </c>
      <c r="H2310" s="2513">
        <v>9.1647496438992559E-2</v>
      </c>
      <c r="I2310" s="2510">
        <v>8.2857249639045838E-2</v>
      </c>
      <c r="J2310" s="2514">
        <v>1.6816604185849221E-3</v>
      </c>
    </row>
    <row r="2311" spans="1:10" x14ac:dyDescent="0.2">
      <c r="A2311" s="897" t="s">
        <v>219</v>
      </c>
      <c r="B2311" s="2510">
        <v>3059</v>
      </c>
      <c r="C2311" s="2511">
        <v>934000</v>
      </c>
      <c r="D2311" s="2512">
        <v>2857.1060000000002</v>
      </c>
      <c r="E2311" s="2513">
        <v>18.91132935764724</v>
      </c>
      <c r="F2311" s="2510">
        <v>15.556863629494602</v>
      </c>
      <c r="G2311" s="2512">
        <v>0.2300596801011344</v>
      </c>
      <c r="H2311" s="2513">
        <v>3.3738772318106465</v>
      </c>
      <c r="I2311" s="2510">
        <v>3.050276318608629</v>
      </c>
      <c r="J2311" s="2514">
        <v>6.190802824251377E-2</v>
      </c>
    </row>
    <row r="2312" spans="1:10" x14ac:dyDescent="0.2">
      <c r="A2312" s="2515" t="s">
        <v>1839</v>
      </c>
      <c r="B2312" s="2516">
        <v>9271.91</v>
      </c>
      <c r="C2312" s="2515"/>
      <c r="D2312" s="2517">
        <v>69740.654931607714</v>
      </c>
      <c r="E2312" s="2518">
        <v>57.32074004068749</v>
      </c>
      <c r="F2312" s="2516">
        <v>47.153265594948451</v>
      </c>
      <c r="G2312" s="2517">
        <v>0.69731698219238603</v>
      </c>
      <c r="H2312" s="2518">
        <v>82.354805108845852</v>
      </c>
      <c r="I2312" s="2516">
        <v>74.455854344269724</v>
      </c>
      <c r="J2312" s="2519">
        <v>1.5111467460981065</v>
      </c>
    </row>
    <row r="2313" spans="1:10" x14ac:dyDescent="0.2">
      <c r="A2313" s="923" t="s">
        <v>958</v>
      </c>
      <c r="B2313" s="2510">
        <v>1239.979</v>
      </c>
      <c r="C2313" s="2511">
        <v>2560000.0000000005</v>
      </c>
      <c r="D2313" s="2512">
        <v>3174.3462400000003</v>
      </c>
      <c r="E2313" s="2513">
        <v>7.6657898874030943</v>
      </c>
      <c r="F2313" s="2510">
        <v>6.3060425650333736</v>
      </c>
      <c r="G2313" s="2512">
        <v>9.3255695348847506E-2</v>
      </c>
      <c r="H2313" s="2513">
        <v>3.7484974323737847</v>
      </c>
      <c r="I2313" s="2510">
        <v>3.388965324680409</v>
      </c>
      <c r="J2313" s="2514">
        <v>6.8782018125136901E-2</v>
      </c>
    </row>
    <row r="2314" spans="1:10" x14ac:dyDescent="0.2">
      <c r="A2314" s="923" t="s">
        <v>959</v>
      </c>
      <c r="B2314" s="2510">
        <v>36</v>
      </c>
      <c r="C2314" s="2511">
        <v>1687000</v>
      </c>
      <c r="D2314" s="2512">
        <v>60.731999999999999</v>
      </c>
      <c r="E2314" s="2513">
        <v>0.22255895942311235</v>
      </c>
      <c r="F2314" s="2510">
        <v>0.18308175569199273</v>
      </c>
      <c r="G2314" s="2512">
        <v>2.7074692656557167E-3</v>
      </c>
      <c r="H2314" s="2513">
        <v>7.1716734360686707E-2</v>
      </c>
      <c r="I2314" s="2510">
        <v>6.4838119895355387E-2</v>
      </c>
      <c r="J2314" s="2514">
        <v>1.3159464056371538E-3</v>
      </c>
    </row>
    <row r="2315" spans="1:10" x14ac:dyDescent="0.2">
      <c r="A2315" s="923" t="s">
        <v>960</v>
      </c>
      <c r="B2315" s="2510">
        <v>15</v>
      </c>
      <c r="C2315" s="2511">
        <v>1100000</v>
      </c>
      <c r="D2315" s="2512">
        <v>16.5</v>
      </c>
      <c r="E2315" s="2513">
        <v>9.2732899759630144E-2</v>
      </c>
      <c r="F2315" s="2510">
        <v>7.6284064871663629E-2</v>
      </c>
      <c r="G2315" s="2512">
        <v>1.1281121940232152E-3</v>
      </c>
      <c r="H2315" s="2513">
        <v>1.9484392362367958E-2</v>
      </c>
      <c r="I2315" s="2510">
        <v>1.7615572980856288E-2</v>
      </c>
      <c r="J2315" s="2514">
        <v>3.5752347515334646E-4</v>
      </c>
    </row>
    <row r="2316" spans="1:10" x14ac:dyDescent="0.2">
      <c r="A2316" s="923" t="s">
        <v>962</v>
      </c>
      <c r="B2316" s="2510">
        <v>473</v>
      </c>
      <c r="C2316" s="2511">
        <v>1265000.0000000002</v>
      </c>
      <c r="D2316" s="2512">
        <v>598.34500000000014</v>
      </c>
      <c r="E2316" s="2513">
        <v>2.9241774390870039</v>
      </c>
      <c r="F2316" s="2510">
        <v>2.4054908456197932</v>
      </c>
      <c r="G2316" s="2512">
        <v>3.5573137851532058E-2</v>
      </c>
      <c r="H2316" s="2513">
        <v>0.7065690150340036</v>
      </c>
      <c r="I2316" s="2510">
        <v>0.63879939486245185</v>
      </c>
      <c r="J2316" s="2514">
        <v>1.2964992953977522E-2</v>
      </c>
    </row>
    <row r="2317" spans="1:10" x14ac:dyDescent="0.2">
      <c r="A2317" s="923" t="s">
        <v>963</v>
      </c>
      <c r="B2317" s="2510">
        <v>25</v>
      </c>
      <c r="C2317" s="2511">
        <v>1750000</v>
      </c>
      <c r="D2317" s="2512">
        <v>43.75</v>
      </c>
      <c r="E2317" s="2513">
        <v>0.15455483293271691</v>
      </c>
      <c r="F2317" s="2510">
        <v>0.12714010811943938</v>
      </c>
      <c r="G2317" s="2512">
        <v>1.8801869900386921E-3</v>
      </c>
      <c r="H2317" s="2513">
        <v>5.1663161566884733E-2</v>
      </c>
      <c r="I2317" s="2510">
        <v>4.6707958661361362E-2</v>
      </c>
      <c r="J2317" s="2514">
        <v>9.47978911391449E-4</v>
      </c>
    </row>
    <row r="2318" spans="1:10" x14ac:dyDescent="0.2">
      <c r="A2318" s="2159" t="s">
        <v>1497</v>
      </c>
      <c r="B2318" s="2510">
        <v>192</v>
      </c>
      <c r="C2318" s="2511">
        <v>5000000</v>
      </c>
      <c r="D2318" s="2512">
        <v>960</v>
      </c>
      <c r="E2318" s="2513">
        <v>1.1869811169232658</v>
      </c>
      <c r="F2318" s="2510">
        <v>0.97643603035729443</v>
      </c>
      <c r="G2318" s="2512">
        <v>1.4439836083497156E-2</v>
      </c>
      <c r="H2318" s="2513">
        <v>1.1336373738104994</v>
      </c>
      <c r="I2318" s="2510">
        <v>1.0249060643407293</v>
      </c>
      <c r="J2318" s="2514">
        <v>2.0801365827103794E-2</v>
      </c>
    </row>
    <row r="2319" spans="1:10" x14ac:dyDescent="0.2">
      <c r="A2319" s="2159" t="s">
        <v>1577</v>
      </c>
      <c r="B2319" s="2510">
        <v>0</v>
      </c>
      <c r="C2319" s="2511">
        <v>1749999.9999999998</v>
      </c>
      <c r="D2319" s="2512">
        <v>0</v>
      </c>
      <c r="E2319" s="2513">
        <v>0</v>
      </c>
      <c r="F2319" s="2510">
        <v>0</v>
      </c>
      <c r="G2319" s="2512">
        <v>0</v>
      </c>
      <c r="H2319" s="2513">
        <v>0</v>
      </c>
      <c r="I2319" s="2510">
        <v>0</v>
      </c>
      <c r="J2319" s="2514">
        <v>0</v>
      </c>
    </row>
    <row r="2320" spans="1:10" x14ac:dyDescent="0.2">
      <c r="A2320" s="923" t="s">
        <v>961</v>
      </c>
      <c r="B2320" s="2510">
        <v>16.25</v>
      </c>
      <c r="C2320" s="2511">
        <v>1321000</v>
      </c>
      <c r="D2320" s="2512">
        <v>21.466249999999999</v>
      </c>
      <c r="E2320" s="2513">
        <v>0.100460641406266</v>
      </c>
      <c r="F2320" s="2510">
        <v>8.2641070277635592E-2</v>
      </c>
      <c r="G2320" s="2512">
        <v>1.2221215435251499E-3</v>
      </c>
      <c r="H2320" s="2513">
        <v>2.5348899245374614E-2</v>
      </c>
      <c r="I2320" s="2510">
        <v>2.2917593545473104E-2</v>
      </c>
      <c r="J2320" s="2514">
        <v>4.6513262415215286E-4</v>
      </c>
    </row>
    <row r="2321" spans="1:10" x14ac:dyDescent="0.2">
      <c r="A2321" s="923" t="s">
        <v>966</v>
      </c>
      <c r="B2321" s="2510">
        <v>153</v>
      </c>
      <c r="C2321" s="2511">
        <v>2879999.9999999995</v>
      </c>
      <c r="D2321" s="2512">
        <v>440.63999999999993</v>
      </c>
      <c r="E2321" s="2513">
        <v>0.94587557754822749</v>
      </c>
      <c r="F2321" s="2510">
        <v>0.77809746169096905</v>
      </c>
      <c r="G2321" s="2512">
        <v>1.1506744379036796E-2</v>
      </c>
      <c r="H2321" s="2513">
        <v>0.52033955457901915</v>
      </c>
      <c r="I2321" s="2510">
        <v>0.47043188353239468</v>
      </c>
      <c r="J2321" s="2514">
        <v>9.5478269146406398E-3</v>
      </c>
    </row>
    <row r="2322" spans="1:10" x14ac:dyDescent="0.2">
      <c r="A2322" s="923" t="s">
        <v>965</v>
      </c>
      <c r="B2322" s="2510">
        <v>110.5</v>
      </c>
      <c r="C2322" s="2511">
        <v>1976000.0000000002</v>
      </c>
      <c r="D2322" s="2512">
        <v>218.34800000000004</v>
      </c>
      <c r="E2322" s="2513">
        <v>0.68313236156260881</v>
      </c>
      <c r="F2322" s="2510">
        <v>0.5619592778879221</v>
      </c>
      <c r="G2322" s="2512">
        <v>8.3104264959710187E-3</v>
      </c>
      <c r="H2322" s="2513">
        <v>0.25784109718414056</v>
      </c>
      <c r="I2322" s="2510">
        <v>0.23311061389236415</v>
      </c>
      <c r="J2322" s="2514">
        <v>4.7311839850171459E-3</v>
      </c>
    </row>
    <row r="2323" spans="1:10" x14ac:dyDescent="0.2">
      <c r="A2323" s="923" t="s">
        <v>1010</v>
      </c>
      <c r="B2323" s="2510">
        <v>42</v>
      </c>
      <c r="C2323" s="2511">
        <v>1299999.9999999998</v>
      </c>
      <c r="D2323" s="2512">
        <v>54.599999999999994</v>
      </c>
      <c r="E2323" s="2513">
        <v>0.25965211932696436</v>
      </c>
      <c r="F2323" s="2510">
        <v>0.21359538164065817</v>
      </c>
      <c r="G2323" s="2512">
        <v>3.1587141432650031E-3</v>
      </c>
      <c r="H2323" s="2513">
        <v>6.4475625635472142E-2</v>
      </c>
      <c r="I2323" s="2510">
        <v>5.8291532409378968E-2</v>
      </c>
      <c r="J2323" s="2514">
        <v>1.1830776814165283E-3</v>
      </c>
    </row>
    <row r="2324" spans="1:10" x14ac:dyDescent="0.2">
      <c r="A2324" s="923" t="s">
        <v>1011</v>
      </c>
      <c r="B2324" s="2510">
        <v>15.75</v>
      </c>
      <c r="C2324" s="2511">
        <v>1674000</v>
      </c>
      <c r="D2324" s="2512">
        <v>26.365500000000001</v>
      </c>
      <c r="E2324" s="2513">
        <v>9.7369544747611655E-2</v>
      </c>
      <c r="F2324" s="2510">
        <v>8.0098268115246812E-2</v>
      </c>
      <c r="G2324" s="2512">
        <v>1.1845178037243761E-3</v>
      </c>
      <c r="H2324" s="2513">
        <v>3.1134287686667421E-2</v>
      </c>
      <c r="I2324" s="2510">
        <v>2.8148084207682809E-2</v>
      </c>
      <c r="J2324" s="2514">
        <v>5.7129001116094274E-4</v>
      </c>
    </row>
    <row r="2325" spans="1:10" x14ac:dyDescent="0.2">
      <c r="A2325" s="923" t="s">
        <v>967</v>
      </c>
      <c r="B2325" s="2510">
        <v>216</v>
      </c>
      <c r="C2325" s="2511">
        <v>2320999.9999999995</v>
      </c>
      <c r="D2325" s="2512">
        <v>501.3359999999999</v>
      </c>
      <c r="E2325" s="2513">
        <v>1.3353537565386742</v>
      </c>
      <c r="F2325" s="2510">
        <v>1.0984905341519562</v>
      </c>
      <c r="G2325" s="2512">
        <v>1.62448155939343E-2</v>
      </c>
      <c r="H2325" s="2513">
        <v>0.59201377753818796</v>
      </c>
      <c r="I2325" s="2510">
        <v>0.53523156945033723</v>
      </c>
      <c r="J2325" s="2514">
        <v>1.0862993269059276E-2</v>
      </c>
    </row>
    <row r="2326" spans="1:10" x14ac:dyDescent="0.2">
      <c r="A2326" s="923" t="s">
        <v>968</v>
      </c>
      <c r="B2326" s="2510">
        <v>0</v>
      </c>
      <c r="C2326" s="2511">
        <v>1335000.0000000002</v>
      </c>
      <c r="D2326" s="2512">
        <v>0</v>
      </c>
      <c r="E2326" s="2513">
        <v>0</v>
      </c>
      <c r="F2326" s="2510">
        <v>0</v>
      </c>
      <c r="G2326" s="2512">
        <v>0</v>
      </c>
      <c r="H2326" s="2513">
        <v>0</v>
      </c>
      <c r="I2326" s="2510">
        <v>0</v>
      </c>
      <c r="J2326" s="2514">
        <v>0</v>
      </c>
    </row>
    <row r="2327" spans="1:10" x14ac:dyDescent="0.2">
      <c r="A2327" s="923" t="s">
        <v>969</v>
      </c>
      <c r="B2327" s="2510">
        <v>68.75</v>
      </c>
      <c r="C2327" s="2511">
        <v>1774999.9999999998</v>
      </c>
      <c r="D2327" s="2512">
        <v>122.03124999999999</v>
      </c>
      <c r="E2327" s="2513">
        <v>0.42502579056497153</v>
      </c>
      <c r="F2327" s="2510">
        <v>0.34963529732845833</v>
      </c>
      <c r="G2327" s="2512">
        <v>5.170514222606404E-3</v>
      </c>
      <c r="H2327" s="2513">
        <v>0.14410331851334635</v>
      </c>
      <c r="I2327" s="2510">
        <v>0.13028184183758293</v>
      </c>
      <c r="J2327" s="2514">
        <v>2.6441840349882913E-3</v>
      </c>
    </row>
    <row r="2328" spans="1:10" x14ac:dyDescent="0.2">
      <c r="A2328" s="923" t="s">
        <v>970</v>
      </c>
      <c r="B2328" s="2510">
        <v>84</v>
      </c>
      <c r="C2328" s="2511">
        <v>1821999.9999999995</v>
      </c>
      <c r="D2328" s="2512">
        <v>153.04799999999997</v>
      </c>
      <c r="E2328" s="2513">
        <v>0.51930423865392872</v>
      </c>
      <c r="F2328" s="2510">
        <v>0.42719076328131633</v>
      </c>
      <c r="G2328" s="2512">
        <v>6.3174282865300063E-3</v>
      </c>
      <c r="H2328" s="2513">
        <v>0.18073013831973883</v>
      </c>
      <c r="I2328" s="2510">
        <v>0.16339564930752074</v>
      </c>
      <c r="J2328" s="2514">
        <v>3.3162577469860216E-3</v>
      </c>
    </row>
    <row r="2329" spans="1:10" x14ac:dyDescent="0.2">
      <c r="A2329" s="923" t="s">
        <v>971</v>
      </c>
      <c r="B2329" s="2510">
        <v>36.5</v>
      </c>
      <c r="C2329" s="2511">
        <v>1470000</v>
      </c>
      <c r="D2329" s="2512">
        <v>53.655000000000001</v>
      </c>
      <c r="E2329" s="2513">
        <v>0.22565005608176669</v>
      </c>
      <c r="F2329" s="2510">
        <v>0.18562455785438151</v>
      </c>
      <c r="G2329" s="2512">
        <v>2.7450730054564905E-3</v>
      </c>
      <c r="H2329" s="2513">
        <v>6.3359701345627448E-2</v>
      </c>
      <c r="I2329" s="2510">
        <v>5.7282640502293578E-2</v>
      </c>
      <c r="J2329" s="2514">
        <v>1.162601336930473E-3</v>
      </c>
    </row>
    <row r="2330" spans="1:10" x14ac:dyDescent="0.2">
      <c r="A2330" s="923" t="s">
        <v>972</v>
      </c>
      <c r="B2330" s="2510">
        <v>62.5</v>
      </c>
      <c r="C2330" s="2511">
        <v>1270000</v>
      </c>
      <c r="D2330" s="2512">
        <v>79.375</v>
      </c>
      <c r="E2330" s="2513">
        <v>0.38638708233179225</v>
      </c>
      <c r="F2330" s="2510">
        <v>0.31785027029859847</v>
      </c>
      <c r="G2330" s="2512">
        <v>4.7004674750967309E-3</v>
      </c>
      <c r="H2330" s="2513">
        <v>9.3731735985633738E-2</v>
      </c>
      <c r="I2330" s="2510">
        <v>8.4741582142755609E-2</v>
      </c>
      <c r="J2330" s="2514">
        <v>1.7199045963816289E-3</v>
      </c>
    </row>
    <row r="2331" spans="1:10" x14ac:dyDescent="0.2">
      <c r="A2331" s="923" t="s">
        <v>973</v>
      </c>
      <c r="B2331" s="2510">
        <v>6.6</v>
      </c>
      <c r="C2331" s="2511">
        <v>7096999.9999999981</v>
      </c>
      <c r="D2331" s="2512">
        <v>46.840199999999982</v>
      </c>
      <c r="E2331" s="2513">
        <v>4.0802475894237258E-2</v>
      </c>
      <c r="F2331" s="2510">
        <v>3.3564988543531994E-2</v>
      </c>
      <c r="G2331" s="2512">
        <v>4.9636936537021475E-4</v>
      </c>
      <c r="H2331" s="2513">
        <v>5.5312293038290133E-2</v>
      </c>
      <c r="I2331" s="2510">
        <v>5.0007088578054804E-2</v>
      </c>
      <c r="J2331" s="2514">
        <v>1.0149376412653195E-3</v>
      </c>
    </row>
    <row r="2332" spans="1:10" x14ac:dyDescent="0.2">
      <c r="A2332" s="923" t="s">
        <v>293</v>
      </c>
      <c r="B2332" s="2510">
        <v>36</v>
      </c>
      <c r="C2332" s="2511">
        <v>1855999.9999999998</v>
      </c>
      <c r="D2332" s="2512">
        <v>66.815999999999988</v>
      </c>
      <c r="E2332" s="2513">
        <v>0.22255895942311235</v>
      </c>
      <c r="F2332" s="2510">
        <v>0.18308175569199273</v>
      </c>
      <c r="G2332" s="2512">
        <v>2.7074692656557167E-3</v>
      </c>
      <c r="H2332" s="2513">
        <v>7.8901161217210747E-2</v>
      </c>
      <c r="I2332" s="2510">
        <v>7.1333462078114751E-2</v>
      </c>
      <c r="J2332" s="2514">
        <v>1.4477750615664237E-3</v>
      </c>
    </row>
    <row r="2333" spans="1:10" x14ac:dyDescent="0.2">
      <c r="A2333" s="897" t="s">
        <v>975</v>
      </c>
      <c r="B2333" s="2510">
        <v>72.25</v>
      </c>
      <c r="C2333" s="2511">
        <v>1652000.0000000005</v>
      </c>
      <c r="D2333" s="2512">
        <v>119.35700000000003</v>
      </c>
      <c r="E2333" s="2513">
        <v>0.44666346717555189</v>
      </c>
      <c r="F2333" s="2510">
        <v>0.36743491246517984</v>
      </c>
      <c r="G2333" s="2512">
        <v>5.4337404012118201E-3</v>
      </c>
      <c r="H2333" s="2513">
        <v>0.14094537086031231</v>
      </c>
      <c r="I2333" s="2510">
        <v>0.12742678450157965</v>
      </c>
      <c r="J2333" s="2514">
        <v>2.5862381469016959E-3</v>
      </c>
    </row>
    <row r="2334" spans="1:10" x14ac:dyDescent="0.2">
      <c r="A2334" s="923" t="s">
        <v>1161</v>
      </c>
      <c r="B2334" s="2510">
        <v>0</v>
      </c>
      <c r="C2334" s="2511">
        <v>0</v>
      </c>
      <c r="D2334" s="2512">
        <v>0</v>
      </c>
      <c r="E2334" s="2513">
        <v>0</v>
      </c>
      <c r="F2334" s="2510">
        <v>0</v>
      </c>
      <c r="G2334" s="2512">
        <v>0</v>
      </c>
      <c r="H2334" s="2513">
        <v>0</v>
      </c>
      <c r="I2334" s="2510">
        <v>0</v>
      </c>
      <c r="J2334" s="2514">
        <v>0</v>
      </c>
    </row>
    <row r="2335" spans="1:10" x14ac:dyDescent="0.2">
      <c r="A2335" s="2515" t="s">
        <v>294</v>
      </c>
      <c r="B2335" s="2516">
        <v>2901.0790000000002</v>
      </c>
      <c r="C2335" s="2515"/>
      <c r="D2335" s="2517">
        <v>6757.5514400000002</v>
      </c>
      <c r="E2335" s="2518">
        <v>17.935031206784537</v>
      </c>
      <c r="F2335" s="2516">
        <v>14.753739908921403</v>
      </c>
      <c r="G2335" s="2517">
        <v>0.21818283971497837</v>
      </c>
      <c r="H2335" s="2518">
        <v>7.9798050706572488</v>
      </c>
      <c r="I2335" s="2516">
        <v>7.2144327614066954</v>
      </c>
      <c r="J2335" s="2519">
        <v>0.14642322874886671</v>
      </c>
    </row>
    <row r="2336" spans="1:10" x14ac:dyDescent="0.2">
      <c r="A2336" s="2520" t="s">
        <v>1840</v>
      </c>
      <c r="B2336" s="2521">
        <v>12172.989</v>
      </c>
      <c r="C2336" s="2520"/>
      <c r="D2336" s="2522">
        <v>76498.20637160771</v>
      </c>
      <c r="E2336" s="2523">
        <v>75.255771247472026</v>
      </c>
      <c r="F2336" s="2521">
        <v>61.907005503869847</v>
      </c>
      <c r="G2336" s="2522">
        <v>0.91549982190736434</v>
      </c>
      <c r="H2336" s="2523">
        <v>90.334610179503088</v>
      </c>
      <c r="I2336" s="2521">
        <v>81.670287105676422</v>
      </c>
      <c r="J2336" s="2524">
        <v>1.6575699748469734</v>
      </c>
    </row>
    <row r="2337" spans="1:10" x14ac:dyDescent="0.2">
      <c r="A2337" s="2525" t="s">
        <v>200</v>
      </c>
      <c r="B2337" s="2526">
        <v>16175.489</v>
      </c>
      <c r="C2337" s="2527"/>
      <c r="D2337" s="2528">
        <v>84683.164314982714</v>
      </c>
      <c r="E2337" s="2529">
        <v>100</v>
      </c>
      <c r="F2337" s="2526">
        <v>82.262136813792097</v>
      </c>
      <c r="G2337" s="2528">
        <v>1.2165177590125591</v>
      </c>
      <c r="H2337" s="2529">
        <v>99.999999999999986</v>
      </c>
      <c r="I2337" s="2526">
        <v>90.408634014571064</v>
      </c>
      <c r="J2337" s="2530">
        <v>1.834922375325726</v>
      </c>
    </row>
    <row r="2338" spans="1:10" x14ac:dyDescent="0.2">
      <c r="A2338" s="2550" t="s">
        <v>1857</v>
      </c>
      <c r="B2338" s="2510"/>
      <c r="C2338" s="2509"/>
      <c r="D2338" s="2512"/>
      <c r="E2338" s="2513"/>
      <c r="F2338" s="2510">
        <v>0</v>
      </c>
      <c r="G2338" s="2512"/>
      <c r="H2338" s="2513"/>
      <c r="I2338" s="2510">
        <v>0</v>
      </c>
      <c r="J2338" s="2514">
        <v>0</v>
      </c>
    </row>
    <row r="2339" spans="1:10" x14ac:dyDescent="0.2">
      <c r="A2339" s="2160" t="s">
        <v>1841</v>
      </c>
      <c r="B2339" s="2510">
        <v>22.119999999999997</v>
      </c>
      <c r="C2339" s="2511">
        <v>6074131.1697809063</v>
      </c>
      <c r="D2339" s="2512">
        <v>134.35978147555363</v>
      </c>
      <c r="E2339" s="2513">
        <v>0.66288425073027391</v>
      </c>
      <c r="F2339" s="2510">
        <v>0.11249356766407995</v>
      </c>
      <c r="G2339" s="2512">
        <v>1.6635894487862346E-3</v>
      </c>
      <c r="H2339" s="2513">
        <v>1.7499590750559821</v>
      </c>
      <c r="I2339" s="2510">
        <v>0.14344391128936471</v>
      </c>
      <c r="J2339" s="2514">
        <v>2.9113197572111608E-3</v>
      </c>
    </row>
    <row r="2340" spans="1:10" x14ac:dyDescent="0.2">
      <c r="A2340" s="2160" t="s">
        <v>1842</v>
      </c>
      <c r="B2340" s="2510">
        <v>2562.3000000000002</v>
      </c>
      <c r="C2340" s="2511">
        <v>1319748.8219296124</v>
      </c>
      <c r="D2340" s="2512">
        <v>3381.5924064302462</v>
      </c>
      <c r="E2340" s="2513">
        <v>76.786090219085949</v>
      </c>
      <c r="F2340" s="2510">
        <v>13.030843961377583</v>
      </c>
      <c r="G2340" s="2512">
        <v>0.19270412498304565</v>
      </c>
      <c r="H2340" s="2513">
        <v>44.043301163374586</v>
      </c>
      <c r="I2340" s="2510">
        <v>3.6102235046655413</v>
      </c>
      <c r="J2340" s="2514">
        <v>7.32726465878248E-2</v>
      </c>
    </row>
    <row r="2341" spans="1:10" x14ac:dyDescent="0.2">
      <c r="A2341" s="2547" t="s">
        <v>316</v>
      </c>
      <c r="B2341" s="2516">
        <v>2584.42</v>
      </c>
      <c r="C2341" s="2515"/>
      <c r="D2341" s="2517">
        <v>3515.9521879057997</v>
      </c>
      <c r="E2341" s="2513">
        <v>77.448974469816221</v>
      </c>
      <c r="F2341" s="2510">
        <v>13.143337529041663</v>
      </c>
      <c r="G2341" s="2517">
        <v>0.19436771443183187</v>
      </c>
      <c r="H2341" s="2513">
        <v>45.79326023843057</v>
      </c>
      <c r="I2341" s="2510">
        <v>3.7536674159549062</v>
      </c>
      <c r="J2341" s="2519">
        <v>7.6183966345035964E-2</v>
      </c>
    </row>
    <row r="2342" spans="1:10" x14ac:dyDescent="0.2">
      <c r="A2342" s="2160" t="s">
        <v>1843</v>
      </c>
      <c r="B2342" s="2510">
        <v>0</v>
      </c>
      <c r="C2342" s="2511">
        <v>7593939.7198018646</v>
      </c>
      <c r="D2342" s="2512">
        <v>0</v>
      </c>
      <c r="E2342" s="2513">
        <v>0</v>
      </c>
      <c r="F2342" s="2510">
        <v>0</v>
      </c>
      <c r="G2342" s="2512">
        <v>0</v>
      </c>
      <c r="H2342" s="2513">
        <v>0</v>
      </c>
      <c r="I2342" s="2510">
        <v>0</v>
      </c>
      <c r="J2342" s="2514">
        <v>0</v>
      </c>
    </row>
    <row r="2343" spans="1:10" x14ac:dyDescent="0.2">
      <c r="A2343" s="2547" t="s">
        <v>322</v>
      </c>
      <c r="B2343" s="2516">
        <v>0</v>
      </c>
      <c r="C2343" s="2531"/>
      <c r="D2343" s="2517">
        <v>0</v>
      </c>
      <c r="E2343" s="2513">
        <v>0</v>
      </c>
      <c r="F2343" s="2510">
        <v>0</v>
      </c>
      <c r="G2343" s="2517">
        <v>0</v>
      </c>
      <c r="H2343" s="2513">
        <v>0</v>
      </c>
      <c r="I2343" s="2510">
        <v>0</v>
      </c>
      <c r="J2343" s="2519">
        <v>0</v>
      </c>
    </row>
    <row r="2344" spans="1:10" x14ac:dyDescent="0.2">
      <c r="A2344" s="2160" t="s">
        <v>1543</v>
      </c>
      <c r="B2344" s="2510">
        <v>92.8125</v>
      </c>
      <c r="C2344" s="2511">
        <v>8640000</v>
      </c>
      <c r="D2344" s="2512">
        <v>801.9</v>
      </c>
      <c r="E2344" s="2513">
        <v>2.7813718137840668</v>
      </c>
      <c r="F2344" s="2510">
        <v>0.47200765139341871</v>
      </c>
      <c r="G2344" s="2512">
        <v>6.9801942005186437E-3</v>
      </c>
      <c r="H2344" s="2513">
        <v>10.444287471118855</v>
      </c>
      <c r="I2344" s="2510">
        <v>0.85611684686961542</v>
      </c>
      <c r="J2344" s="2514">
        <v>1.7375640892452637E-2</v>
      </c>
    </row>
    <row r="2345" spans="1:10" x14ac:dyDescent="0.2">
      <c r="A2345" s="2160" t="s">
        <v>212</v>
      </c>
      <c r="B2345" s="2510">
        <v>652.5</v>
      </c>
      <c r="C2345" s="2511">
        <v>4816000</v>
      </c>
      <c r="D2345" s="2512">
        <v>3142.44</v>
      </c>
      <c r="E2345" s="2513">
        <v>19.553886690845559</v>
      </c>
      <c r="F2345" s="2510">
        <v>3.3183568219173685</v>
      </c>
      <c r="G2345" s="2512">
        <v>4.9072880440009868E-2</v>
      </c>
      <c r="H2345" s="2513">
        <v>40.928478265048938</v>
      </c>
      <c r="I2345" s="2510">
        <v>3.3549018883613351</v>
      </c>
      <c r="J2345" s="2514">
        <v>6.8090670864295877E-2</v>
      </c>
    </row>
    <row r="2346" spans="1:10" x14ac:dyDescent="0.2">
      <c r="A2346" s="2547" t="s">
        <v>317</v>
      </c>
      <c r="B2346" s="2516">
        <v>745.3125</v>
      </c>
      <c r="C2346" s="2531"/>
      <c r="D2346" s="2517">
        <v>3944.34</v>
      </c>
      <c r="E2346" s="2513">
        <v>22.335258504629625</v>
      </c>
      <c r="F2346" s="2510">
        <v>3.7903644733107864</v>
      </c>
      <c r="G2346" s="2517">
        <v>5.6053074640528507E-2</v>
      </c>
      <c r="H2346" s="2513">
        <v>51.372765736167793</v>
      </c>
      <c r="I2346" s="2510">
        <v>4.21101873523095</v>
      </c>
      <c r="J2346" s="2519">
        <v>8.5466311756748528E-2</v>
      </c>
    </row>
    <row r="2347" spans="1:10" x14ac:dyDescent="0.2">
      <c r="A2347" s="2160" t="s">
        <v>1844</v>
      </c>
      <c r="B2347" s="2510">
        <v>7.2</v>
      </c>
      <c r="C2347" s="2511">
        <v>30220717.109895468</v>
      </c>
      <c r="D2347" s="2512">
        <v>217.58916319124737</v>
      </c>
      <c r="E2347" s="2513">
        <v>0.21576702555415792</v>
      </c>
      <c r="F2347" s="2510">
        <v>3.6616351138398541E-2</v>
      </c>
      <c r="G2347" s="2512">
        <v>5.414938531311433E-4</v>
      </c>
      <c r="H2347" s="2513">
        <v>2.8339740254016474</v>
      </c>
      <c r="I2347" s="2510">
        <v>0.23230047175993129</v>
      </c>
      <c r="J2347" s="2514">
        <v>4.7147414412026288E-3</v>
      </c>
    </row>
    <row r="2348" spans="1:10" x14ac:dyDescent="0.2">
      <c r="A2348" s="2547" t="s">
        <v>318</v>
      </c>
      <c r="B2348" s="2516">
        <v>7.2</v>
      </c>
      <c r="C2348" s="2515"/>
      <c r="D2348" s="2517">
        <v>217.58916319124737</v>
      </c>
      <c r="E2348" s="2513">
        <v>0.21576702555415792</v>
      </c>
      <c r="F2348" s="2510">
        <v>3.6616351138398541E-2</v>
      </c>
      <c r="G2348" s="2517">
        <v>5.414938531311433E-4</v>
      </c>
      <c r="H2348" s="2513">
        <v>2.8339740254016474</v>
      </c>
      <c r="I2348" s="2510">
        <v>0.23230047175993129</v>
      </c>
      <c r="J2348" s="2519">
        <v>4.7147414412026288E-3</v>
      </c>
    </row>
    <row r="2349" spans="1:10" x14ac:dyDescent="0.2">
      <c r="A2349" s="2525" t="s">
        <v>136</v>
      </c>
      <c r="B2349" s="2526">
        <v>3336.9324999999999</v>
      </c>
      <c r="C2349" s="2527"/>
      <c r="D2349" s="2528">
        <v>7677.8813510970467</v>
      </c>
      <c r="E2349" s="2529">
        <v>100</v>
      </c>
      <c r="F2349" s="2526">
        <v>16.970318353490846</v>
      </c>
      <c r="G2349" s="2528">
        <v>0.2509622829254915</v>
      </c>
      <c r="H2349" s="2529">
        <v>100.00000000000001</v>
      </c>
      <c r="I2349" s="2526">
        <v>8.1969866229457864</v>
      </c>
      <c r="J2349" s="2530">
        <v>0.16636501954298707</v>
      </c>
    </row>
    <row r="2350" spans="1:10" x14ac:dyDescent="0.2">
      <c r="A2350" s="2550" t="s">
        <v>1858</v>
      </c>
      <c r="B2350" s="2510"/>
      <c r="C2350" s="2509"/>
      <c r="D2350" s="2512"/>
      <c r="E2350" s="2513"/>
      <c r="F2350" s="2510">
        <v>0</v>
      </c>
      <c r="G2350" s="2512"/>
      <c r="H2350" s="2513"/>
      <c r="I2350" s="2510">
        <v>0</v>
      </c>
      <c r="J2350" s="2514">
        <v>0</v>
      </c>
    </row>
    <row r="2351" spans="1:10" x14ac:dyDescent="0.2">
      <c r="A2351" s="2159" t="s">
        <v>1545</v>
      </c>
      <c r="B2351" s="2510">
        <v>140</v>
      </c>
      <c r="C2351" s="2511">
        <v>8600000</v>
      </c>
      <c r="D2351" s="2512">
        <v>1204</v>
      </c>
      <c r="E2351" s="2513">
        <v>92.761305284081502</v>
      </c>
      <c r="F2351" s="2510">
        <v>0.71198460546886055</v>
      </c>
      <c r="G2351" s="2512">
        <v>1.0529047144216677E-2</v>
      </c>
      <c r="H2351" s="2513">
        <v>92.184598893631673</v>
      </c>
      <c r="I2351" s="2510">
        <v>1.2854030223606645</v>
      </c>
      <c r="J2351" s="2514">
        <v>2.6088379641492673E-2</v>
      </c>
    </row>
    <row r="2352" spans="1:10" x14ac:dyDescent="0.2">
      <c r="A2352" s="2159" t="s">
        <v>214</v>
      </c>
      <c r="B2352" s="2510">
        <v>7.35</v>
      </c>
      <c r="C2352" s="2511">
        <v>6300000</v>
      </c>
      <c r="D2352" s="2512">
        <v>46.305</v>
      </c>
      <c r="E2352" s="2513">
        <v>4.8699685274142794</v>
      </c>
      <c r="F2352" s="2510">
        <v>3.7379191787115178E-2</v>
      </c>
      <c r="G2352" s="2512">
        <v>5.5277497507137544E-4</v>
      </c>
      <c r="H2352" s="2513">
        <v>3.5453553586126367</v>
      </c>
      <c r="I2352" s="2510">
        <v>4.9435703447184863E-2</v>
      </c>
      <c r="J2352" s="2514">
        <v>1.0033408798167094E-3</v>
      </c>
    </row>
    <row r="2353" spans="1:10" x14ac:dyDescent="0.2">
      <c r="A2353" s="2159" t="s">
        <v>215</v>
      </c>
      <c r="B2353" s="2510">
        <v>0</v>
      </c>
      <c r="C2353" s="2511">
        <v>6000000</v>
      </c>
      <c r="D2353" s="2512">
        <v>0</v>
      </c>
      <c r="E2353" s="2513">
        <v>0</v>
      </c>
      <c r="F2353" s="2510">
        <v>0</v>
      </c>
      <c r="G2353" s="2512">
        <v>0</v>
      </c>
      <c r="H2353" s="2513">
        <v>0</v>
      </c>
      <c r="I2353" s="2510">
        <v>0</v>
      </c>
      <c r="J2353" s="2514">
        <v>0</v>
      </c>
    </row>
    <row r="2354" spans="1:10" x14ac:dyDescent="0.2">
      <c r="A2354" s="2159" t="s">
        <v>216</v>
      </c>
      <c r="B2354" s="2510">
        <v>3.5750000000000002</v>
      </c>
      <c r="C2354" s="2511">
        <v>15600000</v>
      </c>
      <c r="D2354" s="2512">
        <v>55.77</v>
      </c>
      <c r="E2354" s="2513">
        <v>2.3687261885042243</v>
      </c>
      <c r="F2354" s="2510">
        <v>1.8181035461079832E-2</v>
      </c>
      <c r="G2354" s="2512">
        <v>2.6886673957553301E-4</v>
      </c>
      <c r="H2354" s="2513">
        <v>4.2700457477556801</v>
      </c>
      <c r="I2354" s="2510">
        <v>5.9540636675294252E-2</v>
      </c>
      <c r="J2354" s="2514">
        <v>1.208429346018311E-3</v>
      </c>
    </row>
    <row r="2355" spans="1:10" x14ac:dyDescent="0.2">
      <c r="A2355" s="2159" t="s">
        <v>1547</v>
      </c>
      <c r="B2355" s="2510">
        <v>0</v>
      </c>
      <c r="C2355" s="2511">
        <v>8000000</v>
      </c>
      <c r="D2355" s="2512">
        <v>0</v>
      </c>
      <c r="E2355" s="2513">
        <v>0</v>
      </c>
      <c r="F2355" s="2510">
        <v>0</v>
      </c>
      <c r="G2355" s="2512">
        <v>0</v>
      </c>
      <c r="H2355" s="2513">
        <v>0</v>
      </c>
      <c r="I2355" s="2510">
        <v>0</v>
      </c>
      <c r="J2355" s="2514">
        <v>0</v>
      </c>
    </row>
    <row r="2356" spans="1:10" x14ac:dyDescent="0.2">
      <c r="A2356" s="2159" t="s">
        <v>1548</v>
      </c>
      <c r="B2356" s="2510">
        <v>0</v>
      </c>
      <c r="C2356" s="2511">
        <v>6000000</v>
      </c>
      <c r="D2356" s="2512">
        <v>0</v>
      </c>
      <c r="E2356" s="2513">
        <v>0</v>
      </c>
      <c r="F2356" s="2510">
        <v>0</v>
      </c>
      <c r="G2356" s="2512">
        <v>0</v>
      </c>
      <c r="H2356" s="2513">
        <v>0</v>
      </c>
      <c r="I2356" s="2510">
        <v>0</v>
      </c>
      <c r="J2356" s="2514">
        <v>0</v>
      </c>
    </row>
    <row r="2357" spans="1:10" x14ac:dyDescent="0.2">
      <c r="A2357" s="2525" t="s">
        <v>128</v>
      </c>
      <c r="B2357" s="2526">
        <v>150.92499999999998</v>
      </c>
      <c r="C2357" s="2527"/>
      <c r="D2357" s="2528">
        <v>1306.075</v>
      </c>
      <c r="E2357" s="2529">
        <v>100.00000000000001</v>
      </c>
      <c r="F2357" s="2526">
        <v>0.76754483271705554</v>
      </c>
      <c r="G2357" s="2528">
        <v>1.1350688858863582E-2</v>
      </c>
      <c r="H2357" s="2529">
        <v>99.999999999999986</v>
      </c>
      <c r="I2357" s="2526">
        <v>1.3943793624831438</v>
      </c>
      <c r="J2357" s="2530">
        <v>2.8300149867327696E-2</v>
      </c>
    </row>
    <row r="2358" spans="1:10" ht="14.25" thickBot="1" x14ac:dyDescent="0.25">
      <c r="A2358" s="2533" t="s">
        <v>1845</v>
      </c>
      <c r="B2358" s="2526">
        <v>19663.3465</v>
      </c>
      <c r="C2358" s="2534"/>
      <c r="D2358" s="2528">
        <v>93667.120666079762</v>
      </c>
      <c r="E2358" s="2535"/>
      <c r="F2358" s="2536">
        <v>100</v>
      </c>
      <c r="G2358" s="2537">
        <v>1.478830730796914</v>
      </c>
      <c r="H2358" s="2538"/>
      <c r="I2358" s="2536">
        <v>100</v>
      </c>
      <c r="J2358" s="2539">
        <v>2.0295875447360405</v>
      </c>
    </row>
    <row r="2359" spans="1:10" ht="15" thickBot="1" x14ac:dyDescent="0.25">
      <c r="A2359" s="2540" t="s">
        <v>1846</v>
      </c>
      <c r="B2359" s="2541">
        <v>1329654.982852824</v>
      </c>
      <c r="C2359" s="2542"/>
      <c r="D2359" s="2543">
        <v>4615081.5671398742</v>
      </c>
      <c r="E2359" s="2544"/>
      <c r="F2359" s="2101"/>
      <c r="G2359" s="2101"/>
      <c r="H2359" s="2101"/>
      <c r="I2359" s="2101"/>
      <c r="J2359" s="2101"/>
    </row>
    <row r="2360" spans="1:10" ht="16.5" thickBot="1" x14ac:dyDescent="0.3">
      <c r="A2360" s="2545" t="s">
        <v>1847</v>
      </c>
      <c r="B2360" s="2552">
        <v>1.478830730796914</v>
      </c>
      <c r="C2360" s="2546"/>
      <c r="D2360" s="2553">
        <v>2.0295875447360405</v>
      </c>
      <c r="E2360" s="2544"/>
      <c r="F2360" s="2101"/>
      <c r="G2360" s="2101"/>
      <c r="H2360" s="2101"/>
      <c r="I2360" s="2101"/>
      <c r="J2360" s="2101"/>
    </row>
    <row r="2361" spans="1:10" x14ac:dyDescent="0.2">
      <c r="A2361" s="471" t="s">
        <v>2035</v>
      </c>
      <c r="B2361" s="375"/>
      <c r="C2361" s="375"/>
      <c r="D2361" s="1794"/>
      <c r="E2361" s="375"/>
      <c r="F2361" s="375"/>
      <c r="H2361" s="375"/>
      <c r="I2361" s="375"/>
      <c r="J2361" s="375"/>
    </row>
    <row r="2362" spans="1:10" x14ac:dyDescent="0.2">
      <c r="A2362" s="375" t="s">
        <v>1848</v>
      </c>
      <c r="B2362" s="375"/>
      <c r="C2362" s="375"/>
      <c r="D2362" s="375"/>
      <c r="E2362" s="375"/>
      <c r="F2362" s="375"/>
      <c r="G2362" s="375"/>
      <c r="H2362" s="375"/>
      <c r="I2362" s="375"/>
      <c r="J2362" s="375"/>
    </row>
    <row r="2363" spans="1:10" x14ac:dyDescent="0.2">
      <c r="A2363" s="375" t="s">
        <v>2036</v>
      </c>
      <c r="B2363" s="375"/>
      <c r="C2363" s="375"/>
      <c r="D2363" s="375"/>
      <c r="E2363" s="375"/>
      <c r="F2363" s="375"/>
      <c r="G2363" s="375"/>
      <c r="H2363" s="375"/>
      <c r="I2363" s="375"/>
      <c r="J2363" s="375"/>
    </row>
    <row r="2367" spans="1:10" ht="13.5" thickBot="1" x14ac:dyDescent="0.25">
      <c r="A2367" s="3564" t="s">
        <v>2033</v>
      </c>
      <c r="B2367" s="3564"/>
      <c r="C2367" s="3564"/>
      <c r="D2367" s="3564"/>
      <c r="E2367" s="3564"/>
      <c r="F2367" s="3564"/>
      <c r="G2367" s="3564"/>
      <c r="H2367" s="3564"/>
      <c r="I2367" s="3564"/>
      <c r="J2367" s="3564"/>
    </row>
    <row r="2368" spans="1:10" ht="13.5" customHeight="1" thickBot="1" x14ac:dyDescent="0.25">
      <c r="A2368" s="3569" t="s">
        <v>387</v>
      </c>
      <c r="B2368" s="3575" t="s">
        <v>1270</v>
      </c>
      <c r="C2368" s="3575" t="s">
        <v>1837</v>
      </c>
      <c r="D2368" s="3577" t="s">
        <v>1849</v>
      </c>
      <c r="E2368" s="3571" t="s">
        <v>1854</v>
      </c>
      <c r="F2368" s="3572"/>
      <c r="G2368" s="3573"/>
      <c r="H2368" s="3571" t="s">
        <v>1855</v>
      </c>
      <c r="I2368" s="3572"/>
      <c r="J2368" s="3574"/>
    </row>
    <row r="2369" spans="1:10" ht="13.5" customHeight="1" thickBot="1" x14ac:dyDescent="0.25">
      <c r="A2369" s="3570"/>
      <c r="B2369" s="3576"/>
      <c r="C2369" s="3576"/>
      <c r="D2369" s="3578"/>
      <c r="E2369" s="2500" t="s">
        <v>1853</v>
      </c>
      <c r="F2369" s="2499" t="s">
        <v>1229</v>
      </c>
      <c r="G2369" s="2501" t="s">
        <v>1838</v>
      </c>
      <c r="H2369" s="2500" t="s">
        <v>1853</v>
      </c>
      <c r="I2369" s="2499" t="s">
        <v>1229</v>
      </c>
      <c r="J2369" s="2502" t="s">
        <v>1838</v>
      </c>
    </row>
    <row r="2370" spans="1:10" x14ac:dyDescent="0.2">
      <c r="A2370" s="2551" t="s">
        <v>1856</v>
      </c>
      <c r="B2370" s="2503"/>
      <c r="C2370" s="2503"/>
      <c r="D2370" s="2504"/>
      <c r="E2370" s="2505"/>
      <c r="F2370" s="2506"/>
      <c r="G2370" s="2507"/>
      <c r="H2370" s="2505"/>
      <c r="I2370" s="2506"/>
      <c r="J2370" s="2508"/>
    </row>
    <row r="2371" spans="1:10" x14ac:dyDescent="0.2">
      <c r="A2371" s="923" t="s">
        <v>416</v>
      </c>
      <c r="B2371" s="2510">
        <v>0</v>
      </c>
      <c r="C2371" s="2511">
        <v>3800000</v>
      </c>
      <c r="D2371" s="2512">
        <v>0</v>
      </c>
      <c r="E2371" s="2513">
        <v>0</v>
      </c>
      <c r="F2371" s="2510">
        <v>0</v>
      </c>
      <c r="G2371" s="2512">
        <v>0</v>
      </c>
      <c r="H2371" s="2513">
        <v>0</v>
      </c>
      <c r="I2371" s="2510">
        <v>0</v>
      </c>
      <c r="J2371" s="2514">
        <v>0</v>
      </c>
    </row>
    <row r="2372" spans="1:10" x14ac:dyDescent="0.2">
      <c r="A2372" s="923" t="s">
        <v>417</v>
      </c>
      <c r="B2372" s="2510">
        <v>0</v>
      </c>
      <c r="C2372" s="2511">
        <v>1006400</v>
      </c>
      <c r="D2372" s="2512">
        <v>0</v>
      </c>
      <c r="E2372" s="2513">
        <v>0</v>
      </c>
      <c r="F2372" s="2510">
        <v>0</v>
      </c>
      <c r="G2372" s="2512">
        <v>0</v>
      </c>
      <c r="H2372" s="2513">
        <v>0</v>
      </c>
      <c r="I2372" s="2510">
        <v>0</v>
      </c>
      <c r="J2372" s="2514">
        <v>0</v>
      </c>
    </row>
    <row r="2373" spans="1:10" x14ac:dyDescent="0.2">
      <c r="A2373" s="923" t="s">
        <v>285</v>
      </c>
      <c r="B2373" s="2510">
        <v>658</v>
      </c>
      <c r="C2373" s="2511">
        <v>1367762.75</v>
      </c>
      <c r="D2373" s="2512">
        <v>899.98788950000005</v>
      </c>
      <c r="E2373" s="2513">
        <v>3.0861691409836363</v>
      </c>
      <c r="F2373" s="2510">
        <v>2.572134271988844</v>
      </c>
      <c r="G2373" s="2512">
        <v>4.9486521577818375E-2</v>
      </c>
      <c r="H2373" s="2513">
        <v>0.76924734472925371</v>
      </c>
      <c r="I2373" s="2510">
        <v>0.68290305550470953</v>
      </c>
      <c r="J2373" s="2514">
        <v>1.9501018051513087E-2</v>
      </c>
    </row>
    <row r="2374" spans="1:10" x14ac:dyDescent="0.2">
      <c r="A2374" s="923" t="s">
        <v>206</v>
      </c>
      <c r="B2374" s="2510">
        <v>70</v>
      </c>
      <c r="C2374" s="2511">
        <v>5133502</v>
      </c>
      <c r="D2374" s="2512">
        <v>359.34514000000001</v>
      </c>
      <c r="E2374" s="2513">
        <v>0.32831586606208901</v>
      </c>
      <c r="F2374" s="2510">
        <v>0.27363130553072812</v>
      </c>
      <c r="G2374" s="2512">
        <v>5.2645235721083383E-3</v>
      </c>
      <c r="H2374" s="2513">
        <v>0.30714334938432736</v>
      </c>
      <c r="I2374" s="2510">
        <v>0.27266799581392326</v>
      </c>
      <c r="J2374" s="2514">
        <v>7.7863226201373217E-3</v>
      </c>
    </row>
    <row r="2375" spans="1:10" x14ac:dyDescent="0.2">
      <c r="A2375" s="923" t="s">
        <v>435</v>
      </c>
      <c r="B2375" s="2510">
        <v>0</v>
      </c>
      <c r="C2375" s="2511">
        <v>1029687.5</v>
      </c>
      <c r="D2375" s="2512">
        <v>0</v>
      </c>
      <c r="E2375" s="2513">
        <v>0</v>
      </c>
      <c r="F2375" s="2510">
        <v>0</v>
      </c>
      <c r="G2375" s="2512">
        <v>0</v>
      </c>
      <c r="H2375" s="2513">
        <v>0</v>
      </c>
      <c r="I2375" s="2510">
        <v>0</v>
      </c>
      <c r="J2375" s="2514">
        <v>0</v>
      </c>
    </row>
    <row r="2376" spans="1:10" x14ac:dyDescent="0.2">
      <c r="A2376" s="925" t="s">
        <v>437</v>
      </c>
      <c r="B2376" s="2510">
        <v>0</v>
      </c>
      <c r="C2376" s="2511">
        <v>7750000</v>
      </c>
      <c r="D2376" s="2512">
        <v>0</v>
      </c>
      <c r="E2376" s="2513">
        <v>0</v>
      </c>
      <c r="F2376" s="2510">
        <v>0</v>
      </c>
      <c r="G2376" s="2512">
        <v>0</v>
      </c>
      <c r="H2376" s="2513">
        <v>0</v>
      </c>
      <c r="I2376" s="2510">
        <v>0</v>
      </c>
      <c r="J2376" s="2514">
        <v>0</v>
      </c>
    </row>
    <row r="2377" spans="1:10" x14ac:dyDescent="0.2">
      <c r="A2377" s="2097" t="s">
        <v>436</v>
      </c>
      <c r="B2377" s="2510">
        <v>0</v>
      </c>
      <c r="C2377" s="2511">
        <v>0</v>
      </c>
      <c r="D2377" s="2512">
        <v>0</v>
      </c>
      <c r="E2377" s="2513">
        <v>0</v>
      </c>
      <c r="F2377" s="2510">
        <v>0</v>
      </c>
      <c r="G2377" s="2512">
        <v>0</v>
      </c>
      <c r="H2377" s="2513">
        <v>0</v>
      </c>
      <c r="I2377" s="2510">
        <v>0</v>
      </c>
      <c r="J2377" s="2514">
        <v>0</v>
      </c>
    </row>
    <row r="2378" spans="1:10" x14ac:dyDescent="0.2">
      <c r="A2378" s="2515" t="s">
        <v>286</v>
      </c>
      <c r="B2378" s="2516">
        <v>728</v>
      </c>
      <c r="C2378" s="2515"/>
      <c r="D2378" s="2517">
        <v>1259.3330295000001</v>
      </c>
      <c r="E2378" s="2518">
        <v>3.4144850070457258</v>
      </c>
      <c r="F2378" s="2516">
        <v>2.8457655775195727</v>
      </c>
      <c r="G2378" s="2517">
        <v>5.4751045149926722E-2</v>
      </c>
      <c r="H2378" s="2518">
        <v>1.076390694113581</v>
      </c>
      <c r="I2378" s="2516">
        <v>0.95557105131863274</v>
      </c>
      <c r="J2378" s="2519">
        <v>2.7287340671650409E-2</v>
      </c>
    </row>
    <row r="2379" spans="1:10" x14ac:dyDescent="0.2">
      <c r="A2379" s="931" t="s">
        <v>418</v>
      </c>
      <c r="B2379" s="2510">
        <v>6</v>
      </c>
      <c r="C2379" s="2511">
        <v>3883500</v>
      </c>
      <c r="D2379" s="2512">
        <v>23.300999999999998</v>
      </c>
      <c r="E2379" s="2513">
        <v>2.8141359948179054E-2</v>
      </c>
      <c r="F2379" s="2510">
        <v>2.3454111902633839E-2</v>
      </c>
      <c r="G2379" s="2512">
        <v>4.5124487760928614E-4</v>
      </c>
      <c r="H2379" s="2513">
        <v>1.9916081748049277E-2</v>
      </c>
      <c r="I2379" s="2510">
        <v>1.7680598019108384E-2</v>
      </c>
      <c r="J2379" s="2514">
        <v>5.0488815118473486E-4</v>
      </c>
    </row>
    <row r="2380" spans="1:10" x14ac:dyDescent="0.2">
      <c r="A2380" s="931" t="s">
        <v>419</v>
      </c>
      <c r="B2380" s="2510">
        <v>744</v>
      </c>
      <c r="C2380" s="2511">
        <v>1010499.9999999999</v>
      </c>
      <c r="D2380" s="2512">
        <v>751.8119999999999</v>
      </c>
      <c r="E2380" s="2513">
        <v>3.4895286335742028</v>
      </c>
      <c r="F2380" s="2510">
        <v>2.9083098759265962</v>
      </c>
      <c r="G2380" s="2512">
        <v>5.5954364823551477E-2</v>
      </c>
      <c r="H2380" s="2513">
        <v>0.64259685211640794</v>
      </c>
      <c r="I2380" s="2510">
        <v>0.5704684673594228</v>
      </c>
      <c r="J2380" s="2514">
        <v>1.6290329630423494E-2</v>
      </c>
    </row>
    <row r="2381" spans="1:10" x14ac:dyDescent="0.2">
      <c r="A2381" s="923" t="s">
        <v>97</v>
      </c>
      <c r="B2381" s="2510">
        <v>0</v>
      </c>
      <c r="C2381" s="2511">
        <v>998500</v>
      </c>
      <c r="D2381" s="2512">
        <v>0</v>
      </c>
      <c r="E2381" s="2513">
        <v>0</v>
      </c>
      <c r="F2381" s="2510">
        <v>0</v>
      </c>
      <c r="G2381" s="2512">
        <v>0</v>
      </c>
      <c r="H2381" s="2513">
        <v>0</v>
      </c>
      <c r="I2381" s="2510">
        <v>0</v>
      </c>
      <c r="J2381" s="2514">
        <v>0</v>
      </c>
    </row>
    <row r="2382" spans="1:10" x14ac:dyDescent="0.2">
      <c r="A2382" s="923" t="s">
        <v>423</v>
      </c>
      <c r="B2382" s="2510">
        <v>12</v>
      </c>
      <c r="C2382" s="2511">
        <v>1897499.9999999998</v>
      </c>
      <c r="D2382" s="2512">
        <v>22.769999999999996</v>
      </c>
      <c r="E2382" s="2513">
        <v>5.6282719896358108E-2</v>
      </c>
      <c r="F2382" s="2510">
        <v>4.6908223805267678E-2</v>
      </c>
      <c r="G2382" s="2512">
        <v>9.0248975521857228E-4</v>
      </c>
      <c r="H2382" s="2513">
        <v>1.9462219707440966E-2</v>
      </c>
      <c r="I2382" s="2510">
        <v>1.7277679794648206E-2</v>
      </c>
      <c r="J2382" s="2514">
        <v>4.9338239571161799E-4</v>
      </c>
    </row>
    <row r="2383" spans="1:10" x14ac:dyDescent="0.2">
      <c r="A2383" s="923" t="s">
        <v>424</v>
      </c>
      <c r="B2383" s="2510">
        <v>39</v>
      </c>
      <c r="C2383" s="2511">
        <v>1520140</v>
      </c>
      <c r="D2383" s="2512">
        <v>59.28546</v>
      </c>
      <c r="E2383" s="2513">
        <v>0.18291883966316386</v>
      </c>
      <c r="F2383" s="2510">
        <v>0.15245172736711995</v>
      </c>
      <c r="G2383" s="2512">
        <v>2.9330917044603595E-3</v>
      </c>
      <c r="H2383" s="2513">
        <v>5.0673107069683941E-2</v>
      </c>
      <c r="I2383" s="2510">
        <v>4.4985296194924224E-2</v>
      </c>
      <c r="J2383" s="2514">
        <v>1.2846026475918009E-3</v>
      </c>
    </row>
    <row r="2384" spans="1:10" x14ac:dyDescent="0.2">
      <c r="A2384" s="923" t="s">
        <v>429</v>
      </c>
      <c r="B2384" s="2510">
        <v>0</v>
      </c>
      <c r="C2384" s="2511">
        <v>1595500</v>
      </c>
      <c r="D2384" s="2512">
        <v>0</v>
      </c>
      <c r="E2384" s="2513">
        <v>0</v>
      </c>
      <c r="F2384" s="2510">
        <v>0</v>
      </c>
      <c r="G2384" s="2512">
        <v>0</v>
      </c>
      <c r="H2384" s="2513">
        <v>0</v>
      </c>
      <c r="I2384" s="2510">
        <v>0</v>
      </c>
      <c r="J2384" s="2514">
        <v>0</v>
      </c>
    </row>
    <row r="2385" spans="1:10" x14ac:dyDescent="0.2">
      <c r="A2385" s="923" t="s">
        <v>430</v>
      </c>
      <c r="B2385" s="2510">
        <v>0</v>
      </c>
      <c r="C2385" s="2511">
        <v>949000</v>
      </c>
      <c r="D2385" s="2512">
        <v>0</v>
      </c>
      <c r="E2385" s="2513">
        <v>0</v>
      </c>
      <c r="F2385" s="2510">
        <v>0</v>
      </c>
      <c r="G2385" s="2512">
        <v>0</v>
      </c>
      <c r="H2385" s="2513">
        <v>0</v>
      </c>
      <c r="I2385" s="2510">
        <v>0</v>
      </c>
      <c r="J2385" s="2514">
        <v>0</v>
      </c>
    </row>
    <row r="2386" spans="1:10" x14ac:dyDescent="0.2">
      <c r="A2386" s="923" t="s">
        <v>287</v>
      </c>
      <c r="B2386" s="2510">
        <v>0</v>
      </c>
      <c r="C2386" s="2511">
        <v>1286500.0000000002</v>
      </c>
      <c r="D2386" s="2512">
        <v>0</v>
      </c>
      <c r="E2386" s="2513">
        <v>0</v>
      </c>
      <c r="F2386" s="2510">
        <v>0</v>
      </c>
      <c r="G2386" s="2512">
        <v>0</v>
      </c>
      <c r="H2386" s="2513">
        <v>0</v>
      </c>
      <c r="I2386" s="2510">
        <v>0</v>
      </c>
      <c r="J2386" s="2514">
        <v>0</v>
      </c>
    </row>
    <row r="2387" spans="1:10" x14ac:dyDescent="0.2">
      <c r="A2387" s="923" t="s">
        <v>433</v>
      </c>
      <c r="B2387" s="2510">
        <v>0</v>
      </c>
      <c r="C2387" s="2511">
        <v>1540000</v>
      </c>
      <c r="D2387" s="2512">
        <v>0</v>
      </c>
      <c r="E2387" s="2513">
        <v>0</v>
      </c>
      <c r="F2387" s="2510">
        <v>0</v>
      </c>
      <c r="G2387" s="2512">
        <v>0</v>
      </c>
      <c r="H2387" s="2513">
        <v>0</v>
      </c>
      <c r="I2387" s="2510">
        <v>0</v>
      </c>
      <c r="J2387" s="2514">
        <v>0</v>
      </c>
    </row>
    <row r="2388" spans="1:10" x14ac:dyDescent="0.2">
      <c r="A2388" s="923" t="s">
        <v>434</v>
      </c>
      <c r="B2388" s="2510">
        <v>0</v>
      </c>
      <c r="C2388" s="2511">
        <v>905500</v>
      </c>
      <c r="D2388" s="2512">
        <v>0</v>
      </c>
      <c r="E2388" s="2513">
        <v>0</v>
      </c>
      <c r="F2388" s="2510">
        <v>0</v>
      </c>
      <c r="G2388" s="2512">
        <v>0</v>
      </c>
      <c r="H2388" s="2513">
        <v>0</v>
      </c>
      <c r="I2388" s="2510">
        <v>0</v>
      </c>
      <c r="J2388" s="2514">
        <v>0</v>
      </c>
    </row>
    <row r="2389" spans="1:10" x14ac:dyDescent="0.2">
      <c r="A2389" s="897" t="s">
        <v>99</v>
      </c>
      <c r="B2389" s="2510">
        <v>268</v>
      </c>
      <c r="C2389" s="2511">
        <v>1688500</v>
      </c>
      <c r="D2389" s="2512">
        <v>452.51799999999997</v>
      </c>
      <c r="E2389" s="2513">
        <v>1.2569807443519978</v>
      </c>
      <c r="F2389" s="2510">
        <v>1.0476169983176449</v>
      </c>
      <c r="G2389" s="2512">
        <v>2.0155604533214778E-2</v>
      </c>
      <c r="H2389" s="2513">
        <v>0.38678106006024471</v>
      </c>
      <c r="I2389" s="2510">
        <v>0.34336675912668502</v>
      </c>
      <c r="J2389" s="2514">
        <v>9.8052004805722435E-3</v>
      </c>
    </row>
    <row r="2390" spans="1:10" x14ac:dyDescent="0.2">
      <c r="A2390" s="2515" t="s">
        <v>288</v>
      </c>
      <c r="B2390" s="2516">
        <v>1069</v>
      </c>
      <c r="C2390" s="2515"/>
      <c r="D2390" s="2517">
        <v>1309.6864599999999</v>
      </c>
      <c r="E2390" s="2518">
        <v>5.0138522974339015</v>
      </c>
      <c r="F2390" s="2516">
        <v>4.1787409373192617</v>
      </c>
      <c r="G2390" s="2517">
        <v>8.0396795694054474E-2</v>
      </c>
      <c r="H2390" s="2518">
        <v>1.1194293207018269</v>
      </c>
      <c r="I2390" s="2516">
        <v>0.99377880049478873</v>
      </c>
      <c r="J2390" s="2519">
        <v>2.8378403305483892E-2</v>
      </c>
    </row>
    <row r="2391" spans="1:10" x14ac:dyDescent="0.2">
      <c r="A2391" s="2520" t="s">
        <v>113</v>
      </c>
      <c r="B2391" s="2521">
        <v>1797</v>
      </c>
      <c r="C2391" s="2520"/>
      <c r="D2391" s="2522">
        <v>2569.0194895</v>
      </c>
      <c r="E2391" s="2523">
        <v>8.4283373044796264</v>
      </c>
      <c r="F2391" s="2521">
        <v>7.0245065148388353</v>
      </c>
      <c r="G2391" s="2522">
        <v>0.13514784084398118</v>
      </c>
      <c r="H2391" s="2523">
        <v>2.1958200148154079</v>
      </c>
      <c r="I2391" s="2521">
        <v>1.9493498518134214</v>
      </c>
      <c r="J2391" s="2524">
        <v>5.5665743977134308E-2</v>
      </c>
    </row>
    <row r="2392" spans="1:10" x14ac:dyDescent="0.2">
      <c r="A2392" s="923" t="s">
        <v>911</v>
      </c>
      <c r="B2392" s="2510">
        <v>0</v>
      </c>
      <c r="C2392" s="2511">
        <v>4620000.0000000009</v>
      </c>
      <c r="D2392" s="2512">
        <v>0</v>
      </c>
      <c r="E2392" s="2513">
        <v>0</v>
      </c>
      <c r="F2392" s="2510">
        <v>0</v>
      </c>
      <c r="G2392" s="2512">
        <v>0</v>
      </c>
      <c r="H2392" s="2513">
        <v>0</v>
      </c>
      <c r="I2392" s="2510">
        <v>0</v>
      </c>
      <c r="J2392" s="2514">
        <v>0</v>
      </c>
    </row>
    <row r="2393" spans="1:10" x14ac:dyDescent="0.2">
      <c r="A2393" s="923" t="s">
        <v>912</v>
      </c>
      <c r="B2393" s="2510">
        <v>120</v>
      </c>
      <c r="C2393" s="2511">
        <v>918000</v>
      </c>
      <c r="D2393" s="2512">
        <v>110.16</v>
      </c>
      <c r="E2393" s="2513">
        <v>0.56282719896358113</v>
      </c>
      <c r="F2393" s="2510">
        <v>0.46908223805267679</v>
      </c>
      <c r="G2393" s="2512">
        <v>9.0248975521857212E-3</v>
      </c>
      <c r="H2393" s="2513">
        <v>9.4157141983825091E-2</v>
      </c>
      <c r="I2393" s="2510">
        <v>8.3588458769365243E-2</v>
      </c>
      <c r="J2393" s="2514">
        <v>2.3869567286601604E-3</v>
      </c>
    </row>
    <row r="2394" spans="1:10" x14ac:dyDescent="0.2">
      <c r="A2394" s="923" t="s">
        <v>913</v>
      </c>
      <c r="B2394" s="2510">
        <v>0</v>
      </c>
      <c r="C2394" s="2511">
        <v>1310000.0000000002</v>
      </c>
      <c r="D2394" s="2512">
        <v>0</v>
      </c>
      <c r="E2394" s="2513">
        <v>0</v>
      </c>
      <c r="F2394" s="2510">
        <v>0</v>
      </c>
      <c r="G2394" s="2512">
        <v>0</v>
      </c>
      <c r="H2394" s="2513">
        <v>0</v>
      </c>
      <c r="I2394" s="2510">
        <v>0</v>
      </c>
      <c r="J2394" s="2514">
        <v>0</v>
      </c>
    </row>
    <row r="2395" spans="1:10" x14ac:dyDescent="0.2">
      <c r="A2395" s="897" t="s">
        <v>914</v>
      </c>
      <c r="B2395" s="2510">
        <v>368</v>
      </c>
      <c r="C2395" s="2511">
        <v>1335000</v>
      </c>
      <c r="D2395" s="2512">
        <v>491.28</v>
      </c>
      <c r="E2395" s="2513">
        <v>1.7260034101549822</v>
      </c>
      <c r="F2395" s="2510">
        <v>1.438518863361542</v>
      </c>
      <c r="G2395" s="2512">
        <v>2.7676352493369548E-2</v>
      </c>
      <c r="H2395" s="2513">
        <v>0.41991213429387791</v>
      </c>
      <c r="I2395" s="2510">
        <v>0.37277903072089463</v>
      </c>
      <c r="J2395" s="2514">
        <v>1.0645098962020365E-2</v>
      </c>
    </row>
    <row r="2396" spans="1:10" x14ac:dyDescent="0.2">
      <c r="A2396" s="2520" t="s">
        <v>289</v>
      </c>
      <c r="B2396" s="2521">
        <v>488</v>
      </c>
      <c r="C2396" s="2520"/>
      <c r="D2396" s="2522">
        <v>601.43999999999994</v>
      </c>
      <c r="E2396" s="2523">
        <v>2.2888306091185631</v>
      </c>
      <c r="F2396" s="2521">
        <v>1.9076011014142187</v>
      </c>
      <c r="G2396" s="2522">
        <v>3.6701250045555273E-2</v>
      </c>
      <c r="H2396" s="2523">
        <v>0.51406927627770294</v>
      </c>
      <c r="I2396" s="2521">
        <v>0.4563674894902599</v>
      </c>
      <c r="J2396" s="2524">
        <v>1.3032055690680524E-2</v>
      </c>
    </row>
    <row r="2397" spans="1:10" x14ac:dyDescent="0.2">
      <c r="A2397" s="923" t="s">
        <v>952</v>
      </c>
      <c r="B2397" s="2510">
        <v>92</v>
      </c>
      <c r="C2397" s="2511">
        <v>8061000.0000000028</v>
      </c>
      <c r="D2397" s="2512">
        <v>741.61200000000019</v>
      </c>
      <c r="E2397" s="2513">
        <v>0.43150085253874554</v>
      </c>
      <c r="F2397" s="2510">
        <v>0.3596297158403855</v>
      </c>
      <c r="G2397" s="2512">
        <v>6.919088123342387E-3</v>
      </c>
      <c r="H2397" s="2513">
        <v>0.63387859822901693</v>
      </c>
      <c r="I2397" s="2510">
        <v>0.56272879525114849</v>
      </c>
      <c r="J2397" s="2514">
        <v>1.6069315118510525E-2</v>
      </c>
    </row>
    <row r="2398" spans="1:10" x14ac:dyDescent="0.2">
      <c r="A2398" s="923" t="s">
        <v>290</v>
      </c>
      <c r="B2398" s="2510">
        <v>3599.8437381608419</v>
      </c>
      <c r="C2398" s="2511">
        <v>12158464</v>
      </c>
      <c r="D2398" s="2512">
        <v>43768.570496054024</v>
      </c>
      <c r="E2398" s="2513">
        <v>16.884083065463781</v>
      </c>
      <c r="F2398" s="2510">
        <v>14.071856311136683</v>
      </c>
      <c r="G2398" s="2512">
        <v>0.27073517450649065</v>
      </c>
      <c r="H2398" s="2513">
        <v>37.410344105174445</v>
      </c>
      <c r="I2398" s="2510">
        <v>33.211214145819426</v>
      </c>
      <c r="J2398" s="2514">
        <v>0.94838129856020992</v>
      </c>
    </row>
    <row r="2399" spans="1:10" x14ac:dyDescent="0.2">
      <c r="A2399" s="923" t="s">
        <v>75</v>
      </c>
      <c r="B2399" s="2510">
        <v>3587.2712618391588</v>
      </c>
      <c r="C2399" s="2511">
        <v>13258464</v>
      </c>
      <c r="D2399" s="2512">
        <v>47561.706883329061</v>
      </c>
      <c r="E2399" s="2513">
        <v>16.825115301862375</v>
      </c>
      <c r="F2399" s="2510">
        <v>14.02271026671302</v>
      </c>
      <c r="G2399" s="2512">
        <v>0.26978963024998676</v>
      </c>
      <c r="H2399" s="2513">
        <v>40.652454502602446</v>
      </c>
      <c r="I2399" s="2510">
        <v>36.089413351650208</v>
      </c>
      <c r="J2399" s="2514">
        <v>1.0305713169183419</v>
      </c>
    </row>
    <row r="2400" spans="1:10" x14ac:dyDescent="0.2">
      <c r="A2400" s="923" t="s">
        <v>205</v>
      </c>
      <c r="B2400" s="2510">
        <v>365.96385542168679</v>
      </c>
      <c r="C2400" s="2511">
        <v>3219999.9999999995</v>
      </c>
      <c r="D2400" s="2512">
        <v>1178.4036144578313</v>
      </c>
      <c r="E2400" s="2513">
        <v>1.7164534305741745</v>
      </c>
      <c r="F2400" s="2510">
        <v>1.4305595362299255</v>
      </c>
      <c r="G2400" s="2512">
        <v>2.7523219191530255E-2</v>
      </c>
      <c r="H2400" s="2513">
        <v>1.0072178326140042</v>
      </c>
      <c r="I2400" s="2510">
        <v>0.89416250854011814</v>
      </c>
      <c r="J2400" s="2514">
        <v>2.553375487116534E-2</v>
      </c>
    </row>
    <row r="2401" spans="1:10" x14ac:dyDescent="0.2">
      <c r="A2401" s="923" t="s">
        <v>93</v>
      </c>
      <c r="B2401" s="2510">
        <v>789.75</v>
      </c>
      <c r="C2401" s="2511">
        <v>120000</v>
      </c>
      <c r="D2401" s="2512">
        <v>94.77</v>
      </c>
      <c r="E2401" s="2513">
        <v>3.7041065031790681</v>
      </c>
      <c r="F2401" s="2510">
        <v>3.0871474791841789</v>
      </c>
      <c r="G2401" s="2512">
        <v>5.9395107015322288E-2</v>
      </c>
      <c r="H2401" s="2513">
        <v>8.1002835383143637E-2</v>
      </c>
      <c r="I2401" s="2510">
        <v>7.1910659382468628E-2</v>
      </c>
      <c r="J2401" s="2514">
        <v>2.0534848327444025E-3</v>
      </c>
    </row>
    <row r="2402" spans="1:10" x14ac:dyDescent="0.2">
      <c r="A2402" s="897" t="s">
        <v>219</v>
      </c>
      <c r="B2402" s="2510">
        <v>1288.5</v>
      </c>
      <c r="C2402" s="2511">
        <v>934000</v>
      </c>
      <c r="D2402" s="2512">
        <v>1203.4590000000001</v>
      </c>
      <c r="E2402" s="2513">
        <v>6.0433570488714521</v>
      </c>
      <c r="F2402" s="2510">
        <v>5.0367705310906166</v>
      </c>
      <c r="G2402" s="2512">
        <v>9.6904837466594201E-2</v>
      </c>
      <c r="H2402" s="2513">
        <v>1.0286334416731313</v>
      </c>
      <c r="I2402" s="2510">
        <v>0.91317431919137204</v>
      </c>
      <c r="J2402" s="2514">
        <v>2.6076657205125527E-2</v>
      </c>
    </row>
    <row r="2403" spans="1:10" x14ac:dyDescent="0.2">
      <c r="A2403" s="2515" t="s">
        <v>1839</v>
      </c>
      <c r="B2403" s="2516">
        <v>9723.3288554216888</v>
      </c>
      <c r="C2403" s="2515"/>
      <c r="D2403" s="2517">
        <v>94548.521993840928</v>
      </c>
      <c r="E2403" s="2518">
        <v>45.604616202489602</v>
      </c>
      <c r="F2403" s="2516">
        <v>38.008673840194817</v>
      </c>
      <c r="G2403" s="2517">
        <v>0.73126705655326674</v>
      </c>
      <c r="H2403" s="2518">
        <v>80.813531315676187</v>
      </c>
      <c r="I2403" s="2516">
        <v>71.742603779834752</v>
      </c>
      <c r="J2403" s="2519">
        <v>2.0486858275060982</v>
      </c>
    </row>
    <row r="2404" spans="1:10" x14ac:dyDescent="0.2">
      <c r="A2404" s="923" t="s">
        <v>958</v>
      </c>
      <c r="B2404" s="2510">
        <v>2013.5154118805383</v>
      </c>
      <c r="C2404" s="2511">
        <v>2560000.0000000005</v>
      </c>
      <c r="D2404" s="2512">
        <v>5154.5994544141786</v>
      </c>
      <c r="E2404" s="2513">
        <v>9.4438436611560395</v>
      </c>
      <c r="F2404" s="2510">
        <v>7.8708692979873343</v>
      </c>
      <c r="G2404" s="2512">
        <v>0.15143141926640746</v>
      </c>
      <c r="H2404" s="2513">
        <v>4.4057947775873556</v>
      </c>
      <c r="I2404" s="2510">
        <v>3.9112656496722233</v>
      </c>
      <c r="J2404" s="2514">
        <v>0.11169032181610307</v>
      </c>
    </row>
    <row r="2405" spans="1:10" x14ac:dyDescent="0.2">
      <c r="A2405" s="923" t="s">
        <v>959</v>
      </c>
      <c r="B2405" s="2510">
        <v>0</v>
      </c>
      <c r="C2405" s="2511">
        <v>1687000</v>
      </c>
      <c r="D2405" s="2512">
        <v>0</v>
      </c>
      <c r="E2405" s="2513">
        <v>0</v>
      </c>
      <c r="F2405" s="2510">
        <v>0</v>
      </c>
      <c r="G2405" s="2512">
        <v>0</v>
      </c>
      <c r="H2405" s="2513">
        <v>0</v>
      </c>
      <c r="I2405" s="2510">
        <v>0</v>
      </c>
      <c r="J2405" s="2514">
        <v>0</v>
      </c>
    </row>
    <row r="2406" spans="1:10" x14ac:dyDescent="0.2">
      <c r="A2406" s="923" t="s">
        <v>960</v>
      </c>
      <c r="B2406" s="2510">
        <v>176.08695652173915</v>
      </c>
      <c r="C2406" s="2511">
        <v>1100000</v>
      </c>
      <c r="D2406" s="2512">
        <v>193.69565217391306</v>
      </c>
      <c r="E2406" s="2513">
        <v>0.82588773760960288</v>
      </c>
      <c r="F2406" s="2510">
        <v>0.68832719714251489</v>
      </c>
      <c r="G2406" s="2512">
        <v>1.3243056190707312E-2</v>
      </c>
      <c r="H2406" s="2513">
        <v>0.16555763456235231</v>
      </c>
      <c r="I2406" s="2510">
        <v>0.14697459182592995</v>
      </c>
      <c r="J2406" s="2514">
        <v>4.197014708321894E-3</v>
      </c>
    </row>
    <row r="2407" spans="1:10" x14ac:dyDescent="0.2">
      <c r="A2407" s="923" t="s">
        <v>962</v>
      </c>
      <c r="B2407" s="2510">
        <v>304</v>
      </c>
      <c r="C2407" s="2511">
        <v>1265000.0000000002</v>
      </c>
      <c r="D2407" s="2512">
        <v>384.56000000000006</v>
      </c>
      <c r="E2407" s="2513">
        <v>1.4258289040410721</v>
      </c>
      <c r="F2407" s="2510">
        <v>1.1883416697334477</v>
      </c>
      <c r="G2407" s="2512">
        <v>2.2863073798870495E-2</v>
      </c>
      <c r="H2407" s="2513">
        <v>0.32869526617011419</v>
      </c>
      <c r="I2407" s="2510">
        <v>0.29180081430961424</v>
      </c>
      <c r="J2407" s="2514">
        <v>8.33268046090733E-3</v>
      </c>
    </row>
    <row r="2408" spans="1:10" x14ac:dyDescent="0.2">
      <c r="A2408" s="923" t="s">
        <v>963</v>
      </c>
      <c r="B2408" s="2510">
        <v>58.5</v>
      </c>
      <c r="C2408" s="2511">
        <v>1750000</v>
      </c>
      <c r="D2408" s="2512">
        <v>102.375</v>
      </c>
      <c r="E2408" s="2513">
        <v>0.27437825949474576</v>
      </c>
      <c r="F2408" s="2510">
        <v>0.22867759105067992</v>
      </c>
      <c r="G2408" s="2512">
        <v>4.3996375566905397E-3</v>
      </c>
      <c r="H2408" s="2513">
        <v>8.7503062913889734E-2</v>
      </c>
      <c r="I2408" s="2510">
        <v>7.7681267851432159E-2</v>
      </c>
      <c r="J2408" s="2514">
        <v>2.2182706526559905E-3</v>
      </c>
    </row>
    <row r="2409" spans="1:10" x14ac:dyDescent="0.2">
      <c r="A2409" s="2159" t="s">
        <v>1497</v>
      </c>
      <c r="B2409" s="2510">
        <v>0</v>
      </c>
      <c r="C2409" s="2511">
        <v>5000000</v>
      </c>
      <c r="D2409" s="2512">
        <v>0</v>
      </c>
      <c r="E2409" s="2513">
        <v>0</v>
      </c>
      <c r="F2409" s="2510">
        <v>0</v>
      </c>
      <c r="G2409" s="2512">
        <v>0</v>
      </c>
      <c r="H2409" s="2513">
        <v>0</v>
      </c>
      <c r="I2409" s="2510">
        <v>0</v>
      </c>
      <c r="J2409" s="2514">
        <v>0</v>
      </c>
    </row>
    <row r="2410" spans="1:10" x14ac:dyDescent="0.2">
      <c r="A2410" s="2159" t="s">
        <v>1577</v>
      </c>
      <c r="B2410" s="2510">
        <v>59.5</v>
      </c>
      <c r="C2410" s="2511">
        <v>1749999.9999999998</v>
      </c>
      <c r="D2410" s="2512">
        <v>104.12499999999999</v>
      </c>
      <c r="E2410" s="2513">
        <v>0.27906848615277563</v>
      </c>
      <c r="F2410" s="2510">
        <v>0.23258660970111888</v>
      </c>
      <c r="G2410" s="2512">
        <v>4.4748450362920873E-3</v>
      </c>
      <c r="H2410" s="2513">
        <v>8.89988417671186E-2</v>
      </c>
      <c r="I2410" s="2510">
        <v>7.900915277196946E-2</v>
      </c>
      <c r="J2410" s="2514">
        <v>2.2561898091116484E-3</v>
      </c>
    </row>
    <row r="2411" spans="1:10" x14ac:dyDescent="0.2">
      <c r="A2411" s="923" t="s">
        <v>961</v>
      </c>
      <c r="B2411" s="2510">
        <v>0</v>
      </c>
      <c r="C2411" s="2511">
        <v>1321000</v>
      </c>
      <c r="D2411" s="2512">
        <v>0</v>
      </c>
      <c r="E2411" s="2513">
        <v>0</v>
      </c>
      <c r="F2411" s="2510">
        <v>0</v>
      </c>
      <c r="G2411" s="2512">
        <v>0</v>
      </c>
      <c r="H2411" s="2513">
        <v>0</v>
      </c>
      <c r="I2411" s="2510">
        <v>0</v>
      </c>
      <c r="J2411" s="2514">
        <v>0</v>
      </c>
    </row>
    <row r="2412" spans="1:10" x14ac:dyDescent="0.2">
      <c r="A2412" s="923" t="s">
        <v>966</v>
      </c>
      <c r="B2412" s="2510">
        <v>248</v>
      </c>
      <c r="C2412" s="2511">
        <v>2879999.9999999995</v>
      </c>
      <c r="D2412" s="2512">
        <v>714.2399999999999</v>
      </c>
      <c r="E2412" s="2513">
        <v>1.163176211191401</v>
      </c>
      <c r="F2412" s="2510">
        <v>0.96943662530886532</v>
      </c>
      <c r="G2412" s="2512">
        <v>1.8651454941183823E-2</v>
      </c>
      <c r="H2412" s="2513">
        <v>0.61048290750297041</v>
      </c>
      <c r="I2412" s="2510">
        <v>0.54195915751117851</v>
      </c>
      <c r="J2412" s="2514">
        <v>1.5476216175365218E-2</v>
      </c>
    </row>
    <row r="2413" spans="1:10" x14ac:dyDescent="0.2">
      <c r="A2413" s="923" t="s">
        <v>965</v>
      </c>
      <c r="B2413" s="2510">
        <v>152</v>
      </c>
      <c r="C2413" s="2511">
        <v>1976000.0000000002</v>
      </c>
      <c r="D2413" s="2512">
        <v>300.35200000000003</v>
      </c>
      <c r="E2413" s="2513">
        <v>0.71291445202053605</v>
      </c>
      <c r="F2413" s="2510">
        <v>0.59417083486672384</v>
      </c>
      <c r="G2413" s="2512">
        <v>1.1431536899435248E-2</v>
      </c>
      <c r="H2413" s="2513">
        <v>0.25672009721428685</v>
      </c>
      <c r="I2413" s="2510">
        <v>0.22790450951612556</v>
      </c>
      <c r="J2413" s="2514">
        <v>6.508053988439874E-3</v>
      </c>
    </row>
    <row r="2414" spans="1:10" x14ac:dyDescent="0.2">
      <c r="A2414" s="923" t="s">
        <v>1010</v>
      </c>
      <c r="B2414" s="2510">
        <v>0</v>
      </c>
      <c r="C2414" s="2511">
        <v>1299999.9999999998</v>
      </c>
      <c r="D2414" s="2512">
        <v>0</v>
      </c>
      <c r="E2414" s="2513">
        <v>0</v>
      </c>
      <c r="F2414" s="2510">
        <v>0</v>
      </c>
      <c r="G2414" s="2512">
        <v>0</v>
      </c>
      <c r="H2414" s="2513">
        <v>0</v>
      </c>
      <c r="I2414" s="2510">
        <v>0</v>
      </c>
      <c r="J2414" s="2514">
        <v>0</v>
      </c>
    </row>
    <row r="2415" spans="1:10" x14ac:dyDescent="0.2">
      <c r="A2415" s="923" t="s">
        <v>1011</v>
      </c>
      <c r="B2415" s="2510">
        <v>0</v>
      </c>
      <c r="C2415" s="2511">
        <v>1674000</v>
      </c>
      <c r="D2415" s="2512">
        <v>0</v>
      </c>
      <c r="E2415" s="2513">
        <v>0</v>
      </c>
      <c r="F2415" s="2510">
        <v>0</v>
      </c>
      <c r="G2415" s="2512">
        <v>0</v>
      </c>
      <c r="H2415" s="2513">
        <v>0</v>
      </c>
      <c r="I2415" s="2510">
        <v>0</v>
      </c>
      <c r="J2415" s="2514">
        <v>0</v>
      </c>
    </row>
    <row r="2416" spans="1:10" x14ac:dyDescent="0.2">
      <c r="A2416" s="923" t="s">
        <v>967</v>
      </c>
      <c r="B2416" s="2510">
        <v>927</v>
      </c>
      <c r="C2416" s="2511">
        <v>2320999.9999999995</v>
      </c>
      <c r="D2416" s="2512">
        <v>2151.5669999999996</v>
      </c>
      <c r="E2416" s="2513">
        <v>4.3478401119936647</v>
      </c>
      <c r="F2416" s="2510">
        <v>3.6236602889569278</v>
      </c>
      <c r="G2416" s="2512">
        <v>6.97173335906347E-2</v>
      </c>
      <c r="H2416" s="2513">
        <v>1.8390105256600631</v>
      </c>
      <c r="I2416" s="2510">
        <v>1.6325904999003888</v>
      </c>
      <c r="J2416" s="2514">
        <v>4.6620346113046059E-2</v>
      </c>
    </row>
    <row r="2417" spans="1:10" x14ac:dyDescent="0.2">
      <c r="A2417" s="923" t="s">
        <v>968</v>
      </c>
      <c r="B2417" s="2510">
        <v>0</v>
      </c>
      <c r="C2417" s="2511">
        <v>1335000.0000000002</v>
      </c>
      <c r="D2417" s="2512">
        <v>0</v>
      </c>
      <c r="E2417" s="2513">
        <v>0</v>
      </c>
      <c r="F2417" s="2510">
        <v>0</v>
      </c>
      <c r="G2417" s="2512">
        <v>0</v>
      </c>
      <c r="H2417" s="2513">
        <v>0</v>
      </c>
      <c r="I2417" s="2510">
        <v>0</v>
      </c>
      <c r="J2417" s="2514">
        <v>0</v>
      </c>
    </row>
    <row r="2418" spans="1:10" x14ac:dyDescent="0.2">
      <c r="A2418" s="923" t="s">
        <v>969</v>
      </c>
      <c r="B2418" s="2510">
        <v>4114</v>
      </c>
      <c r="C2418" s="2511">
        <v>1774999.9999999998</v>
      </c>
      <c r="D2418" s="2512">
        <v>7302.3499999999995</v>
      </c>
      <c r="E2418" s="2513">
        <v>19.295592471134775</v>
      </c>
      <c r="F2418" s="2510">
        <v>16.081702727905935</v>
      </c>
      <c r="G2418" s="2512">
        <v>0.30940357108076716</v>
      </c>
      <c r="H2418" s="2513">
        <v>6.2415432622148241</v>
      </c>
      <c r="I2418" s="2510">
        <v>5.5409602568488951</v>
      </c>
      <c r="J2418" s="2514">
        <v>0.15822797265369937</v>
      </c>
    </row>
    <row r="2419" spans="1:10" x14ac:dyDescent="0.2">
      <c r="A2419" s="923" t="s">
        <v>970</v>
      </c>
      <c r="B2419" s="2510">
        <v>384</v>
      </c>
      <c r="C2419" s="2511">
        <v>1821999.9999999995</v>
      </c>
      <c r="D2419" s="2512">
        <v>699.6479999999998</v>
      </c>
      <c r="E2419" s="2513">
        <v>1.8010470366834594</v>
      </c>
      <c r="F2419" s="2510">
        <v>1.5010631617685657</v>
      </c>
      <c r="G2419" s="2512">
        <v>2.8879672166994313E-2</v>
      </c>
      <c r="H2419" s="2513">
        <v>0.5980106760593612</v>
      </c>
      <c r="I2419" s="2510">
        <v>0.53088687364804676</v>
      </c>
      <c r="J2419" s="2514">
        <v>1.5160035414793242E-2</v>
      </c>
    </row>
    <row r="2420" spans="1:10" x14ac:dyDescent="0.2">
      <c r="A2420" s="923" t="s">
        <v>971</v>
      </c>
      <c r="B2420" s="2510">
        <v>490</v>
      </c>
      <c r="C2420" s="2511">
        <v>1470000</v>
      </c>
      <c r="D2420" s="2512">
        <v>720.3</v>
      </c>
      <c r="E2420" s="2513">
        <v>2.2982110624346226</v>
      </c>
      <c r="F2420" s="2510">
        <v>1.9154191387150969</v>
      </c>
      <c r="G2420" s="2512">
        <v>3.6851665004758366E-2</v>
      </c>
      <c r="H2420" s="2513">
        <v>0.61566257598900875</v>
      </c>
      <c r="I2420" s="2510">
        <v>0.54655743329315343</v>
      </c>
      <c r="J2420" s="2514">
        <v>1.5607524797148813E-2</v>
      </c>
    </row>
    <row r="2421" spans="1:10" x14ac:dyDescent="0.2">
      <c r="A2421" s="923" t="s">
        <v>972</v>
      </c>
      <c r="B2421" s="2510">
        <v>62.5</v>
      </c>
      <c r="C2421" s="2511">
        <v>1270000</v>
      </c>
      <c r="D2421" s="2512">
        <v>79.375</v>
      </c>
      <c r="E2421" s="2513">
        <v>0.29313916612686514</v>
      </c>
      <c r="F2421" s="2510">
        <v>0.24431366565243581</v>
      </c>
      <c r="G2421" s="2512">
        <v>4.7004674750967309E-3</v>
      </c>
      <c r="H2421" s="2513">
        <v>6.7844255128595835E-2</v>
      </c>
      <c r="I2421" s="2510">
        <v>6.0229066038656194E-2</v>
      </c>
      <c r="J2421" s="2514">
        <v>1.7199045963816289E-3</v>
      </c>
    </row>
    <row r="2422" spans="1:10" x14ac:dyDescent="0.2">
      <c r="A2422" s="923" t="s">
        <v>973</v>
      </c>
      <c r="B2422" s="2510">
        <v>150</v>
      </c>
      <c r="C2422" s="2511">
        <v>7096999.9999999981</v>
      </c>
      <c r="D2422" s="2512">
        <v>1064.5499999999997</v>
      </c>
      <c r="E2422" s="2513">
        <v>0.70353399870447642</v>
      </c>
      <c r="F2422" s="2510">
        <v>0.58635279756584602</v>
      </c>
      <c r="G2422" s="2512">
        <v>1.1281121940232152E-2</v>
      </c>
      <c r="H2422" s="2513">
        <v>0.90990364468846197</v>
      </c>
      <c r="I2422" s="2510">
        <v>0.80777136694741969</v>
      </c>
      <c r="J2422" s="2514">
        <v>2.306676457421181E-2</v>
      </c>
    </row>
    <row r="2423" spans="1:10" x14ac:dyDescent="0.2">
      <c r="A2423" s="923" t="s">
        <v>293</v>
      </c>
      <c r="B2423" s="2510">
        <v>91</v>
      </c>
      <c r="C2423" s="2511">
        <v>1855999.9999999998</v>
      </c>
      <c r="D2423" s="2512">
        <v>168.89599999999996</v>
      </c>
      <c r="E2423" s="2513">
        <v>0.42681062588071572</v>
      </c>
      <c r="F2423" s="2510">
        <v>0.35572069718994659</v>
      </c>
      <c r="G2423" s="2512">
        <v>6.8438806437408402E-3</v>
      </c>
      <c r="H2423" s="2513">
        <v>0.14436060868282605</v>
      </c>
      <c r="I2423" s="2510">
        <v>0.12815682945089604</v>
      </c>
      <c r="J2423" s="2514">
        <v>3.65965362784846E-3</v>
      </c>
    </row>
    <row r="2424" spans="1:10" x14ac:dyDescent="0.2">
      <c r="A2424" s="897" t="s">
        <v>975</v>
      </c>
      <c r="B2424" s="2510">
        <v>82.5</v>
      </c>
      <c r="C2424" s="2511">
        <v>1652000.0000000005</v>
      </c>
      <c r="D2424" s="2512">
        <v>136.29000000000002</v>
      </c>
      <c r="E2424" s="2513">
        <v>0.38694369928746203</v>
      </c>
      <c r="F2424" s="2510">
        <v>0.32249403866121529</v>
      </c>
      <c r="G2424" s="2512">
        <v>6.2046170671276844E-3</v>
      </c>
      <c r="H2424" s="2513">
        <v>0.11649125708946553</v>
      </c>
      <c r="I2424" s="2510">
        <v>0.1034156776114451</v>
      </c>
      <c r="J2424" s="2514">
        <v>2.9531439047666419E-3</v>
      </c>
    </row>
    <row r="2425" spans="1:10" x14ac:dyDescent="0.2">
      <c r="A2425" s="923" t="s">
        <v>1161</v>
      </c>
      <c r="B2425" s="2510">
        <v>0</v>
      </c>
      <c r="C2425" s="2511">
        <v>0</v>
      </c>
      <c r="D2425" s="2512">
        <v>0</v>
      </c>
      <c r="E2425" s="2513">
        <v>0</v>
      </c>
      <c r="F2425" s="2510">
        <v>0</v>
      </c>
      <c r="G2425" s="2512">
        <v>0</v>
      </c>
      <c r="H2425" s="2513">
        <v>0</v>
      </c>
      <c r="I2425" s="2510">
        <v>0</v>
      </c>
      <c r="J2425" s="2514">
        <v>0</v>
      </c>
    </row>
    <row r="2426" spans="1:10" x14ac:dyDescent="0.2">
      <c r="A2426" s="2515" t="s">
        <v>294</v>
      </c>
      <c r="B2426" s="2516">
        <v>9312.6023684022766</v>
      </c>
      <c r="C2426" s="2515"/>
      <c r="D2426" s="2517">
        <v>19276.923106588092</v>
      </c>
      <c r="E2426" s="2518">
        <v>43.678215883912209</v>
      </c>
      <c r="F2426" s="2516">
        <v>36.403136342206658</v>
      </c>
      <c r="G2426" s="2517">
        <v>0.70037735265893886</v>
      </c>
      <c r="H2426" s="2518">
        <v>16.476579393230697</v>
      </c>
      <c r="I2426" s="2516">
        <v>14.627163147197376</v>
      </c>
      <c r="J2426" s="2519">
        <v>0.41769409329280105</v>
      </c>
    </row>
    <row r="2427" spans="1:10" x14ac:dyDescent="0.2">
      <c r="A2427" s="2520" t="s">
        <v>1840</v>
      </c>
      <c r="B2427" s="2521">
        <v>19035.931223823965</v>
      </c>
      <c r="C2427" s="2520"/>
      <c r="D2427" s="2522">
        <v>113825.44510042902</v>
      </c>
      <c r="E2427" s="2523">
        <v>89.282832086401811</v>
      </c>
      <c r="F2427" s="2521">
        <v>74.411810182401467</v>
      </c>
      <c r="G2427" s="2522">
        <v>1.4316444092122056</v>
      </c>
      <c r="H2427" s="2523">
        <v>97.29011070890688</v>
      </c>
      <c r="I2427" s="2521">
        <v>86.369766927032117</v>
      </c>
      <c r="J2427" s="2524">
        <v>2.4663799207988992</v>
      </c>
    </row>
    <row r="2428" spans="1:10" x14ac:dyDescent="0.2">
      <c r="A2428" s="2525" t="s">
        <v>200</v>
      </c>
      <c r="B2428" s="2526">
        <v>21320.931223823965</v>
      </c>
      <c r="C2428" s="2527"/>
      <c r="D2428" s="2528">
        <v>116995.90458992902</v>
      </c>
      <c r="E2428" s="2529">
        <v>100</v>
      </c>
      <c r="F2428" s="2526">
        <v>83.343917798654516</v>
      </c>
      <c r="G2428" s="2528">
        <v>1.6034935001017419</v>
      </c>
      <c r="H2428" s="2529">
        <v>99.999999999999986</v>
      </c>
      <c r="I2428" s="2526">
        <v>88.775484268335802</v>
      </c>
      <c r="J2428" s="2530">
        <v>2.5350777204667141</v>
      </c>
    </row>
    <row r="2429" spans="1:10" x14ac:dyDescent="0.2">
      <c r="A2429" s="2550" t="s">
        <v>1857</v>
      </c>
      <c r="B2429" s="2510"/>
      <c r="C2429" s="2509"/>
      <c r="D2429" s="2512"/>
      <c r="E2429" s="2513"/>
      <c r="F2429" s="2510">
        <v>0</v>
      </c>
      <c r="G2429" s="2512"/>
      <c r="H2429" s="2513"/>
      <c r="I2429" s="2510">
        <v>0</v>
      </c>
      <c r="J2429" s="2514">
        <v>0</v>
      </c>
    </row>
    <row r="2430" spans="1:10" x14ac:dyDescent="0.2">
      <c r="A2430" s="2160" t="s">
        <v>1841</v>
      </c>
      <c r="B2430" s="2510">
        <v>1287.9299999999998</v>
      </c>
      <c r="C2430" s="2511">
        <v>6074131.1697809063</v>
      </c>
      <c r="D2430" s="2512">
        <v>7823.0557574959221</v>
      </c>
      <c r="E2430" s="2513">
        <v>31.198985493378938</v>
      </c>
      <c r="F2430" s="2510">
        <v>5.0345423904598663</v>
      </c>
      <c r="G2430" s="2512">
        <v>9.6861969203221293E-2</v>
      </c>
      <c r="H2430" s="2513">
        <v>57.470693880437139</v>
      </c>
      <c r="I2430" s="2510">
        <v>5.9360672988007739</v>
      </c>
      <c r="J2430" s="2514">
        <v>0.16951067155989921</v>
      </c>
    </row>
    <row r="2431" spans="1:10" x14ac:dyDescent="0.2">
      <c r="A2431" s="2160" t="s">
        <v>1842</v>
      </c>
      <c r="B2431" s="2510">
        <v>2350.6</v>
      </c>
      <c r="C2431" s="2511">
        <v>1319748.8219296124</v>
      </c>
      <c r="D2431" s="2512">
        <v>3102.201580827747</v>
      </c>
      <c r="E2431" s="2513">
        <v>56.941243158196897</v>
      </c>
      <c r="F2431" s="2510">
        <v>9.1885392397218499</v>
      </c>
      <c r="G2431" s="2512">
        <v>0.176782701551398</v>
      </c>
      <c r="H2431" s="2513">
        <v>22.789774601354367</v>
      </c>
      <c r="I2431" s="2510">
        <v>2.3539238283703687</v>
      </c>
      <c r="J2431" s="2514">
        <v>6.7218781200226729E-2</v>
      </c>
    </row>
    <row r="2432" spans="1:10" x14ac:dyDescent="0.2">
      <c r="A2432" s="2547" t="s">
        <v>316</v>
      </c>
      <c r="B2432" s="2516">
        <v>3638.5299999999997</v>
      </c>
      <c r="C2432" s="2515"/>
      <c r="D2432" s="2517">
        <v>10925.257338323669</v>
      </c>
      <c r="E2432" s="2518">
        <v>88.140228651575839</v>
      </c>
      <c r="F2432" s="2516">
        <v>14.223081630181717</v>
      </c>
      <c r="G2432" s="2517">
        <v>0.27364467075461929</v>
      </c>
      <c r="H2432" s="2518">
        <v>80.260468481791506</v>
      </c>
      <c r="I2432" s="2516">
        <v>8.2899911271711417</v>
      </c>
      <c r="J2432" s="2519">
        <v>0.23672945276012594</v>
      </c>
    </row>
    <row r="2433" spans="1:10" x14ac:dyDescent="0.2">
      <c r="A2433" s="2160" t="s">
        <v>1843</v>
      </c>
      <c r="B2433" s="2510">
        <v>0</v>
      </c>
      <c r="C2433" s="2511">
        <v>7593939.7198018646</v>
      </c>
      <c r="D2433" s="2512">
        <v>0</v>
      </c>
      <c r="E2433" s="2513">
        <v>0</v>
      </c>
      <c r="F2433" s="2510">
        <v>0</v>
      </c>
      <c r="G2433" s="2512">
        <v>0</v>
      </c>
      <c r="H2433" s="2513">
        <v>0</v>
      </c>
      <c r="I2433" s="2510">
        <v>0</v>
      </c>
      <c r="J2433" s="2514">
        <v>0</v>
      </c>
    </row>
    <row r="2434" spans="1:10" x14ac:dyDescent="0.2">
      <c r="A2434" s="2547" t="s">
        <v>322</v>
      </c>
      <c r="B2434" s="2516">
        <v>0</v>
      </c>
      <c r="C2434" s="2531"/>
      <c r="D2434" s="2517">
        <v>0</v>
      </c>
      <c r="E2434" s="2518">
        <v>0</v>
      </c>
      <c r="F2434" s="2516">
        <v>0</v>
      </c>
      <c r="G2434" s="2517">
        <v>0</v>
      </c>
      <c r="H2434" s="2518">
        <v>0</v>
      </c>
      <c r="I2434" s="2516">
        <v>0</v>
      </c>
      <c r="J2434" s="2519">
        <v>0</v>
      </c>
    </row>
    <row r="2435" spans="1:10" x14ac:dyDescent="0.2">
      <c r="A2435" s="2160" t="s">
        <v>1543</v>
      </c>
      <c r="B2435" s="2510">
        <v>49.005000000000003</v>
      </c>
      <c r="C2435" s="2511">
        <v>8640000</v>
      </c>
      <c r="D2435" s="2512">
        <v>423.40320000000003</v>
      </c>
      <c r="E2435" s="2513">
        <v>1.1871035569503272</v>
      </c>
      <c r="F2435" s="2510">
        <v>0.1915614589647619</v>
      </c>
      <c r="G2435" s="2512">
        <v>3.6855425378738444E-3</v>
      </c>
      <c r="H2435" s="2513">
        <v>3.1104566360634416</v>
      </c>
      <c r="I2435" s="2510">
        <v>0.32127469976413681</v>
      </c>
      <c r="J2435" s="2514">
        <v>9.1743383912149933E-3</v>
      </c>
    </row>
    <row r="2436" spans="1:10" x14ac:dyDescent="0.2">
      <c r="A2436" s="2160" t="s">
        <v>212</v>
      </c>
      <c r="B2436" s="2510">
        <v>435</v>
      </c>
      <c r="C2436" s="2511">
        <v>4816000</v>
      </c>
      <c r="D2436" s="2512">
        <v>2094.96</v>
      </c>
      <c r="E2436" s="2513">
        <v>10.537497138524484</v>
      </c>
      <c r="F2436" s="2510">
        <v>1.7004231129409533</v>
      </c>
      <c r="G2436" s="2512">
        <v>3.2715253626673248E-2</v>
      </c>
      <c r="H2436" s="2513">
        <v>15.390252681811257</v>
      </c>
      <c r="I2436" s="2510">
        <v>1.5896375960736147</v>
      </c>
      <c r="J2436" s="2514">
        <v>4.5393780576197251E-2</v>
      </c>
    </row>
    <row r="2437" spans="1:10" x14ac:dyDescent="0.2">
      <c r="A2437" s="2547" t="s">
        <v>317</v>
      </c>
      <c r="B2437" s="2516">
        <v>484.005</v>
      </c>
      <c r="C2437" s="2531"/>
      <c r="D2437" s="2517">
        <v>2518.3632000000002</v>
      </c>
      <c r="E2437" s="2518">
        <v>11.724600695474811</v>
      </c>
      <c r="F2437" s="2516">
        <v>1.8919845719057151</v>
      </c>
      <c r="G2437" s="2517">
        <v>3.640079616454709E-2</v>
      </c>
      <c r="H2437" s="2518">
        <v>18.500709317874698</v>
      </c>
      <c r="I2437" s="2516">
        <v>1.9109122958377518</v>
      </c>
      <c r="J2437" s="2519">
        <v>5.4568118967412253E-2</v>
      </c>
    </row>
    <row r="2438" spans="1:10" x14ac:dyDescent="0.2">
      <c r="A2438" s="2160" t="s">
        <v>1844</v>
      </c>
      <c r="B2438" s="2510">
        <v>5.58</v>
      </c>
      <c r="C2438" s="2511">
        <v>30220717.109895468</v>
      </c>
      <c r="D2438" s="2512">
        <v>168.6316014732167</v>
      </c>
      <c r="E2438" s="2513">
        <v>0.13517065294934855</v>
      </c>
      <c r="F2438" s="2510">
        <v>2.1812324069449471E-2</v>
      </c>
      <c r="G2438" s="2512">
        <v>4.1965773617663607E-4</v>
      </c>
      <c r="H2438" s="2513">
        <v>1.2388222003338012</v>
      </c>
      <c r="I2438" s="2510">
        <v>0.12795620612705161</v>
      </c>
      <c r="J2438" s="2514">
        <v>3.6539246169320369E-3</v>
      </c>
    </row>
    <row r="2439" spans="1:10" x14ac:dyDescent="0.2">
      <c r="A2439" s="2547" t="s">
        <v>318</v>
      </c>
      <c r="B2439" s="2516">
        <v>5.58</v>
      </c>
      <c r="C2439" s="2515"/>
      <c r="D2439" s="2517">
        <v>168.6316014732167</v>
      </c>
      <c r="E2439" s="2518">
        <v>0.13517065294934855</v>
      </c>
      <c r="F2439" s="2516">
        <v>2.1812324069449471E-2</v>
      </c>
      <c r="G2439" s="2517">
        <v>4.1965773617663607E-4</v>
      </c>
      <c r="H2439" s="2518">
        <v>1.2388222003338012</v>
      </c>
      <c r="I2439" s="2516">
        <v>0.12795620612705161</v>
      </c>
      <c r="J2439" s="2519">
        <v>3.6539246169320369E-3</v>
      </c>
    </row>
    <row r="2440" spans="1:10" x14ac:dyDescent="0.2">
      <c r="A2440" s="2525" t="s">
        <v>136</v>
      </c>
      <c r="B2440" s="2526">
        <v>4128.1149999999998</v>
      </c>
      <c r="C2440" s="2527"/>
      <c r="D2440" s="2528">
        <v>13612.252139796885</v>
      </c>
      <c r="E2440" s="2529">
        <v>100</v>
      </c>
      <c r="F2440" s="2526">
        <v>16.136878526156881</v>
      </c>
      <c r="G2440" s="2528">
        <v>0.31046512465534298</v>
      </c>
      <c r="H2440" s="2529">
        <v>100</v>
      </c>
      <c r="I2440" s="2526">
        <v>10.328859629135946</v>
      </c>
      <c r="J2440" s="2530">
        <v>0.29495149634447021</v>
      </c>
    </row>
    <row r="2441" spans="1:10" x14ac:dyDescent="0.2">
      <c r="A2441" s="2550" t="s">
        <v>1858</v>
      </c>
      <c r="B2441" s="2510"/>
      <c r="C2441" s="2509"/>
      <c r="D2441" s="2512"/>
      <c r="E2441" s="2513"/>
      <c r="F2441" s="2510">
        <v>0</v>
      </c>
      <c r="G2441" s="2512"/>
      <c r="H2441" s="2513"/>
      <c r="I2441" s="2510">
        <v>0</v>
      </c>
      <c r="J2441" s="2514">
        <v>0</v>
      </c>
    </row>
    <row r="2442" spans="1:10" x14ac:dyDescent="0.2">
      <c r="A2442" s="2159" t="s">
        <v>1545</v>
      </c>
      <c r="B2442" s="2510">
        <v>122</v>
      </c>
      <c r="C2442" s="2511">
        <v>8600000</v>
      </c>
      <c r="D2442" s="2512">
        <v>1049.2</v>
      </c>
      <c r="E2442" s="2513">
        <v>91.852253391757387</v>
      </c>
      <c r="F2442" s="2510">
        <v>0.47690027535355467</v>
      </c>
      <c r="G2442" s="2512">
        <v>9.1753125113888181E-3</v>
      </c>
      <c r="H2442" s="2513">
        <v>88.887232160708649</v>
      </c>
      <c r="I2442" s="2510">
        <v>0.79612391921584991</v>
      </c>
      <c r="J2442" s="2514">
        <v>2.2734159401872189E-2</v>
      </c>
    </row>
    <row r="2443" spans="1:10" x14ac:dyDescent="0.2">
      <c r="A2443" s="2159" t="s">
        <v>214</v>
      </c>
      <c r="B2443" s="2510">
        <v>0</v>
      </c>
      <c r="C2443" s="2511">
        <v>6300000</v>
      </c>
      <c r="D2443" s="2512">
        <v>0</v>
      </c>
      <c r="E2443" s="2513">
        <v>0</v>
      </c>
      <c r="F2443" s="2510">
        <v>0</v>
      </c>
      <c r="G2443" s="2512">
        <v>0</v>
      </c>
      <c r="H2443" s="2513">
        <v>0</v>
      </c>
      <c r="I2443" s="2510">
        <v>0</v>
      </c>
      <c r="J2443" s="2514">
        <v>0</v>
      </c>
    </row>
    <row r="2444" spans="1:10" x14ac:dyDescent="0.2">
      <c r="A2444" s="2159" t="s">
        <v>215</v>
      </c>
      <c r="B2444" s="2510">
        <v>0.97</v>
      </c>
      <c r="C2444" s="2511">
        <v>6000000</v>
      </c>
      <c r="D2444" s="2512">
        <v>5.82</v>
      </c>
      <c r="E2444" s="2513">
        <v>0.73030070319675955</v>
      </c>
      <c r="F2444" s="2510">
        <v>3.7917480909258035E-3</v>
      </c>
      <c r="G2444" s="2512">
        <v>7.2951255213501252E-5</v>
      </c>
      <c r="H2444" s="2513">
        <v>0.49306489818464011</v>
      </c>
      <c r="I2444" s="2510">
        <v>4.4161658500154839E-3</v>
      </c>
      <c r="J2444" s="2514">
        <v>1.2610828032681677E-4</v>
      </c>
    </row>
    <row r="2445" spans="1:10" x14ac:dyDescent="0.2">
      <c r="A2445" s="2159" t="s">
        <v>216</v>
      </c>
      <c r="B2445" s="2510">
        <v>6.9</v>
      </c>
      <c r="C2445" s="2511">
        <v>15600000</v>
      </c>
      <c r="D2445" s="2512">
        <v>107.64</v>
      </c>
      <c r="E2445" s="2513">
        <v>5.1949225278944757</v>
      </c>
      <c r="F2445" s="2510">
        <v>2.6972228688028919E-2</v>
      </c>
      <c r="G2445" s="2512">
        <v>5.1893160925067902E-4</v>
      </c>
      <c r="H2445" s="2513">
        <v>9.1191590447757136</v>
      </c>
      <c r="I2445" s="2510">
        <v>8.167630448379154E-2</v>
      </c>
      <c r="J2445" s="2514">
        <v>2.3323531433640131E-3</v>
      </c>
    </row>
    <row r="2446" spans="1:10" x14ac:dyDescent="0.2">
      <c r="A2446" s="2159" t="s">
        <v>1547</v>
      </c>
      <c r="B2446" s="2510">
        <v>0</v>
      </c>
      <c r="C2446" s="2511">
        <v>8000000</v>
      </c>
      <c r="D2446" s="2512">
        <v>0</v>
      </c>
      <c r="E2446" s="2513">
        <v>0</v>
      </c>
      <c r="F2446" s="2510">
        <v>0</v>
      </c>
      <c r="G2446" s="2512">
        <v>0</v>
      </c>
      <c r="H2446" s="2513">
        <v>0</v>
      </c>
      <c r="I2446" s="2510">
        <v>0</v>
      </c>
      <c r="J2446" s="2514">
        <v>0</v>
      </c>
    </row>
    <row r="2447" spans="1:10" x14ac:dyDescent="0.2">
      <c r="A2447" s="2159" t="s">
        <v>1548</v>
      </c>
      <c r="B2447" s="2510">
        <v>2.952</v>
      </c>
      <c r="C2447" s="2511">
        <v>6000000</v>
      </c>
      <c r="D2447" s="2512">
        <v>17.712</v>
      </c>
      <c r="E2447" s="2513">
        <v>2.2225233771513757</v>
      </c>
      <c r="F2447" s="2510">
        <v>1.1539423056095848E-2</v>
      </c>
      <c r="G2447" s="2512">
        <v>2.2201247978376879E-4</v>
      </c>
      <c r="H2447" s="2513">
        <v>1.5005438963309869</v>
      </c>
      <c r="I2447" s="2510">
        <v>1.3439712978603824E-2</v>
      </c>
      <c r="J2447" s="2514">
        <v>3.8378519951006503E-4</v>
      </c>
    </row>
    <row r="2448" spans="1:10" x14ac:dyDescent="0.2">
      <c r="A2448" s="2525" t="s">
        <v>128</v>
      </c>
      <c r="B2448" s="2526">
        <v>132.822</v>
      </c>
      <c r="C2448" s="2527"/>
      <c r="D2448" s="2528">
        <v>1180.3720000000001</v>
      </c>
      <c r="E2448" s="2529">
        <v>100</v>
      </c>
      <c r="F2448" s="2526">
        <v>0.51920367518860533</v>
      </c>
      <c r="G2448" s="2528">
        <v>9.9892078556367662E-3</v>
      </c>
      <c r="H2448" s="2529">
        <v>99.999999999999986</v>
      </c>
      <c r="I2448" s="2526">
        <v>0.89565610252826078</v>
      </c>
      <c r="J2448" s="2530">
        <v>2.5576406025073085E-2</v>
      </c>
    </row>
    <row r="2449" spans="1:12" ht="14.25" thickBot="1" x14ac:dyDescent="0.25">
      <c r="A2449" s="2533" t="s">
        <v>1845</v>
      </c>
      <c r="B2449" s="2526">
        <v>25581.868223823963</v>
      </c>
      <c r="C2449" s="2534"/>
      <c r="D2449" s="2528">
        <v>131788.52872972589</v>
      </c>
      <c r="E2449" s="2535"/>
      <c r="F2449" s="2536">
        <v>100</v>
      </c>
      <c r="G2449" s="2537">
        <v>1.9239478326127215</v>
      </c>
      <c r="H2449" s="2538"/>
      <c r="I2449" s="2536">
        <v>100.00000000000001</v>
      </c>
      <c r="J2449" s="2539">
        <v>2.8556056228362574</v>
      </c>
    </row>
    <row r="2450" spans="1:12" ht="15" thickBot="1" x14ac:dyDescent="0.25">
      <c r="A2450" s="2540" t="s">
        <v>1846</v>
      </c>
      <c r="B2450" s="2541">
        <v>1329654.982852824</v>
      </c>
      <c r="C2450" s="2542"/>
      <c r="D2450" s="2543">
        <v>4615081.5671398742</v>
      </c>
      <c r="E2450" s="2544"/>
      <c r="F2450" s="2101"/>
      <c r="G2450" s="2101"/>
      <c r="H2450" s="2101"/>
      <c r="I2450" s="2101"/>
      <c r="J2450" s="2101"/>
    </row>
    <row r="2451" spans="1:12" ht="16.5" thickBot="1" x14ac:dyDescent="0.3">
      <c r="A2451" s="2545" t="s">
        <v>1847</v>
      </c>
      <c r="B2451" s="2552">
        <v>1.9239478326127217</v>
      </c>
      <c r="C2451" s="2546"/>
      <c r="D2451" s="2553">
        <v>2.855605622836257</v>
      </c>
      <c r="E2451" s="2544"/>
      <c r="F2451" s="2101"/>
      <c r="G2451" s="2101"/>
      <c r="H2451" s="2101"/>
      <c r="I2451" s="2101"/>
      <c r="J2451" s="2101"/>
    </row>
    <row r="2452" spans="1:12" x14ac:dyDescent="0.2">
      <c r="A2452" s="471" t="s">
        <v>2035</v>
      </c>
      <c r="B2452" s="375"/>
      <c r="C2452" s="375"/>
      <c r="D2452" s="1794"/>
      <c r="E2452" s="375"/>
      <c r="F2452" s="375"/>
      <c r="H2452" s="375"/>
      <c r="I2452" s="375"/>
      <c r="J2452" s="375"/>
    </row>
    <row r="2453" spans="1:12" x14ac:dyDescent="0.2">
      <c r="A2453" s="375" t="s">
        <v>1848</v>
      </c>
      <c r="B2453" s="375"/>
      <c r="C2453" s="375"/>
      <c r="D2453" s="375"/>
      <c r="E2453" s="375"/>
      <c r="F2453" s="375"/>
      <c r="G2453" s="375"/>
      <c r="H2453" s="375"/>
      <c r="I2453" s="375"/>
      <c r="J2453" s="375"/>
    </row>
    <row r="2454" spans="1:12" x14ac:dyDescent="0.2">
      <c r="A2454" s="375" t="s">
        <v>2036</v>
      </c>
      <c r="B2454" s="375"/>
      <c r="C2454" s="375"/>
      <c r="D2454" s="375"/>
      <c r="E2454" s="375"/>
      <c r="F2454" s="375"/>
      <c r="G2454" s="375"/>
      <c r="H2454" s="375"/>
      <c r="I2454" s="375"/>
      <c r="J2454" s="375"/>
    </row>
    <row r="2458" spans="1:12" ht="13.5" thickBot="1" x14ac:dyDescent="0.25">
      <c r="A2458" s="3564" t="s">
        <v>2033</v>
      </c>
      <c r="B2458" s="3564"/>
      <c r="C2458" s="3564"/>
      <c r="D2458" s="3564"/>
      <c r="E2458" s="3564"/>
      <c r="F2458" s="3564"/>
      <c r="G2458" s="3564"/>
      <c r="H2458" s="3564"/>
      <c r="I2458" s="3564"/>
      <c r="J2458" s="3564"/>
    </row>
    <row r="2459" spans="1:12" ht="13.5" customHeight="1" thickBot="1" x14ac:dyDescent="0.25">
      <c r="A2459" s="3569" t="s">
        <v>388</v>
      </c>
      <c r="B2459" s="3575" t="s">
        <v>1270</v>
      </c>
      <c r="C2459" s="3575" t="s">
        <v>1837</v>
      </c>
      <c r="D2459" s="3577" t="s">
        <v>1849</v>
      </c>
      <c r="E2459" s="3571" t="s">
        <v>1854</v>
      </c>
      <c r="F2459" s="3572"/>
      <c r="G2459" s="3573"/>
      <c r="H2459" s="3571" t="s">
        <v>1855</v>
      </c>
      <c r="I2459" s="3572"/>
      <c r="J2459" s="3574"/>
    </row>
    <row r="2460" spans="1:12" ht="13.5" customHeight="1" thickBot="1" x14ac:dyDescent="0.25">
      <c r="A2460" s="3570"/>
      <c r="B2460" s="3576"/>
      <c r="C2460" s="3576"/>
      <c r="D2460" s="3578"/>
      <c r="E2460" s="2500" t="s">
        <v>1853</v>
      </c>
      <c r="F2460" s="2499" t="s">
        <v>1229</v>
      </c>
      <c r="G2460" s="2501" t="s">
        <v>1838</v>
      </c>
      <c r="H2460" s="2500" t="s">
        <v>1853</v>
      </c>
      <c r="I2460" s="2499" t="s">
        <v>1229</v>
      </c>
      <c r="J2460" s="2502" t="s">
        <v>1838</v>
      </c>
      <c r="L2460" s="2557"/>
    </row>
    <row r="2461" spans="1:12" x14ac:dyDescent="0.2">
      <c r="A2461" s="2551" t="s">
        <v>1856</v>
      </c>
      <c r="B2461" s="2503"/>
      <c r="C2461" s="2503"/>
      <c r="D2461" s="2504"/>
      <c r="E2461" s="2505"/>
      <c r="F2461" s="2506"/>
      <c r="G2461" s="2507"/>
      <c r="H2461" s="2505"/>
      <c r="I2461" s="2506"/>
      <c r="J2461" s="2508"/>
      <c r="L2461" s="2554"/>
    </row>
    <row r="2462" spans="1:12" x14ac:dyDescent="0.2">
      <c r="A2462" s="923" t="s">
        <v>416</v>
      </c>
      <c r="B2462" s="2510">
        <v>0</v>
      </c>
      <c r="C2462" s="2511">
        <v>3800000</v>
      </c>
      <c r="D2462" s="2512">
        <v>0</v>
      </c>
      <c r="E2462" s="2513">
        <v>0</v>
      </c>
      <c r="F2462" s="2510">
        <v>0</v>
      </c>
      <c r="G2462" s="2512">
        <v>0</v>
      </c>
      <c r="H2462" s="2513">
        <v>0</v>
      </c>
      <c r="I2462" s="2510">
        <v>0</v>
      </c>
      <c r="J2462" s="2514">
        <v>0</v>
      </c>
      <c r="L2462" s="2555"/>
    </row>
    <row r="2463" spans="1:12" x14ac:dyDescent="0.2">
      <c r="A2463" s="923" t="s">
        <v>417</v>
      </c>
      <c r="B2463" s="2510">
        <v>0</v>
      </c>
      <c r="C2463" s="2511">
        <v>1006400</v>
      </c>
      <c r="D2463" s="2512">
        <v>0</v>
      </c>
      <c r="E2463" s="2513">
        <v>0</v>
      </c>
      <c r="F2463" s="2510">
        <v>0</v>
      </c>
      <c r="G2463" s="2512">
        <v>0</v>
      </c>
      <c r="H2463" s="2513">
        <v>0</v>
      </c>
      <c r="I2463" s="2510">
        <v>0</v>
      </c>
      <c r="J2463" s="2514">
        <v>0</v>
      </c>
      <c r="L2463" s="2555"/>
    </row>
    <row r="2464" spans="1:12" x14ac:dyDescent="0.2">
      <c r="A2464" s="923" t="s">
        <v>285</v>
      </c>
      <c r="B2464" s="2510">
        <v>817.08</v>
      </c>
      <c r="C2464" s="2511">
        <v>1367762.75</v>
      </c>
      <c r="D2464" s="2512">
        <v>1117.57158777</v>
      </c>
      <c r="E2464" s="2513">
        <v>4.0126767625053175</v>
      </c>
      <c r="F2464" s="2510">
        <v>3.1330082006590496</v>
      </c>
      <c r="G2464" s="2512">
        <v>6.1450527432832587E-2</v>
      </c>
      <c r="H2464" s="2513">
        <v>1.5530388203621113</v>
      </c>
      <c r="I2464" s="2510">
        <v>1.3692769383220966</v>
      </c>
      <c r="J2464" s="2514">
        <v>2.4215641078313546E-2</v>
      </c>
      <c r="L2464" s="2554"/>
    </row>
    <row r="2465" spans="1:12" x14ac:dyDescent="0.2">
      <c r="A2465" s="923" t="s">
        <v>206</v>
      </c>
      <c r="B2465" s="2510">
        <v>86.8</v>
      </c>
      <c r="C2465" s="2511">
        <v>5133502</v>
      </c>
      <c r="D2465" s="2512">
        <v>445.58797359999994</v>
      </c>
      <c r="E2465" s="2513">
        <v>0.42627446882246733</v>
      </c>
      <c r="F2465" s="2510">
        <v>0.33282556398052271</v>
      </c>
      <c r="G2465" s="2512">
        <v>6.5280092294143378E-3</v>
      </c>
      <c r="H2465" s="2513">
        <v>0.6192135058373609</v>
      </c>
      <c r="I2465" s="2510">
        <v>0.54594564045925131</v>
      </c>
      <c r="J2465" s="2514">
        <v>9.6550400489702759E-3</v>
      </c>
      <c r="L2465" s="2555"/>
    </row>
    <row r="2466" spans="1:12" x14ac:dyDescent="0.2">
      <c r="A2466" s="923" t="s">
        <v>435</v>
      </c>
      <c r="B2466" s="2510">
        <v>0</v>
      </c>
      <c r="C2466" s="2511">
        <v>1029687.5</v>
      </c>
      <c r="D2466" s="2512">
        <v>0</v>
      </c>
      <c r="E2466" s="2513">
        <v>0</v>
      </c>
      <c r="F2466" s="2510">
        <v>0</v>
      </c>
      <c r="G2466" s="2512">
        <v>0</v>
      </c>
      <c r="H2466" s="2513">
        <v>0</v>
      </c>
      <c r="I2466" s="2510">
        <v>0</v>
      </c>
      <c r="J2466" s="2514">
        <v>0</v>
      </c>
      <c r="L2466" s="2555"/>
    </row>
    <row r="2467" spans="1:12" x14ac:dyDescent="0.2">
      <c r="A2467" s="925" t="s">
        <v>437</v>
      </c>
      <c r="B2467" s="2510">
        <v>0</v>
      </c>
      <c r="C2467" s="2511">
        <v>7750000</v>
      </c>
      <c r="D2467" s="2512">
        <v>0</v>
      </c>
      <c r="E2467" s="2513">
        <v>0</v>
      </c>
      <c r="F2467" s="2510">
        <v>0</v>
      </c>
      <c r="G2467" s="2512">
        <v>0</v>
      </c>
      <c r="H2467" s="2513">
        <v>0</v>
      </c>
      <c r="I2467" s="2510">
        <v>0</v>
      </c>
      <c r="J2467" s="2514">
        <v>0</v>
      </c>
      <c r="L2467" s="2555"/>
    </row>
    <row r="2468" spans="1:12" x14ac:dyDescent="0.2">
      <c r="A2468" s="2097" t="s">
        <v>436</v>
      </c>
      <c r="B2468" s="2510">
        <v>0</v>
      </c>
      <c r="C2468" s="2511">
        <v>0</v>
      </c>
      <c r="D2468" s="2512">
        <v>0</v>
      </c>
      <c r="E2468" s="2513">
        <v>0</v>
      </c>
      <c r="F2468" s="2510">
        <v>0</v>
      </c>
      <c r="G2468" s="2512">
        <v>0</v>
      </c>
      <c r="H2468" s="2513">
        <v>0</v>
      </c>
      <c r="I2468" s="2510">
        <v>0</v>
      </c>
      <c r="J2468" s="2514">
        <v>0</v>
      </c>
      <c r="L2468" s="2555"/>
    </row>
    <row r="2469" spans="1:12" x14ac:dyDescent="0.2">
      <c r="A2469" s="2515" t="s">
        <v>286</v>
      </c>
      <c r="B2469" s="2516">
        <v>903.88</v>
      </c>
      <c r="C2469" s="2515"/>
      <c r="D2469" s="2517">
        <v>1563.1595613699999</v>
      </c>
      <c r="E2469" s="2518">
        <v>4.4389512313277848</v>
      </c>
      <c r="F2469" s="2516">
        <v>3.465833764639572</v>
      </c>
      <c r="G2469" s="2517">
        <v>6.7978536662246916E-2</v>
      </c>
      <c r="H2469" s="2518">
        <v>2.1722523261994722</v>
      </c>
      <c r="I2469" s="2516">
        <v>1.9152225787813479</v>
      </c>
      <c r="J2469" s="2519">
        <v>3.3870681127283822E-2</v>
      </c>
    </row>
    <row r="2470" spans="1:12" x14ac:dyDescent="0.2">
      <c r="A2470" s="931" t="s">
        <v>418</v>
      </c>
      <c r="B2470" s="2510">
        <v>38.426639999999999</v>
      </c>
      <c r="C2470" s="2511">
        <v>3883500</v>
      </c>
      <c r="D2470" s="2512">
        <v>149.22985643999999</v>
      </c>
      <c r="E2470" s="2513">
        <v>0.18871308242663795</v>
      </c>
      <c r="F2470" s="2510">
        <v>0.14734295080502893</v>
      </c>
      <c r="G2470" s="2512">
        <v>2.8899707439560161E-3</v>
      </c>
      <c r="H2470" s="2513">
        <v>0.20737799953454236</v>
      </c>
      <c r="I2470" s="2510">
        <v>0.18284018954002115</v>
      </c>
      <c r="J2470" s="2514">
        <v>3.2335258709735634E-3</v>
      </c>
    </row>
    <row r="2471" spans="1:12" x14ac:dyDescent="0.2">
      <c r="A2471" s="931" t="s">
        <v>419</v>
      </c>
      <c r="B2471" s="2510">
        <v>148.5</v>
      </c>
      <c r="C2471" s="2511">
        <v>1010499.9999999999</v>
      </c>
      <c r="D2471" s="2512">
        <v>150.05924999999996</v>
      </c>
      <c r="E2471" s="2513">
        <v>0.72928293341170958</v>
      </c>
      <c r="F2471" s="2510">
        <v>0.56940779091137816</v>
      </c>
      <c r="G2471" s="2512">
        <v>1.1168310720829832E-2</v>
      </c>
      <c r="H2471" s="2513">
        <v>0.20853057034981198</v>
      </c>
      <c r="I2471" s="2510">
        <v>0.18385638347956729</v>
      </c>
      <c r="J2471" s="2514">
        <v>3.2514972447821085E-3</v>
      </c>
    </row>
    <row r="2472" spans="1:12" x14ac:dyDescent="0.2">
      <c r="A2472" s="923" t="s">
        <v>97</v>
      </c>
      <c r="B2472" s="2510">
        <v>0</v>
      </c>
      <c r="C2472" s="2511">
        <v>998500</v>
      </c>
      <c r="D2472" s="2512">
        <v>0</v>
      </c>
      <c r="E2472" s="2513">
        <v>0</v>
      </c>
      <c r="F2472" s="2510">
        <v>0</v>
      </c>
      <c r="G2472" s="2512">
        <v>0</v>
      </c>
      <c r="H2472" s="2513">
        <v>0</v>
      </c>
      <c r="I2472" s="2510">
        <v>0</v>
      </c>
      <c r="J2472" s="2514">
        <v>0</v>
      </c>
    </row>
    <row r="2473" spans="1:12" x14ac:dyDescent="0.2">
      <c r="A2473" s="923" t="s">
        <v>423</v>
      </c>
      <c r="B2473" s="2510">
        <v>24.5</v>
      </c>
      <c r="C2473" s="2511">
        <v>1897499.9999999998</v>
      </c>
      <c r="D2473" s="2512">
        <v>46.488749999999996</v>
      </c>
      <c r="E2473" s="2513">
        <v>0.12031940652247061</v>
      </c>
      <c r="F2473" s="2510">
        <v>9.3942699510631417E-2</v>
      </c>
      <c r="G2473" s="2512">
        <v>1.8425832502379181E-3</v>
      </c>
      <c r="H2473" s="2513">
        <v>6.4603318704777105E-2</v>
      </c>
      <c r="I2473" s="2510">
        <v>5.695919076955093E-2</v>
      </c>
      <c r="J2473" s="2514">
        <v>1.0073223912445536E-3</v>
      </c>
    </row>
    <row r="2474" spans="1:12" x14ac:dyDescent="0.2">
      <c r="A2474" s="923" t="s">
        <v>424</v>
      </c>
      <c r="B2474" s="2510">
        <v>40.5</v>
      </c>
      <c r="C2474" s="2511">
        <v>1520140</v>
      </c>
      <c r="D2474" s="2512">
        <v>61.565669999999997</v>
      </c>
      <c r="E2474" s="2513">
        <v>0.1988953454759208</v>
      </c>
      <c r="F2474" s="2510">
        <v>0.1552930338849213</v>
      </c>
      <c r="G2474" s="2512">
        <v>3.0459029238626813E-3</v>
      </c>
      <c r="H2474" s="2513">
        <v>8.5555034288578108E-2</v>
      </c>
      <c r="I2474" s="2510">
        <v>7.5431813984785961E-2</v>
      </c>
      <c r="J2474" s="2514">
        <v>1.3340104417299472E-3</v>
      </c>
    </row>
    <row r="2475" spans="1:12" x14ac:dyDescent="0.2">
      <c r="A2475" s="923" t="s">
        <v>429</v>
      </c>
      <c r="B2475" s="2510">
        <v>900</v>
      </c>
      <c r="C2475" s="2511">
        <v>1595500</v>
      </c>
      <c r="D2475" s="2512">
        <v>1435.95</v>
      </c>
      <c r="E2475" s="2513">
        <v>4.4198965661315732</v>
      </c>
      <c r="F2475" s="2510">
        <v>3.4509563085538071</v>
      </c>
      <c r="G2475" s="2512">
        <v>6.7686731641392911E-2</v>
      </c>
      <c r="H2475" s="2513">
        <v>1.9954749373584946</v>
      </c>
      <c r="I2475" s="2510">
        <v>1.7593622109765623</v>
      </c>
      <c r="J2475" s="2514">
        <v>3.11142929785726E-2</v>
      </c>
    </row>
    <row r="2476" spans="1:12" x14ac:dyDescent="0.2">
      <c r="A2476" s="923" t="s">
        <v>430</v>
      </c>
      <c r="B2476" s="2510">
        <v>0</v>
      </c>
      <c r="C2476" s="2511">
        <v>949000</v>
      </c>
      <c r="D2476" s="2512">
        <v>0</v>
      </c>
      <c r="E2476" s="2513">
        <v>0</v>
      </c>
      <c r="F2476" s="2510">
        <v>0</v>
      </c>
      <c r="G2476" s="2512">
        <v>0</v>
      </c>
      <c r="H2476" s="2513">
        <v>0</v>
      </c>
      <c r="I2476" s="2510">
        <v>0</v>
      </c>
      <c r="J2476" s="2514">
        <v>0</v>
      </c>
    </row>
    <row r="2477" spans="1:12" x14ac:dyDescent="0.2">
      <c r="A2477" s="923" t="s">
        <v>287</v>
      </c>
      <c r="B2477" s="2510">
        <v>0</v>
      </c>
      <c r="C2477" s="2511">
        <v>1286500.0000000002</v>
      </c>
      <c r="D2477" s="2512">
        <v>0</v>
      </c>
      <c r="E2477" s="2513">
        <v>0</v>
      </c>
      <c r="F2477" s="2510">
        <v>0</v>
      </c>
      <c r="G2477" s="2512">
        <v>0</v>
      </c>
      <c r="H2477" s="2513">
        <v>0</v>
      </c>
      <c r="I2477" s="2510">
        <v>0</v>
      </c>
      <c r="J2477" s="2514">
        <v>0</v>
      </c>
    </row>
    <row r="2478" spans="1:12" x14ac:dyDescent="0.2">
      <c r="A2478" s="923" t="s">
        <v>433</v>
      </c>
      <c r="B2478" s="2510">
        <v>0</v>
      </c>
      <c r="C2478" s="2511">
        <v>1540000</v>
      </c>
      <c r="D2478" s="2512">
        <v>0</v>
      </c>
      <c r="E2478" s="2513">
        <v>0</v>
      </c>
      <c r="F2478" s="2510">
        <v>0</v>
      </c>
      <c r="G2478" s="2512">
        <v>0</v>
      </c>
      <c r="H2478" s="2513">
        <v>0</v>
      </c>
      <c r="I2478" s="2510">
        <v>0</v>
      </c>
      <c r="J2478" s="2514">
        <v>0</v>
      </c>
    </row>
    <row r="2479" spans="1:12" x14ac:dyDescent="0.2">
      <c r="A2479" s="923" t="s">
        <v>434</v>
      </c>
      <c r="B2479" s="2510">
        <v>0</v>
      </c>
      <c r="C2479" s="2511">
        <v>905500</v>
      </c>
      <c r="D2479" s="2512">
        <v>0</v>
      </c>
      <c r="E2479" s="2513">
        <v>0</v>
      </c>
      <c r="F2479" s="2510">
        <v>0</v>
      </c>
      <c r="G2479" s="2512">
        <v>0</v>
      </c>
      <c r="H2479" s="2513">
        <v>0</v>
      </c>
      <c r="I2479" s="2510">
        <v>0</v>
      </c>
      <c r="J2479" s="2514">
        <v>0</v>
      </c>
    </row>
    <row r="2480" spans="1:12" x14ac:dyDescent="0.2">
      <c r="A2480" s="897" t="s">
        <v>99</v>
      </c>
      <c r="B2480" s="2510">
        <v>357</v>
      </c>
      <c r="C2480" s="2511">
        <v>1688500</v>
      </c>
      <c r="D2480" s="2512">
        <v>602.79449999999997</v>
      </c>
      <c r="E2480" s="2513">
        <v>1.7532256378988573</v>
      </c>
      <c r="F2480" s="2510">
        <v>1.3688793357263433</v>
      </c>
      <c r="G2480" s="2512">
        <v>2.6849070217752524E-2</v>
      </c>
      <c r="H2480" s="2513">
        <v>0.83767632377697332</v>
      </c>
      <c r="I2480" s="2510">
        <v>0.73855904751872381</v>
      </c>
      <c r="J2480" s="2514">
        <v>1.3061405117777205E-2</v>
      </c>
    </row>
    <row r="2481" spans="1:10" x14ac:dyDescent="0.2">
      <c r="A2481" s="2515" t="s">
        <v>288</v>
      </c>
      <c r="B2481" s="2516">
        <v>1508.9266399999999</v>
      </c>
      <c r="C2481" s="2515"/>
      <c r="D2481" s="2517">
        <v>2446.0880264400002</v>
      </c>
      <c r="E2481" s="2518">
        <v>7.4103329718671684</v>
      </c>
      <c r="F2481" s="2516">
        <v>5.78582211939211</v>
      </c>
      <c r="G2481" s="2517">
        <v>0.11348256949803188</v>
      </c>
      <c r="H2481" s="2518">
        <v>3.3992181840131779</v>
      </c>
      <c r="I2481" s="2516">
        <v>2.9970088362692118</v>
      </c>
      <c r="J2481" s="2519">
        <v>5.3002054045079974E-2</v>
      </c>
    </row>
    <row r="2482" spans="1:10" x14ac:dyDescent="0.2">
      <c r="A2482" s="2520" t="s">
        <v>113</v>
      </c>
      <c r="B2482" s="2521">
        <v>2412.8066399999998</v>
      </c>
      <c r="C2482" s="2520"/>
      <c r="D2482" s="2522">
        <v>4009.2475878100004</v>
      </c>
      <c r="E2482" s="2523">
        <v>11.849284203194955</v>
      </c>
      <c r="F2482" s="2521">
        <v>9.2516558840316812</v>
      </c>
      <c r="G2482" s="2522">
        <v>0.1814611061602788</v>
      </c>
      <c r="H2482" s="2523">
        <v>5.5714705102126505</v>
      </c>
      <c r="I2482" s="2521">
        <v>4.9122314150505604</v>
      </c>
      <c r="J2482" s="2524">
        <v>8.687273517236381E-2</v>
      </c>
    </row>
    <row r="2483" spans="1:10" x14ac:dyDescent="0.2">
      <c r="A2483" s="923" t="s">
        <v>911</v>
      </c>
      <c r="B2483" s="2510">
        <v>0</v>
      </c>
      <c r="C2483" s="2511">
        <v>4620000.0000000009</v>
      </c>
      <c r="D2483" s="2512">
        <v>0</v>
      </c>
      <c r="E2483" s="2513">
        <v>0</v>
      </c>
      <c r="F2483" s="2510">
        <v>0</v>
      </c>
      <c r="G2483" s="2512">
        <v>0</v>
      </c>
      <c r="H2483" s="2513">
        <v>0</v>
      </c>
      <c r="I2483" s="2510">
        <v>0</v>
      </c>
      <c r="J2483" s="2514">
        <v>0</v>
      </c>
    </row>
    <row r="2484" spans="1:10" x14ac:dyDescent="0.2">
      <c r="A2484" s="923" t="s">
        <v>912</v>
      </c>
      <c r="B2484" s="2510">
        <v>406.4</v>
      </c>
      <c r="C2484" s="2511">
        <v>918000</v>
      </c>
      <c r="D2484" s="2512">
        <v>373.0752</v>
      </c>
      <c r="E2484" s="2513">
        <v>1.9958288494176346</v>
      </c>
      <c r="F2484" s="2510">
        <v>1.5582984931069634</v>
      </c>
      <c r="G2484" s="2512">
        <v>3.0564319710068975E-2</v>
      </c>
      <c r="H2484" s="2513">
        <v>0.51844577551447313</v>
      </c>
      <c r="I2484" s="2510">
        <v>0.45710115862845035</v>
      </c>
      <c r="J2484" s="2514">
        <v>8.0838267877290752E-3</v>
      </c>
    </row>
    <row r="2485" spans="1:10" x14ac:dyDescent="0.2">
      <c r="A2485" s="923" t="s">
        <v>913</v>
      </c>
      <c r="B2485" s="2510">
        <v>0</v>
      </c>
      <c r="C2485" s="2511">
        <v>1310000.0000000002</v>
      </c>
      <c r="D2485" s="2512">
        <v>0</v>
      </c>
      <c r="E2485" s="2513">
        <v>0</v>
      </c>
      <c r="F2485" s="2510">
        <v>0</v>
      </c>
      <c r="G2485" s="2512">
        <v>0</v>
      </c>
      <c r="H2485" s="2513">
        <v>0</v>
      </c>
      <c r="I2485" s="2510">
        <v>0</v>
      </c>
      <c r="J2485" s="2514">
        <v>0</v>
      </c>
    </row>
    <row r="2486" spans="1:10" x14ac:dyDescent="0.2">
      <c r="A2486" s="897" t="s">
        <v>914</v>
      </c>
      <c r="B2486" s="2510">
        <v>492</v>
      </c>
      <c r="C2486" s="2511">
        <v>1335000</v>
      </c>
      <c r="D2486" s="2512">
        <v>656.82</v>
      </c>
      <c r="E2486" s="2513">
        <v>2.4162101228185935</v>
      </c>
      <c r="F2486" s="2510">
        <v>1.8865227820094144</v>
      </c>
      <c r="G2486" s="2512">
        <v>3.7002079963961459E-2</v>
      </c>
      <c r="H2486" s="2513">
        <v>0.91275312396379149</v>
      </c>
      <c r="I2486" s="2510">
        <v>0.80475245476069912</v>
      </c>
      <c r="J2486" s="2514">
        <v>1.4232034481831577E-2</v>
      </c>
    </row>
    <row r="2487" spans="1:10" x14ac:dyDescent="0.2">
      <c r="A2487" s="2520" t="s">
        <v>289</v>
      </c>
      <c r="B2487" s="2521">
        <v>898.4</v>
      </c>
      <c r="C2487" s="2520"/>
      <c r="D2487" s="2522">
        <v>1029.8951999999999</v>
      </c>
      <c r="E2487" s="2523">
        <v>4.4120389722362283</v>
      </c>
      <c r="F2487" s="2521">
        <v>3.4448212751163778</v>
      </c>
      <c r="G2487" s="2522">
        <v>6.7566399674030442E-2</v>
      </c>
      <c r="H2487" s="2523">
        <v>1.4311988994782645</v>
      </c>
      <c r="I2487" s="2521">
        <v>1.2618536133891494</v>
      </c>
      <c r="J2487" s="2524">
        <v>2.2315861269560651E-2</v>
      </c>
    </row>
    <row r="2488" spans="1:10" x14ac:dyDescent="0.2">
      <c r="A2488" s="923" t="s">
        <v>952</v>
      </c>
      <c r="B2488" s="2510">
        <v>243.08800000000002</v>
      </c>
      <c r="C2488" s="2511">
        <v>8061000.0000000028</v>
      </c>
      <c r="D2488" s="2512">
        <v>1959.532368000001</v>
      </c>
      <c r="E2488" s="2513">
        <v>1.1938042405197689</v>
      </c>
      <c r="F2488" s="2510">
        <v>0.93209563014858654</v>
      </c>
      <c r="G2488" s="2512">
        <v>1.8282035801381026E-2</v>
      </c>
      <c r="H2488" s="2513">
        <v>2.7230737346611957</v>
      </c>
      <c r="I2488" s="2510">
        <v>2.4008685535322405</v>
      </c>
      <c r="J2488" s="2514">
        <v>4.245932253835312E-2</v>
      </c>
    </row>
    <row r="2489" spans="1:10" x14ac:dyDescent="0.2">
      <c r="A2489" s="923" t="s">
        <v>290</v>
      </c>
      <c r="B2489" s="2510">
        <v>1628.1181062329911</v>
      </c>
      <c r="C2489" s="2511">
        <v>12158464</v>
      </c>
      <c r="D2489" s="2512">
        <v>19795.415382381998</v>
      </c>
      <c r="E2489" s="2513">
        <v>7.9956818077731526</v>
      </c>
      <c r="F2489" s="2510">
        <v>6.2428493886393532</v>
      </c>
      <c r="G2489" s="2512">
        <v>0.12244665926342813</v>
      </c>
      <c r="H2489" s="2513">
        <v>27.508795759005601</v>
      </c>
      <c r="I2489" s="2510">
        <v>24.253842943241093</v>
      </c>
      <c r="J2489" s="2514">
        <v>0.42892883027958922</v>
      </c>
    </row>
    <row r="2490" spans="1:10" x14ac:dyDescent="0.2">
      <c r="A2490" s="923" t="s">
        <v>75</v>
      </c>
      <c r="B2490" s="2510">
        <v>1622.4318937670091</v>
      </c>
      <c r="C2490" s="2511">
        <v>13258464</v>
      </c>
      <c r="D2490" s="2512">
        <v>21510.954855961714</v>
      </c>
      <c r="E2490" s="2513">
        <v>7.9677568400479428</v>
      </c>
      <c r="F2490" s="2510">
        <v>6.2210461988823997</v>
      </c>
      <c r="G2490" s="2512">
        <v>0.12201901355538272</v>
      </c>
      <c r="H2490" s="2513">
        <v>29.892803575139524</v>
      </c>
      <c r="I2490" s="2510">
        <v>26.355765239459465</v>
      </c>
      <c r="J2490" s="2514">
        <v>0.46610129296788999</v>
      </c>
    </row>
    <row r="2491" spans="1:10" x14ac:dyDescent="0.2">
      <c r="A2491" s="923" t="s">
        <v>205</v>
      </c>
      <c r="B2491" s="2510">
        <v>834</v>
      </c>
      <c r="C2491" s="2511">
        <v>3219999.9999999995</v>
      </c>
      <c r="D2491" s="2512">
        <v>2685.4799999999996</v>
      </c>
      <c r="E2491" s="2513">
        <v>4.0957708179485914</v>
      </c>
      <c r="F2491" s="2510">
        <v>3.1978861792598607</v>
      </c>
      <c r="G2491" s="2512">
        <v>6.2723037987690772E-2</v>
      </c>
      <c r="H2491" s="2513">
        <v>3.7318904103746569</v>
      </c>
      <c r="I2491" s="2510">
        <v>3.2903179291293836</v>
      </c>
      <c r="J2491" s="2514">
        <v>5.818922073059446E-2</v>
      </c>
    </row>
    <row r="2492" spans="1:10" x14ac:dyDescent="0.2">
      <c r="A2492" s="923" t="s">
        <v>93</v>
      </c>
      <c r="B2492" s="2510">
        <v>1807</v>
      </c>
      <c r="C2492" s="2511">
        <v>120000</v>
      </c>
      <c r="D2492" s="2512">
        <v>216.84</v>
      </c>
      <c r="E2492" s="2513">
        <v>8.8741701055552813</v>
      </c>
      <c r="F2492" s="2510">
        <v>6.9287533883963652</v>
      </c>
      <c r="G2492" s="2512">
        <v>0.13589991563999665</v>
      </c>
      <c r="H2492" s="2513">
        <v>0.30133276605509657</v>
      </c>
      <c r="I2492" s="2510">
        <v>0.26567784520920495</v>
      </c>
      <c r="J2492" s="2514">
        <v>4.69850850619707E-3</v>
      </c>
    </row>
    <row r="2493" spans="1:10" x14ac:dyDescent="0.2">
      <c r="A2493" s="897" t="s">
        <v>219</v>
      </c>
      <c r="B2493" s="2510">
        <v>1632</v>
      </c>
      <c r="C2493" s="2511">
        <v>934000</v>
      </c>
      <c r="D2493" s="2512">
        <v>1524.288</v>
      </c>
      <c r="E2493" s="2513">
        <v>8.0147457732519189</v>
      </c>
      <c r="F2493" s="2510">
        <v>6.2577341061775709</v>
      </c>
      <c r="G2493" s="2512">
        <v>0.12273860670972583</v>
      </c>
      <c r="H2493" s="2513">
        <v>2.118234270912152</v>
      </c>
      <c r="I2493" s="2510">
        <v>1.8675961599255144</v>
      </c>
      <c r="J2493" s="2514">
        <v>3.3028408660275399E-2</v>
      </c>
    </row>
    <row r="2494" spans="1:10" x14ac:dyDescent="0.2">
      <c r="A2494" s="2515" t="s">
        <v>1839</v>
      </c>
      <c r="B2494" s="2516">
        <v>7766.6379999999999</v>
      </c>
      <c r="C2494" s="2515"/>
      <c r="D2494" s="2517">
        <v>47692.510606343712</v>
      </c>
      <c r="E2494" s="2518">
        <v>38.141929585096655</v>
      </c>
      <c r="F2494" s="2516">
        <v>29.780364891504135</v>
      </c>
      <c r="G2494" s="2517">
        <v>0.58410926895760507</v>
      </c>
      <c r="H2494" s="2518">
        <v>66.276130516148228</v>
      </c>
      <c r="I2494" s="2516">
        <v>58.434068670496906</v>
      </c>
      <c r="J2494" s="2519">
        <v>1.0334055836828993</v>
      </c>
    </row>
    <row r="2495" spans="1:10" x14ac:dyDescent="0.2">
      <c r="A2495" s="923" t="s">
        <v>958</v>
      </c>
      <c r="B2495" s="2510">
        <v>1702.0928190000002</v>
      </c>
      <c r="C2495" s="2511">
        <v>2560000.0000000005</v>
      </c>
      <c r="D2495" s="2512">
        <v>4357.3576166400017</v>
      </c>
      <c r="E2495" s="2513">
        <v>8.3589713399281234</v>
      </c>
      <c r="F2495" s="2510">
        <v>6.5264977238579824</v>
      </c>
      <c r="G2495" s="2512">
        <v>0.12801011096488329</v>
      </c>
      <c r="H2495" s="2513">
        <v>6.0552233135647242</v>
      </c>
      <c r="I2495" s="2510">
        <v>5.3387446153607838</v>
      </c>
      <c r="J2495" s="2514">
        <v>9.4415614399214337E-2</v>
      </c>
    </row>
    <row r="2496" spans="1:10" x14ac:dyDescent="0.2">
      <c r="A2496" s="923" t="s">
        <v>959</v>
      </c>
      <c r="B2496" s="2510">
        <v>190.4</v>
      </c>
      <c r="C2496" s="2511">
        <v>1687000</v>
      </c>
      <c r="D2496" s="2512">
        <v>321.20479999999998</v>
      </c>
      <c r="E2496" s="2513">
        <v>0.93505367354605717</v>
      </c>
      <c r="F2496" s="2510">
        <v>0.73006897905404988</v>
      </c>
      <c r="G2496" s="2512">
        <v>1.431950411613468E-2</v>
      </c>
      <c r="H2496" s="2513">
        <v>0.44636382057818708</v>
      </c>
      <c r="I2496" s="2510">
        <v>0.39354823434261954</v>
      </c>
      <c r="J2496" s="2514">
        <v>6.9598943231476123E-3</v>
      </c>
    </row>
    <row r="2497" spans="1:10" x14ac:dyDescent="0.2">
      <c r="A2497" s="923" t="s">
        <v>960</v>
      </c>
      <c r="B2497" s="2510">
        <v>39.049999999999997</v>
      </c>
      <c r="C2497" s="2511">
        <v>1100000</v>
      </c>
      <c r="D2497" s="2512">
        <v>42.954999999999998</v>
      </c>
      <c r="E2497" s="2513">
        <v>0.19177440100826434</v>
      </c>
      <c r="F2497" s="2510">
        <v>0.14973315983225127</v>
      </c>
      <c r="G2497" s="2512">
        <v>2.9368520784404367E-3</v>
      </c>
      <c r="H2497" s="2513">
        <v>5.9692625742006421E-2</v>
      </c>
      <c r="I2497" s="2510">
        <v>5.2629551009783233E-2</v>
      </c>
      <c r="J2497" s="2514">
        <v>9.3075278031587861E-4</v>
      </c>
    </row>
    <row r="2498" spans="1:10" x14ac:dyDescent="0.2">
      <c r="A2498" s="923" t="s">
        <v>962</v>
      </c>
      <c r="B2498" s="2510">
        <v>544</v>
      </c>
      <c r="C2498" s="2511">
        <v>1265000.0000000002</v>
      </c>
      <c r="D2498" s="2512">
        <v>688.16000000000008</v>
      </c>
      <c r="E2498" s="2513">
        <v>2.6715819244173065</v>
      </c>
      <c r="F2498" s="2510">
        <v>2.0859113687258564</v>
      </c>
      <c r="G2498" s="2512">
        <v>4.0912868903241945E-2</v>
      </c>
      <c r="H2498" s="2513">
        <v>0.95630490817411573</v>
      </c>
      <c r="I2498" s="2510">
        <v>0.84315101438464524</v>
      </c>
      <c r="J2498" s="2514">
        <v>1.4911112403728903E-2</v>
      </c>
    </row>
    <row r="2499" spans="1:10" x14ac:dyDescent="0.2">
      <c r="A2499" s="923" t="s">
        <v>963</v>
      </c>
      <c r="B2499" s="2510">
        <v>0</v>
      </c>
      <c r="C2499" s="2511">
        <v>1750000</v>
      </c>
      <c r="D2499" s="2512">
        <v>0</v>
      </c>
      <c r="E2499" s="2513">
        <v>0</v>
      </c>
      <c r="F2499" s="2510">
        <v>0</v>
      </c>
      <c r="G2499" s="2512">
        <v>0</v>
      </c>
      <c r="H2499" s="2513">
        <v>0</v>
      </c>
      <c r="I2499" s="2510">
        <v>0</v>
      </c>
      <c r="J2499" s="2514">
        <v>0</v>
      </c>
    </row>
    <row r="2500" spans="1:10" x14ac:dyDescent="0.2">
      <c r="A2500" s="2159" t="s">
        <v>1497</v>
      </c>
      <c r="B2500" s="2510">
        <v>110</v>
      </c>
      <c r="C2500" s="2511">
        <v>5000000</v>
      </c>
      <c r="D2500" s="2512">
        <v>550</v>
      </c>
      <c r="E2500" s="2513">
        <v>0.54020958030497002</v>
      </c>
      <c r="F2500" s="2510">
        <v>0.42178354882324309</v>
      </c>
      <c r="G2500" s="2512">
        <v>8.2728227561702453E-3</v>
      </c>
      <c r="H2500" s="2513">
        <v>0.76431018875808487</v>
      </c>
      <c r="I2500" s="2510">
        <v>0.67387389257084818</v>
      </c>
      <c r="J2500" s="2514">
        <v>1.1917449171778215E-2</v>
      </c>
    </row>
    <row r="2501" spans="1:10" x14ac:dyDescent="0.2">
      <c r="A2501" s="2159" t="s">
        <v>1577</v>
      </c>
      <c r="B2501" s="2510">
        <v>0</v>
      </c>
      <c r="C2501" s="2511">
        <v>1749999.9999999998</v>
      </c>
      <c r="D2501" s="2512">
        <v>0</v>
      </c>
      <c r="E2501" s="2513">
        <v>0</v>
      </c>
      <c r="F2501" s="2510">
        <v>0</v>
      </c>
      <c r="G2501" s="2512">
        <v>0</v>
      </c>
      <c r="H2501" s="2513">
        <v>0</v>
      </c>
      <c r="I2501" s="2510">
        <v>0</v>
      </c>
      <c r="J2501" s="2514">
        <v>0</v>
      </c>
    </row>
    <row r="2502" spans="1:10" x14ac:dyDescent="0.2">
      <c r="A2502" s="923" t="s">
        <v>961</v>
      </c>
      <c r="B2502" s="2510">
        <v>0</v>
      </c>
      <c r="C2502" s="2511">
        <v>1321000</v>
      </c>
      <c r="D2502" s="2512">
        <v>0</v>
      </c>
      <c r="E2502" s="2513">
        <v>0</v>
      </c>
      <c r="F2502" s="2510">
        <v>0</v>
      </c>
      <c r="G2502" s="2512">
        <v>0</v>
      </c>
      <c r="H2502" s="2513">
        <v>0</v>
      </c>
      <c r="I2502" s="2510">
        <v>0</v>
      </c>
      <c r="J2502" s="2514">
        <v>0</v>
      </c>
    </row>
    <row r="2503" spans="1:10" x14ac:dyDescent="0.2">
      <c r="A2503" s="923" t="s">
        <v>966</v>
      </c>
      <c r="B2503" s="2510">
        <v>325</v>
      </c>
      <c r="C2503" s="2511">
        <v>2879999.9999999995</v>
      </c>
      <c r="D2503" s="2512">
        <v>935.99999999999989</v>
      </c>
      <c r="E2503" s="2513">
        <v>1.5960737599919572</v>
      </c>
      <c r="F2503" s="2510">
        <v>1.2461786669777637</v>
      </c>
      <c r="G2503" s="2512">
        <v>2.4442430870503001E-2</v>
      </c>
      <c r="H2503" s="2513">
        <v>1.3007169757773951</v>
      </c>
      <c r="I2503" s="2510">
        <v>1.1468108426296615</v>
      </c>
      <c r="J2503" s="2514">
        <v>2.0281331681426196E-2</v>
      </c>
    </row>
    <row r="2504" spans="1:10" x14ac:dyDescent="0.2">
      <c r="A2504" s="923" t="s">
        <v>965</v>
      </c>
      <c r="B2504" s="2510">
        <v>192.6</v>
      </c>
      <c r="C2504" s="2511">
        <v>1976000.0000000002</v>
      </c>
      <c r="D2504" s="2512">
        <v>380.57760000000007</v>
      </c>
      <c r="E2504" s="2513">
        <v>0.94585786515215664</v>
      </c>
      <c r="F2504" s="2510">
        <v>0.73850465003051469</v>
      </c>
      <c r="G2504" s="2512">
        <v>1.4484960571258084E-2</v>
      </c>
      <c r="H2504" s="2513">
        <v>0.52887152235108892</v>
      </c>
      <c r="I2504" s="2510">
        <v>0.4662932886132205</v>
      </c>
      <c r="J2504" s="2514">
        <v>8.2463894616678947E-3</v>
      </c>
    </row>
    <row r="2505" spans="1:10" x14ac:dyDescent="0.2">
      <c r="A2505" s="923" t="s">
        <v>1010</v>
      </c>
      <c r="B2505" s="2510">
        <v>0</v>
      </c>
      <c r="C2505" s="2511">
        <v>1299999.9999999998</v>
      </c>
      <c r="D2505" s="2512">
        <v>0</v>
      </c>
      <c r="E2505" s="2513">
        <v>0</v>
      </c>
      <c r="F2505" s="2510">
        <v>0</v>
      </c>
      <c r="G2505" s="2512">
        <v>0</v>
      </c>
      <c r="H2505" s="2513">
        <v>0</v>
      </c>
      <c r="I2505" s="2510">
        <v>0</v>
      </c>
      <c r="J2505" s="2514">
        <v>0</v>
      </c>
    </row>
    <row r="2506" spans="1:10" x14ac:dyDescent="0.2">
      <c r="A2506" s="923" t="s">
        <v>1011</v>
      </c>
      <c r="B2506" s="2510">
        <v>0</v>
      </c>
      <c r="C2506" s="2511">
        <v>1674000</v>
      </c>
      <c r="D2506" s="2512">
        <v>0</v>
      </c>
      <c r="E2506" s="2513">
        <v>0</v>
      </c>
      <c r="F2506" s="2510">
        <v>0</v>
      </c>
      <c r="G2506" s="2512">
        <v>0</v>
      </c>
      <c r="H2506" s="2513">
        <v>0</v>
      </c>
      <c r="I2506" s="2510">
        <v>0</v>
      </c>
      <c r="J2506" s="2514">
        <v>0</v>
      </c>
    </row>
    <row r="2507" spans="1:10" x14ac:dyDescent="0.2">
      <c r="A2507" s="923" t="s">
        <v>967</v>
      </c>
      <c r="B2507" s="2510">
        <v>91</v>
      </c>
      <c r="C2507" s="2511">
        <v>2320999.9999999995</v>
      </c>
      <c r="D2507" s="2512">
        <v>211.21099999999998</v>
      </c>
      <c r="E2507" s="2513">
        <v>0.44690065279774799</v>
      </c>
      <c r="F2507" s="2510">
        <v>0.34893002675377377</v>
      </c>
      <c r="G2507" s="2512">
        <v>6.8438806437408402E-3</v>
      </c>
      <c r="H2507" s="2513">
        <v>0.29351039868687967</v>
      </c>
      <c r="I2507" s="2510">
        <v>0.2587810522250571</v>
      </c>
      <c r="J2507" s="2514">
        <v>4.5765388309462699E-3</v>
      </c>
    </row>
    <row r="2508" spans="1:10" x14ac:dyDescent="0.2">
      <c r="A2508" s="923" t="s">
        <v>968</v>
      </c>
      <c r="B2508" s="2510">
        <v>236.5</v>
      </c>
      <c r="C2508" s="2511">
        <v>1335000.0000000002</v>
      </c>
      <c r="D2508" s="2512">
        <v>315.72750000000008</v>
      </c>
      <c r="E2508" s="2513">
        <v>1.1614505976556857</v>
      </c>
      <c r="F2508" s="2510">
        <v>0.90683462996997266</v>
      </c>
      <c r="G2508" s="2512">
        <v>1.7786568925766029E-2</v>
      </c>
      <c r="H2508" s="2513">
        <v>0.43875226385657867</v>
      </c>
      <c r="I2508" s="2510">
        <v>0.38683730803029542</v>
      </c>
      <c r="J2508" s="2514">
        <v>6.841211697059286E-3</v>
      </c>
    </row>
    <row r="2509" spans="1:10" x14ac:dyDescent="0.2">
      <c r="A2509" s="923" t="s">
        <v>969</v>
      </c>
      <c r="B2509" s="2510">
        <v>1636.03</v>
      </c>
      <c r="C2509" s="2511">
        <v>1774999.9999999998</v>
      </c>
      <c r="D2509" s="2512">
        <v>2903.9532499999996</v>
      </c>
      <c r="E2509" s="2513">
        <v>8.0345370878758189</v>
      </c>
      <c r="F2509" s="2510">
        <v>6.2731867216480941</v>
      </c>
      <c r="G2509" s="2512">
        <v>0.12304169285252005</v>
      </c>
      <c r="H2509" s="2513">
        <v>4.0354928302766426</v>
      </c>
      <c r="I2509" s="2510">
        <v>3.557996873493209</v>
      </c>
      <c r="J2509" s="2514">
        <v>6.2923118643809367E-2</v>
      </c>
    </row>
    <row r="2510" spans="1:10" x14ac:dyDescent="0.2">
      <c r="A2510" s="923" t="s">
        <v>970</v>
      </c>
      <c r="B2510" s="2510">
        <v>39</v>
      </c>
      <c r="C2510" s="2511">
        <v>1821999.9999999995</v>
      </c>
      <c r="D2510" s="2512">
        <v>71.057999999999979</v>
      </c>
      <c r="E2510" s="2513">
        <v>0.19152885119903484</v>
      </c>
      <c r="F2510" s="2510">
        <v>0.14954144003733164</v>
      </c>
      <c r="G2510" s="2512">
        <v>2.9330917044603595E-3</v>
      </c>
      <c r="H2510" s="2513">
        <v>9.8746097077767228E-2</v>
      </c>
      <c r="I2510" s="2510">
        <v>8.7062056469635107E-2</v>
      </c>
      <c r="J2510" s="2514">
        <v>1.5396910968149384E-3</v>
      </c>
    </row>
    <row r="2511" spans="1:10" x14ac:dyDescent="0.2">
      <c r="A2511" s="923" t="s">
        <v>971</v>
      </c>
      <c r="B2511" s="2510">
        <v>167.2</v>
      </c>
      <c r="C2511" s="2511">
        <v>1470000</v>
      </c>
      <c r="D2511" s="2512">
        <v>245.78399999999996</v>
      </c>
      <c r="E2511" s="2513">
        <v>0.82111856206355438</v>
      </c>
      <c r="F2511" s="2510">
        <v>0.64111099421132944</v>
      </c>
      <c r="G2511" s="2512">
        <v>1.2574690589378773E-2</v>
      </c>
      <c r="H2511" s="2513">
        <v>0.34155493715221291</v>
      </c>
      <c r="I2511" s="2510">
        <v>0.30114076511206056</v>
      </c>
      <c r="J2511" s="2514">
        <v>5.3256696858842477E-3</v>
      </c>
    </row>
    <row r="2512" spans="1:10" x14ac:dyDescent="0.2">
      <c r="A2512" s="923" t="s">
        <v>972</v>
      </c>
      <c r="B2512" s="2510">
        <v>0</v>
      </c>
      <c r="C2512" s="2511">
        <v>1270000</v>
      </c>
      <c r="D2512" s="2512">
        <v>0</v>
      </c>
      <c r="E2512" s="2513">
        <v>0</v>
      </c>
      <c r="F2512" s="2510">
        <v>0</v>
      </c>
      <c r="G2512" s="2512">
        <v>0</v>
      </c>
      <c r="H2512" s="2513">
        <v>0</v>
      </c>
      <c r="I2512" s="2510">
        <v>0</v>
      </c>
      <c r="J2512" s="2514">
        <v>0</v>
      </c>
    </row>
    <row r="2513" spans="1:10" x14ac:dyDescent="0.2">
      <c r="A2513" s="923" t="s">
        <v>973</v>
      </c>
      <c r="B2513" s="2510">
        <v>287.5</v>
      </c>
      <c r="C2513" s="2511">
        <v>7096999.9999999981</v>
      </c>
      <c r="D2513" s="2512">
        <v>2040.3874999999996</v>
      </c>
      <c r="E2513" s="2513">
        <v>1.4119114030698081</v>
      </c>
      <c r="F2513" s="2510">
        <v>1.1023888207880217</v>
      </c>
      <c r="G2513" s="2512">
        <v>2.162215038544496E-2</v>
      </c>
      <c r="H2513" s="2513">
        <v>2.8354344641175206</v>
      </c>
      <c r="I2513" s="2510">
        <v>2.4999343035961838</v>
      </c>
      <c r="J2513" s="2514">
        <v>4.4211298767239303E-2</v>
      </c>
    </row>
    <row r="2514" spans="1:10" x14ac:dyDescent="0.2">
      <c r="A2514" s="923" t="s">
        <v>293</v>
      </c>
      <c r="B2514" s="2510">
        <v>57.949999999999996</v>
      </c>
      <c r="C2514" s="2511">
        <v>1855999.9999999998</v>
      </c>
      <c r="D2514" s="2512">
        <v>107.55519999999999</v>
      </c>
      <c r="E2514" s="2513">
        <v>0.2845922288970274</v>
      </c>
      <c r="F2514" s="2510">
        <v>0.22220324231188121</v>
      </c>
      <c r="G2514" s="2512">
        <v>4.3582734429096883E-3</v>
      </c>
      <c r="H2514" s="2513">
        <v>0.14946460947984283</v>
      </c>
      <c r="I2514" s="2510">
        <v>0.13177934780042921</v>
      </c>
      <c r="J2514" s="2514">
        <v>2.3305156893826183E-3</v>
      </c>
    </row>
    <row r="2515" spans="1:10" x14ac:dyDescent="0.2">
      <c r="A2515" s="897" t="s">
        <v>975</v>
      </c>
      <c r="B2515" s="2510">
        <v>3666.2999999999997</v>
      </c>
      <c r="C2515" s="2511">
        <v>1652000.0000000005</v>
      </c>
      <c r="D2515" s="2512">
        <v>6056.7276000000011</v>
      </c>
      <c r="E2515" s="2513">
        <v>18.005185311564649</v>
      </c>
      <c r="F2515" s="2510">
        <v>14.058045682278692</v>
      </c>
      <c r="G2515" s="2512">
        <v>0.27573318246315426</v>
      </c>
      <c r="H2515" s="2513">
        <v>8.4167611185678233</v>
      </c>
      <c r="I2515" s="2510">
        <v>7.4208556437332565</v>
      </c>
      <c r="J2515" s="2514">
        <v>0.13123771512782959</v>
      </c>
    </row>
    <row r="2516" spans="1:10" x14ac:dyDescent="0.2">
      <c r="A2516" s="923" t="s">
        <v>1161</v>
      </c>
      <c r="B2516" s="2510">
        <v>0</v>
      </c>
      <c r="C2516" s="2511">
        <v>0</v>
      </c>
      <c r="D2516" s="2512">
        <v>0</v>
      </c>
      <c r="E2516" s="2513">
        <v>0</v>
      </c>
      <c r="F2516" s="2510">
        <v>0</v>
      </c>
      <c r="G2516" s="2512">
        <v>0</v>
      </c>
      <c r="H2516" s="2513">
        <v>0</v>
      </c>
      <c r="I2516" s="2510">
        <v>0</v>
      </c>
      <c r="J2516" s="2514">
        <v>0</v>
      </c>
    </row>
    <row r="2517" spans="1:10" x14ac:dyDescent="0.2">
      <c r="A2517" s="2515" t="s">
        <v>294</v>
      </c>
      <c r="B2517" s="2516">
        <v>9284.6228190000002</v>
      </c>
      <c r="C2517" s="2515"/>
      <c r="D2517" s="2517">
        <v>19228.659066640001</v>
      </c>
      <c r="E2517" s="2518">
        <v>45.596747239472165</v>
      </c>
      <c r="F2517" s="2516">
        <v>35.600919655300757</v>
      </c>
      <c r="G2517" s="2517">
        <v>0.69827308126800669</v>
      </c>
      <c r="H2517" s="2518">
        <v>26.721200074160866</v>
      </c>
      <c r="I2517" s="2516">
        <v>23.559438789371686</v>
      </c>
      <c r="J2517" s="2519">
        <v>0.41664830376024459</v>
      </c>
    </row>
    <row r="2518" spans="1:10" x14ac:dyDescent="0.2">
      <c r="A2518" s="2520" t="s">
        <v>1840</v>
      </c>
      <c r="B2518" s="2521">
        <v>17051.260818999999</v>
      </c>
      <c r="C2518" s="2520"/>
      <c r="D2518" s="2522">
        <v>66921.169672983713</v>
      </c>
      <c r="E2518" s="2523">
        <v>83.738676824568813</v>
      </c>
      <c r="F2518" s="2521">
        <v>65.381284546804892</v>
      </c>
      <c r="G2518" s="2522">
        <v>1.2823823502256118</v>
      </c>
      <c r="H2518" s="2523">
        <v>92.99733059030909</v>
      </c>
      <c r="I2518" s="2521">
        <v>81.993507459868582</v>
      </c>
      <c r="J2518" s="2524">
        <v>1.4500538874431439</v>
      </c>
    </row>
    <row r="2519" spans="1:10" x14ac:dyDescent="0.2">
      <c r="A2519" s="2525" t="s">
        <v>200</v>
      </c>
      <c r="B2519" s="2526">
        <v>20362.467459</v>
      </c>
      <c r="C2519" s="2527"/>
      <c r="D2519" s="2528">
        <v>71960.312460793706</v>
      </c>
      <c r="E2519" s="2529">
        <v>100</v>
      </c>
      <c r="F2519" s="2526">
        <v>78.077761705952952</v>
      </c>
      <c r="G2519" s="2528">
        <v>1.531409856059921</v>
      </c>
      <c r="H2519" s="2529">
        <v>100</v>
      </c>
      <c r="I2519" s="2526">
        <v>88.167592488308287</v>
      </c>
      <c r="J2519" s="2530">
        <v>1.5592424838850683</v>
      </c>
    </row>
    <row r="2520" spans="1:10" x14ac:dyDescent="0.2">
      <c r="A2520" s="2550" t="s">
        <v>1857</v>
      </c>
      <c r="B2520" s="2510"/>
      <c r="C2520" s="2509"/>
      <c r="D2520" s="2512"/>
      <c r="E2520" s="2513"/>
      <c r="F2520" s="2510">
        <v>0</v>
      </c>
      <c r="G2520" s="2512"/>
      <c r="H2520" s="2513"/>
      <c r="I2520" s="2510">
        <v>0</v>
      </c>
      <c r="J2520" s="2514">
        <v>0</v>
      </c>
    </row>
    <row r="2521" spans="1:10" x14ac:dyDescent="0.2">
      <c r="A2521" s="2160" t="s">
        <v>1841</v>
      </c>
      <c r="B2521" s="2510">
        <v>0</v>
      </c>
      <c r="C2521" s="2511">
        <v>6074131.1697809063</v>
      </c>
      <c r="D2521" s="2512">
        <v>0</v>
      </c>
      <c r="E2521" s="2513">
        <v>0</v>
      </c>
      <c r="F2521" s="2510">
        <v>0</v>
      </c>
      <c r="G2521" s="2512">
        <v>0</v>
      </c>
      <c r="H2521" s="2513">
        <v>0</v>
      </c>
      <c r="I2521" s="2510">
        <v>0</v>
      </c>
      <c r="J2521" s="2514">
        <v>0</v>
      </c>
    </row>
    <row r="2522" spans="1:10" x14ac:dyDescent="0.2">
      <c r="A2522" s="2160" t="s">
        <v>1842</v>
      </c>
      <c r="B2522" s="2510">
        <v>5383.75</v>
      </c>
      <c r="C2522" s="2511">
        <v>1319748.8219296124</v>
      </c>
      <c r="D2522" s="2512">
        <v>7105.1977200635511</v>
      </c>
      <c r="E2522" s="2513">
        <v>96.373130267293888</v>
      </c>
      <c r="F2522" s="2510">
        <v>20.643428917973953</v>
      </c>
      <c r="G2522" s="2512">
        <v>0.40489826830483233</v>
      </c>
      <c r="H2522" s="2513">
        <v>83.1735942434712</v>
      </c>
      <c r="I2522" s="2510">
        <v>8.7054677183722546</v>
      </c>
      <c r="J2522" s="2514">
        <v>0.15395605942598514</v>
      </c>
    </row>
    <row r="2523" spans="1:10" x14ac:dyDescent="0.2">
      <c r="A2523" s="2547" t="s">
        <v>316</v>
      </c>
      <c r="B2523" s="2516">
        <v>5383.75</v>
      </c>
      <c r="C2523" s="2515"/>
      <c r="D2523" s="2517">
        <v>7105.1977200635511</v>
      </c>
      <c r="E2523" s="2518">
        <v>96.373130267293888</v>
      </c>
      <c r="F2523" s="2516">
        <v>20.643428917973953</v>
      </c>
      <c r="G2523" s="2517">
        <v>0.40489826830483233</v>
      </c>
      <c r="H2523" s="2518">
        <v>83.1735942434712</v>
      </c>
      <c r="I2523" s="2516">
        <v>8.7054677183722546</v>
      </c>
      <c r="J2523" s="2519">
        <v>0.15395605942598514</v>
      </c>
    </row>
    <row r="2524" spans="1:10" x14ac:dyDescent="0.2">
      <c r="A2524" s="2160" t="s">
        <v>1843</v>
      </c>
      <c r="B2524" s="2510">
        <v>0</v>
      </c>
      <c r="C2524" s="2511">
        <v>7593939.7198018646</v>
      </c>
      <c r="D2524" s="2512">
        <v>0</v>
      </c>
      <c r="E2524" s="2513">
        <v>0</v>
      </c>
      <c r="F2524" s="2510">
        <v>0</v>
      </c>
      <c r="G2524" s="2512">
        <v>0</v>
      </c>
      <c r="H2524" s="2513">
        <v>0</v>
      </c>
      <c r="I2524" s="2510">
        <v>0</v>
      </c>
      <c r="J2524" s="2514">
        <v>0</v>
      </c>
    </row>
    <row r="2525" spans="1:10" x14ac:dyDescent="0.2">
      <c r="A2525" s="2547" t="s">
        <v>322</v>
      </c>
      <c r="B2525" s="2516">
        <v>0</v>
      </c>
      <c r="C2525" s="2531"/>
      <c r="D2525" s="2517">
        <v>0</v>
      </c>
      <c r="E2525" s="2518">
        <v>0</v>
      </c>
      <c r="F2525" s="2516">
        <v>0</v>
      </c>
      <c r="G2525" s="2517">
        <v>0</v>
      </c>
      <c r="H2525" s="2518">
        <v>0</v>
      </c>
      <c r="I2525" s="2516">
        <v>0</v>
      </c>
      <c r="J2525" s="2519">
        <v>0</v>
      </c>
    </row>
    <row r="2526" spans="1:10" x14ac:dyDescent="0.2">
      <c r="A2526" s="2160" t="s">
        <v>1543</v>
      </c>
      <c r="B2526" s="2510">
        <v>89.1</v>
      </c>
      <c r="C2526" s="2511">
        <v>8640000</v>
      </c>
      <c r="D2526" s="2512">
        <v>769.82399999999996</v>
      </c>
      <c r="E2526" s="2513">
        <v>1.5949562863832618</v>
      </c>
      <c r="F2526" s="2510">
        <v>0.3416446745468269</v>
      </c>
      <c r="G2526" s="2512">
        <v>6.7009864324978985E-3</v>
      </c>
      <c r="H2526" s="2513">
        <v>9.0115759669969151</v>
      </c>
      <c r="I2526" s="2510">
        <v>0.94320780995356468</v>
      </c>
      <c r="J2526" s="2514">
        <v>1.668061525675453E-2</v>
      </c>
    </row>
    <row r="2527" spans="1:10" x14ac:dyDescent="0.2">
      <c r="A2527" s="2160" t="s">
        <v>212</v>
      </c>
      <c r="B2527" s="2510">
        <v>108.75</v>
      </c>
      <c r="C2527" s="2511">
        <v>4816000</v>
      </c>
      <c r="D2527" s="2512">
        <v>523.74</v>
      </c>
      <c r="E2527" s="2513">
        <v>1.9467059050974158</v>
      </c>
      <c r="F2527" s="2510">
        <v>0.4169905539502517</v>
      </c>
      <c r="G2527" s="2512">
        <v>8.1788134066683119E-3</v>
      </c>
      <c r="H2527" s="2513">
        <v>6.130911477110307</v>
      </c>
      <c r="I2527" s="2510">
        <v>0.64169947726373822</v>
      </c>
      <c r="J2527" s="2514">
        <v>1.1348445144049313E-2</v>
      </c>
    </row>
    <row r="2528" spans="1:10" x14ac:dyDescent="0.2">
      <c r="A2528" s="2547" t="s">
        <v>317</v>
      </c>
      <c r="B2528" s="2516">
        <v>197.85</v>
      </c>
      <c r="C2528" s="2531"/>
      <c r="D2528" s="2517">
        <v>1293.5639999999999</v>
      </c>
      <c r="E2528" s="2518">
        <v>3.5416621914806776</v>
      </c>
      <c r="F2528" s="2516">
        <v>0.75863522849707854</v>
      </c>
      <c r="G2528" s="2517">
        <v>1.4879799839166208E-2</v>
      </c>
      <c r="H2528" s="2518">
        <v>15.142487444107221</v>
      </c>
      <c r="I2528" s="2516">
        <v>1.5849072872173027</v>
      </c>
      <c r="J2528" s="2519">
        <v>2.802906040080384E-2</v>
      </c>
    </row>
    <row r="2529" spans="1:10" x14ac:dyDescent="0.2">
      <c r="A2529" s="2160" t="s">
        <v>1844</v>
      </c>
      <c r="B2529" s="2510">
        <v>4.76</v>
      </c>
      <c r="C2529" s="2511">
        <v>30220717.109895468</v>
      </c>
      <c r="D2529" s="2512">
        <v>143.85061344310242</v>
      </c>
      <c r="E2529" s="2513">
        <v>8.5207541225413311E-2</v>
      </c>
      <c r="F2529" s="2510">
        <v>1.8251724476351244E-2</v>
      </c>
      <c r="G2529" s="2512">
        <v>3.5798760290336697E-4</v>
      </c>
      <c r="H2529" s="2513">
        <v>1.6839183124215733</v>
      </c>
      <c r="I2529" s="2510">
        <v>0.17624940514474147</v>
      </c>
      <c r="J2529" s="2514">
        <v>3.1169679527950711E-3</v>
      </c>
    </row>
    <row r="2530" spans="1:10" x14ac:dyDescent="0.2">
      <c r="A2530" s="2547" t="s">
        <v>318</v>
      </c>
      <c r="B2530" s="2516">
        <v>4.76</v>
      </c>
      <c r="C2530" s="2515"/>
      <c r="D2530" s="2517">
        <v>143.85061344310242</v>
      </c>
      <c r="E2530" s="2518">
        <v>8.5207541225413311E-2</v>
      </c>
      <c r="F2530" s="2516">
        <v>1.8251724476351244E-2</v>
      </c>
      <c r="G2530" s="2517">
        <v>3.5798760290336697E-4</v>
      </c>
      <c r="H2530" s="2518">
        <v>1.6839183124215733</v>
      </c>
      <c r="I2530" s="2516">
        <v>0.17624940514474147</v>
      </c>
      <c r="J2530" s="2519">
        <v>3.1169679527950711E-3</v>
      </c>
    </row>
    <row r="2531" spans="1:10" x14ac:dyDescent="0.2">
      <c r="A2531" s="2525" t="s">
        <v>136</v>
      </c>
      <c r="B2531" s="2526">
        <v>5586.3600000000006</v>
      </c>
      <c r="C2531" s="2527"/>
      <c r="D2531" s="2528">
        <v>8542.6123335066532</v>
      </c>
      <c r="E2531" s="2529">
        <v>99.999999999999986</v>
      </c>
      <c r="F2531" s="2526">
        <v>21.420315870947384</v>
      </c>
      <c r="G2531" s="2528">
        <v>0.42013605574690199</v>
      </c>
      <c r="H2531" s="2529">
        <v>99.999999999999986</v>
      </c>
      <c r="I2531" s="2526">
        <v>10.466624410734299</v>
      </c>
      <c r="J2531" s="2530">
        <v>0.18510208777958403</v>
      </c>
    </row>
    <row r="2532" spans="1:10" x14ac:dyDescent="0.2">
      <c r="A2532" s="2550" t="s">
        <v>1858</v>
      </c>
      <c r="B2532" s="2510"/>
      <c r="C2532" s="2509"/>
      <c r="D2532" s="2512"/>
      <c r="E2532" s="2513"/>
      <c r="F2532" s="2510">
        <v>0</v>
      </c>
      <c r="G2532" s="2512"/>
      <c r="H2532" s="2513"/>
      <c r="I2532" s="2510">
        <v>0</v>
      </c>
      <c r="J2532" s="2514">
        <v>0</v>
      </c>
    </row>
    <row r="2533" spans="1:10" x14ac:dyDescent="0.2">
      <c r="A2533" s="2159" t="s">
        <v>1545</v>
      </c>
      <c r="B2533" s="2510">
        <v>125</v>
      </c>
      <c r="C2533" s="2511">
        <v>8600000</v>
      </c>
      <c r="D2533" s="2512">
        <v>1075</v>
      </c>
      <c r="E2533" s="2513">
        <v>95.492742551566081</v>
      </c>
      <c r="F2533" s="2510">
        <v>0.4792994872991399</v>
      </c>
      <c r="G2533" s="2512">
        <v>9.4009349501934618E-3</v>
      </c>
      <c r="H2533" s="2513">
        <v>96.43677336012631</v>
      </c>
      <c r="I2533" s="2510">
        <v>1.3171171536612032</v>
      </c>
      <c r="J2533" s="2514">
        <v>2.3293196108475602E-2</v>
      </c>
    </row>
    <row r="2534" spans="1:10" x14ac:dyDescent="0.2">
      <c r="A2534" s="2159" t="s">
        <v>214</v>
      </c>
      <c r="B2534" s="2510">
        <v>4.4000000000000004</v>
      </c>
      <c r="C2534" s="2511">
        <v>6300000</v>
      </c>
      <c r="D2534" s="2512">
        <v>27.720000000000002</v>
      </c>
      <c r="E2534" s="2513">
        <v>3.3613445378151261</v>
      </c>
      <c r="F2534" s="2510">
        <v>1.6871341952929723E-2</v>
      </c>
      <c r="G2534" s="2512">
        <v>3.3091291024680983E-4</v>
      </c>
      <c r="H2534" s="2513">
        <v>2.4867231232955365</v>
      </c>
      <c r="I2534" s="2510">
        <v>3.396324418557075E-2</v>
      </c>
      <c r="J2534" s="2514">
        <v>6.0063943825762207E-4</v>
      </c>
    </row>
    <row r="2535" spans="1:10" x14ac:dyDescent="0.2">
      <c r="A2535" s="2159" t="s">
        <v>215</v>
      </c>
      <c r="B2535" s="2510">
        <v>0</v>
      </c>
      <c r="C2535" s="2511">
        <v>6000000</v>
      </c>
      <c r="D2535" s="2512">
        <v>0</v>
      </c>
      <c r="E2535" s="2513">
        <v>0</v>
      </c>
      <c r="F2535" s="2510">
        <v>0</v>
      </c>
      <c r="G2535" s="2512">
        <v>0</v>
      </c>
      <c r="H2535" s="2513">
        <v>0</v>
      </c>
      <c r="I2535" s="2510">
        <v>0</v>
      </c>
      <c r="J2535" s="2514">
        <v>0</v>
      </c>
    </row>
    <row r="2536" spans="1:10" x14ac:dyDescent="0.2">
      <c r="A2536" s="2159" t="s">
        <v>216</v>
      </c>
      <c r="B2536" s="2510">
        <v>0</v>
      </c>
      <c r="C2536" s="2511">
        <v>15600000</v>
      </c>
      <c r="D2536" s="2512">
        <v>0</v>
      </c>
      <c r="E2536" s="2513">
        <v>0</v>
      </c>
      <c r="F2536" s="2510">
        <v>0</v>
      </c>
      <c r="G2536" s="2512">
        <v>0</v>
      </c>
      <c r="H2536" s="2513">
        <v>0</v>
      </c>
      <c r="I2536" s="2510">
        <v>0</v>
      </c>
      <c r="J2536" s="2514">
        <v>0</v>
      </c>
    </row>
    <row r="2537" spans="1:10" x14ac:dyDescent="0.2">
      <c r="A2537" s="2159" t="s">
        <v>1547</v>
      </c>
      <c r="B2537" s="2510">
        <v>1.5</v>
      </c>
      <c r="C2537" s="2511">
        <v>8000000</v>
      </c>
      <c r="D2537" s="2512">
        <v>12</v>
      </c>
      <c r="E2537" s="2513">
        <v>1.1459129106187929</v>
      </c>
      <c r="F2537" s="2510">
        <v>5.7515938475896783E-3</v>
      </c>
      <c r="G2537" s="2512">
        <v>1.1281121940232153E-4</v>
      </c>
      <c r="H2537" s="2513">
        <v>1.076503516578154</v>
      </c>
      <c r="I2537" s="2510">
        <v>1.4702703110636687E-2</v>
      </c>
      <c r="J2537" s="2514">
        <v>2.6001707283879741E-4</v>
      </c>
    </row>
    <row r="2538" spans="1:10" x14ac:dyDescent="0.2">
      <c r="A2538" s="2159" t="s">
        <v>1548</v>
      </c>
      <c r="B2538" s="2510">
        <v>0</v>
      </c>
      <c r="C2538" s="2511">
        <v>6000000</v>
      </c>
      <c r="D2538" s="2512">
        <v>0</v>
      </c>
      <c r="E2538" s="2513">
        <v>0</v>
      </c>
      <c r="F2538" s="2510">
        <v>0</v>
      </c>
      <c r="G2538" s="2512">
        <v>0</v>
      </c>
      <c r="H2538" s="2513">
        <v>0</v>
      </c>
      <c r="I2538" s="2510">
        <v>0</v>
      </c>
      <c r="J2538" s="2514">
        <v>0</v>
      </c>
    </row>
    <row r="2539" spans="1:10" x14ac:dyDescent="0.2">
      <c r="A2539" s="2525" t="s">
        <v>128</v>
      </c>
      <c r="B2539" s="2526">
        <v>130.9</v>
      </c>
      <c r="C2539" s="2527"/>
      <c r="D2539" s="2528">
        <v>1114.72</v>
      </c>
      <c r="E2539" s="2529">
        <v>100</v>
      </c>
      <c r="F2539" s="2526">
        <v>0.50192242309965929</v>
      </c>
      <c r="G2539" s="2528">
        <v>9.844659079842593E-3</v>
      </c>
      <c r="H2539" s="2529">
        <v>100</v>
      </c>
      <c r="I2539" s="2526">
        <v>1.3657831009574106</v>
      </c>
      <c r="J2539" s="2530">
        <v>2.4153852619572022E-2</v>
      </c>
    </row>
    <row r="2540" spans="1:10" ht="14.25" thickBot="1" x14ac:dyDescent="0.25">
      <c r="A2540" s="2533" t="s">
        <v>1845</v>
      </c>
      <c r="B2540" s="2526">
        <v>26079.727459000002</v>
      </c>
      <c r="C2540" s="2534"/>
      <c r="D2540" s="2528">
        <v>81617.644794300359</v>
      </c>
      <c r="E2540" s="2535"/>
      <c r="F2540" s="2536">
        <v>99.999999999999986</v>
      </c>
      <c r="G2540" s="2537">
        <v>1.9613905708866657</v>
      </c>
      <c r="H2540" s="2538"/>
      <c r="I2540" s="2536">
        <v>100</v>
      </c>
      <c r="J2540" s="2539">
        <v>1.7684984242842243</v>
      </c>
    </row>
    <row r="2541" spans="1:10" ht="15" thickBot="1" x14ac:dyDescent="0.25">
      <c r="A2541" s="2540" t="s">
        <v>1846</v>
      </c>
      <c r="B2541" s="2541">
        <v>1329654.982852824</v>
      </c>
      <c r="C2541" s="2542"/>
      <c r="D2541" s="2543">
        <v>4615081.5671398742</v>
      </c>
      <c r="E2541" s="2544"/>
      <c r="F2541" s="2101"/>
      <c r="G2541" s="2101"/>
      <c r="H2541" s="2101"/>
      <c r="I2541" s="2101"/>
      <c r="J2541" s="2101"/>
    </row>
    <row r="2542" spans="1:10" ht="16.5" thickBot="1" x14ac:dyDescent="0.3">
      <c r="A2542" s="2545" t="s">
        <v>1847</v>
      </c>
      <c r="B2542" s="2552">
        <v>1.9613905708866657</v>
      </c>
      <c r="C2542" s="2546"/>
      <c r="D2542" s="2553">
        <v>1.7684984242842243</v>
      </c>
      <c r="E2542" s="2544"/>
      <c r="F2542" s="2101"/>
      <c r="G2542" s="2101"/>
      <c r="H2542" s="2101"/>
      <c r="I2542" s="2101"/>
      <c r="J2542" s="2101"/>
    </row>
    <row r="2543" spans="1:10" x14ac:dyDescent="0.2">
      <c r="A2543" s="471" t="s">
        <v>2035</v>
      </c>
      <c r="B2543" s="375"/>
      <c r="C2543" s="375"/>
      <c r="D2543" s="1794"/>
      <c r="E2543" s="375"/>
      <c r="F2543" s="375"/>
      <c r="H2543" s="375"/>
      <c r="I2543" s="375"/>
      <c r="J2543" s="375"/>
    </row>
    <row r="2544" spans="1:10" x14ac:dyDescent="0.2">
      <c r="A2544" s="375" t="s">
        <v>1848</v>
      </c>
      <c r="B2544" s="375"/>
      <c r="C2544" s="375"/>
      <c r="D2544" s="375"/>
      <c r="E2544" s="375"/>
      <c r="F2544" s="375"/>
      <c r="G2544" s="375"/>
      <c r="H2544" s="375"/>
      <c r="I2544" s="375"/>
      <c r="J2544" s="375"/>
    </row>
    <row r="2545" spans="1:10" x14ac:dyDescent="0.2">
      <c r="A2545" s="375" t="s">
        <v>2036</v>
      </c>
      <c r="B2545" s="375"/>
      <c r="C2545" s="375"/>
      <c r="D2545" s="375"/>
      <c r="E2545" s="375"/>
      <c r="F2545" s="375"/>
      <c r="G2545" s="375"/>
      <c r="H2545" s="375"/>
      <c r="I2545" s="375"/>
      <c r="J2545" s="375"/>
    </row>
    <row r="2549" spans="1:10" ht="13.5" thickBot="1" x14ac:dyDescent="0.25">
      <c r="A2549" s="3564" t="s">
        <v>2033</v>
      </c>
      <c r="B2549" s="3564"/>
      <c r="C2549" s="3564"/>
      <c r="D2549" s="3564"/>
      <c r="E2549" s="3564"/>
      <c r="F2549" s="3564"/>
      <c r="G2549" s="3564"/>
      <c r="H2549" s="3564"/>
      <c r="I2549" s="3564"/>
      <c r="J2549" s="3564"/>
    </row>
    <row r="2550" spans="1:10" ht="13.5" customHeight="1" thickBot="1" x14ac:dyDescent="0.25">
      <c r="A2550" s="3569" t="s">
        <v>390</v>
      </c>
      <c r="B2550" s="3575" t="s">
        <v>1270</v>
      </c>
      <c r="C2550" s="3575" t="s">
        <v>1837</v>
      </c>
      <c r="D2550" s="3577" t="s">
        <v>1849</v>
      </c>
      <c r="E2550" s="3571" t="s">
        <v>1854</v>
      </c>
      <c r="F2550" s="3572"/>
      <c r="G2550" s="3573"/>
      <c r="H2550" s="3571" t="s">
        <v>1855</v>
      </c>
      <c r="I2550" s="3572"/>
      <c r="J2550" s="3574"/>
    </row>
    <row r="2551" spans="1:10" ht="13.5" customHeight="1" thickBot="1" x14ac:dyDescent="0.25">
      <c r="A2551" s="3570"/>
      <c r="B2551" s="3576"/>
      <c r="C2551" s="3576"/>
      <c r="D2551" s="3578"/>
      <c r="E2551" s="2500" t="s">
        <v>1853</v>
      </c>
      <c r="F2551" s="2499" t="s">
        <v>1229</v>
      </c>
      <c r="G2551" s="2501" t="s">
        <v>1838</v>
      </c>
      <c r="H2551" s="2500" t="s">
        <v>1853</v>
      </c>
      <c r="I2551" s="2499" t="s">
        <v>1229</v>
      </c>
      <c r="J2551" s="2502" t="s">
        <v>1838</v>
      </c>
    </row>
    <row r="2552" spans="1:10" x14ac:dyDescent="0.2">
      <c r="A2552" s="2551" t="s">
        <v>1856</v>
      </c>
      <c r="B2552" s="2503"/>
      <c r="C2552" s="2503"/>
      <c r="D2552" s="2504"/>
      <c r="E2552" s="2505"/>
      <c r="F2552" s="2506"/>
      <c r="G2552" s="2507"/>
      <c r="H2552" s="2505"/>
      <c r="I2552" s="2506"/>
      <c r="J2552" s="2508"/>
    </row>
    <row r="2553" spans="1:10" x14ac:dyDescent="0.2">
      <c r="A2553" s="923" t="s">
        <v>416</v>
      </c>
      <c r="B2553" s="2510">
        <v>0</v>
      </c>
      <c r="C2553" s="2511">
        <v>3800000</v>
      </c>
      <c r="D2553" s="2512">
        <v>0</v>
      </c>
      <c r="E2553" s="2513">
        <v>0</v>
      </c>
      <c r="F2553" s="2510">
        <v>0</v>
      </c>
      <c r="G2553" s="2512">
        <v>0</v>
      </c>
      <c r="H2553" s="2513">
        <v>0</v>
      </c>
      <c r="I2553" s="2510">
        <v>0</v>
      </c>
      <c r="J2553" s="2514">
        <v>0</v>
      </c>
    </row>
    <row r="2554" spans="1:10" x14ac:dyDescent="0.2">
      <c r="A2554" s="923" t="s">
        <v>417</v>
      </c>
      <c r="B2554" s="2510">
        <v>0</v>
      </c>
      <c r="C2554" s="2511">
        <v>1006400</v>
      </c>
      <c r="D2554" s="2512">
        <v>0</v>
      </c>
      <c r="E2554" s="2513">
        <v>0</v>
      </c>
      <c r="F2554" s="2510">
        <v>0</v>
      </c>
      <c r="G2554" s="2512">
        <v>0</v>
      </c>
      <c r="H2554" s="2513">
        <v>0</v>
      </c>
      <c r="I2554" s="2510">
        <v>0</v>
      </c>
      <c r="J2554" s="2514">
        <v>0</v>
      </c>
    </row>
    <row r="2555" spans="1:10" x14ac:dyDescent="0.2">
      <c r="A2555" s="923" t="s">
        <v>285</v>
      </c>
      <c r="B2555" s="2510">
        <v>12102.9</v>
      </c>
      <c r="C2555" s="2511">
        <v>1367762.75</v>
      </c>
      <c r="D2555" s="2512">
        <v>16553.895786975001</v>
      </c>
      <c r="E2555" s="2513">
        <v>17.540886117234962</v>
      </c>
      <c r="F2555" s="2510">
        <v>13.438437259943514</v>
      </c>
      <c r="G2555" s="2512">
        <v>0.91022860486957158</v>
      </c>
      <c r="H2555" s="2513">
        <v>5.0493717118044099</v>
      </c>
      <c r="I2555" s="2510">
        <v>3.9313145815229809</v>
      </c>
      <c r="J2555" s="2514">
        <v>0.35869129388397841</v>
      </c>
    </row>
    <row r="2556" spans="1:10" x14ac:dyDescent="0.2">
      <c r="A2556" s="923" t="s">
        <v>206</v>
      </c>
      <c r="B2556" s="2510">
        <v>2852.4</v>
      </c>
      <c r="C2556" s="2511">
        <v>5133502</v>
      </c>
      <c r="D2556" s="2512">
        <v>14642.801104800001</v>
      </c>
      <c r="E2556" s="2513">
        <v>4.1340194135951727</v>
      </c>
      <c r="F2556" s="2510">
        <v>3.1671581555051169</v>
      </c>
      <c r="G2556" s="2512">
        <v>0.21452181481545463</v>
      </c>
      <c r="H2556" s="2513">
        <v>4.4664377879152068</v>
      </c>
      <c r="I2556" s="2510">
        <v>3.4774568016149363</v>
      </c>
      <c r="J2556" s="2514">
        <v>0.3172815234525671</v>
      </c>
    </row>
    <row r="2557" spans="1:10" x14ac:dyDescent="0.2">
      <c r="A2557" s="923" t="s">
        <v>435</v>
      </c>
      <c r="B2557" s="2510">
        <v>0</v>
      </c>
      <c r="C2557" s="2511">
        <v>1029687.5</v>
      </c>
      <c r="D2557" s="2512">
        <v>0</v>
      </c>
      <c r="E2557" s="2513">
        <v>0</v>
      </c>
      <c r="F2557" s="2510">
        <v>0</v>
      </c>
      <c r="G2557" s="2512">
        <v>0</v>
      </c>
      <c r="H2557" s="2513">
        <v>0</v>
      </c>
      <c r="I2557" s="2510">
        <v>0</v>
      </c>
      <c r="J2557" s="2514">
        <v>0</v>
      </c>
    </row>
    <row r="2558" spans="1:10" x14ac:dyDescent="0.2">
      <c r="A2558" s="925" t="s">
        <v>437</v>
      </c>
      <c r="B2558" s="2510">
        <v>0</v>
      </c>
      <c r="C2558" s="2511">
        <v>7750000</v>
      </c>
      <c r="D2558" s="2512">
        <v>0</v>
      </c>
      <c r="E2558" s="2513">
        <v>0</v>
      </c>
      <c r="F2558" s="2510">
        <v>0</v>
      </c>
      <c r="G2558" s="2512">
        <v>0</v>
      </c>
      <c r="H2558" s="2513">
        <v>0</v>
      </c>
      <c r="I2558" s="2510">
        <v>0</v>
      </c>
      <c r="J2558" s="2514">
        <v>0</v>
      </c>
    </row>
    <row r="2559" spans="1:10" x14ac:dyDescent="0.2">
      <c r="A2559" s="2097" t="s">
        <v>436</v>
      </c>
      <c r="B2559" s="2510">
        <v>0</v>
      </c>
      <c r="C2559" s="2511">
        <v>0</v>
      </c>
      <c r="D2559" s="2512">
        <v>0</v>
      </c>
      <c r="E2559" s="2513">
        <v>0</v>
      </c>
      <c r="F2559" s="2510">
        <v>0</v>
      </c>
      <c r="G2559" s="2512">
        <v>0</v>
      </c>
      <c r="H2559" s="2513">
        <v>0</v>
      </c>
      <c r="I2559" s="2510">
        <v>0</v>
      </c>
      <c r="J2559" s="2514">
        <v>0</v>
      </c>
    </row>
    <row r="2560" spans="1:10" x14ac:dyDescent="0.2">
      <c r="A2560" s="2515" t="s">
        <v>286</v>
      </c>
      <c r="B2560" s="2516">
        <v>14955.3</v>
      </c>
      <c r="C2560" s="2515"/>
      <c r="D2560" s="2517">
        <v>31196.696891775002</v>
      </c>
      <c r="E2560" s="2518">
        <v>21.674905530830134</v>
      </c>
      <c r="F2560" s="2516">
        <v>16.605595415448633</v>
      </c>
      <c r="G2560" s="2517">
        <v>1.124750419685026</v>
      </c>
      <c r="H2560" s="2518">
        <v>9.5158094997196176</v>
      </c>
      <c r="I2560" s="2516">
        <v>7.4087713831379176</v>
      </c>
      <c r="J2560" s="2519">
        <v>0.67597281733654546</v>
      </c>
    </row>
    <row r="2561" spans="1:10" x14ac:dyDescent="0.2">
      <c r="A2561" s="931" t="s">
        <v>418</v>
      </c>
      <c r="B2561" s="2510">
        <v>576.34</v>
      </c>
      <c r="C2561" s="2511">
        <v>3883500</v>
      </c>
      <c r="D2561" s="2512">
        <v>2238.21639</v>
      </c>
      <c r="E2561" s="2513">
        <v>0.83529685487008887</v>
      </c>
      <c r="F2561" s="2510">
        <v>0.63993827350435395</v>
      </c>
      <c r="G2561" s="2512">
        <v>4.3345078793555994E-2</v>
      </c>
      <c r="H2561" s="2513">
        <v>0.68271461111017406</v>
      </c>
      <c r="I2561" s="2510">
        <v>0.53154452848096911</v>
      </c>
      <c r="J2561" s="2514">
        <v>4.8497872842301684E-2</v>
      </c>
    </row>
    <row r="2562" spans="1:10" x14ac:dyDescent="0.2">
      <c r="A2562" s="931" t="s">
        <v>419</v>
      </c>
      <c r="B2562" s="2510">
        <v>739</v>
      </c>
      <c r="C2562" s="2511">
        <v>1010499.9999999999</v>
      </c>
      <c r="D2562" s="2512">
        <v>746.75949999999989</v>
      </c>
      <c r="E2562" s="2513">
        <v>1.0710420511312693</v>
      </c>
      <c r="F2562" s="2510">
        <v>0.82054756588076061</v>
      </c>
      <c r="G2562" s="2512">
        <v>5.5578327425543736E-2</v>
      </c>
      <c r="H2562" s="2513">
        <v>0.22778120288687903</v>
      </c>
      <c r="I2562" s="2510">
        <v>0.17734475008298201</v>
      </c>
      <c r="J2562" s="2514">
        <v>1.6180851608713659E-2</v>
      </c>
    </row>
    <row r="2563" spans="1:10" x14ac:dyDescent="0.2">
      <c r="A2563" s="923" t="s">
        <v>97</v>
      </c>
      <c r="B2563" s="2510">
        <v>48.5</v>
      </c>
      <c r="C2563" s="2511">
        <v>998500</v>
      </c>
      <c r="D2563" s="2512">
        <v>48.427250000000001</v>
      </c>
      <c r="E2563" s="2513">
        <v>7.0291663707532565E-2</v>
      </c>
      <c r="F2563" s="2510">
        <v>5.3851903850090518E-2</v>
      </c>
      <c r="G2563" s="2512">
        <v>3.6475627606750625E-3</v>
      </c>
      <c r="H2563" s="2513">
        <v>1.4771579414126788E-2</v>
      </c>
      <c r="I2563" s="2510">
        <v>1.150078244529342E-2</v>
      </c>
      <c r="J2563" s="2514">
        <v>1.0493259825527211E-3</v>
      </c>
    </row>
    <row r="2564" spans="1:10" x14ac:dyDescent="0.2">
      <c r="A2564" s="923" t="s">
        <v>423</v>
      </c>
      <c r="B2564" s="2510">
        <v>408.6</v>
      </c>
      <c r="C2564" s="2511">
        <v>1897499.9999999998</v>
      </c>
      <c r="D2564" s="2512">
        <v>775.31849999999997</v>
      </c>
      <c r="E2564" s="2513">
        <v>0.59218915032778985</v>
      </c>
      <c r="F2564" s="2510">
        <v>0.4536884105803502</v>
      </c>
      <c r="G2564" s="2512">
        <v>3.0729776165192388E-2</v>
      </c>
      <c r="H2564" s="2513">
        <v>0.23649244576125342</v>
      </c>
      <c r="I2564" s="2510">
        <v>0.18412710600563165</v>
      </c>
      <c r="J2564" s="2514">
        <v>1.6799670573980595E-2</v>
      </c>
    </row>
    <row r="2565" spans="1:10" x14ac:dyDescent="0.2">
      <c r="A2565" s="923" t="s">
        <v>424</v>
      </c>
      <c r="B2565" s="2510">
        <v>572.4</v>
      </c>
      <c r="C2565" s="2511">
        <v>1520140</v>
      </c>
      <c r="D2565" s="2512">
        <v>870.12813600000004</v>
      </c>
      <c r="E2565" s="2513">
        <v>0.82958656301426048</v>
      </c>
      <c r="F2565" s="2510">
        <v>0.63556350028436714</v>
      </c>
      <c r="G2565" s="2512">
        <v>4.3048761323925891E-2</v>
      </c>
      <c r="H2565" s="2513">
        <v>0.26541186752066487</v>
      </c>
      <c r="I2565" s="2510">
        <v>0.20664304480772058</v>
      </c>
      <c r="J2565" s="2514">
        <v>1.8854014243116585E-2</v>
      </c>
    </row>
    <row r="2566" spans="1:10" x14ac:dyDescent="0.2">
      <c r="A2566" s="923" t="s">
        <v>429</v>
      </c>
      <c r="B2566" s="2510">
        <v>0</v>
      </c>
      <c r="C2566" s="2511">
        <v>1595500</v>
      </c>
      <c r="D2566" s="2512">
        <v>0</v>
      </c>
      <c r="E2566" s="2513">
        <v>0</v>
      </c>
      <c r="F2566" s="2510">
        <v>0</v>
      </c>
      <c r="G2566" s="2512">
        <v>0</v>
      </c>
      <c r="H2566" s="2513">
        <v>0</v>
      </c>
      <c r="I2566" s="2510">
        <v>0</v>
      </c>
      <c r="J2566" s="2514">
        <v>0</v>
      </c>
    </row>
    <row r="2567" spans="1:10" x14ac:dyDescent="0.2">
      <c r="A2567" s="923" t="s">
        <v>430</v>
      </c>
      <c r="B2567" s="2510">
        <v>0</v>
      </c>
      <c r="C2567" s="2511">
        <v>949000</v>
      </c>
      <c r="D2567" s="2512">
        <v>0</v>
      </c>
      <c r="E2567" s="2513">
        <v>0</v>
      </c>
      <c r="F2567" s="2510">
        <v>0</v>
      </c>
      <c r="G2567" s="2512">
        <v>0</v>
      </c>
      <c r="H2567" s="2513">
        <v>0</v>
      </c>
      <c r="I2567" s="2510">
        <v>0</v>
      </c>
      <c r="J2567" s="2514">
        <v>0</v>
      </c>
    </row>
    <row r="2568" spans="1:10" x14ac:dyDescent="0.2">
      <c r="A2568" s="923" t="s">
        <v>287</v>
      </c>
      <c r="B2568" s="2510">
        <v>452</v>
      </c>
      <c r="C2568" s="2511">
        <v>1286500.0000000002</v>
      </c>
      <c r="D2568" s="2512">
        <v>581.49800000000016</v>
      </c>
      <c r="E2568" s="2513">
        <v>0.65508931950112814</v>
      </c>
      <c r="F2568" s="2510">
        <v>0.50187753691218373</v>
      </c>
      <c r="G2568" s="2512">
        <v>3.3993780779899549E-2</v>
      </c>
      <c r="H2568" s="2513">
        <v>0.17737211768489644</v>
      </c>
      <c r="I2568" s="2510">
        <v>0.13809749656181664</v>
      </c>
      <c r="J2568" s="2514">
        <v>1.2599950651801254E-2</v>
      </c>
    </row>
    <row r="2569" spans="1:10" x14ac:dyDescent="0.2">
      <c r="A2569" s="923" t="s">
        <v>433</v>
      </c>
      <c r="B2569" s="2510">
        <v>434</v>
      </c>
      <c r="C2569" s="2511">
        <v>1540000</v>
      </c>
      <c r="D2569" s="2512">
        <v>668.36</v>
      </c>
      <c r="E2569" s="2513">
        <v>0.62900169173338405</v>
      </c>
      <c r="F2569" s="2510">
        <v>0.48189126331833571</v>
      </c>
      <c r="G2569" s="2512">
        <v>3.2640046147071694E-2</v>
      </c>
      <c r="H2569" s="2513">
        <v>0.20386730233960798</v>
      </c>
      <c r="I2569" s="2510">
        <v>0.15872598495963142</v>
      </c>
      <c r="J2569" s="2514">
        <v>1.4482084233544888E-2</v>
      </c>
    </row>
    <row r="2570" spans="1:10" x14ac:dyDescent="0.2">
      <c r="A2570" s="923" t="s">
        <v>434</v>
      </c>
      <c r="B2570" s="2510">
        <v>0</v>
      </c>
      <c r="C2570" s="2511">
        <v>905500</v>
      </c>
      <c r="D2570" s="2512">
        <v>0</v>
      </c>
      <c r="E2570" s="2513">
        <v>0</v>
      </c>
      <c r="F2570" s="2510">
        <v>0</v>
      </c>
      <c r="G2570" s="2512">
        <v>0</v>
      </c>
      <c r="H2570" s="2513">
        <v>0</v>
      </c>
      <c r="I2570" s="2510">
        <v>0</v>
      </c>
      <c r="J2570" s="2514">
        <v>0</v>
      </c>
    </row>
    <row r="2571" spans="1:10" x14ac:dyDescent="0.2">
      <c r="A2571" s="897" t="s">
        <v>99</v>
      </c>
      <c r="B2571" s="2510">
        <v>7869</v>
      </c>
      <c r="C2571" s="2511">
        <v>1688500</v>
      </c>
      <c r="D2571" s="2512">
        <v>13286.806500000001</v>
      </c>
      <c r="E2571" s="2513">
        <v>11.404641272465437</v>
      </c>
      <c r="F2571" s="2510">
        <v>8.7373326061105629</v>
      </c>
      <c r="G2571" s="2512">
        <v>0.59180765698457871</v>
      </c>
      <c r="H2571" s="2513">
        <v>4.0528239240280222</v>
      </c>
      <c r="I2571" s="2510">
        <v>3.1554273874566592</v>
      </c>
      <c r="J2571" s="2514">
        <v>0.28789971112545892</v>
      </c>
    </row>
    <row r="2572" spans="1:10" x14ac:dyDescent="0.2">
      <c r="A2572" s="2515" t="s">
        <v>288</v>
      </c>
      <c r="B2572" s="2516">
        <v>11099.84</v>
      </c>
      <c r="C2572" s="2515"/>
      <c r="D2572" s="2517">
        <v>19215.514276000002</v>
      </c>
      <c r="E2572" s="2518">
        <v>16.087138566750887</v>
      </c>
      <c r="F2572" s="2516">
        <v>12.324691060441003</v>
      </c>
      <c r="G2572" s="2517">
        <v>0.83479099038044313</v>
      </c>
      <c r="H2572" s="2518">
        <v>5.8612350507456252</v>
      </c>
      <c r="I2572" s="2516">
        <v>4.5634110808007042</v>
      </c>
      <c r="J2572" s="2519">
        <v>0.41636348126147033</v>
      </c>
    </row>
    <row r="2573" spans="1:10" x14ac:dyDescent="0.2">
      <c r="A2573" s="2520" t="s">
        <v>113</v>
      </c>
      <c r="B2573" s="2521">
        <v>26055.14</v>
      </c>
      <c r="C2573" s="2520"/>
      <c r="D2573" s="2522">
        <v>50412.211167775007</v>
      </c>
      <c r="E2573" s="2676">
        <v>37.762044097581025</v>
      </c>
      <c r="F2573" s="2677">
        <v>28.930286475889634</v>
      </c>
      <c r="G2573" s="2522">
        <v>1.9595414100654691</v>
      </c>
      <c r="H2573" s="2676">
        <v>15.377044550465243</v>
      </c>
      <c r="I2573" s="2677">
        <v>11.972182463938623</v>
      </c>
      <c r="J2573" s="2524">
        <v>1.0923362985980158</v>
      </c>
    </row>
    <row r="2574" spans="1:10" x14ac:dyDescent="0.2">
      <c r="A2574" s="923" t="s">
        <v>911</v>
      </c>
      <c r="B2574" s="2510">
        <v>0</v>
      </c>
      <c r="C2574" s="2511">
        <v>4620000.0000000009</v>
      </c>
      <c r="D2574" s="2512">
        <v>0</v>
      </c>
      <c r="E2574" s="2513">
        <v>0</v>
      </c>
      <c r="F2574" s="2510">
        <v>0</v>
      </c>
      <c r="G2574" s="2512">
        <v>0</v>
      </c>
      <c r="H2574" s="2513">
        <v>0</v>
      </c>
      <c r="I2574" s="2510">
        <v>0</v>
      </c>
      <c r="J2574" s="2514">
        <v>0</v>
      </c>
    </row>
    <row r="2575" spans="1:10" x14ac:dyDescent="0.2">
      <c r="A2575" s="923" t="s">
        <v>912</v>
      </c>
      <c r="B2575" s="2510">
        <v>248</v>
      </c>
      <c r="C2575" s="2511">
        <v>918000</v>
      </c>
      <c r="D2575" s="2512">
        <v>227.66399999999999</v>
      </c>
      <c r="E2575" s="2513">
        <v>0.35942953813336237</v>
      </c>
      <c r="F2575" s="2510">
        <v>0.27536643618190609</v>
      </c>
      <c r="G2575" s="2512">
        <v>1.8651454941183823E-2</v>
      </c>
      <c r="H2575" s="2513">
        <v>6.944348183590357E-2</v>
      </c>
      <c r="I2575" s="2510">
        <v>5.4066958884208392E-2</v>
      </c>
      <c r="J2575" s="2514">
        <v>4.9330439058976648E-3</v>
      </c>
    </row>
    <row r="2576" spans="1:10" x14ac:dyDescent="0.2">
      <c r="A2576" s="923" t="s">
        <v>913</v>
      </c>
      <c r="B2576" s="2510">
        <v>102</v>
      </c>
      <c r="C2576" s="2511">
        <v>1310000.0000000002</v>
      </c>
      <c r="D2576" s="2512">
        <v>133.62000000000003</v>
      </c>
      <c r="E2576" s="2513">
        <v>0.14782989068388289</v>
      </c>
      <c r="F2576" s="2510">
        <v>0.1132555503651388</v>
      </c>
      <c r="G2576" s="2512">
        <v>7.6711629193578646E-3</v>
      </c>
      <c r="H2576" s="2513">
        <v>4.0757599106197896E-2</v>
      </c>
      <c r="I2576" s="2510">
        <v>3.1732847732219092E-2</v>
      </c>
      <c r="J2576" s="2514">
        <v>2.8952901060600097E-3</v>
      </c>
    </row>
    <row r="2577" spans="1:10" x14ac:dyDescent="0.2">
      <c r="A2577" s="897" t="s">
        <v>914</v>
      </c>
      <c r="B2577" s="2510">
        <v>2772</v>
      </c>
      <c r="C2577" s="2511">
        <v>1335000</v>
      </c>
      <c r="D2577" s="2512">
        <v>3700.62</v>
      </c>
      <c r="E2577" s="2513">
        <v>4.0174946762325821</v>
      </c>
      <c r="F2577" s="2510">
        <v>3.077886133452596</v>
      </c>
      <c r="G2577" s="2512">
        <v>0.20847513345549018</v>
      </c>
      <c r="H2577" s="2513">
        <v>1.1287860081153871</v>
      </c>
      <c r="I2577" s="2510">
        <v>0.8788445664930743</v>
      </c>
      <c r="J2577" s="2514">
        <v>8.0185365007392539E-2</v>
      </c>
    </row>
    <row r="2578" spans="1:10" x14ac:dyDescent="0.2">
      <c r="A2578" s="2520" t="s">
        <v>289</v>
      </c>
      <c r="B2578" s="2521">
        <v>3122</v>
      </c>
      <c r="C2578" s="2520"/>
      <c r="D2578" s="2522">
        <v>4061.904</v>
      </c>
      <c r="E2578" s="2676">
        <v>4.5247541050498272</v>
      </c>
      <c r="F2578" s="2677">
        <v>3.466508119999641</v>
      </c>
      <c r="G2578" s="2522">
        <v>0.23479775131603187</v>
      </c>
      <c r="H2578" s="2676">
        <v>1.2389870890574886</v>
      </c>
      <c r="I2578" s="2677">
        <v>0.96464437310950168</v>
      </c>
      <c r="J2578" s="2524">
        <v>8.8013699019350217E-2</v>
      </c>
    </row>
    <row r="2579" spans="1:10" x14ac:dyDescent="0.2">
      <c r="A2579" s="923" t="s">
        <v>952</v>
      </c>
      <c r="B2579" s="2510">
        <v>38.520000000000003</v>
      </c>
      <c r="C2579" s="2511">
        <v>8061000.0000000028</v>
      </c>
      <c r="D2579" s="2512">
        <v>310.50972000000013</v>
      </c>
      <c r="E2579" s="2513">
        <v>5.5827523422972251E-2</v>
      </c>
      <c r="F2579" s="2510">
        <v>4.2770625490834775E-2</v>
      </c>
      <c r="G2579" s="2512">
        <v>2.896992114251617E-3</v>
      </c>
      <c r="H2579" s="2513">
        <v>9.4713595916313134E-2</v>
      </c>
      <c r="I2579" s="2510">
        <v>7.3741637959392217E-2</v>
      </c>
      <c r="J2579" s="2514">
        <v>6.7281523735328846E-3</v>
      </c>
    </row>
    <row r="2580" spans="1:10" x14ac:dyDescent="0.2">
      <c r="A2580" s="923" t="s">
        <v>290</v>
      </c>
      <c r="B2580" s="2510">
        <v>9349.7139666700205</v>
      </c>
      <c r="C2580" s="2511">
        <v>12158464</v>
      </c>
      <c r="D2580" s="2512">
        <v>113678.16067405464</v>
      </c>
      <c r="E2580" s="2513">
        <v>13.55065876096473</v>
      </c>
      <c r="F2580" s="2510">
        <v>10.381441186782729</v>
      </c>
      <c r="G2580" s="2512">
        <v>0.70316842242864108</v>
      </c>
      <c r="H2580" s="2513">
        <v>34.674815894948878</v>
      </c>
      <c r="I2580" s="2510">
        <v>26.996944792310369</v>
      </c>
      <c r="J2580" s="2514">
        <v>2.463188548680515</v>
      </c>
    </row>
    <row r="2581" spans="1:10" x14ac:dyDescent="0.2">
      <c r="A2581" s="923" t="s">
        <v>75</v>
      </c>
      <c r="B2581" s="2510">
        <v>9317.0600333299808</v>
      </c>
      <c r="C2581" s="2511">
        <v>13258464</v>
      </c>
      <c r="D2581" s="2512">
        <v>123529.90503774435</v>
      </c>
      <c r="E2581" s="2513">
        <v>13.503333002179858</v>
      </c>
      <c r="F2581" s="2510">
        <v>10.34518393980221</v>
      </c>
      <c r="G2581" s="2512">
        <v>0.70071260240305977</v>
      </c>
      <c r="H2581" s="2513">
        <v>37.679855913449181</v>
      </c>
      <c r="I2581" s="2510">
        <v>29.336593825312264</v>
      </c>
      <c r="J2581" s="2514">
        <v>2.6766570263307417</v>
      </c>
    </row>
    <row r="2582" spans="1:10" x14ac:dyDescent="0.2">
      <c r="A2582" s="923" t="s">
        <v>205</v>
      </c>
      <c r="B2582" s="2510">
        <v>70</v>
      </c>
      <c r="C2582" s="2511">
        <v>3219999.9999999995</v>
      </c>
      <c r="D2582" s="2512">
        <v>225.39999999999998</v>
      </c>
      <c r="E2582" s="2513">
        <v>0.10145188576344905</v>
      </c>
      <c r="F2582" s="2510">
        <v>7.7724397309408985E-2</v>
      </c>
      <c r="G2582" s="2512">
        <v>5.2645235721083383E-3</v>
      </c>
      <c r="H2582" s="2513">
        <v>6.8752902548548142E-2</v>
      </c>
      <c r="I2582" s="2510">
        <v>5.3529291115418209E-2</v>
      </c>
      <c r="J2582" s="2514">
        <v>4.8839873514887437E-3</v>
      </c>
    </row>
    <row r="2583" spans="1:10" x14ac:dyDescent="0.2">
      <c r="A2583" s="923" t="s">
        <v>93</v>
      </c>
      <c r="B2583" s="2510">
        <v>91</v>
      </c>
      <c r="C2583" s="2511">
        <v>120000</v>
      </c>
      <c r="D2583" s="2512">
        <v>10.92</v>
      </c>
      <c r="E2583" s="2513">
        <v>0.13188745149248376</v>
      </c>
      <c r="F2583" s="2510">
        <v>0.10104171650223168</v>
      </c>
      <c r="G2583" s="2512">
        <v>6.8438806437408402E-3</v>
      </c>
      <c r="H2583" s="2513">
        <v>3.3308859619793512E-3</v>
      </c>
      <c r="I2583" s="2510">
        <v>2.5933445385109446E-3</v>
      </c>
      <c r="J2583" s="2514">
        <v>2.3661553628330566E-4</v>
      </c>
    </row>
    <row r="2584" spans="1:10" x14ac:dyDescent="0.2">
      <c r="A2584" s="897" t="s">
        <v>219</v>
      </c>
      <c r="B2584" s="2510">
        <v>9835.5</v>
      </c>
      <c r="C2584" s="2511">
        <v>934000</v>
      </c>
      <c r="D2584" s="2512">
        <v>9186.357</v>
      </c>
      <c r="E2584" s="2513">
        <v>14.254714606091474</v>
      </c>
      <c r="F2584" s="2510">
        <v>10.920832996238458</v>
      </c>
      <c r="G2584" s="2512">
        <v>0.73970316562102223</v>
      </c>
      <c r="H2584" s="2513">
        <v>2.8020794480797391</v>
      </c>
      <c r="I2584" s="2510">
        <v>2.1816290068463173</v>
      </c>
      <c r="J2584" s="2514">
        <v>0.19905080476601639</v>
      </c>
    </row>
    <row r="2585" spans="1:10" x14ac:dyDescent="0.2">
      <c r="A2585" s="2515" t="s">
        <v>1839</v>
      </c>
      <c r="B2585" s="2516">
        <v>28701.794000000002</v>
      </c>
      <c r="C2585" s="2515"/>
      <c r="D2585" s="2517">
        <v>246941.25243179899</v>
      </c>
      <c r="E2585" s="2518">
        <v>41.59787322991496</v>
      </c>
      <c r="F2585" s="2516">
        <v>31.86899486212587</v>
      </c>
      <c r="G2585" s="2517">
        <v>2.1585895867828238</v>
      </c>
      <c r="H2585" s="2518">
        <v>75.323548640904633</v>
      </c>
      <c r="I2585" s="2516">
        <v>58.645031898082266</v>
      </c>
      <c r="J2585" s="2519">
        <v>5.3507451350385784</v>
      </c>
    </row>
    <row r="2586" spans="1:10" x14ac:dyDescent="0.2">
      <c r="A2586" s="923" t="s">
        <v>958</v>
      </c>
      <c r="B2586" s="2510">
        <v>5617.46</v>
      </c>
      <c r="C2586" s="2511">
        <v>2560000.0000000005</v>
      </c>
      <c r="D2586" s="2512">
        <v>14380.697600000001</v>
      </c>
      <c r="E2586" s="2513">
        <v>8.1414558600106357</v>
      </c>
      <c r="F2586" s="2510">
        <v>6.2373384701387513</v>
      </c>
      <c r="G2586" s="2512">
        <v>0.42247500836251012</v>
      </c>
      <c r="H2586" s="2513">
        <v>4.386489355248183</v>
      </c>
      <c r="I2586" s="2510">
        <v>3.4152109506352972</v>
      </c>
      <c r="J2586" s="2514">
        <v>0.31160224127765995</v>
      </c>
    </row>
    <row r="2587" spans="1:10" x14ac:dyDescent="0.2">
      <c r="A2587" s="923" t="s">
        <v>959</v>
      </c>
      <c r="B2587" s="2510">
        <v>0</v>
      </c>
      <c r="C2587" s="2511">
        <v>1687000</v>
      </c>
      <c r="D2587" s="2512">
        <v>0</v>
      </c>
      <c r="E2587" s="2513">
        <v>0</v>
      </c>
      <c r="F2587" s="2510">
        <v>0</v>
      </c>
      <c r="G2587" s="2512">
        <v>0</v>
      </c>
      <c r="H2587" s="2513">
        <v>0</v>
      </c>
      <c r="I2587" s="2510">
        <v>0</v>
      </c>
      <c r="J2587" s="2514">
        <v>0</v>
      </c>
    </row>
    <row r="2588" spans="1:10" x14ac:dyDescent="0.2">
      <c r="A2588" s="923" t="s">
        <v>960</v>
      </c>
      <c r="B2588" s="2510">
        <v>606.79060000000004</v>
      </c>
      <c r="C2588" s="2511">
        <v>1100000</v>
      </c>
      <c r="D2588" s="2512">
        <v>667.46965999999998</v>
      </c>
      <c r="E2588" s="2513">
        <v>0.87942929476478171</v>
      </c>
      <c r="F2588" s="2510">
        <v>0.67374905254306661</v>
      </c>
      <c r="G2588" s="2512">
        <v>4.5635191671910887E-2</v>
      </c>
      <c r="H2588" s="2513">
        <v>0.20359572532427936</v>
      </c>
      <c r="I2588" s="2510">
        <v>0.15851454188486785</v>
      </c>
      <c r="J2588" s="2514">
        <v>1.4462792266825612E-2</v>
      </c>
    </row>
    <row r="2589" spans="1:10" x14ac:dyDescent="0.2">
      <c r="A2589" s="923" t="s">
        <v>962</v>
      </c>
      <c r="B2589" s="2510">
        <v>780</v>
      </c>
      <c r="C2589" s="2511">
        <v>1265000.0000000002</v>
      </c>
      <c r="D2589" s="2512">
        <v>986.70000000000027</v>
      </c>
      <c r="E2589" s="2513">
        <v>1.1304638699355751</v>
      </c>
      <c r="F2589" s="2510">
        <v>0.86607185573341439</v>
      </c>
      <c r="G2589" s="2512">
        <v>5.8661834089207193E-2</v>
      </c>
      <c r="H2589" s="2513">
        <v>0.30096933870742004</v>
      </c>
      <c r="I2589" s="2510">
        <v>0.2343272029440247</v>
      </c>
      <c r="J2589" s="2514">
        <v>2.1379903814170122E-2</v>
      </c>
    </row>
    <row r="2590" spans="1:10" x14ac:dyDescent="0.2">
      <c r="A2590" s="923" t="s">
        <v>963</v>
      </c>
      <c r="B2590" s="2510">
        <v>0</v>
      </c>
      <c r="C2590" s="2511">
        <v>1750000</v>
      </c>
      <c r="D2590" s="2512">
        <v>0</v>
      </c>
      <c r="E2590" s="2513">
        <v>0</v>
      </c>
      <c r="F2590" s="2510">
        <v>0</v>
      </c>
      <c r="G2590" s="2512">
        <v>0</v>
      </c>
      <c r="H2590" s="2513">
        <v>0</v>
      </c>
      <c r="I2590" s="2510">
        <v>0</v>
      </c>
      <c r="J2590" s="2514">
        <v>0</v>
      </c>
    </row>
    <row r="2591" spans="1:10" x14ac:dyDescent="0.2">
      <c r="A2591" s="2159" t="s">
        <v>1497</v>
      </c>
      <c r="B2591" s="2510">
        <v>0</v>
      </c>
      <c r="C2591" s="2511">
        <v>5000000</v>
      </c>
      <c r="D2591" s="2512">
        <v>0</v>
      </c>
      <c r="E2591" s="2513">
        <v>0</v>
      </c>
      <c r="F2591" s="2510">
        <v>0</v>
      </c>
      <c r="G2591" s="2512">
        <v>0</v>
      </c>
      <c r="H2591" s="2513">
        <v>0</v>
      </c>
      <c r="I2591" s="2510">
        <v>0</v>
      </c>
      <c r="J2591" s="2514">
        <v>0</v>
      </c>
    </row>
    <row r="2592" spans="1:10" x14ac:dyDescent="0.2">
      <c r="A2592" s="2159" t="s">
        <v>1577</v>
      </c>
      <c r="B2592" s="2510">
        <v>0</v>
      </c>
      <c r="C2592" s="2511">
        <v>1749999.9999999998</v>
      </c>
      <c r="D2592" s="2512">
        <v>0</v>
      </c>
      <c r="E2592" s="2513">
        <v>0</v>
      </c>
      <c r="F2592" s="2510">
        <v>0</v>
      </c>
      <c r="G2592" s="2512">
        <v>0</v>
      </c>
      <c r="H2592" s="2513">
        <v>0</v>
      </c>
      <c r="I2592" s="2510">
        <v>0</v>
      </c>
      <c r="J2592" s="2514">
        <v>0</v>
      </c>
    </row>
    <row r="2593" spans="1:10" x14ac:dyDescent="0.2">
      <c r="A2593" s="923" t="s">
        <v>961</v>
      </c>
      <c r="B2593" s="2510">
        <v>48</v>
      </c>
      <c r="C2593" s="2511">
        <v>1321000</v>
      </c>
      <c r="D2593" s="2512">
        <v>63.408000000000001</v>
      </c>
      <c r="E2593" s="2513">
        <v>6.9567007380650775E-2</v>
      </c>
      <c r="F2593" s="2510">
        <v>5.3296729583594743E-2</v>
      </c>
      <c r="G2593" s="2512">
        <v>3.6099590208742891E-3</v>
      </c>
      <c r="H2593" s="2513">
        <v>1.9341100464943837E-2</v>
      </c>
      <c r="I2593" s="2510">
        <v>1.5058497298342671E-2</v>
      </c>
      <c r="J2593" s="2514">
        <v>1.3739302128802056E-3</v>
      </c>
    </row>
    <row r="2594" spans="1:10" x14ac:dyDescent="0.2">
      <c r="A2594" s="923" t="s">
        <v>966</v>
      </c>
      <c r="B2594" s="2510">
        <v>51.840000000000011</v>
      </c>
      <c r="C2594" s="2511">
        <v>2879999.9999999995</v>
      </c>
      <c r="D2594" s="2512">
        <v>149.29920000000001</v>
      </c>
      <c r="E2594" s="2513">
        <v>7.5132367971102842E-2</v>
      </c>
      <c r="F2594" s="2510">
        <v>5.7560467950282322E-2</v>
      </c>
      <c r="G2594" s="2512">
        <v>3.898755742544233E-3</v>
      </c>
      <c r="H2594" s="2513">
        <v>4.5540165697321208E-2</v>
      </c>
      <c r="I2594" s="2510">
        <v>3.5456434516854693E-2</v>
      </c>
      <c r="J2594" s="2514">
        <v>3.2350284134311821E-3</v>
      </c>
    </row>
    <row r="2595" spans="1:10" x14ac:dyDescent="0.2">
      <c r="A2595" s="923" t="s">
        <v>965</v>
      </c>
      <c r="B2595" s="2510">
        <v>273.89999999999998</v>
      </c>
      <c r="C2595" s="2511">
        <v>1976000.0000000002</v>
      </c>
      <c r="D2595" s="2512">
        <v>541.22640000000001</v>
      </c>
      <c r="E2595" s="2513">
        <v>0.39696673586583847</v>
      </c>
      <c r="F2595" s="2510">
        <v>0.30412446318638742</v>
      </c>
      <c r="G2595" s="2512">
        <v>2.059932866286391E-2</v>
      </c>
      <c r="H2595" s="2513">
        <v>0.16508822509273088</v>
      </c>
      <c r="I2595" s="2510">
        <v>0.12853356488442672</v>
      </c>
      <c r="J2595" s="2514">
        <v>1.1727342022590008E-2</v>
      </c>
    </row>
    <row r="2596" spans="1:10" x14ac:dyDescent="0.2">
      <c r="A2596" s="923" t="s">
        <v>1010</v>
      </c>
      <c r="B2596" s="2510">
        <v>345.59999999999997</v>
      </c>
      <c r="C2596" s="2511">
        <v>1299999.9999999998</v>
      </c>
      <c r="D2596" s="2512">
        <v>449.27999999999986</v>
      </c>
      <c r="E2596" s="2513">
        <v>0.50088245314068558</v>
      </c>
      <c r="F2596" s="2510">
        <v>0.38373645300188203</v>
      </c>
      <c r="G2596" s="2512">
        <v>2.5991704950294875E-2</v>
      </c>
      <c r="H2596" s="2513">
        <v>0.1370421652928647</v>
      </c>
      <c r="I2596" s="2510">
        <v>0.10669760387016455</v>
      </c>
      <c r="J2596" s="2514">
        <v>9.7350392070845726E-3</v>
      </c>
    </row>
    <row r="2597" spans="1:10" x14ac:dyDescent="0.2">
      <c r="A2597" s="923" t="s">
        <v>1011</v>
      </c>
      <c r="B2597" s="2510">
        <v>0</v>
      </c>
      <c r="C2597" s="2511">
        <v>1674000</v>
      </c>
      <c r="D2597" s="2512">
        <v>0</v>
      </c>
      <c r="E2597" s="2513">
        <v>0</v>
      </c>
      <c r="F2597" s="2510">
        <v>0</v>
      </c>
      <c r="G2597" s="2512">
        <v>0</v>
      </c>
      <c r="H2597" s="2513">
        <v>0</v>
      </c>
      <c r="I2597" s="2510">
        <v>0</v>
      </c>
      <c r="J2597" s="2514">
        <v>0</v>
      </c>
    </row>
    <row r="2598" spans="1:10" x14ac:dyDescent="0.2">
      <c r="A2598" s="923" t="s">
        <v>967</v>
      </c>
      <c r="B2598" s="2510">
        <v>1892.1000000000001</v>
      </c>
      <c r="C2598" s="2511">
        <v>2320999.9999999995</v>
      </c>
      <c r="D2598" s="2512">
        <v>4391.5640999999987</v>
      </c>
      <c r="E2598" s="2513">
        <v>2.742244472186028</v>
      </c>
      <c r="F2598" s="2510">
        <v>2.1008904592733249</v>
      </c>
      <c r="G2598" s="2512">
        <v>0.14230007215408838</v>
      </c>
      <c r="H2598" s="2513">
        <v>1.3395420523646959</v>
      </c>
      <c r="I2598" s="2510">
        <v>1.0429339536864219</v>
      </c>
      <c r="J2598" s="2514">
        <v>9.5156803538828966E-2</v>
      </c>
    </row>
    <row r="2599" spans="1:10" x14ac:dyDescent="0.2">
      <c r="A2599" s="923" t="s">
        <v>968</v>
      </c>
      <c r="B2599" s="2510">
        <v>0</v>
      </c>
      <c r="C2599" s="2511">
        <v>1335000.0000000002</v>
      </c>
      <c r="D2599" s="2512">
        <v>0</v>
      </c>
      <c r="E2599" s="2513">
        <v>0</v>
      </c>
      <c r="F2599" s="2510">
        <v>0</v>
      </c>
      <c r="G2599" s="2512">
        <v>0</v>
      </c>
      <c r="H2599" s="2513">
        <v>0</v>
      </c>
      <c r="I2599" s="2510">
        <v>0</v>
      </c>
      <c r="J2599" s="2514">
        <v>0</v>
      </c>
    </row>
    <row r="2600" spans="1:10" x14ac:dyDescent="0.2">
      <c r="A2600" s="923" t="s">
        <v>969</v>
      </c>
      <c r="B2600" s="2510">
        <v>0</v>
      </c>
      <c r="C2600" s="2511">
        <v>1774999.9999999998</v>
      </c>
      <c r="D2600" s="2512">
        <v>0</v>
      </c>
      <c r="E2600" s="2513">
        <v>0</v>
      </c>
      <c r="F2600" s="2510">
        <v>0</v>
      </c>
      <c r="G2600" s="2512">
        <v>0</v>
      </c>
      <c r="H2600" s="2513">
        <v>0</v>
      </c>
      <c r="I2600" s="2510">
        <v>0</v>
      </c>
      <c r="J2600" s="2514">
        <v>0</v>
      </c>
    </row>
    <row r="2601" spans="1:10" x14ac:dyDescent="0.2">
      <c r="A2601" s="923" t="s">
        <v>970</v>
      </c>
      <c r="B2601" s="2510">
        <v>611.84500000000003</v>
      </c>
      <c r="C2601" s="2511">
        <v>1821999.9999999995</v>
      </c>
      <c r="D2601" s="2512">
        <v>1114.7815899999998</v>
      </c>
      <c r="E2601" s="2513">
        <v>0.88675470064196404</v>
      </c>
      <c r="F2601" s="2510">
        <v>0.67936119816821916</v>
      </c>
      <c r="G2601" s="2512">
        <v>4.6015320356808942E-2</v>
      </c>
      <c r="H2601" s="2513">
        <v>0.34003757772930587</v>
      </c>
      <c r="I2601" s="2510">
        <v>0.26474475714826429</v>
      </c>
      <c r="J2601" s="2514">
        <v>2.415518715719836E-2</v>
      </c>
    </row>
    <row r="2602" spans="1:10" x14ac:dyDescent="0.2">
      <c r="A2602" s="923" t="s">
        <v>971</v>
      </c>
      <c r="B2602" s="2510">
        <v>96</v>
      </c>
      <c r="C2602" s="2511">
        <v>1470000</v>
      </c>
      <c r="D2602" s="2512">
        <v>141.12</v>
      </c>
      <c r="E2602" s="2513">
        <v>0.13913401476130155</v>
      </c>
      <c r="F2602" s="2510">
        <v>0.10659345916718949</v>
      </c>
      <c r="G2602" s="2512">
        <v>7.2199180417485782E-3</v>
      </c>
      <c r="H2602" s="2513">
        <v>4.3045295508656239E-2</v>
      </c>
      <c r="I2602" s="2510">
        <v>3.3513990959218365E-2</v>
      </c>
      <c r="J2602" s="2514">
        <v>3.0578007765842581E-3</v>
      </c>
    </row>
    <row r="2603" spans="1:10" x14ac:dyDescent="0.2">
      <c r="A2603" s="923" t="s">
        <v>972</v>
      </c>
      <c r="B2603" s="2510">
        <v>0</v>
      </c>
      <c r="C2603" s="2511">
        <v>1270000</v>
      </c>
      <c r="D2603" s="2512">
        <v>0</v>
      </c>
      <c r="E2603" s="2513">
        <v>0</v>
      </c>
      <c r="F2603" s="2510">
        <v>0</v>
      </c>
      <c r="G2603" s="2512">
        <v>0</v>
      </c>
      <c r="H2603" s="2513">
        <v>0</v>
      </c>
      <c r="I2603" s="2510">
        <v>0</v>
      </c>
      <c r="J2603" s="2514">
        <v>0</v>
      </c>
    </row>
    <row r="2604" spans="1:10" x14ac:dyDescent="0.2">
      <c r="A2604" s="923" t="s">
        <v>973</v>
      </c>
      <c r="B2604" s="2510">
        <v>396.755</v>
      </c>
      <c r="C2604" s="2511">
        <v>7096999.9999999981</v>
      </c>
      <c r="D2604" s="2512">
        <v>2815.770234999999</v>
      </c>
      <c r="E2604" s="2513">
        <v>0.57502204194396045</v>
      </c>
      <c r="F2604" s="2510">
        <v>0.44053633220706523</v>
      </c>
      <c r="G2604" s="2512">
        <v>2.9838943569312049E-2</v>
      </c>
      <c r="H2604" s="2513">
        <v>0.85888365823450519</v>
      </c>
      <c r="I2604" s="2510">
        <v>0.66870534438085405</v>
      </c>
      <c r="J2604" s="2514">
        <v>6.1012361190942707E-2</v>
      </c>
    </row>
    <row r="2605" spans="1:10" x14ac:dyDescent="0.2">
      <c r="A2605" s="923" t="s">
        <v>293</v>
      </c>
      <c r="B2605" s="2510">
        <v>318</v>
      </c>
      <c r="C2605" s="2511">
        <v>1855999.9999999998</v>
      </c>
      <c r="D2605" s="2512">
        <v>590.20799999999986</v>
      </c>
      <c r="E2605" s="2513">
        <v>0.46088142389681136</v>
      </c>
      <c r="F2605" s="2510">
        <v>0.35309083349131509</v>
      </c>
      <c r="G2605" s="2512">
        <v>2.3915978513292163E-2</v>
      </c>
      <c r="H2605" s="2513">
        <v>0.180028895773618</v>
      </c>
      <c r="I2605" s="2510">
        <v>0.14016599756277173</v>
      </c>
      <c r="J2605" s="2514">
        <v>1.2788679710503409E-2</v>
      </c>
    </row>
    <row r="2606" spans="1:10" x14ac:dyDescent="0.2">
      <c r="A2606" s="897" t="s">
        <v>975</v>
      </c>
      <c r="B2606" s="2510">
        <v>81</v>
      </c>
      <c r="C2606" s="2511">
        <v>1652000.0000000005</v>
      </c>
      <c r="D2606" s="2512">
        <v>133.81200000000004</v>
      </c>
      <c r="E2606" s="2513">
        <v>0.11739432495484819</v>
      </c>
      <c r="F2606" s="2510">
        <v>8.9938231172316113E-2</v>
      </c>
      <c r="G2606" s="2512">
        <v>6.0918058477253626E-3</v>
      </c>
      <c r="H2606" s="2513">
        <v>4.0816164134100837E-2</v>
      </c>
      <c r="I2606" s="2510">
        <v>3.1778444998830271E-2</v>
      </c>
      <c r="J2606" s="2514">
        <v>2.899450379225431E-3</v>
      </c>
    </row>
    <row r="2607" spans="1:10" x14ac:dyDescent="0.2">
      <c r="A2607" s="923" t="s">
        <v>1161</v>
      </c>
      <c r="B2607" s="2510">
        <v>0</v>
      </c>
      <c r="C2607" s="2511">
        <v>0</v>
      </c>
      <c r="D2607" s="2512">
        <v>0</v>
      </c>
      <c r="E2607" s="2513">
        <v>0</v>
      </c>
      <c r="F2607" s="2510">
        <v>0</v>
      </c>
      <c r="G2607" s="2512">
        <v>0</v>
      </c>
      <c r="H2607" s="2513">
        <v>0</v>
      </c>
      <c r="I2607" s="2510">
        <v>0</v>
      </c>
      <c r="J2607" s="2514">
        <v>0</v>
      </c>
    </row>
    <row r="2608" spans="1:10" x14ac:dyDescent="0.2">
      <c r="A2608" s="2515" t="s">
        <v>294</v>
      </c>
      <c r="B2608" s="2516">
        <v>11119.290599999998</v>
      </c>
      <c r="C2608" s="2515"/>
      <c r="D2608" s="2517">
        <v>26425.336785</v>
      </c>
      <c r="E2608" s="2518">
        <v>16.115328567454181</v>
      </c>
      <c r="F2608" s="2516">
        <v>12.346288005616808</v>
      </c>
      <c r="G2608" s="2517">
        <v>0.83625382098318068</v>
      </c>
      <c r="H2608" s="2518">
        <v>8.060419719572625</v>
      </c>
      <c r="I2608" s="2516">
        <v>6.2756412847703391</v>
      </c>
      <c r="J2608" s="2519">
        <v>0.57258655996792485</v>
      </c>
    </row>
    <row r="2609" spans="1:10" x14ac:dyDescent="0.2">
      <c r="A2609" s="2520" t="s">
        <v>1840</v>
      </c>
      <c r="B2609" s="2521">
        <v>39821.084600000002</v>
      </c>
      <c r="C2609" s="2520"/>
      <c r="D2609" s="2522">
        <v>273366.58921679901</v>
      </c>
      <c r="E2609" s="2676">
        <v>57.713201797369152</v>
      </c>
      <c r="F2609" s="2677">
        <v>44.215282867742687</v>
      </c>
      <c r="G2609" s="2522">
        <v>2.9948434077660049</v>
      </c>
      <c r="H2609" s="2676">
        <v>83.383968360477269</v>
      </c>
      <c r="I2609" s="2677">
        <v>64.920673182852624</v>
      </c>
      <c r="J2609" s="2524">
        <v>5.9233316950065031</v>
      </c>
    </row>
    <row r="2610" spans="1:10" x14ac:dyDescent="0.2">
      <c r="A2610" s="2525" t="s">
        <v>200</v>
      </c>
      <c r="B2610" s="2526">
        <v>68998.224600000001</v>
      </c>
      <c r="C2610" s="2527"/>
      <c r="D2610" s="2528">
        <v>327840.70438457403</v>
      </c>
      <c r="E2610" s="2529">
        <v>100</v>
      </c>
      <c r="F2610" s="2526">
        <v>76.612077463631962</v>
      </c>
      <c r="G2610" s="2528">
        <v>5.1891825691475058</v>
      </c>
      <c r="H2610" s="2529">
        <v>100</v>
      </c>
      <c r="I2610" s="2526">
        <v>77.857500019900741</v>
      </c>
      <c r="J2610" s="2530">
        <v>7.1036816926238702</v>
      </c>
    </row>
    <row r="2611" spans="1:10" x14ac:dyDescent="0.2">
      <c r="A2611" s="2550" t="s">
        <v>1857</v>
      </c>
      <c r="B2611" s="2510"/>
      <c r="C2611" s="2509"/>
      <c r="D2611" s="2512"/>
      <c r="E2611" s="2513"/>
      <c r="F2611" s="2510">
        <v>0</v>
      </c>
      <c r="G2611" s="2512"/>
      <c r="H2611" s="2513"/>
      <c r="I2611" s="2510">
        <v>0</v>
      </c>
      <c r="J2611" s="2514">
        <v>0</v>
      </c>
    </row>
    <row r="2612" spans="1:10" x14ac:dyDescent="0.2">
      <c r="A2612" s="2160" t="s">
        <v>1841</v>
      </c>
      <c r="B2612" s="2510">
        <v>6746.12</v>
      </c>
      <c r="C2612" s="2511">
        <v>6074131.1697809063</v>
      </c>
      <c r="D2612" s="2512">
        <v>40976.817767082364</v>
      </c>
      <c r="E2612" s="2513">
        <v>33.835371227004416</v>
      </c>
      <c r="F2612" s="2510">
        <v>7.4905444453850016</v>
      </c>
      <c r="G2612" s="2512">
        <v>0.5073586822895928</v>
      </c>
      <c r="H2612" s="2513">
        <v>49.882442845761709</v>
      </c>
      <c r="I2612" s="2510">
        <v>9.7314108573096405</v>
      </c>
      <c r="J2612" s="2514">
        <v>0.88788935083713194</v>
      </c>
    </row>
    <row r="2613" spans="1:10" x14ac:dyDescent="0.2">
      <c r="A2613" s="2160" t="s">
        <v>1842</v>
      </c>
      <c r="B2613" s="2510">
        <v>9490</v>
      </c>
      <c r="C2613" s="2511">
        <v>1319748.8219296124</v>
      </c>
      <c r="D2613" s="2512">
        <v>12524.416320112023</v>
      </c>
      <c r="E2613" s="2513">
        <v>47.597385303592574</v>
      </c>
      <c r="F2613" s="2510">
        <v>10.537207578089875</v>
      </c>
      <c r="G2613" s="2512">
        <v>0.7137189814186875</v>
      </c>
      <c r="H2613" s="2513">
        <v>15.246388453482796</v>
      </c>
      <c r="I2613" s="2510">
        <v>2.9743705734248951</v>
      </c>
      <c r="J2613" s="2514">
        <v>0.27138017254749924</v>
      </c>
    </row>
    <row r="2614" spans="1:10" x14ac:dyDescent="0.2">
      <c r="A2614" s="2547" t="s">
        <v>316</v>
      </c>
      <c r="B2614" s="2516">
        <v>16236.119999999999</v>
      </c>
      <c r="C2614" s="2515"/>
      <c r="D2614" s="2517">
        <v>53501.234087194389</v>
      </c>
      <c r="E2614" s="2518">
        <v>81.43275653059699</v>
      </c>
      <c r="F2614" s="2516">
        <v>18.027752023474878</v>
      </c>
      <c r="G2614" s="2517">
        <v>1.2210776637082803</v>
      </c>
      <c r="H2614" s="2518">
        <v>65.12883129924451</v>
      </c>
      <c r="I2614" s="2516">
        <v>12.705781430734536</v>
      </c>
      <c r="J2614" s="2519">
        <v>1.1592695233846313</v>
      </c>
    </row>
    <row r="2615" spans="1:10" x14ac:dyDescent="0.2">
      <c r="A2615" s="2160" t="s">
        <v>1843</v>
      </c>
      <c r="B2615" s="2510">
        <v>219.70000000000002</v>
      </c>
      <c r="C2615" s="2511">
        <v>7593939.7198018646</v>
      </c>
      <c r="D2615" s="2512">
        <v>1668.3885564404698</v>
      </c>
      <c r="E2615" s="2513">
        <v>1.1019120707270063</v>
      </c>
      <c r="F2615" s="2510">
        <v>0.2439435726982451</v>
      </c>
      <c r="G2615" s="2512">
        <v>1.6523083268460026E-2</v>
      </c>
      <c r="H2615" s="2513">
        <v>2.0309848676931628</v>
      </c>
      <c r="I2615" s="2510">
        <v>0.3962185303076054</v>
      </c>
      <c r="J2615" s="2514">
        <v>3.6150792400283141E-2</v>
      </c>
    </row>
    <row r="2616" spans="1:10" x14ac:dyDescent="0.2">
      <c r="A2616" s="2547" t="s">
        <v>322</v>
      </c>
      <c r="B2616" s="2516">
        <v>219.70000000000002</v>
      </c>
      <c r="C2616" s="2531"/>
      <c r="D2616" s="2517">
        <v>1668.3885564404698</v>
      </c>
      <c r="E2616" s="2518">
        <v>1.1019120707270063</v>
      </c>
      <c r="F2616" s="2516">
        <v>0.2439435726982451</v>
      </c>
      <c r="G2616" s="2517">
        <v>1.6523083268460026E-2</v>
      </c>
      <c r="H2616" s="2518">
        <v>2.0309848676931628</v>
      </c>
      <c r="I2616" s="2516">
        <v>0.3962185303076054</v>
      </c>
      <c r="J2616" s="2519">
        <v>3.6150792400283141E-2</v>
      </c>
    </row>
    <row r="2617" spans="1:10" x14ac:dyDescent="0.2">
      <c r="A2617" s="2160" t="s">
        <v>1543</v>
      </c>
      <c r="B2617" s="2510">
        <v>2004.75</v>
      </c>
      <c r="C2617" s="2511">
        <v>8640000</v>
      </c>
      <c r="D2617" s="2512">
        <v>17321.04</v>
      </c>
      <c r="E2617" s="2513">
        <v>10.054884951251552</v>
      </c>
      <c r="F2617" s="2510">
        <v>2.2259712215148237</v>
      </c>
      <c r="G2617" s="2512">
        <v>0.15077219473120274</v>
      </c>
      <c r="H2617" s="2513">
        <v>21.0854779583015</v>
      </c>
      <c r="I2617" s="2510">
        <v>4.1135004107444706</v>
      </c>
      <c r="J2617" s="2514">
        <v>0.37531384327697698</v>
      </c>
    </row>
    <row r="2618" spans="1:10" x14ac:dyDescent="0.2">
      <c r="A2618" s="2160" t="s">
        <v>212</v>
      </c>
      <c r="B2618" s="2510">
        <v>1377.5</v>
      </c>
      <c r="C2618" s="2511">
        <v>4816000</v>
      </c>
      <c r="D2618" s="2512">
        <v>6634.04</v>
      </c>
      <c r="E2618" s="2513">
        <v>6.90889338837711</v>
      </c>
      <c r="F2618" s="2510">
        <v>1.5295051041958698</v>
      </c>
      <c r="G2618" s="2512">
        <v>0.10359830315113194</v>
      </c>
      <c r="H2618" s="2513">
        <v>8.0758374898095315</v>
      </c>
      <c r="I2618" s="2510">
        <v>1.5754900551523028</v>
      </c>
      <c r="J2618" s="2514">
        <v>0.14374697182462465</v>
      </c>
    </row>
    <row r="2619" spans="1:10" x14ac:dyDescent="0.2">
      <c r="A2619" s="2547" t="s">
        <v>317</v>
      </c>
      <c r="B2619" s="2516">
        <v>3382.25</v>
      </c>
      <c r="C2619" s="2531"/>
      <c r="D2619" s="2517">
        <v>23955.08</v>
      </c>
      <c r="E2619" s="2518">
        <v>16.963778339628661</v>
      </c>
      <c r="F2619" s="2516">
        <v>3.7554763257106938</v>
      </c>
      <c r="G2619" s="2517">
        <v>0.25437049788233468</v>
      </c>
      <c r="H2619" s="2518">
        <v>29.161315448111029</v>
      </c>
      <c r="I2619" s="2516">
        <v>5.6889904658967732</v>
      </c>
      <c r="J2619" s="2519">
        <v>0.51906081510160162</v>
      </c>
    </row>
    <row r="2620" spans="1:10" x14ac:dyDescent="0.2">
      <c r="A2620" s="2160" t="s">
        <v>1844</v>
      </c>
      <c r="B2620" s="2510">
        <v>100</v>
      </c>
      <c r="C2620" s="2511">
        <v>30220717.109895468</v>
      </c>
      <c r="D2620" s="2512">
        <v>3022.0717109895468</v>
      </c>
      <c r="E2620" s="2513">
        <v>0.50155305904734004</v>
      </c>
      <c r="F2620" s="2510">
        <v>0.1110348532991557</v>
      </c>
      <c r="G2620" s="2512">
        <v>7.5207479601547686E-3</v>
      </c>
      <c r="H2620" s="2513">
        <v>3.6788683849512838</v>
      </c>
      <c r="I2620" s="2510">
        <v>0.71769900793801888</v>
      </c>
      <c r="J2620" s="2514">
        <v>6.5482520016703183E-2</v>
      </c>
    </row>
    <row r="2621" spans="1:10" x14ac:dyDescent="0.2">
      <c r="A2621" s="2547" t="s">
        <v>318</v>
      </c>
      <c r="B2621" s="2516">
        <v>100</v>
      </c>
      <c r="C2621" s="2515"/>
      <c r="D2621" s="2517">
        <v>3022.0717109895468</v>
      </c>
      <c r="E2621" s="2518">
        <v>0.50155305904734004</v>
      </c>
      <c r="F2621" s="2516">
        <v>0.1110348532991557</v>
      </c>
      <c r="G2621" s="2517">
        <v>7.5207479601547686E-3</v>
      </c>
      <c r="H2621" s="2518">
        <v>3.6788683849512838</v>
      </c>
      <c r="I2621" s="2516">
        <v>0.71769900793801888</v>
      </c>
      <c r="J2621" s="2519">
        <v>6.5482520016703183E-2</v>
      </c>
    </row>
    <row r="2622" spans="1:10" x14ac:dyDescent="0.2">
      <c r="A2622" s="2525" t="s">
        <v>136</v>
      </c>
      <c r="B2622" s="2526">
        <v>19938.07</v>
      </c>
      <c r="C2622" s="2527"/>
      <c r="D2622" s="2528">
        <v>82146.774354624416</v>
      </c>
      <c r="E2622" s="2529">
        <v>100</v>
      </c>
      <c r="F2622" s="2526">
        <v>22.138206775182972</v>
      </c>
      <c r="G2622" s="2528">
        <v>1.4994919928192298</v>
      </c>
      <c r="H2622" s="2529">
        <v>99.999999999999986</v>
      </c>
      <c r="I2622" s="2526">
        <v>19.508689434876935</v>
      </c>
      <c r="J2622" s="2530">
        <v>1.7799636509032193</v>
      </c>
    </row>
    <row r="2623" spans="1:10" x14ac:dyDescent="0.2">
      <c r="A2623" s="2550" t="s">
        <v>1858</v>
      </c>
      <c r="B2623" s="2510"/>
      <c r="C2623" s="2509"/>
      <c r="D2623" s="2512"/>
      <c r="E2623" s="2513"/>
      <c r="F2623" s="2510">
        <v>0</v>
      </c>
      <c r="G2623" s="2512"/>
      <c r="H2623" s="2513"/>
      <c r="I2623" s="2510">
        <v>0</v>
      </c>
      <c r="J2623" s="2514">
        <v>0</v>
      </c>
    </row>
    <row r="2624" spans="1:10" x14ac:dyDescent="0.2">
      <c r="A2624" s="2159" t="s">
        <v>1545</v>
      </c>
      <c r="B2624" s="2510">
        <v>850</v>
      </c>
      <c r="C2624" s="2511">
        <v>8600000</v>
      </c>
      <c r="D2624" s="2512">
        <v>7310</v>
      </c>
      <c r="E2624" s="2513">
        <v>75.520873014184204</v>
      </c>
      <c r="F2624" s="2510">
        <v>0.94379625304282333</v>
      </c>
      <c r="G2624" s="2512">
        <v>6.3926357661315533E-2</v>
      </c>
      <c r="H2624" s="2513">
        <v>65.912900799353082</v>
      </c>
      <c r="I2624" s="2510">
        <v>1.7360209319152935</v>
      </c>
      <c r="J2624" s="2514">
        <v>0.15839373353763408</v>
      </c>
    </row>
    <row r="2625" spans="1:10" x14ac:dyDescent="0.2">
      <c r="A2625" s="2159" t="s">
        <v>214</v>
      </c>
      <c r="B2625" s="2510">
        <v>49.3</v>
      </c>
      <c r="C2625" s="2511">
        <v>6300000</v>
      </c>
      <c r="D2625" s="2512">
        <v>310.58999999999997</v>
      </c>
      <c r="E2625" s="2513">
        <v>4.3802106348226832</v>
      </c>
      <c r="F2625" s="2510">
        <v>5.4740182676483756E-2</v>
      </c>
      <c r="G2625" s="2512">
        <v>3.707728744356301E-3</v>
      </c>
      <c r="H2625" s="2513">
        <v>2.800531854893443</v>
      </c>
      <c r="I2625" s="2510">
        <v>7.3760703316493967E-2</v>
      </c>
      <c r="J2625" s="2514">
        <v>6.7298918877501737E-3</v>
      </c>
    </row>
    <row r="2626" spans="1:10" x14ac:dyDescent="0.2">
      <c r="A2626" s="2159" t="s">
        <v>215</v>
      </c>
      <c r="B2626" s="2510">
        <v>3.55</v>
      </c>
      <c r="C2626" s="2511">
        <v>6000000</v>
      </c>
      <c r="D2626" s="2512">
        <v>21.3</v>
      </c>
      <c r="E2626" s="2513">
        <v>0.31541070494159285</v>
      </c>
      <c r="F2626" s="2510">
        <v>3.9417372921200277E-3</v>
      </c>
      <c r="G2626" s="2512">
        <v>2.6698655258549427E-4</v>
      </c>
      <c r="H2626" s="2513">
        <v>0.19205811040030377</v>
      </c>
      <c r="I2626" s="2510">
        <v>5.0584467646779419E-3</v>
      </c>
      <c r="J2626" s="2514">
        <v>4.6153030428886541E-4</v>
      </c>
    </row>
    <row r="2627" spans="1:10" x14ac:dyDescent="0.2">
      <c r="A2627" s="2159" t="s">
        <v>216</v>
      </c>
      <c r="B2627" s="2510">
        <v>220</v>
      </c>
      <c r="C2627" s="2511">
        <v>15600000</v>
      </c>
      <c r="D2627" s="2512">
        <v>3432</v>
      </c>
      <c r="E2627" s="2513">
        <v>19.546578897788855</v>
      </c>
      <c r="F2627" s="2510">
        <v>0.24427667725814253</v>
      </c>
      <c r="G2627" s="2512">
        <v>1.6545645512340491E-2</v>
      </c>
      <c r="H2627" s="2513">
        <v>30.945701168724998</v>
      </c>
      <c r="I2627" s="2510">
        <v>0.81505114067486828</v>
      </c>
      <c r="J2627" s="2514">
        <v>7.4364882831896059E-2</v>
      </c>
    </row>
    <row r="2628" spans="1:10" x14ac:dyDescent="0.2">
      <c r="A2628" s="2159" t="s">
        <v>1547</v>
      </c>
      <c r="B2628" s="2510">
        <v>0.25174999999999997</v>
      </c>
      <c r="C2628" s="2511">
        <v>8000000</v>
      </c>
      <c r="D2628" s="2512">
        <v>2.0139999999999998</v>
      </c>
      <c r="E2628" s="2513">
        <v>2.236750562508338E-2</v>
      </c>
      <c r="F2628" s="2510">
        <v>2.795302431806244E-4</v>
      </c>
      <c r="G2628" s="2512">
        <v>1.8933482989689628E-5</v>
      </c>
      <c r="H2628" s="2513">
        <v>1.8159860767427781E-2</v>
      </c>
      <c r="I2628" s="2510">
        <v>4.7829632789020524E-4</v>
      </c>
      <c r="J2628" s="2514">
        <v>4.363953205811149E-5</v>
      </c>
    </row>
    <row r="2629" spans="1:10" x14ac:dyDescent="0.2">
      <c r="A2629" s="2159" t="s">
        <v>1548</v>
      </c>
      <c r="B2629" s="2510">
        <v>2.4149000000000003</v>
      </c>
      <c r="C2629" s="2511">
        <v>6000000</v>
      </c>
      <c r="D2629" s="2512">
        <v>14.489400000000002</v>
      </c>
      <c r="E2629" s="2513">
        <v>0.21455924263759232</v>
      </c>
      <c r="F2629" s="2510">
        <v>2.6813806723213112E-3</v>
      </c>
      <c r="G2629" s="2512">
        <v>1.8161854248977753E-4</v>
      </c>
      <c r="H2629" s="2513">
        <v>0.13064820586075876</v>
      </c>
      <c r="I2629" s="2510">
        <v>3.4410262231044397E-3</v>
      </c>
      <c r="J2629" s="2514">
        <v>3.1395761459920596E-4</v>
      </c>
    </row>
    <row r="2630" spans="1:10" x14ac:dyDescent="0.2">
      <c r="A2630" s="2525" t="s">
        <v>128</v>
      </c>
      <c r="B2630" s="2526">
        <v>1125.5166499999998</v>
      </c>
      <c r="C2630" s="2527"/>
      <c r="D2630" s="2528">
        <v>11090.393399999999</v>
      </c>
      <c r="E2630" s="2529">
        <v>100.00000000000003</v>
      </c>
      <c r="F2630" s="2526">
        <v>1.2497157611850713</v>
      </c>
      <c r="G2630" s="2528">
        <v>8.4647270496077273E-2</v>
      </c>
      <c r="H2630" s="2529">
        <v>100.00000000000003</v>
      </c>
      <c r="I2630" s="2526">
        <v>2.6338105452223282</v>
      </c>
      <c r="J2630" s="2530">
        <v>0.2403076357082265</v>
      </c>
    </row>
    <row r="2631" spans="1:10" ht="14.25" thickBot="1" x14ac:dyDescent="0.25">
      <c r="A2631" s="2533" t="s">
        <v>1845</v>
      </c>
      <c r="B2631" s="2526">
        <v>90061.811249999999</v>
      </c>
      <c r="C2631" s="2534"/>
      <c r="D2631" s="2528">
        <v>421077.87213919841</v>
      </c>
      <c r="E2631" s="2535"/>
      <c r="F2631" s="2536">
        <v>100.00000000000001</v>
      </c>
      <c r="G2631" s="2537">
        <v>6.7733218324628126</v>
      </c>
      <c r="H2631" s="2538"/>
      <c r="I2631" s="2536">
        <v>100</v>
      </c>
      <c r="J2631" s="2539">
        <v>9.123952979235316</v>
      </c>
    </row>
    <row r="2632" spans="1:10" ht="15" thickBot="1" x14ac:dyDescent="0.25">
      <c r="A2632" s="2540" t="s">
        <v>1846</v>
      </c>
      <c r="B2632" s="2541">
        <v>1329654.982852824</v>
      </c>
      <c r="C2632" s="2542"/>
      <c r="D2632" s="2543">
        <v>4615081.5671398742</v>
      </c>
      <c r="E2632" s="2544"/>
      <c r="F2632" s="2101"/>
      <c r="G2632" s="2101"/>
      <c r="H2632" s="2101"/>
      <c r="I2632" s="2101"/>
      <c r="J2632" s="2101"/>
    </row>
    <row r="2633" spans="1:10" ht="16.5" thickBot="1" x14ac:dyDescent="0.3">
      <c r="A2633" s="2545" t="s">
        <v>1847</v>
      </c>
      <c r="B2633" s="2552">
        <v>6.7733218324628126</v>
      </c>
      <c r="C2633" s="2546"/>
      <c r="D2633" s="2553">
        <v>9.123952979235316</v>
      </c>
      <c r="E2633" s="2544"/>
      <c r="F2633" s="2101"/>
      <c r="G2633" s="2101"/>
      <c r="H2633" s="2101"/>
      <c r="I2633" s="2101"/>
      <c r="J2633" s="2101"/>
    </row>
    <row r="2634" spans="1:10" x14ac:dyDescent="0.2">
      <c r="A2634" s="471" t="s">
        <v>2035</v>
      </c>
      <c r="B2634" s="375"/>
      <c r="C2634" s="375"/>
      <c r="D2634" s="1794"/>
      <c r="E2634" s="375"/>
      <c r="F2634" s="375"/>
      <c r="H2634" s="375"/>
      <c r="I2634" s="375"/>
      <c r="J2634" s="375"/>
    </row>
    <row r="2635" spans="1:10" x14ac:dyDescent="0.2">
      <c r="A2635" s="375" t="s">
        <v>1848</v>
      </c>
      <c r="B2635" s="375"/>
      <c r="C2635" s="375"/>
      <c r="D2635" s="375"/>
      <c r="E2635" s="375"/>
      <c r="F2635" s="375"/>
      <c r="G2635" s="375"/>
      <c r="H2635" s="375"/>
      <c r="I2635" s="375"/>
      <c r="J2635" s="375"/>
    </row>
    <row r="2636" spans="1:10" x14ac:dyDescent="0.2">
      <c r="A2636" s="375" t="s">
        <v>2036</v>
      </c>
      <c r="B2636" s="375"/>
      <c r="C2636" s="375"/>
      <c r="D2636" s="375"/>
      <c r="E2636" s="375"/>
      <c r="F2636" s="375"/>
      <c r="G2636" s="375"/>
      <c r="H2636" s="375"/>
      <c r="I2636" s="375"/>
      <c r="J2636" s="375"/>
    </row>
    <row r="2640" spans="1:10" ht="13.5" thickBot="1" x14ac:dyDescent="0.25">
      <c r="A2640" s="3564" t="s">
        <v>2033</v>
      </c>
      <c r="B2640" s="3564"/>
      <c r="C2640" s="3564"/>
      <c r="D2640" s="3564"/>
      <c r="E2640" s="3564"/>
      <c r="F2640" s="3564"/>
      <c r="G2640" s="3564"/>
      <c r="H2640" s="3564"/>
      <c r="I2640" s="3564"/>
      <c r="J2640" s="3564"/>
    </row>
    <row r="2641" spans="1:10" ht="13.5" customHeight="1" thickBot="1" x14ac:dyDescent="0.25">
      <c r="A2641" s="3569" t="s">
        <v>391</v>
      </c>
      <c r="B2641" s="3575" t="s">
        <v>1270</v>
      </c>
      <c r="C2641" s="3575" t="s">
        <v>1837</v>
      </c>
      <c r="D2641" s="3577" t="s">
        <v>1849</v>
      </c>
      <c r="E2641" s="3571" t="s">
        <v>1854</v>
      </c>
      <c r="F2641" s="3572"/>
      <c r="G2641" s="3573"/>
      <c r="H2641" s="3571" t="s">
        <v>1855</v>
      </c>
      <c r="I2641" s="3572"/>
      <c r="J2641" s="3574"/>
    </row>
    <row r="2642" spans="1:10" ht="13.5" customHeight="1" thickBot="1" x14ac:dyDescent="0.25">
      <c r="A2642" s="3570"/>
      <c r="B2642" s="3576"/>
      <c r="C2642" s="3576"/>
      <c r="D2642" s="3578"/>
      <c r="E2642" s="2500" t="s">
        <v>1853</v>
      </c>
      <c r="F2642" s="2499" t="s">
        <v>1229</v>
      </c>
      <c r="G2642" s="2501" t="s">
        <v>1838</v>
      </c>
      <c r="H2642" s="2500" t="s">
        <v>1853</v>
      </c>
      <c r="I2642" s="2499" t="s">
        <v>1229</v>
      </c>
      <c r="J2642" s="2502" t="s">
        <v>1838</v>
      </c>
    </row>
    <row r="2643" spans="1:10" x14ac:dyDescent="0.2">
      <c r="A2643" s="2551" t="s">
        <v>1856</v>
      </c>
      <c r="B2643" s="2503"/>
      <c r="C2643" s="2503"/>
      <c r="D2643" s="2504"/>
      <c r="E2643" s="2505"/>
      <c r="F2643" s="2506"/>
      <c r="G2643" s="2507"/>
      <c r="H2643" s="2505"/>
      <c r="I2643" s="2506"/>
      <c r="J2643" s="2508"/>
    </row>
    <row r="2644" spans="1:10" x14ac:dyDescent="0.2">
      <c r="A2644" s="923" t="s">
        <v>416</v>
      </c>
      <c r="B2644" s="2510">
        <v>0</v>
      </c>
      <c r="C2644" s="2511">
        <v>3800000</v>
      </c>
      <c r="D2644" s="2512">
        <v>0</v>
      </c>
      <c r="E2644" s="2513">
        <v>0</v>
      </c>
      <c r="F2644" s="2510">
        <v>0</v>
      </c>
      <c r="G2644" s="2512">
        <v>0</v>
      </c>
      <c r="H2644" s="2513">
        <v>0</v>
      </c>
      <c r="I2644" s="2510">
        <v>0</v>
      </c>
      <c r="J2644" s="2514">
        <v>0</v>
      </c>
    </row>
    <row r="2645" spans="1:10" x14ac:dyDescent="0.2">
      <c r="A2645" s="923" t="s">
        <v>417</v>
      </c>
      <c r="B2645" s="2510">
        <v>0</v>
      </c>
      <c r="C2645" s="2511">
        <v>1006400</v>
      </c>
      <c r="D2645" s="2512">
        <v>0</v>
      </c>
      <c r="E2645" s="2513">
        <v>0</v>
      </c>
      <c r="F2645" s="2510">
        <v>0</v>
      </c>
      <c r="G2645" s="2512">
        <v>0</v>
      </c>
      <c r="H2645" s="2513">
        <v>0</v>
      </c>
      <c r="I2645" s="2510">
        <v>0</v>
      </c>
      <c r="J2645" s="2514">
        <v>0</v>
      </c>
    </row>
    <row r="2646" spans="1:10" x14ac:dyDescent="0.2">
      <c r="A2646" s="923" t="s">
        <v>285</v>
      </c>
      <c r="B2646" s="2510">
        <v>1462</v>
      </c>
      <c r="C2646" s="2511">
        <v>1367762.75</v>
      </c>
      <c r="D2646" s="2512">
        <v>1999.6691404999999</v>
      </c>
      <c r="E2646" s="2513">
        <v>3.9203246833281984</v>
      </c>
      <c r="F2646" s="2510">
        <v>3.764340395707102</v>
      </c>
      <c r="G2646" s="2512">
        <v>0.10995333517746272</v>
      </c>
      <c r="H2646" s="2513">
        <v>0.90354162736510513</v>
      </c>
      <c r="I2646" s="2510">
        <v>0.88207770891016146</v>
      </c>
      <c r="J2646" s="2514">
        <v>4.332900971324033E-2</v>
      </c>
    </row>
    <row r="2647" spans="1:10" x14ac:dyDescent="0.2">
      <c r="A2647" s="923" t="s">
        <v>206</v>
      </c>
      <c r="B2647" s="2510">
        <v>330</v>
      </c>
      <c r="C2647" s="2511">
        <v>5133502</v>
      </c>
      <c r="D2647" s="2512">
        <v>1694.05566</v>
      </c>
      <c r="E2647" s="2513">
        <v>0.8848886084119737</v>
      </c>
      <c r="F2647" s="2510">
        <v>0.84968011667807364</v>
      </c>
      <c r="G2647" s="2512">
        <v>2.4818468268510738E-2</v>
      </c>
      <c r="H2647" s="2513">
        <v>0.76545153239737518</v>
      </c>
      <c r="I2647" s="2510">
        <v>0.74726798802598793</v>
      </c>
      <c r="J2647" s="2514">
        <v>3.6706949494933083E-2</v>
      </c>
    </row>
    <row r="2648" spans="1:10" x14ac:dyDescent="0.2">
      <c r="A2648" s="923" t="s">
        <v>435</v>
      </c>
      <c r="B2648" s="2510">
        <v>0</v>
      </c>
      <c r="C2648" s="2511">
        <v>1029687.5</v>
      </c>
      <c r="D2648" s="2512">
        <v>0</v>
      </c>
      <c r="E2648" s="2513">
        <v>0</v>
      </c>
      <c r="F2648" s="2510">
        <v>0</v>
      </c>
      <c r="G2648" s="2512">
        <v>0</v>
      </c>
      <c r="H2648" s="2513">
        <v>0</v>
      </c>
      <c r="I2648" s="2510">
        <v>0</v>
      </c>
      <c r="J2648" s="2514">
        <v>0</v>
      </c>
    </row>
    <row r="2649" spans="1:10" x14ac:dyDescent="0.2">
      <c r="A2649" s="925" t="s">
        <v>437</v>
      </c>
      <c r="B2649" s="2510">
        <v>0</v>
      </c>
      <c r="C2649" s="2511">
        <v>7750000</v>
      </c>
      <c r="D2649" s="2512">
        <v>0</v>
      </c>
      <c r="E2649" s="2513">
        <v>0</v>
      </c>
      <c r="F2649" s="2510">
        <v>0</v>
      </c>
      <c r="G2649" s="2512">
        <v>0</v>
      </c>
      <c r="H2649" s="2513">
        <v>0</v>
      </c>
      <c r="I2649" s="2510">
        <v>0</v>
      </c>
      <c r="J2649" s="2514">
        <v>0</v>
      </c>
    </row>
    <row r="2650" spans="1:10" x14ac:dyDescent="0.2">
      <c r="A2650" s="2097" t="s">
        <v>436</v>
      </c>
      <c r="B2650" s="2510">
        <v>0</v>
      </c>
      <c r="C2650" s="2511">
        <v>0</v>
      </c>
      <c r="D2650" s="2512">
        <v>0</v>
      </c>
      <c r="E2650" s="2513">
        <v>0</v>
      </c>
      <c r="F2650" s="2510">
        <v>0</v>
      </c>
      <c r="G2650" s="2512">
        <v>0</v>
      </c>
      <c r="H2650" s="2513">
        <v>0</v>
      </c>
      <c r="I2650" s="2510">
        <v>0</v>
      </c>
      <c r="J2650" s="2514">
        <v>0</v>
      </c>
    </row>
    <row r="2651" spans="1:10" x14ac:dyDescent="0.2">
      <c r="A2651" s="2515" t="s">
        <v>286</v>
      </c>
      <c r="B2651" s="2516">
        <v>1792</v>
      </c>
      <c r="C2651" s="2515"/>
      <c r="D2651" s="2517">
        <v>3693.7248005000001</v>
      </c>
      <c r="E2651" s="2518">
        <v>4.8052132917401718</v>
      </c>
      <c r="F2651" s="2516">
        <v>4.6140205123851761</v>
      </c>
      <c r="G2651" s="2517">
        <v>0.13477180344597345</v>
      </c>
      <c r="H2651" s="2518">
        <v>1.6689931597624801</v>
      </c>
      <c r="I2651" s="2516">
        <v>1.6293456969361495</v>
      </c>
      <c r="J2651" s="2519">
        <v>8.0035959208173413E-2</v>
      </c>
    </row>
    <row r="2652" spans="1:10" x14ac:dyDescent="0.2">
      <c r="A2652" s="931" t="s">
        <v>418</v>
      </c>
      <c r="B2652" s="2510">
        <v>47.199999999999996</v>
      </c>
      <c r="C2652" s="2511">
        <v>3883500</v>
      </c>
      <c r="D2652" s="2512">
        <v>183.30119999999997</v>
      </c>
      <c r="E2652" s="2513">
        <v>0.12656588580922773</v>
      </c>
      <c r="F2652" s="2510">
        <v>0.12153000456728809</v>
      </c>
      <c r="G2652" s="2512">
        <v>3.5497930371930506E-3</v>
      </c>
      <c r="H2652" s="2513">
        <v>8.282383379910771E-2</v>
      </c>
      <c r="I2652" s="2510">
        <v>8.0856327310254494E-2</v>
      </c>
      <c r="J2652" s="2514">
        <v>3.971786789319913E-3</v>
      </c>
    </row>
    <row r="2653" spans="1:10" x14ac:dyDescent="0.2">
      <c r="A2653" s="931" t="s">
        <v>419</v>
      </c>
      <c r="B2653" s="2510">
        <v>63</v>
      </c>
      <c r="C2653" s="2511">
        <v>1010499.9999999999</v>
      </c>
      <c r="D2653" s="2512">
        <v>63.66149999999999</v>
      </c>
      <c r="E2653" s="2513">
        <v>0.16893327978774042</v>
      </c>
      <c r="F2653" s="2510">
        <v>0.16221165863854134</v>
      </c>
      <c r="G2653" s="2512">
        <v>4.7380712148975043E-3</v>
      </c>
      <c r="H2653" s="2513">
        <v>2.8765166269516484E-2</v>
      </c>
      <c r="I2653" s="2510">
        <v>2.8081840604762907E-2</v>
      </c>
      <c r="J2653" s="2514">
        <v>1.3794230735439249E-3</v>
      </c>
    </row>
    <row r="2654" spans="1:10" x14ac:dyDescent="0.2">
      <c r="A2654" s="923" t="s">
        <v>97</v>
      </c>
      <c r="B2654" s="2510">
        <v>14</v>
      </c>
      <c r="C2654" s="2511">
        <v>998500</v>
      </c>
      <c r="D2654" s="2512">
        <v>13.978999999999999</v>
      </c>
      <c r="E2654" s="2513">
        <v>3.7540728841720092E-2</v>
      </c>
      <c r="F2654" s="2510">
        <v>3.6047035253009188E-2</v>
      </c>
      <c r="G2654" s="2512">
        <v>1.0529047144216676E-3</v>
      </c>
      <c r="H2654" s="2513">
        <v>6.3163491165236611E-3</v>
      </c>
      <c r="I2654" s="2510">
        <v>6.1663022362649436E-3</v>
      </c>
      <c r="J2654" s="2514">
        <v>3.0289822176779576E-4</v>
      </c>
    </row>
    <row r="2655" spans="1:10" x14ac:dyDescent="0.2">
      <c r="A2655" s="923" t="s">
        <v>423</v>
      </c>
      <c r="B2655" s="2510">
        <v>18</v>
      </c>
      <c r="C2655" s="2511">
        <v>1897499.9999999998</v>
      </c>
      <c r="D2655" s="2512">
        <v>34.154999999999994</v>
      </c>
      <c r="E2655" s="2513">
        <v>4.8266651367925836E-2</v>
      </c>
      <c r="F2655" s="2510">
        <v>4.6346188182440386E-2</v>
      </c>
      <c r="G2655" s="2512">
        <v>1.3537346328278584E-3</v>
      </c>
      <c r="H2655" s="2513">
        <v>1.5432785183122227E-2</v>
      </c>
      <c r="I2655" s="2510">
        <v>1.5066174467388876E-2</v>
      </c>
      <c r="J2655" s="2514">
        <v>7.4007359356742704E-4</v>
      </c>
    </row>
    <row r="2656" spans="1:10" x14ac:dyDescent="0.2">
      <c r="A2656" s="923" t="s">
        <v>424</v>
      </c>
      <c r="B2656" s="2510">
        <v>650.04999999999995</v>
      </c>
      <c r="C2656" s="2511">
        <v>1520140</v>
      </c>
      <c r="D2656" s="2512">
        <v>988.1670069999999</v>
      </c>
      <c r="E2656" s="2513">
        <v>1.7430964845400103</v>
      </c>
      <c r="F2656" s="2510">
        <v>1.673741090444187</v>
      </c>
      <c r="G2656" s="2512">
        <v>4.8888622114986069E-2</v>
      </c>
      <c r="H2656" s="2513">
        <v>0.44649887700424062</v>
      </c>
      <c r="I2656" s="2510">
        <v>0.43589215430769984</v>
      </c>
      <c r="J2656" s="2514">
        <v>2.1411691053001284E-2</v>
      </c>
    </row>
    <row r="2657" spans="1:10" x14ac:dyDescent="0.2">
      <c r="A2657" s="923" t="s">
        <v>429</v>
      </c>
      <c r="B2657" s="2510">
        <v>0</v>
      </c>
      <c r="C2657" s="2511">
        <v>1595500</v>
      </c>
      <c r="D2657" s="2512">
        <v>0</v>
      </c>
      <c r="E2657" s="2513">
        <v>0</v>
      </c>
      <c r="F2657" s="2510">
        <v>0</v>
      </c>
      <c r="G2657" s="2512">
        <v>0</v>
      </c>
      <c r="H2657" s="2513">
        <v>0</v>
      </c>
      <c r="I2657" s="2510">
        <v>0</v>
      </c>
      <c r="J2657" s="2514">
        <v>0</v>
      </c>
    </row>
    <row r="2658" spans="1:10" x14ac:dyDescent="0.2">
      <c r="A2658" s="923" t="s">
        <v>430</v>
      </c>
      <c r="B2658" s="2510">
        <v>0</v>
      </c>
      <c r="C2658" s="2511">
        <v>949000</v>
      </c>
      <c r="D2658" s="2512">
        <v>0</v>
      </c>
      <c r="E2658" s="2513">
        <v>0</v>
      </c>
      <c r="F2658" s="2510">
        <v>0</v>
      </c>
      <c r="G2658" s="2512">
        <v>0</v>
      </c>
      <c r="H2658" s="2513">
        <v>0</v>
      </c>
      <c r="I2658" s="2510">
        <v>0</v>
      </c>
      <c r="J2658" s="2514">
        <v>0</v>
      </c>
    </row>
    <row r="2659" spans="1:10" x14ac:dyDescent="0.2">
      <c r="A2659" s="923" t="s">
        <v>287</v>
      </c>
      <c r="B2659" s="2510">
        <v>30</v>
      </c>
      <c r="C2659" s="2511">
        <v>1286500.0000000002</v>
      </c>
      <c r="D2659" s="2512">
        <v>38.595000000000006</v>
      </c>
      <c r="E2659" s="2513">
        <v>8.0444418946543056E-2</v>
      </c>
      <c r="F2659" s="2510">
        <v>7.7243646970733965E-2</v>
      </c>
      <c r="G2659" s="2512">
        <v>2.2562243880464303E-3</v>
      </c>
      <c r="H2659" s="2513">
        <v>1.7438979480093764E-2</v>
      </c>
      <c r="I2659" s="2510">
        <v>1.7024710981375313E-2</v>
      </c>
      <c r="J2659" s="2514">
        <v>8.3627991051778237E-4</v>
      </c>
    </row>
    <row r="2660" spans="1:10" x14ac:dyDescent="0.2">
      <c r="A2660" s="923" t="s">
        <v>433</v>
      </c>
      <c r="B2660" s="2510">
        <v>72</v>
      </c>
      <c r="C2660" s="2511">
        <v>1540000</v>
      </c>
      <c r="D2660" s="2512">
        <v>110.88</v>
      </c>
      <c r="E2660" s="2513">
        <v>0.19306660547170335</v>
      </c>
      <c r="F2660" s="2510">
        <v>0.18538475272976154</v>
      </c>
      <c r="G2660" s="2512">
        <v>5.4149385313114334E-3</v>
      </c>
      <c r="H2660" s="2513">
        <v>5.01006359568026E-2</v>
      </c>
      <c r="I2660" s="2510">
        <v>4.8910479430363897E-2</v>
      </c>
      <c r="J2660" s="2514">
        <v>2.4025577530304883E-3</v>
      </c>
    </row>
    <row r="2661" spans="1:10" x14ac:dyDescent="0.2">
      <c r="A2661" s="923" t="s">
        <v>434</v>
      </c>
      <c r="B2661" s="2510">
        <v>0</v>
      </c>
      <c r="C2661" s="2511">
        <v>905500</v>
      </c>
      <c r="D2661" s="2512">
        <v>0</v>
      </c>
      <c r="E2661" s="2513">
        <v>0</v>
      </c>
      <c r="F2661" s="2510">
        <v>0</v>
      </c>
      <c r="G2661" s="2512">
        <v>0</v>
      </c>
      <c r="H2661" s="2513">
        <v>0</v>
      </c>
      <c r="I2661" s="2510">
        <v>0</v>
      </c>
      <c r="J2661" s="2514">
        <v>0</v>
      </c>
    </row>
    <row r="2662" spans="1:10" x14ac:dyDescent="0.2">
      <c r="A2662" s="897" t="s">
        <v>99</v>
      </c>
      <c r="B2662" s="2510">
        <v>360</v>
      </c>
      <c r="C2662" s="2511">
        <v>1688500</v>
      </c>
      <c r="D2662" s="2512">
        <v>607.86</v>
      </c>
      <c r="E2662" s="2513">
        <v>0.96533302735851667</v>
      </c>
      <c r="F2662" s="2510">
        <v>0.92692376364880757</v>
      </c>
      <c r="G2662" s="2512">
        <v>2.7074692656557164E-2</v>
      </c>
      <c r="H2662" s="2513">
        <v>0.27465884354889997</v>
      </c>
      <c r="I2662" s="2510">
        <v>0.2681342354486021</v>
      </c>
      <c r="J2662" s="2514">
        <v>1.3171164824649282E-2</v>
      </c>
    </row>
    <row r="2663" spans="1:10" x14ac:dyDescent="0.2">
      <c r="A2663" s="2515" t="s">
        <v>288</v>
      </c>
      <c r="B2663" s="2516">
        <v>1254.25</v>
      </c>
      <c r="C2663" s="2515"/>
      <c r="D2663" s="2517">
        <v>2040.5987070000001</v>
      </c>
      <c r="E2663" s="2518">
        <v>3.3632470821233875</v>
      </c>
      <c r="F2663" s="2516">
        <v>3.2294281404347696</v>
      </c>
      <c r="G2663" s="2517">
        <v>9.4328981290241184E-2</v>
      </c>
      <c r="H2663" s="2518">
        <v>0.92203547035830724</v>
      </c>
      <c r="I2663" s="2516">
        <v>0.9001322247867124</v>
      </c>
      <c r="J2663" s="2519">
        <v>4.4215875219397904E-2</v>
      </c>
    </row>
    <row r="2664" spans="1:10" x14ac:dyDescent="0.2">
      <c r="A2664" s="2520" t="s">
        <v>113</v>
      </c>
      <c r="B2664" s="2521">
        <v>3046.25</v>
      </c>
      <c r="C2664" s="2520"/>
      <c r="D2664" s="2522">
        <v>5734.3235075000002</v>
      </c>
      <c r="E2664" s="2523">
        <v>8.1684603738635602</v>
      </c>
      <c r="F2664" s="2521">
        <v>7.8434486528199452</v>
      </c>
      <c r="G2664" s="2522">
        <v>0.22910078473621465</v>
      </c>
      <c r="H2664" s="2523">
        <v>2.5910286301207872</v>
      </c>
      <c r="I2664" s="2521">
        <v>2.529477921722862</v>
      </c>
      <c r="J2664" s="2524">
        <v>0.12425183442757132</v>
      </c>
    </row>
    <row r="2665" spans="1:10" x14ac:dyDescent="0.2">
      <c r="A2665" s="923" t="s">
        <v>911</v>
      </c>
      <c r="B2665" s="2510">
        <v>0</v>
      </c>
      <c r="C2665" s="2511">
        <v>4620000.0000000009</v>
      </c>
      <c r="D2665" s="2512">
        <v>0</v>
      </c>
      <c r="E2665" s="2513">
        <v>0</v>
      </c>
      <c r="F2665" s="2510">
        <v>0</v>
      </c>
      <c r="G2665" s="2512">
        <v>0</v>
      </c>
      <c r="H2665" s="2513">
        <v>0</v>
      </c>
      <c r="I2665" s="2510">
        <v>0</v>
      </c>
      <c r="J2665" s="2514">
        <v>0</v>
      </c>
    </row>
    <row r="2666" spans="1:10" x14ac:dyDescent="0.2">
      <c r="A2666" s="923" t="s">
        <v>912</v>
      </c>
      <c r="B2666" s="2510">
        <v>765</v>
      </c>
      <c r="C2666" s="2511">
        <v>918000</v>
      </c>
      <c r="D2666" s="2512">
        <v>702.27</v>
      </c>
      <c r="E2666" s="2513">
        <v>2.0513326831368479</v>
      </c>
      <c r="F2666" s="2510">
        <v>1.9697129977537162</v>
      </c>
      <c r="G2666" s="2512">
        <v>5.7533721895183985E-2</v>
      </c>
      <c r="H2666" s="2513">
        <v>0.31731758309328789</v>
      </c>
      <c r="I2666" s="2510">
        <v>0.30977960308046226</v>
      </c>
      <c r="J2666" s="2514">
        <v>1.5216849145208522E-2</v>
      </c>
    </row>
    <row r="2667" spans="1:10" x14ac:dyDescent="0.2">
      <c r="A2667" s="923" t="s">
        <v>913</v>
      </c>
      <c r="B2667" s="2510">
        <v>300</v>
      </c>
      <c r="C2667" s="2511">
        <v>1310000.0000000002</v>
      </c>
      <c r="D2667" s="2512">
        <v>393.00000000000006</v>
      </c>
      <c r="E2667" s="2513">
        <v>0.80444418946543061</v>
      </c>
      <c r="F2667" s="2510">
        <v>0.77243646970733959</v>
      </c>
      <c r="G2667" s="2512">
        <v>2.2562243880464305E-2</v>
      </c>
      <c r="H2667" s="2513">
        <v>0.17757530601572352</v>
      </c>
      <c r="I2667" s="2510">
        <v>0.17335694819744782</v>
      </c>
      <c r="J2667" s="2514">
        <v>8.5155591354706163E-3</v>
      </c>
    </row>
    <row r="2668" spans="1:10" x14ac:dyDescent="0.2">
      <c r="A2668" s="897" t="s">
        <v>914</v>
      </c>
      <c r="B2668" s="2510">
        <v>2250</v>
      </c>
      <c r="C2668" s="2511">
        <v>1335000</v>
      </c>
      <c r="D2668" s="2512">
        <v>3003.75</v>
      </c>
      <c r="E2668" s="2513">
        <v>6.0333314209907298</v>
      </c>
      <c r="F2668" s="2510">
        <v>5.7932735228050474</v>
      </c>
      <c r="G2668" s="2512">
        <v>0.16921682910348229</v>
      </c>
      <c r="H2668" s="2513">
        <v>1.3572311080018562</v>
      </c>
      <c r="I2668" s="2510">
        <v>1.3249896517762947</v>
      </c>
      <c r="J2668" s="2514">
        <v>6.5085523544961471E-2</v>
      </c>
    </row>
    <row r="2669" spans="1:10" x14ac:dyDescent="0.2">
      <c r="A2669" s="2520" t="s">
        <v>289</v>
      </c>
      <c r="B2669" s="2521">
        <v>3315</v>
      </c>
      <c r="C2669" s="2520"/>
      <c r="D2669" s="2522">
        <v>4099.0200000000004</v>
      </c>
      <c r="E2669" s="2523">
        <v>8.8891082935930079</v>
      </c>
      <c r="F2669" s="2521">
        <v>8.5354229902661025</v>
      </c>
      <c r="G2669" s="2522">
        <v>0.24931279487913058</v>
      </c>
      <c r="H2669" s="2523">
        <v>1.8521239971108678</v>
      </c>
      <c r="I2669" s="2521">
        <v>1.8081262030542049</v>
      </c>
      <c r="J2669" s="2524">
        <v>8.8817931825640628E-2</v>
      </c>
    </row>
    <row r="2670" spans="1:10" x14ac:dyDescent="0.2">
      <c r="A2670" s="923" t="s">
        <v>952</v>
      </c>
      <c r="B2670" s="2510">
        <v>7.1999999999999993</v>
      </c>
      <c r="C2670" s="2511">
        <v>8061000.0000000028</v>
      </c>
      <c r="D2670" s="2512">
        <v>58.039200000000015</v>
      </c>
      <c r="E2670" s="2513">
        <v>1.9306660547170333E-2</v>
      </c>
      <c r="F2670" s="2510">
        <v>1.8538475272976151E-2</v>
      </c>
      <c r="G2670" s="2512">
        <v>5.414938531311433E-4</v>
      </c>
      <c r="H2670" s="2513">
        <v>2.6224754964141936E-2</v>
      </c>
      <c r="I2670" s="2510">
        <v>2.5601777577153473E-2</v>
      </c>
      <c r="J2670" s="2514">
        <v>1.2575985744921279E-3</v>
      </c>
    </row>
    <row r="2671" spans="1:10" x14ac:dyDescent="0.2">
      <c r="A2671" s="923" t="s">
        <v>290</v>
      </c>
      <c r="B2671" s="2510">
        <v>7358.3142287743249</v>
      </c>
      <c r="C2671" s="2511">
        <v>12158464</v>
      </c>
      <c r="D2671" s="2512">
        <v>89465.798651240388</v>
      </c>
      <c r="E2671" s="2513">
        <v>19.73117708532769</v>
      </c>
      <c r="F2671" s="2510">
        <v>18.946100886239083</v>
      </c>
      <c r="G2671" s="2512">
        <v>0.55340026726232305</v>
      </c>
      <c r="H2671" s="2513">
        <v>40.424724105432858</v>
      </c>
      <c r="I2671" s="2510">
        <v>39.464421939507318</v>
      </c>
      <c r="J2671" s="2514">
        <v>1.9385529237067294</v>
      </c>
    </row>
    <row r="2672" spans="1:10" x14ac:dyDescent="0.2">
      <c r="A2672" s="923" t="s">
        <v>75</v>
      </c>
      <c r="B2672" s="2510">
        <v>7332.6152712256753</v>
      </c>
      <c r="C2672" s="2511">
        <v>13258464</v>
      </c>
      <c r="D2672" s="2512">
        <v>97219.215599395859</v>
      </c>
      <c r="E2672" s="2513">
        <v>19.662265828409922</v>
      </c>
      <c r="F2672" s="2510">
        <v>18.879931512758962</v>
      </c>
      <c r="G2672" s="2512">
        <v>0.55146751343670197</v>
      </c>
      <c r="H2672" s="2513">
        <v>43.928071146746355</v>
      </c>
      <c r="I2672" s="2510">
        <v>42.884545858679331</v>
      </c>
      <c r="J2672" s="2514">
        <v>2.1065546553199055</v>
      </c>
    </row>
    <row r="2673" spans="1:10" x14ac:dyDescent="0.2">
      <c r="A2673" s="923" t="s">
        <v>205</v>
      </c>
      <c r="B2673" s="2510">
        <v>780.30000000000007</v>
      </c>
      <c r="C2673" s="2511">
        <v>3219999.9999999995</v>
      </c>
      <c r="D2673" s="2512">
        <v>2512.5659999999998</v>
      </c>
      <c r="E2673" s="2513">
        <v>2.0923593367995852</v>
      </c>
      <c r="F2673" s="2510">
        <v>2.0091072577087905</v>
      </c>
      <c r="G2673" s="2512">
        <v>5.8684396333087661E-2</v>
      </c>
      <c r="H2673" s="2513">
        <v>1.1352917972893188</v>
      </c>
      <c r="I2673" s="2510">
        <v>1.1083225799100982</v>
      </c>
      <c r="J2673" s="2514">
        <v>5.4442504719523811E-2</v>
      </c>
    </row>
    <row r="2674" spans="1:10" x14ac:dyDescent="0.2">
      <c r="A2674" s="923" t="s">
        <v>93</v>
      </c>
      <c r="B2674" s="2510">
        <v>1690.65</v>
      </c>
      <c r="C2674" s="2511">
        <v>120000</v>
      </c>
      <c r="D2674" s="2512">
        <v>202.87799999999999</v>
      </c>
      <c r="E2674" s="2513">
        <v>4.5334452297324344</v>
      </c>
      <c r="F2674" s="2510">
        <v>4.3530657250357132</v>
      </c>
      <c r="G2674" s="2512">
        <v>0.12714952538835658</v>
      </c>
      <c r="H2674" s="2513">
        <v>9.1669524004727609E-2</v>
      </c>
      <c r="I2674" s="2510">
        <v>8.9491885334355759E-2</v>
      </c>
      <c r="J2674" s="2514">
        <v>4.3959786419491276E-3</v>
      </c>
    </row>
    <row r="2675" spans="1:10" x14ac:dyDescent="0.2">
      <c r="A2675" s="897" t="s">
        <v>219</v>
      </c>
      <c r="B2675" s="2510">
        <v>10088</v>
      </c>
      <c r="C2675" s="2511">
        <v>934000</v>
      </c>
      <c r="D2675" s="2512">
        <v>9422.1919999999991</v>
      </c>
      <c r="E2675" s="2513">
        <v>27.050776611090882</v>
      </c>
      <c r="F2675" s="2510">
        <v>25.974463688025473</v>
      </c>
      <c r="G2675" s="2512">
        <v>0.758693054220413</v>
      </c>
      <c r="H2675" s="2513">
        <v>4.2573756431015308</v>
      </c>
      <c r="I2675" s="2510">
        <v>4.1562403319348773</v>
      </c>
      <c r="J2675" s="2514">
        <v>0.20416089863042786</v>
      </c>
    </row>
    <row r="2676" spans="1:10" x14ac:dyDescent="0.2">
      <c r="A2676" s="2515" t="s">
        <v>1839</v>
      </c>
      <c r="B2676" s="2516">
        <v>27257.0795</v>
      </c>
      <c r="C2676" s="2515"/>
      <c r="D2676" s="2517">
        <v>198880.68945063624</v>
      </c>
      <c r="E2676" s="2518">
        <v>73.089330751907681</v>
      </c>
      <c r="F2676" s="2516">
        <v>70.181207545041005</v>
      </c>
      <c r="G2676" s="2517">
        <v>2.0499362504940133</v>
      </c>
      <c r="H2676" s="2518">
        <v>89.863356971538934</v>
      </c>
      <c r="I2676" s="2516">
        <v>87.728624372943131</v>
      </c>
      <c r="J2676" s="2519">
        <v>4.3093645595930274</v>
      </c>
    </row>
    <row r="2677" spans="1:10" x14ac:dyDescent="0.2">
      <c r="A2677" s="923" t="s">
        <v>958</v>
      </c>
      <c r="B2677" s="2510">
        <v>310</v>
      </c>
      <c r="C2677" s="2511">
        <v>2560000.0000000005</v>
      </c>
      <c r="D2677" s="2512">
        <v>793.60000000000014</v>
      </c>
      <c r="E2677" s="2513">
        <v>0.83125899578094498</v>
      </c>
      <c r="F2677" s="2510">
        <v>0.79818435203091764</v>
      </c>
      <c r="G2677" s="2512">
        <v>2.3314318676479782E-2</v>
      </c>
      <c r="H2677" s="2513">
        <v>0.35858463830554249</v>
      </c>
      <c r="I2677" s="2510">
        <v>0.35006634628370126</v>
      </c>
      <c r="J2677" s="2514">
        <v>1.7195795750405807E-2</v>
      </c>
    </row>
    <row r="2678" spans="1:10" x14ac:dyDescent="0.2">
      <c r="A2678" s="923" t="s">
        <v>959</v>
      </c>
      <c r="B2678" s="2510">
        <v>0</v>
      </c>
      <c r="C2678" s="2511">
        <v>1687000</v>
      </c>
      <c r="D2678" s="2512">
        <v>0</v>
      </c>
      <c r="E2678" s="2513">
        <v>0</v>
      </c>
      <c r="F2678" s="2510">
        <v>0</v>
      </c>
      <c r="G2678" s="2512">
        <v>0</v>
      </c>
      <c r="H2678" s="2513">
        <v>0</v>
      </c>
      <c r="I2678" s="2510">
        <v>0</v>
      </c>
      <c r="J2678" s="2514">
        <v>0</v>
      </c>
    </row>
    <row r="2679" spans="1:10" x14ac:dyDescent="0.2">
      <c r="A2679" s="923" t="s">
        <v>960</v>
      </c>
      <c r="B2679" s="2510">
        <v>150</v>
      </c>
      <c r="C2679" s="2511">
        <v>1100000</v>
      </c>
      <c r="D2679" s="2512">
        <v>165</v>
      </c>
      <c r="E2679" s="2513">
        <v>0.40222209473271531</v>
      </c>
      <c r="F2679" s="2510">
        <v>0.3862182348536698</v>
      </c>
      <c r="G2679" s="2512">
        <v>1.1281121940232152E-2</v>
      </c>
      <c r="H2679" s="2513">
        <v>7.4554517792861014E-2</v>
      </c>
      <c r="I2679" s="2510">
        <v>7.2783451533279614E-2</v>
      </c>
      <c r="J2679" s="2514">
        <v>3.5752347515334644E-3</v>
      </c>
    </row>
    <row r="2680" spans="1:10" x14ac:dyDescent="0.2">
      <c r="A2680" s="923" t="s">
        <v>962</v>
      </c>
      <c r="B2680" s="2510">
        <v>48</v>
      </c>
      <c r="C2680" s="2511">
        <v>1265000.0000000002</v>
      </c>
      <c r="D2680" s="2512">
        <v>60.720000000000013</v>
      </c>
      <c r="E2680" s="2513">
        <v>0.12871107031446888</v>
      </c>
      <c r="F2680" s="2510">
        <v>0.12358983515317434</v>
      </c>
      <c r="G2680" s="2512">
        <v>3.6099590208742891E-3</v>
      </c>
      <c r="H2680" s="2513">
        <v>2.7436062547772855E-2</v>
      </c>
      <c r="I2680" s="2510">
        <v>2.6784310164246906E-2</v>
      </c>
      <c r="J2680" s="2514">
        <v>1.3156863885643152E-3</v>
      </c>
    </row>
    <row r="2681" spans="1:10" x14ac:dyDescent="0.2">
      <c r="A2681" s="923" t="s">
        <v>963</v>
      </c>
      <c r="B2681" s="2510">
        <v>0</v>
      </c>
      <c r="C2681" s="2511">
        <v>1750000</v>
      </c>
      <c r="D2681" s="2512">
        <v>0</v>
      </c>
      <c r="E2681" s="2513">
        <v>0</v>
      </c>
      <c r="F2681" s="2510">
        <v>0</v>
      </c>
      <c r="G2681" s="2512">
        <v>0</v>
      </c>
      <c r="H2681" s="2513">
        <v>0</v>
      </c>
      <c r="I2681" s="2510">
        <v>0</v>
      </c>
      <c r="J2681" s="2514">
        <v>0</v>
      </c>
    </row>
    <row r="2682" spans="1:10" x14ac:dyDescent="0.2">
      <c r="A2682" s="2159" t="s">
        <v>1497</v>
      </c>
      <c r="B2682" s="2510">
        <v>13.5</v>
      </c>
      <c r="C2682" s="2511">
        <v>5000000</v>
      </c>
      <c r="D2682" s="2512">
        <v>67.5</v>
      </c>
      <c r="E2682" s="2513">
        <v>3.6199988525944374E-2</v>
      </c>
      <c r="F2682" s="2510">
        <v>3.4759641136830284E-2</v>
      </c>
      <c r="G2682" s="2512">
        <v>1.0153009746208938E-3</v>
      </c>
      <c r="H2682" s="2513">
        <v>3.0499575460715869E-2</v>
      </c>
      <c r="I2682" s="2510">
        <v>2.9775048354523478E-2</v>
      </c>
      <c r="J2682" s="2514">
        <v>1.4625960347182355E-3</v>
      </c>
    </row>
    <row r="2683" spans="1:10" x14ac:dyDescent="0.2">
      <c r="A2683" s="2159" t="s">
        <v>1577</v>
      </c>
      <c r="B2683" s="2510">
        <v>0</v>
      </c>
      <c r="C2683" s="2511">
        <v>1749999.9999999998</v>
      </c>
      <c r="D2683" s="2512">
        <v>0</v>
      </c>
      <c r="E2683" s="2513">
        <v>0</v>
      </c>
      <c r="F2683" s="2510">
        <v>0</v>
      </c>
      <c r="G2683" s="2512">
        <v>0</v>
      </c>
      <c r="H2683" s="2513">
        <v>0</v>
      </c>
      <c r="I2683" s="2510">
        <v>0</v>
      </c>
      <c r="J2683" s="2514">
        <v>0</v>
      </c>
    </row>
    <row r="2684" spans="1:10" x14ac:dyDescent="0.2">
      <c r="A2684" s="923" t="s">
        <v>961</v>
      </c>
      <c r="B2684" s="2510">
        <v>0</v>
      </c>
      <c r="C2684" s="2511">
        <v>1321000</v>
      </c>
      <c r="D2684" s="2512">
        <v>0</v>
      </c>
      <c r="E2684" s="2513">
        <v>0</v>
      </c>
      <c r="F2684" s="2510">
        <v>0</v>
      </c>
      <c r="G2684" s="2512">
        <v>0</v>
      </c>
      <c r="H2684" s="2513">
        <v>0</v>
      </c>
      <c r="I2684" s="2510">
        <v>0</v>
      </c>
      <c r="J2684" s="2514">
        <v>0</v>
      </c>
    </row>
    <row r="2685" spans="1:10" x14ac:dyDescent="0.2">
      <c r="A2685" s="923" t="s">
        <v>966</v>
      </c>
      <c r="B2685" s="2510">
        <v>200</v>
      </c>
      <c r="C2685" s="2511">
        <v>2879999.9999999995</v>
      </c>
      <c r="D2685" s="2512">
        <v>575.99999999999989</v>
      </c>
      <c r="E2685" s="2513">
        <v>0.536296126310287</v>
      </c>
      <c r="F2685" s="2510">
        <v>0.51495764647155984</v>
      </c>
      <c r="G2685" s="2512">
        <v>1.5041495920309537E-2</v>
      </c>
      <c r="H2685" s="2513">
        <v>0.26026304393144201</v>
      </c>
      <c r="I2685" s="2510">
        <v>0.25408041262526698</v>
      </c>
      <c r="J2685" s="2514">
        <v>1.2480819496262275E-2</v>
      </c>
    </row>
    <row r="2686" spans="1:10" x14ac:dyDescent="0.2">
      <c r="A2686" s="923" t="s">
        <v>965</v>
      </c>
      <c r="B2686" s="2510">
        <v>63</v>
      </c>
      <c r="C2686" s="2511">
        <v>1976000.0000000002</v>
      </c>
      <c r="D2686" s="2512">
        <v>124.48800000000001</v>
      </c>
      <c r="E2686" s="2513">
        <v>0.16893327978774042</v>
      </c>
      <c r="F2686" s="2510">
        <v>0.16221165863854134</v>
      </c>
      <c r="G2686" s="2512">
        <v>4.7380712148975043E-3</v>
      </c>
      <c r="H2686" s="2513">
        <v>5.624935036968292E-2</v>
      </c>
      <c r="I2686" s="2510">
        <v>5.4913129178635833E-2</v>
      </c>
      <c r="J2686" s="2514">
        <v>2.6974171136296848E-3</v>
      </c>
    </row>
    <row r="2687" spans="1:10" x14ac:dyDescent="0.2">
      <c r="A2687" s="923" t="s">
        <v>1010</v>
      </c>
      <c r="B2687" s="2510">
        <v>48</v>
      </c>
      <c r="C2687" s="2511">
        <v>1299999.9999999998</v>
      </c>
      <c r="D2687" s="2512">
        <v>62.399999999999984</v>
      </c>
      <c r="E2687" s="2513">
        <v>0.12871107031446888</v>
      </c>
      <c r="F2687" s="2510">
        <v>0.12358983515317434</v>
      </c>
      <c r="G2687" s="2512">
        <v>3.6099590208742891E-3</v>
      </c>
      <c r="H2687" s="2513">
        <v>2.8195163092572882E-2</v>
      </c>
      <c r="I2687" s="2510">
        <v>2.752537803440392E-2</v>
      </c>
      <c r="J2687" s="2514">
        <v>1.3520887787617463E-3</v>
      </c>
    </row>
    <row r="2688" spans="1:10" x14ac:dyDescent="0.2">
      <c r="A2688" s="923" t="s">
        <v>1011</v>
      </c>
      <c r="B2688" s="2510">
        <v>0</v>
      </c>
      <c r="C2688" s="2511">
        <v>1674000</v>
      </c>
      <c r="D2688" s="2512">
        <v>0</v>
      </c>
      <c r="E2688" s="2513">
        <v>0</v>
      </c>
      <c r="F2688" s="2510">
        <v>0</v>
      </c>
      <c r="G2688" s="2512">
        <v>0</v>
      </c>
      <c r="H2688" s="2513">
        <v>0</v>
      </c>
      <c r="I2688" s="2510">
        <v>0</v>
      </c>
      <c r="J2688" s="2514">
        <v>0</v>
      </c>
    </row>
    <row r="2689" spans="1:10" x14ac:dyDescent="0.2">
      <c r="A2689" s="923" t="s">
        <v>967</v>
      </c>
      <c r="B2689" s="2510">
        <v>1803</v>
      </c>
      <c r="C2689" s="2511">
        <v>2320999.9999999995</v>
      </c>
      <c r="D2689" s="2512">
        <v>4184.762999999999</v>
      </c>
      <c r="E2689" s="2513">
        <v>4.8347095786872378</v>
      </c>
      <c r="F2689" s="2510">
        <v>4.6423431829411115</v>
      </c>
      <c r="G2689" s="2512">
        <v>0.13559908572159046</v>
      </c>
      <c r="H2689" s="2513">
        <v>1.8908665911660991</v>
      </c>
      <c r="I2689" s="2510">
        <v>1.8459484544773437</v>
      </c>
      <c r="J2689" s="2514">
        <v>9.0675818815342007E-2</v>
      </c>
    </row>
    <row r="2690" spans="1:10" x14ac:dyDescent="0.2">
      <c r="A2690" s="923" t="s">
        <v>968</v>
      </c>
      <c r="B2690" s="2510">
        <v>0</v>
      </c>
      <c r="C2690" s="2511">
        <v>1335000.0000000002</v>
      </c>
      <c r="D2690" s="2512">
        <v>0</v>
      </c>
      <c r="E2690" s="2513">
        <v>0</v>
      </c>
      <c r="F2690" s="2510">
        <v>0</v>
      </c>
      <c r="G2690" s="2512">
        <v>0</v>
      </c>
      <c r="H2690" s="2513">
        <v>0</v>
      </c>
      <c r="I2690" s="2510">
        <v>0</v>
      </c>
      <c r="J2690" s="2514">
        <v>0</v>
      </c>
    </row>
    <row r="2691" spans="1:10" x14ac:dyDescent="0.2">
      <c r="A2691" s="923" t="s">
        <v>969</v>
      </c>
      <c r="B2691" s="2510">
        <v>0</v>
      </c>
      <c r="C2691" s="2511">
        <v>1774999.9999999998</v>
      </c>
      <c r="D2691" s="2512">
        <v>0</v>
      </c>
      <c r="E2691" s="2513">
        <v>0</v>
      </c>
      <c r="F2691" s="2510">
        <v>0</v>
      </c>
      <c r="G2691" s="2512">
        <v>0</v>
      </c>
      <c r="H2691" s="2513">
        <v>0</v>
      </c>
      <c r="I2691" s="2510">
        <v>0</v>
      </c>
      <c r="J2691" s="2514">
        <v>0</v>
      </c>
    </row>
    <row r="2692" spans="1:10" x14ac:dyDescent="0.2">
      <c r="A2692" s="923" t="s">
        <v>970</v>
      </c>
      <c r="B2692" s="2510">
        <v>65</v>
      </c>
      <c r="C2692" s="2511">
        <v>1821999.9999999995</v>
      </c>
      <c r="D2692" s="2512">
        <v>118.42999999999996</v>
      </c>
      <c r="E2692" s="2513">
        <v>0.17429624105084329</v>
      </c>
      <c r="F2692" s="2510">
        <v>0.16736123510325693</v>
      </c>
      <c r="G2692" s="2512">
        <v>4.8884861741005994E-3</v>
      </c>
      <c r="H2692" s="2513">
        <v>5.3512069952778948E-2</v>
      </c>
      <c r="I2692" s="2510">
        <v>5.2240873727795768E-2</v>
      </c>
      <c r="J2692" s="2514">
        <v>2.5661518280248974E-3</v>
      </c>
    </row>
    <row r="2693" spans="1:10" x14ac:dyDescent="0.2">
      <c r="A2693" s="923" t="s">
        <v>971</v>
      </c>
      <c r="B2693" s="2510">
        <v>0</v>
      </c>
      <c r="C2693" s="2511">
        <v>1470000</v>
      </c>
      <c r="D2693" s="2512">
        <v>0</v>
      </c>
      <c r="E2693" s="2513">
        <v>0</v>
      </c>
      <c r="F2693" s="2510">
        <v>0</v>
      </c>
      <c r="G2693" s="2512">
        <v>0</v>
      </c>
      <c r="H2693" s="2513">
        <v>0</v>
      </c>
      <c r="I2693" s="2510">
        <v>0</v>
      </c>
      <c r="J2693" s="2514">
        <v>0</v>
      </c>
    </row>
    <row r="2694" spans="1:10" x14ac:dyDescent="0.2">
      <c r="A2694" s="923" t="s">
        <v>972</v>
      </c>
      <c r="B2694" s="2510">
        <v>42</v>
      </c>
      <c r="C2694" s="2511">
        <v>1270000</v>
      </c>
      <c r="D2694" s="2512">
        <v>53.34</v>
      </c>
      <c r="E2694" s="2513">
        <v>0.11262218652516029</v>
      </c>
      <c r="F2694" s="2510">
        <v>0.10814110575902756</v>
      </c>
      <c r="G2694" s="2512">
        <v>3.1587141432650031E-3</v>
      </c>
      <c r="H2694" s="2513">
        <v>2.410144229740125E-2</v>
      </c>
      <c r="I2694" s="2510">
        <v>2.3528904877485664E-2</v>
      </c>
      <c r="J2694" s="2514">
        <v>1.1557758887684546E-3</v>
      </c>
    </row>
    <row r="2695" spans="1:10" x14ac:dyDescent="0.2">
      <c r="A2695" s="923" t="s">
        <v>973</v>
      </c>
      <c r="B2695" s="2510">
        <v>890</v>
      </c>
      <c r="C2695" s="2511">
        <v>7096999.9999999981</v>
      </c>
      <c r="D2695" s="2512">
        <v>6316.3299999999981</v>
      </c>
      <c r="E2695" s="2513">
        <v>2.3865177620807776</v>
      </c>
      <c r="F2695" s="2510">
        <v>2.2915615267984411</v>
      </c>
      <c r="G2695" s="2512">
        <v>6.6934656845377444E-2</v>
      </c>
      <c r="H2695" s="2513">
        <v>2.8540056810338279</v>
      </c>
      <c r="I2695" s="2510">
        <v>2.7862078692315144</v>
      </c>
      <c r="J2695" s="2514">
        <v>0.1368628031403234</v>
      </c>
    </row>
    <row r="2696" spans="1:10" x14ac:dyDescent="0.2">
      <c r="A2696" s="923" t="s">
        <v>293</v>
      </c>
      <c r="B2696" s="2510">
        <v>42</v>
      </c>
      <c r="C2696" s="2511">
        <v>1855999.9999999998</v>
      </c>
      <c r="D2696" s="2512">
        <v>77.951999999999984</v>
      </c>
      <c r="E2696" s="2513">
        <v>0.11262218652516029</v>
      </c>
      <c r="F2696" s="2510">
        <v>0.10814110575902756</v>
      </c>
      <c r="G2696" s="2512">
        <v>3.1587141432650031E-3</v>
      </c>
      <c r="H2696" s="2513">
        <v>3.5222265278721819E-2</v>
      </c>
      <c r="I2696" s="2510">
        <v>3.4385549175286127E-2</v>
      </c>
      <c r="J2696" s="2514">
        <v>1.6890709051608276E-3</v>
      </c>
    </row>
    <row r="2697" spans="1:10" x14ac:dyDescent="0.2">
      <c r="A2697" s="897" t="s">
        <v>975</v>
      </c>
      <c r="B2697" s="2510">
        <v>0</v>
      </c>
      <c r="C2697" s="2511">
        <v>1652000.0000000005</v>
      </c>
      <c r="D2697" s="2512">
        <v>0</v>
      </c>
      <c r="E2697" s="2513">
        <v>0</v>
      </c>
      <c r="F2697" s="2510">
        <v>0</v>
      </c>
      <c r="G2697" s="2512">
        <v>0</v>
      </c>
      <c r="H2697" s="2513">
        <v>0</v>
      </c>
      <c r="I2697" s="2510">
        <v>0</v>
      </c>
      <c r="J2697" s="2514">
        <v>0</v>
      </c>
    </row>
    <row r="2698" spans="1:10" x14ac:dyDescent="0.2">
      <c r="A2698" s="923" t="s">
        <v>1161</v>
      </c>
      <c r="B2698" s="2510">
        <v>0</v>
      </c>
      <c r="C2698" s="2511">
        <v>0</v>
      </c>
      <c r="D2698" s="2512">
        <v>0</v>
      </c>
      <c r="E2698" s="2513">
        <v>0</v>
      </c>
      <c r="F2698" s="2510">
        <v>0</v>
      </c>
      <c r="G2698" s="2512">
        <v>0</v>
      </c>
      <c r="H2698" s="2513">
        <v>0</v>
      </c>
      <c r="I2698" s="2510">
        <v>0</v>
      </c>
      <c r="J2698" s="2514">
        <v>0</v>
      </c>
    </row>
    <row r="2699" spans="1:10" x14ac:dyDescent="0.2">
      <c r="A2699" s="2515" t="s">
        <v>294</v>
      </c>
      <c r="B2699" s="2516">
        <v>3674.5</v>
      </c>
      <c r="C2699" s="2515"/>
      <c r="D2699" s="2517">
        <v>12600.522999999997</v>
      </c>
      <c r="E2699" s="2518">
        <v>9.8531005806357506</v>
      </c>
      <c r="F2699" s="2516">
        <v>9.4610593597987318</v>
      </c>
      <c r="G2699" s="2517">
        <v>0.27634988379588693</v>
      </c>
      <c r="H2699" s="2518">
        <v>5.6934904012294192</v>
      </c>
      <c r="I2699" s="2516">
        <v>5.5582397276634836</v>
      </c>
      <c r="J2699" s="2519">
        <v>0.2730292588914951</v>
      </c>
    </row>
    <row r="2700" spans="1:10" x14ac:dyDescent="0.2">
      <c r="A2700" s="2520" t="s">
        <v>1840</v>
      </c>
      <c r="B2700" s="2521">
        <v>30931.5795</v>
      </c>
      <c r="C2700" s="2520"/>
      <c r="D2700" s="2522">
        <v>211481.21245063623</v>
      </c>
      <c r="E2700" s="2523">
        <v>82.942431332543435</v>
      </c>
      <c r="F2700" s="2521">
        <v>79.64226690483973</v>
      </c>
      <c r="G2700" s="2522">
        <v>2.3262861342899002</v>
      </c>
      <c r="H2700" s="2523">
        <v>95.556847372768345</v>
      </c>
      <c r="I2700" s="2521">
        <v>93.286864100606621</v>
      </c>
      <c r="J2700" s="2524">
        <v>4.5823938184845225</v>
      </c>
    </row>
    <row r="2701" spans="1:10" x14ac:dyDescent="0.2">
      <c r="A2701" s="2525" t="s">
        <v>200</v>
      </c>
      <c r="B2701" s="2526">
        <v>37292.8295</v>
      </c>
      <c r="C2701" s="2527"/>
      <c r="D2701" s="2528">
        <v>221314.55595813622</v>
      </c>
      <c r="E2701" s="2529">
        <v>100</v>
      </c>
      <c r="F2701" s="2526">
        <v>96.021138547925773</v>
      </c>
      <c r="G2701" s="2528">
        <v>2.8046997139052459</v>
      </c>
      <c r="H2701" s="2529">
        <v>100</v>
      </c>
      <c r="I2701" s="2526">
        <v>97.62446822538368</v>
      </c>
      <c r="J2701" s="2530">
        <v>4.7954635847377345</v>
      </c>
    </row>
    <row r="2702" spans="1:10" x14ac:dyDescent="0.2">
      <c r="A2702" s="2550" t="s">
        <v>1857</v>
      </c>
      <c r="B2702" s="2510"/>
      <c r="C2702" s="2509"/>
      <c r="D2702" s="2512"/>
      <c r="E2702" s="2513"/>
      <c r="F2702" s="2510">
        <v>0</v>
      </c>
      <c r="G2702" s="2512"/>
      <c r="H2702" s="2513"/>
      <c r="I2702" s="2510">
        <v>0</v>
      </c>
      <c r="J2702" s="2514">
        <v>0</v>
      </c>
    </row>
    <row r="2703" spans="1:10" x14ac:dyDescent="0.2">
      <c r="A2703" s="2160" t="s">
        <v>1841</v>
      </c>
      <c r="B2703" s="2510">
        <v>0</v>
      </c>
      <c r="C2703" s="2511">
        <v>6074131.1697809063</v>
      </c>
      <c r="D2703" s="2512">
        <v>0</v>
      </c>
      <c r="E2703" s="2513">
        <v>0</v>
      </c>
      <c r="F2703" s="2510">
        <v>0</v>
      </c>
      <c r="G2703" s="2512">
        <v>0</v>
      </c>
      <c r="H2703" s="2513">
        <v>0</v>
      </c>
      <c r="I2703" s="2510">
        <v>0</v>
      </c>
      <c r="J2703" s="2514">
        <v>0</v>
      </c>
    </row>
    <row r="2704" spans="1:10" x14ac:dyDescent="0.2">
      <c r="A2704" s="2160" t="s">
        <v>1842</v>
      </c>
      <c r="B2704" s="2510">
        <v>803</v>
      </c>
      <c r="C2704" s="2511">
        <v>1319748.8219296124</v>
      </c>
      <c r="D2704" s="2512">
        <v>1059.7583040094787</v>
      </c>
      <c r="E2704" s="2513">
        <v>58.635993883747396</v>
      </c>
      <c r="F2704" s="2510">
        <v>2.0675549505833128</v>
      </c>
      <c r="G2704" s="2512">
        <v>6.0391606120042789E-2</v>
      </c>
      <c r="H2704" s="2513">
        <v>26.68181242814434</v>
      </c>
      <c r="I2704" s="2510">
        <v>0.46747192216281513</v>
      </c>
      <c r="J2704" s="2514">
        <v>2.2962937677096087E-2</v>
      </c>
    </row>
    <row r="2705" spans="1:10" x14ac:dyDescent="0.2">
      <c r="A2705" s="2547" t="s">
        <v>316</v>
      </c>
      <c r="B2705" s="2516">
        <v>803</v>
      </c>
      <c r="C2705" s="2515"/>
      <c r="D2705" s="2517">
        <v>1059.7583040094787</v>
      </c>
      <c r="E2705" s="2518">
        <v>58.635993883747396</v>
      </c>
      <c r="F2705" s="2516">
        <v>2.0675549505833128</v>
      </c>
      <c r="G2705" s="2517">
        <v>6.0391606120042789E-2</v>
      </c>
      <c r="H2705" s="2518">
        <v>26.68181242814434</v>
      </c>
      <c r="I2705" s="2516">
        <v>0.46747192216281513</v>
      </c>
      <c r="J2705" s="2519">
        <v>2.2962937677096087E-2</v>
      </c>
    </row>
    <row r="2706" spans="1:10" x14ac:dyDescent="0.2">
      <c r="A2706" s="2160" t="s">
        <v>1843</v>
      </c>
      <c r="B2706" s="2510">
        <v>0</v>
      </c>
      <c r="C2706" s="2511">
        <v>7593939.7198018646</v>
      </c>
      <c r="D2706" s="2512">
        <v>0</v>
      </c>
      <c r="E2706" s="2513">
        <v>0</v>
      </c>
      <c r="F2706" s="2510">
        <v>0</v>
      </c>
      <c r="G2706" s="2512">
        <v>0</v>
      </c>
      <c r="H2706" s="2513">
        <v>0</v>
      </c>
      <c r="I2706" s="2510">
        <v>0</v>
      </c>
      <c r="J2706" s="2514">
        <v>0</v>
      </c>
    </row>
    <row r="2707" spans="1:10" x14ac:dyDescent="0.2">
      <c r="A2707" s="2547" t="s">
        <v>322</v>
      </c>
      <c r="B2707" s="2516">
        <v>0</v>
      </c>
      <c r="C2707" s="2531"/>
      <c r="D2707" s="2517">
        <v>0</v>
      </c>
      <c r="E2707" s="2518">
        <v>0</v>
      </c>
      <c r="F2707" s="2516">
        <v>0</v>
      </c>
      <c r="G2707" s="2517">
        <v>0</v>
      </c>
      <c r="H2707" s="2518">
        <v>0</v>
      </c>
      <c r="I2707" s="2516">
        <v>0</v>
      </c>
      <c r="J2707" s="2519">
        <v>0</v>
      </c>
    </row>
    <row r="2708" spans="1:10" x14ac:dyDescent="0.2">
      <c r="A2708" s="2160" t="s">
        <v>1543</v>
      </c>
      <c r="B2708" s="2510">
        <v>18.216000000000001</v>
      </c>
      <c r="C2708" s="2511">
        <v>8640000</v>
      </c>
      <c r="D2708" s="2512">
        <v>157.38623999999999</v>
      </c>
      <c r="E2708" s="2513">
        <v>1.3301535050888449</v>
      </c>
      <c r="F2708" s="2510">
        <v>4.6902342440629664E-2</v>
      </c>
      <c r="G2708" s="2512">
        <v>1.3699794484217927E-3</v>
      </c>
      <c r="H2708" s="2513">
        <v>3.9625545924604975</v>
      </c>
      <c r="I2708" s="2510">
        <v>6.942493194572795E-2</v>
      </c>
      <c r="J2708" s="2514">
        <v>3.4102591191587039E-3</v>
      </c>
    </row>
    <row r="2709" spans="1:10" x14ac:dyDescent="0.2">
      <c r="A2709" s="2160" t="s">
        <v>212</v>
      </c>
      <c r="B2709" s="2510">
        <v>543.75</v>
      </c>
      <c r="C2709" s="2511">
        <v>4816000</v>
      </c>
      <c r="D2709" s="2512">
        <v>2618.6999999999998</v>
      </c>
      <c r="E2709" s="2513">
        <v>39.705257377693201</v>
      </c>
      <c r="F2709" s="2510">
        <v>1.4000411013445533</v>
      </c>
      <c r="G2709" s="2512">
        <v>4.0894067033341551E-2</v>
      </c>
      <c r="H2709" s="2513">
        <v>65.931695879362167</v>
      </c>
      <c r="I2709" s="2510">
        <v>1.1551395426072686</v>
      </c>
      <c r="J2709" s="2514">
        <v>5.6742225720246564E-2</v>
      </c>
    </row>
    <row r="2710" spans="1:10" x14ac:dyDescent="0.2">
      <c r="A2710" s="2547" t="s">
        <v>317</v>
      </c>
      <c r="B2710" s="2516">
        <v>561.96600000000001</v>
      </c>
      <c r="C2710" s="2531"/>
      <c r="D2710" s="2517">
        <v>2776.0862399999996</v>
      </c>
      <c r="E2710" s="2518">
        <v>41.035410882782053</v>
      </c>
      <c r="F2710" s="2516">
        <v>1.4469434437851829</v>
      </c>
      <c r="G2710" s="2517">
        <v>4.2264046481763344E-2</v>
      </c>
      <c r="H2710" s="2518">
        <v>69.894250471822659</v>
      </c>
      <c r="I2710" s="2516">
        <v>1.2245644745529964</v>
      </c>
      <c r="J2710" s="2519">
        <v>6.015248483940526E-2</v>
      </c>
    </row>
    <row r="2711" spans="1:10" x14ac:dyDescent="0.2">
      <c r="A2711" s="2160" t="s">
        <v>1844</v>
      </c>
      <c r="B2711" s="2510">
        <v>4.5</v>
      </c>
      <c r="C2711" s="2511">
        <v>30220717.109895468</v>
      </c>
      <c r="D2711" s="2512">
        <v>135.99322699452961</v>
      </c>
      <c r="E2711" s="2513">
        <v>0.32859523347056446</v>
      </c>
      <c r="F2711" s="2510">
        <v>1.1586547045610096E-2</v>
      </c>
      <c r="G2711" s="2512">
        <v>3.3843365820696459E-4</v>
      </c>
      <c r="H2711" s="2513">
        <v>3.4239371000329908</v>
      </c>
      <c r="I2711" s="2510">
        <v>5.9988220883700837E-2</v>
      </c>
      <c r="J2711" s="2514">
        <v>2.9467134007516429E-3</v>
      </c>
    </row>
    <row r="2712" spans="1:10" x14ac:dyDescent="0.2">
      <c r="A2712" s="2547" t="s">
        <v>318</v>
      </c>
      <c r="B2712" s="2516">
        <v>4.5</v>
      </c>
      <c r="C2712" s="2515"/>
      <c r="D2712" s="2517">
        <v>135.99322699452961</v>
      </c>
      <c r="E2712" s="2518">
        <v>0.32859523347056446</v>
      </c>
      <c r="F2712" s="2516">
        <v>1.1586547045610096E-2</v>
      </c>
      <c r="G2712" s="2517">
        <v>3.3843365820696459E-4</v>
      </c>
      <c r="H2712" s="2518">
        <v>3.4239371000329908</v>
      </c>
      <c r="I2712" s="2516">
        <v>5.9988220883700837E-2</v>
      </c>
      <c r="J2712" s="2519">
        <v>2.9467134007516429E-3</v>
      </c>
    </row>
    <row r="2713" spans="1:10" x14ac:dyDescent="0.2">
      <c r="A2713" s="2525" t="s">
        <v>136</v>
      </c>
      <c r="B2713" s="2526">
        <v>1369.4659999999999</v>
      </c>
      <c r="C2713" s="2527"/>
      <c r="D2713" s="2528">
        <v>3971.8377710040081</v>
      </c>
      <c r="E2713" s="2529">
        <v>100.00000000000001</v>
      </c>
      <c r="F2713" s="2526">
        <v>3.5260849414141053</v>
      </c>
      <c r="G2713" s="2528">
        <v>0.10299408626001309</v>
      </c>
      <c r="H2713" s="2529">
        <v>99.999999999999986</v>
      </c>
      <c r="I2713" s="2526">
        <v>1.7520246175995124</v>
      </c>
      <c r="J2713" s="2530">
        <v>8.6062135917252994E-2</v>
      </c>
    </row>
    <row r="2714" spans="1:10" x14ac:dyDescent="0.2">
      <c r="A2714" s="2550" t="s">
        <v>1858</v>
      </c>
      <c r="B2714" s="2510"/>
      <c r="C2714" s="2509"/>
      <c r="D2714" s="2512"/>
      <c r="E2714" s="2513"/>
      <c r="F2714" s="2510">
        <v>0</v>
      </c>
      <c r="G2714" s="2512"/>
      <c r="H2714" s="2513"/>
      <c r="I2714" s="2510">
        <v>0</v>
      </c>
      <c r="J2714" s="2514">
        <v>0</v>
      </c>
    </row>
    <row r="2715" spans="1:10" x14ac:dyDescent="0.2">
      <c r="A2715" s="2159" t="s">
        <v>1545</v>
      </c>
      <c r="B2715" s="2510">
        <v>111.15</v>
      </c>
      <c r="C2715" s="2511">
        <v>8600000</v>
      </c>
      <c r="D2715" s="2512">
        <v>955.89</v>
      </c>
      <c r="E2715" s="2513">
        <v>63.20727893090703</v>
      </c>
      <c r="F2715" s="2510">
        <v>0.2861877120265694</v>
      </c>
      <c r="G2715" s="2512">
        <v>8.3593113577120261E-3</v>
      </c>
      <c r="H2715" s="2513">
        <v>67.626230111284841</v>
      </c>
      <c r="I2715" s="2510">
        <v>0.42165438476452516</v>
      </c>
      <c r="J2715" s="2514">
        <v>2.0712309979656507E-2</v>
      </c>
    </row>
    <row r="2716" spans="1:10" x14ac:dyDescent="0.2">
      <c r="A2716" s="2159" t="s">
        <v>214</v>
      </c>
      <c r="B2716" s="2510">
        <v>54</v>
      </c>
      <c r="C2716" s="2511">
        <v>6300000</v>
      </c>
      <c r="D2716" s="2512">
        <v>340.2</v>
      </c>
      <c r="E2716" s="2513">
        <v>30.707989764003411</v>
      </c>
      <c r="F2716" s="2510">
        <v>0.13903856454732114</v>
      </c>
      <c r="G2716" s="2512">
        <v>4.0612038984835751E-3</v>
      </c>
      <c r="H2716" s="2513">
        <v>24.068086792265948</v>
      </c>
      <c r="I2716" s="2510">
        <v>0.15006624370679833</v>
      </c>
      <c r="J2716" s="2514">
        <v>7.3714840149799064E-3</v>
      </c>
    </row>
    <row r="2717" spans="1:10" x14ac:dyDescent="0.2">
      <c r="A2717" s="2159" t="s">
        <v>215</v>
      </c>
      <c r="B2717" s="2510">
        <v>1.2</v>
      </c>
      <c r="C2717" s="2511">
        <v>6000000</v>
      </c>
      <c r="D2717" s="2512">
        <v>7.2</v>
      </c>
      <c r="E2717" s="2513">
        <v>0.68239977253340911</v>
      </c>
      <c r="F2717" s="2510">
        <v>3.0897458788293588E-3</v>
      </c>
      <c r="G2717" s="2512">
        <v>9.0248975521857217E-5</v>
      </c>
      <c r="H2717" s="2513">
        <v>0.5093774982490149</v>
      </c>
      <c r="I2717" s="2510">
        <v>3.1760051578158376E-3</v>
      </c>
      <c r="J2717" s="2514">
        <v>1.5601024370327847E-4</v>
      </c>
    </row>
    <row r="2718" spans="1:10" x14ac:dyDescent="0.2">
      <c r="A2718" s="2159" t="s">
        <v>216</v>
      </c>
      <c r="B2718" s="2510">
        <v>4.5</v>
      </c>
      <c r="C2718" s="2511">
        <v>15600000</v>
      </c>
      <c r="D2718" s="2512">
        <v>70.2</v>
      </c>
      <c r="E2718" s="2513">
        <v>2.5589991470002844</v>
      </c>
      <c r="F2718" s="2510">
        <v>1.1586547045610096E-2</v>
      </c>
      <c r="G2718" s="2512">
        <v>3.3843365820696459E-4</v>
      </c>
      <c r="H2718" s="2513">
        <v>4.9664306079278946</v>
      </c>
      <c r="I2718" s="2510">
        <v>3.096605028870442E-2</v>
      </c>
      <c r="J2718" s="2514">
        <v>1.5210998761069649E-3</v>
      </c>
    </row>
    <row r="2719" spans="1:10" x14ac:dyDescent="0.2">
      <c r="A2719" s="2159" t="s">
        <v>1547</v>
      </c>
      <c r="B2719" s="2510">
        <v>5</v>
      </c>
      <c r="C2719" s="2511">
        <v>8000000</v>
      </c>
      <c r="D2719" s="2512">
        <v>40</v>
      </c>
      <c r="E2719" s="2513">
        <v>2.8433323855558714</v>
      </c>
      <c r="F2719" s="2510">
        <v>1.2873941161788995E-2</v>
      </c>
      <c r="G2719" s="2512">
        <v>3.7603739800773844E-4</v>
      </c>
      <c r="H2719" s="2513">
        <v>2.8298749902723048</v>
      </c>
      <c r="I2719" s="2510">
        <v>1.7644473098976876E-2</v>
      </c>
      <c r="J2719" s="2514">
        <v>8.667235761293246E-4</v>
      </c>
    </row>
    <row r="2720" spans="1:10" x14ac:dyDescent="0.2">
      <c r="A2720" s="2159" t="s">
        <v>1548</v>
      </c>
      <c r="B2720" s="2510">
        <v>0</v>
      </c>
      <c r="C2720" s="2511">
        <v>6000000</v>
      </c>
      <c r="D2720" s="2512">
        <v>0</v>
      </c>
      <c r="E2720" s="2513">
        <v>0</v>
      </c>
      <c r="F2720" s="2510">
        <v>0</v>
      </c>
      <c r="G2720" s="2512">
        <v>0</v>
      </c>
      <c r="H2720" s="2513">
        <v>0</v>
      </c>
      <c r="I2720" s="2510">
        <v>0</v>
      </c>
      <c r="J2720" s="2514">
        <v>0</v>
      </c>
    </row>
    <row r="2721" spans="1:10" x14ac:dyDescent="0.2">
      <c r="A2721" s="2525" t="s">
        <v>128</v>
      </c>
      <c r="B2721" s="2526">
        <v>175.85</v>
      </c>
      <c r="C2721" s="2527"/>
      <c r="D2721" s="2528">
        <v>1413.49</v>
      </c>
      <c r="E2721" s="2529">
        <v>100</v>
      </c>
      <c r="F2721" s="2526">
        <v>0.45277651066011892</v>
      </c>
      <c r="G2721" s="2528">
        <v>1.3225235287932159E-2</v>
      </c>
      <c r="H2721" s="2529">
        <v>99.999999999999986</v>
      </c>
      <c r="I2721" s="2526">
        <v>0.62350715701682058</v>
      </c>
      <c r="J2721" s="2530">
        <v>3.0627627690575979E-2</v>
      </c>
    </row>
    <row r="2722" spans="1:10" ht="14.25" thickBot="1" x14ac:dyDescent="0.25">
      <c r="A2722" s="2533" t="s">
        <v>1845</v>
      </c>
      <c r="B2722" s="2526">
        <v>38838.145499999999</v>
      </c>
      <c r="C2722" s="2534"/>
      <c r="D2722" s="2528">
        <v>226699.88372914022</v>
      </c>
      <c r="E2722" s="2535"/>
      <c r="F2722" s="2536">
        <v>100</v>
      </c>
      <c r="G2722" s="2537">
        <v>2.9209190354531911</v>
      </c>
      <c r="H2722" s="2538"/>
      <c r="I2722" s="2536">
        <v>100.00000000000001</v>
      </c>
      <c r="J2722" s="2539">
        <v>4.9121533483455631</v>
      </c>
    </row>
    <row r="2723" spans="1:10" ht="15" thickBot="1" x14ac:dyDescent="0.25">
      <c r="A2723" s="2540" t="s">
        <v>1846</v>
      </c>
      <c r="B2723" s="2541">
        <v>1329654.982852824</v>
      </c>
      <c r="C2723" s="2542"/>
      <c r="D2723" s="2543">
        <v>4615081.5671398742</v>
      </c>
      <c r="E2723" s="2544"/>
      <c r="F2723" s="2101"/>
      <c r="G2723" s="2101"/>
      <c r="H2723" s="2101"/>
      <c r="I2723" s="2101"/>
      <c r="J2723" s="2101"/>
    </row>
    <row r="2724" spans="1:10" ht="16.5" thickBot="1" x14ac:dyDescent="0.3">
      <c r="A2724" s="2545" t="s">
        <v>1847</v>
      </c>
      <c r="B2724" s="2552">
        <v>2.9209190354531911</v>
      </c>
      <c r="C2724" s="2546"/>
      <c r="D2724" s="2553">
        <v>4.9121533483455631</v>
      </c>
      <c r="E2724" s="2544"/>
      <c r="F2724" s="2101"/>
      <c r="G2724" s="2101"/>
      <c r="H2724" s="2101"/>
      <c r="I2724" s="2101"/>
      <c r="J2724" s="2101"/>
    </row>
    <row r="2725" spans="1:10" x14ac:dyDescent="0.2">
      <c r="A2725" s="471" t="s">
        <v>2035</v>
      </c>
      <c r="B2725" s="375"/>
      <c r="C2725" s="375"/>
      <c r="D2725" s="1794"/>
      <c r="E2725" s="375"/>
      <c r="F2725" s="375"/>
      <c r="H2725" s="375"/>
      <c r="I2725" s="375"/>
      <c r="J2725" s="375"/>
    </row>
    <row r="2726" spans="1:10" x14ac:dyDescent="0.2">
      <c r="A2726" s="375" t="s">
        <v>1848</v>
      </c>
      <c r="B2726" s="375"/>
      <c r="C2726" s="375"/>
      <c r="D2726" s="375"/>
      <c r="E2726" s="375"/>
      <c r="F2726" s="375"/>
      <c r="G2726" s="375"/>
      <c r="H2726" s="375"/>
      <c r="I2726" s="375"/>
      <c r="J2726" s="375"/>
    </row>
    <row r="2727" spans="1:10" x14ac:dyDescent="0.2">
      <c r="A2727" s="375" t="s">
        <v>2036</v>
      </c>
      <c r="B2727" s="375"/>
      <c r="C2727" s="375"/>
      <c r="D2727" s="375"/>
      <c r="E2727" s="375"/>
      <c r="F2727" s="375"/>
      <c r="G2727" s="375"/>
      <c r="H2727" s="375"/>
      <c r="I2727" s="375"/>
      <c r="J2727" s="375"/>
    </row>
    <row r="2731" spans="1:10" ht="13.5" thickBot="1" x14ac:dyDescent="0.25">
      <c r="A2731" s="3564" t="s">
        <v>2033</v>
      </c>
      <c r="B2731" s="3564"/>
      <c r="C2731" s="3564"/>
      <c r="D2731" s="3564"/>
      <c r="E2731" s="3564"/>
      <c r="F2731" s="3564"/>
      <c r="G2731" s="3564"/>
      <c r="H2731" s="3564"/>
      <c r="I2731" s="3564"/>
      <c r="J2731" s="3564"/>
    </row>
    <row r="2732" spans="1:10" ht="13.5" customHeight="1" thickBot="1" x14ac:dyDescent="0.25">
      <c r="A2732" s="3569" t="s">
        <v>1862</v>
      </c>
      <c r="B2732" s="3575" t="s">
        <v>1270</v>
      </c>
      <c r="C2732" s="3575" t="s">
        <v>1837</v>
      </c>
      <c r="D2732" s="3577" t="s">
        <v>1849</v>
      </c>
      <c r="E2732" s="3571" t="s">
        <v>1854</v>
      </c>
      <c r="F2732" s="3572"/>
      <c r="G2732" s="3573"/>
      <c r="H2732" s="3571" t="s">
        <v>1855</v>
      </c>
      <c r="I2732" s="3572"/>
      <c r="J2732" s="3574"/>
    </row>
    <row r="2733" spans="1:10" ht="13.5" customHeight="1" thickBot="1" x14ac:dyDescent="0.25">
      <c r="A2733" s="3570"/>
      <c r="B2733" s="3576"/>
      <c r="C2733" s="3576"/>
      <c r="D2733" s="3578"/>
      <c r="E2733" s="2500" t="s">
        <v>1853</v>
      </c>
      <c r="F2733" s="2499" t="s">
        <v>1229</v>
      </c>
      <c r="G2733" s="2501" t="s">
        <v>1838</v>
      </c>
      <c r="H2733" s="2500" t="s">
        <v>1853</v>
      </c>
      <c r="I2733" s="2499" t="s">
        <v>1229</v>
      </c>
      <c r="J2733" s="2502" t="s">
        <v>1838</v>
      </c>
    </row>
    <row r="2734" spans="1:10" x14ac:dyDescent="0.2">
      <c r="A2734" s="2551" t="s">
        <v>1856</v>
      </c>
      <c r="B2734" s="2503"/>
      <c r="C2734" s="2503"/>
      <c r="D2734" s="2504"/>
      <c r="E2734" s="2505"/>
      <c r="F2734" s="2506"/>
      <c r="G2734" s="2507"/>
      <c r="H2734" s="2505"/>
      <c r="I2734" s="2506"/>
      <c r="J2734" s="2508"/>
    </row>
    <row r="2735" spans="1:10" x14ac:dyDescent="0.2">
      <c r="A2735" s="923" t="s">
        <v>416</v>
      </c>
      <c r="B2735" s="2510">
        <v>0</v>
      </c>
      <c r="C2735" s="2511">
        <v>3800000</v>
      </c>
      <c r="D2735" s="2512">
        <v>0</v>
      </c>
      <c r="E2735" s="2513">
        <v>0</v>
      </c>
      <c r="F2735" s="2510">
        <v>0</v>
      </c>
      <c r="G2735" s="2512">
        <v>0</v>
      </c>
      <c r="H2735" s="2513">
        <v>0</v>
      </c>
      <c r="I2735" s="2510">
        <v>0</v>
      </c>
      <c r="J2735" s="2514">
        <v>0</v>
      </c>
    </row>
    <row r="2736" spans="1:10" x14ac:dyDescent="0.2">
      <c r="A2736" s="923" t="s">
        <v>417</v>
      </c>
      <c r="B2736" s="2510">
        <v>0</v>
      </c>
      <c r="C2736" s="2511">
        <v>1006400</v>
      </c>
      <c r="D2736" s="2512">
        <v>0</v>
      </c>
      <c r="E2736" s="2513">
        <v>0</v>
      </c>
      <c r="F2736" s="2510">
        <v>0</v>
      </c>
      <c r="G2736" s="2512">
        <v>0</v>
      </c>
      <c r="H2736" s="2513">
        <v>0</v>
      </c>
      <c r="I2736" s="2510">
        <v>0</v>
      </c>
      <c r="J2736" s="2514">
        <v>0</v>
      </c>
    </row>
    <row r="2737" spans="1:10" x14ac:dyDescent="0.2">
      <c r="A2737" s="923" t="s">
        <v>285</v>
      </c>
      <c r="B2737" s="2510">
        <v>367.5</v>
      </c>
      <c r="C2737" s="2511">
        <v>1367762.75</v>
      </c>
      <c r="D2737" s="2512">
        <v>502.65281062499997</v>
      </c>
      <c r="E2737" s="2513">
        <v>7.8555984113778301</v>
      </c>
      <c r="F2737" s="2510">
        <v>5.5834295551956519</v>
      </c>
      <c r="G2737" s="2512">
        <v>2.7638748753568771E-2</v>
      </c>
      <c r="H2737" s="2513">
        <v>2.4784795797389494</v>
      </c>
      <c r="I2737" s="2510">
        <v>2.1032657060333171</v>
      </c>
      <c r="J2737" s="2514">
        <v>1.0891526039408905E-2</v>
      </c>
    </row>
    <row r="2738" spans="1:10" x14ac:dyDescent="0.2">
      <c r="A2738" s="923" t="s">
        <v>206</v>
      </c>
      <c r="B2738" s="2510">
        <v>60.800000000000004</v>
      </c>
      <c r="C2738" s="2511">
        <v>5133502</v>
      </c>
      <c r="D2738" s="2512">
        <v>312.11692160000001</v>
      </c>
      <c r="E2738" s="2513">
        <v>1.2996473018007404</v>
      </c>
      <c r="F2738" s="2510">
        <v>0.9237347400160425</v>
      </c>
      <c r="G2738" s="2512">
        <v>4.5726147597740996E-3</v>
      </c>
      <c r="H2738" s="2513">
        <v>1.538985558868589</v>
      </c>
      <c r="I2738" s="2510">
        <v>1.3060004909904297</v>
      </c>
      <c r="J2738" s="2514">
        <v>6.7629773614907027E-3</v>
      </c>
    </row>
    <row r="2739" spans="1:10" x14ac:dyDescent="0.2">
      <c r="A2739" s="923" t="s">
        <v>435</v>
      </c>
      <c r="B2739" s="2510">
        <v>0</v>
      </c>
      <c r="C2739" s="2511">
        <v>1029687.5</v>
      </c>
      <c r="D2739" s="2512">
        <v>0</v>
      </c>
      <c r="E2739" s="2513">
        <v>0</v>
      </c>
      <c r="F2739" s="2510">
        <v>0</v>
      </c>
      <c r="G2739" s="2512">
        <v>0</v>
      </c>
      <c r="H2739" s="2513">
        <v>0</v>
      </c>
      <c r="I2739" s="2510">
        <v>0</v>
      </c>
      <c r="J2739" s="2514">
        <v>0</v>
      </c>
    </row>
    <row r="2740" spans="1:10" x14ac:dyDescent="0.2">
      <c r="A2740" s="925" t="s">
        <v>437</v>
      </c>
      <c r="B2740" s="2510">
        <v>0</v>
      </c>
      <c r="C2740" s="2511">
        <v>7750000</v>
      </c>
      <c r="D2740" s="2512">
        <v>0</v>
      </c>
      <c r="E2740" s="2513">
        <v>0</v>
      </c>
      <c r="F2740" s="2510">
        <v>0</v>
      </c>
      <c r="G2740" s="2512">
        <v>0</v>
      </c>
      <c r="H2740" s="2513">
        <v>0</v>
      </c>
      <c r="I2740" s="2510">
        <v>0</v>
      </c>
      <c r="J2740" s="2514">
        <v>0</v>
      </c>
    </row>
    <row r="2741" spans="1:10" x14ac:dyDescent="0.2">
      <c r="A2741" s="2097" t="s">
        <v>436</v>
      </c>
      <c r="B2741" s="2510">
        <v>0</v>
      </c>
      <c r="C2741" s="2511">
        <v>0</v>
      </c>
      <c r="D2741" s="2512">
        <v>0</v>
      </c>
      <c r="E2741" s="2513">
        <v>0</v>
      </c>
      <c r="F2741" s="2510">
        <v>0</v>
      </c>
      <c r="G2741" s="2512">
        <v>0</v>
      </c>
      <c r="H2741" s="2513">
        <v>0</v>
      </c>
      <c r="I2741" s="2510">
        <v>0</v>
      </c>
      <c r="J2741" s="2514">
        <v>0</v>
      </c>
    </row>
    <row r="2742" spans="1:10" x14ac:dyDescent="0.2">
      <c r="A2742" s="2515" t="s">
        <v>286</v>
      </c>
      <c r="B2742" s="2516">
        <v>428.3</v>
      </c>
      <c r="C2742" s="2515"/>
      <c r="D2742" s="2517">
        <v>814.76973222499998</v>
      </c>
      <c r="E2742" s="2518">
        <v>9.1552457131785694</v>
      </c>
      <c r="F2742" s="2516">
        <v>6.5071642952116937</v>
      </c>
      <c r="G2742" s="2517">
        <v>3.2211363513342875E-2</v>
      </c>
      <c r="H2742" s="2518">
        <v>4.0174651386075375</v>
      </c>
      <c r="I2742" s="2516">
        <v>3.4092661970237463</v>
      </c>
      <c r="J2742" s="2519">
        <v>1.7654503400899607E-2</v>
      </c>
    </row>
    <row r="2743" spans="1:10" x14ac:dyDescent="0.2">
      <c r="A2743" s="931" t="s">
        <v>418</v>
      </c>
      <c r="B2743" s="2510">
        <v>24.759999999999998</v>
      </c>
      <c r="C2743" s="2511">
        <v>3883500</v>
      </c>
      <c r="D2743" s="2512">
        <v>96.155459999999991</v>
      </c>
      <c r="E2743" s="2513">
        <v>0.5292642630359593</v>
      </c>
      <c r="F2743" s="2510">
        <v>0.37617881846705936</v>
      </c>
      <c r="G2743" s="2512">
        <v>1.8621371949343207E-3</v>
      </c>
      <c r="H2743" s="2513">
        <v>0.47412317021380695</v>
      </c>
      <c r="I2743" s="2510">
        <v>0.40234626603279489</v>
      </c>
      <c r="J2743" s="2514">
        <v>2.0835051038890057E-3</v>
      </c>
    </row>
    <row r="2744" spans="1:10" x14ac:dyDescent="0.2">
      <c r="A2744" s="931" t="s">
        <v>419</v>
      </c>
      <c r="B2744" s="2510">
        <v>140</v>
      </c>
      <c r="C2744" s="2511">
        <v>1010499.9999999999</v>
      </c>
      <c r="D2744" s="2512">
        <v>141.46999999999997</v>
      </c>
      <c r="E2744" s="2513">
        <v>2.9926089186201255</v>
      </c>
      <c r="F2744" s="2510">
        <v>2.1270207829316767</v>
      </c>
      <c r="G2744" s="2512">
        <v>1.0529047144216677E-2</v>
      </c>
      <c r="H2744" s="2513">
        <v>0.69756002301010533</v>
      </c>
      <c r="I2744" s="2510">
        <v>0.59195729764757499</v>
      </c>
      <c r="J2744" s="2514">
        <v>3.0653846078753885E-3</v>
      </c>
    </row>
    <row r="2745" spans="1:10" x14ac:dyDescent="0.2">
      <c r="A2745" s="923" t="s">
        <v>97</v>
      </c>
      <c r="B2745" s="2510">
        <v>0</v>
      </c>
      <c r="C2745" s="2511">
        <v>998500</v>
      </c>
      <c r="D2745" s="2512">
        <v>0</v>
      </c>
      <c r="E2745" s="2513">
        <v>0</v>
      </c>
      <c r="F2745" s="2510">
        <v>0</v>
      </c>
      <c r="G2745" s="2512">
        <v>0</v>
      </c>
      <c r="H2745" s="2513">
        <v>0</v>
      </c>
      <c r="I2745" s="2510">
        <v>0</v>
      </c>
      <c r="J2745" s="2514">
        <v>0</v>
      </c>
    </row>
    <row r="2746" spans="1:10" x14ac:dyDescent="0.2">
      <c r="A2746" s="923" t="s">
        <v>423</v>
      </c>
      <c r="B2746" s="2510">
        <v>42.569999999999993</v>
      </c>
      <c r="C2746" s="2511">
        <v>1897499.9999999998</v>
      </c>
      <c r="D2746" s="2512">
        <v>80.776574999999966</v>
      </c>
      <c r="E2746" s="2513">
        <v>0.90996686904041935</v>
      </c>
      <c r="F2746" s="2510">
        <v>0.64676624806715333</v>
      </c>
      <c r="G2746" s="2512">
        <v>3.2015824066378845E-3</v>
      </c>
      <c r="H2746" s="2513">
        <v>0.39829299155776826</v>
      </c>
      <c r="I2746" s="2510">
        <v>0.33799592175179649</v>
      </c>
      <c r="J2746" s="2514">
        <v>1.7502740487869643E-3</v>
      </c>
    </row>
    <row r="2747" spans="1:10" x14ac:dyDescent="0.2">
      <c r="A2747" s="923" t="s">
        <v>424</v>
      </c>
      <c r="B2747" s="2510">
        <v>28.8</v>
      </c>
      <c r="C2747" s="2511">
        <v>1520140</v>
      </c>
      <c r="D2747" s="2512">
        <v>43.780031999999999</v>
      </c>
      <c r="E2747" s="2513">
        <v>0.61562240611614016</v>
      </c>
      <c r="F2747" s="2510">
        <v>0.43755856106023061</v>
      </c>
      <c r="G2747" s="2512">
        <v>2.1659754125245732E-3</v>
      </c>
      <c r="H2747" s="2513">
        <v>0.21587050349404927</v>
      </c>
      <c r="I2747" s="2510">
        <v>0.1831901423174126</v>
      </c>
      <c r="J2747" s="2514">
        <v>9.4862964745240678E-4</v>
      </c>
    </row>
    <row r="2748" spans="1:10" x14ac:dyDescent="0.2">
      <c r="A2748" s="923" t="s">
        <v>429</v>
      </c>
      <c r="B2748" s="2510">
        <v>0</v>
      </c>
      <c r="C2748" s="2511">
        <v>1595500</v>
      </c>
      <c r="D2748" s="2512">
        <v>0</v>
      </c>
      <c r="E2748" s="2513">
        <v>0</v>
      </c>
      <c r="F2748" s="2510">
        <v>0</v>
      </c>
      <c r="G2748" s="2512">
        <v>0</v>
      </c>
      <c r="H2748" s="2513">
        <v>0</v>
      </c>
      <c r="I2748" s="2510">
        <v>0</v>
      </c>
      <c r="J2748" s="2514">
        <v>0</v>
      </c>
    </row>
    <row r="2749" spans="1:10" x14ac:dyDescent="0.2">
      <c r="A2749" s="923" t="s">
        <v>430</v>
      </c>
      <c r="B2749" s="2510">
        <v>0</v>
      </c>
      <c r="C2749" s="2511">
        <v>949000</v>
      </c>
      <c r="D2749" s="2512">
        <v>0</v>
      </c>
      <c r="E2749" s="2513">
        <v>0</v>
      </c>
      <c r="F2749" s="2510">
        <v>0</v>
      </c>
      <c r="G2749" s="2512">
        <v>0</v>
      </c>
      <c r="H2749" s="2513">
        <v>0</v>
      </c>
      <c r="I2749" s="2510">
        <v>0</v>
      </c>
      <c r="J2749" s="2514">
        <v>0</v>
      </c>
    </row>
    <row r="2750" spans="1:10" x14ac:dyDescent="0.2">
      <c r="A2750" s="923" t="s">
        <v>287</v>
      </c>
      <c r="B2750" s="2510">
        <v>0</v>
      </c>
      <c r="C2750" s="2511">
        <v>1286500.0000000002</v>
      </c>
      <c r="D2750" s="2512">
        <v>0</v>
      </c>
      <c r="E2750" s="2513">
        <v>0</v>
      </c>
      <c r="F2750" s="2510">
        <v>0</v>
      </c>
      <c r="G2750" s="2512">
        <v>0</v>
      </c>
      <c r="H2750" s="2513">
        <v>0</v>
      </c>
      <c r="I2750" s="2510">
        <v>0</v>
      </c>
      <c r="J2750" s="2514">
        <v>0</v>
      </c>
    </row>
    <row r="2751" spans="1:10" x14ac:dyDescent="0.2">
      <c r="A2751" s="923" t="s">
        <v>433</v>
      </c>
      <c r="B2751" s="2510">
        <v>0</v>
      </c>
      <c r="C2751" s="2511">
        <v>1540000</v>
      </c>
      <c r="D2751" s="2512">
        <v>0</v>
      </c>
      <c r="E2751" s="2513">
        <v>0</v>
      </c>
      <c r="F2751" s="2510">
        <v>0</v>
      </c>
      <c r="G2751" s="2512">
        <v>0</v>
      </c>
      <c r="H2751" s="2513">
        <v>0</v>
      </c>
      <c r="I2751" s="2510">
        <v>0</v>
      </c>
      <c r="J2751" s="2514">
        <v>0</v>
      </c>
    </row>
    <row r="2752" spans="1:10" x14ac:dyDescent="0.2">
      <c r="A2752" s="923" t="s">
        <v>434</v>
      </c>
      <c r="B2752" s="2510">
        <v>0</v>
      </c>
      <c r="C2752" s="2511">
        <v>905500</v>
      </c>
      <c r="D2752" s="2512">
        <v>0</v>
      </c>
      <c r="E2752" s="2513">
        <v>0</v>
      </c>
      <c r="F2752" s="2510">
        <v>0</v>
      </c>
      <c r="G2752" s="2512">
        <v>0</v>
      </c>
      <c r="H2752" s="2513">
        <v>0</v>
      </c>
      <c r="I2752" s="2510">
        <v>0</v>
      </c>
      <c r="J2752" s="2514">
        <v>0</v>
      </c>
    </row>
    <row r="2753" spans="1:10" x14ac:dyDescent="0.2">
      <c r="A2753" s="897" t="s">
        <v>99</v>
      </c>
      <c r="B2753" s="2510">
        <v>105</v>
      </c>
      <c r="C2753" s="2511">
        <v>1688500</v>
      </c>
      <c r="D2753" s="2512">
        <v>177.29249999999999</v>
      </c>
      <c r="E2753" s="2513">
        <v>2.2444566889650943</v>
      </c>
      <c r="F2753" s="2510">
        <v>1.5952655871987576</v>
      </c>
      <c r="G2753" s="2512">
        <v>7.8967853581625065E-3</v>
      </c>
      <c r="H2753" s="2513">
        <v>0.87419354194895815</v>
      </c>
      <c r="I2753" s="2510">
        <v>0.7418504926357723</v>
      </c>
      <c r="J2753" s="2514">
        <v>3.8415897405227072E-3</v>
      </c>
    </row>
    <row r="2754" spans="1:10" x14ac:dyDescent="0.2">
      <c r="A2754" s="2515" t="s">
        <v>288</v>
      </c>
      <c r="B2754" s="2516">
        <v>341.13</v>
      </c>
      <c r="C2754" s="2515"/>
      <c r="D2754" s="2517">
        <v>539.47456699999998</v>
      </c>
      <c r="E2754" s="2518">
        <v>7.2919191457777393</v>
      </c>
      <c r="F2754" s="2516">
        <v>5.1827899977248775</v>
      </c>
      <c r="G2754" s="2517">
        <v>2.5655527516475964E-2</v>
      </c>
      <c r="H2754" s="2518">
        <v>2.6600402302246882</v>
      </c>
      <c r="I2754" s="2516">
        <v>2.2573401203853516</v>
      </c>
      <c r="J2754" s="2519">
        <v>1.1689383148526475E-2</v>
      </c>
    </row>
    <row r="2755" spans="1:10" x14ac:dyDescent="0.2">
      <c r="A2755" s="2520" t="s">
        <v>113</v>
      </c>
      <c r="B2755" s="2521">
        <v>769.43000000000006</v>
      </c>
      <c r="C2755" s="2520"/>
      <c r="D2755" s="2522">
        <v>1354.2442992249998</v>
      </c>
      <c r="E2755" s="2523">
        <v>16.44716485895631</v>
      </c>
      <c r="F2755" s="2521">
        <v>11.689954292936571</v>
      </c>
      <c r="G2755" s="2522">
        <v>5.7866891029818832E-2</v>
      </c>
      <c r="H2755" s="2523">
        <v>6.6775053688322261</v>
      </c>
      <c r="I2755" s="2521">
        <v>5.666606317409097</v>
      </c>
      <c r="J2755" s="2524">
        <v>2.9343886549426077E-2</v>
      </c>
    </row>
    <row r="2756" spans="1:10" x14ac:dyDescent="0.2">
      <c r="A2756" s="923" t="s">
        <v>911</v>
      </c>
      <c r="B2756" s="2510">
        <v>0</v>
      </c>
      <c r="C2756" s="2511">
        <v>4620000.0000000009</v>
      </c>
      <c r="D2756" s="2512">
        <v>0</v>
      </c>
      <c r="E2756" s="2513">
        <v>0</v>
      </c>
      <c r="F2756" s="2510">
        <v>0</v>
      </c>
      <c r="G2756" s="2512">
        <v>0</v>
      </c>
      <c r="H2756" s="2513">
        <v>0</v>
      </c>
      <c r="I2756" s="2510">
        <v>0</v>
      </c>
      <c r="J2756" s="2514">
        <v>0</v>
      </c>
    </row>
    <row r="2757" spans="1:10" x14ac:dyDescent="0.2">
      <c r="A2757" s="923" t="s">
        <v>912</v>
      </c>
      <c r="B2757" s="2510">
        <v>50.050000000000004</v>
      </c>
      <c r="C2757" s="2511">
        <v>918000</v>
      </c>
      <c r="D2757" s="2512">
        <v>45.945900000000009</v>
      </c>
      <c r="E2757" s="2513">
        <v>1.069857688406695</v>
      </c>
      <c r="F2757" s="2510">
        <v>0.76040992989807454</v>
      </c>
      <c r="G2757" s="2512">
        <v>3.7641343540574619E-3</v>
      </c>
      <c r="H2757" s="2513">
        <v>0.22654996155524143</v>
      </c>
      <c r="I2757" s="2510">
        <v>0.19225285079512072</v>
      </c>
      <c r="J2757" s="2514">
        <v>9.9555986891200878E-4</v>
      </c>
    </row>
    <row r="2758" spans="1:10" x14ac:dyDescent="0.2">
      <c r="A2758" s="923" t="s">
        <v>913</v>
      </c>
      <c r="B2758" s="2510">
        <v>78</v>
      </c>
      <c r="C2758" s="2511">
        <v>1310000.0000000002</v>
      </c>
      <c r="D2758" s="2512">
        <v>102.18000000000002</v>
      </c>
      <c r="E2758" s="2513">
        <v>1.667310683231213</v>
      </c>
      <c r="F2758" s="2510">
        <v>1.1850544362047915</v>
      </c>
      <c r="G2758" s="2512">
        <v>5.866183408920719E-3</v>
      </c>
      <c r="H2758" s="2513">
        <v>0.5038289612721607</v>
      </c>
      <c r="I2758" s="2510">
        <v>0.42755493513557102</v>
      </c>
      <c r="J2758" s="2514">
        <v>2.2140453752223605E-3</v>
      </c>
    </row>
    <row r="2759" spans="1:10" x14ac:dyDescent="0.2">
      <c r="A2759" s="897" t="s">
        <v>914</v>
      </c>
      <c r="B2759" s="2510">
        <v>174</v>
      </c>
      <c r="C2759" s="2511">
        <v>1335000</v>
      </c>
      <c r="D2759" s="2512">
        <v>232.29</v>
      </c>
      <c r="E2759" s="2513">
        <v>3.7193853702850133</v>
      </c>
      <c r="F2759" s="2510">
        <v>2.6435829730722267</v>
      </c>
      <c r="G2759" s="2512">
        <v>1.3086101450669296E-2</v>
      </c>
      <c r="H2759" s="2513">
        <v>1.1453751165972814</v>
      </c>
      <c r="I2759" s="2510">
        <v>0.97197823333961419</v>
      </c>
      <c r="J2759" s="2514">
        <v>5.0332804874770208E-3</v>
      </c>
    </row>
    <row r="2760" spans="1:10" x14ac:dyDescent="0.2">
      <c r="A2760" s="2520" t="s">
        <v>289</v>
      </c>
      <c r="B2760" s="2521">
        <v>302.05</v>
      </c>
      <c r="C2760" s="2520"/>
      <c r="D2760" s="2522">
        <v>380.41590000000002</v>
      </c>
      <c r="E2760" s="2523">
        <v>6.4565537419229209</v>
      </c>
      <c r="F2760" s="2521">
        <v>4.5890473391750923</v>
      </c>
      <c r="G2760" s="2522">
        <v>2.271641921364748E-2</v>
      </c>
      <c r="H2760" s="2523">
        <v>1.8757540394246837</v>
      </c>
      <c r="I2760" s="2521">
        <v>1.5917860192703062</v>
      </c>
      <c r="J2760" s="2524">
        <v>8.2428857316113897E-3</v>
      </c>
    </row>
    <row r="2761" spans="1:10" x14ac:dyDescent="0.2">
      <c r="A2761" s="923" t="s">
        <v>952</v>
      </c>
      <c r="B2761" s="2510">
        <v>91.325000000000003</v>
      </c>
      <c r="C2761" s="2511">
        <v>8061000.0000000028</v>
      </c>
      <c r="D2761" s="2512">
        <v>736.17082500000026</v>
      </c>
      <c r="E2761" s="2513">
        <v>1.9521429249498783</v>
      </c>
      <c r="F2761" s="2510">
        <v>1.3875012357231098</v>
      </c>
      <c r="G2761" s="2512">
        <v>6.8683230746113422E-3</v>
      </c>
      <c r="H2761" s="2513">
        <v>3.6299097874204316</v>
      </c>
      <c r="I2761" s="2510">
        <v>3.0803823579132401</v>
      </c>
      <c r="J2761" s="2514">
        <v>1.595141525215189E-2</v>
      </c>
    </row>
    <row r="2762" spans="1:10" x14ac:dyDescent="0.2">
      <c r="A2762" s="923" t="s">
        <v>290</v>
      </c>
      <c r="B2762" s="2510">
        <v>557.22670884815739</v>
      </c>
      <c r="C2762" s="2511">
        <v>12158464</v>
      </c>
      <c r="D2762" s="2512">
        <v>6775.0208793688034</v>
      </c>
      <c r="E2762" s="2513">
        <v>11.911154418516684</v>
      </c>
      <c r="F2762" s="2510">
        <v>8.4659485037474944</v>
      </c>
      <c r="G2762" s="2512">
        <v>4.1907616339135347E-2</v>
      </c>
      <c r="H2762" s="2513">
        <v>33.406260836265268</v>
      </c>
      <c r="I2762" s="2510">
        <v>28.348929463893789</v>
      </c>
      <c r="J2762" s="2514">
        <v>0.14680175812293431</v>
      </c>
    </row>
    <row r="2763" spans="1:10" x14ac:dyDescent="0.2">
      <c r="A2763" s="923" t="s">
        <v>75</v>
      </c>
      <c r="B2763" s="2510">
        <v>555.2805911518426</v>
      </c>
      <c r="C2763" s="2511">
        <v>13258464</v>
      </c>
      <c r="D2763" s="2512">
        <v>7362.1677276854234</v>
      </c>
      <c r="E2763" s="2513">
        <v>11.86955463869757</v>
      </c>
      <c r="F2763" s="2510">
        <v>8.4363811267039743</v>
      </c>
      <c r="G2763" s="2512">
        <v>4.1761253732187538E-2</v>
      </c>
      <c r="H2763" s="2513">
        <v>36.301363465953905</v>
      </c>
      <c r="I2763" s="2510">
        <v>30.805746185826337</v>
      </c>
      <c r="J2763" s="2514">
        <v>0.15952410852508536</v>
      </c>
    </row>
    <row r="2764" spans="1:10" x14ac:dyDescent="0.2">
      <c r="A2764" s="923" t="s">
        <v>205</v>
      </c>
      <c r="B2764" s="2510">
        <v>147</v>
      </c>
      <c r="C2764" s="2511">
        <v>3219999.9999999995</v>
      </c>
      <c r="D2764" s="2512">
        <v>473.33999999999992</v>
      </c>
      <c r="E2764" s="2513">
        <v>3.142239364551132</v>
      </c>
      <c r="F2764" s="2510">
        <v>2.2333718220782606</v>
      </c>
      <c r="G2764" s="2512">
        <v>1.1055499501427511E-2</v>
      </c>
      <c r="H2764" s="2513">
        <v>2.3339440255291102</v>
      </c>
      <c r="I2764" s="2510">
        <v>1.9806112056867404</v>
      </c>
      <c r="J2764" s="2514">
        <v>1.0256373438126362E-2</v>
      </c>
    </row>
    <row r="2765" spans="1:10" x14ac:dyDescent="0.2">
      <c r="A2765" s="923" t="s">
        <v>93</v>
      </c>
      <c r="B2765" s="2510">
        <v>273</v>
      </c>
      <c r="C2765" s="2511">
        <v>120000</v>
      </c>
      <c r="D2765" s="2512">
        <v>32.76</v>
      </c>
      <c r="E2765" s="2513">
        <v>5.8355873913092449</v>
      </c>
      <c r="F2765" s="2510">
        <v>4.1476905267167696</v>
      </c>
      <c r="G2765" s="2512">
        <v>2.0531641931222516E-2</v>
      </c>
      <c r="H2765" s="2513">
        <v>0.16153294941550189</v>
      </c>
      <c r="I2765" s="2510">
        <v>0.13707868149384717</v>
      </c>
      <c r="J2765" s="2514">
        <v>7.0984660884991686E-4</v>
      </c>
    </row>
    <row r="2766" spans="1:10" x14ac:dyDescent="0.2">
      <c r="A2766" s="897" t="s">
        <v>219</v>
      </c>
      <c r="B2766" s="2510">
        <v>607.20000000000005</v>
      </c>
      <c r="C2766" s="2511">
        <v>934000</v>
      </c>
      <c r="D2766" s="2512">
        <v>567.12480000000005</v>
      </c>
      <c r="E2766" s="2513">
        <v>12.979372395615288</v>
      </c>
      <c r="F2766" s="2510">
        <v>9.2251929956865286</v>
      </c>
      <c r="G2766" s="2512">
        <v>4.5665981614059756E-2</v>
      </c>
      <c r="H2766" s="2513">
        <v>2.7963779496543539</v>
      </c>
      <c r="I2766" s="2510">
        <v>2.3730378457405918</v>
      </c>
      <c r="J2766" s="2514">
        <v>1.2288510869190703E-2</v>
      </c>
    </row>
    <row r="2767" spans="1:10" x14ac:dyDescent="0.2">
      <c r="A2767" s="2515" t="s">
        <v>1839</v>
      </c>
      <c r="B2767" s="2516">
        <v>2231.0322999999999</v>
      </c>
      <c r="C2767" s="2515"/>
      <c r="D2767" s="2517">
        <v>15946.584232054227</v>
      </c>
      <c r="E2767" s="2518">
        <v>47.690051133639791</v>
      </c>
      <c r="F2767" s="2516">
        <v>33.896086210656136</v>
      </c>
      <c r="G2767" s="2517">
        <v>0.16779031619264401</v>
      </c>
      <c r="H2767" s="2518">
        <v>78.629389014238569</v>
      </c>
      <c r="I2767" s="2516">
        <v>66.725785740554542</v>
      </c>
      <c r="J2767" s="2519">
        <v>0.34553201281633855</v>
      </c>
    </row>
    <row r="2768" spans="1:10" x14ac:dyDescent="0.2">
      <c r="A2768" s="923" t="s">
        <v>958</v>
      </c>
      <c r="B2768" s="2510">
        <v>456.18</v>
      </c>
      <c r="C2768" s="2511">
        <v>2560000.0000000005</v>
      </c>
      <c r="D2768" s="2512">
        <v>1167.8208000000002</v>
      </c>
      <c r="E2768" s="2513">
        <v>9.7512024035437772</v>
      </c>
      <c r="F2768" s="2510">
        <v>6.9307452911269456</v>
      </c>
      <c r="G2768" s="2512">
        <v>3.4308148044634022E-2</v>
      </c>
      <c r="H2768" s="2513">
        <v>5.7582887122335471</v>
      </c>
      <c r="I2768" s="2510">
        <v>4.8865487022310692</v>
      </c>
      <c r="J2768" s="2514">
        <v>2.5304445501355223E-2</v>
      </c>
    </row>
    <row r="2769" spans="1:10" x14ac:dyDescent="0.2">
      <c r="A2769" s="923" t="s">
        <v>959</v>
      </c>
      <c r="B2769" s="2510">
        <v>0</v>
      </c>
      <c r="C2769" s="2511">
        <v>1687000</v>
      </c>
      <c r="D2769" s="2512">
        <v>0</v>
      </c>
      <c r="E2769" s="2513">
        <v>0</v>
      </c>
      <c r="F2769" s="2510">
        <v>0</v>
      </c>
      <c r="G2769" s="2512">
        <v>0</v>
      </c>
      <c r="H2769" s="2513">
        <v>0</v>
      </c>
      <c r="I2769" s="2510">
        <v>0</v>
      </c>
      <c r="J2769" s="2514">
        <v>0</v>
      </c>
    </row>
    <row r="2770" spans="1:10" x14ac:dyDescent="0.2">
      <c r="A2770" s="923" t="s">
        <v>960</v>
      </c>
      <c r="B2770" s="2510">
        <v>15</v>
      </c>
      <c r="C2770" s="2511">
        <v>1100000</v>
      </c>
      <c r="D2770" s="2512">
        <v>16.5</v>
      </c>
      <c r="E2770" s="2513">
        <v>0.32063666985215633</v>
      </c>
      <c r="F2770" s="2510">
        <v>0.22789508388553681</v>
      </c>
      <c r="G2770" s="2512">
        <v>1.1281121940232152E-3</v>
      </c>
      <c r="H2770" s="2513">
        <v>8.1358170493155718E-2</v>
      </c>
      <c r="I2770" s="2510">
        <v>6.9041460459355261E-2</v>
      </c>
      <c r="J2770" s="2514">
        <v>3.5752347515334646E-4</v>
      </c>
    </row>
    <row r="2771" spans="1:10" x14ac:dyDescent="0.2">
      <c r="A2771" s="923" t="s">
        <v>962</v>
      </c>
      <c r="B2771" s="2510">
        <v>99</v>
      </c>
      <c r="C2771" s="2511">
        <v>1265000.0000000002</v>
      </c>
      <c r="D2771" s="2512">
        <v>125.23500000000003</v>
      </c>
      <c r="E2771" s="2513">
        <v>2.1162020210242316</v>
      </c>
      <c r="F2771" s="2510">
        <v>1.5041075536445427</v>
      </c>
      <c r="G2771" s="2512">
        <v>7.445540480553221E-3</v>
      </c>
      <c r="H2771" s="2513">
        <v>0.61750851404305207</v>
      </c>
      <c r="I2771" s="2510">
        <v>0.52402468488650655</v>
      </c>
      <c r="J2771" s="2514">
        <v>2.7136031764139002E-3</v>
      </c>
    </row>
    <row r="2772" spans="1:10" x14ac:dyDescent="0.2">
      <c r="A2772" s="923" t="s">
        <v>963</v>
      </c>
      <c r="B2772" s="2510">
        <v>0</v>
      </c>
      <c r="C2772" s="2511">
        <v>1750000</v>
      </c>
      <c r="D2772" s="2512">
        <v>0</v>
      </c>
      <c r="E2772" s="2513">
        <v>0</v>
      </c>
      <c r="F2772" s="2510">
        <v>0</v>
      </c>
      <c r="G2772" s="2512">
        <v>0</v>
      </c>
      <c r="H2772" s="2513">
        <v>0</v>
      </c>
      <c r="I2772" s="2510">
        <v>0</v>
      </c>
      <c r="J2772" s="2514">
        <v>0</v>
      </c>
    </row>
    <row r="2773" spans="1:10" x14ac:dyDescent="0.2">
      <c r="A2773" s="2159" t="s">
        <v>1497</v>
      </c>
      <c r="B2773" s="2510">
        <v>0</v>
      </c>
      <c r="C2773" s="2511">
        <v>5000000</v>
      </c>
      <c r="D2773" s="2512">
        <v>0</v>
      </c>
      <c r="E2773" s="2513">
        <v>0</v>
      </c>
      <c r="F2773" s="2510">
        <v>0</v>
      </c>
      <c r="G2773" s="2512">
        <v>0</v>
      </c>
      <c r="H2773" s="2513">
        <v>0</v>
      </c>
      <c r="I2773" s="2510">
        <v>0</v>
      </c>
      <c r="J2773" s="2514">
        <v>0</v>
      </c>
    </row>
    <row r="2774" spans="1:10" x14ac:dyDescent="0.2">
      <c r="A2774" s="2159" t="s">
        <v>1577</v>
      </c>
      <c r="B2774" s="2510">
        <v>0</v>
      </c>
      <c r="C2774" s="2511">
        <v>1749999.9999999998</v>
      </c>
      <c r="D2774" s="2512">
        <v>0</v>
      </c>
      <c r="E2774" s="2513">
        <v>0</v>
      </c>
      <c r="F2774" s="2510">
        <v>0</v>
      </c>
      <c r="G2774" s="2512">
        <v>0</v>
      </c>
      <c r="H2774" s="2513">
        <v>0</v>
      </c>
      <c r="I2774" s="2510">
        <v>0</v>
      </c>
      <c r="J2774" s="2514">
        <v>0</v>
      </c>
    </row>
    <row r="2775" spans="1:10" x14ac:dyDescent="0.2">
      <c r="A2775" s="923" t="s">
        <v>961</v>
      </c>
      <c r="B2775" s="2510">
        <v>0</v>
      </c>
      <c r="C2775" s="2511">
        <v>1321000</v>
      </c>
      <c r="D2775" s="2512">
        <v>0</v>
      </c>
      <c r="E2775" s="2513">
        <v>0</v>
      </c>
      <c r="F2775" s="2510">
        <v>0</v>
      </c>
      <c r="G2775" s="2512">
        <v>0</v>
      </c>
      <c r="H2775" s="2513">
        <v>0</v>
      </c>
      <c r="I2775" s="2510">
        <v>0</v>
      </c>
      <c r="J2775" s="2514">
        <v>0</v>
      </c>
    </row>
    <row r="2776" spans="1:10" x14ac:dyDescent="0.2">
      <c r="A2776" s="923" t="s">
        <v>966</v>
      </c>
      <c r="B2776" s="2510">
        <v>13</v>
      </c>
      <c r="C2776" s="2511">
        <v>2879999.9999999995</v>
      </c>
      <c r="D2776" s="2512">
        <v>37.439999999999991</v>
      </c>
      <c r="E2776" s="2513">
        <v>0.27788511387186882</v>
      </c>
      <c r="F2776" s="2510">
        <v>0.19750907270079857</v>
      </c>
      <c r="G2776" s="2512">
        <v>9.7769723482011997E-4</v>
      </c>
      <c r="H2776" s="2513">
        <v>0.18460908504628784</v>
      </c>
      <c r="I2776" s="2510">
        <v>0.15666135027868244</v>
      </c>
      <c r="J2776" s="2514">
        <v>8.1125326725704772E-4</v>
      </c>
    </row>
    <row r="2777" spans="1:10" x14ac:dyDescent="0.2">
      <c r="A2777" s="923" t="s">
        <v>965</v>
      </c>
      <c r="B2777" s="2510">
        <v>70</v>
      </c>
      <c r="C2777" s="2511">
        <v>1976000.0000000002</v>
      </c>
      <c r="D2777" s="2512">
        <v>138.32000000000002</v>
      </c>
      <c r="E2777" s="2513">
        <v>1.4963044593100627</v>
      </c>
      <c r="F2777" s="2510">
        <v>1.0635103914658384</v>
      </c>
      <c r="G2777" s="2512">
        <v>5.2645235721083383E-3</v>
      </c>
      <c r="H2777" s="2513">
        <v>0.68202800864323043</v>
      </c>
      <c r="I2777" s="2510">
        <v>0.57877665519624377</v>
      </c>
      <c r="J2777" s="2514">
        <v>2.9971301262552053E-3</v>
      </c>
    </row>
    <row r="2778" spans="1:10" x14ac:dyDescent="0.2">
      <c r="A2778" s="923" t="s">
        <v>1010</v>
      </c>
      <c r="B2778" s="2510">
        <v>5</v>
      </c>
      <c r="C2778" s="2511">
        <v>1299999.9999999998</v>
      </c>
      <c r="D2778" s="2512">
        <v>6.4999999999999991</v>
      </c>
      <c r="E2778" s="2513">
        <v>0.10687888995071877</v>
      </c>
      <c r="F2778" s="2510">
        <v>7.5965027961845594E-2</v>
      </c>
      <c r="G2778" s="2512">
        <v>3.7603739800773844E-4</v>
      </c>
      <c r="H2778" s="2513">
        <v>3.2050188376091644E-2</v>
      </c>
      <c r="I2778" s="2510">
        <v>2.7198151090049038E-2</v>
      </c>
      <c r="J2778" s="2514">
        <v>1.4084258112101526E-4</v>
      </c>
    </row>
    <row r="2779" spans="1:10" x14ac:dyDescent="0.2">
      <c r="A2779" s="923" t="s">
        <v>1011</v>
      </c>
      <c r="B2779" s="2510">
        <v>0</v>
      </c>
      <c r="C2779" s="2511">
        <v>1674000</v>
      </c>
      <c r="D2779" s="2512">
        <v>0</v>
      </c>
      <c r="E2779" s="2513">
        <v>0</v>
      </c>
      <c r="F2779" s="2510">
        <v>0</v>
      </c>
      <c r="G2779" s="2512">
        <v>0</v>
      </c>
      <c r="H2779" s="2513">
        <v>0</v>
      </c>
      <c r="I2779" s="2510">
        <v>0</v>
      </c>
      <c r="J2779" s="2514">
        <v>0</v>
      </c>
    </row>
    <row r="2780" spans="1:10" x14ac:dyDescent="0.2">
      <c r="A2780" s="923" t="s">
        <v>967</v>
      </c>
      <c r="B2780" s="2510">
        <v>15</v>
      </c>
      <c r="C2780" s="2511">
        <v>2320999.9999999995</v>
      </c>
      <c r="D2780" s="2512">
        <v>34.814999999999991</v>
      </c>
      <c r="E2780" s="2513">
        <v>0.32063666985215633</v>
      </c>
      <c r="F2780" s="2510">
        <v>0.22789508388553681</v>
      </c>
      <c r="G2780" s="2512">
        <v>1.1281121940232152E-3</v>
      </c>
      <c r="H2780" s="2513">
        <v>0.17166573974055852</v>
      </c>
      <c r="I2780" s="2510">
        <v>0.14567748156923957</v>
      </c>
      <c r="J2780" s="2514">
        <v>7.5437453257356081E-4</v>
      </c>
    </row>
    <row r="2781" spans="1:10" x14ac:dyDescent="0.2">
      <c r="A2781" s="923" t="s">
        <v>968</v>
      </c>
      <c r="B2781" s="2510">
        <v>266</v>
      </c>
      <c r="C2781" s="2511">
        <v>1335000.0000000002</v>
      </c>
      <c r="D2781" s="2512">
        <v>355.11000000000007</v>
      </c>
      <c r="E2781" s="2513">
        <v>5.6859569453782388</v>
      </c>
      <c r="F2781" s="2510">
        <v>4.0413394875701858</v>
      </c>
      <c r="G2781" s="2512">
        <v>2.0005189574011685E-2</v>
      </c>
      <c r="H2781" s="2513">
        <v>1.7509757529590626</v>
      </c>
      <c r="I2781" s="2510">
        <v>1.4858977590134335</v>
      </c>
      <c r="J2781" s="2514">
        <v>7.6945552279821137E-3</v>
      </c>
    </row>
    <row r="2782" spans="1:10" x14ac:dyDescent="0.2">
      <c r="A2782" s="923" t="s">
        <v>969</v>
      </c>
      <c r="B2782" s="2510">
        <v>186.20000000000002</v>
      </c>
      <c r="C2782" s="2511">
        <v>1774999.9999999998</v>
      </c>
      <c r="D2782" s="2512">
        <v>330.505</v>
      </c>
      <c r="E2782" s="2513">
        <v>3.9801698617647672</v>
      </c>
      <c r="F2782" s="2510">
        <v>2.8289376412991301</v>
      </c>
      <c r="G2782" s="2512">
        <v>1.400363270180818E-2</v>
      </c>
      <c r="H2782" s="2513">
        <v>1.6296534629600261</v>
      </c>
      <c r="I2782" s="2510">
        <v>1.3829422963102551</v>
      </c>
      <c r="J2782" s="2514">
        <v>7.1614118882155622E-3</v>
      </c>
    </row>
    <row r="2783" spans="1:10" x14ac:dyDescent="0.2">
      <c r="A2783" s="923" t="s">
        <v>970</v>
      </c>
      <c r="B2783" s="2510">
        <v>6</v>
      </c>
      <c r="C2783" s="2511">
        <v>1821999.9999999995</v>
      </c>
      <c r="D2783" s="2512">
        <v>10.931999999999997</v>
      </c>
      <c r="E2783" s="2513">
        <v>0.12825466794086254</v>
      </c>
      <c r="F2783" s="2510">
        <v>9.1158033554214715E-2</v>
      </c>
      <c r="G2783" s="2512">
        <v>4.5124487760928614E-4</v>
      </c>
      <c r="H2783" s="2513">
        <v>5.3903486050374427E-2</v>
      </c>
      <c r="I2783" s="2510">
        <v>4.5743105802525552E-2</v>
      </c>
      <c r="J2783" s="2514">
        <v>2.3687555335614441E-4</v>
      </c>
    </row>
    <row r="2784" spans="1:10" x14ac:dyDescent="0.2">
      <c r="A2784" s="923" t="s">
        <v>971</v>
      </c>
      <c r="B2784" s="2510">
        <v>60</v>
      </c>
      <c r="C2784" s="2511">
        <v>1470000</v>
      </c>
      <c r="D2784" s="2512">
        <v>88.2</v>
      </c>
      <c r="E2784" s="2513">
        <v>1.2825466794086253</v>
      </c>
      <c r="F2784" s="2510">
        <v>0.91158033554214724</v>
      </c>
      <c r="G2784" s="2512">
        <v>4.5124487760928606E-3</v>
      </c>
      <c r="H2784" s="2513">
        <v>0.43489640227250514</v>
      </c>
      <c r="I2784" s="2510">
        <v>0.3690579886372809</v>
      </c>
      <c r="J2784" s="2514">
        <v>1.9111254853651611E-3</v>
      </c>
    </row>
    <row r="2785" spans="1:10" x14ac:dyDescent="0.2">
      <c r="A2785" s="923" t="s">
        <v>972</v>
      </c>
      <c r="B2785" s="2510">
        <v>61.499999999999993</v>
      </c>
      <c r="C2785" s="2511">
        <v>1270000</v>
      </c>
      <c r="D2785" s="2512">
        <v>78.10499999999999</v>
      </c>
      <c r="E2785" s="2513">
        <v>1.3146103463938408</v>
      </c>
      <c r="F2785" s="2510">
        <v>0.93436984393070066</v>
      </c>
      <c r="G2785" s="2512">
        <v>4.6252599954951816E-3</v>
      </c>
      <c r="H2785" s="2513">
        <v>0.3851199943253289</v>
      </c>
      <c r="I2785" s="2510">
        <v>0.32681716782896619</v>
      </c>
      <c r="J2785" s="2514">
        <v>1.6923861228395223E-3</v>
      </c>
    </row>
    <row r="2786" spans="1:10" x14ac:dyDescent="0.2">
      <c r="A2786" s="923" t="s">
        <v>973</v>
      </c>
      <c r="B2786" s="2510">
        <v>0</v>
      </c>
      <c r="C2786" s="2511">
        <v>7096999.9999999981</v>
      </c>
      <c r="D2786" s="2512">
        <v>0</v>
      </c>
      <c r="E2786" s="2513">
        <v>0</v>
      </c>
      <c r="F2786" s="2510">
        <v>0</v>
      </c>
      <c r="G2786" s="2512">
        <v>0</v>
      </c>
      <c r="H2786" s="2513">
        <v>0</v>
      </c>
      <c r="I2786" s="2510">
        <v>0</v>
      </c>
      <c r="J2786" s="2514">
        <v>0</v>
      </c>
    </row>
    <row r="2787" spans="1:10" x14ac:dyDescent="0.2">
      <c r="A2787" s="923" t="s">
        <v>293</v>
      </c>
      <c r="B2787" s="2510">
        <v>34.799999999999997</v>
      </c>
      <c r="C2787" s="2511">
        <v>1855999.9999999998</v>
      </c>
      <c r="D2787" s="2512">
        <v>64.588799999999992</v>
      </c>
      <c r="E2787" s="2513">
        <v>0.74387707405700265</v>
      </c>
      <c r="F2787" s="2510">
        <v>0.52871659461444531</v>
      </c>
      <c r="G2787" s="2512">
        <v>2.6172202901338592E-3</v>
      </c>
      <c r="H2787" s="2513">
        <v>0.31847433953626275</v>
      </c>
      <c r="I2787" s="2510">
        <v>0.27026091401922453</v>
      </c>
      <c r="J2787" s="2514">
        <v>1.3995158928475431E-3</v>
      </c>
    </row>
    <row r="2788" spans="1:10" x14ac:dyDescent="0.2">
      <c r="A2788" s="897" t="s">
        <v>975</v>
      </c>
      <c r="B2788" s="2510">
        <v>88</v>
      </c>
      <c r="C2788" s="2511">
        <v>1652000.0000000005</v>
      </c>
      <c r="D2788" s="2512">
        <v>145.37600000000003</v>
      </c>
      <c r="E2788" s="2513">
        <v>1.8810684631326502</v>
      </c>
      <c r="F2788" s="2510">
        <v>1.3369844921284826</v>
      </c>
      <c r="G2788" s="2512">
        <v>6.6182582049361966E-3</v>
      </c>
      <c r="H2788" s="2513">
        <v>0.71681972082503076</v>
      </c>
      <c r="I2788" s="2510">
        <v>0.60830129428722624</v>
      </c>
      <c r="J2788" s="2514">
        <v>3.1500201650844183E-3</v>
      </c>
    </row>
    <row r="2789" spans="1:10" x14ac:dyDescent="0.2">
      <c r="A2789" s="923" t="s">
        <v>1161</v>
      </c>
      <c r="B2789" s="2510">
        <v>0</v>
      </c>
      <c r="C2789" s="2511">
        <v>0</v>
      </c>
      <c r="D2789" s="2512">
        <v>0</v>
      </c>
      <c r="E2789" s="2513">
        <v>0</v>
      </c>
      <c r="F2789" s="2510">
        <v>0</v>
      </c>
      <c r="G2789" s="2512">
        <v>0</v>
      </c>
      <c r="H2789" s="2513">
        <v>0</v>
      </c>
      <c r="I2789" s="2510">
        <v>0</v>
      </c>
      <c r="J2789" s="2514">
        <v>0</v>
      </c>
    </row>
    <row r="2790" spans="1:10" x14ac:dyDescent="0.2">
      <c r="A2790" s="2515" t="s">
        <v>294</v>
      </c>
      <c r="B2790" s="2516">
        <v>1375.68</v>
      </c>
      <c r="C2790" s="2515"/>
      <c r="D2790" s="2517">
        <v>2599.4476000000004</v>
      </c>
      <c r="E2790" s="2518">
        <v>29.406230265480961</v>
      </c>
      <c r="F2790" s="2516">
        <v>20.90071393331035</v>
      </c>
      <c r="G2790" s="2517">
        <v>0.10346142553825713</v>
      </c>
      <c r="H2790" s="2518">
        <v>12.817351577504512</v>
      </c>
      <c r="I2790" s="2516">
        <v>10.876949011610058</v>
      </c>
      <c r="J2790" s="2519">
        <v>5.6325062995819776E-2</v>
      </c>
    </row>
    <row r="2791" spans="1:10" x14ac:dyDescent="0.2">
      <c r="A2791" s="2520" t="s">
        <v>1840</v>
      </c>
      <c r="B2791" s="2521">
        <v>3606.7123000000001</v>
      </c>
      <c r="C2791" s="2520"/>
      <c r="D2791" s="2522">
        <v>18546.031832054228</v>
      </c>
      <c r="E2791" s="2523">
        <v>77.096281399120755</v>
      </c>
      <c r="F2791" s="2521">
        <v>54.796800143966493</v>
      </c>
      <c r="G2791" s="2522">
        <v>0.27125174173090116</v>
      </c>
      <c r="H2791" s="2523">
        <v>91.446740591743094</v>
      </c>
      <c r="I2791" s="2521">
        <v>77.602734752164622</v>
      </c>
      <c r="J2791" s="2524">
        <v>0.40185707581215829</v>
      </c>
    </row>
    <row r="2792" spans="1:10" x14ac:dyDescent="0.2">
      <c r="A2792" s="2525" t="s">
        <v>200</v>
      </c>
      <c r="B2792" s="2526">
        <v>4678.1923000000006</v>
      </c>
      <c r="C2792" s="2527"/>
      <c r="D2792" s="2528">
        <v>20280.692031279228</v>
      </c>
      <c r="E2792" s="2529">
        <v>99.999999999999986</v>
      </c>
      <c r="F2792" s="2526">
        <v>71.075801776078166</v>
      </c>
      <c r="G2792" s="2528">
        <v>0.35183505197436749</v>
      </c>
      <c r="H2792" s="2529">
        <v>100</v>
      </c>
      <c r="I2792" s="2526">
        <v>84.861127088844015</v>
      </c>
      <c r="J2792" s="2530">
        <v>0.43944384809319581</v>
      </c>
    </row>
    <row r="2793" spans="1:10" x14ac:dyDescent="0.2">
      <c r="A2793" s="2550" t="s">
        <v>1857</v>
      </c>
      <c r="B2793" s="2510"/>
      <c r="C2793" s="2509"/>
      <c r="D2793" s="2512"/>
      <c r="E2793" s="2513"/>
      <c r="F2793" s="2510">
        <v>0</v>
      </c>
      <c r="G2793" s="2512"/>
      <c r="H2793" s="2513"/>
      <c r="I2793" s="2510">
        <v>0</v>
      </c>
      <c r="J2793" s="2514">
        <v>0</v>
      </c>
    </row>
    <row r="2794" spans="1:10" x14ac:dyDescent="0.2">
      <c r="A2794" s="2160" t="s">
        <v>1841</v>
      </c>
      <c r="B2794" s="2510">
        <v>0</v>
      </c>
      <c r="C2794" s="2511">
        <v>6074131.1697809063</v>
      </c>
      <c r="D2794" s="2512">
        <v>0</v>
      </c>
      <c r="E2794" s="2513">
        <v>0</v>
      </c>
      <c r="F2794" s="2510">
        <v>0</v>
      </c>
      <c r="G2794" s="2512">
        <v>0</v>
      </c>
      <c r="H2794" s="2513">
        <v>0</v>
      </c>
      <c r="I2794" s="2510">
        <v>0</v>
      </c>
      <c r="J2794" s="2514">
        <v>0</v>
      </c>
    </row>
    <row r="2795" spans="1:10" x14ac:dyDescent="0.2">
      <c r="A2795" s="2160" t="s">
        <v>1842</v>
      </c>
      <c r="B2795" s="2510">
        <v>1695.425</v>
      </c>
      <c r="C2795" s="2511">
        <v>1319748.8219296124</v>
      </c>
      <c r="D2795" s="2512">
        <v>2237.535146420013</v>
      </c>
      <c r="E2795" s="2513">
        <v>93.657108670805698</v>
      </c>
      <c r="F2795" s="2510">
        <v>25.758601506442414</v>
      </c>
      <c r="G2795" s="2512">
        <v>0.127508641103454</v>
      </c>
      <c r="H2795" s="2513">
        <v>79.521823339092819</v>
      </c>
      <c r="I2795" s="2510">
        <v>9.3625875356348498</v>
      </c>
      <c r="J2795" s="2514">
        <v>4.8483111595505148E-2</v>
      </c>
    </row>
    <row r="2796" spans="1:10" x14ac:dyDescent="0.2">
      <c r="A2796" s="2547" t="s">
        <v>316</v>
      </c>
      <c r="B2796" s="2516">
        <v>1695.425</v>
      </c>
      <c r="C2796" s="2515"/>
      <c r="D2796" s="2517">
        <v>2237.535146420013</v>
      </c>
      <c r="E2796" s="2518">
        <v>93.657108670805698</v>
      </c>
      <c r="F2796" s="2516">
        <v>25.758601506442414</v>
      </c>
      <c r="G2796" s="2517">
        <v>0.127508641103454</v>
      </c>
      <c r="H2796" s="2518">
        <v>79.521823339092819</v>
      </c>
      <c r="I2796" s="2516">
        <v>9.3625875356348498</v>
      </c>
      <c r="J2796" s="2519">
        <v>4.8483111595505148E-2</v>
      </c>
    </row>
    <row r="2797" spans="1:10" x14ac:dyDescent="0.2">
      <c r="A2797" s="2160" t="s">
        <v>1843</v>
      </c>
      <c r="B2797" s="2510">
        <v>0</v>
      </c>
      <c r="C2797" s="2511">
        <v>7593939.7198018646</v>
      </c>
      <c r="D2797" s="2512">
        <v>0</v>
      </c>
      <c r="E2797" s="2513">
        <v>0</v>
      </c>
      <c r="F2797" s="2510">
        <v>0</v>
      </c>
      <c r="G2797" s="2512">
        <v>0</v>
      </c>
      <c r="H2797" s="2513">
        <v>0</v>
      </c>
      <c r="I2797" s="2510">
        <v>0</v>
      </c>
      <c r="J2797" s="2514">
        <v>0</v>
      </c>
    </row>
    <row r="2798" spans="1:10" x14ac:dyDescent="0.2">
      <c r="A2798" s="2547" t="s">
        <v>322</v>
      </c>
      <c r="B2798" s="2516">
        <v>0</v>
      </c>
      <c r="C2798" s="2531"/>
      <c r="D2798" s="2517">
        <v>0</v>
      </c>
      <c r="E2798" s="2518">
        <v>0</v>
      </c>
      <c r="F2798" s="2516">
        <v>0</v>
      </c>
      <c r="G2798" s="2517">
        <v>0</v>
      </c>
      <c r="H2798" s="2518">
        <v>0</v>
      </c>
      <c r="I2798" s="2516">
        <v>0</v>
      </c>
      <c r="J2798" s="2519">
        <v>0</v>
      </c>
    </row>
    <row r="2799" spans="1:10" x14ac:dyDescent="0.2">
      <c r="A2799" s="2160" t="s">
        <v>1543</v>
      </c>
      <c r="B2799" s="2510">
        <v>6.0720000000000001</v>
      </c>
      <c r="C2799" s="2511">
        <v>8640000</v>
      </c>
      <c r="D2799" s="2512">
        <v>52.46208</v>
      </c>
      <c r="E2799" s="2513">
        <v>0.33542383995112274</v>
      </c>
      <c r="F2799" s="2510">
        <v>9.2251929956865292E-2</v>
      </c>
      <c r="G2799" s="2512">
        <v>4.5665981614059753E-4</v>
      </c>
      <c r="H2799" s="2513">
        <v>1.8644982021561691</v>
      </c>
      <c r="I2799" s="2510">
        <v>0.21951870435972923</v>
      </c>
      <c r="J2799" s="2514">
        <v>1.1367530397195682E-3</v>
      </c>
    </row>
    <row r="2800" spans="1:10" x14ac:dyDescent="0.2">
      <c r="A2800" s="2160" t="s">
        <v>212</v>
      </c>
      <c r="B2800" s="2510">
        <v>108.75</v>
      </c>
      <c r="C2800" s="2511">
        <v>4816000</v>
      </c>
      <c r="D2800" s="2512">
        <v>523.74</v>
      </c>
      <c r="E2800" s="2513">
        <v>6.0074674892431812</v>
      </c>
      <c r="F2800" s="2510">
        <v>1.6522393581701416</v>
      </c>
      <c r="G2800" s="2512">
        <v>8.1788134066683119E-3</v>
      </c>
      <c r="H2800" s="2513">
        <v>18.613678458751007</v>
      </c>
      <c r="I2800" s="2510">
        <v>2.1915014849080441</v>
      </c>
      <c r="J2800" s="2514">
        <v>1.1348445144049313E-2</v>
      </c>
    </row>
    <row r="2801" spans="1:10" x14ac:dyDescent="0.2">
      <c r="A2801" s="2547" t="s">
        <v>317</v>
      </c>
      <c r="B2801" s="2516">
        <v>114.822</v>
      </c>
      <c r="C2801" s="2531"/>
      <c r="D2801" s="2517">
        <v>576.20208000000002</v>
      </c>
      <c r="E2801" s="2518">
        <v>6.3428913291943045</v>
      </c>
      <c r="F2801" s="2516">
        <v>1.7444912881270072</v>
      </c>
      <c r="G2801" s="2517">
        <v>8.6354732228089079E-3</v>
      </c>
      <c r="H2801" s="2518">
        <v>20.478176660907177</v>
      </c>
      <c r="I2801" s="2516">
        <v>2.4110201892677736</v>
      </c>
      <c r="J2801" s="2519">
        <v>1.2485198183768883E-2</v>
      </c>
    </row>
    <row r="2802" spans="1:10" x14ac:dyDescent="0.2">
      <c r="A2802" s="2160" t="s">
        <v>1844</v>
      </c>
      <c r="B2802" s="2510">
        <v>0</v>
      </c>
      <c r="C2802" s="2511">
        <v>30220717.109895468</v>
      </c>
      <c r="D2802" s="2512">
        <v>0</v>
      </c>
      <c r="E2802" s="2513">
        <v>0</v>
      </c>
      <c r="F2802" s="2510">
        <v>0</v>
      </c>
      <c r="G2802" s="2512">
        <v>0</v>
      </c>
      <c r="H2802" s="2513">
        <v>0</v>
      </c>
      <c r="I2802" s="2510">
        <v>0</v>
      </c>
      <c r="J2802" s="2514">
        <v>0</v>
      </c>
    </row>
    <row r="2803" spans="1:10" x14ac:dyDescent="0.2">
      <c r="A2803" s="2547" t="s">
        <v>318</v>
      </c>
      <c r="B2803" s="2516">
        <v>0</v>
      </c>
      <c r="C2803" s="2515"/>
      <c r="D2803" s="2517">
        <v>0</v>
      </c>
      <c r="E2803" s="2518">
        <v>0</v>
      </c>
      <c r="F2803" s="2516">
        <v>0</v>
      </c>
      <c r="G2803" s="2517">
        <v>0</v>
      </c>
      <c r="H2803" s="2518">
        <v>0</v>
      </c>
      <c r="I2803" s="2516">
        <v>0</v>
      </c>
      <c r="J2803" s="2519">
        <v>0</v>
      </c>
    </row>
    <row r="2804" spans="1:10" x14ac:dyDescent="0.2">
      <c r="A2804" s="2525" t="s">
        <v>136</v>
      </c>
      <c r="B2804" s="2526">
        <v>1810.2469999999998</v>
      </c>
      <c r="C2804" s="2527"/>
      <c r="D2804" s="2528">
        <v>2813.737226420013</v>
      </c>
      <c r="E2804" s="2529">
        <v>100</v>
      </c>
      <c r="F2804" s="2526">
        <v>27.503092794569419</v>
      </c>
      <c r="G2804" s="2528">
        <v>0.13614411432626289</v>
      </c>
      <c r="H2804" s="2529">
        <v>100</v>
      </c>
      <c r="I2804" s="2526">
        <v>11.773607724902623</v>
      </c>
      <c r="J2804" s="2530">
        <v>6.0968309779274026E-2</v>
      </c>
    </row>
    <row r="2805" spans="1:10" x14ac:dyDescent="0.2">
      <c r="A2805" s="2550" t="s">
        <v>1858</v>
      </c>
      <c r="B2805" s="2510"/>
      <c r="C2805" s="2509"/>
      <c r="D2805" s="2512"/>
      <c r="E2805" s="2513"/>
      <c r="F2805" s="2510">
        <v>0</v>
      </c>
      <c r="G2805" s="2512"/>
      <c r="H2805" s="2513"/>
      <c r="I2805" s="2510">
        <v>0</v>
      </c>
      <c r="J2805" s="2514">
        <v>0</v>
      </c>
    </row>
    <row r="2806" spans="1:10" x14ac:dyDescent="0.2">
      <c r="A2806" s="2159" t="s">
        <v>1545</v>
      </c>
      <c r="B2806" s="2510">
        <v>90</v>
      </c>
      <c r="C2806" s="2511">
        <v>8600000</v>
      </c>
      <c r="D2806" s="2512">
        <v>774</v>
      </c>
      <c r="E2806" s="2513">
        <v>96.218793839687933</v>
      </c>
      <c r="F2806" s="2510">
        <v>1.3673705033132206</v>
      </c>
      <c r="G2806" s="2512">
        <v>6.7686731641392909E-3</v>
      </c>
      <c r="H2806" s="2513">
        <v>96.238244712892779</v>
      </c>
      <c r="I2806" s="2510">
        <v>3.2386721451843012</v>
      </c>
      <c r="J2806" s="2514">
        <v>1.6771101198102434E-2</v>
      </c>
    </row>
    <row r="2807" spans="1:10" x14ac:dyDescent="0.2">
      <c r="A2807" s="2159" t="s">
        <v>214</v>
      </c>
      <c r="B2807" s="2510">
        <v>2.4645000000000001</v>
      </c>
      <c r="C2807" s="2511">
        <v>6300000</v>
      </c>
      <c r="D2807" s="2512">
        <v>15.526350000000001</v>
      </c>
      <c r="E2807" s="2513">
        <v>2.6347913046434548</v>
      </c>
      <c r="F2807" s="2510">
        <v>3.7443162282393694E-2</v>
      </c>
      <c r="G2807" s="2512">
        <v>1.8534883347801428E-4</v>
      </c>
      <c r="H2807" s="2513">
        <v>1.930527998447058</v>
      </c>
      <c r="I2807" s="2510">
        <v>6.4967386642612771E-2</v>
      </c>
      <c r="J2807" s="2514">
        <v>3.3642633990588856E-4</v>
      </c>
    </row>
    <row r="2808" spans="1:10" x14ac:dyDescent="0.2">
      <c r="A2808" s="2159" t="s">
        <v>215</v>
      </c>
      <c r="B2808" s="2510">
        <v>9.8420000000000007E-2</v>
      </c>
      <c r="C2808" s="2511">
        <v>6000000</v>
      </c>
      <c r="D2808" s="2512">
        <v>0.59052000000000004</v>
      </c>
      <c r="E2808" s="2513">
        <v>0.10522059655224542</v>
      </c>
      <c r="F2808" s="2510">
        <v>1.4952956104009689E-3</v>
      </c>
      <c r="G2808" s="2512">
        <v>7.4019201423843241E-6</v>
      </c>
      <c r="H2808" s="2513">
        <v>7.3424558485603947E-2</v>
      </c>
      <c r="I2808" s="2510">
        <v>2.4709311048762713E-3</v>
      </c>
      <c r="J2808" s="2514">
        <v>1.2795440154397222E-5</v>
      </c>
    </row>
    <row r="2809" spans="1:10" x14ac:dyDescent="0.2">
      <c r="A2809" s="2159" t="s">
        <v>216</v>
      </c>
      <c r="B2809" s="2510">
        <v>0.83499999999999996</v>
      </c>
      <c r="C2809" s="2511">
        <v>15600000</v>
      </c>
      <c r="D2809" s="2512">
        <v>13.026</v>
      </c>
      <c r="E2809" s="2513">
        <v>0.8926965872904381</v>
      </c>
      <c r="F2809" s="2510">
        <v>1.2686159669628215E-2</v>
      </c>
      <c r="G2809" s="2512">
        <v>6.2798245467292316E-5</v>
      </c>
      <c r="H2809" s="2513">
        <v>1.6196374362146531</v>
      </c>
      <c r="I2809" s="2510">
        <v>5.450509478445828E-2</v>
      </c>
      <c r="J2809" s="2514">
        <v>2.8224853256651457E-4</v>
      </c>
    </row>
    <row r="2810" spans="1:10" x14ac:dyDescent="0.2">
      <c r="A2810" s="2159" t="s">
        <v>1547</v>
      </c>
      <c r="B2810" s="2510">
        <v>0.1389</v>
      </c>
      <c r="C2810" s="2511">
        <v>8000000</v>
      </c>
      <c r="D2810" s="2512">
        <v>1.1112</v>
      </c>
      <c r="E2810" s="2513">
        <v>0.14849767182591839</v>
      </c>
      <c r="F2810" s="2510">
        <v>2.1103084767800707E-3</v>
      </c>
      <c r="G2810" s="2512">
        <v>1.0446318916654972E-5</v>
      </c>
      <c r="H2810" s="2513">
        <v>0.13816529395990498</v>
      </c>
      <c r="I2810" s="2510">
        <v>4.6496285371173075E-3</v>
      </c>
      <c r="J2810" s="2514">
        <v>2.4077580944872639E-5</v>
      </c>
    </row>
    <row r="2811" spans="1:10" x14ac:dyDescent="0.2">
      <c r="A2811" s="2159" t="s">
        <v>1548</v>
      </c>
      <c r="B2811" s="2510">
        <v>0</v>
      </c>
      <c r="C2811" s="2511">
        <v>6000000</v>
      </c>
      <c r="D2811" s="2512">
        <v>0</v>
      </c>
      <c r="E2811" s="2513">
        <v>0</v>
      </c>
      <c r="F2811" s="2510">
        <v>0</v>
      </c>
      <c r="G2811" s="2512">
        <v>0</v>
      </c>
      <c r="H2811" s="2513">
        <v>0</v>
      </c>
      <c r="I2811" s="2510">
        <v>0</v>
      </c>
      <c r="J2811" s="2514">
        <v>0</v>
      </c>
    </row>
    <row r="2812" spans="1:10" x14ac:dyDescent="0.2">
      <c r="A2812" s="2525" t="s">
        <v>128</v>
      </c>
      <c r="B2812" s="2526">
        <v>93.536820000000006</v>
      </c>
      <c r="C2812" s="2527"/>
      <c r="D2812" s="2528">
        <v>804.25406999999996</v>
      </c>
      <c r="E2812" s="2529">
        <v>100</v>
      </c>
      <c r="F2812" s="2526">
        <v>1.4211054293524237</v>
      </c>
      <c r="G2812" s="2528">
        <v>7.0346684821436384E-3</v>
      </c>
      <c r="H2812" s="2529">
        <v>100</v>
      </c>
      <c r="I2812" s="2526">
        <v>3.365265186253366</v>
      </c>
      <c r="J2812" s="2530">
        <v>1.7426649091674105E-2</v>
      </c>
    </row>
    <row r="2813" spans="1:10" ht="14.25" thickBot="1" x14ac:dyDescent="0.25">
      <c r="A2813" s="2533" t="s">
        <v>1845</v>
      </c>
      <c r="B2813" s="2526">
        <v>6581.9761200000003</v>
      </c>
      <c r="C2813" s="2534"/>
      <c r="D2813" s="2528">
        <v>23898.68332769924</v>
      </c>
      <c r="E2813" s="2535"/>
      <c r="F2813" s="2536">
        <v>100</v>
      </c>
      <c r="G2813" s="2537">
        <v>0.495013834782774</v>
      </c>
      <c r="H2813" s="2538"/>
      <c r="I2813" s="2536">
        <v>100</v>
      </c>
      <c r="J2813" s="2539">
        <v>0.51783880696414397</v>
      </c>
    </row>
    <row r="2814" spans="1:10" ht="15" thickBot="1" x14ac:dyDescent="0.25">
      <c r="A2814" s="2540" t="s">
        <v>1846</v>
      </c>
      <c r="B2814" s="2541">
        <v>1329654.982852824</v>
      </c>
      <c r="C2814" s="2542"/>
      <c r="D2814" s="2543">
        <v>4615081.5671398742</v>
      </c>
      <c r="E2814" s="2544"/>
      <c r="F2814" s="2101"/>
      <c r="G2814" s="2101"/>
      <c r="H2814" s="2101"/>
      <c r="I2814" s="2101"/>
      <c r="J2814" s="2101"/>
    </row>
    <row r="2815" spans="1:10" ht="16.5" thickBot="1" x14ac:dyDescent="0.3">
      <c r="A2815" s="2545" t="s">
        <v>1847</v>
      </c>
      <c r="B2815" s="2552">
        <v>0.49501383478277405</v>
      </c>
      <c r="C2815" s="2546"/>
      <c r="D2815" s="2553">
        <v>0.51783880696414397</v>
      </c>
      <c r="E2815" s="2544"/>
      <c r="F2815" s="2101"/>
      <c r="G2815" s="2101"/>
      <c r="H2815" s="2101"/>
      <c r="I2815" s="2101"/>
      <c r="J2815" s="2101"/>
    </row>
    <row r="2816" spans="1:10" x14ac:dyDescent="0.2">
      <c r="A2816" s="471" t="s">
        <v>2035</v>
      </c>
      <c r="B2816" s="375"/>
      <c r="C2816" s="375"/>
      <c r="D2816" s="1794"/>
      <c r="E2816" s="375"/>
      <c r="F2816" s="375"/>
      <c r="H2816" s="375"/>
      <c r="I2816" s="375"/>
      <c r="J2816" s="375"/>
    </row>
    <row r="2817" spans="1:10" x14ac:dyDescent="0.2">
      <c r="A2817" s="375" t="s">
        <v>1848</v>
      </c>
      <c r="B2817" s="375"/>
      <c r="C2817" s="375"/>
      <c r="D2817" s="375"/>
      <c r="E2817" s="375"/>
      <c r="F2817" s="375"/>
      <c r="G2817" s="375"/>
      <c r="H2817" s="375"/>
      <c r="I2817" s="375"/>
      <c r="J2817" s="375"/>
    </row>
    <row r="2818" spans="1:10" x14ac:dyDescent="0.2">
      <c r="A2818" s="375" t="s">
        <v>2036</v>
      </c>
      <c r="B2818" s="375"/>
      <c r="C2818" s="375"/>
      <c r="D2818" s="375"/>
      <c r="E2818" s="375"/>
      <c r="F2818" s="375"/>
      <c r="G2818" s="375"/>
      <c r="H2818" s="375"/>
      <c r="I2818" s="375"/>
      <c r="J2818" s="375"/>
    </row>
    <row r="2822" spans="1:10" ht="13.5" thickBot="1" x14ac:dyDescent="0.25">
      <c r="A2822" s="3564" t="s">
        <v>2033</v>
      </c>
      <c r="B2822" s="3564"/>
      <c r="C2822" s="3564"/>
      <c r="D2822" s="3564"/>
      <c r="E2822" s="3564"/>
      <c r="F2822" s="3564"/>
      <c r="G2822" s="3564"/>
      <c r="H2822" s="3564"/>
      <c r="I2822" s="3564"/>
      <c r="J2822" s="3564"/>
    </row>
    <row r="2823" spans="1:10" ht="13.5" customHeight="1" thickBot="1" x14ac:dyDescent="0.25">
      <c r="A2823" s="3569" t="s">
        <v>393</v>
      </c>
      <c r="B2823" s="3575" t="s">
        <v>1270</v>
      </c>
      <c r="C2823" s="3575" t="s">
        <v>1837</v>
      </c>
      <c r="D2823" s="3577" t="s">
        <v>1849</v>
      </c>
      <c r="E2823" s="3571" t="s">
        <v>1854</v>
      </c>
      <c r="F2823" s="3572"/>
      <c r="G2823" s="3573"/>
      <c r="H2823" s="3571" t="s">
        <v>1855</v>
      </c>
      <c r="I2823" s="3572"/>
      <c r="J2823" s="3574"/>
    </row>
    <row r="2824" spans="1:10" ht="13.5" customHeight="1" thickBot="1" x14ac:dyDescent="0.25">
      <c r="A2824" s="3570"/>
      <c r="B2824" s="3576"/>
      <c r="C2824" s="3576"/>
      <c r="D2824" s="3578"/>
      <c r="E2824" s="2500" t="s">
        <v>1853</v>
      </c>
      <c r="F2824" s="2499" t="s">
        <v>1229</v>
      </c>
      <c r="G2824" s="2501" t="s">
        <v>1838</v>
      </c>
      <c r="H2824" s="2500" t="s">
        <v>1853</v>
      </c>
      <c r="I2824" s="2499" t="s">
        <v>1229</v>
      </c>
      <c r="J2824" s="2502" t="s">
        <v>1838</v>
      </c>
    </row>
    <row r="2825" spans="1:10" x14ac:dyDescent="0.2">
      <c r="A2825" s="2551" t="s">
        <v>1856</v>
      </c>
      <c r="B2825" s="2503"/>
      <c r="C2825" s="2503"/>
      <c r="D2825" s="2504"/>
      <c r="E2825" s="2505"/>
      <c r="F2825" s="2506"/>
      <c r="G2825" s="2507"/>
      <c r="H2825" s="2505"/>
      <c r="I2825" s="2506"/>
      <c r="J2825" s="2508"/>
    </row>
    <row r="2826" spans="1:10" x14ac:dyDescent="0.2">
      <c r="A2826" s="923" t="s">
        <v>416</v>
      </c>
      <c r="B2826" s="2510">
        <v>0</v>
      </c>
      <c r="C2826" s="2511">
        <v>3800000</v>
      </c>
      <c r="D2826" s="2512">
        <v>0</v>
      </c>
      <c r="E2826" s="2513">
        <v>0</v>
      </c>
      <c r="F2826" s="2510">
        <v>0</v>
      </c>
      <c r="G2826" s="2512">
        <v>0</v>
      </c>
      <c r="H2826" s="2513">
        <v>0</v>
      </c>
      <c r="I2826" s="2510">
        <v>0</v>
      </c>
      <c r="J2826" s="2514">
        <v>0</v>
      </c>
    </row>
    <row r="2827" spans="1:10" x14ac:dyDescent="0.2">
      <c r="A2827" s="923" t="s">
        <v>417</v>
      </c>
      <c r="B2827" s="2510">
        <v>0</v>
      </c>
      <c r="C2827" s="2511">
        <v>1006400</v>
      </c>
      <c r="D2827" s="2512">
        <v>0</v>
      </c>
      <c r="E2827" s="2513">
        <v>0</v>
      </c>
      <c r="F2827" s="2510">
        <v>0</v>
      </c>
      <c r="G2827" s="2512">
        <v>0</v>
      </c>
      <c r="H2827" s="2513">
        <v>0</v>
      </c>
      <c r="I2827" s="2510">
        <v>0</v>
      </c>
      <c r="J2827" s="2514">
        <v>0</v>
      </c>
    </row>
    <row r="2828" spans="1:10" x14ac:dyDescent="0.2">
      <c r="A2828" s="923" t="s">
        <v>285</v>
      </c>
      <c r="B2828" s="2510">
        <v>1270</v>
      </c>
      <c r="C2828" s="2511">
        <v>1367762.75</v>
      </c>
      <c r="D2828" s="2512">
        <v>1737.0586925</v>
      </c>
      <c r="E2828" s="2513">
        <v>1.5269686163342622</v>
      </c>
      <c r="F2828" s="2510">
        <v>1.448062479859674</v>
      </c>
      <c r="G2828" s="2512">
        <v>9.5513499093965559E-2</v>
      </c>
      <c r="H2828" s="2513">
        <v>0.93552190750601927</v>
      </c>
      <c r="I2828" s="2510">
        <v>0.84486209810957869</v>
      </c>
      <c r="J2828" s="2514">
        <v>3.7638743047753227E-2</v>
      </c>
    </row>
    <row r="2829" spans="1:10" x14ac:dyDescent="0.2">
      <c r="A2829" s="923" t="s">
        <v>206</v>
      </c>
      <c r="B2829" s="2510">
        <v>176.39999999999998</v>
      </c>
      <c r="C2829" s="2511">
        <v>5133502</v>
      </c>
      <c r="D2829" s="2512">
        <v>905.54975279999985</v>
      </c>
      <c r="E2829" s="2513">
        <v>0.21209233379634948</v>
      </c>
      <c r="F2829" s="2510">
        <v>0.20113245783247752</v>
      </c>
      <c r="G2829" s="2512">
        <v>1.3266599401713011E-2</v>
      </c>
      <c r="H2829" s="2513">
        <v>0.48769891065788501</v>
      </c>
      <c r="I2829" s="2510">
        <v>0.44043685305309166</v>
      </c>
      <c r="J2829" s="2514">
        <v>1.9621533002746046E-2</v>
      </c>
    </row>
    <row r="2830" spans="1:10" x14ac:dyDescent="0.2">
      <c r="A2830" s="923" t="s">
        <v>435</v>
      </c>
      <c r="B2830" s="2510">
        <v>0</v>
      </c>
      <c r="C2830" s="2511">
        <v>1029687.5</v>
      </c>
      <c r="D2830" s="2512">
        <v>0</v>
      </c>
      <c r="E2830" s="2513">
        <v>0</v>
      </c>
      <c r="F2830" s="2510">
        <v>0</v>
      </c>
      <c r="G2830" s="2512">
        <v>0</v>
      </c>
      <c r="H2830" s="2513">
        <v>0</v>
      </c>
      <c r="I2830" s="2510">
        <v>0</v>
      </c>
      <c r="J2830" s="2514">
        <v>0</v>
      </c>
    </row>
    <row r="2831" spans="1:10" x14ac:dyDescent="0.2">
      <c r="A2831" s="925" t="s">
        <v>437</v>
      </c>
      <c r="B2831" s="2510">
        <v>0</v>
      </c>
      <c r="C2831" s="2511">
        <v>7750000</v>
      </c>
      <c r="D2831" s="2512">
        <v>0</v>
      </c>
      <c r="E2831" s="2513">
        <v>0</v>
      </c>
      <c r="F2831" s="2510">
        <v>0</v>
      </c>
      <c r="G2831" s="2512">
        <v>0</v>
      </c>
      <c r="H2831" s="2513">
        <v>0</v>
      </c>
      <c r="I2831" s="2510">
        <v>0</v>
      </c>
      <c r="J2831" s="2514">
        <v>0</v>
      </c>
    </row>
    <row r="2832" spans="1:10" x14ac:dyDescent="0.2">
      <c r="A2832" s="2097" t="s">
        <v>436</v>
      </c>
      <c r="B2832" s="2510">
        <v>0</v>
      </c>
      <c r="C2832" s="2511">
        <v>0</v>
      </c>
      <c r="D2832" s="2512">
        <v>0</v>
      </c>
      <c r="E2832" s="2513">
        <v>0</v>
      </c>
      <c r="F2832" s="2510">
        <v>0</v>
      </c>
      <c r="G2832" s="2512">
        <v>0</v>
      </c>
      <c r="H2832" s="2513">
        <v>0</v>
      </c>
      <c r="I2832" s="2510">
        <v>0</v>
      </c>
      <c r="J2832" s="2514">
        <v>0</v>
      </c>
    </row>
    <row r="2833" spans="1:10" x14ac:dyDescent="0.2">
      <c r="A2833" s="2515" t="s">
        <v>286</v>
      </c>
      <c r="B2833" s="2516">
        <v>1446.4</v>
      </c>
      <c r="C2833" s="2515"/>
      <c r="D2833" s="2517">
        <v>2642.6084452999999</v>
      </c>
      <c r="E2833" s="2518">
        <v>1.7390609501306116</v>
      </c>
      <c r="F2833" s="2516">
        <v>1.6491949376921518</v>
      </c>
      <c r="G2833" s="2517">
        <v>0.10878009849567857</v>
      </c>
      <c r="H2833" s="2518">
        <v>1.4232208181639041</v>
      </c>
      <c r="I2833" s="2516">
        <v>1.2852989511626702</v>
      </c>
      <c r="J2833" s="2519">
        <v>5.726027605049927E-2</v>
      </c>
    </row>
    <row r="2834" spans="1:10" x14ac:dyDescent="0.2">
      <c r="A2834" s="931" t="s">
        <v>418</v>
      </c>
      <c r="B2834" s="2510">
        <v>64.399999999999991</v>
      </c>
      <c r="C2834" s="2511">
        <v>3883500</v>
      </c>
      <c r="D2834" s="2512">
        <v>250.09739999999996</v>
      </c>
      <c r="E2834" s="2513">
        <v>7.7430534560572029E-2</v>
      </c>
      <c r="F2834" s="2510">
        <v>7.3429310002333062E-2</v>
      </c>
      <c r="G2834" s="2512">
        <v>4.84336168633967E-3</v>
      </c>
      <c r="H2834" s="2513">
        <v>0.13469412272625086</v>
      </c>
      <c r="I2834" s="2510">
        <v>0.12164114834349531</v>
      </c>
      <c r="J2834" s="2514">
        <v>5.419132822716154E-3</v>
      </c>
    </row>
    <row r="2835" spans="1:10" x14ac:dyDescent="0.2">
      <c r="A2835" s="931" t="s">
        <v>419</v>
      </c>
      <c r="B2835" s="2510">
        <v>156</v>
      </c>
      <c r="C2835" s="2511">
        <v>1010499.9999999999</v>
      </c>
      <c r="D2835" s="2512">
        <v>157.63799999999998</v>
      </c>
      <c r="E2835" s="2513">
        <v>0.18756464893554717</v>
      </c>
      <c r="F2835" s="2510">
        <v>0.17787224162055837</v>
      </c>
      <c r="G2835" s="2512">
        <v>1.1732366817841438E-2</v>
      </c>
      <c r="H2835" s="2513">
        <v>8.4898571989635768E-2</v>
      </c>
      <c r="I2835" s="2510">
        <v>7.6671198271441088E-2</v>
      </c>
      <c r="J2835" s="2514">
        <v>3.4157142773468619E-3</v>
      </c>
    </row>
    <row r="2836" spans="1:10" x14ac:dyDescent="0.2">
      <c r="A2836" s="923" t="s">
        <v>97</v>
      </c>
      <c r="B2836" s="2510">
        <v>12</v>
      </c>
      <c r="C2836" s="2511">
        <v>998500</v>
      </c>
      <c r="D2836" s="2512">
        <v>11.981999999999999</v>
      </c>
      <c r="E2836" s="2513">
        <v>1.4428049918119013E-2</v>
      </c>
      <c r="F2836" s="2510">
        <v>1.3682480124658336E-2</v>
      </c>
      <c r="G2836" s="2512">
        <v>9.0248975521857228E-4</v>
      </c>
      <c r="H2836" s="2513">
        <v>6.4531057840103009E-3</v>
      </c>
      <c r="I2836" s="2510">
        <v>5.827746467783195E-3</v>
      </c>
      <c r="J2836" s="2514">
        <v>2.5962704722953919E-4</v>
      </c>
    </row>
    <row r="2837" spans="1:10" x14ac:dyDescent="0.2">
      <c r="A2837" s="923" t="s">
        <v>423</v>
      </c>
      <c r="B2837" s="2510">
        <v>108</v>
      </c>
      <c r="C2837" s="2511">
        <v>1897499.9999999998</v>
      </c>
      <c r="D2837" s="2512">
        <v>204.92999999999998</v>
      </c>
      <c r="E2837" s="2513">
        <v>0.1298524492630711</v>
      </c>
      <c r="F2837" s="2510">
        <v>0.12314232112192504</v>
      </c>
      <c r="G2837" s="2512">
        <v>8.1224077969671502E-3</v>
      </c>
      <c r="H2837" s="2513">
        <v>0.11036846672652571</v>
      </c>
      <c r="I2837" s="2510">
        <v>9.9672849577934416E-2</v>
      </c>
      <c r="J2837" s="2514">
        <v>4.4404415614045624E-3</v>
      </c>
    </row>
    <row r="2838" spans="1:10" x14ac:dyDescent="0.2">
      <c r="A2838" s="923" t="s">
        <v>424</v>
      </c>
      <c r="B2838" s="2510">
        <v>156</v>
      </c>
      <c r="C2838" s="2511">
        <v>1520140</v>
      </c>
      <c r="D2838" s="2512">
        <v>237.14184</v>
      </c>
      <c r="E2838" s="2513">
        <v>0.18756464893554717</v>
      </c>
      <c r="F2838" s="2510">
        <v>0.17787224162055837</v>
      </c>
      <c r="G2838" s="2512">
        <v>1.1732366817841438E-2</v>
      </c>
      <c r="H2838" s="2513">
        <v>0.12771668997953978</v>
      </c>
      <c r="I2838" s="2510">
        <v>0.11533988653176495</v>
      </c>
      <c r="J2838" s="2514">
        <v>5.1384105903672034E-3</v>
      </c>
    </row>
    <row r="2839" spans="1:10" x14ac:dyDescent="0.2">
      <c r="A2839" s="923" t="s">
        <v>429</v>
      </c>
      <c r="B2839" s="2510">
        <v>0</v>
      </c>
      <c r="C2839" s="2511">
        <v>1595500</v>
      </c>
      <c r="D2839" s="2512">
        <v>0</v>
      </c>
      <c r="E2839" s="2513">
        <v>0</v>
      </c>
      <c r="F2839" s="2510">
        <v>0</v>
      </c>
      <c r="G2839" s="2512">
        <v>0</v>
      </c>
      <c r="H2839" s="2513">
        <v>0</v>
      </c>
      <c r="I2839" s="2510">
        <v>0</v>
      </c>
      <c r="J2839" s="2514">
        <v>0</v>
      </c>
    </row>
    <row r="2840" spans="1:10" x14ac:dyDescent="0.2">
      <c r="A2840" s="923" t="s">
        <v>430</v>
      </c>
      <c r="B2840" s="2510">
        <v>18</v>
      </c>
      <c r="C2840" s="2511">
        <v>949000</v>
      </c>
      <c r="D2840" s="2512">
        <v>17.082000000000001</v>
      </c>
      <c r="E2840" s="2513">
        <v>2.1642074877178518E-2</v>
      </c>
      <c r="F2840" s="2510">
        <v>2.0523720186987504E-2</v>
      </c>
      <c r="G2840" s="2512">
        <v>1.3537346328278584E-3</v>
      </c>
      <c r="H2840" s="2513">
        <v>9.1997957772044711E-3</v>
      </c>
      <c r="I2840" s="2510">
        <v>8.308259486118557E-3</v>
      </c>
      <c r="J2840" s="2514">
        <v>3.7013430318602814E-4</v>
      </c>
    </row>
    <row r="2841" spans="1:10" x14ac:dyDescent="0.2">
      <c r="A2841" s="923" t="s">
        <v>287</v>
      </c>
      <c r="B2841" s="2510">
        <v>144.5</v>
      </c>
      <c r="C2841" s="2511">
        <v>1286500.0000000002</v>
      </c>
      <c r="D2841" s="2512">
        <v>185.89925000000002</v>
      </c>
      <c r="E2841" s="2513">
        <v>0.17373776776401645</v>
      </c>
      <c r="F2841" s="2510">
        <v>0.16475986483442748</v>
      </c>
      <c r="G2841" s="2512">
        <v>1.086748080242364E-2</v>
      </c>
      <c r="H2841" s="2513">
        <v>0.10011913916025517</v>
      </c>
      <c r="I2841" s="2510">
        <v>9.0416766612505861E-2</v>
      </c>
      <c r="J2841" s="2514">
        <v>4.0280815689939849E-3</v>
      </c>
    </row>
    <row r="2842" spans="1:10" x14ac:dyDescent="0.2">
      <c r="A2842" s="923" t="s">
        <v>433</v>
      </c>
      <c r="B2842" s="2510">
        <v>72</v>
      </c>
      <c r="C2842" s="2511">
        <v>1540000</v>
      </c>
      <c r="D2842" s="2512">
        <v>110.88</v>
      </c>
      <c r="E2842" s="2513">
        <v>8.6568299508714072E-2</v>
      </c>
      <c r="F2842" s="2510">
        <v>8.2094880747950016E-2</v>
      </c>
      <c r="G2842" s="2512">
        <v>5.4149385313114334E-3</v>
      </c>
      <c r="H2842" s="2513">
        <v>5.9716271852033237E-2</v>
      </c>
      <c r="I2842" s="2510">
        <v>5.3929271269220549E-2</v>
      </c>
      <c r="J2842" s="2514">
        <v>2.4025577530304883E-3</v>
      </c>
    </row>
    <row r="2843" spans="1:10" x14ac:dyDescent="0.2">
      <c r="A2843" s="923" t="s">
        <v>434</v>
      </c>
      <c r="B2843" s="2510">
        <v>0</v>
      </c>
      <c r="C2843" s="2511">
        <v>905500</v>
      </c>
      <c r="D2843" s="2512">
        <v>0</v>
      </c>
      <c r="E2843" s="2513">
        <v>0</v>
      </c>
      <c r="F2843" s="2510">
        <v>0</v>
      </c>
      <c r="G2843" s="2512">
        <v>0</v>
      </c>
      <c r="H2843" s="2513">
        <v>0</v>
      </c>
      <c r="I2843" s="2510">
        <v>0</v>
      </c>
      <c r="J2843" s="2514">
        <v>0</v>
      </c>
    </row>
    <row r="2844" spans="1:10" x14ac:dyDescent="0.2">
      <c r="A2844" s="897" t="s">
        <v>99</v>
      </c>
      <c r="B2844" s="2510">
        <v>960</v>
      </c>
      <c r="C2844" s="2511">
        <v>1688500</v>
      </c>
      <c r="D2844" s="2512">
        <v>1620.96</v>
      </c>
      <c r="E2844" s="2513">
        <v>1.154243993449521</v>
      </c>
      <c r="F2844" s="2510">
        <v>1.0945984099726671</v>
      </c>
      <c r="G2844" s="2512">
        <v>7.219918041748577E-2</v>
      </c>
      <c r="H2844" s="2513">
        <v>0.87299502183686684</v>
      </c>
      <c r="I2844" s="2510">
        <v>0.78839458474527191</v>
      </c>
      <c r="J2844" s="2514">
        <v>3.5123106199064759E-2</v>
      </c>
    </row>
    <row r="2845" spans="1:10" x14ac:dyDescent="0.2">
      <c r="A2845" s="2515" t="s">
        <v>288</v>
      </c>
      <c r="B2845" s="2516">
        <v>1690.9</v>
      </c>
      <c r="C2845" s="2515"/>
      <c r="D2845" s="2517">
        <v>2796.61049</v>
      </c>
      <c r="E2845" s="2518">
        <v>2.0330324672122866</v>
      </c>
      <c r="F2845" s="2516">
        <v>1.9279754702320653</v>
      </c>
      <c r="G2845" s="2517">
        <v>0.12716832725825697</v>
      </c>
      <c r="H2845" s="2518">
        <v>1.5061611858323223</v>
      </c>
      <c r="I2845" s="2516">
        <v>1.360201711305536</v>
      </c>
      <c r="J2845" s="2519">
        <v>6.0597206123339582E-2</v>
      </c>
    </row>
    <row r="2846" spans="1:10" x14ac:dyDescent="0.2">
      <c r="A2846" s="2520" t="s">
        <v>113</v>
      </c>
      <c r="B2846" s="2521">
        <v>3137.3</v>
      </c>
      <c r="C2846" s="2520"/>
      <c r="D2846" s="2522">
        <v>5439.2189352999994</v>
      </c>
      <c r="E2846" s="2523">
        <v>3.7720934173428984</v>
      </c>
      <c r="F2846" s="2521">
        <v>3.5771704079242168</v>
      </c>
      <c r="G2846" s="2522">
        <v>0.23594842575393554</v>
      </c>
      <c r="H2846" s="2523">
        <v>2.9293820039962259</v>
      </c>
      <c r="I2846" s="2521">
        <v>2.6455006624682058</v>
      </c>
      <c r="J2846" s="2524">
        <v>0.11785748217383885</v>
      </c>
    </row>
    <row r="2847" spans="1:10" x14ac:dyDescent="0.2">
      <c r="A2847" s="923" t="s">
        <v>911</v>
      </c>
      <c r="B2847" s="2510">
        <v>18</v>
      </c>
      <c r="C2847" s="2511">
        <v>4620000.0000000009</v>
      </c>
      <c r="D2847" s="2512">
        <v>83.160000000000011</v>
      </c>
      <c r="E2847" s="2513">
        <v>2.1642074877178518E-2</v>
      </c>
      <c r="F2847" s="2510">
        <v>2.0523720186987504E-2</v>
      </c>
      <c r="G2847" s="2512">
        <v>1.3537346328278584E-3</v>
      </c>
      <c r="H2847" s="2513">
        <v>4.4787203889024935E-2</v>
      </c>
      <c r="I2847" s="2510">
        <v>4.0446953451915423E-2</v>
      </c>
      <c r="J2847" s="2514">
        <v>1.8019183147728664E-3</v>
      </c>
    </row>
    <row r="2848" spans="1:10" x14ac:dyDescent="0.2">
      <c r="A2848" s="923" t="s">
        <v>912</v>
      </c>
      <c r="B2848" s="2510">
        <v>63</v>
      </c>
      <c r="C2848" s="2511">
        <v>918000</v>
      </c>
      <c r="D2848" s="2512">
        <v>57.834000000000003</v>
      </c>
      <c r="E2848" s="2513">
        <v>7.5747262070124818E-2</v>
      </c>
      <c r="F2848" s="2510">
        <v>7.1833020654456264E-2</v>
      </c>
      <c r="G2848" s="2512">
        <v>4.7380712148975043E-3</v>
      </c>
      <c r="H2848" s="2513">
        <v>3.1147464522821883E-2</v>
      </c>
      <c r="I2848" s="2510">
        <v>2.8129017627922994E-2</v>
      </c>
      <c r="J2848" s="2514">
        <v>1.2531522825465842E-3</v>
      </c>
    </row>
    <row r="2849" spans="1:10" x14ac:dyDescent="0.2">
      <c r="A2849" s="923" t="s">
        <v>913</v>
      </c>
      <c r="B2849" s="2510">
        <v>144</v>
      </c>
      <c r="C2849" s="2511">
        <v>1310000.0000000002</v>
      </c>
      <c r="D2849" s="2512">
        <v>188.64000000000004</v>
      </c>
      <c r="E2849" s="2513">
        <v>0.17313659901742814</v>
      </c>
      <c r="F2849" s="2510">
        <v>0.16418976149590003</v>
      </c>
      <c r="G2849" s="2512">
        <v>1.0829877062622867E-2</v>
      </c>
      <c r="H2849" s="2513">
        <v>0.10159521574826436</v>
      </c>
      <c r="I2849" s="2510">
        <v>9.1749799172310312E-2</v>
      </c>
      <c r="J2849" s="2514">
        <v>4.0874683850258961E-3</v>
      </c>
    </row>
    <row r="2850" spans="1:10" x14ac:dyDescent="0.2">
      <c r="A2850" s="897" t="s">
        <v>914</v>
      </c>
      <c r="B2850" s="2510">
        <v>1379</v>
      </c>
      <c r="C2850" s="2511">
        <v>1335000</v>
      </c>
      <c r="D2850" s="2512">
        <v>1840.9649999999999</v>
      </c>
      <c r="E2850" s="2513">
        <v>1.6580234030905097</v>
      </c>
      <c r="F2850" s="2510">
        <v>1.5723450076586538</v>
      </c>
      <c r="G2850" s="2512">
        <v>0.10371111437053426</v>
      </c>
      <c r="H2850" s="2513">
        <v>0.99148238104327535</v>
      </c>
      <c r="I2850" s="2510">
        <v>0.89539953898034463</v>
      </c>
      <c r="J2850" s="2514">
        <v>3.9890194208223054E-2</v>
      </c>
    </row>
    <row r="2851" spans="1:10" x14ac:dyDescent="0.2">
      <c r="A2851" s="2520" t="s">
        <v>289</v>
      </c>
      <c r="B2851" s="2521">
        <v>1604</v>
      </c>
      <c r="C2851" s="2520"/>
      <c r="D2851" s="2522">
        <v>2170.5990000000002</v>
      </c>
      <c r="E2851" s="2523">
        <v>1.9285493390552415</v>
      </c>
      <c r="F2851" s="2521">
        <v>1.8288915099959977</v>
      </c>
      <c r="G2851" s="2522">
        <v>0.1206327972808825</v>
      </c>
      <c r="H2851" s="2523">
        <v>1.1690122652033865</v>
      </c>
      <c r="I2851" s="2521">
        <v>1.0557253092324934</v>
      </c>
      <c r="J2851" s="2524">
        <v>4.7032733190568408E-2</v>
      </c>
    </row>
    <row r="2852" spans="1:10" x14ac:dyDescent="0.2">
      <c r="A2852" s="923" t="s">
        <v>952</v>
      </c>
      <c r="B2852" s="2510">
        <v>10.5</v>
      </c>
      <c r="C2852" s="2511">
        <v>8061000.0000000028</v>
      </c>
      <c r="D2852" s="2512">
        <v>84.640500000000031</v>
      </c>
      <c r="E2852" s="2513">
        <v>1.2624543678354137E-2</v>
      </c>
      <c r="F2852" s="2510">
        <v>1.1972170109076046E-2</v>
      </c>
      <c r="G2852" s="2512">
        <v>7.8967853581625078E-4</v>
      </c>
      <c r="H2852" s="2513">
        <v>4.5584551837049257E-2</v>
      </c>
      <c r="I2852" s="2510">
        <v>4.1167031789885136E-2</v>
      </c>
      <c r="J2852" s="2514">
        <v>1.8339979211343532E-3</v>
      </c>
    </row>
    <row r="2853" spans="1:10" x14ac:dyDescent="0.2">
      <c r="A2853" s="923" t="s">
        <v>290</v>
      </c>
      <c r="B2853" s="2510">
        <v>2061.5514906088774</v>
      </c>
      <c r="C2853" s="2511">
        <v>12158464</v>
      </c>
      <c r="D2853" s="2512">
        <v>25065.299582714375</v>
      </c>
      <c r="E2853" s="2513">
        <v>2.4786806512731285</v>
      </c>
      <c r="F2853" s="2510">
        <v>2.3505947746846445</v>
      </c>
      <c r="G2853" s="2512">
        <v>0.15504409167750738</v>
      </c>
      <c r="H2853" s="2513">
        <v>13.499334811814817</v>
      </c>
      <c r="I2853" s="2510">
        <v>12.191137632039</v>
      </c>
      <c r="J2853" s="2514">
        <v>0.54311715227707691</v>
      </c>
    </row>
    <row r="2854" spans="1:10" x14ac:dyDescent="0.2">
      <c r="A2854" s="923" t="s">
        <v>75</v>
      </c>
      <c r="B2854" s="2510">
        <v>2054.3515093911228</v>
      </c>
      <c r="C2854" s="2511">
        <v>13258464</v>
      </c>
      <c r="D2854" s="2512">
        <v>27237.545530607866</v>
      </c>
      <c r="E2854" s="2513">
        <v>2.4700238439048552</v>
      </c>
      <c r="F2854" s="2510">
        <v>2.3423853080254911</v>
      </c>
      <c r="G2854" s="2512">
        <v>0.15450259923694157</v>
      </c>
      <c r="H2854" s="2513">
        <v>14.669234068253175</v>
      </c>
      <c r="I2854" s="2510">
        <v>13.247663975720577</v>
      </c>
      <c r="J2854" s="2514">
        <v>0.59018557168184393</v>
      </c>
    </row>
    <row r="2855" spans="1:10" x14ac:dyDescent="0.2">
      <c r="A2855" s="923" t="s">
        <v>205</v>
      </c>
      <c r="B2855" s="2510">
        <v>27200.800000000003</v>
      </c>
      <c r="C2855" s="2511">
        <v>3219999.9999999995</v>
      </c>
      <c r="D2855" s="2512">
        <v>87586.576000000001</v>
      </c>
      <c r="E2855" s="2513">
        <v>32.70454168439764</v>
      </c>
      <c r="F2855" s="2510">
        <v>31.014533781233876</v>
      </c>
      <c r="G2855" s="2512">
        <v>2.0457036111457785</v>
      </c>
      <c r="H2855" s="2513">
        <v>47.171210164184437</v>
      </c>
      <c r="I2855" s="2510">
        <v>42.599929803807747</v>
      </c>
      <c r="J2855" s="2514">
        <v>1.8978337592910721</v>
      </c>
    </row>
    <row r="2856" spans="1:10" x14ac:dyDescent="0.2">
      <c r="A2856" s="923" t="s">
        <v>93</v>
      </c>
      <c r="B2856" s="2510">
        <v>32146.400000000001</v>
      </c>
      <c r="C2856" s="2511">
        <v>120000</v>
      </c>
      <c r="D2856" s="2512">
        <v>3857.5680000000002</v>
      </c>
      <c r="E2856" s="2513">
        <v>38.65082199065175</v>
      </c>
      <c r="F2856" s="2510">
        <v>36.653539923276398</v>
      </c>
      <c r="G2856" s="2512">
        <v>2.4176497222631923</v>
      </c>
      <c r="H2856" s="2513">
        <v>2.0775575340521661</v>
      </c>
      <c r="I2856" s="2510">
        <v>1.8762250280615493</v>
      </c>
      <c r="J2856" s="2514">
        <v>8.3586128303051177E-2</v>
      </c>
    </row>
    <row r="2857" spans="1:10" x14ac:dyDescent="0.2">
      <c r="A2857" s="897" t="s">
        <v>219</v>
      </c>
      <c r="B2857" s="2510">
        <v>1682</v>
      </c>
      <c r="C2857" s="2511">
        <v>934000</v>
      </c>
      <c r="D2857" s="2512">
        <v>1570.9880000000001</v>
      </c>
      <c r="E2857" s="2513">
        <v>2.0223316635230146</v>
      </c>
      <c r="F2857" s="2510">
        <v>1.9178276308062772</v>
      </c>
      <c r="G2857" s="2512">
        <v>0.1264989806898032</v>
      </c>
      <c r="H2857" s="2513">
        <v>0.84608176843688665</v>
      </c>
      <c r="I2857" s="2510">
        <v>0.76408944816639857</v>
      </c>
      <c r="J2857" s="2514">
        <v>3.404030843540639E-2</v>
      </c>
    </row>
    <row r="2858" spans="1:10" x14ac:dyDescent="0.2">
      <c r="A2858" s="2515" t="s">
        <v>1839</v>
      </c>
      <c r="B2858" s="2516">
        <v>65155.603000000003</v>
      </c>
      <c r="C2858" s="2515"/>
      <c r="D2858" s="2517">
        <v>145402.61761332225</v>
      </c>
      <c r="E2858" s="2518">
        <v>78.339024377428743</v>
      </c>
      <c r="F2858" s="2516">
        <v>74.290853588135761</v>
      </c>
      <c r="G2858" s="2517">
        <v>4.9001886835490396</v>
      </c>
      <c r="H2858" s="2518">
        <v>78.309002898578527</v>
      </c>
      <c r="I2858" s="2516">
        <v>70.720212919585151</v>
      </c>
      <c r="J2858" s="2519">
        <v>3.150596917909585</v>
      </c>
    </row>
    <row r="2859" spans="1:10" x14ac:dyDescent="0.2">
      <c r="A2859" s="923" t="s">
        <v>958</v>
      </c>
      <c r="B2859" s="2510">
        <v>11215.42</v>
      </c>
      <c r="C2859" s="2511">
        <v>2560000.0000000005</v>
      </c>
      <c r="D2859" s="2512">
        <v>28711.475200000004</v>
      </c>
      <c r="E2859" s="2513">
        <v>13.484719967722528</v>
      </c>
      <c r="F2859" s="2510">
        <v>12.787896769974635</v>
      </c>
      <c r="G2859" s="2512">
        <v>0.84348347087278996</v>
      </c>
      <c r="H2859" s="2513">
        <v>15.463043455231878</v>
      </c>
      <c r="I2859" s="2510">
        <v>13.964546668473114</v>
      </c>
      <c r="J2859" s="2514">
        <v>0.62212281153231053</v>
      </c>
    </row>
    <row r="2860" spans="1:10" x14ac:dyDescent="0.2">
      <c r="A2860" s="923" t="s">
        <v>959</v>
      </c>
      <c r="B2860" s="2510">
        <v>0</v>
      </c>
      <c r="C2860" s="2511">
        <v>1687000</v>
      </c>
      <c r="D2860" s="2512">
        <v>0</v>
      </c>
      <c r="E2860" s="2513">
        <v>0</v>
      </c>
      <c r="F2860" s="2510">
        <v>0</v>
      </c>
      <c r="G2860" s="2512">
        <v>0</v>
      </c>
      <c r="H2860" s="2513">
        <v>0</v>
      </c>
      <c r="I2860" s="2510">
        <v>0</v>
      </c>
      <c r="J2860" s="2514">
        <v>0</v>
      </c>
    </row>
    <row r="2861" spans="1:10" x14ac:dyDescent="0.2">
      <c r="A2861" s="923" t="s">
        <v>960</v>
      </c>
      <c r="B2861" s="2510">
        <v>147</v>
      </c>
      <c r="C2861" s="2511">
        <v>1100000</v>
      </c>
      <c r="D2861" s="2512">
        <v>161.69999999999999</v>
      </c>
      <c r="E2861" s="2513">
        <v>0.17674361149695791</v>
      </c>
      <c r="F2861" s="2510">
        <v>0.16761038152706464</v>
      </c>
      <c r="G2861" s="2512">
        <v>1.1055499501427511E-2</v>
      </c>
      <c r="H2861" s="2513">
        <v>8.7086229784215138E-2</v>
      </c>
      <c r="I2861" s="2510">
        <v>7.8646853934279976E-2</v>
      </c>
      <c r="J2861" s="2514">
        <v>3.5037300565027947E-3</v>
      </c>
    </row>
    <row r="2862" spans="1:10" x14ac:dyDescent="0.2">
      <c r="A2862" s="923" t="s">
        <v>962</v>
      </c>
      <c r="B2862" s="2510">
        <v>230</v>
      </c>
      <c r="C2862" s="2511">
        <v>1265000.0000000002</v>
      </c>
      <c r="D2862" s="2512">
        <v>290.95000000000005</v>
      </c>
      <c r="E2862" s="2513">
        <v>0.27653762343061439</v>
      </c>
      <c r="F2862" s="2510">
        <v>0.26224753572261811</v>
      </c>
      <c r="G2862" s="2512">
        <v>1.7297720308355968E-2</v>
      </c>
      <c r="H2862" s="2513">
        <v>0.15669597127840074</v>
      </c>
      <c r="I2862" s="2510">
        <v>0.14151083582052421</v>
      </c>
      <c r="J2862" s="2514">
        <v>6.3043306118706769E-3</v>
      </c>
    </row>
    <row r="2863" spans="1:10" x14ac:dyDescent="0.2">
      <c r="A2863" s="923" t="s">
        <v>963</v>
      </c>
      <c r="B2863" s="2510">
        <v>0</v>
      </c>
      <c r="C2863" s="2511">
        <v>1750000</v>
      </c>
      <c r="D2863" s="2512">
        <v>0</v>
      </c>
      <c r="E2863" s="2513">
        <v>0</v>
      </c>
      <c r="F2863" s="2510">
        <v>0</v>
      </c>
      <c r="G2863" s="2512">
        <v>0</v>
      </c>
      <c r="H2863" s="2513">
        <v>0</v>
      </c>
      <c r="I2863" s="2510">
        <v>0</v>
      </c>
      <c r="J2863" s="2514">
        <v>0</v>
      </c>
    </row>
    <row r="2864" spans="1:10" x14ac:dyDescent="0.2">
      <c r="A2864" s="2159" t="s">
        <v>1497</v>
      </c>
      <c r="B2864" s="2510">
        <v>0</v>
      </c>
      <c r="C2864" s="2511">
        <v>5000000</v>
      </c>
      <c r="D2864" s="2512">
        <v>0</v>
      </c>
      <c r="E2864" s="2513">
        <v>0</v>
      </c>
      <c r="F2864" s="2510">
        <v>0</v>
      </c>
      <c r="G2864" s="2512">
        <v>0</v>
      </c>
      <c r="H2864" s="2513">
        <v>0</v>
      </c>
      <c r="I2864" s="2510">
        <v>0</v>
      </c>
      <c r="J2864" s="2514">
        <v>0</v>
      </c>
    </row>
    <row r="2865" spans="1:10" x14ac:dyDescent="0.2">
      <c r="A2865" s="2159" t="s">
        <v>1577</v>
      </c>
      <c r="B2865" s="2510">
        <v>98</v>
      </c>
      <c r="C2865" s="2511">
        <v>1749999.9999999998</v>
      </c>
      <c r="D2865" s="2512">
        <v>171.49999999999997</v>
      </c>
      <c r="E2865" s="2513">
        <v>0.11782907433130527</v>
      </c>
      <c r="F2865" s="2510">
        <v>0.11174025435137641</v>
      </c>
      <c r="G2865" s="2512">
        <v>7.3703330009516725E-3</v>
      </c>
      <c r="H2865" s="2513">
        <v>9.2364183104470587E-2</v>
      </c>
      <c r="I2865" s="2510">
        <v>8.3413329930296931E-2</v>
      </c>
      <c r="J2865" s="2514">
        <v>3.7160773326544794E-3</v>
      </c>
    </row>
    <row r="2866" spans="1:10" x14ac:dyDescent="0.2">
      <c r="A2866" s="923" t="s">
        <v>961</v>
      </c>
      <c r="B2866" s="2510">
        <v>0</v>
      </c>
      <c r="C2866" s="2511">
        <v>1321000</v>
      </c>
      <c r="D2866" s="2512">
        <v>0</v>
      </c>
      <c r="E2866" s="2513">
        <v>0</v>
      </c>
      <c r="F2866" s="2510">
        <v>0</v>
      </c>
      <c r="G2866" s="2512">
        <v>0</v>
      </c>
      <c r="H2866" s="2513">
        <v>0</v>
      </c>
      <c r="I2866" s="2510">
        <v>0</v>
      </c>
      <c r="J2866" s="2514">
        <v>0</v>
      </c>
    </row>
    <row r="2867" spans="1:10" x14ac:dyDescent="0.2">
      <c r="A2867" s="923" t="s">
        <v>966</v>
      </c>
      <c r="B2867" s="2510">
        <v>65</v>
      </c>
      <c r="C2867" s="2511">
        <v>2879999.9999999995</v>
      </c>
      <c r="D2867" s="2512">
        <v>187.19999999999996</v>
      </c>
      <c r="E2867" s="2513">
        <v>7.8151937056477994E-2</v>
      </c>
      <c r="F2867" s="2510">
        <v>7.4113434008566001E-2</v>
      </c>
      <c r="G2867" s="2512">
        <v>4.8884861741005994E-3</v>
      </c>
      <c r="H2867" s="2513">
        <v>0.10081967975018598</v>
      </c>
      <c r="I2867" s="2510">
        <v>9.1049419025956757E-2</v>
      </c>
      <c r="J2867" s="2514">
        <v>4.0562663362852386E-3</v>
      </c>
    </row>
    <row r="2868" spans="1:10" x14ac:dyDescent="0.2">
      <c r="A2868" s="923" t="s">
        <v>965</v>
      </c>
      <c r="B2868" s="2510">
        <v>0</v>
      </c>
      <c r="C2868" s="2511">
        <v>1976000.0000000002</v>
      </c>
      <c r="D2868" s="2512">
        <v>0</v>
      </c>
      <c r="E2868" s="2513">
        <v>0</v>
      </c>
      <c r="F2868" s="2510">
        <v>0</v>
      </c>
      <c r="G2868" s="2512">
        <v>0</v>
      </c>
      <c r="H2868" s="2513">
        <v>0</v>
      </c>
      <c r="I2868" s="2510">
        <v>0</v>
      </c>
      <c r="J2868" s="2514">
        <v>0</v>
      </c>
    </row>
    <row r="2869" spans="1:10" x14ac:dyDescent="0.2">
      <c r="A2869" s="923" t="s">
        <v>1010</v>
      </c>
      <c r="B2869" s="2510">
        <v>16</v>
      </c>
      <c r="C2869" s="2511">
        <v>1299999.9999999998</v>
      </c>
      <c r="D2869" s="2512">
        <v>20.799999999999997</v>
      </c>
      <c r="E2869" s="2513">
        <v>1.923739989082535E-2</v>
      </c>
      <c r="F2869" s="2510">
        <v>1.8243306832877781E-2</v>
      </c>
      <c r="G2869" s="2512">
        <v>1.203319673624763E-3</v>
      </c>
      <c r="H2869" s="2513">
        <v>1.1202186638909551E-2</v>
      </c>
      <c r="I2869" s="2510">
        <v>1.0116602113995198E-2</v>
      </c>
      <c r="J2869" s="2514">
        <v>4.5069625958724883E-4</v>
      </c>
    </row>
    <row r="2870" spans="1:10" x14ac:dyDescent="0.2">
      <c r="A2870" s="923" t="s">
        <v>1011</v>
      </c>
      <c r="B2870" s="2510">
        <v>0</v>
      </c>
      <c r="C2870" s="2511">
        <v>1674000</v>
      </c>
      <c r="D2870" s="2512">
        <v>0</v>
      </c>
      <c r="E2870" s="2513">
        <v>0</v>
      </c>
      <c r="F2870" s="2510">
        <v>0</v>
      </c>
      <c r="G2870" s="2512">
        <v>0</v>
      </c>
      <c r="H2870" s="2513">
        <v>0</v>
      </c>
      <c r="I2870" s="2510">
        <v>0</v>
      </c>
      <c r="J2870" s="2514">
        <v>0</v>
      </c>
    </row>
    <row r="2871" spans="1:10" x14ac:dyDescent="0.2">
      <c r="A2871" s="923" t="s">
        <v>967</v>
      </c>
      <c r="B2871" s="2510">
        <v>360</v>
      </c>
      <c r="C2871" s="2511">
        <v>2320999.9999999995</v>
      </c>
      <c r="D2871" s="2512">
        <v>835.55999999999983</v>
      </c>
      <c r="E2871" s="2513">
        <v>0.43284149754357037</v>
      </c>
      <c r="F2871" s="2510">
        <v>0.41047440373975014</v>
      </c>
      <c r="G2871" s="2512">
        <v>2.7074692656557164E-2</v>
      </c>
      <c r="H2871" s="2513">
        <v>0.45000476288496472</v>
      </c>
      <c r="I2871" s="2510">
        <v>0.40639557992162628</v>
      </c>
      <c r="J2871" s="2514">
        <v>1.810498878176546E-2</v>
      </c>
    </row>
    <row r="2872" spans="1:10" x14ac:dyDescent="0.2">
      <c r="A2872" s="923" t="s">
        <v>968</v>
      </c>
      <c r="B2872" s="2510">
        <v>24</v>
      </c>
      <c r="C2872" s="2511">
        <v>1335000.0000000002</v>
      </c>
      <c r="D2872" s="2512">
        <v>32.040000000000006</v>
      </c>
      <c r="E2872" s="2513">
        <v>2.8856099836238026E-2</v>
      </c>
      <c r="F2872" s="2510">
        <v>2.7364960249316672E-2</v>
      </c>
      <c r="G2872" s="2512">
        <v>1.8049795104371446E-3</v>
      </c>
      <c r="H2872" s="2513">
        <v>1.7255675957243373E-2</v>
      </c>
      <c r="I2872" s="2510">
        <v>1.5583458256365684E-2</v>
      </c>
      <c r="J2872" s="2514">
        <v>6.942455844795892E-4</v>
      </c>
    </row>
    <row r="2873" spans="1:10" x14ac:dyDescent="0.2">
      <c r="A2873" s="923" t="s">
        <v>969</v>
      </c>
      <c r="B2873" s="2510">
        <v>0</v>
      </c>
      <c r="C2873" s="2511">
        <v>1774999.9999999998</v>
      </c>
      <c r="D2873" s="2512">
        <v>0</v>
      </c>
      <c r="E2873" s="2513">
        <v>0</v>
      </c>
      <c r="F2873" s="2510">
        <v>0</v>
      </c>
      <c r="G2873" s="2512">
        <v>0</v>
      </c>
      <c r="H2873" s="2513">
        <v>0</v>
      </c>
      <c r="I2873" s="2510">
        <v>0</v>
      </c>
      <c r="J2873" s="2514">
        <v>0</v>
      </c>
    </row>
    <row r="2874" spans="1:10" x14ac:dyDescent="0.2">
      <c r="A2874" s="923" t="s">
        <v>970</v>
      </c>
      <c r="B2874" s="2510">
        <v>840</v>
      </c>
      <c r="C2874" s="2511">
        <v>1821999.9999999995</v>
      </c>
      <c r="D2874" s="2512">
        <v>1530.4799999999996</v>
      </c>
      <c r="E2874" s="2513">
        <v>1.0099634942683309</v>
      </c>
      <c r="F2874" s="2510">
        <v>0.95777360872608353</v>
      </c>
      <c r="G2874" s="2512">
        <v>6.3174282865300052E-2</v>
      </c>
      <c r="H2874" s="2513">
        <v>0.82426550995761005</v>
      </c>
      <c r="I2874" s="2510">
        <v>0.74438736554939255</v>
      </c>
      <c r="J2874" s="2514">
        <v>3.3162577469860212E-2</v>
      </c>
    </row>
    <row r="2875" spans="1:10" x14ac:dyDescent="0.2">
      <c r="A2875" s="923" t="s">
        <v>971</v>
      </c>
      <c r="B2875" s="2510">
        <v>45</v>
      </c>
      <c r="C2875" s="2511">
        <v>1470000</v>
      </c>
      <c r="D2875" s="2512">
        <v>66.150000000000006</v>
      </c>
      <c r="E2875" s="2513">
        <v>5.4105187192946297E-2</v>
      </c>
      <c r="F2875" s="2510">
        <v>5.1309300467468767E-2</v>
      </c>
      <c r="G2875" s="2512">
        <v>3.3843365820696455E-3</v>
      </c>
      <c r="H2875" s="2513">
        <v>3.5626184911724375E-2</v>
      </c>
      <c r="I2875" s="2510">
        <v>3.2173712973114534E-2</v>
      </c>
      <c r="J2875" s="2514">
        <v>1.4333441140238709E-3</v>
      </c>
    </row>
    <row r="2876" spans="1:10" x14ac:dyDescent="0.2">
      <c r="A2876" s="923" t="s">
        <v>972</v>
      </c>
      <c r="B2876" s="2510">
        <v>48</v>
      </c>
      <c r="C2876" s="2511">
        <v>1270000</v>
      </c>
      <c r="D2876" s="2512">
        <v>60.96</v>
      </c>
      <c r="E2876" s="2513">
        <v>5.7712199672476053E-2</v>
      </c>
      <c r="F2876" s="2510">
        <v>5.4729920498633344E-2</v>
      </c>
      <c r="G2876" s="2512">
        <v>3.6099590208742891E-3</v>
      </c>
      <c r="H2876" s="2513">
        <v>3.2831023918650309E-2</v>
      </c>
      <c r="I2876" s="2510">
        <v>2.964942619563208E-2</v>
      </c>
      <c r="J2876" s="2514">
        <v>1.320886730021091E-3</v>
      </c>
    </row>
    <row r="2877" spans="1:10" x14ac:dyDescent="0.2">
      <c r="A2877" s="923" t="s">
        <v>973</v>
      </c>
      <c r="B2877" s="2510">
        <v>48</v>
      </c>
      <c r="C2877" s="2511">
        <v>7096999.9999999981</v>
      </c>
      <c r="D2877" s="2512">
        <v>340.65599999999989</v>
      </c>
      <c r="E2877" s="2513">
        <v>5.7712199672476053E-2</v>
      </c>
      <c r="F2877" s="2510">
        <v>5.4729920498633344E-2</v>
      </c>
      <c r="G2877" s="2512">
        <v>3.6099590208742891E-3</v>
      </c>
      <c r="H2877" s="2513">
        <v>0.18346596594540249</v>
      </c>
      <c r="I2877" s="2510">
        <v>0.16568659662236285</v>
      </c>
      <c r="J2877" s="2514">
        <v>7.3813646637477786E-3</v>
      </c>
    </row>
    <row r="2878" spans="1:10" x14ac:dyDescent="0.2">
      <c r="A2878" s="923" t="s">
        <v>293</v>
      </c>
      <c r="B2878" s="2510">
        <v>138</v>
      </c>
      <c r="C2878" s="2511">
        <v>1855999.9999999998</v>
      </c>
      <c r="D2878" s="2512">
        <v>256.12799999999999</v>
      </c>
      <c r="E2878" s="2513">
        <v>0.16592257405836863</v>
      </c>
      <c r="F2878" s="2510">
        <v>0.15734852143357089</v>
      </c>
      <c r="G2878" s="2512">
        <v>1.037863218501358E-2</v>
      </c>
      <c r="H2878" s="2513">
        <v>0.13794200285820318</v>
      </c>
      <c r="I2878" s="2510">
        <v>0.12457428203141163</v>
      </c>
      <c r="J2878" s="2514">
        <v>5.5498044026712915E-3</v>
      </c>
    </row>
    <row r="2879" spans="1:10" x14ac:dyDescent="0.2">
      <c r="A2879" s="897" t="s">
        <v>975</v>
      </c>
      <c r="B2879" s="2510">
        <v>0</v>
      </c>
      <c r="C2879" s="2511">
        <v>1652000.0000000005</v>
      </c>
      <c r="D2879" s="2512">
        <v>0</v>
      </c>
      <c r="E2879" s="2513">
        <v>0</v>
      </c>
      <c r="F2879" s="2510">
        <v>0</v>
      </c>
      <c r="G2879" s="2512">
        <v>0</v>
      </c>
      <c r="H2879" s="2513">
        <v>0</v>
      </c>
      <c r="I2879" s="2510">
        <v>0</v>
      </c>
      <c r="J2879" s="2514">
        <v>0</v>
      </c>
    </row>
    <row r="2880" spans="1:10" x14ac:dyDescent="0.2">
      <c r="A2880" s="923" t="s">
        <v>1161</v>
      </c>
      <c r="B2880" s="2510">
        <v>0</v>
      </c>
      <c r="C2880" s="2511">
        <v>0</v>
      </c>
      <c r="D2880" s="2512">
        <v>0</v>
      </c>
      <c r="E2880" s="2513">
        <v>0</v>
      </c>
      <c r="F2880" s="2510">
        <v>0</v>
      </c>
      <c r="G2880" s="2512">
        <v>0</v>
      </c>
      <c r="H2880" s="2513">
        <v>0</v>
      </c>
      <c r="I2880" s="2510">
        <v>0</v>
      </c>
      <c r="J2880" s="2514">
        <v>0</v>
      </c>
    </row>
    <row r="2881" spans="1:10" x14ac:dyDescent="0.2">
      <c r="A2881" s="2515" t="s">
        <v>294</v>
      </c>
      <c r="B2881" s="2516">
        <v>13274.42</v>
      </c>
      <c r="C2881" s="2515"/>
      <c r="D2881" s="2517">
        <v>32665.599200000008</v>
      </c>
      <c r="E2881" s="2518">
        <v>15.960332866173117</v>
      </c>
      <c r="F2881" s="2516">
        <v>15.135582318030593</v>
      </c>
      <c r="G2881" s="2517">
        <v>0.99833567137237667</v>
      </c>
      <c r="H2881" s="2518">
        <v>17.592602832221861</v>
      </c>
      <c r="I2881" s="2516">
        <v>15.887734130848074</v>
      </c>
      <c r="J2881" s="2519">
        <v>0.70780112387578042</v>
      </c>
    </row>
    <row r="2882" spans="1:10" x14ac:dyDescent="0.2">
      <c r="A2882" s="2520" t="s">
        <v>1840</v>
      </c>
      <c r="B2882" s="2521">
        <v>78430.023000000001</v>
      </c>
      <c r="C2882" s="2520"/>
      <c r="D2882" s="2522">
        <v>178068.21681332224</v>
      </c>
      <c r="E2882" s="2523">
        <v>94.299357243601861</v>
      </c>
      <c r="F2882" s="2521">
        <v>89.426435906166361</v>
      </c>
      <c r="G2882" s="2522">
        <v>5.8985243549214159</v>
      </c>
      <c r="H2882" s="2523">
        <v>95.901605730800384</v>
      </c>
      <c r="I2882" s="2521">
        <v>86.607947050433225</v>
      </c>
      <c r="J2882" s="2524">
        <v>3.8583980417853652</v>
      </c>
    </row>
    <row r="2883" spans="1:10" x14ac:dyDescent="0.2">
      <c r="A2883" s="2525" t="s">
        <v>200</v>
      </c>
      <c r="B2883" s="2526">
        <v>83171.323000000004</v>
      </c>
      <c r="C2883" s="2527"/>
      <c r="D2883" s="2528">
        <v>185678.03474862225</v>
      </c>
      <c r="E2883" s="2529">
        <v>100</v>
      </c>
      <c r="F2883" s="2526">
        <v>94.832497824086573</v>
      </c>
      <c r="G2883" s="2528">
        <v>6.2551055779562343</v>
      </c>
      <c r="H2883" s="2529">
        <v>100</v>
      </c>
      <c r="I2883" s="2526">
        <v>90.309173022133933</v>
      </c>
      <c r="J2883" s="2530">
        <v>4.0232882571497726</v>
      </c>
    </row>
    <row r="2884" spans="1:10" x14ac:dyDescent="0.2">
      <c r="A2884" s="2550" t="s">
        <v>1857</v>
      </c>
      <c r="B2884" s="2510"/>
      <c r="C2884" s="2509"/>
      <c r="D2884" s="2512"/>
      <c r="E2884" s="2513"/>
      <c r="F2884" s="2510">
        <v>0</v>
      </c>
      <c r="G2884" s="2512"/>
      <c r="H2884" s="2513"/>
      <c r="I2884" s="2510">
        <v>0</v>
      </c>
      <c r="J2884" s="2514">
        <v>0</v>
      </c>
    </row>
    <row r="2885" spans="1:10" x14ac:dyDescent="0.2">
      <c r="A2885" s="2160" t="s">
        <v>1841</v>
      </c>
      <c r="B2885" s="2510">
        <v>1912.52</v>
      </c>
      <c r="C2885" s="2511">
        <v>6074131.1697809063</v>
      </c>
      <c r="D2885" s="2512">
        <v>11616.897344829378</v>
      </c>
      <c r="E2885" s="2513">
        <v>43.139094776445965</v>
      </c>
      <c r="F2885" s="2510">
        <v>2.1806680740009634</v>
      </c>
      <c r="G2885" s="2512">
        <v>0.14383580888755199</v>
      </c>
      <c r="H2885" s="2513">
        <v>60.909322461842919</v>
      </c>
      <c r="I2885" s="2510">
        <v>5.6501696267676005</v>
      </c>
      <c r="J2885" s="2514">
        <v>0.25171597025594439</v>
      </c>
    </row>
    <row r="2886" spans="1:10" x14ac:dyDescent="0.2">
      <c r="A2886" s="2160" t="s">
        <v>1842</v>
      </c>
      <c r="B2886" s="2510">
        <v>1679</v>
      </c>
      <c r="C2886" s="2511">
        <v>1319748.8219296124</v>
      </c>
      <c r="D2886" s="2512">
        <v>2215.8582720198192</v>
      </c>
      <c r="E2886" s="2513">
        <v>37.871781800793073</v>
      </c>
      <c r="F2886" s="2510">
        <v>1.9144070107751123</v>
      </c>
      <c r="G2886" s="2512">
        <v>0.12627335825099856</v>
      </c>
      <c r="H2886" s="2513">
        <v>11.618112996433602</v>
      </c>
      <c r="I2886" s="2510">
        <v>1.0777382922610312</v>
      </c>
      <c r="J2886" s="2514">
        <v>4.8013415143019093E-2</v>
      </c>
    </row>
    <row r="2887" spans="1:10" x14ac:dyDescent="0.2">
      <c r="A2887" s="2547" t="s">
        <v>316</v>
      </c>
      <c r="B2887" s="2516">
        <v>3591.52</v>
      </c>
      <c r="C2887" s="2515"/>
      <c r="D2887" s="2517">
        <v>13832.755616849197</v>
      </c>
      <c r="E2887" s="2518">
        <v>81.010876577239031</v>
      </c>
      <c r="F2887" s="2516">
        <v>4.0950750847760755</v>
      </c>
      <c r="G2887" s="2517">
        <v>0.27010916713855054</v>
      </c>
      <c r="H2887" s="2518">
        <v>72.527435458276528</v>
      </c>
      <c r="I2887" s="2516">
        <v>6.7279079190286319</v>
      </c>
      <c r="J2887" s="2519">
        <v>0.29972938539896349</v>
      </c>
    </row>
    <row r="2888" spans="1:10" x14ac:dyDescent="0.2">
      <c r="A2888" s="2160" t="s">
        <v>1843</v>
      </c>
      <c r="B2888" s="2510">
        <v>0</v>
      </c>
      <c r="C2888" s="2511">
        <v>7593939.7198018646</v>
      </c>
      <c r="D2888" s="2512">
        <v>0</v>
      </c>
      <c r="E2888" s="2513">
        <v>0</v>
      </c>
      <c r="F2888" s="2510">
        <v>0</v>
      </c>
      <c r="G2888" s="2512">
        <v>0</v>
      </c>
      <c r="H2888" s="2513">
        <v>0</v>
      </c>
      <c r="I2888" s="2510">
        <v>0</v>
      </c>
      <c r="J2888" s="2514">
        <v>0</v>
      </c>
    </row>
    <row r="2889" spans="1:10" x14ac:dyDescent="0.2">
      <c r="A2889" s="2547" t="s">
        <v>322</v>
      </c>
      <c r="B2889" s="2516">
        <v>0</v>
      </c>
      <c r="C2889" s="2531"/>
      <c r="D2889" s="2517">
        <v>0</v>
      </c>
      <c r="E2889" s="2518">
        <v>0</v>
      </c>
      <c r="F2889" s="2516">
        <v>0</v>
      </c>
      <c r="G2889" s="2517">
        <v>0</v>
      </c>
      <c r="H2889" s="2518">
        <v>0</v>
      </c>
      <c r="I2889" s="2516">
        <v>0</v>
      </c>
      <c r="J2889" s="2519">
        <v>0</v>
      </c>
    </row>
    <row r="2890" spans="1:10" x14ac:dyDescent="0.2">
      <c r="A2890" s="2160" t="s">
        <v>1543</v>
      </c>
      <c r="B2890" s="2510">
        <v>296.01</v>
      </c>
      <c r="C2890" s="2511">
        <v>8640000</v>
      </c>
      <c r="D2890" s="2512">
        <v>2557.5264000000002</v>
      </c>
      <c r="E2890" s="2513">
        <v>6.6768470106329705</v>
      </c>
      <c r="F2890" s="2510">
        <v>0.33751257847500954</v>
      </c>
      <c r="G2890" s="2512">
        <v>2.2262166036854127E-2</v>
      </c>
      <c r="H2890" s="2513">
        <v>13.409535745928917</v>
      </c>
      <c r="I2890" s="2510">
        <v>1.2439171627326215</v>
      </c>
      <c r="J2890" s="2514">
        <v>5.5416710686328953E-2</v>
      </c>
    </row>
    <row r="2891" spans="1:10" x14ac:dyDescent="0.2">
      <c r="A2891" s="2160" t="s">
        <v>212</v>
      </c>
      <c r="B2891" s="2510">
        <v>543.75</v>
      </c>
      <c r="C2891" s="2511">
        <v>4816000</v>
      </c>
      <c r="D2891" s="2512">
        <v>2618.6999999999998</v>
      </c>
      <c r="E2891" s="2513">
        <v>12.264908489685071</v>
      </c>
      <c r="F2891" s="2510">
        <v>0.61998738064858094</v>
      </c>
      <c r="G2891" s="2512">
        <v>4.0894067033341551E-2</v>
      </c>
      <c r="H2891" s="2513">
        <v>13.730279092276055</v>
      </c>
      <c r="I2891" s="2510">
        <v>1.2736704786499626</v>
      </c>
      <c r="J2891" s="2514">
        <v>5.6742225720246564E-2</v>
      </c>
    </row>
    <row r="2892" spans="1:10" x14ac:dyDescent="0.2">
      <c r="A2892" s="2547" t="s">
        <v>317</v>
      </c>
      <c r="B2892" s="2516">
        <v>839.76</v>
      </c>
      <c r="C2892" s="2531"/>
      <c r="D2892" s="2517">
        <v>5176.2263999999996</v>
      </c>
      <c r="E2892" s="2518">
        <v>18.941755500318042</v>
      </c>
      <c r="F2892" s="2516">
        <v>0.95749995912359043</v>
      </c>
      <c r="G2892" s="2517">
        <v>6.3156233070195689E-2</v>
      </c>
      <c r="H2892" s="2518">
        <v>27.139814838204966</v>
      </c>
      <c r="I2892" s="2516">
        <v>2.5175876413825842</v>
      </c>
      <c r="J2892" s="2519">
        <v>0.11215893640657551</v>
      </c>
    </row>
    <row r="2893" spans="1:10" x14ac:dyDescent="0.2">
      <c r="A2893" s="2160" t="s">
        <v>1844</v>
      </c>
      <c r="B2893" s="2510">
        <v>2.1</v>
      </c>
      <c r="C2893" s="2511">
        <v>30220717.109895468</v>
      </c>
      <c r="D2893" s="2512">
        <v>63.463505930780485</v>
      </c>
      <c r="E2893" s="2513">
        <v>4.7367922442921657E-2</v>
      </c>
      <c r="F2893" s="2510">
        <v>2.3944340218152093E-3</v>
      </c>
      <c r="G2893" s="2512">
        <v>1.5793570716325013E-4</v>
      </c>
      <c r="H2893" s="2513">
        <v>0.33274970351851407</v>
      </c>
      <c r="I2893" s="2510">
        <v>3.0867069147157724E-2</v>
      </c>
      <c r="J2893" s="2514">
        <v>1.3751329203507668E-3</v>
      </c>
    </row>
    <row r="2894" spans="1:10" x14ac:dyDescent="0.2">
      <c r="A2894" s="2547" t="s">
        <v>318</v>
      </c>
      <c r="B2894" s="2516">
        <v>2.1</v>
      </c>
      <c r="C2894" s="2515"/>
      <c r="D2894" s="2517">
        <v>63.463505930780485</v>
      </c>
      <c r="E2894" s="2518">
        <v>4.7367922442921657E-2</v>
      </c>
      <c r="F2894" s="2516">
        <v>2.3944340218152093E-3</v>
      </c>
      <c r="G2894" s="2517">
        <v>1.5793570716325013E-4</v>
      </c>
      <c r="H2894" s="2518">
        <v>0.33274970351851407</v>
      </c>
      <c r="I2894" s="2516">
        <v>3.0867069147157724E-2</v>
      </c>
      <c r="J2894" s="2519">
        <v>1.3751329203507668E-3</v>
      </c>
    </row>
    <row r="2895" spans="1:10" x14ac:dyDescent="0.2">
      <c r="A2895" s="2525" t="s">
        <v>136</v>
      </c>
      <c r="B2895" s="2526">
        <v>4433.38</v>
      </c>
      <c r="C2895" s="2527"/>
      <c r="D2895" s="2528">
        <v>19072.445522779977</v>
      </c>
      <c r="E2895" s="2529">
        <v>99.999999999999986</v>
      </c>
      <c r="F2895" s="2526">
        <v>5.0549694779214818</v>
      </c>
      <c r="G2895" s="2528">
        <v>0.33342333591590945</v>
      </c>
      <c r="H2895" s="2529">
        <v>100.00000000000001</v>
      </c>
      <c r="I2895" s="2526">
        <v>9.2763626295583741</v>
      </c>
      <c r="J2895" s="2530">
        <v>0.41326345472588977</v>
      </c>
    </row>
    <row r="2896" spans="1:10" x14ac:dyDescent="0.2">
      <c r="A2896" s="2550" t="s">
        <v>1858</v>
      </c>
      <c r="B2896" s="2510"/>
      <c r="C2896" s="2509"/>
      <c r="D2896" s="2512"/>
      <c r="E2896" s="2513"/>
      <c r="F2896" s="2510">
        <v>0</v>
      </c>
      <c r="G2896" s="2512"/>
      <c r="H2896" s="2513"/>
      <c r="I2896" s="2510">
        <v>0</v>
      </c>
      <c r="J2896" s="2514">
        <v>0</v>
      </c>
    </row>
    <row r="2897" spans="1:10" x14ac:dyDescent="0.2">
      <c r="A2897" s="2159" t="s">
        <v>1545</v>
      </c>
      <c r="B2897" s="2510">
        <v>95.89</v>
      </c>
      <c r="C2897" s="2511">
        <v>8600000</v>
      </c>
      <c r="D2897" s="2512">
        <v>824.654</v>
      </c>
      <c r="E2897" s="2513">
        <v>97.157910735092955</v>
      </c>
      <c r="F2897" s="2510">
        <v>0.10933441826279067</v>
      </c>
      <c r="G2897" s="2512">
        <v>7.2116452189924084E-3</v>
      </c>
      <c r="H2897" s="2513">
        <v>96.773383452858511</v>
      </c>
      <c r="I2897" s="2510">
        <v>0.40109117306320174</v>
      </c>
      <c r="J2897" s="2514">
        <v>1.7868676598733806E-2</v>
      </c>
    </row>
    <row r="2898" spans="1:10" x14ac:dyDescent="0.2">
      <c r="A2898" s="2159" t="s">
        <v>214</v>
      </c>
      <c r="B2898" s="2510">
        <v>0.52800000000000002</v>
      </c>
      <c r="C2898" s="2511">
        <v>6300000</v>
      </c>
      <c r="D2898" s="2512">
        <v>3.3264</v>
      </c>
      <c r="E2898" s="2513">
        <v>0.53498150868838346</v>
      </c>
      <c r="F2898" s="2510">
        <v>6.0202912548496684E-4</v>
      </c>
      <c r="G2898" s="2512">
        <v>3.9709549229617178E-5</v>
      </c>
      <c r="H2898" s="2513">
        <v>0.39035399418130334</v>
      </c>
      <c r="I2898" s="2510">
        <v>1.6178781380766169E-3</v>
      </c>
      <c r="J2898" s="2514">
        <v>7.2076732590914641E-5</v>
      </c>
    </row>
    <row r="2899" spans="1:10" x14ac:dyDescent="0.2">
      <c r="A2899" s="2159" t="s">
        <v>215</v>
      </c>
      <c r="B2899" s="2510">
        <v>1.1825000000000001</v>
      </c>
      <c r="C2899" s="2511">
        <v>6000000</v>
      </c>
      <c r="D2899" s="2512">
        <v>7.0950000000000006</v>
      </c>
      <c r="E2899" s="2513">
        <v>1.1981356705000252</v>
      </c>
      <c r="F2899" s="2510">
        <v>1.3482943956173738E-3</v>
      </c>
      <c r="G2899" s="2512">
        <v>8.8932844628830156E-5</v>
      </c>
      <c r="H2899" s="2513">
        <v>0.83260028520813711</v>
      </c>
      <c r="I2899" s="2510">
        <v>3.4508313460959584E-3</v>
      </c>
      <c r="J2899" s="2514">
        <v>1.5373509431593899E-4</v>
      </c>
    </row>
    <row r="2900" spans="1:10" x14ac:dyDescent="0.2">
      <c r="A2900" s="2159" t="s">
        <v>216</v>
      </c>
      <c r="B2900" s="2510">
        <v>1.0945</v>
      </c>
      <c r="C2900" s="2511">
        <v>15600000</v>
      </c>
      <c r="D2900" s="2512">
        <v>17.074200000000001</v>
      </c>
      <c r="E2900" s="2513">
        <v>1.108972085718628</v>
      </c>
      <c r="F2900" s="2510">
        <v>1.2479562080365458E-3</v>
      </c>
      <c r="G2900" s="2512">
        <v>8.231458642389394E-5</v>
      </c>
      <c r="H2900" s="2513">
        <v>2.003662267752047</v>
      </c>
      <c r="I2900" s="2510">
        <v>8.3044657603258097E-3</v>
      </c>
      <c r="J2900" s="2514">
        <v>3.6996529208868292E-4</v>
      </c>
    </row>
    <row r="2901" spans="1:10" x14ac:dyDescent="0.2">
      <c r="A2901" s="2159" t="s">
        <v>1547</v>
      </c>
      <c r="B2901" s="2510">
        <v>0</v>
      </c>
      <c r="C2901" s="2511">
        <v>8000000</v>
      </c>
      <c r="D2901" s="2512">
        <v>0</v>
      </c>
      <c r="E2901" s="2513">
        <v>0</v>
      </c>
      <c r="F2901" s="2510">
        <v>0</v>
      </c>
      <c r="G2901" s="2512">
        <v>0</v>
      </c>
      <c r="H2901" s="2513">
        <v>0</v>
      </c>
      <c r="I2901" s="2510">
        <v>0</v>
      </c>
      <c r="J2901" s="2514">
        <v>0</v>
      </c>
    </row>
    <row r="2902" spans="1:10" x14ac:dyDescent="0.2">
      <c r="A2902" s="2159" t="s">
        <v>1548</v>
      </c>
      <c r="B2902" s="2510">
        <v>0</v>
      </c>
      <c r="C2902" s="2511">
        <v>6000000</v>
      </c>
      <c r="D2902" s="2512">
        <v>0</v>
      </c>
      <c r="E2902" s="2513">
        <v>0</v>
      </c>
      <c r="F2902" s="2510">
        <v>0</v>
      </c>
      <c r="G2902" s="2512">
        <v>0</v>
      </c>
      <c r="H2902" s="2513">
        <v>0</v>
      </c>
      <c r="I2902" s="2510">
        <v>0</v>
      </c>
      <c r="J2902" s="2514">
        <v>0</v>
      </c>
    </row>
    <row r="2903" spans="1:10" x14ac:dyDescent="0.2">
      <c r="A2903" s="2525" t="s">
        <v>128</v>
      </c>
      <c r="B2903" s="2526">
        <v>98.695000000000007</v>
      </c>
      <c r="C2903" s="2527"/>
      <c r="D2903" s="2528">
        <v>852.14960000000008</v>
      </c>
      <c r="E2903" s="2529">
        <v>100</v>
      </c>
      <c r="F2903" s="2526">
        <v>0.11253269799192955</v>
      </c>
      <c r="G2903" s="2528">
        <v>7.4226021992747498E-3</v>
      </c>
      <c r="H2903" s="2529">
        <v>99.999999999999986</v>
      </c>
      <c r="I2903" s="2526">
        <v>0.41446434830770013</v>
      </c>
      <c r="J2903" s="2530">
        <v>1.8464453717729343E-2</v>
      </c>
    </row>
    <row r="2904" spans="1:10" ht="14.25" thickBot="1" x14ac:dyDescent="0.25">
      <c r="A2904" s="2533" t="s">
        <v>1845</v>
      </c>
      <c r="B2904" s="2526">
        <v>87703.398000000016</v>
      </c>
      <c r="C2904" s="2534"/>
      <c r="D2904" s="2528">
        <v>205602.62987140223</v>
      </c>
      <c r="E2904" s="2535"/>
      <c r="F2904" s="2536">
        <v>99.999999999999972</v>
      </c>
      <c r="G2904" s="2537">
        <v>6.5959515160714179</v>
      </c>
      <c r="H2904" s="2538"/>
      <c r="I2904" s="2536">
        <v>100.00000000000001</v>
      </c>
      <c r="J2904" s="2539">
        <v>4.4550161655933911</v>
      </c>
    </row>
    <row r="2905" spans="1:10" ht="15" thickBot="1" x14ac:dyDescent="0.25">
      <c r="A2905" s="2540" t="s">
        <v>1846</v>
      </c>
      <c r="B2905" s="2541">
        <v>1329654.982852824</v>
      </c>
      <c r="C2905" s="2542"/>
      <c r="D2905" s="2543">
        <v>4615081.5671398742</v>
      </c>
      <c r="E2905" s="2544"/>
      <c r="F2905" s="2101"/>
      <c r="G2905" s="2101"/>
      <c r="H2905" s="2101"/>
      <c r="I2905" s="2101"/>
      <c r="J2905" s="2101"/>
    </row>
    <row r="2906" spans="1:10" ht="16.5" thickBot="1" x14ac:dyDescent="0.3">
      <c r="A2906" s="2545" t="s">
        <v>1847</v>
      </c>
      <c r="B2906" s="2552">
        <v>6.5959515160714188</v>
      </c>
      <c r="C2906" s="2546"/>
      <c r="D2906" s="2553">
        <v>4.455016165593392</v>
      </c>
      <c r="E2906" s="2544"/>
      <c r="F2906" s="2101"/>
      <c r="G2906" s="2101"/>
      <c r="H2906" s="2101"/>
      <c r="I2906" s="2101"/>
      <c r="J2906" s="2101"/>
    </row>
    <row r="2907" spans="1:10" x14ac:dyDescent="0.2">
      <c r="A2907" s="471" t="s">
        <v>2035</v>
      </c>
      <c r="B2907" s="375"/>
      <c r="C2907" s="375"/>
      <c r="D2907" s="1794"/>
      <c r="E2907" s="375"/>
      <c r="F2907" s="375"/>
      <c r="H2907" s="375"/>
      <c r="I2907" s="375"/>
      <c r="J2907" s="375"/>
    </row>
    <row r="2908" spans="1:10" x14ac:dyDescent="0.2">
      <c r="A2908" s="375" t="s">
        <v>1848</v>
      </c>
      <c r="B2908" s="375"/>
      <c r="C2908" s="375"/>
      <c r="D2908" s="375"/>
      <c r="E2908" s="375"/>
      <c r="F2908" s="375"/>
      <c r="G2908" s="375"/>
      <c r="H2908" s="375"/>
      <c r="I2908" s="375"/>
      <c r="J2908" s="375"/>
    </row>
    <row r="2909" spans="1:10" x14ac:dyDescent="0.2">
      <c r="A2909" s="375" t="s">
        <v>2036</v>
      </c>
      <c r="B2909" s="375"/>
      <c r="C2909" s="375"/>
      <c r="D2909" s="375"/>
      <c r="E2909" s="375"/>
      <c r="F2909" s="375"/>
      <c r="G2909" s="375"/>
      <c r="H2909" s="375"/>
      <c r="I2909" s="375"/>
      <c r="J2909" s="375"/>
    </row>
    <row r="2913" spans="1:10" ht="13.5" thickBot="1" x14ac:dyDescent="0.25">
      <c r="A2913" s="3564" t="s">
        <v>2033</v>
      </c>
      <c r="B2913" s="3564"/>
      <c r="C2913" s="3564"/>
      <c r="D2913" s="3564"/>
      <c r="E2913" s="3564"/>
      <c r="F2913" s="3564"/>
      <c r="G2913" s="3564"/>
      <c r="H2913" s="3564"/>
      <c r="I2913" s="3564"/>
      <c r="J2913" s="3564"/>
    </row>
    <row r="2914" spans="1:10" ht="13.5" customHeight="1" thickBot="1" x14ac:dyDescent="0.25">
      <c r="A2914" s="3569" t="s">
        <v>394</v>
      </c>
      <c r="B2914" s="3575" t="s">
        <v>1270</v>
      </c>
      <c r="C2914" s="3575" t="s">
        <v>1837</v>
      </c>
      <c r="D2914" s="3577" t="s">
        <v>1849</v>
      </c>
      <c r="E2914" s="3571" t="s">
        <v>1854</v>
      </c>
      <c r="F2914" s="3572"/>
      <c r="G2914" s="3573"/>
      <c r="H2914" s="3571" t="s">
        <v>1855</v>
      </c>
      <c r="I2914" s="3572"/>
      <c r="J2914" s="3574"/>
    </row>
    <row r="2915" spans="1:10" ht="13.5" customHeight="1" thickBot="1" x14ac:dyDescent="0.25">
      <c r="A2915" s="3570"/>
      <c r="B2915" s="3576"/>
      <c r="C2915" s="3576"/>
      <c r="D2915" s="3578"/>
      <c r="E2915" s="2500" t="s">
        <v>1853</v>
      </c>
      <c r="F2915" s="2499" t="s">
        <v>1229</v>
      </c>
      <c r="G2915" s="2501" t="s">
        <v>1838</v>
      </c>
      <c r="H2915" s="2500" t="s">
        <v>1853</v>
      </c>
      <c r="I2915" s="2499" t="s">
        <v>1229</v>
      </c>
      <c r="J2915" s="2502" t="s">
        <v>1838</v>
      </c>
    </row>
    <row r="2916" spans="1:10" x14ac:dyDescent="0.2">
      <c r="A2916" s="2551" t="s">
        <v>1856</v>
      </c>
      <c r="B2916" s="2503"/>
      <c r="C2916" s="2503"/>
      <c r="D2916" s="2504"/>
      <c r="E2916" s="2505"/>
      <c r="F2916" s="2506"/>
      <c r="G2916" s="2507"/>
      <c r="H2916" s="2505"/>
      <c r="I2916" s="2506"/>
      <c r="J2916" s="2508"/>
    </row>
    <row r="2917" spans="1:10" x14ac:dyDescent="0.2">
      <c r="A2917" s="923" t="s">
        <v>416</v>
      </c>
      <c r="B2917" s="2510">
        <v>0</v>
      </c>
      <c r="C2917" s="2511">
        <v>3800000</v>
      </c>
      <c r="D2917" s="2512">
        <v>0</v>
      </c>
      <c r="E2917" s="2513">
        <v>0</v>
      </c>
      <c r="F2917" s="2510">
        <v>0</v>
      </c>
      <c r="G2917" s="2512">
        <v>0</v>
      </c>
      <c r="H2917" s="2513">
        <v>0</v>
      </c>
      <c r="I2917" s="2510">
        <v>0</v>
      </c>
      <c r="J2917" s="2514">
        <v>0</v>
      </c>
    </row>
    <row r="2918" spans="1:10" x14ac:dyDescent="0.2">
      <c r="A2918" s="923" t="s">
        <v>417</v>
      </c>
      <c r="B2918" s="2510">
        <v>0</v>
      </c>
      <c r="C2918" s="2511">
        <v>1006400</v>
      </c>
      <c r="D2918" s="2512">
        <v>0</v>
      </c>
      <c r="E2918" s="2513">
        <v>0</v>
      </c>
      <c r="F2918" s="2510">
        <v>0</v>
      </c>
      <c r="G2918" s="2512">
        <v>0</v>
      </c>
      <c r="H2918" s="2513">
        <v>0</v>
      </c>
      <c r="I2918" s="2510">
        <v>0</v>
      </c>
      <c r="J2918" s="2514">
        <v>0</v>
      </c>
    </row>
    <row r="2919" spans="1:10" x14ac:dyDescent="0.2">
      <c r="A2919" s="923" t="s">
        <v>285</v>
      </c>
      <c r="B2919" s="2510">
        <v>564.79999999999995</v>
      </c>
      <c r="C2919" s="2511">
        <v>1367762.75</v>
      </c>
      <c r="D2919" s="2512">
        <v>772.51240119999989</v>
      </c>
      <c r="E2919" s="2513">
        <v>6.6201335044628467</v>
      </c>
      <c r="F2919" s="2510">
        <v>6.0532860222444969</v>
      </c>
      <c r="G2919" s="2512">
        <v>4.2477184478954128E-2</v>
      </c>
      <c r="H2919" s="2513">
        <v>1.8588617359328024</v>
      </c>
      <c r="I2919" s="2510">
        <v>1.7572212771672577</v>
      </c>
      <c r="J2919" s="2514">
        <v>1.673886777430789E-2</v>
      </c>
    </row>
    <row r="2920" spans="1:10" x14ac:dyDescent="0.2">
      <c r="A2920" s="923" t="s">
        <v>206</v>
      </c>
      <c r="B2920" s="2510">
        <v>84.87</v>
      </c>
      <c r="C2920" s="2511">
        <v>5133502</v>
      </c>
      <c r="D2920" s="2512">
        <v>435.68031474000003</v>
      </c>
      <c r="E2920" s="2513">
        <v>0.99477820560156149</v>
      </c>
      <c r="F2920" s="2510">
        <v>0.90960053949697328</v>
      </c>
      <c r="G2920" s="2512">
        <v>6.3828587937833524E-3</v>
      </c>
      <c r="H2920" s="2513">
        <v>1.0483578838492649</v>
      </c>
      <c r="I2920" s="2510">
        <v>0.9910348596537919</v>
      </c>
      <c r="J2920" s="2514">
        <v>9.4403600110150639E-3</v>
      </c>
    </row>
    <row r="2921" spans="1:10" x14ac:dyDescent="0.2">
      <c r="A2921" s="923" t="s">
        <v>435</v>
      </c>
      <c r="B2921" s="2510">
        <v>0</v>
      </c>
      <c r="C2921" s="2511">
        <v>1029687.5</v>
      </c>
      <c r="D2921" s="2512">
        <v>0</v>
      </c>
      <c r="E2921" s="2513">
        <v>0</v>
      </c>
      <c r="F2921" s="2510">
        <v>0</v>
      </c>
      <c r="G2921" s="2512">
        <v>0</v>
      </c>
      <c r="H2921" s="2513">
        <v>0</v>
      </c>
      <c r="I2921" s="2510">
        <v>0</v>
      </c>
      <c r="J2921" s="2514">
        <v>0</v>
      </c>
    </row>
    <row r="2922" spans="1:10" x14ac:dyDescent="0.2">
      <c r="A2922" s="925" t="s">
        <v>437</v>
      </c>
      <c r="B2922" s="2510">
        <v>0</v>
      </c>
      <c r="C2922" s="2511">
        <v>7750000</v>
      </c>
      <c r="D2922" s="2512">
        <v>0</v>
      </c>
      <c r="E2922" s="2513">
        <v>0</v>
      </c>
      <c r="F2922" s="2510">
        <v>0</v>
      </c>
      <c r="G2922" s="2512">
        <v>0</v>
      </c>
      <c r="H2922" s="2513">
        <v>0</v>
      </c>
      <c r="I2922" s="2510">
        <v>0</v>
      </c>
      <c r="J2922" s="2514">
        <v>0</v>
      </c>
    </row>
    <row r="2923" spans="1:10" x14ac:dyDescent="0.2">
      <c r="A2923" s="2097" t="s">
        <v>436</v>
      </c>
      <c r="B2923" s="2510">
        <v>0</v>
      </c>
      <c r="C2923" s="2511">
        <v>0</v>
      </c>
      <c r="D2923" s="2512">
        <v>0</v>
      </c>
      <c r="E2923" s="2513">
        <v>0</v>
      </c>
      <c r="F2923" s="2510">
        <v>0</v>
      </c>
      <c r="G2923" s="2512">
        <v>0</v>
      </c>
      <c r="H2923" s="2513">
        <v>0</v>
      </c>
      <c r="I2923" s="2510">
        <v>0</v>
      </c>
      <c r="J2923" s="2514">
        <v>0</v>
      </c>
    </row>
    <row r="2924" spans="1:10" x14ac:dyDescent="0.2">
      <c r="A2924" s="2515" t="s">
        <v>286</v>
      </c>
      <c r="B2924" s="2516">
        <v>649.66999999999996</v>
      </c>
      <c r="C2924" s="2515"/>
      <c r="D2924" s="2517">
        <v>1208.19271594</v>
      </c>
      <c r="E2924" s="2518">
        <v>7.6149117100644075</v>
      </c>
      <c r="F2924" s="2516">
        <v>6.9628865617414704</v>
      </c>
      <c r="G2924" s="2517">
        <v>4.8860043272737484E-2</v>
      </c>
      <c r="H2924" s="2518">
        <v>2.9072196197820674</v>
      </c>
      <c r="I2924" s="2516">
        <v>2.7482561368210496</v>
      </c>
      <c r="J2924" s="2519">
        <v>2.6179227785322952E-2</v>
      </c>
    </row>
    <row r="2925" spans="1:10" x14ac:dyDescent="0.2">
      <c r="A2925" s="931" t="s">
        <v>418</v>
      </c>
      <c r="B2925" s="2510">
        <v>11</v>
      </c>
      <c r="C2925" s="2511">
        <v>3883500</v>
      </c>
      <c r="D2925" s="2512">
        <v>42.718499999999999</v>
      </c>
      <c r="E2925" s="2513">
        <v>0.12893319502317868</v>
      </c>
      <c r="F2925" s="2510">
        <v>0.11789331842190062</v>
      </c>
      <c r="G2925" s="2512">
        <v>8.2728227561702458E-4</v>
      </c>
      <c r="H2925" s="2513">
        <v>0.10279159912914733</v>
      </c>
      <c r="I2925" s="2510">
        <v>9.7171070667686654E-2</v>
      </c>
      <c r="J2925" s="2514">
        <v>9.2562827717201403E-4</v>
      </c>
    </row>
    <row r="2926" spans="1:10" x14ac:dyDescent="0.2">
      <c r="A2926" s="931" t="s">
        <v>419</v>
      </c>
      <c r="B2926" s="2510">
        <v>28</v>
      </c>
      <c r="C2926" s="2511">
        <v>1010499.9999999999</v>
      </c>
      <c r="D2926" s="2512">
        <v>28.293999999999997</v>
      </c>
      <c r="E2926" s="2513">
        <v>0.32819358733172754</v>
      </c>
      <c r="F2926" s="2510">
        <v>0.30009208325574704</v>
      </c>
      <c r="G2926" s="2512">
        <v>2.1058094288433351E-3</v>
      </c>
      <c r="H2926" s="2513">
        <v>6.8082575599800896E-2</v>
      </c>
      <c r="I2926" s="2510">
        <v>6.4359897315484527E-2</v>
      </c>
      <c r="J2926" s="2514">
        <v>6.1307692157507769E-4</v>
      </c>
    </row>
    <row r="2927" spans="1:10" x14ac:dyDescent="0.2">
      <c r="A2927" s="923" t="s">
        <v>97</v>
      </c>
      <c r="B2927" s="2510">
        <v>0</v>
      </c>
      <c r="C2927" s="2511">
        <v>998500</v>
      </c>
      <c r="D2927" s="2512">
        <v>0</v>
      </c>
      <c r="E2927" s="2513">
        <v>0</v>
      </c>
      <c r="F2927" s="2510">
        <v>0</v>
      </c>
      <c r="G2927" s="2512">
        <v>0</v>
      </c>
      <c r="H2927" s="2513">
        <v>0</v>
      </c>
      <c r="I2927" s="2510">
        <v>0</v>
      </c>
      <c r="J2927" s="2514">
        <v>0</v>
      </c>
    </row>
    <row r="2928" spans="1:10" x14ac:dyDescent="0.2">
      <c r="A2928" s="923" t="s">
        <v>423</v>
      </c>
      <c r="B2928" s="2510">
        <v>0</v>
      </c>
      <c r="C2928" s="2511">
        <v>1897499.9999999998</v>
      </c>
      <c r="D2928" s="2512">
        <v>0</v>
      </c>
      <c r="E2928" s="2513">
        <v>0</v>
      </c>
      <c r="F2928" s="2510">
        <v>0</v>
      </c>
      <c r="G2928" s="2512">
        <v>0</v>
      </c>
      <c r="H2928" s="2513">
        <v>0</v>
      </c>
      <c r="I2928" s="2510">
        <v>0</v>
      </c>
      <c r="J2928" s="2514">
        <v>0</v>
      </c>
    </row>
    <row r="2929" spans="1:10" x14ac:dyDescent="0.2">
      <c r="A2929" s="923" t="s">
        <v>424</v>
      </c>
      <c r="B2929" s="2510">
        <v>86.799999999999983</v>
      </c>
      <c r="C2929" s="2511">
        <v>1520140</v>
      </c>
      <c r="D2929" s="2512">
        <v>131.94815199999996</v>
      </c>
      <c r="E2929" s="2513">
        <v>1.0174001207283552</v>
      </c>
      <c r="F2929" s="2510">
        <v>0.9302854580928156</v>
      </c>
      <c r="G2929" s="2512">
        <v>6.5280092294143378E-3</v>
      </c>
      <c r="H2929" s="2513">
        <v>0.31750088477394561</v>
      </c>
      <c r="I2929" s="2510">
        <v>0.30014029524591584</v>
      </c>
      <c r="J2929" s="2514">
        <v>2.859064354127392E-3</v>
      </c>
    </row>
    <row r="2930" spans="1:10" x14ac:dyDescent="0.2">
      <c r="A2930" s="923" t="s">
        <v>429</v>
      </c>
      <c r="B2930" s="2510">
        <v>0</v>
      </c>
      <c r="C2930" s="2511">
        <v>1595500</v>
      </c>
      <c r="D2930" s="2512">
        <v>0</v>
      </c>
      <c r="E2930" s="2513">
        <v>0</v>
      </c>
      <c r="F2930" s="2510">
        <v>0</v>
      </c>
      <c r="G2930" s="2512">
        <v>0</v>
      </c>
      <c r="H2930" s="2513">
        <v>0</v>
      </c>
      <c r="I2930" s="2510">
        <v>0</v>
      </c>
      <c r="J2930" s="2514">
        <v>0</v>
      </c>
    </row>
    <row r="2931" spans="1:10" x14ac:dyDescent="0.2">
      <c r="A2931" s="923" t="s">
        <v>430</v>
      </c>
      <c r="B2931" s="2510">
        <v>0</v>
      </c>
      <c r="C2931" s="2511">
        <v>949000</v>
      </c>
      <c r="D2931" s="2512">
        <v>0</v>
      </c>
      <c r="E2931" s="2513">
        <v>0</v>
      </c>
      <c r="F2931" s="2510">
        <v>0</v>
      </c>
      <c r="G2931" s="2512">
        <v>0</v>
      </c>
      <c r="H2931" s="2513">
        <v>0</v>
      </c>
      <c r="I2931" s="2510">
        <v>0</v>
      </c>
      <c r="J2931" s="2514">
        <v>0</v>
      </c>
    </row>
    <row r="2932" spans="1:10" x14ac:dyDescent="0.2">
      <c r="A2932" s="923" t="s">
        <v>287</v>
      </c>
      <c r="B2932" s="2510">
        <v>0</v>
      </c>
      <c r="C2932" s="2511">
        <v>1286500.0000000002</v>
      </c>
      <c r="D2932" s="2512">
        <v>0</v>
      </c>
      <c r="E2932" s="2513">
        <v>0</v>
      </c>
      <c r="F2932" s="2510">
        <v>0</v>
      </c>
      <c r="G2932" s="2512">
        <v>0</v>
      </c>
      <c r="H2932" s="2513">
        <v>0</v>
      </c>
      <c r="I2932" s="2510">
        <v>0</v>
      </c>
      <c r="J2932" s="2514">
        <v>0</v>
      </c>
    </row>
    <row r="2933" spans="1:10" x14ac:dyDescent="0.2">
      <c r="A2933" s="923" t="s">
        <v>433</v>
      </c>
      <c r="B2933" s="2510">
        <v>0</v>
      </c>
      <c r="C2933" s="2511">
        <v>1540000</v>
      </c>
      <c r="D2933" s="2512">
        <v>0</v>
      </c>
      <c r="E2933" s="2513">
        <v>0</v>
      </c>
      <c r="F2933" s="2510">
        <v>0</v>
      </c>
      <c r="G2933" s="2512">
        <v>0</v>
      </c>
      <c r="H2933" s="2513">
        <v>0</v>
      </c>
      <c r="I2933" s="2510">
        <v>0</v>
      </c>
      <c r="J2933" s="2514">
        <v>0</v>
      </c>
    </row>
    <row r="2934" spans="1:10" x14ac:dyDescent="0.2">
      <c r="A2934" s="923" t="s">
        <v>434</v>
      </c>
      <c r="B2934" s="2510">
        <v>0</v>
      </c>
      <c r="C2934" s="2511">
        <v>905500</v>
      </c>
      <c r="D2934" s="2512">
        <v>0</v>
      </c>
      <c r="E2934" s="2513">
        <v>0</v>
      </c>
      <c r="F2934" s="2510">
        <v>0</v>
      </c>
      <c r="G2934" s="2512">
        <v>0</v>
      </c>
      <c r="H2934" s="2513">
        <v>0</v>
      </c>
      <c r="I2934" s="2510">
        <v>0</v>
      </c>
      <c r="J2934" s="2514">
        <v>0</v>
      </c>
    </row>
    <row r="2935" spans="1:10" x14ac:dyDescent="0.2">
      <c r="A2935" s="897" t="s">
        <v>99</v>
      </c>
      <c r="B2935" s="2510">
        <v>196</v>
      </c>
      <c r="C2935" s="2511">
        <v>1688500</v>
      </c>
      <c r="D2935" s="2512">
        <v>330.94600000000003</v>
      </c>
      <c r="E2935" s="2513">
        <v>2.2973551113220929</v>
      </c>
      <c r="F2935" s="2510">
        <v>2.1006445827902289</v>
      </c>
      <c r="G2935" s="2512">
        <v>1.4740666001903345E-2</v>
      </c>
      <c r="H2935" s="2513">
        <v>0.79634042780984338</v>
      </c>
      <c r="I2935" s="2510">
        <v>0.75279743327102389</v>
      </c>
      <c r="J2935" s="2514">
        <v>7.1709675156423876E-3</v>
      </c>
    </row>
    <row r="2936" spans="1:10" x14ac:dyDescent="0.2">
      <c r="A2936" s="2515" t="s">
        <v>288</v>
      </c>
      <c r="B2936" s="2516">
        <v>321.79999999999995</v>
      </c>
      <c r="C2936" s="2515"/>
      <c r="D2936" s="2517">
        <v>533.90665200000001</v>
      </c>
      <c r="E2936" s="2518">
        <v>3.771882014405354</v>
      </c>
      <c r="F2936" s="2516">
        <v>3.448915442560692</v>
      </c>
      <c r="G2936" s="2517">
        <v>2.4201766935778041E-2</v>
      </c>
      <c r="H2936" s="2518">
        <v>1.2847154873127373</v>
      </c>
      <c r="I2936" s="2516">
        <v>1.214468696500111</v>
      </c>
      <c r="J2936" s="2519">
        <v>1.1568737068516872E-2</v>
      </c>
    </row>
    <row r="2937" spans="1:10" x14ac:dyDescent="0.2">
      <c r="A2937" s="2520" t="s">
        <v>113</v>
      </c>
      <c r="B2937" s="2521">
        <v>971.46999999999991</v>
      </c>
      <c r="C2937" s="2520"/>
      <c r="D2937" s="2522">
        <v>1742.0993679399999</v>
      </c>
      <c r="E2937" s="2523">
        <v>11.386793724469763</v>
      </c>
      <c r="F2937" s="2521">
        <v>10.411802004302162</v>
      </c>
      <c r="G2937" s="2522">
        <v>7.3061810208515529E-2</v>
      </c>
      <c r="H2937" s="2523">
        <v>4.191935107094805</v>
      </c>
      <c r="I2937" s="2521">
        <v>3.9627248333211602</v>
      </c>
      <c r="J2937" s="2524">
        <v>3.774796485383982E-2</v>
      </c>
    </row>
    <row r="2938" spans="1:10" x14ac:dyDescent="0.2">
      <c r="A2938" s="923" t="s">
        <v>911</v>
      </c>
      <c r="B2938" s="2510">
        <v>0</v>
      </c>
      <c r="C2938" s="2511">
        <v>4620000.0000000009</v>
      </c>
      <c r="D2938" s="2512">
        <v>0</v>
      </c>
      <c r="E2938" s="2513">
        <v>0</v>
      </c>
      <c r="F2938" s="2510">
        <v>0</v>
      </c>
      <c r="G2938" s="2512">
        <v>0</v>
      </c>
      <c r="H2938" s="2513">
        <v>0</v>
      </c>
      <c r="I2938" s="2510">
        <v>0</v>
      </c>
      <c r="J2938" s="2514">
        <v>0</v>
      </c>
    </row>
    <row r="2939" spans="1:10" x14ac:dyDescent="0.2">
      <c r="A2939" s="923" t="s">
        <v>912</v>
      </c>
      <c r="B2939" s="2510">
        <v>140</v>
      </c>
      <c r="C2939" s="2511">
        <v>918000</v>
      </c>
      <c r="D2939" s="2512">
        <v>128.52000000000001</v>
      </c>
      <c r="E2939" s="2513">
        <v>1.6409679366586378</v>
      </c>
      <c r="F2939" s="2510">
        <v>1.5004604162787352</v>
      </c>
      <c r="G2939" s="2512">
        <v>1.0529047144216677E-2</v>
      </c>
      <c r="H2939" s="2513">
        <v>0.30925187729152509</v>
      </c>
      <c r="I2939" s="2510">
        <v>0.29234233416929645</v>
      </c>
      <c r="J2939" s="2514">
        <v>2.7847828501035205E-3</v>
      </c>
    </row>
    <row r="2940" spans="1:10" x14ac:dyDescent="0.2">
      <c r="A2940" s="923" t="s">
        <v>913</v>
      </c>
      <c r="B2940" s="2510">
        <v>14</v>
      </c>
      <c r="C2940" s="2511">
        <v>1310000.0000000002</v>
      </c>
      <c r="D2940" s="2512">
        <v>18.340000000000003</v>
      </c>
      <c r="E2940" s="2513">
        <v>0.16409679366586377</v>
      </c>
      <c r="F2940" s="2510">
        <v>0.15004604162787352</v>
      </c>
      <c r="G2940" s="2512">
        <v>1.0529047144216676E-3</v>
      </c>
      <c r="H2940" s="2513">
        <v>4.4130714515457289E-2</v>
      </c>
      <c r="I2940" s="2510">
        <v>4.1717696923941006E-2</v>
      </c>
      <c r="J2940" s="2514">
        <v>3.9739275965529547E-4</v>
      </c>
    </row>
    <row r="2941" spans="1:10" x14ac:dyDescent="0.2">
      <c r="A2941" s="897" t="s">
        <v>914</v>
      </c>
      <c r="B2941" s="2510">
        <v>473</v>
      </c>
      <c r="C2941" s="2511">
        <v>1335000</v>
      </c>
      <c r="D2941" s="2512">
        <v>631.45500000000004</v>
      </c>
      <c r="E2941" s="2513">
        <v>5.5441273859966831</v>
      </c>
      <c r="F2941" s="2510">
        <v>5.0694126921417269</v>
      </c>
      <c r="G2941" s="2512">
        <v>3.5573137851532058E-2</v>
      </c>
      <c r="H2941" s="2513">
        <v>1.5194416758101463</v>
      </c>
      <c r="I2941" s="2510">
        <v>1.4363603223068244</v>
      </c>
      <c r="J2941" s="2514">
        <v>1.368242339411857E-2</v>
      </c>
    </row>
    <row r="2942" spans="1:10" x14ac:dyDescent="0.2">
      <c r="A2942" s="2520" t="s">
        <v>289</v>
      </c>
      <c r="B2942" s="2521">
        <v>627</v>
      </c>
      <c r="C2942" s="2520"/>
      <c r="D2942" s="2522">
        <v>778.31500000000005</v>
      </c>
      <c r="E2942" s="2523">
        <v>7.3491921163211851</v>
      </c>
      <c r="F2942" s="2521">
        <v>6.7199191500483355</v>
      </c>
      <c r="G2942" s="2522">
        <v>4.7155089710170399E-2</v>
      </c>
      <c r="H2942" s="2523">
        <v>1.8728242676171287</v>
      </c>
      <c r="I2942" s="2521">
        <v>1.770420353400062</v>
      </c>
      <c r="J2942" s="2524">
        <v>1.6864599003877385E-2</v>
      </c>
    </row>
    <row r="2943" spans="1:10" x14ac:dyDescent="0.2">
      <c r="A2943" s="923" t="s">
        <v>952</v>
      </c>
      <c r="B2943" s="2510">
        <v>54.400000000000006</v>
      </c>
      <c r="C2943" s="2511">
        <v>8061000.0000000028</v>
      </c>
      <c r="D2943" s="2512">
        <v>438.51840000000016</v>
      </c>
      <c r="E2943" s="2513">
        <v>0.63763325538735649</v>
      </c>
      <c r="F2943" s="2510">
        <v>0.58303604746830862</v>
      </c>
      <c r="G2943" s="2512">
        <v>4.0912868903241941E-3</v>
      </c>
      <c r="H2943" s="2513">
        <v>1.055187040358512</v>
      </c>
      <c r="I2943" s="2510">
        <v>0.9974906056036823</v>
      </c>
      <c r="J2943" s="2514">
        <v>9.5018558961627447E-3</v>
      </c>
    </row>
    <row r="2944" spans="1:10" x14ac:dyDescent="0.2">
      <c r="A2944" s="923" t="s">
        <v>290</v>
      </c>
      <c r="B2944" s="2510">
        <v>1236.4491531232059</v>
      </c>
      <c r="C2944" s="2511">
        <v>12158464</v>
      </c>
      <c r="D2944" s="2512">
        <v>15033.322516078984</v>
      </c>
      <c r="E2944" s="2513">
        <v>14.492667254170765</v>
      </c>
      <c r="F2944" s="2510">
        <v>13.251735792876678</v>
      </c>
      <c r="G2944" s="2512">
        <v>9.2990224461864418E-2</v>
      </c>
      <c r="H2944" s="2513">
        <v>36.174005680255057</v>
      </c>
      <c r="I2944" s="2510">
        <v>34.196051934876834</v>
      </c>
      <c r="J2944" s="2514">
        <v>0.32574337630603689</v>
      </c>
    </row>
    <row r="2945" spans="1:10" x14ac:dyDescent="0.2">
      <c r="A2945" s="923" t="s">
        <v>75</v>
      </c>
      <c r="B2945" s="2510">
        <v>1232.1308468767941</v>
      </c>
      <c r="C2945" s="2511">
        <v>13258464</v>
      </c>
      <c r="D2945" s="2512">
        <v>16336.162476605487</v>
      </c>
      <c r="E2945" s="2513">
        <v>14.44205152494909</v>
      </c>
      <c r="F2945" s="2510">
        <v>13.205454024390178</v>
      </c>
      <c r="G2945" s="2512">
        <v>9.2665455532924157E-2</v>
      </c>
      <c r="H2945" s="2513">
        <v>39.308970694285847</v>
      </c>
      <c r="I2945" s="2510">
        <v>37.159600605195479</v>
      </c>
      <c r="J2945" s="2514">
        <v>0.35397342904882984</v>
      </c>
    </row>
    <row r="2946" spans="1:10" x14ac:dyDescent="0.2">
      <c r="A2946" s="923" t="s">
        <v>205</v>
      </c>
      <c r="B2946" s="2510">
        <v>294</v>
      </c>
      <c r="C2946" s="2511">
        <v>3219999.9999999995</v>
      </c>
      <c r="D2946" s="2512">
        <v>946.67999999999984</v>
      </c>
      <c r="E2946" s="2513">
        <v>3.4460326669831391</v>
      </c>
      <c r="F2946" s="2510">
        <v>3.1509668741853436</v>
      </c>
      <c r="G2946" s="2512">
        <v>2.2110999002855021E-2</v>
      </c>
      <c r="H2946" s="2513">
        <v>2.2779533706375732</v>
      </c>
      <c r="I2946" s="2510">
        <v>2.1533974549594577</v>
      </c>
      <c r="J2946" s="2514">
        <v>2.0512746876252725E-2</v>
      </c>
    </row>
    <row r="2947" spans="1:10" x14ac:dyDescent="0.2">
      <c r="A2947" s="923" t="s">
        <v>93</v>
      </c>
      <c r="B2947" s="2510">
        <v>318.5</v>
      </c>
      <c r="C2947" s="2511">
        <v>120000</v>
      </c>
      <c r="D2947" s="2512">
        <v>38.22</v>
      </c>
      <c r="E2947" s="2513">
        <v>3.7332020558984014</v>
      </c>
      <c r="F2947" s="2510">
        <v>3.4135474470341225</v>
      </c>
      <c r="G2947" s="2512">
        <v>2.395358225309294E-2</v>
      </c>
      <c r="H2947" s="2513">
        <v>9.1967061547479675E-2</v>
      </c>
      <c r="I2947" s="2510">
        <v>8.6938406566686194E-2</v>
      </c>
      <c r="J2947" s="2514">
        <v>8.281543769915698E-4</v>
      </c>
    </row>
    <row r="2948" spans="1:10" x14ac:dyDescent="0.2">
      <c r="A2948" s="897" t="s">
        <v>219</v>
      </c>
      <c r="B2948" s="2510">
        <v>2155</v>
      </c>
      <c r="C2948" s="2511">
        <v>934000</v>
      </c>
      <c r="D2948" s="2512">
        <v>2012.77</v>
      </c>
      <c r="E2948" s="2513">
        <v>25.25918502499546</v>
      </c>
      <c r="F2948" s="2510">
        <v>23.096372836290531</v>
      </c>
      <c r="G2948" s="2512">
        <v>0.16207211854133524</v>
      </c>
      <c r="H2948" s="2513">
        <v>4.8432376366017973</v>
      </c>
      <c r="I2948" s="2510">
        <v>4.5784148766412605</v>
      </c>
      <c r="J2948" s="2514">
        <v>4.3612880308145523E-2</v>
      </c>
    </row>
    <row r="2949" spans="1:10" x14ac:dyDescent="0.2">
      <c r="A2949" s="2515" t="s">
        <v>1839</v>
      </c>
      <c r="B2949" s="2516">
        <v>5290.48</v>
      </c>
      <c r="C2949" s="2515"/>
      <c r="D2949" s="2517">
        <v>34805.673392684468</v>
      </c>
      <c r="E2949" s="2518">
        <v>62.010771782384211</v>
      </c>
      <c r="F2949" s="2516">
        <v>56.701113022245153</v>
      </c>
      <c r="G2949" s="2517">
        <v>0.39788366668239594</v>
      </c>
      <c r="H2949" s="2518">
        <v>83.751321483686255</v>
      </c>
      <c r="I2949" s="2516">
        <v>79.171893883843396</v>
      </c>
      <c r="J2949" s="2519">
        <v>0.75417244281241924</v>
      </c>
    </row>
    <row r="2950" spans="1:10" x14ac:dyDescent="0.2">
      <c r="A2950" s="923" t="s">
        <v>958</v>
      </c>
      <c r="B2950" s="2510">
        <v>974.99999999999989</v>
      </c>
      <c r="C2950" s="2511">
        <v>2560000.0000000005</v>
      </c>
      <c r="D2950" s="2512">
        <v>2496</v>
      </c>
      <c r="E2950" s="2513">
        <v>11.428169558872654</v>
      </c>
      <c r="F2950" s="2510">
        <v>10.449635041941189</v>
      </c>
      <c r="G2950" s="2512">
        <v>7.3327292611508985E-2</v>
      </c>
      <c r="H2950" s="2513">
        <v>6.006012182692551</v>
      </c>
      <c r="I2950" s="2510">
        <v>5.6776102247631801</v>
      </c>
      <c r="J2950" s="2514">
        <v>5.4083551150469866E-2</v>
      </c>
    </row>
    <row r="2951" spans="1:10" x14ac:dyDescent="0.2">
      <c r="A2951" s="923" t="s">
        <v>959</v>
      </c>
      <c r="B2951" s="2510">
        <v>0</v>
      </c>
      <c r="C2951" s="2511">
        <v>1687000</v>
      </c>
      <c r="D2951" s="2512">
        <v>0</v>
      </c>
      <c r="E2951" s="2513">
        <v>0</v>
      </c>
      <c r="F2951" s="2510">
        <v>0</v>
      </c>
      <c r="G2951" s="2512">
        <v>0</v>
      </c>
      <c r="H2951" s="2513">
        <v>0</v>
      </c>
      <c r="I2951" s="2510">
        <v>0</v>
      </c>
      <c r="J2951" s="2514">
        <v>0</v>
      </c>
    </row>
    <row r="2952" spans="1:10" x14ac:dyDescent="0.2">
      <c r="A2952" s="923" t="s">
        <v>960</v>
      </c>
      <c r="B2952" s="2510">
        <v>32.1</v>
      </c>
      <c r="C2952" s="2511">
        <v>1100000</v>
      </c>
      <c r="D2952" s="2512">
        <v>35.31</v>
      </c>
      <c r="E2952" s="2513">
        <v>0.37625050547673056</v>
      </c>
      <c r="F2952" s="2510">
        <v>0.34403413830391</v>
      </c>
      <c r="G2952" s="2512">
        <v>2.4141600952096811E-3</v>
      </c>
      <c r="H2952" s="2513">
        <v>8.4964859844100155E-2</v>
      </c>
      <c r="I2952" s="2510">
        <v>8.0319077338296435E-2</v>
      </c>
      <c r="J2952" s="2514">
        <v>7.6510023682816147E-4</v>
      </c>
    </row>
    <row r="2953" spans="1:10" x14ac:dyDescent="0.2">
      <c r="A2953" s="923" t="s">
        <v>962</v>
      </c>
      <c r="B2953" s="2510">
        <v>100</v>
      </c>
      <c r="C2953" s="2511">
        <v>1265000.0000000002</v>
      </c>
      <c r="D2953" s="2512">
        <v>126.50000000000003</v>
      </c>
      <c r="E2953" s="2513">
        <v>1.1721199547561698</v>
      </c>
      <c r="F2953" s="2510">
        <v>1.0717574401990966</v>
      </c>
      <c r="G2953" s="2512">
        <v>7.5207479601547686E-3</v>
      </c>
      <c r="H2953" s="2513">
        <v>0.30439124243213456</v>
      </c>
      <c r="I2953" s="2510">
        <v>0.28774747333034556</v>
      </c>
      <c r="J2953" s="2514">
        <v>2.7410133095089901E-3</v>
      </c>
    </row>
    <row r="2954" spans="1:10" x14ac:dyDescent="0.2">
      <c r="A2954" s="923" t="s">
        <v>963</v>
      </c>
      <c r="B2954" s="2510">
        <v>0</v>
      </c>
      <c r="C2954" s="2511">
        <v>1750000</v>
      </c>
      <c r="D2954" s="2512">
        <v>0</v>
      </c>
      <c r="E2954" s="2513">
        <v>0</v>
      </c>
      <c r="F2954" s="2510">
        <v>0</v>
      </c>
      <c r="G2954" s="2512">
        <v>0</v>
      </c>
      <c r="H2954" s="2513">
        <v>0</v>
      </c>
      <c r="I2954" s="2510">
        <v>0</v>
      </c>
      <c r="J2954" s="2514">
        <v>0</v>
      </c>
    </row>
    <row r="2955" spans="1:10" x14ac:dyDescent="0.2">
      <c r="A2955" s="2159" t="s">
        <v>1497</v>
      </c>
      <c r="B2955" s="2510">
        <v>0</v>
      </c>
      <c r="C2955" s="2511">
        <v>5000000</v>
      </c>
      <c r="D2955" s="2512">
        <v>0</v>
      </c>
      <c r="E2955" s="2513">
        <v>0</v>
      </c>
      <c r="F2955" s="2510">
        <v>0</v>
      </c>
      <c r="G2955" s="2512">
        <v>0</v>
      </c>
      <c r="H2955" s="2513">
        <v>0</v>
      </c>
      <c r="I2955" s="2510">
        <v>0</v>
      </c>
      <c r="J2955" s="2514">
        <v>0</v>
      </c>
    </row>
    <row r="2956" spans="1:10" x14ac:dyDescent="0.2">
      <c r="A2956" s="2159" t="s">
        <v>1577</v>
      </c>
      <c r="B2956" s="2510">
        <v>0</v>
      </c>
      <c r="C2956" s="2511">
        <v>1749999.9999999998</v>
      </c>
      <c r="D2956" s="2512">
        <v>0</v>
      </c>
      <c r="E2956" s="2513">
        <v>0</v>
      </c>
      <c r="F2956" s="2510">
        <v>0</v>
      </c>
      <c r="G2956" s="2512">
        <v>0</v>
      </c>
      <c r="H2956" s="2513">
        <v>0</v>
      </c>
      <c r="I2956" s="2510">
        <v>0</v>
      </c>
      <c r="J2956" s="2514">
        <v>0</v>
      </c>
    </row>
    <row r="2957" spans="1:10" x14ac:dyDescent="0.2">
      <c r="A2957" s="923" t="s">
        <v>961</v>
      </c>
      <c r="B2957" s="2510">
        <v>0</v>
      </c>
      <c r="C2957" s="2511">
        <v>1321000</v>
      </c>
      <c r="D2957" s="2512">
        <v>0</v>
      </c>
      <c r="E2957" s="2513">
        <v>0</v>
      </c>
      <c r="F2957" s="2510">
        <v>0</v>
      </c>
      <c r="G2957" s="2512">
        <v>0</v>
      </c>
      <c r="H2957" s="2513">
        <v>0</v>
      </c>
      <c r="I2957" s="2510">
        <v>0</v>
      </c>
      <c r="J2957" s="2514">
        <v>0</v>
      </c>
    </row>
    <row r="2958" spans="1:10" x14ac:dyDescent="0.2">
      <c r="A2958" s="923" t="s">
        <v>966</v>
      </c>
      <c r="B2958" s="2510">
        <v>18</v>
      </c>
      <c r="C2958" s="2511">
        <v>2879999.9999999995</v>
      </c>
      <c r="D2958" s="2512">
        <v>51.839999999999989</v>
      </c>
      <c r="E2958" s="2513">
        <v>0.21098159185611057</v>
      </c>
      <c r="F2958" s="2510">
        <v>0.19291633923583737</v>
      </c>
      <c r="G2958" s="2512">
        <v>1.3537346328278584E-3</v>
      </c>
      <c r="H2958" s="2513">
        <v>0.12474025302515296</v>
      </c>
      <c r="I2958" s="2510">
        <v>0.11791959697585064</v>
      </c>
      <c r="J2958" s="2514">
        <v>1.1232737546636045E-3</v>
      </c>
    </row>
    <row r="2959" spans="1:10" x14ac:dyDescent="0.2">
      <c r="A2959" s="923" t="s">
        <v>965</v>
      </c>
      <c r="B2959" s="2510">
        <v>0</v>
      </c>
      <c r="C2959" s="2511">
        <v>1976000.0000000002</v>
      </c>
      <c r="D2959" s="2512">
        <v>0</v>
      </c>
      <c r="E2959" s="2513">
        <v>0</v>
      </c>
      <c r="F2959" s="2510">
        <v>0</v>
      </c>
      <c r="G2959" s="2512">
        <v>0</v>
      </c>
      <c r="H2959" s="2513">
        <v>0</v>
      </c>
      <c r="I2959" s="2510">
        <v>0</v>
      </c>
      <c r="J2959" s="2514">
        <v>0</v>
      </c>
    </row>
    <row r="2960" spans="1:10" x14ac:dyDescent="0.2">
      <c r="A2960" s="923" t="s">
        <v>1010</v>
      </c>
      <c r="B2960" s="2510">
        <v>0</v>
      </c>
      <c r="C2960" s="2511">
        <v>1299999.9999999998</v>
      </c>
      <c r="D2960" s="2512">
        <v>0</v>
      </c>
      <c r="E2960" s="2513">
        <v>0</v>
      </c>
      <c r="F2960" s="2510">
        <v>0</v>
      </c>
      <c r="G2960" s="2512">
        <v>0</v>
      </c>
      <c r="H2960" s="2513">
        <v>0</v>
      </c>
      <c r="I2960" s="2510">
        <v>0</v>
      </c>
      <c r="J2960" s="2514">
        <v>0</v>
      </c>
    </row>
    <row r="2961" spans="1:10" x14ac:dyDescent="0.2">
      <c r="A2961" s="923" t="s">
        <v>1011</v>
      </c>
      <c r="B2961" s="2510">
        <v>0</v>
      </c>
      <c r="C2961" s="2511">
        <v>1674000</v>
      </c>
      <c r="D2961" s="2512">
        <v>0</v>
      </c>
      <c r="E2961" s="2513">
        <v>0</v>
      </c>
      <c r="F2961" s="2510">
        <v>0</v>
      </c>
      <c r="G2961" s="2512">
        <v>0</v>
      </c>
      <c r="H2961" s="2513">
        <v>0</v>
      </c>
      <c r="I2961" s="2510">
        <v>0</v>
      </c>
      <c r="J2961" s="2514">
        <v>0</v>
      </c>
    </row>
    <row r="2962" spans="1:10" x14ac:dyDescent="0.2">
      <c r="A2962" s="923" t="s">
        <v>967</v>
      </c>
      <c r="B2962" s="2510">
        <v>408</v>
      </c>
      <c r="C2962" s="2511">
        <v>2320999.9999999995</v>
      </c>
      <c r="D2962" s="2512">
        <v>946.96799999999973</v>
      </c>
      <c r="E2962" s="2513">
        <v>4.7822494154051727</v>
      </c>
      <c r="F2962" s="2510">
        <v>4.3727703560123139</v>
      </c>
      <c r="G2962" s="2512">
        <v>3.0684651677431458E-2</v>
      </c>
      <c r="H2962" s="2513">
        <v>2.2786463720432684</v>
      </c>
      <c r="I2962" s="2510">
        <v>2.1540525638315455</v>
      </c>
      <c r="J2962" s="2514">
        <v>2.0518987286000854E-2</v>
      </c>
    </row>
    <row r="2963" spans="1:10" x14ac:dyDescent="0.2">
      <c r="A2963" s="923" t="s">
        <v>968</v>
      </c>
      <c r="B2963" s="2510">
        <v>0</v>
      </c>
      <c r="C2963" s="2511">
        <v>1335000.0000000002</v>
      </c>
      <c r="D2963" s="2512">
        <v>0</v>
      </c>
      <c r="E2963" s="2513">
        <v>0</v>
      </c>
      <c r="F2963" s="2510">
        <v>0</v>
      </c>
      <c r="G2963" s="2512">
        <v>0</v>
      </c>
      <c r="H2963" s="2513">
        <v>0</v>
      </c>
      <c r="I2963" s="2510">
        <v>0</v>
      </c>
      <c r="J2963" s="2514">
        <v>0</v>
      </c>
    </row>
    <row r="2964" spans="1:10" x14ac:dyDescent="0.2">
      <c r="A2964" s="923" t="s">
        <v>969</v>
      </c>
      <c r="B2964" s="2510">
        <v>0</v>
      </c>
      <c r="C2964" s="2511">
        <v>1774999.9999999998</v>
      </c>
      <c r="D2964" s="2512">
        <v>0</v>
      </c>
      <c r="E2964" s="2513">
        <v>0</v>
      </c>
      <c r="F2964" s="2510">
        <v>0</v>
      </c>
      <c r="G2964" s="2512">
        <v>0</v>
      </c>
      <c r="H2964" s="2513">
        <v>0</v>
      </c>
      <c r="I2964" s="2510">
        <v>0</v>
      </c>
      <c r="J2964" s="2514">
        <v>0</v>
      </c>
    </row>
    <row r="2965" spans="1:10" x14ac:dyDescent="0.2">
      <c r="A2965" s="923" t="s">
        <v>970</v>
      </c>
      <c r="B2965" s="2510">
        <v>32</v>
      </c>
      <c r="C2965" s="2511">
        <v>1821999.9999999995</v>
      </c>
      <c r="D2965" s="2512">
        <v>58.303999999999988</v>
      </c>
      <c r="E2965" s="2513">
        <v>0.37507838552197437</v>
      </c>
      <c r="F2965" s="2510">
        <v>0.34296238086371089</v>
      </c>
      <c r="G2965" s="2512">
        <v>2.4066393472495259E-3</v>
      </c>
      <c r="H2965" s="2513">
        <v>0.14029428457520288</v>
      </c>
      <c r="I2965" s="2510">
        <v>0.13262315166049374</v>
      </c>
      <c r="J2965" s="2514">
        <v>1.2633362845661034E-3</v>
      </c>
    </row>
    <row r="2966" spans="1:10" x14ac:dyDescent="0.2">
      <c r="A2966" s="923" t="s">
        <v>971</v>
      </c>
      <c r="B2966" s="2510">
        <v>0</v>
      </c>
      <c r="C2966" s="2511">
        <v>1470000</v>
      </c>
      <c r="D2966" s="2512">
        <v>0</v>
      </c>
      <c r="E2966" s="2513">
        <v>0</v>
      </c>
      <c r="F2966" s="2510">
        <v>0</v>
      </c>
      <c r="G2966" s="2512">
        <v>0</v>
      </c>
      <c r="H2966" s="2513">
        <v>0</v>
      </c>
      <c r="I2966" s="2510">
        <v>0</v>
      </c>
      <c r="J2966" s="2514">
        <v>0</v>
      </c>
    </row>
    <row r="2967" spans="1:10" x14ac:dyDescent="0.2">
      <c r="A2967" s="923" t="s">
        <v>972</v>
      </c>
      <c r="B2967" s="2510">
        <v>0</v>
      </c>
      <c r="C2967" s="2511">
        <v>1270000</v>
      </c>
      <c r="D2967" s="2512">
        <v>0</v>
      </c>
      <c r="E2967" s="2513">
        <v>0</v>
      </c>
      <c r="F2967" s="2510">
        <v>0</v>
      </c>
      <c r="G2967" s="2512">
        <v>0</v>
      </c>
      <c r="H2967" s="2513">
        <v>0</v>
      </c>
      <c r="I2967" s="2510">
        <v>0</v>
      </c>
      <c r="J2967" s="2514">
        <v>0</v>
      </c>
    </row>
    <row r="2968" spans="1:10" x14ac:dyDescent="0.2">
      <c r="A2968" s="923" t="s">
        <v>973</v>
      </c>
      <c r="B2968" s="2510">
        <v>71.5</v>
      </c>
      <c r="C2968" s="2511">
        <v>7096999.9999999981</v>
      </c>
      <c r="D2968" s="2512">
        <v>507.43549999999988</v>
      </c>
      <c r="E2968" s="2513">
        <v>0.83806576765066143</v>
      </c>
      <c r="F2968" s="2510">
        <v>0.766306569742354</v>
      </c>
      <c r="G2968" s="2512">
        <v>5.3773347915106601E-3</v>
      </c>
      <c r="H2968" s="2513">
        <v>1.2210191486100501</v>
      </c>
      <c r="I2968" s="2510">
        <v>1.1542552016056955</v>
      </c>
      <c r="J2968" s="2514">
        <v>1.0995157780374297E-2</v>
      </c>
    </row>
    <row r="2969" spans="1:10" x14ac:dyDescent="0.2">
      <c r="A2969" s="923" t="s">
        <v>293</v>
      </c>
      <c r="B2969" s="2510">
        <v>0</v>
      </c>
      <c r="C2969" s="2511">
        <v>1855999.9999999998</v>
      </c>
      <c r="D2969" s="2512">
        <v>0</v>
      </c>
      <c r="E2969" s="2513">
        <v>0</v>
      </c>
      <c r="F2969" s="2510">
        <v>0</v>
      </c>
      <c r="G2969" s="2512">
        <v>0</v>
      </c>
      <c r="H2969" s="2513">
        <v>0</v>
      </c>
      <c r="I2969" s="2510">
        <v>0</v>
      </c>
      <c r="J2969" s="2514">
        <v>0</v>
      </c>
    </row>
    <row r="2970" spans="1:10" x14ac:dyDescent="0.2">
      <c r="A2970" s="897" t="s">
        <v>975</v>
      </c>
      <c r="B2970" s="2510">
        <v>6</v>
      </c>
      <c r="C2970" s="2511">
        <v>1652000.0000000005</v>
      </c>
      <c r="D2970" s="2512">
        <v>9.9120000000000044</v>
      </c>
      <c r="E2970" s="2513">
        <v>7.0327197285370194E-2</v>
      </c>
      <c r="F2970" s="2510">
        <v>6.4305446411945799E-2</v>
      </c>
      <c r="G2970" s="2512">
        <v>4.5124487760928614E-4</v>
      </c>
      <c r="H2970" s="2513">
        <v>2.3850798379346391E-2</v>
      </c>
      <c r="I2970" s="2510">
        <v>2.2546663681030713E-2</v>
      </c>
      <c r="J2970" s="2514">
        <v>2.1477410216484675E-4</v>
      </c>
    </row>
    <row r="2971" spans="1:10" x14ac:dyDescent="0.2">
      <c r="A2971" s="923" t="s">
        <v>1161</v>
      </c>
      <c r="B2971" s="2510">
        <v>0</v>
      </c>
      <c r="C2971" s="2511">
        <v>0</v>
      </c>
      <c r="D2971" s="2512">
        <v>0</v>
      </c>
      <c r="E2971" s="2513">
        <v>0</v>
      </c>
      <c r="F2971" s="2510">
        <v>0</v>
      </c>
      <c r="G2971" s="2512">
        <v>0</v>
      </c>
      <c r="H2971" s="2513">
        <v>0</v>
      </c>
      <c r="I2971" s="2510">
        <v>0</v>
      </c>
      <c r="J2971" s="2514">
        <v>0</v>
      </c>
    </row>
    <row r="2972" spans="1:10" x14ac:dyDescent="0.2">
      <c r="A2972" s="2515" t="s">
        <v>294</v>
      </c>
      <c r="B2972" s="2516">
        <v>1642.6</v>
      </c>
      <c r="C2972" s="2515"/>
      <c r="D2972" s="2517">
        <v>4232.2695000000003</v>
      </c>
      <c r="E2972" s="2518">
        <v>19.253242376824844</v>
      </c>
      <c r="F2972" s="2516">
        <v>17.604687712710358</v>
      </c>
      <c r="G2972" s="2517">
        <v>0.12353580599350222</v>
      </c>
      <c r="H2972" s="2518">
        <v>10.183919141601807</v>
      </c>
      <c r="I2972" s="2516">
        <v>9.6270739531864393</v>
      </c>
      <c r="J2972" s="2519">
        <v>9.1705193904576737E-2</v>
      </c>
    </row>
    <row r="2973" spans="1:10" x14ac:dyDescent="0.2">
      <c r="A2973" s="2520" t="s">
        <v>1840</v>
      </c>
      <c r="B2973" s="2521">
        <v>6933.08</v>
      </c>
      <c r="C2973" s="2520"/>
      <c r="D2973" s="2522">
        <v>39037.94289268447</v>
      </c>
      <c r="E2973" s="2523">
        <v>81.264014159209069</v>
      </c>
      <c r="F2973" s="2521">
        <v>74.305800734955511</v>
      </c>
      <c r="G2973" s="2522">
        <v>0.52141947267589817</v>
      </c>
      <c r="H2973" s="2523">
        <v>93.93524062528806</v>
      </c>
      <c r="I2973" s="2521">
        <v>88.798967837029835</v>
      </c>
      <c r="J2973" s="2524">
        <v>0.84587763671699601</v>
      </c>
    </row>
    <row r="2974" spans="1:10" x14ac:dyDescent="0.2">
      <c r="A2974" s="2525" t="s">
        <v>200</v>
      </c>
      <c r="B2974" s="2526">
        <v>8531.5499999999993</v>
      </c>
      <c r="C2974" s="2527"/>
      <c r="D2974" s="2528">
        <v>41558.357260624471</v>
      </c>
      <c r="E2974" s="2529">
        <v>100.00000000000001</v>
      </c>
      <c r="F2974" s="2526">
        <v>91.437521889306012</v>
      </c>
      <c r="G2974" s="2528">
        <v>0.64163637259458417</v>
      </c>
      <c r="H2974" s="2529">
        <v>100</v>
      </c>
      <c r="I2974" s="2526">
        <v>94.532113023751052</v>
      </c>
      <c r="J2974" s="2530">
        <v>0.90049020057471318</v>
      </c>
    </row>
    <row r="2975" spans="1:10" x14ac:dyDescent="0.2">
      <c r="A2975" s="2550" t="s">
        <v>1857</v>
      </c>
      <c r="B2975" s="2510"/>
      <c r="C2975" s="2509"/>
      <c r="D2975" s="2512"/>
      <c r="E2975" s="2513"/>
      <c r="F2975" s="2510">
        <v>0</v>
      </c>
      <c r="G2975" s="2512"/>
      <c r="H2975" s="2513"/>
      <c r="I2975" s="2510">
        <v>0</v>
      </c>
      <c r="J2975" s="2514">
        <v>0</v>
      </c>
    </row>
    <row r="2976" spans="1:10" x14ac:dyDescent="0.2">
      <c r="A2976" s="2160" t="s">
        <v>1841</v>
      </c>
      <c r="B2976" s="2510">
        <v>0</v>
      </c>
      <c r="C2976" s="2511">
        <v>6074131.1697809063</v>
      </c>
      <c r="D2976" s="2512">
        <v>0</v>
      </c>
      <c r="E2976" s="2513">
        <v>0</v>
      </c>
      <c r="F2976" s="2510">
        <v>0</v>
      </c>
      <c r="G2976" s="2512">
        <v>0</v>
      </c>
      <c r="H2976" s="2513">
        <v>0</v>
      </c>
      <c r="I2976" s="2510">
        <v>0</v>
      </c>
      <c r="J2976" s="2514">
        <v>0</v>
      </c>
    </row>
    <row r="2977" spans="1:10" x14ac:dyDescent="0.2">
      <c r="A2977" s="2160" t="s">
        <v>1842</v>
      </c>
      <c r="B2977" s="2510">
        <v>635.1</v>
      </c>
      <c r="C2977" s="2511">
        <v>1319748.8219296124</v>
      </c>
      <c r="D2977" s="2512">
        <v>838.17247680749688</v>
      </c>
      <c r="E2977" s="2513">
        <v>90.884451245951269</v>
      </c>
      <c r="F2977" s="2510">
        <v>6.8067315027044621</v>
      </c>
      <c r="G2977" s="2512">
        <v>4.7764270294942936E-2</v>
      </c>
      <c r="H2977" s="2513">
        <v>58.320993052742253</v>
      </c>
      <c r="I2977" s="2510">
        <v>1.9065771732521326</v>
      </c>
      <c r="J2977" s="2514">
        <v>1.816159616279418E-2</v>
      </c>
    </row>
    <row r="2978" spans="1:10" x14ac:dyDescent="0.2">
      <c r="A2978" s="2547" t="s">
        <v>316</v>
      </c>
      <c r="B2978" s="2516">
        <v>635.1</v>
      </c>
      <c r="C2978" s="2515"/>
      <c r="D2978" s="2517">
        <v>838.17247680749688</v>
      </c>
      <c r="E2978" s="2518">
        <v>90.884451245951269</v>
      </c>
      <c r="F2978" s="2516">
        <v>6.8067315027044621</v>
      </c>
      <c r="G2978" s="2517">
        <v>4.7764270294942936E-2</v>
      </c>
      <c r="H2978" s="2518">
        <v>58.320993052742253</v>
      </c>
      <c r="I2978" s="2516">
        <v>1.9065771732521326</v>
      </c>
      <c r="J2978" s="2519">
        <v>1.816159616279418E-2</v>
      </c>
    </row>
    <row r="2979" spans="1:10" x14ac:dyDescent="0.2">
      <c r="A2979" s="2160" t="s">
        <v>1843</v>
      </c>
      <c r="B2979" s="2510">
        <v>0</v>
      </c>
      <c r="C2979" s="2511">
        <v>7593939.7198018646</v>
      </c>
      <c r="D2979" s="2512">
        <v>0</v>
      </c>
      <c r="E2979" s="2513">
        <v>0</v>
      </c>
      <c r="F2979" s="2510">
        <v>0</v>
      </c>
      <c r="G2979" s="2512">
        <v>0</v>
      </c>
      <c r="H2979" s="2513">
        <v>0</v>
      </c>
      <c r="I2979" s="2510">
        <v>0</v>
      </c>
      <c r="J2979" s="2514">
        <v>0</v>
      </c>
    </row>
    <row r="2980" spans="1:10" x14ac:dyDescent="0.2">
      <c r="A2980" s="2547" t="s">
        <v>322</v>
      </c>
      <c r="B2980" s="2516">
        <v>0</v>
      </c>
      <c r="C2980" s="2531"/>
      <c r="D2980" s="2517">
        <v>0</v>
      </c>
      <c r="E2980" s="2518">
        <v>0</v>
      </c>
      <c r="F2980" s="2516">
        <v>0</v>
      </c>
      <c r="G2980" s="2517">
        <v>0</v>
      </c>
      <c r="H2980" s="2518">
        <v>0</v>
      </c>
      <c r="I2980" s="2516">
        <v>0</v>
      </c>
      <c r="J2980" s="2519">
        <v>0</v>
      </c>
    </row>
    <row r="2981" spans="1:10" x14ac:dyDescent="0.2">
      <c r="A2981" s="2160" t="s">
        <v>1543</v>
      </c>
      <c r="B2981" s="2510">
        <v>31.574399999999997</v>
      </c>
      <c r="C2981" s="2511">
        <v>8640000</v>
      </c>
      <c r="D2981" s="2512">
        <v>272.80281600000001</v>
      </c>
      <c r="E2981" s="2513">
        <v>4.5183782355852049</v>
      </c>
      <c r="F2981" s="2510">
        <v>0.33840098119822354</v>
      </c>
      <c r="G2981" s="2512">
        <v>2.3746310439311069E-3</v>
      </c>
      <c r="H2981" s="2513">
        <v>18.981929825832978</v>
      </c>
      <c r="I2981" s="2510">
        <v>0.62054008712571651</v>
      </c>
      <c r="J2981" s="2514">
        <v>5.9111158065417542E-3</v>
      </c>
    </row>
    <row r="2982" spans="1:10" x14ac:dyDescent="0.2">
      <c r="A2982" s="2160" t="s">
        <v>212</v>
      </c>
      <c r="B2982" s="2510">
        <v>25.375</v>
      </c>
      <c r="C2982" s="2511">
        <v>4816000</v>
      </c>
      <c r="D2982" s="2512">
        <v>122.206</v>
      </c>
      <c r="E2982" s="2513">
        <v>3.6312280748953132</v>
      </c>
      <c r="F2982" s="2510">
        <v>0.27195845045052075</v>
      </c>
      <c r="G2982" s="2512">
        <v>1.9083897948892726E-3</v>
      </c>
      <c r="H2982" s="2513">
        <v>8.5032322990967391</v>
      </c>
      <c r="I2982" s="2510">
        <v>0.2779799820221992</v>
      </c>
      <c r="J2982" s="2514">
        <v>2.6479705336115065E-3</v>
      </c>
    </row>
    <row r="2983" spans="1:10" x14ac:dyDescent="0.2">
      <c r="A2983" s="2547" t="s">
        <v>317</v>
      </c>
      <c r="B2983" s="2516">
        <v>56.949399999999997</v>
      </c>
      <c r="C2983" s="2531"/>
      <c r="D2983" s="2517">
        <v>395.00881600000002</v>
      </c>
      <c r="E2983" s="2518">
        <v>8.1496063104805181</v>
      </c>
      <c r="F2983" s="2516">
        <v>0.61035943164874429</v>
      </c>
      <c r="G2983" s="2517">
        <v>4.2830208388203797E-3</v>
      </c>
      <c r="H2983" s="2518">
        <v>27.485162124929719</v>
      </c>
      <c r="I2983" s="2516">
        <v>0.89852006914791571</v>
      </c>
      <c r="J2983" s="2519">
        <v>8.5590863401532619E-3</v>
      </c>
    </row>
    <row r="2984" spans="1:10" x14ac:dyDescent="0.2">
      <c r="A2984" s="2160" t="s">
        <v>1844</v>
      </c>
      <c r="B2984" s="2510">
        <v>6.75</v>
      </c>
      <c r="C2984" s="2511">
        <v>30220717.109895468</v>
      </c>
      <c r="D2984" s="2512">
        <v>203.98984049179441</v>
      </c>
      <c r="E2984" s="2513">
        <v>0.96594244356821157</v>
      </c>
      <c r="F2984" s="2510">
        <v>7.234362721343901E-2</v>
      </c>
      <c r="G2984" s="2512">
        <v>5.0765048731044688E-4</v>
      </c>
      <c r="H2984" s="2513">
        <v>14.193844822328023</v>
      </c>
      <c r="I2984" s="2510">
        <v>0.46401234139584219</v>
      </c>
      <c r="J2984" s="2514">
        <v>4.4200701011274648E-3</v>
      </c>
    </row>
    <row r="2985" spans="1:10" x14ac:dyDescent="0.2">
      <c r="A2985" s="2547" t="s">
        <v>318</v>
      </c>
      <c r="B2985" s="2516">
        <v>6.75</v>
      </c>
      <c r="C2985" s="2515"/>
      <c r="D2985" s="2517">
        <v>203.98984049179441</v>
      </c>
      <c r="E2985" s="2518">
        <v>0.96594244356821157</v>
      </c>
      <c r="F2985" s="2516">
        <v>7.234362721343901E-2</v>
      </c>
      <c r="G2985" s="2517">
        <v>5.0765048731044688E-4</v>
      </c>
      <c r="H2985" s="2518">
        <v>14.193844822328023</v>
      </c>
      <c r="I2985" s="2516">
        <v>0.46401234139584219</v>
      </c>
      <c r="J2985" s="2519">
        <v>4.4200701011274648E-3</v>
      </c>
    </row>
    <row r="2986" spans="1:10" x14ac:dyDescent="0.2">
      <c r="A2986" s="2525" t="s">
        <v>136</v>
      </c>
      <c r="B2986" s="2526">
        <v>698.79939999999999</v>
      </c>
      <c r="C2986" s="2527"/>
      <c r="D2986" s="2528">
        <v>1437.1711332992913</v>
      </c>
      <c r="E2986" s="2529">
        <v>100</v>
      </c>
      <c r="F2986" s="2526">
        <v>7.4894345615666449</v>
      </c>
      <c r="G2986" s="2528">
        <v>5.2554941621073756E-2</v>
      </c>
      <c r="H2986" s="2529">
        <v>99.999999999999986</v>
      </c>
      <c r="I2986" s="2526">
        <v>3.2691095837958906</v>
      </c>
      <c r="J2986" s="2530">
        <v>3.1140752604074909E-2</v>
      </c>
    </row>
    <row r="2987" spans="1:10" x14ac:dyDescent="0.2">
      <c r="A2987" s="2550" t="s">
        <v>1858</v>
      </c>
      <c r="B2987" s="2510"/>
      <c r="C2987" s="2509"/>
      <c r="D2987" s="2512"/>
      <c r="E2987" s="2513"/>
      <c r="F2987" s="2510">
        <v>0</v>
      </c>
      <c r="G2987" s="2512"/>
      <c r="H2987" s="2513"/>
      <c r="I2987" s="2510">
        <v>0</v>
      </c>
      <c r="J2987" s="2514">
        <v>0</v>
      </c>
    </row>
    <row r="2988" spans="1:10" x14ac:dyDescent="0.2">
      <c r="A2988" s="2159" t="s">
        <v>1545</v>
      </c>
      <c r="B2988" s="2510">
        <v>45</v>
      </c>
      <c r="C2988" s="2511">
        <v>8600000</v>
      </c>
      <c r="D2988" s="2512">
        <v>387</v>
      </c>
      <c r="E2988" s="2513">
        <v>44.946064722333197</v>
      </c>
      <c r="F2988" s="2510">
        <v>0.48229084808959338</v>
      </c>
      <c r="G2988" s="2512">
        <v>3.3843365820696455E-3</v>
      </c>
      <c r="H2988" s="2513">
        <v>40.036001365569042</v>
      </c>
      <c r="I2988" s="2510">
        <v>0.88030254686832965</v>
      </c>
      <c r="J2988" s="2514">
        <v>8.3855505990512169E-3</v>
      </c>
    </row>
    <row r="2989" spans="1:10" x14ac:dyDescent="0.2">
      <c r="A2989" s="2159" t="s">
        <v>214</v>
      </c>
      <c r="B2989" s="2510">
        <v>29.7</v>
      </c>
      <c r="C2989" s="2511">
        <v>6300000</v>
      </c>
      <c r="D2989" s="2512">
        <v>187.11</v>
      </c>
      <c r="E2989" s="2513">
        <v>29.664402716739914</v>
      </c>
      <c r="F2989" s="2510">
        <v>0.31831195973913162</v>
      </c>
      <c r="G2989" s="2512">
        <v>2.233662144165966E-3</v>
      </c>
      <c r="H2989" s="2513">
        <v>19.356941125353032</v>
      </c>
      <c r="I2989" s="2510">
        <v>0.42561604533471098</v>
      </c>
      <c r="J2989" s="2514">
        <v>4.0543162082389492E-3</v>
      </c>
    </row>
    <row r="2990" spans="1:10" x14ac:dyDescent="0.2">
      <c r="A2990" s="2159" t="s">
        <v>215</v>
      </c>
      <c r="B2990" s="2510">
        <v>0.42</v>
      </c>
      <c r="C2990" s="2511">
        <v>6000000</v>
      </c>
      <c r="D2990" s="2512">
        <v>2.52</v>
      </c>
      <c r="E2990" s="2513">
        <v>0.4194966040751098</v>
      </c>
      <c r="F2990" s="2510">
        <v>4.5013812488362056E-3</v>
      </c>
      <c r="G2990" s="2512">
        <v>3.1587141432650023E-5</v>
      </c>
      <c r="H2990" s="2513">
        <v>0.2606995437757984</v>
      </c>
      <c r="I2990" s="2510">
        <v>5.7322026307705188E-3</v>
      </c>
      <c r="J2990" s="2514">
        <v>5.4603585296147458E-5</v>
      </c>
    </row>
    <row r="2991" spans="1:10" x14ac:dyDescent="0.2">
      <c r="A2991" s="2159" t="s">
        <v>216</v>
      </c>
      <c r="B2991" s="2510">
        <v>25</v>
      </c>
      <c r="C2991" s="2511">
        <v>15600000</v>
      </c>
      <c r="D2991" s="2512">
        <v>390</v>
      </c>
      <c r="E2991" s="2513">
        <v>24.970035956851778</v>
      </c>
      <c r="F2991" s="2510">
        <v>0.26793936004977414</v>
      </c>
      <c r="G2991" s="2512">
        <v>1.8801869900386921E-3</v>
      </c>
      <c r="H2991" s="2513">
        <v>40.346357965302133</v>
      </c>
      <c r="I2991" s="2510">
        <v>0.88712659761924684</v>
      </c>
      <c r="J2991" s="2514">
        <v>8.4505548672609149E-3</v>
      </c>
    </row>
    <row r="2992" spans="1:10" x14ac:dyDescent="0.2">
      <c r="A2992" s="2159" t="s">
        <v>1547</v>
      </c>
      <c r="B2992" s="2510">
        <v>0</v>
      </c>
      <c r="C2992" s="2511">
        <v>8000000</v>
      </c>
      <c r="D2992" s="2512">
        <v>0</v>
      </c>
      <c r="E2992" s="2513">
        <v>0</v>
      </c>
      <c r="F2992" s="2510">
        <v>0</v>
      </c>
      <c r="G2992" s="2512">
        <v>0</v>
      </c>
      <c r="H2992" s="2513">
        <v>0</v>
      </c>
      <c r="I2992" s="2510">
        <v>0</v>
      </c>
      <c r="J2992" s="2514">
        <v>0</v>
      </c>
    </row>
    <row r="2993" spans="1:10" x14ac:dyDescent="0.2">
      <c r="A2993" s="2159" t="s">
        <v>1548</v>
      </c>
      <c r="B2993" s="2510">
        <v>0</v>
      </c>
      <c r="C2993" s="2511">
        <v>6000000</v>
      </c>
      <c r="D2993" s="2512">
        <v>0</v>
      </c>
      <c r="E2993" s="2513">
        <v>0</v>
      </c>
      <c r="F2993" s="2510">
        <v>0</v>
      </c>
      <c r="G2993" s="2512">
        <v>0</v>
      </c>
      <c r="H2993" s="2513">
        <v>0</v>
      </c>
      <c r="I2993" s="2510">
        <v>0</v>
      </c>
      <c r="J2993" s="2514">
        <v>0</v>
      </c>
    </row>
    <row r="2994" spans="1:10" x14ac:dyDescent="0.2">
      <c r="A2994" s="2525" t="s">
        <v>128</v>
      </c>
      <c r="B2994" s="2526">
        <v>100.12</v>
      </c>
      <c r="C2994" s="2527"/>
      <c r="D2994" s="2528">
        <v>966.63</v>
      </c>
      <c r="E2994" s="2529">
        <v>100</v>
      </c>
      <c r="F2994" s="2526">
        <v>1.0730435491273356</v>
      </c>
      <c r="G2994" s="2528">
        <v>7.5297728577069546E-3</v>
      </c>
      <c r="H2994" s="2529">
        <v>100</v>
      </c>
      <c r="I2994" s="2526">
        <v>2.1987773924530578</v>
      </c>
      <c r="J2994" s="2530">
        <v>2.094502525984723E-2</v>
      </c>
    </row>
    <row r="2995" spans="1:10" ht="14.25" thickBot="1" x14ac:dyDescent="0.25">
      <c r="A2995" s="2533" t="s">
        <v>1845</v>
      </c>
      <c r="B2995" s="2526">
        <v>9330.4694</v>
      </c>
      <c r="C2995" s="2534"/>
      <c r="D2995" s="2528">
        <v>43962.158393923761</v>
      </c>
      <c r="E2995" s="2535"/>
      <c r="F2995" s="2536">
        <v>99.999999999999986</v>
      </c>
      <c r="G2995" s="2537">
        <v>0.70172108707336489</v>
      </c>
      <c r="H2995" s="2538"/>
      <c r="I2995" s="2536">
        <v>100</v>
      </c>
      <c r="J2995" s="2539">
        <v>0.95257597843863528</v>
      </c>
    </row>
    <row r="2996" spans="1:10" ht="15" thickBot="1" x14ac:dyDescent="0.25">
      <c r="A2996" s="2540" t="s">
        <v>1846</v>
      </c>
      <c r="B2996" s="2541">
        <v>1329654.982852824</v>
      </c>
      <c r="C2996" s="2542"/>
      <c r="D2996" s="2543">
        <v>4615081.5671398742</v>
      </c>
      <c r="E2996" s="2544"/>
      <c r="F2996" s="2101"/>
      <c r="G2996" s="2101"/>
      <c r="H2996" s="2101"/>
      <c r="I2996" s="2101"/>
      <c r="J2996" s="2101"/>
    </row>
    <row r="2997" spans="1:10" ht="16.5" thickBot="1" x14ac:dyDescent="0.3">
      <c r="A2997" s="2545" t="s">
        <v>1847</v>
      </c>
      <c r="B2997" s="2552">
        <v>0.70172108707336489</v>
      </c>
      <c r="C2997" s="2546"/>
      <c r="D2997" s="2553">
        <v>0.95257597843863528</v>
      </c>
      <c r="E2997" s="2544"/>
      <c r="F2997" s="2101"/>
      <c r="G2997" s="2101"/>
      <c r="H2997" s="2101"/>
      <c r="I2997" s="2101"/>
      <c r="J2997" s="2101"/>
    </row>
    <row r="2998" spans="1:10" x14ac:dyDescent="0.2">
      <c r="A2998" s="471" t="s">
        <v>2035</v>
      </c>
      <c r="B2998" s="375"/>
      <c r="C2998" s="375"/>
      <c r="D2998" s="1794"/>
      <c r="E2998" s="375"/>
      <c r="F2998" s="375"/>
      <c r="H2998" s="375"/>
      <c r="I2998" s="375"/>
      <c r="J2998" s="375"/>
    </row>
    <row r="2999" spans="1:10" x14ac:dyDescent="0.2">
      <c r="A2999" s="375" t="s">
        <v>1848</v>
      </c>
      <c r="B2999" s="375"/>
      <c r="C2999" s="375"/>
      <c r="D2999" s="375"/>
      <c r="E2999" s="375"/>
      <c r="F2999" s="375"/>
      <c r="G2999" s="375"/>
      <c r="H2999" s="375"/>
      <c r="I2999" s="375"/>
      <c r="J2999" s="375"/>
    </row>
    <row r="3000" spans="1:10" x14ac:dyDescent="0.2">
      <c r="A3000" s="375" t="s">
        <v>2036</v>
      </c>
      <c r="B3000" s="375"/>
      <c r="C3000" s="375"/>
      <c r="D3000" s="375"/>
      <c r="E3000" s="375"/>
      <c r="F3000" s="375"/>
      <c r="G3000" s="375"/>
      <c r="H3000" s="375"/>
      <c r="I3000" s="375"/>
      <c r="J3000" s="375"/>
    </row>
    <row r="3004" spans="1:10" ht="13.5" thickBot="1" x14ac:dyDescent="0.25">
      <c r="A3004" s="3564" t="s">
        <v>2033</v>
      </c>
      <c r="B3004" s="3564"/>
      <c r="C3004" s="3564"/>
      <c r="D3004" s="3564"/>
      <c r="E3004" s="3564"/>
      <c r="F3004" s="3564"/>
      <c r="G3004" s="3564"/>
      <c r="H3004" s="3564"/>
      <c r="I3004" s="3564"/>
      <c r="J3004" s="3564"/>
    </row>
    <row r="3005" spans="1:10" ht="13.5" customHeight="1" thickBot="1" x14ac:dyDescent="0.25">
      <c r="A3005" s="3569" t="s">
        <v>395</v>
      </c>
      <c r="B3005" s="3575" t="s">
        <v>1270</v>
      </c>
      <c r="C3005" s="3575" t="s">
        <v>1837</v>
      </c>
      <c r="D3005" s="3577" t="s">
        <v>1849</v>
      </c>
      <c r="E3005" s="3571" t="s">
        <v>1854</v>
      </c>
      <c r="F3005" s="3572"/>
      <c r="G3005" s="3573"/>
      <c r="H3005" s="3571" t="s">
        <v>1855</v>
      </c>
      <c r="I3005" s="3572"/>
      <c r="J3005" s="3574"/>
    </row>
    <row r="3006" spans="1:10" ht="13.5" customHeight="1" thickBot="1" x14ac:dyDescent="0.25">
      <c r="A3006" s="3570"/>
      <c r="B3006" s="3576"/>
      <c r="C3006" s="3576"/>
      <c r="D3006" s="3578"/>
      <c r="E3006" s="2500" t="s">
        <v>1853</v>
      </c>
      <c r="F3006" s="2499" t="s">
        <v>1229</v>
      </c>
      <c r="G3006" s="2501" t="s">
        <v>1838</v>
      </c>
      <c r="H3006" s="2500" t="s">
        <v>1853</v>
      </c>
      <c r="I3006" s="2499" t="s">
        <v>1229</v>
      </c>
      <c r="J3006" s="2502" t="s">
        <v>1838</v>
      </c>
    </row>
    <row r="3007" spans="1:10" x14ac:dyDescent="0.2">
      <c r="A3007" s="2551" t="s">
        <v>1856</v>
      </c>
      <c r="B3007" s="2503"/>
      <c r="C3007" s="2503"/>
      <c r="D3007" s="2504"/>
      <c r="E3007" s="2505"/>
      <c r="F3007" s="2506"/>
      <c r="G3007" s="2507"/>
      <c r="H3007" s="2505"/>
      <c r="I3007" s="2506"/>
      <c r="J3007" s="2508"/>
    </row>
    <row r="3008" spans="1:10" x14ac:dyDescent="0.2">
      <c r="A3008" s="923" t="s">
        <v>416</v>
      </c>
      <c r="B3008" s="2510">
        <v>0</v>
      </c>
      <c r="C3008" s="2511">
        <v>3800000</v>
      </c>
      <c r="D3008" s="2512">
        <v>0</v>
      </c>
      <c r="E3008" s="2513">
        <v>0</v>
      </c>
      <c r="F3008" s="2510">
        <v>0</v>
      </c>
      <c r="G3008" s="2512">
        <v>0</v>
      </c>
      <c r="H3008" s="2513">
        <v>0</v>
      </c>
      <c r="I3008" s="2510">
        <v>0</v>
      </c>
      <c r="J3008" s="2514">
        <v>0</v>
      </c>
    </row>
    <row r="3009" spans="1:10" x14ac:dyDescent="0.2">
      <c r="A3009" s="923" t="s">
        <v>417</v>
      </c>
      <c r="B3009" s="2510">
        <v>0</v>
      </c>
      <c r="C3009" s="2511">
        <v>1006400</v>
      </c>
      <c r="D3009" s="2512">
        <v>0</v>
      </c>
      <c r="E3009" s="2513">
        <v>0</v>
      </c>
      <c r="F3009" s="2510">
        <v>0</v>
      </c>
      <c r="G3009" s="2512">
        <v>0</v>
      </c>
      <c r="H3009" s="2513">
        <v>0</v>
      </c>
      <c r="I3009" s="2510">
        <v>0</v>
      </c>
      <c r="J3009" s="2514">
        <v>0</v>
      </c>
    </row>
    <row r="3010" spans="1:10" x14ac:dyDescent="0.2">
      <c r="A3010" s="923" t="s">
        <v>285</v>
      </c>
      <c r="B3010" s="2510">
        <v>312</v>
      </c>
      <c r="C3010" s="2511">
        <v>1367762.75</v>
      </c>
      <c r="D3010" s="2512">
        <v>426.74197800000002</v>
      </c>
      <c r="E3010" s="2513">
        <v>1.7023166417967479</v>
      </c>
      <c r="F3010" s="2510">
        <v>1.6461211837166683</v>
      </c>
      <c r="G3010" s="2512">
        <v>2.3464733635682876E-2</v>
      </c>
      <c r="H3010" s="2513">
        <v>0.40571351042110565</v>
      </c>
      <c r="I3010" s="2510">
        <v>0.39299125611539026</v>
      </c>
      <c r="J3010" s="2514">
        <v>9.2466833314165404E-3</v>
      </c>
    </row>
    <row r="3011" spans="1:10" x14ac:dyDescent="0.2">
      <c r="A3011" s="923" t="s">
        <v>206</v>
      </c>
      <c r="B3011" s="2510">
        <v>90.800000000000011</v>
      </c>
      <c r="C3011" s="2511">
        <v>5133502</v>
      </c>
      <c r="D3011" s="2512">
        <v>466.12198160000008</v>
      </c>
      <c r="E3011" s="2513">
        <v>0.49541779190751517</v>
      </c>
      <c r="F3011" s="2510">
        <v>0.47906347269703042</v>
      </c>
      <c r="G3011" s="2512">
        <v>6.8288391478205299E-3</v>
      </c>
      <c r="H3011" s="2513">
        <v>0.44315299452302309</v>
      </c>
      <c r="I3011" s="2510">
        <v>0.42925672302146672</v>
      </c>
      <c r="J3011" s="2514">
        <v>1.0099972770120983E-2</v>
      </c>
    </row>
    <row r="3012" spans="1:10" x14ac:dyDescent="0.2">
      <c r="A3012" s="923" t="s">
        <v>435</v>
      </c>
      <c r="B3012" s="2510">
        <v>0</v>
      </c>
      <c r="C3012" s="2511">
        <v>1029687.5</v>
      </c>
      <c r="D3012" s="2512">
        <v>0</v>
      </c>
      <c r="E3012" s="2513">
        <v>0</v>
      </c>
      <c r="F3012" s="2510">
        <v>0</v>
      </c>
      <c r="G3012" s="2512">
        <v>0</v>
      </c>
      <c r="H3012" s="2513">
        <v>0</v>
      </c>
      <c r="I3012" s="2510">
        <v>0</v>
      </c>
      <c r="J3012" s="2514">
        <v>0</v>
      </c>
    </row>
    <row r="3013" spans="1:10" x14ac:dyDescent="0.2">
      <c r="A3013" s="925" t="s">
        <v>437</v>
      </c>
      <c r="B3013" s="2510">
        <v>0</v>
      </c>
      <c r="C3013" s="2511">
        <v>7750000</v>
      </c>
      <c r="D3013" s="2512">
        <v>0</v>
      </c>
      <c r="E3013" s="2513">
        <v>0</v>
      </c>
      <c r="F3013" s="2510">
        <v>0</v>
      </c>
      <c r="G3013" s="2512">
        <v>0</v>
      </c>
      <c r="H3013" s="2513">
        <v>0</v>
      </c>
      <c r="I3013" s="2510">
        <v>0</v>
      </c>
      <c r="J3013" s="2514">
        <v>0</v>
      </c>
    </row>
    <row r="3014" spans="1:10" x14ac:dyDescent="0.2">
      <c r="A3014" s="2097" t="s">
        <v>436</v>
      </c>
      <c r="B3014" s="2510">
        <v>0</v>
      </c>
      <c r="C3014" s="2511">
        <v>0</v>
      </c>
      <c r="D3014" s="2512">
        <v>0</v>
      </c>
      <c r="E3014" s="2513">
        <v>0</v>
      </c>
      <c r="F3014" s="2510">
        <v>0</v>
      </c>
      <c r="G3014" s="2512">
        <v>0</v>
      </c>
      <c r="H3014" s="2513">
        <v>0</v>
      </c>
      <c r="I3014" s="2510">
        <v>0</v>
      </c>
      <c r="J3014" s="2514">
        <v>0</v>
      </c>
    </row>
    <row r="3015" spans="1:10" x14ac:dyDescent="0.2">
      <c r="A3015" s="2515" t="s">
        <v>286</v>
      </c>
      <c r="B3015" s="2516">
        <v>402.8</v>
      </c>
      <c r="C3015" s="2515"/>
      <c r="D3015" s="2517">
        <v>892.86395960000004</v>
      </c>
      <c r="E3015" s="2518">
        <v>2.1977344337042632</v>
      </c>
      <c r="F3015" s="2516">
        <v>2.1251846564136989</v>
      </c>
      <c r="G3015" s="2517">
        <v>3.0293572783503409E-2</v>
      </c>
      <c r="H3015" s="2518">
        <v>0.84886650494412874</v>
      </c>
      <c r="I3015" s="2516">
        <v>0.82224797913685688</v>
      </c>
      <c r="J3015" s="2519">
        <v>1.9346656101537525E-2</v>
      </c>
    </row>
    <row r="3016" spans="1:10" x14ac:dyDescent="0.2">
      <c r="A3016" s="931" t="s">
        <v>418</v>
      </c>
      <c r="B3016" s="2510">
        <v>62</v>
      </c>
      <c r="C3016" s="2511">
        <v>3883500</v>
      </c>
      <c r="D3016" s="2512">
        <v>240.77699999999999</v>
      </c>
      <c r="E3016" s="2513">
        <v>0.33828087112627686</v>
      </c>
      <c r="F3016" s="2510">
        <v>0.32711382496933789</v>
      </c>
      <c r="G3016" s="2512">
        <v>4.6628637352959558E-3</v>
      </c>
      <c r="H3016" s="2513">
        <v>0.22891228642770772</v>
      </c>
      <c r="I3016" s="2510">
        <v>0.22173411698835802</v>
      </c>
      <c r="J3016" s="2514">
        <v>5.2171775622422605E-3</v>
      </c>
    </row>
    <row r="3017" spans="1:10" x14ac:dyDescent="0.2">
      <c r="A3017" s="931" t="s">
        <v>419</v>
      </c>
      <c r="B3017" s="2510">
        <v>0</v>
      </c>
      <c r="C3017" s="2511">
        <v>1010499.9999999999</v>
      </c>
      <c r="D3017" s="2512">
        <v>0</v>
      </c>
      <c r="E3017" s="2513">
        <v>0</v>
      </c>
      <c r="F3017" s="2510">
        <v>0</v>
      </c>
      <c r="G3017" s="2512">
        <v>0</v>
      </c>
      <c r="H3017" s="2513">
        <v>0</v>
      </c>
      <c r="I3017" s="2510">
        <v>0</v>
      </c>
      <c r="J3017" s="2514">
        <v>0</v>
      </c>
    </row>
    <row r="3018" spans="1:10" x14ac:dyDescent="0.2">
      <c r="A3018" s="923" t="s">
        <v>97</v>
      </c>
      <c r="B3018" s="2510">
        <v>0</v>
      </c>
      <c r="C3018" s="2511">
        <v>998500</v>
      </c>
      <c r="D3018" s="2512">
        <v>0</v>
      </c>
      <c r="E3018" s="2513">
        <v>0</v>
      </c>
      <c r="F3018" s="2510">
        <v>0</v>
      </c>
      <c r="G3018" s="2512">
        <v>0</v>
      </c>
      <c r="H3018" s="2513">
        <v>0</v>
      </c>
      <c r="I3018" s="2510">
        <v>0</v>
      </c>
      <c r="J3018" s="2514">
        <v>0</v>
      </c>
    </row>
    <row r="3019" spans="1:10" x14ac:dyDescent="0.2">
      <c r="A3019" s="923" t="s">
        <v>423</v>
      </c>
      <c r="B3019" s="2510">
        <v>0</v>
      </c>
      <c r="C3019" s="2511">
        <v>1897499.9999999998</v>
      </c>
      <c r="D3019" s="2512">
        <v>0</v>
      </c>
      <c r="E3019" s="2513">
        <v>0</v>
      </c>
      <c r="F3019" s="2510">
        <v>0</v>
      </c>
      <c r="G3019" s="2512">
        <v>0</v>
      </c>
      <c r="H3019" s="2513">
        <v>0</v>
      </c>
      <c r="I3019" s="2510">
        <v>0</v>
      </c>
      <c r="J3019" s="2514">
        <v>0</v>
      </c>
    </row>
    <row r="3020" spans="1:10" x14ac:dyDescent="0.2">
      <c r="A3020" s="923" t="s">
        <v>424</v>
      </c>
      <c r="B3020" s="2510">
        <v>66</v>
      </c>
      <c r="C3020" s="2511">
        <v>1520140</v>
      </c>
      <c r="D3020" s="2512">
        <v>100.32924</v>
      </c>
      <c r="E3020" s="2513">
        <v>0.3601054434570044</v>
      </c>
      <c r="F3020" s="2510">
        <v>0.34821794270929518</v>
      </c>
      <c r="G3020" s="2512">
        <v>4.9636936537021479E-3</v>
      </c>
      <c r="H3020" s="2513">
        <v>9.538533881539446E-2</v>
      </c>
      <c r="I3020" s="2510">
        <v>9.239427121159019E-2</v>
      </c>
      <c r="J3020" s="2514">
        <v>2.1739429420784321E-3</v>
      </c>
    </row>
    <row r="3021" spans="1:10" x14ac:dyDescent="0.2">
      <c r="A3021" s="923" t="s">
        <v>429</v>
      </c>
      <c r="B3021" s="2510">
        <v>0</v>
      </c>
      <c r="C3021" s="2511">
        <v>1595500</v>
      </c>
      <c r="D3021" s="2512">
        <v>0</v>
      </c>
      <c r="E3021" s="2513">
        <v>0</v>
      </c>
      <c r="F3021" s="2510">
        <v>0</v>
      </c>
      <c r="G3021" s="2512">
        <v>0</v>
      </c>
      <c r="H3021" s="2513">
        <v>0</v>
      </c>
      <c r="I3021" s="2510">
        <v>0</v>
      </c>
      <c r="J3021" s="2514">
        <v>0</v>
      </c>
    </row>
    <row r="3022" spans="1:10" x14ac:dyDescent="0.2">
      <c r="A3022" s="923" t="s">
        <v>430</v>
      </c>
      <c r="B3022" s="2510">
        <v>0</v>
      </c>
      <c r="C3022" s="2511">
        <v>949000</v>
      </c>
      <c r="D3022" s="2512">
        <v>0</v>
      </c>
      <c r="E3022" s="2513">
        <v>0</v>
      </c>
      <c r="F3022" s="2510">
        <v>0</v>
      </c>
      <c r="G3022" s="2512">
        <v>0</v>
      </c>
      <c r="H3022" s="2513">
        <v>0</v>
      </c>
      <c r="I3022" s="2510">
        <v>0</v>
      </c>
      <c r="J3022" s="2514">
        <v>0</v>
      </c>
    </row>
    <row r="3023" spans="1:10" x14ac:dyDescent="0.2">
      <c r="A3023" s="923" t="s">
        <v>287</v>
      </c>
      <c r="B3023" s="2510">
        <v>0</v>
      </c>
      <c r="C3023" s="2511">
        <v>1286500.0000000002</v>
      </c>
      <c r="D3023" s="2512">
        <v>0</v>
      </c>
      <c r="E3023" s="2513">
        <v>0</v>
      </c>
      <c r="F3023" s="2510">
        <v>0</v>
      </c>
      <c r="G3023" s="2512">
        <v>0</v>
      </c>
      <c r="H3023" s="2513">
        <v>0</v>
      </c>
      <c r="I3023" s="2510">
        <v>0</v>
      </c>
      <c r="J3023" s="2514">
        <v>0</v>
      </c>
    </row>
    <row r="3024" spans="1:10" x14ac:dyDescent="0.2">
      <c r="A3024" s="923" t="s">
        <v>433</v>
      </c>
      <c r="B3024" s="2510">
        <v>0</v>
      </c>
      <c r="C3024" s="2511">
        <v>1540000</v>
      </c>
      <c r="D3024" s="2512">
        <v>0</v>
      </c>
      <c r="E3024" s="2513">
        <v>0</v>
      </c>
      <c r="F3024" s="2510">
        <v>0</v>
      </c>
      <c r="G3024" s="2512">
        <v>0</v>
      </c>
      <c r="H3024" s="2513">
        <v>0</v>
      </c>
      <c r="I3024" s="2510">
        <v>0</v>
      </c>
      <c r="J3024" s="2514">
        <v>0</v>
      </c>
    </row>
    <row r="3025" spans="1:10" x14ac:dyDescent="0.2">
      <c r="A3025" s="923" t="s">
        <v>434</v>
      </c>
      <c r="B3025" s="2510">
        <v>0</v>
      </c>
      <c r="C3025" s="2511">
        <v>905500</v>
      </c>
      <c r="D3025" s="2512">
        <v>0</v>
      </c>
      <c r="E3025" s="2513">
        <v>0</v>
      </c>
      <c r="F3025" s="2510">
        <v>0</v>
      </c>
      <c r="G3025" s="2512">
        <v>0</v>
      </c>
      <c r="H3025" s="2513">
        <v>0</v>
      </c>
      <c r="I3025" s="2510">
        <v>0</v>
      </c>
      <c r="J3025" s="2514">
        <v>0</v>
      </c>
    </row>
    <row r="3026" spans="1:10" x14ac:dyDescent="0.2">
      <c r="A3026" s="897" t="s">
        <v>99</v>
      </c>
      <c r="B3026" s="2510">
        <v>259.20000000000005</v>
      </c>
      <c r="C3026" s="2511">
        <v>1688500</v>
      </c>
      <c r="D3026" s="2512">
        <v>437.65920000000006</v>
      </c>
      <c r="E3026" s="2513">
        <v>1.4142322870311448</v>
      </c>
      <c r="F3026" s="2510">
        <v>1.3675468295492323</v>
      </c>
      <c r="G3026" s="2512">
        <v>1.9493778712721163E-2</v>
      </c>
      <c r="H3026" s="2513">
        <v>0.41609276695083602</v>
      </c>
      <c r="I3026" s="2510">
        <v>0.40304504273178587</v>
      </c>
      <c r="J3026" s="2514">
        <v>9.4832386737474846E-3</v>
      </c>
    </row>
    <row r="3027" spans="1:10" x14ac:dyDescent="0.2">
      <c r="A3027" s="2515" t="s">
        <v>288</v>
      </c>
      <c r="B3027" s="2516">
        <v>387.20000000000005</v>
      </c>
      <c r="C3027" s="2515"/>
      <c r="D3027" s="2517">
        <v>778.76544000000001</v>
      </c>
      <c r="E3027" s="2518">
        <v>2.1126186016144257</v>
      </c>
      <c r="F3027" s="2516">
        <v>2.0428785972278654</v>
      </c>
      <c r="G3027" s="2517">
        <v>2.9120336101719269E-2</v>
      </c>
      <c r="H3027" s="2518">
        <v>0.7403903921939381</v>
      </c>
      <c r="I3027" s="2516">
        <v>0.71717343093173402</v>
      </c>
      <c r="J3027" s="2519">
        <v>1.6874359178068177E-2</v>
      </c>
    </row>
    <row r="3028" spans="1:10" x14ac:dyDescent="0.2">
      <c r="A3028" s="2520" t="s">
        <v>113</v>
      </c>
      <c r="B3028" s="2521">
        <v>790</v>
      </c>
      <c r="C3028" s="2520"/>
      <c r="D3028" s="2522">
        <v>1671.6293995999999</v>
      </c>
      <c r="E3028" s="2523">
        <v>4.3103530353186894</v>
      </c>
      <c r="F3028" s="2521">
        <v>4.1680632536415638</v>
      </c>
      <c r="G3028" s="2522">
        <v>5.9413908885222674E-2</v>
      </c>
      <c r="H3028" s="2523">
        <v>1.5892568971380669</v>
      </c>
      <c r="I3028" s="2521">
        <v>1.539421410068591</v>
      </c>
      <c r="J3028" s="2524">
        <v>3.6221015279605695E-2</v>
      </c>
    </row>
    <row r="3029" spans="1:10" x14ac:dyDescent="0.2">
      <c r="A3029" s="923" t="s">
        <v>911</v>
      </c>
      <c r="B3029" s="2510">
        <v>0</v>
      </c>
      <c r="C3029" s="2511">
        <v>4620000.0000000009</v>
      </c>
      <c r="D3029" s="2512">
        <v>0</v>
      </c>
      <c r="E3029" s="2513">
        <v>0</v>
      </c>
      <c r="F3029" s="2510">
        <v>0</v>
      </c>
      <c r="G3029" s="2512">
        <v>0</v>
      </c>
      <c r="H3029" s="2513">
        <v>0</v>
      </c>
      <c r="I3029" s="2510">
        <v>0</v>
      </c>
      <c r="J3029" s="2514">
        <v>0</v>
      </c>
    </row>
    <row r="3030" spans="1:10" x14ac:dyDescent="0.2">
      <c r="A3030" s="923" t="s">
        <v>912</v>
      </c>
      <c r="B3030" s="2510">
        <v>124.80000000000001</v>
      </c>
      <c r="C3030" s="2511">
        <v>918000</v>
      </c>
      <c r="D3030" s="2512">
        <v>114.56640000000002</v>
      </c>
      <c r="E3030" s="2513">
        <v>0.68092665671869923</v>
      </c>
      <c r="F3030" s="2510">
        <v>0.65844847348666735</v>
      </c>
      <c r="G3030" s="2512">
        <v>9.3858934542731531E-3</v>
      </c>
      <c r="H3030" s="2513">
        <v>0.10892093751392923</v>
      </c>
      <c r="I3030" s="2510">
        <v>0.105505424274474</v>
      </c>
      <c r="J3030" s="2514">
        <v>2.4824349978065669E-3</v>
      </c>
    </row>
    <row r="3031" spans="1:10" x14ac:dyDescent="0.2">
      <c r="A3031" s="923" t="s">
        <v>913</v>
      </c>
      <c r="B3031" s="2510">
        <v>280</v>
      </c>
      <c r="C3031" s="2511">
        <v>1310000.0000000002</v>
      </c>
      <c r="D3031" s="2512">
        <v>366.80000000000007</v>
      </c>
      <c r="E3031" s="2513">
        <v>1.5277200631509276</v>
      </c>
      <c r="F3031" s="2510">
        <v>1.4772882417970101</v>
      </c>
      <c r="G3031" s="2512">
        <v>2.1058094288433353E-2</v>
      </c>
      <c r="H3031" s="2513">
        <v>0.34872527966410088</v>
      </c>
      <c r="I3031" s="2510">
        <v>0.33779004685385122</v>
      </c>
      <c r="J3031" s="2514">
        <v>7.9478551931059099E-3</v>
      </c>
    </row>
    <row r="3032" spans="1:10" x14ac:dyDescent="0.2">
      <c r="A3032" s="897" t="s">
        <v>914</v>
      </c>
      <c r="B3032" s="2510">
        <v>1672.1</v>
      </c>
      <c r="C3032" s="2511">
        <v>1335000</v>
      </c>
      <c r="D3032" s="2512">
        <v>2232.2534999999998</v>
      </c>
      <c r="E3032" s="2513">
        <v>9.1232168485523797</v>
      </c>
      <c r="F3032" s="2510">
        <v>8.8220488182456442</v>
      </c>
      <c r="G3032" s="2512">
        <v>0.12575442664174788</v>
      </c>
      <c r="H3032" s="2513">
        <v>2.1222552510050918</v>
      </c>
      <c r="I3032" s="2510">
        <v>2.0557061460051069</v>
      </c>
      <c r="J3032" s="2514">
        <v>4.8368668408680031E-2</v>
      </c>
    </row>
    <row r="3033" spans="1:10" x14ac:dyDescent="0.2">
      <c r="A3033" s="2520" t="s">
        <v>289</v>
      </c>
      <c r="B3033" s="2521">
        <v>2076.9</v>
      </c>
      <c r="C3033" s="2520"/>
      <c r="D3033" s="2522">
        <v>2713.6198999999997</v>
      </c>
      <c r="E3033" s="2523">
        <v>11.331863568422007</v>
      </c>
      <c r="F3033" s="2521">
        <v>10.957785533529323</v>
      </c>
      <c r="G3033" s="2522">
        <v>0.15619841438445439</v>
      </c>
      <c r="H3033" s="2523">
        <v>2.579901468183122</v>
      </c>
      <c r="I3033" s="2521">
        <v>2.4990016171334322</v>
      </c>
      <c r="J3033" s="2524">
        <v>5.8798958599592513E-2</v>
      </c>
    </row>
    <row r="3034" spans="1:10" x14ac:dyDescent="0.2">
      <c r="A3034" s="923" t="s">
        <v>952</v>
      </c>
      <c r="B3034" s="2510">
        <v>0</v>
      </c>
      <c r="C3034" s="2511">
        <v>8061000.0000000028</v>
      </c>
      <c r="D3034" s="2512">
        <v>0</v>
      </c>
      <c r="E3034" s="2513">
        <v>0</v>
      </c>
      <c r="F3034" s="2510">
        <v>0</v>
      </c>
      <c r="G3034" s="2512">
        <v>0</v>
      </c>
      <c r="H3034" s="2513">
        <v>0</v>
      </c>
      <c r="I3034" s="2510">
        <v>0</v>
      </c>
      <c r="J3034" s="2514">
        <v>0</v>
      </c>
    </row>
    <row r="3035" spans="1:10" x14ac:dyDescent="0.2">
      <c r="A3035" s="923" t="s">
        <v>290</v>
      </c>
      <c r="B3035" s="2510">
        <v>2188.2287511633708</v>
      </c>
      <c r="C3035" s="2511">
        <v>12158464</v>
      </c>
      <c r="D3035" s="2512">
        <v>26605.500494784803</v>
      </c>
      <c r="E3035" s="2513">
        <v>11.939289163985645</v>
      </c>
      <c r="F3035" s="2510">
        <v>11.545159301627868</v>
      </c>
      <c r="G3035" s="2512">
        <v>0.16457116916663936</v>
      </c>
      <c r="H3035" s="2513">
        <v>25.29446728638823</v>
      </c>
      <c r="I3035" s="2510">
        <v>24.501290236378189</v>
      </c>
      <c r="J3035" s="2514">
        <v>0.57649036333876003</v>
      </c>
    </row>
    <row r="3036" spans="1:10" x14ac:dyDescent="0.2">
      <c r="A3036" s="923" t="s">
        <v>75</v>
      </c>
      <c r="B3036" s="2510">
        <v>2180.586348836629</v>
      </c>
      <c r="C3036" s="2511">
        <v>13258464</v>
      </c>
      <c r="D3036" s="2512">
        <v>28911.225604941887</v>
      </c>
      <c r="E3036" s="2513">
        <v>11.89759112339552</v>
      </c>
      <c r="F3036" s="2510">
        <v>11.504837761997946</v>
      </c>
      <c r="G3036" s="2512">
        <v>0.16399640334954413</v>
      </c>
      <c r="H3036" s="2513">
        <v>27.486573703694852</v>
      </c>
      <c r="I3036" s="2510">
        <v>26.624657174742588</v>
      </c>
      <c r="J3036" s="2514">
        <v>0.62645102116492324</v>
      </c>
    </row>
    <row r="3037" spans="1:10" x14ac:dyDescent="0.2">
      <c r="A3037" s="923" t="s">
        <v>205</v>
      </c>
      <c r="B3037" s="2510">
        <v>440</v>
      </c>
      <c r="C3037" s="2511">
        <v>3219999.9999999995</v>
      </c>
      <c r="D3037" s="2512">
        <v>1416.7999999999997</v>
      </c>
      <c r="E3037" s="2513">
        <v>2.4007029563800288</v>
      </c>
      <c r="F3037" s="2510">
        <v>2.3214529513953015</v>
      </c>
      <c r="G3037" s="2512">
        <v>3.3091291024680981E-2</v>
      </c>
      <c r="H3037" s="2513">
        <v>1.3469846680155342</v>
      </c>
      <c r="I3037" s="2510">
        <v>1.3047462878476996</v>
      </c>
      <c r="J3037" s="2514">
        <v>3.0699349066500677E-2</v>
      </c>
    </row>
    <row r="3038" spans="1:10" x14ac:dyDescent="0.2">
      <c r="A3038" s="923" t="s">
        <v>93</v>
      </c>
      <c r="B3038" s="2510">
        <v>520</v>
      </c>
      <c r="C3038" s="2511">
        <v>120000</v>
      </c>
      <c r="D3038" s="2512">
        <v>62.4</v>
      </c>
      <c r="E3038" s="2513">
        <v>2.8371944029945797</v>
      </c>
      <c r="F3038" s="2510">
        <v>2.7435353061944467</v>
      </c>
      <c r="G3038" s="2512">
        <v>3.9107889392804795E-2</v>
      </c>
      <c r="H3038" s="2513">
        <v>5.9325129364885189E-2</v>
      </c>
      <c r="I3038" s="2510">
        <v>5.7464828036205874E-2</v>
      </c>
      <c r="J3038" s="2514">
        <v>1.3520887787617467E-3</v>
      </c>
    </row>
    <row r="3039" spans="1:10" x14ac:dyDescent="0.2">
      <c r="A3039" s="897" t="s">
        <v>219</v>
      </c>
      <c r="B3039" s="2510">
        <v>3001.25</v>
      </c>
      <c r="C3039" s="2511">
        <v>934000</v>
      </c>
      <c r="D3039" s="2512">
        <v>2803.1675</v>
      </c>
      <c r="E3039" s="2513">
        <v>16.375249426899003</v>
      </c>
      <c r="F3039" s="2510">
        <v>15.834683341761702</v>
      </c>
      <c r="G3039" s="2512">
        <v>0.22571644815414499</v>
      </c>
      <c r="H3039" s="2513">
        <v>2.6650364514253497</v>
      </c>
      <c r="I3039" s="2510">
        <v>2.5814669606439282</v>
      </c>
      <c r="J3039" s="2514">
        <v>6.0739284002237472E-2</v>
      </c>
    </row>
    <row r="3040" spans="1:10" x14ac:dyDescent="0.2">
      <c r="A3040" s="2515" t="s">
        <v>1839</v>
      </c>
      <c r="B3040" s="2516">
        <v>8330.0650999999998</v>
      </c>
      <c r="C3040" s="2515"/>
      <c r="D3040" s="2517">
        <v>59799.093599726693</v>
      </c>
      <c r="E3040" s="2518">
        <v>45.45002707365478</v>
      </c>
      <c r="F3040" s="2516">
        <v>43.949668662977267</v>
      </c>
      <c r="G3040" s="2517">
        <v>0.6264832010878143</v>
      </c>
      <c r="H3040" s="2518">
        <v>56.852387238888859</v>
      </c>
      <c r="I3040" s="2516">
        <v>55.069625487648622</v>
      </c>
      <c r="J3040" s="2519">
        <v>1.2957321063511833</v>
      </c>
    </row>
    <row r="3041" spans="1:10" x14ac:dyDescent="0.2">
      <c r="A3041" s="923" t="s">
        <v>958</v>
      </c>
      <c r="B3041" s="2510">
        <v>1058.5</v>
      </c>
      <c r="C3041" s="2511">
        <v>2560000.0000000005</v>
      </c>
      <c r="D3041" s="2512">
        <v>2709.7600000000007</v>
      </c>
      <c r="E3041" s="2513">
        <v>5.7753274530187753</v>
      </c>
      <c r="F3041" s="2510">
        <v>5.5846771569361966</v>
      </c>
      <c r="G3041" s="2512">
        <v>7.9607117158238233E-2</v>
      </c>
      <c r="H3041" s="2513">
        <v>2.5762317715992205</v>
      </c>
      <c r="I3041" s="2510">
        <v>2.4954469939004689</v>
      </c>
      <c r="J3041" s="2514">
        <v>5.8715321941304986E-2</v>
      </c>
    </row>
    <row r="3042" spans="1:10" x14ac:dyDescent="0.2">
      <c r="A3042" s="923" t="s">
        <v>959</v>
      </c>
      <c r="B3042" s="2510">
        <v>0</v>
      </c>
      <c r="C3042" s="2511">
        <v>1687000</v>
      </c>
      <c r="D3042" s="2512">
        <v>0</v>
      </c>
      <c r="E3042" s="2513">
        <v>0</v>
      </c>
      <c r="F3042" s="2510">
        <v>0</v>
      </c>
      <c r="G3042" s="2512">
        <v>0</v>
      </c>
      <c r="H3042" s="2513">
        <v>0</v>
      </c>
      <c r="I3042" s="2510">
        <v>0</v>
      </c>
      <c r="J3042" s="2514">
        <v>0</v>
      </c>
    </row>
    <row r="3043" spans="1:10" x14ac:dyDescent="0.2">
      <c r="A3043" s="923" t="s">
        <v>960</v>
      </c>
      <c r="B3043" s="2510">
        <v>126</v>
      </c>
      <c r="C3043" s="2511">
        <v>1100000</v>
      </c>
      <c r="D3043" s="2512">
        <v>138.6</v>
      </c>
      <c r="E3043" s="2513">
        <v>0.68747402841791749</v>
      </c>
      <c r="F3043" s="2510">
        <v>0.66477970880865445</v>
      </c>
      <c r="G3043" s="2512">
        <v>9.4761424297950085E-3</v>
      </c>
      <c r="H3043" s="2513">
        <v>0.13177023926238923</v>
      </c>
      <c r="I3043" s="2510">
        <v>0.12763822381118806</v>
      </c>
      <c r="J3043" s="2514">
        <v>3.0031971912881099E-3</v>
      </c>
    </row>
    <row r="3044" spans="1:10" x14ac:dyDescent="0.2">
      <c r="A3044" s="923" t="s">
        <v>962</v>
      </c>
      <c r="B3044" s="2510">
        <v>12</v>
      </c>
      <c r="C3044" s="2511">
        <v>1265000.0000000002</v>
      </c>
      <c r="D3044" s="2512">
        <v>15.180000000000003</v>
      </c>
      <c r="E3044" s="2513">
        <v>6.5473716992182615E-2</v>
      </c>
      <c r="F3044" s="2510">
        <v>6.3312353219871859E-2</v>
      </c>
      <c r="G3044" s="2512">
        <v>9.0248975521857228E-4</v>
      </c>
      <c r="H3044" s="2513">
        <v>1.4431978585880729E-2</v>
      </c>
      <c r="I3044" s="2510">
        <v>1.3979424512653932E-2</v>
      </c>
      <c r="J3044" s="2514">
        <v>3.289215971410788E-4</v>
      </c>
    </row>
    <row r="3045" spans="1:10" x14ac:dyDescent="0.2">
      <c r="A3045" s="923" t="s">
        <v>963</v>
      </c>
      <c r="B3045" s="2510">
        <v>0</v>
      </c>
      <c r="C3045" s="2511">
        <v>1750000</v>
      </c>
      <c r="D3045" s="2512">
        <v>0</v>
      </c>
      <c r="E3045" s="2513">
        <v>0</v>
      </c>
      <c r="F3045" s="2510">
        <v>0</v>
      </c>
      <c r="G3045" s="2512">
        <v>0</v>
      </c>
      <c r="H3045" s="2513">
        <v>0</v>
      </c>
      <c r="I3045" s="2510">
        <v>0</v>
      </c>
      <c r="J3045" s="2514">
        <v>0</v>
      </c>
    </row>
    <row r="3046" spans="1:10" x14ac:dyDescent="0.2">
      <c r="A3046" s="2159" t="s">
        <v>1497</v>
      </c>
      <c r="B3046" s="2510">
        <v>0</v>
      </c>
      <c r="C3046" s="2511">
        <v>5000000</v>
      </c>
      <c r="D3046" s="2512">
        <v>0</v>
      </c>
      <c r="E3046" s="2513">
        <v>0</v>
      </c>
      <c r="F3046" s="2510">
        <v>0</v>
      </c>
      <c r="G3046" s="2512">
        <v>0</v>
      </c>
      <c r="H3046" s="2513">
        <v>0</v>
      </c>
      <c r="I3046" s="2510">
        <v>0</v>
      </c>
      <c r="J3046" s="2514">
        <v>0</v>
      </c>
    </row>
    <row r="3047" spans="1:10" x14ac:dyDescent="0.2">
      <c r="A3047" s="2159" t="s">
        <v>1577</v>
      </c>
      <c r="B3047" s="2510">
        <v>0</v>
      </c>
      <c r="C3047" s="2511">
        <v>1749999.9999999998</v>
      </c>
      <c r="D3047" s="2512">
        <v>0</v>
      </c>
      <c r="E3047" s="2513">
        <v>0</v>
      </c>
      <c r="F3047" s="2510">
        <v>0</v>
      </c>
      <c r="G3047" s="2512">
        <v>0</v>
      </c>
      <c r="H3047" s="2513">
        <v>0</v>
      </c>
      <c r="I3047" s="2510">
        <v>0</v>
      </c>
      <c r="J3047" s="2514">
        <v>0</v>
      </c>
    </row>
    <row r="3048" spans="1:10" x14ac:dyDescent="0.2">
      <c r="A3048" s="923" t="s">
        <v>961</v>
      </c>
      <c r="B3048" s="2510">
        <v>0</v>
      </c>
      <c r="C3048" s="2511">
        <v>1321000</v>
      </c>
      <c r="D3048" s="2512">
        <v>0</v>
      </c>
      <c r="E3048" s="2513">
        <v>0</v>
      </c>
      <c r="F3048" s="2510">
        <v>0</v>
      </c>
      <c r="G3048" s="2512">
        <v>0</v>
      </c>
      <c r="H3048" s="2513">
        <v>0</v>
      </c>
      <c r="I3048" s="2510">
        <v>0</v>
      </c>
      <c r="J3048" s="2514">
        <v>0</v>
      </c>
    </row>
    <row r="3049" spans="1:10" x14ac:dyDescent="0.2">
      <c r="A3049" s="923" t="s">
        <v>966</v>
      </c>
      <c r="B3049" s="2510">
        <v>176</v>
      </c>
      <c r="C3049" s="2511">
        <v>2879999.9999999995</v>
      </c>
      <c r="D3049" s="2512">
        <v>506.87999999999994</v>
      </c>
      <c r="E3049" s="2513">
        <v>0.96028118255201167</v>
      </c>
      <c r="F3049" s="2510">
        <v>0.92858118055812056</v>
      </c>
      <c r="G3049" s="2512">
        <v>1.3236516409872393E-2</v>
      </c>
      <c r="H3049" s="2513">
        <v>0.481902589302452</v>
      </c>
      <c r="I3049" s="2510">
        <v>0.46679121850948768</v>
      </c>
      <c r="J3049" s="2514">
        <v>1.0983121156710801E-2</v>
      </c>
    </row>
    <row r="3050" spans="1:10" x14ac:dyDescent="0.2">
      <c r="A3050" s="923" t="s">
        <v>965</v>
      </c>
      <c r="B3050" s="2510">
        <v>0</v>
      </c>
      <c r="C3050" s="2511">
        <v>1976000.0000000002</v>
      </c>
      <c r="D3050" s="2512">
        <v>0</v>
      </c>
      <c r="E3050" s="2513">
        <v>0</v>
      </c>
      <c r="F3050" s="2510">
        <v>0</v>
      </c>
      <c r="G3050" s="2512">
        <v>0</v>
      </c>
      <c r="H3050" s="2513">
        <v>0</v>
      </c>
      <c r="I3050" s="2510">
        <v>0</v>
      </c>
      <c r="J3050" s="2514">
        <v>0</v>
      </c>
    </row>
    <row r="3051" spans="1:10" x14ac:dyDescent="0.2">
      <c r="A3051" s="923" t="s">
        <v>1010</v>
      </c>
      <c r="B3051" s="2510">
        <v>14</v>
      </c>
      <c r="C3051" s="2511">
        <v>1299999.9999999998</v>
      </c>
      <c r="D3051" s="2512">
        <v>18.199999999999996</v>
      </c>
      <c r="E3051" s="2513">
        <v>7.6386003157546387E-2</v>
      </c>
      <c r="F3051" s="2510">
        <v>7.3864412089850492E-2</v>
      </c>
      <c r="G3051" s="2512">
        <v>1.0529047144216676E-3</v>
      </c>
      <c r="H3051" s="2513">
        <v>1.7303162731424845E-2</v>
      </c>
      <c r="I3051" s="2510">
        <v>1.6760574843893376E-2</v>
      </c>
      <c r="J3051" s="2514">
        <v>3.9435922713884267E-4</v>
      </c>
    </row>
    <row r="3052" spans="1:10" x14ac:dyDescent="0.2">
      <c r="A3052" s="923" t="s">
        <v>1011</v>
      </c>
      <c r="B3052" s="2510">
        <v>0</v>
      </c>
      <c r="C3052" s="2511">
        <v>1674000</v>
      </c>
      <c r="D3052" s="2512">
        <v>0</v>
      </c>
      <c r="E3052" s="2513">
        <v>0</v>
      </c>
      <c r="F3052" s="2510">
        <v>0</v>
      </c>
      <c r="G3052" s="2512">
        <v>0</v>
      </c>
      <c r="H3052" s="2513">
        <v>0</v>
      </c>
      <c r="I3052" s="2510">
        <v>0</v>
      </c>
      <c r="J3052" s="2514">
        <v>0</v>
      </c>
    </row>
    <row r="3053" spans="1:10" x14ac:dyDescent="0.2">
      <c r="A3053" s="923" t="s">
        <v>967</v>
      </c>
      <c r="B3053" s="2510">
        <v>266</v>
      </c>
      <c r="C3053" s="2511">
        <v>2320999.9999999995</v>
      </c>
      <c r="D3053" s="2512">
        <v>617.38599999999985</v>
      </c>
      <c r="E3053" s="2513">
        <v>1.4513340599933813</v>
      </c>
      <c r="F3053" s="2510">
        <v>1.4034238297071595</v>
      </c>
      <c r="G3053" s="2512">
        <v>2.0005189574011685E-2</v>
      </c>
      <c r="H3053" s="2513">
        <v>0.58696321022546483</v>
      </c>
      <c r="I3053" s="2510">
        <v>0.56855737695450304</v>
      </c>
      <c r="J3053" s="2514">
        <v>1.3377575044304479E-2</v>
      </c>
    </row>
    <row r="3054" spans="1:10" x14ac:dyDescent="0.2">
      <c r="A3054" s="923" t="s">
        <v>968</v>
      </c>
      <c r="B3054" s="2510">
        <v>0</v>
      </c>
      <c r="C3054" s="2511">
        <v>1335000.0000000002</v>
      </c>
      <c r="D3054" s="2512">
        <v>0</v>
      </c>
      <c r="E3054" s="2513">
        <v>0</v>
      </c>
      <c r="F3054" s="2510">
        <v>0</v>
      </c>
      <c r="G3054" s="2512">
        <v>0</v>
      </c>
      <c r="H3054" s="2513">
        <v>0</v>
      </c>
      <c r="I3054" s="2510">
        <v>0</v>
      </c>
      <c r="J3054" s="2514">
        <v>0</v>
      </c>
    </row>
    <row r="3055" spans="1:10" x14ac:dyDescent="0.2">
      <c r="A3055" s="923" t="s">
        <v>969</v>
      </c>
      <c r="B3055" s="2510">
        <v>0</v>
      </c>
      <c r="C3055" s="2511">
        <v>1774999.9999999998</v>
      </c>
      <c r="D3055" s="2512">
        <v>0</v>
      </c>
      <c r="E3055" s="2513">
        <v>0</v>
      </c>
      <c r="F3055" s="2510">
        <v>0</v>
      </c>
      <c r="G3055" s="2512">
        <v>0</v>
      </c>
      <c r="H3055" s="2513">
        <v>0</v>
      </c>
      <c r="I3055" s="2510">
        <v>0</v>
      </c>
      <c r="J3055" s="2514">
        <v>0</v>
      </c>
    </row>
    <row r="3056" spans="1:10" x14ac:dyDescent="0.2">
      <c r="A3056" s="923" t="s">
        <v>970</v>
      </c>
      <c r="B3056" s="2510">
        <v>273</v>
      </c>
      <c r="C3056" s="2511">
        <v>1821999.9999999995</v>
      </c>
      <c r="D3056" s="2512">
        <v>497.40599999999989</v>
      </c>
      <c r="E3056" s="2513">
        <v>1.4895270615721545</v>
      </c>
      <c r="F3056" s="2510">
        <v>1.4403560357520848</v>
      </c>
      <c r="G3056" s="2512">
        <v>2.0531641931222516E-2</v>
      </c>
      <c r="H3056" s="2513">
        <v>0.47289543744984103</v>
      </c>
      <c r="I3056" s="2510">
        <v>0.45806651048360592</v>
      </c>
      <c r="J3056" s="2514">
        <v>1.077783767770457E-2</v>
      </c>
    </row>
    <row r="3057" spans="1:10" x14ac:dyDescent="0.2">
      <c r="A3057" s="923" t="s">
        <v>971</v>
      </c>
      <c r="B3057" s="2510">
        <v>0</v>
      </c>
      <c r="C3057" s="2511">
        <v>1470000</v>
      </c>
      <c r="D3057" s="2512">
        <v>0</v>
      </c>
      <c r="E3057" s="2513">
        <v>0</v>
      </c>
      <c r="F3057" s="2510">
        <v>0</v>
      </c>
      <c r="G3057" s="2512">
        <v>0</v>
      </c>
      <c r="H3057" s="2513">
        <v>0</v>
      </c>
      <c r="I3057" s="2510">
        <v>0</v>
      </c>
      <c r="J3057" s="2514">
        <v>0</v>
      </c>
    </row>
    <row r="3058" spans="1:10" x14ac:dyDescent="0.2">
      <c r="A3058" s="923" t="s">
        <v>972</v>
      </c>
      <c r="B3058" s="2510">
        <v>0</v>
      </c>
      <c r="C3058" s="2511">
        <v>1270000</v>
      </c>
      <c r="D3058" s="2512">
        <v>0</v>
      </c>
      <c r="E3058" s="2513">
        <v>0</v>
      </c>
      <c r="F3058" s="2510">
        <v>0</v>
      </c>
      <c r="G3058" s="2512">
        <v>0</v>
      </c>
      <c r="H3058" s="2513">
        <v>0</v>
      </c>
      <c r="I3058" s="2510">
        <v>0</v>
      </c>
      <c r="J3058" s="2514">
        <v>0</v>
      </c>
    </row>
    <row r="3059" spans="1:10" x14ac:dyDescent="0.2">
      <c r="A3059" s="923" t="s">
        <v>973</v>
      </c>
      <c r="B3059" s="2510">
        <v>5120</v>
      </c>
      <c r="C3059" s="2511">
        <v>7096999.9999999981</v>
      </c>
      <c r="D3059" s="2512">
        <v>36336.639999999992</v>
      </c>
      <c r="E3059" s="2513">
        <v>27.935452583331248</v>
      </c>
      <c r="F3059" s="2510">
        <v>27.013270707145328</v>
      </c>
      <c r="G3059" s="2512">
        <v>0.38506229555992416</v>
      </c>
      <c r="H3059" s="2513">
        <v>34.546087639186887</v>
      </c>
      <c r="I3059" s="2510">
        <v>33.462800785473071</v>
      </c>
      <c r="J3059" s="2514">
        <v>0.78734556413309653</v>
      </c>
    </row>
    <row r="3060" spans="1:10" x14ac:dyDescent="0.2">
      <c r="A3060" s="923" t="s">
        <v>293</v>
      </c>
      <c r="B3060" s="2510">
        <v>85.5</v>
      </c>
      <c r="C3060" s="2511">
        <v>1855999.9999999998</v>
      </c>
      <c r="D3060" s="2512">
        <v>158.68799999999996</v>
      </c>
      <c r="E3060" s="2513">
        <v>0.46650023356930115</v>
      </c>
      <c r="F3060" s="2510">
        <v>0.45110051669158696</v>
      </c>
      <c r="G3060" s="2512">
        <v>6.4302395059323281E-3</v>
      </c>
      <c r="H3060" s="2513">
        <v>0.15086836744639265</v>
      </c>
      <c r="I3060" s="2510">
        <v>0.14613747806745891</v>
      </c>
      <c r="J3060" s="2514">
        <v>3.438465771220256E-3</v>
      </c>
    </row>
    <row r="3061" spans="1:10" x14ac:dyDescent="0.2">
      <c r="A3061" s="897" t="s">
        <v>975</v>
      </c>
      <c r="B3061" s="2510">
        <v>0</v>
      </c>
      <c r="C3061" s="2511">
        <v>1652000.0000000005</v>
      </c>
      <c r="D3061" s="2512">
        <v>0</v>
      </c>
      <c r="E3061" s="2513">
        <v>0</v>
      </c>
      <c r="F3061" s="2510">
        <v>0</v>
      </c>
      <c r="G3061" s="2512">
        <v>0</v>
      </c>
      <c r="H3061" s="2513">
        <v>0</v>
      </c>
      <c r="I3061" s="2510">
        <v>0</v>
      </c>
      <c r="J3061" s="2514">
        <v>0</v>
      </c>
    </row>
    <row r="3062" spans="1:10" x14ac:dyDescent="0.2">
      <c r="A3062" s="923" t="s">
        <v>1161</v>
      </c>
      <c r="B3062" s="2510">
        <v>0</v>
      </c>
      <c r="C3062" s="2511">
        <v>0</v>
      </c>
      <c r="D3062" s="2512">
        <v>0</v>
      </c>
      <c r="E3062" s="2513">
        <v>0</v>
      </c>
      <c r="F3062" s="2510">
        <v>0</v>
      </c>
      <c r="G3062" s="2512">
        <v>0</v>
      </c>
      <c r="H3062" s="2513">
        <v>0</v>
      </c>
      <c r="I3062" s="2510">
        <v>0</v>
      </c>
      <c r="J3062" s="2514">
        <v>0</v>
      </c>
    </row>
    <row r="3063" spans="1:10" x14ac:dyDescent="0.2">
      <c r="A3063" s="2515" t="s">
        <v>294</v>
      </c>
      <c r="B3063" s="2516">
        <v>7131</v>
      </c>
      <c r="C3063" s="2515"/>
      <c r="D3063" s="2517">
        <v>40998.74</v>
      </c>
      <c r="E3063" s="2518">
        <v>38.90775632260452</v>
      </c>
      <c r="F3063" s="2516">
        <v>37.623365900908851</v>
      </c>
      <c r="G3063" s="2517">
        <v>0.53630453703863656</v>
      </c>
      <c r="H3063" s="2518">
        <v>38.97845439578996</v>
      </c>
      <c r="I3063" s="2516">
        <v>37.756178586556331</v>
      </c>
      <c r="J3063" s="2519">
        <v>0.88836436373990968</v>
      </c>
    </row>
    <row r="3064" spans="1:10" x14ac:dyDescent="0.2">
      <c r="A3064" s="2520" t="s">
        <v>1840</v>
      </c>
      <c r="B3064" s="2521">
        <v>15461.0651</v>
      </c>
      <c r="C3064" s="2520"/>
      <c r="D3064" s="2522">
        <v>100797.8335997267</v>
      </c>
      <c r="E3064" s="2523">
        <v>84.357783396259293</v>
      </c>
      <c r="F3064" s="2521">
        <v>81.573034563886111</v>
      </c>
      <c r="G3064" s="2522">
        <v>1.1627877381264509</v>
      </c>
      <c r="H3064" s="2523">
        <v>95.830841634678819</v>
      </c>
      <c r="I3064" s="2521">
        <v>92.825804074204953</v>
      </c>
      <c r="J3064" s="2524">
        <v>2.184096470091093</v>
      </c>
    </row>
    <row r="3065" spans="1:10" x14ac:dyDescent="0.2">
      <c r="A3065" s="2525" t="s">
        <v>200</v>
      </c>
      <c r="B3065" s="2526">
        <v>18327.965100000001</v>
      </c>
      <c r="C3065" s="2527"/>
      <c r="D3065" s="2528">
        <v>105183.08289932669</v>
      </c>
      <c r="E3065" s="2529">
        <v>99.999999999999986</v>
      </c>
      <c r="F3065" s="2526">
        <v>96.698883351057006</v>
      </c>
      <c r="G3065" s="2528">
        <v>1.378400061396128</v>
      </c>
      <c r="H3065" s="2529">
        <v>100.00000000000001</v>
      </c>
      <c r="I3065" s="2526">
        <v>96.864227101406968</v>
      </c>
      <c r="J3065" s="2530">
        <v>2.2791164439702913</v>
      </c>
    </row>
    <row r="3066" spans="1:10" x14ac:dyDescent="0.2">
      <c r="A3066" s="2550" t="s">
        <v>1857</v>
      </c>
      <c r="B3066" s="2510"/>
      <c r="C3066" s="2509"/>
      <c r="D3066" s="2512"/>
      <c r="E3066" s="2513"/>
      <c r="F3066" s="2510">
        <v>0</v>
      </c>
      <c r="G3066" s="2512"/>
      <c r="H3066" s="2513"/>
      <c r="I3066" s="2510">
        <v>0</v>
      </c>
      <c r="J3066" s="2514">
        <v>0</v>
      </c>
    </row>
    <row r="3067" spans="1:10" x14ac:dyDescent="0.2">
      <c r="A3067" s="2160" t="s">
        <v>1841</v>
      </c>
      <c r="B3067" s="2510">
        <v>0</v>
      </c>
      <c r="C3067" s="2511">
        <v>6074131.1697809063</v>
      </c>
      <c r="D3067" s="2512">
        <v>0</v>
      </c>
      <c r="E3067" s="2513">
        <v>0</v>
      </c>
      <c r="F3067" s="2510">
        <v>0</v>
      </c>
      <c r="G3067" s="2512">
        <v>0</v>
      </c>
      <c r="H3067" s="2513">
        <v>0</v>
      </c>
      <c r="I3067" s="2510">
        <v>0</v>
      </c>
      <c r="J3067" s="2514">
        <v>0</v>
      </c>
    </row>
    <row r="3068" spans="1:10" x14ac:dyDescent="0.2">
      <c r="A3068" s="2160" t="s">
        <v>1842</v>
      </c>
      <c r="B3068" s="2510">
        <v>350.4</v>
      </c>
      <c r="C3068" s="2511">
        <v>1319748.8219296124</v>
      </c>
      <c r="D3068" s="2512">
        <v>462.43998720413617</v>
      </c>
      <c r="E3068" s="2513">
        <v>69.984541085958739</v>
      </c>
      <c r="F3068" s="2510">
        <v>1.8487207140202582</v>
      </c>
      <c r="G3068" s="2512">
        <v>2.635270085238231E-2</v>
      </c>
      <c r="H3068" s="2513">
        <v>31.781110541696261</v>
      </c>
      <c r="I3068" s="2510">
        <v>0.42586593496395719</v>
      </c>
      <c r="J3068" s="2514">
        <v>1.0020190986369202E-2</v>
      </c>
    </row>
    <row r="3069" spans="1:10" x14ac:dyDescent="0.2">
      <c r="A3069" s="2547" t="s">
        <v>316</v>
      </c>
      <c r="B3069" s="2516">
        <v>350.4</v>
      </c>
      <c r="C3069" s="2515"/>
      <c r="D3069" s="2517">
        <v>462.43998720413617</v>
      </c>
      <c r="E3069" s="2518">
        <v>69.984541085958739</v>
      </c>
      <c r="F3069" s="2516">
        <v>1.8487207140202582</v>
      </c>
      <c r="G3069" s="2517">
        <v>2.635270085238231E-2</v>
      </c>
      <c r="H3069" s="2518">
        <v>31.781110541696261</v>
      </c>
      <c r="I3069" s="2516">
        <v>0.42586593496395719</v>
      </c>
      <c r="J3069" s="2519">
        <v>1.0020190986369202E-2</v>
      </c>
    </row>
    <row r="3070" spans="1:10" x14ac:dyDescent="0.2">
      <c r="A3070" s="2160" t="s">
        <v>1843</v>
      </c>
      <c r="B3070" s="2510">
        <v>0</v>
      </c>
      <c r="C3070" s="2511">
        <v>7593939.7198018646</v>
      </c>
      <c r="D3070" s="2512">
        <v>0</v>
      </c>
      <c r="E3070" s="2513">
        <v>0</v>
      </c>
      <c r="F3070" s="2510">
        <v>0</v>
      </c>
      <c r="G3070" s="2512">
        <v>0</v>
      </c>
      <c r="H3070" s="2513">
        <v>0</v>
      </c>
      <c r="I3070" s="2510">
        <v>0</v>
      </c>
      <c r="J3070" s="2514">
        <v>0</v>
      </c>
    </row>
    <row r="3071" spans="1:10" x14ac:dyDescent="0.2">
      <c r="A3071" s="2547" t="s">
        <v>322</v>
      </c>
      <c r="B3071" s="2516">
        <v>0</v>
      </c>
      <c r="C3071" s="2531"/>
      <c r="D3071" s="2517">
        <v>0</v>
      </c>
      <c r="E3071" s="2518">
        <v>0</v>
      </c>
      <c r="F3071" s="2516">
        <v>0</v>
      </c>
      <c r="G3071" s="2517">
        <v>0</v>
      </c>
      <c r="H3071" s="2518">
        <v>0</v>
      </c>
      <c r="I3071" s="2516">
        <v>0</v>
      </c>
      <c r="J3071" s="2519">
        <v>0</v>
      </c>
    </row>
    <row r="3072" spans="1:10" x14ac:dyDescent="0.2">
      <c r="A3072" s="2160" t="s">
        <v>1543</v>
      </c>
      <c r="B3072" s="2510">
        <v>36.432000000000002</v>
      </c>
      <c r="C3072" s="2511">
        <v>8640000</v>
      </c>
      <c r="D3072" s="2512">
        <v>314.77247999999997</v>
      </c>
      <c r="E3072" s="2513">
        <v>7.2764748882524239</v>
      </c>
      <c r="F3072" s="2510">
        <v>0.19221630437553097</v>
      </c>
      <c r="G3072" s="2512">
        <v>2.7399588968435853E-3</v>
      </c>
      <c r="H3072" s="2513">
        <v>21.632685881785264</v>
      </c>
      <c r="I3072" s="2510">
        <v>0.28987734669439186</v>
      </c>
      <c r="J3072" s="2514">
        <v>6.8205182383174077E-3</v>
      </c>
    </row>
    <row r="3073" spans="1:10" x14ac:dyDescent="0.2">
      <c r="A3073" s="2160" t="s">
        <v>212</v>
      </c>
      <c r="B3073" s="2510">
        <v>108.75</v>
      </c>
      <c r="C3073" s="2511">
        <v>4816000</v>
      </c>
      <c r="D3073" s="2512">
        <v>523.74</v>
      </c>
      <c r="E3073" s="2513">
        <v>21.720373410667847</v>
      </c>
      <c r="F3073" s="2510">
        <v>0.57376820105508863</v>
      </c>
      <c r="G3073" s="2512">
        <v>8.1788134066683119E-3</v>
      </c>
      <c r="H3073" s="2513">
        <v>35.993943637405074</v>
      </c>
      <c r="I3073" s="2510">
        <v>0.48231777300773176</v>
      </c>
      <c r="J3073" s="2514">
        <v>1.1348445144049313E-2</v>
      </c>
    </row>
    <row r="3074" spans="1:10" x14ac:dyDescent="0.2">
      <c r="A3074" s="2547" t="s">
        <v>317</v>
      </c>
      <c r="B3074" s="2516">
        <v>145.18200000000002</v>
      </c>
      <c r="C3074" s="2531"/>
      <c r="D3074" s="2517">
        <v>838.51247999999998</v>
      </c>
      <c r="E3074" s="2518">
        <v>28.996848298920273</v>
      </c>
      <c r="F3074" s="2516">
        <v>0.7659845054306198</v>
      </c>
      <c r="G3074" s="2517">
        <v>1.0918772303511896E-2</v>
      </c>
      <c r="H3074" s="2518">
        <v>57.626629519190331</v>
      </c>
      <c r="I3074" s="2516">
        <v>0.77219511970212362</v>
      </c>
      <c r="J3074" s="2519">
        <v>1.8168963382366721E-2</v>
      </c>
    </row>
    <row r="3075" spans="1:10" x14ac:dyDescent="0.2">
      <c r="A3075" s="2160" t="s">
        <v>1844</v>
      </c>
      <c r="B3075" s="2510">
        <v>5.0999999999999996</v>
      </c>
      <c r="C3075" s="2511">
        <v>30220717.109895468</v>
      </c>
      <c r="D3075" s="2512">
        <v>154.12565726046688</v>
      </c>
      <c r="E3075" s="2513">
        <v>1.0186106151209748</v>
      </c>
      <c r="F3075" s="2510">
        <v>2.6907750118445536E-2</v>
      </c>
      <c r="G3075" s="2512">
        <v>3.8355814596789314E-4</v>
      </c>
      <c r="H3075" s="2513">
        <v>10.59225993911341</v>
      </c>
      <c r="I3075" s="2510">
        <v>0.14193596779551176</v>
      </c>
      <c r="J3075" s="2514">
        <v>3.3396085208518616E-3</v>
      </c>
    </row>
    <row r="3076" spans="1:10" x14ac:dyDescent="0.2">
      <c r="A3076" s="2547" t="s">
        <v>318</v>
      </c>
      <c r="B3076" s="2516">
        <v>5.0999999999999996</v>
      </c>
      <c r="C3076" s="2515"/>
      <c r="D3076" s="2517">
        <v>154.12565726046688</v>
      </c>
      <c r="E3076" s="2518">
        <v>1.0186106151209748</v>
      </c>
      <c r="F3076" s="2516">
        <v>2.6907750118445536E-2</v>
      </c>
      <c r="G3076" s="2517">
        <v>3.8355814596789314E-4</v>
      </c>
      <c r="H3076" s="2518">
        <v>10.59225993911341</v>
      </c>
      <c r="I3076" s="2516">
        <v>0.14193596779551176</v>
      </c>
      <c r="J3076" s="2519">
        <v>3.3396085208518616E-3</v>
      </c>
    </row>
    <row r="3077" spans="1:10" x14ac:dyDescent="0.2">
      <c r="A3077" s="2525" t="s">
        <v>136</v>
      </c>
      <c r="B3077" s="2526">
        <v>500.68200000000002</v>
      </c>
      <c r="C3077" s="2527"/>
      <c r="D3077" s="2528">
        <v>1455.078124464603</v>
      </c>
      <c r="E3077" s="2529">
        <v>99.999999999999986</v>
      </c>
      <c r="F3077" s="2526">
        <v>2.6416129695693238</v>
      </c>
      <c r="G3077" s="2528">
        <v>3.7655031301862096E-2</v>
      </c>
      <c r="H3077" s="2529">
        <v>100</v>
      </c>
      <c r="I3077" s="2526">
        <v>1.3399970224615925</v>
      </c>
      <c r="J3077" s="2530">
        <v>3.1528762889587787E-2</v>
      </c>
    </row>
    <row r="3078" spans="1:10" x14ac:dyDescent="0.2">
      <c r="A3078" s="2550" t="s">
        <v>1858</v>
      </c>
      <c r="B3078" s="2510"/>
      <c r="C3078" s="2509"/>
      <c r="D3078" s="2512"/>
      <c r="E3078" s="2513"/>
      <c r="F3078" s="2510">
        <v>0</v>
      </c>
      <c r="G3078" s="2512"/>
      <c r="H3078" s="2513"/>
      <c r="I3078" s="2510">
        <v>0</v>
      </c>
      <c r="J3078" s="2514">
        <v>0</v>
      </c>
    </row>
    <row r="3079" spans="1:10" x14ac:dyDescent="0.2">
      <c r="A3079" s="2159" t="s">
        <v>1545</v>
      </c>
      <c r="B3079" s="2510">
        <v>0</v>
      </c>
      <c r="C3079" s="2511">
        <v>8600000</v>
      </c>
      <c r="D3079" s="2512">
        <v>0</v>
      </c>
      <c r="E3079" s="2513">
        <v>0</v>
      </c>
      <c r="F3079" s="2510">
        <v>0</v>
      </c>
      <c r="G3079" s="2512">
        <v>0</v>
      </c>
      <c r="H3079" s="2513">
        <v>0</v>
      </c>
      <c r="I3079" s="2510">
        <v>0</v>
      </c>
      <c r="J3079" s="2514">
        <v>0</v>
      </c>
    </row>
    <row r="3080" spans="1:10" x14ac:dyDescent="0.2">
      <c r="A3080" s="2159" t="s">
        <v>214</v>
      </c>
      <c r="B3080" s="2510">
        <v>0</v>
      </c>
      <c r="C3080" s="2511">
        <v>6300000</v>
      </c>
      <c r="D3080" s="2512">
        <v>0</v>
      </c>
      <c r="E3080" s="2513">
        <v>0</v>
      </c>
      <c r="F3080" s="2510">
        <v>0</v>
      </c>
      <c r="G3080" s="2512">
        <v>0</v>
      </c>
      <c r="H3080" s="2513">
        <v>0</v>
      </c>
      <c r="I3080" s="2510">
        <v>0</v>
      </c>
      <c r="J3080" s="2514">
        <v>0</v>
      </c>
    </row>
    <row r="3081" spans="1:10" x14ac:dyDescent="0.2">
      <c r="A3081" s="2159" t="s">
        <v>215</v>
      </c>
      <c r="B3081" s="2510">
        <v>0</v>
      </c>
      <c r="C3081" s="2511">
        <v>6000000</v>
      </c>
      <c r="D3081" s="2512">
        <v>0</v>
      </c>
      <c r="E3081" s="2513">
        <v>0</v>
      </c>
      <c r="F3081" s="2510">
        <v>0</v>
      </c>
      <c r="G3081" s="2512">
        <v>0</v>
      </c>
      <c r="H3081" s="2513">
        <v>0</v>
      </c>
      <c r="I3081" s="2510">
        <v>0</v>
      </c>
      <c r="J3081" s="2514">
        <v>0</v>
      </c>
    </row>
    <row r="3082" spans="1:10" x14ac:dyDescent="0.2">
      <c r="A3082" s="2159" t="s">
        <v>216</v>
      </c>
      <c r="B3082" s="2510">
        <v>125</v>
      </c>
      <c r="C3082" s="2511">
        <v>15600000</v>
      </c>
      <c r="D3082" s="2512">
        <v>1950</v>
      </c>
      <c r="E3082" s="2513">
        <v>100</v>
      </c>
      <c r="F3082" s="2510">
        <v>0.65950367937366516</v>
      </c>
      <c r="G3082" s="2512">
        <v>9.4009349501934618E-3</v>
      </c>
      <c r="H3082" s="2513">
        <v>100</v>
      </c>
      <c r="I3082" s="2510">
        <v>1.7957758761314335</v>
      </c>
      <c r="J3082" s="2514">
        <v>4.2252774336304574E-2</v>
      </c>
    </row>
    <row r="3083" spans="1:10" x14ac:dyDescent="0.2">
      <c r="A3083" s="2159" t="s">
        <v>1547</v>
      </c>
      <c r="B3083" s="2510">
        <v>0</v>
      </c>
      <c r="C3083" s="2511">
        <v>8000000</v>
      </c>
      <c r="D3083" s="2512">
        <v>0</v>
      </c>
      <c r="E3083" s="2513">
        <v>0</v>
      </c>
      <c r="F3083" s="2510">
        <v>0</v>
      </c>
      <c r="G3083" s="2512">
        <v>0</v>
      </c>
      <c r="H3083" s="2513">
        <v>0</v>
      </c>
      <c r="I3083" s="2510">
        <v>0</v>
      </c>
      <c r="J3083" s="2514">
        <v>0</v>
      </c>
    </row>
    <row r="3084" spans="1:10" x14ac:dyDescent="0.2">
      <c r="A3084" s="2159" t="s">
        <v>1548</v>
      </c>
      <c r="B3084" s="2510">
        <v>0</v>
      </c>
      <c r="C3084" s="2511">
        <v>6000000</v>
      </c>
      <c r="D3084" s="2512">
        <v>0</v>
      </c>
      <c r="E3084" s="2513">
        <v>0</v>
      </c>
      <c r="F3084" s="2510">
        <v>0</v>
      </c>
      <c r="G3084" s="2512">
        <v>0</v>
      </c>
      <c r="H3084" s="2513">
        <v>0</v>
      </c>
      <c r="I3084" s="2510">
        <v>0</v>
      </c>
      <c r="J3084" s="2514">
        <v>0</v>
      </c>
    </row>
    <row r="3085" spans="1:10" x14ac:dyDescent="0.2">
      <c r="A3085" s="2525" t="s">
        <v>128</v>
      </c>
      <c r="B3085" s="2526">
        <v>125</v>
      </c>
      <c r="C3085" s="2527"/>
      <c r="D3085" s="2528">
        <v>1950</v>
      </c>
      <c r="E3085" s="2529">
        <v>100</v>
      </c>
      <c r="F3085" s="2526">
        <v>0.65950367937366516</v>
      </c>
      <c r="G3085" s="2528">
        <v>9.4009349501934618E-3</v>
      </c>
      <c r="H3085" s="2529">
        <v>100</v>
      </c>
      <c r="I3085" s="2526">
        <v>1.7957758761314335</v>
      </c>
      <c r="J3085" s="2530">
        <v>4.2252774336304574E-2</v>
      </c>
    </row>
    <row r="3086" spans="1:10" ht="14.25" thickBot="1" x14ac:dyDescent="0.25">
      <c r="A3086" s="2533" t="s">
        <v>1845</v>
      </c>
      <c r="B3086" s="2526">
        <v>18953.647100000002</v>
      </c>
      <c r="C3086" s="2534"/>
      <c r="D3086" s="2528">
        <v>108588.1610237913</v>
      </c>
      <c r="E3086" s="2535"/>
      <c r="F3086" s="2536">
        <v>100</v>
      </c>
      <c r="G3086" s="2537">
        <v>1.4254560276481838</v>
      </c>
      <c r="H3086" s="2538"/>
      <c r="I3086" s="2536">
        <v>99.999999999999986</v>
      </c>
      <c r="J3086" s="2539">
        <v>2.3528979811961834</v>
      </c>
    </row>
    <row r="3087" spans="1:10" ht="15" thickBot="1" x14ac:dyDescent="0.25">
      <c r="A3087" s="2540" t="s">
        <v>1846</v>
      </c>
      <c r="B3087" s="2541">
        <v>1329654.982852824</v>
      </c>
      <c r="C3087" s="2542"/>
      <c r="D3087" s="2543">
        <v>4615081.5671398742</v>
      </c>
      <c r="E3087" s="2544"/>
      <c r="F3087" s="2101"/>
      <c r="G3087" s="2101"/>
      <c r="H3087" s="2101"/>
      <c r="I3087" s="2101"/>
      <c r="J3087" s="2101"/>
    </row>
    <row r="3088" spans="1:10" ht="16.5" thickBot="1" x14ac:dyDescent="0.3">
      <c r="A3088" s="2545" t="s">
        <v>1847</v>
      </c>
      <c r="B3088" s="2552">
        <v>1.4254560276481836</v>
      </c>
      <c r="C3088" s="2546"/>
      <c r="D3088" s="2553">
        <v>2.3528979811961834</v>
      </c>
      <c r="E3088" s="2544"/>
      <c r="F3088" s="2101"/>
      <c r="G3088" s="2101"/>
      <c r="H3088" s="2101"/>
      <c r="I3088" s="2101"/>
      <c r="J3088" s="2101"/>
    </row>
    <row r="3089" spans="1:10" x14ac:dyDescent="0.2">
      <c r="A3089" s="471" t="s">
        <v>2035</v>
      </c>
      <c r="B3089" s="375"/>
      <c r="C3089" s="375"/>
      <c r="D3089" s="1794"/>
      <c r="E3089" s="375"/>
      <c r="F3089" s="375"/>
      <c r="H3089" s="375"/>
      <c r="I3089" s="375"/>
      <c r="J3089" s="375"/>
    </row>
    <row r="3090" spans="1:10" x14ac:dyDescent="0.2">
      <c r="A3090" s="375" t="s">
        <v>1848</v>
      </c>
      <c r="B3090" s="375"/>
      <c r="C3090" s="375"/>
      <c r="D3090" s="375"/>
      <c r="E3090" s="375"/>
      <c r="F3090" s="375"/>
      <c r="G3090" s="375"/>
      <c r="H3090" s="375"/>
      <c r="I3090" s="375"/>
      <c r="J3090" s="375"/>
    </row>
    <row r="3091" spans="1:10" x14ac:dyDescent="0.2">
      <c r="A3091" s="375" t="s">
        <v>2036</v>
      </c>
      <c r="B3091" s="375"/>
      <c r="C3091" s="375"/>
      <c r="D3091" s="375"/>
      <c r="E3091" s="375"/>
      <c r="F3091" s="375"/>
      <c r="G3091" s="375"/>
      <c r="H3091" s="375"/>
      <c r="I3091" s="375"/>
      <c r="J3091" s="375"/>
    </row>
    <row r="3095" spans="1:10" ht="13.5" thickBot="1" x14ac:dyDescent="0.25">
      <c r="A3095" s="3564" t="s">
        <v>2033</v>
      </c>
      <c r="B3095" s="3564"/>
      <c r="C3095" s="3564"/>
      <c r="D3095" s="3564"/>
      <c r="E3095" s="3564"/>
      <c r="F3095" s="3564"/>
      <c r="G3095" s="3564"/>
      <c r="H3095" s="3564"/>
      <c r="I3095" s="3564"/>
      <c r="J3095" s="3564"/>
    </row>
    <row r="3096" spans="1:10" ht="13.5" customHeight="1" thickBot="1" x14ac:dyDescent="0.25">
      <c r="A3096" s="3569" t="s">
        <v>396</v>
      </c>
      <c r="B3096" s="3575" t="s">
        <v>1270</v>
      </c>
      <c r="C3096" s="3575" t="s">
        <v>1837</v>
      </c>
      <c r="D3096" s="3577" t="s">
        <v>1849</v>
      </c>
      <c r="E3096" s="3571" t="s">
        <v>1854</v>
      </c>
      <c r="F3096" s="3572"/>
      <c r="G3096" s="3573"/>
      <c r="H3096" s="3571" t="s">
        <v>1855</v>
      </c>
      <c r="I3096" s="3572"/>
      <c r="J3096" s="3574"/>
    </row>
    <row r="3097" spans="1:10" ht="13.5" customHeight="1" thickBot="1" x14ac:dyDescent="0.25">
      <c r="A3097" s="3570"/>
      <c r="B3097" s="3576"/>
      <c r="C3097" s="3576"/>
      <c r="D3097" s="3578"/>
      <c r="E3097" s="2500" t="s">
        <v>1853</v>
      </c>
      <c r="F3097" s="2499" t="s">
        <v>1229</v>
      </c>
      <c r="G3097" s="2501" t="s">
        <v>1838</v>
      </c>
      <c r="H3097" s="2500" t="s">
        <v>1853</v>
      </c>
      <c r="I3097" s="2499" t="s">
        <v>1229</v>
      </c>
      <c r="J3097" s="2502" t="s">
        <v>1838</v>
      </c>
    </row>
    <row r="3098" spans="1:10" x14ac:dyDescent="0.2">
      <c r="A3098" s="2551" t="s">
        <v>1856</v>
      </c>
      <c r="B3098" s="2503"/>
      <c r="C3098" s="2503"/>
      <c r="D3098" s="2504"/>
      <c r="E3098" s="2505"/>
      <c r="F3098" s="2506"/>
      <c r="G3098" s="2507"/>
      <c r="H3098" s="2505"/>
      <c r="I3098" s="2506"/>
      <c r="J3098" s="2508"/>
    </row>
    <row r="3099" spans="1:10" x14ac:dyDescent="0.2">
      <c r="A3099" s="923" t="s">
        <v>416</v>
      </c>
      <c r="B3099" s="2510">
        <v>0</v>
      </c>
      <c r="C3099" s="2511">
        <v>3800000</v>
      </c>
      <c r="D3099" s="2512">
        <v>0</v>
      </c>
      <c r="E3099" s="2513">
        <v>0</v>
      </c>
      <c r="F3099" s="2510">
        <v>0</v>
      </c>
      <c r="G3099" s="2512">
        <v>0</v>
      </c>
      <c r="H3099" s="2513">
        <v>0</v>
      </c>
      <c r="I3099" s="2510">
        <v>0</v>
      </c>
      <c r="J3099" s="2514">
        <v>0</v>
      </c>
    </row>
    <row r="3100" spans="1:10" x14ac:dyDescent="0.2">
      <c r="A3100" s="923" t="s">
        <v>417</v>
      </c>
      <c r="B3100" s="2510">
        <v>0</v>
      </c>
      <c r="C3100" s="2511">
        <v>1006400</v>
      </c>
      <c r="D3100" s="2512">
        <v>0</v>
      </c>
      <c r="E3100" s="2513">
        <v>0</v>
      </c>
      <c r="F3100" s="2510">
        <v>0</v>
      </c>
      <c r="G3100" s="2512">
        <v>0</v>
      </c>
      <c r="H3100" s="2513">
        <v>0</v>
      </c>
      <c r="I3100" s="2510">
        <v>0</v>
      </c>
      <c r="J3100" s="2514">
        <v>0</v>
      </c>
    </row>
    <row r="3101" spans="1:10" x14ac:dyDescent="0.2">
      <c r="A3101" s="923" t="s">
        <v>285</v>
      </c>
      <c r="B3101" s="2510">
        <v>183.8</v>
      </c>
      <c r="C3101" s="2511">
        <v>1367762.75</v>
      </c>
      <c r="D3101" s="2512">
        <v>251.39479345000001</v>
      </c>
      <c r="E3101" s="2513">
        <v>1.9614648983957448</v>
      </c>
      <c r="F3101" s="2510">
        <v>1.6219000629831974</v>
      </c>
      <c r="G3101" s="2512">
        <v>1.3823134750764465E-2</v>
      </c>
      <c r="H3101" s="2513">
        <v>0.46211184594382299</v>
      </c>
      <c r="I3101" s="2510">
        <v>0.41859997522791853</v>
      </c>
      <c r="J3101" s="2514">
        <v>5.4472448599819237E-3</v>
      </c>
    </row>
    <row r="3102" spans="1:10" x14ac:dyDescent="0.2">
      <c r="A3102" s="923" t="s">
        <v>206</v>
      </c>
      <c r="B3102" s="2510">
        <v>36.1</v>
      </c>
      <c r="C3102" s="2511">
        <v>5133502</v>
      </c>
      <c r="D3102" s="2512">
        <v>185.31942220000002</v>
      </c>
      <c r="E3102" s="2513">
        <v>0.38524963455977357</v>
      </c>
      <c r="F3102" s="2510">
        <v>0.31855599713652571</v>
      </c>
      <c r="G3102" s="2512">
        <v>2.7149900136158715E-3</v>
      </c>
      <c r="H3102" s="2513">
        <v>0.34065264083966534</v>
      </c>
      <c r="I3102" s="2510">
        <v>0.30857721624851803</v>
      </c>
      <c r="J3102" s="2514">
        <v>4.0155178083851051E-3</v>
      </c>
    </row>
    <row r="3103" spans="1:10" x14ac:dyDescent="0.2">
      <c r="A3103" s="923" t="s">
        <v>435</v>
      </c>
      <c r="B3103" s="2510">
        <v>0</v>
      </c>
      <c r="C3103" s="2511">
        <v>1029687.5</v>
      </c>
      <c r="D3103" s="2512">
        <v>0</v>
      </c>
      <c r="E3103" s="2513">
        <v>0</v>
      </c>
      <c r="F3103" s="2510">
        <v>0</v>
      </c>
      <c r="G3103" s="2512">
        <v>0</v>
      </c>
      <c r="H3103" s="2513">
        <v>0</v>
      </c>
      <c r="I3103" s="2510">
        <v>0</v>
      </c>
      <c r="J3103" s="2514">
        <v>0</v>
      </c>
    </row>
    <row r="3104" spans="1:10" x14ac:dyDescent="0.2">
      <c r="A3104" s="925" t="s">
        <v>437</v>
      </c>
      <c r="B3104" s="2510">
        <v>0</v>
      </c>
      <c r="C3104" s="2511">
        <v>7750000</v>
      </c>
      <c r="D3104" s="2512">
        <v>0</v>
      </c>
      <c r="E3104" s="2513">
        <v>0</v>
      </c>
      <c r="F3104" s="2510">
        <v>0</v>
      </c>
      <c r="G3104" s="2512">
        <v>0</v>
      </c>
      <c r="H3104" s="2513">
        <v>0</v>
      </c>
      <c r="I3104" s="2510">
        <v>0</v>
      </c>
      <c r="J3104" s="2514">
        <v>0</v>
      </c>
    </row>
    <row r="3105" spans="1:10" x14ac:dyDescent="0.2">
      <c r="A3105" s="2097" t="s">
        <v>436</v>
      </c>
      <c r="B3105" s="2510">
        <v>0</v>
      </c>
      <c r="C3105" s="2511">
        <v>0</v>
      </c>
      <c r="D3105" s="2512">
        <v>0</v>
      </c>
      <c r="E3105" s="2513">
        <v>0</v>
      </c>
      <c r="F3105" s="2510">
        <v>0</v>
      </c>
      <c r="G3105" s="2512">
        <v>0</v>
      </c>
      <c r="H3105" s="2513">
        <v>0</v>
      </c>
      <c r="I3105" s="2510">
        <v>0</v>
      </c>
      <c r="J3105" s="2514">
        <v>0</v>
      </c>
    </row>
    <row r="3106" spans="1:10" x14ac:dyDescent="0.2">
      <c r="A3106" s="2515" t="s">
        <v>286</v>
      </c>
      <c r="B3106" s="2516">
        <v>219.9</v>
      </c>
      <c r="C3106" s="2515"/>
      <c r="D3106" s="2517">
        <v>436.71421565000003</v>
      </c>
      <c r="E3106" s="2518">
        <v>2.3467145329555184</v>
      </c>
      <c r="F3106" s="2516">
        <v>1.9404560601197232</v>
      </c>
      <c r="G3106" s="2517">
        <v>1.6538124764380338E-2</v>
      </c>
      <c r="H3106" s="2518">
        <v>0.80276448678348844</v>
      </c>
      <c r="I3106" s="2516">
        <v>0.72717719147643656</v>
      </c>
      <c r="J3106" s="2519">
        <v>9.4627626683670297E-3</v>
      </c>
    </row>
    <row r="3107" spans="1:10" x14ac:dyDescent="0.2">
      <c r="A3107" s="931" t="s">
        <v>418</v>
      </c>
      <c r="B3107" s="2510">
        <v>10</v>
      </c>
      <c r="C3107" s="2511">
        <v>3883500</v>
      </c>
      <c r="D3107" s="2512">
        <v>38.835000000000001</v>
      </c>
      <c r="E3107" s="2513">
        <v>0.10671735029356608</v>
      </c>
      <c r="F3107" s="2510">
        <v>8.8242658486572229E-2</v>
      </c>
      <c r="G3107" s="2512">
        <v>7.5207479601547688E-4</v>
      </c>
      <c r="H3107" s="2513">
        <v>7.1386178253519311E-2</v>
      </c>
      <c r="I3107" s="2510">
        <v>6.466454541434026E-2</v>
      </c>
      <c r="J3107" s="2514">
        <v>8.4148025197455811E-4</v>
      </c>
    </row>
    <row r="3108" spans="1:10" x14ac:dyDescent="0.2">
      <c r="A3108" s="931" t="s">
        <v>419</v>
      </c>
      <c r="B3108" s="2510">
        <v>34.08</v>
      </c>
      <c r="C3108" s="2511">
        <v>1010499.9999999999</v>
      </c>
      <c r="D3108" s="2512">
        <v>34.437839999999994</v>
      </c>
      <c r="E3108" s="2513">
        <v>0.36369272980047318</v>
      </c>
      <c r="F3108" s="2510">
        <v>0.30073098012223809</v>
      </c>
      <c r="G3108" s="2512">
        <v>2.563070904820745E-3</v>
      </c>
      <c r="H3108" s="2513">
        <v>6.3303354832140515E-2</v>
      </c>
      <c r="I3108" s="2510">
        <v>5.7342790489295303E-2</v>
      </c>
      <c r="J3108" s="2514">
        <v>7.4620219597423744E-4</v>
      </c>
    </row>
    <row r="3109" spans="1:10" x14ac:dyDescent="0.2">
      <c r="A3109" s="923" t="s">
        <v>97</v>
      </c>
      <c r="B3109" s="2510">
        <v>0</v>
      </c>
      <c r="C3109" s="2511">
        <v>998500</v>
      </c>
      <c r="D3109" s="2512">
        <v>0</v>
      </c>
      <c r="E3109" s="2513">
        <v>0</v>
      </c>
      <c r="F3109" s="2510">
        <v>0</v>
      </c>
      <c r="G3109" s="2512">
        <v>0</v>
      </c>
      <c r="H3109" s="2513">
        <v>0</v>
      </c>
      <c r="I3109" s="2510">
        <v>0</v>
      </c>
      <c r="J3109" s="2514">
        <v>0</v>
      </c>
    </row>
    <row r="3110" spans="1:10" x14ac:dyDescent="0.2">
      <c r="A3110" s="923" t="s">
        <v>423</v>
      </c>
      <c r="B3110" s="2510">
        <v>0</v>
      </c>
      <c r="C3110" s="2511">
        <v>1897499.9999999998</v>
      </c>
      <c r="D3110" s="2512">
        <v>0</v>
      </c>
      <c r="E3110" s="2513">
        <v>0</v>
      </c>
      <c r="F3110" s="2510">
        <v>0</v>
      </c>
      <c r="G3110" s="2512">
        <v>0</v>
      </c>
      <c r="H3110" s="2513">
        <v>0</v>
      </c>
      <c r="I3110" s="2510">
        <v>0</v>
      </c>
      <c r="J3110" s="2514">
        <v>0</v>
      </c>
    </row>
    <row r="3111" spans="1:10" x14ac:dyDescent="0.2">
      <c r="A3111" s="923" t="s">
        <v>424</v>
      </c>
      <c r="B3111" s="2510">
        <v>51.740000000000009</v>
      </c>
      <c r="C3111" s="2511">
        <v>1520140</v>
      </c>
      <c r="D3111" s="2512">
        <v>78.652043600000013</v>
      </c>
      <c r="E3111" s="2513">
        <v>0.55215557041891095</v>
      </c>
      <c r="F3111" s="2510">
        <v>0.4565675150095248</v>
      </c>
      <c r="G3111" s="2512">
        <v>3.8912349945840782E-3</v>
      </c>
      <c r="H3111" s="2513">
        <v>0.14457754099222794</v>
      </c>
      <c r="I3111" s="2510">
        <v>0.13096430141117216</v>
      </c>
      <c r="J3111" s="2514">
        <v>1.7042395124717894E-3</v>
      </c>
    </row>
    <row r="3112" spans="1:10" x14ac:dyDescent="0.2">
      <c r="A3112" s="923" t="s">
        <v>429</v>
      </c>
      <c r="B3112" s="2510">
        <v>0</v>
      </c>
      <c r="C3112" s="2511">
        <v>1595500</v>
      </c>
      <c r="D3112" s="2512">
        <v>0</v>
      </c>
      <c r="E3112" s="2513">
        <v>0</v>
      </c>
      <c r="F3112" s="2510">
        <v>0</v>
      </c>
      <c r="G3112" s="2512">
        <v>0</v>
      </c>
      <c r="H3112" s="2513">
        <v>0</v>
      </c>
      <c r="I3112" s="2510">
        <v>0</v>
      </c>
      <c r="J3112" s="2514">
        <v>0</v>
      </c>
    </row>
    <row r="3113" spans="1:10" x14ac:dyDescent="0.2">
      <c r="A3113" s="923" t="s">
        <v>430</v>
      </c>
      <c r="B3113" s="2510">
        <v>0</v>
      </c>
      <c r="C3113" s="2511">
        <v>949000</v>
      </c>
      <c r="D3113" s="2512">
        <v>0</v>
      </c>
      <c r="E3113" s="2513">
        <v>0</v>
      </c>
      <c r="F3113" s="2510">
        <v>0</v>
      </c>
      <c r="G3113" s="2512">
        <v>0</v>
      </c>
      <c r="H3113" s="2513">
        <v>0</v>
      </c>
      <c r="I3113" s="2510">
        <v>0</v>
      </c>
      <c r="J3113" s="2514">
        <v>0</v>
      </c>
    </row>
    <row r="3114" spans="1:10" x14ac:dyDescent="0.2">
      <c r="A3114" s="923" t="s">
        <v>287</v>
      </c>
      <c r="B3114" s="2510">
        <v>0</v>
      </c>
      <c r="C3114" s="2511">
        <v>1286500.0000000002</v>
      </c>
      <c r="D3114" s="2512">
        <v>0</v>
      </c>
      <c r="E3114" s="2513">
        <v>0</v>
      </c>
      <c r="F3114" s="2510">
        <v>0</v>
      </c>
      <c r="G3114" s="2512">
        <v>0</v>
      </c>
      <c r="H3114" s="2513">
        <v>0</v>
      </c>
      <c r="I3114" s="2510">
        <v>0</v>
      </c>
      <c r="J3114" s="2514">
        <v>0</v>
      </c>
    </row>
    <row r="3115" spans="1:10" x14ac:dyDescent="0.2">
      <c r="A3115" s="923" t="s">
        <v>433</v>
      </c>
      <c r="B3115" s="2510">
        <v>0</v>
      </c>
      <c r="C3115" s="2511">
        <v>1540000</v>
      </c>
      <c r="D3115" s="2512">
        <v>0</v>
      </c>
      <c r="E3115" s="2513">
        <v>0</v>
      </c>
      <c r="F3115" s="2510">
        <v>0</v>
      </c>
      <c r="G3115" s="2512">
        <v>0</v>
      </c>
      <c r="H3115" s="2513">
        <v>0</v>
      </c>
      <c r="I3115" s="2510">
        <v>0</v>
      </c>
      <c r="J3115" s="2514">
        <v>0</v>
      </c>
    </row>
    <row r="3116" spans="1:10" x14ac:dyDescent="0.2">
      <c r="A3116" s="923" t="s">
        <v>434</v>
      </c>
      <c r="B3116" s="2510">
        <v>0</v>
      </c>
      <c r="C3116" s="2511">
        <v>905500</v>
      </c>
      <c r="D3116" s="2512">
        <v>0</v>
      </c>
      <c r="E3116" s="2513">
        <v>0</v>
      </c>
      <c r="F3116" s="2510">
        <v>0</v>
      </c>
      <c r="G3116" s="2512">
        <v>0</v>
      </c>
      <c r="H3116" s="2513">
        <v>0</v>
      </c>
      <c r="I3116" s="2510">
        <v>0</v>
      </c>
      <c r="J3116" s="2514">
        <v>0</v>
      </c>
    </row>
    <row r="3117" spans="1:10" x14ac:dyDescent="0.2">
      <c r="A3117" s="897" t="s">
        <v>99</v>
      </c>
      <c r="B3117" s="2510">
        <v>61.64</v>
      </c>
      <c r="C3117" s="2511">
        <v>1688500</v>
      </c>
      <c r="D3117" s="2512">
        <v>104.07914</v>
      </c>
      <c r="E3117" s="2513">
        <v>0.65780574720954132</v>
      </c>
      <c r="F3117" s="2510">
        <v>0.54392774691123114</v>
      </c>
      <c r="G3117" s="2512">
        <v>4.6357890426393994E-3</v>
      </c>
      <c r="H3117" s="2513">
        <v>0.19131742089643339</v>
      </c>
      <c r="I3117" s="2510">
        <v>0.17330321295778237</v>
      </c>
      <c r="J3117" s="2514">
        <v>2.2551961105316161E-3</v>
      </c>
    </row>
    <row r="3118" spans="1:10" x14ac:dyDescent="0.2">
      <c r="A3118" s="2515" t="s">
        <v>288</v>
      </c>
      <c r="B3118" s="2516">
        <v>157.46</v>
      </c>
      <c r="C3118" s="2515"/>
      <c r="D3118" s="2517">
        <v>256.00402359999998</v>
      </c>
      <c r="E3118" s="2518">
        <v>1.6803713977224917</v>
      </c>
      <c r="F3118" s="2516">
        <v>1.3894689005295664</v>
      </c>
      <c r="G3118" s="2517">
        <v>1.18421697380597E-2</v>
      </c>
      <c r="H3118" s="2518">
        <v>0.47058449497432109</v>
      </c>
      <c r="I3118" s="2516">
        <v>0.42627485027259004</v>
      </c>
      <c r="J3118" s="2519">
        <v>5.5471180709522E-3</v>
      </c>
    </row>
    <row r="3119" spans="1:10" x14ac:dyDescent="0.2">
      <c r="A3119" s="2520" t="s">
        <v>113</v>
      </c>
      <c r="B3119" s="2521">
        <v>377.36</v>
      </c>
      <c r="C3119" s="2520"/>
      <c r="D3119" s="2522">
        <v>692.71823925000001</v>
      </c>
      <c r="E3119" s="2523">
        <v>4.0270859306780098</v>
      </c>
      <c r="F3119" s="2521">
        <v>3.3299249606492896</v>
      </c>
      <c r="G3119" s="2522">
        <v>2.8380294502440034E-2</v>
      </c>
      <c r="H3119" s="2523">
        <v>1.2733489817578094</v>
      </c>
      <c r="I3119" s="2521">
        <v>1.1534520417490266</v>
      </c>
      <c r="J3119" s="2524">
        <v>1.5009880739319231E-2</v>
      </c>
    </row>
    <row r="3120" spans="1:10" x14ac:dyDescent="0.2">
      <c r="A3120" s="923" t="s">
        <v>911</v>
      </c>
      <c r="B3120" s="2510">
        <v>0</v>
      </c>
      <c r="C3120" s="2511">
        <v>4620000.0000000009</v>
      </c>
      <c r="D3120" s="2512">
        <v>0</v>
      </c>
      <c r="E3120" s="2513">
        <v>0</v>
      </c>
      <c r="F3120" s="2510">
        <v>0</v>
      </c>
      <c r="G3120" s="2512">
        <v>0</v>
      </c>
      <c r="H3120" s="2513">
        <v>0</v>
      </c>
      <c r="I3120" s="2510">
        <v>0</v>
      </c>
      <c r="J3120" s="2514">
        <v>0</v>
      </c>
    </row>
    <row r="3121" spans="1:10" x14ac:dyDescent="0.2">
      <c r="A3121" s="923" t="s">
        <v>912</v>
      </c>
      <c r="B3121" s="2510">
        <v>16.5</v>
      </c>
      <c r="C3121" s="2511">
        <v>918000</v>
      </c>
      <c r="D3121" s="2512">
        <v>15.147</v>
      </c>
      <c r="E3121" s="2513">
        <v>0.17608362798438404</v>
      </c>
      <c r="F3121" s="2510">
        <v>0.14560038650284415</v>
      </c>
      <c r="G3121" s="2512">
        <v>1.240923413425537E-3</v>
      </c>
      <c r="H3121" s="2513">
        <v>2.7843091077792117E-2</v>
      </c>
      <c r="I3121" s="2510">
        <v>2.5221420610042795E-2</v>
      </c>
      <c r="J3121" s="2514">
        <v>3.2820655019077201E-4</v>
      </c>
    </row>
    <row r="3122" spans="1:10" x14ac:dyDescent="0.2">
      <c r="A3122" s="923" t="s">
        <v>913</v>
      </c>
      <c r="B3122" s="2510">
        <v>0</v>
      </c>
      <c r="C3122" s="2511">
        <v>1310000.0000000002</v>
      </c>
      <c r="D3122" s="2512">
        <v>0</v>
      </c>
      <c r="E3122" s="2513">
        <v>0</v>
      </c>
      <c r="F3122" s="2510">
        <v>0</v>
      </c>
      <c r="G3122" s="2512">
        <v>0</v>
      </c>
      <c r="H3122" s="2513">
        <v>0</v>
      </c>
      <c r="I3122" s="2510">
        <v>0</v>
      </c>
      <c r="J3122" s="2514">
        <v>0</v>
      </c>
    </row>
    <row r="3123" spans="1:10" x14ac:dyDescent="0.2">
      <c r="A3123" s="897" t="s">
        <v>914</v>
      </c>
      <c r="B3123" s="2510">
        <v>520</v>
      </c>
      <c r="C3123" s="2511">
        <v>1335000</v>
      </c>
      <c r="D3123" s="2512">
        <v>694.2</v>
      </c>
      <c r="E3123" s="2513">
        <v>5.5493022152654365</v>
      </c>
      <c r="F3123" s="2510">
        <v>4.5886182413017558</v>
      </c>
      <c r="G3123" s="2512">
        <v>3.9107889392804795E-2</v>
      </c>
      <c r="H3123" s="2513">
        <v>1.2760727422065945</v>
      </c>
      <c r="I3123" s="2510">
        <v>1.1559193363366811</v>
      </c>
      <c r="J3123" s="2514">
        <v>1.5041987663724433E-2</v>
      </c>
    </row>
    <row r="3124" spans="1:10" x14ac:dyDescent="0.2">
      <c r="A3124" s="2520" t="s">
        <v>289</v>
      </c>
      <c r="B3124" s="2521">
        <v>536.5</v>
      </c>
      <c r="C3124" s="2520"/>
      <c r="D3124" s="2522">
        <v>709.34700000000009</v>
      </c>
      <c r="E3124" s="2523">
        <v>5.7253858432498204</v>
      </c>
      <c r="F3124" s="2521">
        <v>4.7342186278045997</v>
      </c>
      <c r="G3124" s="2522">
        <v>4.0348812806230337E-2</v>
      </c>
      <c r="H3124" s="2523">
        <v>1.303915833284387</v>
      </c>
      <c r="I3124" s="2521">
        <v>1.181140756946724</v>
      </c>
      <c r="J3124" s="2524">
        <v>1.5370194213915205E-2</v>
      </c>
    </row>
    <row r="3125" spans="1:10" x14ac:dyDescent="0.2">
      <c r="A3125" s="923" t="s">
        <v>952</v>
      </c>
      <c r="B3125" s="2510">
        <v>42.349999999999994</v>
      </c>
      <c r="C3125" s="2511">
        <v>8061000.0000000028</v>
      </c>
      <c r="D3125" s="2512">
        <v>341.38335000000006</v>
      </c>
      <c r="E3125" s="2513">
        <v>0.45194797849325236</v>
      </c>
      <c r="F3125" s="2510">
        <v>0.37370765869063333</v>
      </c>
      <c r="G3125" s="2512">
        <v>3.1850367611255441E-3</v>
      </c>
      <c r="H3125" s="2513">
        <v>0.62752807199391203</v>
      </c>
      <c r="I3125" s="2510">
        <v>0.56844081729817486</v>
      </c>
      <c r="J3125" s="2514">
        <v>7.3971249485752233E-3</v>
      </c>
    </row>
    <row r="3126" spans="1:10" x14ac:dyDescent="0.2">
      <c r="A3126" s="923" t="s">
        <v>290</v>
      </c>
      <c r="B3126" s="2510">
        <v>1773.8914133172641</v>
      </c>
      <c r="C3126" s="2511">
        <v>12158464</v>
      </c>
      <c r="D3126" s="2512">
        <v>21567.794888727076</v>
      </c>
      <c r="E3126" s="2513">
        <v>18.930499133772749</v>
      </c>
      <c r="F3126" s="2510">
        <v>15.653289417761826</v>
      </c>
      <c r="G3126" s="2512">
        <v>0.13340990228241872</v>
      </c>
      <c r="H3126" s="2513">
        <v>39.645743542217424</v>
      </c>
      <c r="I3126" s="2510">
        <v>35.912750149845955</v>
      </c>
      <c r="J3126" s="2514">
        <v>0.46733290787953258</v>
      </c>
    </row>
    <row r="3127" spans="1:10" x14ac:dyDescent="0.2">
      <c r="A3127" s="923" t="s">
        <v>75</v>
      </c>
      <c r="B3127" s="2510">
        <v>1767.696086682736</v>
      </c>
      <c r="C3127" s="2511">
        <v>13258464</v>
      </c>
      <c r="D3127" s="2512">
        <v>23436.934928223935</v>
      </c>
      <c r="E3127" s="2513">
        <v>18.864384249508749</v>
      </c>
      <c r="F3127" s="2510">
        <v>15.598620208519485</v>
      </c>
      <c r="G3127" s="2512">
        <v>0.13294396738092754</v>
      </c>
      <c r="H3127" s="2513">
        <v>43.081581421458125</v>
      </c>
      <c r="I3127" s="2510">
        <v>39.025073851913845</v>
      </c>
      <c r="J3127" s="2514">
        <v>0.5078336013625131</v>
      </c>
    </row>
    <row r="3128" spans="1:10" x14ac:dyDescent="0.2">
      <c r="A3128" s="923" t="s">
        <v>205</v>
      </c>
      <c r="B3128" s="2510">
        <v>1320</v>
      </c>
      <c r="C3128" s="2511">
        <v>3219999.9999999995</v>
      </c>
      <c r="D3128" s="2512">
        <v>4250.3999999999996</v>
      </c>
      <c r="E3128" s="2513">
        <v>14.086690238750723</v>
      </c>
      <c r="F3128" s="2510">
        <v>11.648030920227532</v>
      </c>
      <c r="G3128" s="2512">
        <v>9.9273873074042951E-2</v>
      </c>
      <c r="H3128" s="2513">
        <v>7.8130503939425378</v>
      </c>
      <c r="I3128" s="2510">
        <v>7.0773833868703964</v>
      </c>
      <c r="J3128" s="2514">
        <v>9.2098047199502042E-2</v>
      </c>
    </row>
    <row r="3129" spans="1:10" x14ac:dyDescent="0.2">
      <c r="A3129" s="923" t="s">
        <v>93</v>
      </c>
      <c r="B3129" s="2510">
        <v>1430</v>
      </c>
      <c r="C3129" s="2511">
        <v>120000</v>
      </c>
      <c r="D3129" s="2512">
        <v>171.6</v>
      </c>
      <c r="E3129" s="2513">
        <v>15.260581091979949</v>
      </c>
      <c r="F3129" s="2510">
        <v>12.618700163579827</v>
      </c>
      <c r="G3129" s="2512">
        <v>0.10754669583021319</v>
      </c>
      <c r="H3129" s="2513">
        <v>0.31543371155668631</v>
      </c>
      <c r="I3129" s="2510">
        <v>0.28573286965625827</v>
      </c>
      <c r="J3129" s="2514">
        <v>3.7182441415948026E-3</v>
      </c>
    </row>
    <row r="3130" spans="1:10" x14ac:dyDescent="0.2">
      <c r="A3130" s="897" t="s">
        <v>219</v>
      </c>
      <c r="B3130" s="2510">
        <v>1192.25</v>
      </c>
      <c r="C3130" s="2511">
        <v>934000</v>
      </c>
      <c r="D3130" s="2512">
        <v>1113.5615</v>
      </c>
      <c r="E3130" s="2513">
        <v>12.723376088750415</v>
      </c>
      <c r="F3130" s="2510">
        <v>10.520730958061574</v>
      </c>
      <c r="G3130" s="2512">
        <v>8.9666117554945218E-2</v>
      </c>
      <c r="H3130" s="2513">
        <v>2.0469396095083385</v>
      </c>
      <c r="I3130" s="2510">
        <v>1.8542023480986447</v>
      </c>
      <c r="J3130" s="2514">
        <v>2.4128750137998374E-2</v>
      </c>
    </row>
    <row r="3131" spans="1:10" x14ac:dyDescent="0.2">
      <c r="A3131" s="2515" t="s">
        <v>1839</v>
      </c>
      <c r="B3131" s="2516">
        <v>7526.1875</v>
      </c>
      <c r="C3131" s="2515"/>
      <c r="D3131" s="2517">
        <v>50881.67466695101</v>
      </c>
      <c r="E3131" s="2518">
        <v>80.317478781255829</v>
      </c>
      <c r="F3131" s="2516">
        <v>66.413079326840872</v>
      </c>
      <c r="G3131" s="2517">
        <v>0.56602559288367316</v>
      </c>
      <c r="H3131" s="2518">
        <v>93.530276750677018</v>
      </c>
      <c r="I3131" s="2516">
        <v>84.72358342368328</v>
      </c>
      <c r="J3131" s="2519">
        <v>1.1025086756697162</v>
      </c>
    </row>
    <row r="3132" spans="1:10" x14ac:dyDescent="0.2">
      <c r="A3132" s="923" t="s">
        <v>958</v>
      </c>
      <c r="B3132" s="2510">
        <v>610.6</v>
      </c>
      <c r="C3132" s="2511">
        <v>2560000.0000000005</v>
      </c>
      <c r="D3132" s="2512">
        <v>1563.1360000000002</v>
      </c>
      <c r="E3132" s="2513">
        <v>6.5161614089251456</v>
      </c>
      <c r="F3132" s="2510">
        <v>5.3880967271900992</v>
      </c>
      <c r="G3132" s="2512">
        <v>4.592168704470502E-2</v>
      </c>
      <c r="H3132" s="2513">
        <v>2.8733437654304925</v>
      </c>
      <c r="I3132" s="2510">
        <v>2.6027933271736887</v>
      </c>
      <c r="J3132" s="2514">
        <v>3.3870170597412208E-2</v>
      </c>
    </row>
    <row r="3133" spans="1:10" x14ac:dyDescent="0.2">
      <c r="A3133" s="923" t="s">
        <v>959</v>
      </c>
      <c r="B3133" s="2510">
        <v>0</v>
      </c>
      <c r="C3133" s="2511">
        <v>1687000</v>
      </c>
      <c r="D3133" s="2512">
        <v>0</v>
      </c>
      <c r="E3133" s="2513">
        <v>0</v>
      </c>
      <c r="F3133" s="2510">
        <v>0</v>
      </c>
      <c r="G3133" s="2512">
        <v>0</v>
      </c>
      <c r="H3133" s="2513">
        <v>0</v>
      </c>
      <c r="I3133" s="2510">
        <v>0</v>
      </c>
      <c r="J3133" s="2514">
        <v>0</v>
      </c>
    </row>
    <row r="3134" spans="1:10" x14ac:dyDescent="0.2">
      <c r="A3134" s="923" t="s">
        <v>960</v>
      </c>
      <c r="B3134" s="2510">
        <v>10.4</v>
      </c>
      <c r="C3134" s="2511">
        <v>1100000</v>
      </c>
      <c r="D3134" s="2512">
        <v>11.44</v>
      </c>
      <c r="E3134" s="2513">
        <v>0.11098604430530873</v>
      </c>
      <c r="F3134" s="2510">
        <v>9.177236482603511E-2</v>
      </c>
      <c r="G3134" s="2512">
        <v>7.8215778785609591E-4</v>
      </c>
      <c r="H3134" s="2513">
        <v>2.1028914103779085E-2</v>
      </c>
      <c r="I3134" s="2510">
        <v>1.9048857977083881E-2</v>
      </c>
      <c r="J3134" s="2514">
        <v>2.4788294277298684E-4</v>
      </c>
    </row>
    <row r="3135" spans="1:10" x14ac:dyDescent="0.2">
      <c r="A3135" s="923" t="s">
        <v>962</v>
      </c>
      <c r="B3135" s="2510">
        <v>210</v>
      </c>
      <c r="C3135" s="2511">
        <v>1265000.0000000002</v>
      </c>
      <c r="D3135" s="2512">
        <v>265.65000000000003</v>
      </c>
      <c r="E3135" s="2513">
        <v>2.241064356164888</v>
      </c>
      <c r="F3135" s="2510">
        <v>1.8530958282180165</v>
      </c>
      <c r="G3135" s="2512">
        <v>1.5793570716325013E-2</v>
      </c>
      <c r="H3135" s="2513">
        <v>0.48831564962140867</v>
      </c>
      <c r="I3135" s="2510">
        <v>0.44233646167939988</v>
      </c>
      <c r="J3135" s="2514">
        <v>5.7561279499688785E-3</v>
      </c>
    </row>
    <row r="3136" spans="1:10" x14ac:dyDescent="0.2">
      <c r="A3136" s="923" t="s">
        <v>963</v>
      </c>
      <c r="B3136" s="2510">
        <v>0</v>
      </c>
      <c r="C3136" s="2511">
        <v>1750000</v>
      </c>
      <c r="D3136" s="2512">
        <v>0</v>
      </c>
      <c r="E3136" s="2513">
        <v>0</v>
      </c>
      <c r="F3136" s="2510">
        <v>0</v>
      </c>
      <c r="G3136" s="2512">
        <v>0</v>
      </c>
      <c r="H3136" s="2513">
        <v>0</v>
      </c>
      <c r="I3136" s="2510">
        <v>0</v>
      </c>
      <c r="J3136" s="2514">
        <v>0</v>
      </c>
    </row>
    <row r="3137" spans="1:10" x14ac:dyDescent="0.2">
      <c r="A3137" s="2159" t="s">
        <v>1497</v>
      </c>
      <c r="B3137" s="2510">
        <v>0</v>
      </c>
      <c r="C3137" s="2511">
        <v>5000000</v>
      </c>
      <c r="D3137" s="2512">
        <v>0</v>
      </c>
      <c r="E3137" s="2513">
        <v>0</v>
      </c>
      <c r="F3137" s="2510">
        <v>0</v>
      </c>
      <c r="G3137" s="2512">
        <v>0</v>
      </c>
      <c r="H3137" s="2513">
        <v>0</v>
      </c>
      <c r="I3137" s="2510">
        <v>0</v>
      </c>
      <c r="J3137" s="2514">
        <v>0</v>
      </c>
    </row>
    <row r="3138" spans="1:10" x14ac:dyDescent="0.2">
      <c r="A3138" s="2159" t="s">
        <v>1577</v>
      </c>
      <c r="B3138" s="2510">
        <v>0</v>
      </c>
      <c r="C3138" s="2511">
        <v>1749999.9999999998</v>
      </c>
      <c r="D3138" s="2512">
        <v>0</v>
      </c>
      <c r="E3138" s="2513">
        <v>0</v>
      </c>
      <c r="F3138" s="2510">
        <v>0</v>
      </c>
      <c r="G3138" s="2512">
        <v>0</v>
      </c>
      <c r="H3138" s="2513">
        <v>0</v>
      </c>
      <c r="I3138" s="2510">
        <v>0</v>
      </c>
      <c r="J3138" s="2514">
        <v>0</v>
      </c>
    </row>
    <row r="3139" spans="1:10" x14ac:dyDescent="0.2">
      <c r="A3139" s="923" t="s">
        <v>961</v>
      </c>
      <c r="B3139" s="2510">
        <v>0</v>
      </c>
      <c r="C3139" s="2511">
        <v>1321000</v>
      </c>
      <c r="D3139" s="2512">
        <v>0</v>
      </c>
      <c r="E3139" s="2513">
        <v>0</v>
      </c>
      <c r="F3139" s="2510">
        <v>0</v>
      </c>
      <c r="G3139" s="2512">
        <v>0</v>
      </c>
      <c r="H3139" s="2513">
        <v>0</v>
      </c>
      <c r="I3139" s="2510">
        <v>0</v>
      </c>
      <c r="J3139" s="2514">
        <v>0</v>
      </c>
    </row>
    <row r="3140" spans="1:10" x14ac:dyDescent="0.2">
      <c r="A3140" s="923" t="s">
        <v>966</v>
      </c>
      <c r="B3140" s="2510">
        <v>0</v>
      </c>
      <c r="C3140" s="2511">
        <v>2879999.9999999995</v>
      </c>
      <c r="D3140" s="2512">
        <v>0</v>
      </c>
      <c r="E3140" s="2513">
        <v>0</v>
      </c>
      <c r="F3140" s="2510">
        <v>0</v>
      </c>
      <c r="G3140" s="2512">
        <v>0</v>
      </c>
      <c r="H3140" s="2513">
        <v>0</v>
      </c>
      <c r="I3140" s="2510">
        <v>0</v>
      </c>
      <c r="J3140" s="2514">
        <v>0</v>
      </c>
    </row>
    <row r="3141" spans="1:10" x14ac:dyDescent="0.2">
      <c r="A3141" s="923" t="s">
        <v>965</v>
      </c>
      <c r="B3141" s="2510">
        <v>0</v>
      </c>
      <c r="C3141" s="2511">
        <v>1976000.0000000002</v>
      </c>
      <c r="D3141" s="2512">
        <v>0</v>
      </c>
      <c r="E3141" s="2513">
        <v>0</v>
      </c>
      <c r="F3141" s="2510">
        <v>0</v>
      </c>
      <c r="G3141" s="2512">
        <v>0</v>
      </c>
      <c r="H3141" s="2513">
        <v>0</v>
      </c>
      <c r="I3141" s="2510">
        <v>0</v>
      </c>
      <c r="J3141" s="2514">
        <v>0</v>
      </c>
    </row>
    <row r="3142" spans="1:10" x14ac:dyDescent="0.2">
      <c r="A3142" s="923" t="s">
        <v>1010</v>
      </c>
      <c r="B3142" s="2510">
        <v>0</v>
      </c>
      <c r="C3142" s="2511">
        <v>1299999.9999999998</v>
      </c>
      <c r="D3142" s="2512">
        <v>0</v>
      </c>
      <c r="E3142" s="2513">
        <v>0</v>
      </c>
      <c r="F3142" s="2510">
        <v>0</v>
      </c>
      <c r="G3142" s="2512">
        <v>0</v>
      </c>
      <c r="H3142" s="2513">
        <v>0</v>
      </c>
      <c r="I3142" s="2510">
        <v>0</v>
      </c>
      <c r="J3142" s="2514">
        <v>0</v>
      </c>
    </row>
    <row r="3143" spans="1:10" x14ac:dyDescent="0.2">
      <c r="A3143" s="923" t="s">
        <v>1011</v>
      </c>
      <c r="B3143" s="2510">
        <v>0</v>
      </c>
      <c r="C3143" s="2511">
        <v>1674000</v>
      </c>
      <c r="D3143" s="2512">
        <v>0</v>
      </c>
      <c r="E3143" s="2513">
        <v>0</v>
      </c>
      <c r="F3143" s="2510">
        <v>0</v>
      </c>
      <c r="G3143" s="2512">
        <v>0</v>
      </c>
      <c r="H3143" s="2513">
        <v>0</v>
      </c>
      <c r="I3143" s="2510">
        <v>0</v>
      </c>
      <c r="J3143" s="2514">
        <v>0</v>
      </c>
    </row>
    <row r="3144" spans="1:10" x14ac:dyDescent="0.2">
      <c r="A3144" s="923" t="s">
        <v>967</v>
      </c>
      <c r="B3144" s="2510">
        <v>56</v>
      </c>
      <c r="C3144" s="2511">
        <v>2320999.9999999995</v>
      </c>
      <c r="D3144" s="2512">
        <v>129.97599999999997</v>
      </c>
      <c r="E3144" s="2513">
        <v>0.59761716164397016</v>
      </c>
      <c r="F3144" s="2510">
        <v>0.49415888752480441</v>
      </c>
      <c r="G3144" s="2512">
        <v>4.2116188576866703E-3</v>
      </c>
      <c r="H3144" s="2513">
        <v>0.23892081639447466</v>
      </c>
      <c r="I3144" s="2510">
        <v>0.21642433255502225</v>
      </c>
      <c r="J3144" s="2514">
        <v>2.816331588274627E-3</v>
      </c>
    </row>
    <row r="3145" spans="1:10" x14ac:dyDescent="0.2">
      <c r="A3145" s="923" t="s">
        <v>968</v>
      </c>
      <c r="B3145" s="2510">
        <v>4.5</v>
      </c>
      <c r="C3145" s="2511">
        <v>1335000.0000000002</v>
      </c>
      <c r="D3145" s="2512">
        <v>6.0075000000000012</v>
      </c>
      <c r="E3145" s="2513">
        <v>4.8022807632104737E-2</v>
      </c>
      <c r="F3145" s="2510">
        <v>3.9709196318957501E-2</v>
      </c>
      <c r="G3145" s="2512">
        <v>3.3843365820696459E-4</v>
      </c>
      <c r="H3145" s="2513">
        <v>1.1042937192172454E-2</v>
      </c>
      <c r="I3145" s="2510">
        <v>1.0003148102913587E-2</v>
      </c>
      <c r="J3145" s="2514">
        <v>1.30171047089923E-4</v>
      </c>
    </row>
    <row r="3146" spans="1:10" x14ac:dyDescent="0.2">
      <c r="A3146" s="923" t="s">
        <v>969</v>
      </c>
      <c r="B3146" s="2510">
        <v>0</v>
      </c>
      <c r="C3146" s="2511">
        <v>1774999.9999999998</v>
      </c>
      <c r="D3146" s="2512">
        <v>0</v>
      </c>
      <c r="E3146" s="2513">
        <v>0</v>
      </c>
      <c r="F3146" s="2510">
        <v>0</v>
      </c>
      <c r="G3146" s="2512">
        <v>0</v>
      </c>
      <c r="H3146" s="2513">
        <v>0</v>
      </c>
      <c r="I3146" s="2510">
        <v>0</v>
      </c>
      <c r="J3146" s="2514">
        <v>0</v>
      </c>
    </row>
    <row r="3147" spans="1:10" x14ac:dyDescent="0.2">
      <c r="A3147" s="923" t="s">
        <v>970</v>
      </c>
      <c r="B3147" s="2510">
        <v>4</v>
      </c>
      <c r="C3147" s="2511">
        <v>1821999.9999999995</v>
      </c>
      <c r="D3147" s="2512">
        <v>7.2879999999999985</v>
      </c>
      <c r="E3147" s="2513">
        <v>4.2686940117426436E-2</v>
      </c>
      <c r="F3147" s="2510">
        <v>3.5297063394628889E-2</v>
      </c>
      <c r="G3147" s="2512">
        <v>3.0082991840619074E-4</v>
      </c>
      <c r="H3147" s="2513">
        <v>1.3396741782197723E-2</v>
      </c>
      <c r="I3147" s="2510">
        <v>1.2135321410575814E-2</v>
      </c>
      <c r="J3147" s="2514">
        <v>1.5791703557076293E-4</v>
      </c>
    </row>
    <row r="3148" spans="1:10" x14ac:dyDescent="0.2">
      <c r="A3148" s="923" t="s">
        <v>971</v>
      </c>
      <c r="B3148" s="2510">
        <v>0</v>
      </c>
      <c r="C3148" s="2511">
        <v>1470000</v>
      </c>
      <c r="D3148" s="2512">
        <v>0</v>
      </c>
      <c r="E3148" s="2513">
        <v>0</v>
      </c>
      <c r="F3148" s="2510">
        <v>0</v>
      </c>
      <c r="G3148" s="2512">
        <v>0</v>
      </c>
      <c r="H3148" s="2513">
        <v>0</v>
      </c>
      <c r="I3148" s="2510">
        <v>0</v>
      </c>
      <c r="J3148" s="2514">
        <v>0</v>
      </c>
    </row>
    <row r="3149" spans="1:10" x14ac:dyDescent="0.2">
      <c r="A3149" s="923" t="s">
        <v>972</v>
      </c>
      <c r="B3149" s="2510">
        <v>0</v>
      </c>
      <c r="C3149" s="2511">
        <v>1270000</v>
      </c>
      <c r="D3149" s="2512">
        <v>0</v>
      </c>
      <c r="E3149" s="2513">
        <v>0</v>
      </c>
      <c r="F3149" s="2510">
        <v>0</v>
      </c>
      <c r="G3149" s="2512">
        <v>0</v>
      </c>
      <c r="H3149" s="2513">
        <v>0</v>
      </c>
      <c r="I3149" s="2510">
        <v>0</v>
      </c>
      <c r="J3149" s="2514">
        <v>0</v>
      </c>
    </row>
    <row r="3150" spans="1:10" x14ac:dyDescent="0.2">
      <c r="A3150" s="923" t="s">
        <v>973</v>
      </c>
      <c r="B3150" s="2510">
        <v>14</v>
      </c>
      <c r="C3150" s="2511">
        <v>7096999.9999999981</v>
      </c>
      <c r="D3150" s="2512">
        <v>99.357999999999976</v>
      </c>
      <c r="E3150" s="2513">
        <v>0.14940429041099254</v>
      </c>
      <c r="F3150" s="2510">
        <v>0.1235397218812011</v>
      </c>
      <c r="G3150" s="2512">
        <v>1.0529047144216676E-3</v>
      </c>
      <c r="H3150" s="2513">
        <v>0.18263906009818898</v>
      </c>
      <c r="I3150" s="2510">
        <v>0.16544199570691434</v>
      </c>
      <c r="J3150" s="2514">
        <v>2.1528980269264358E-3</v>
      </c>
    </row>
    <row r="3151" spans="1:10" x14ac:dyDescent="0.2">
      <c r="A3151" s="923" t="s">
        <v>293</v>
      </c>
      <c r="B3151" s="2510">
        <v>0</v>
      </c>
      <c r="C3151" s="2511">
        <v>1855999.9999999998</v>
      </c>
      <c r="D3151" s="2512">
        <v>0</v>
      </c>
      <c r="E3151" s="2513">
        <v>0</v>
      </c>
      <c r="F3151" s="2510">
        <v>0</v>
      </c>
      <c r="G3151" s="2512">
        <v>0</v>
      </c>
      <c r="H3151" s="2513">
        <v>0</v>
      </c>
      <c r="I3151" s="2510">
        <v>0</v>
      </c>
      <c r="J3151" s="2514">
        <v>0</v>
      </c>
    </row>
    <row r="3152" spans="1:10" x14ac:dyDescent="0.2">
      <c r="A3152" s="897" t="s">
        <v>975</v>
      </c>
      <c r="B3152" s="2510">
        <v>21</v>
      </c>
      <c r="C3152" s="2511">
        <v>1652000.0000000005</v>
      </c>
      <c r="D3152" s="2512">
        <v>34.692000000000007</v>
      </c>
      <c r="E3152" s="2513">
        <v>0.22410643561648877</v>
      </c>
      <c r="F3152" s="2510">
        <v>0.18530958282180165</v>
      </c>
      <c r="G3152" s="2512">
        <v>1.5793570716325016E-3</v>
      </c>
      <c r="H3152" s="2513">
        <v>6.3770549658068554E-2</v>
      </c>
      <c r="I3152" s="2510">
        <v>5.7765994837499494E-2</v>
      </c>
      <c r="J3152" s="2514">
        <v>7.5170935757696352E-4</v>
      </c>
    </row>
    <row r="3153" spans="1:10" x14ac:dyDescent="0.2">
      <c r="A3153" s="923" t="s">
        <v>1161</v>
      </c>
      <c r="B3153" s="2510">
        <v>0</v>
      </c>
      <c r="C3153" s="2511">
        <v>0</v>
      </c>
      <c r="D3153" s="2512">
        <v>0</v>
      </c>
      <c r="E3153" s="2513">
        <v>0</v>
      </c>
      <c r="F3153" s="2510">
        <v>0</v>
      </c>
      <c r="G3153" s="2512">
        <v>0</v>
      </c>
      <c r="H3153" s="2513">
        <v>0</v>
      </c>
      <c r="I3153" s="2510">
        <v>0</v>
      </c>
      <c r="J3153" s="2514">
        <v>0</v>
      </c>
    </row>
    <row r="3154" spans="1:10" x14ac:dyDescent="0.2">
      <c r="A3154" s="2515" t="s">
        <v>294</v>
      </c>
      <c r="B3154" s="2516">
        <v>930.5</v>
      </c>
      <c r="C3154" s="2515"/>
      <c r="D3154" s="2517">
        <v>2117.5475000000001</v>
      </c>
      <c r="E3154" s="2518">
        <v>9.9300494448163246</v>
      </c>
      <c r="F3154" s="2516">
        <v>8.2109793721755455</v>
      </c>
      <c r="G3154" s="2517">
        <v>6.9980559769240114E-2</v>
      </c>
      <c r="H3154" s="2518">
        <v>3.8924584342807824</v>
      </c>
      <c r="I3154" s="2516">
        <v>3.5259494394430977</v>
      </c>
      <c r="J3154" s="2519">
        <v>4.5883208545592781E-2</v>
      </c>
    </row>
    <row r="3155" spans="1:10" x14ac:dyDescent="0.2">
      <c r="A3155" s="2520" t="s">
        <v>1840</v>
      </c>
      <c r="B3155" s="2521">
        <v>8456.6875</v>
      </c>
      <c r="C3155" s="2520"/>
      <c r="D3155" s="2522">
        <v>52999.222166951011</v>
      </c>
      <c r="E3155" s="2523">
        <v>90.247528226072163</v>
      </c>
      <c r="F3155" s="2521">
        <v>74.624058699016416</v>
      </c>
      <c r="G3155" s="2522">
        <v>0.63600615265291327</v>
      </c>
      <c r="H3155" s="2523">
        <v>97.422735184957816</v>
      </c>
      <c r="I3155" s="2521">
        <v>88.249532863126376</v>
      </c>
      <c r="J3155" s="2524">
        <v>1.1483918842153089</v>
      </c>
    </row>
    <row r="3156" spans="1:10" x14ac:dyDescent="0.2">
      <c r="A3156" s="2525" t="s">
        <v>200</v>
      </c>
      <c r="B3156" s="2526">
        <v>9370.5475000000006</v>
      </c>
      <c r="C3156" s="2527"/>
      <c r="D3156" s="2528">
        <v>54401.287406201009</v>
      </c>
      <c r="E3156" s="2529">
        <v>100</v>
      </c>
      <c r="F3156" s="2526">
        <v>82.688202287470318</v>
      </c>
      <c r="G3156" s="2528">
        <v>0.7047352599615837</v>
      </c>
      <c r="H3156" s="2529">
        <v>100.00000000000001</v>
      </c>
      <c r="I3156" s="2526">
        <v>90.584125661822128</v>
      </c>
      <c r="J3156" s="2530">
        <v>1.1787719591685433</v>
      </c>
    </row>
    <row r="3157" spans="1:10" x14ac:dyDescent="0.2">
      <c r="A3157" s="2550" t="s">
        <v>1857</v>
      </c>
      <c r="B3157" s="2510"/>
      <c r="C3157" s="2509"/>
      <c r="D3157" s="2512"/>
      <c r="E3157" s="2513"/>
      <c r="F3157" s="2510">
        <v>0</v>
      </c>
      <c r="G3157" s="2512"/>
      <c r="H3157" s="2513"/>
      <c r="I3157" s="2510">
        <v>0</v>
      </c>
      <c r="J3157" s="2514">
        <v>0</v>
      </c>
    </row>
    <row r="3158" spans="1:10" x14ac:dyDescent="0.2">
      <c r="A3158" s="2160" t="s">
        <v>1841</v>
      </c>
      <c r="B3158" s="2510">
        <v>0</v>
      </c>
      <c r="C3158" s="2511">
        <v>6074131.1697809063</v>
      </c>
      <c r="D3158" s="2512">
        <v>0</v>
      </c>
      <c r="E3158" s="2513">
        <v>0</v>
      </c>
      <c r="F3158" s="2510">
        <v>0</v>
      </c>
      <c r="G3158" s="2512">
        <v>0</v>
      </c>
      <c r="H3158" s="2513">
        <v>0</v>
      </c>
      <c r="I3158" s="2510">
        <v>0</v>
      </c>
      <c r="J3158" s="2514">
        <v>0</v>
      </c>
    </row>
    <row r="3159" spans="1:10" x14ac:dyDescent="0.2">
      <c r="A3159" s="2160" t="s">
        <v>1842</v>
      </c>
      <c r="B3159" s="2510">
        <v>1372.4</v>
      </c>
      <c r="C3159" s="2511">
        <v>1319748.8219296124</v>
      </c>
      <c r="D3159" s="2512">
        <v>1811.2232832162001</v>
      </c>
      <c r="E3159" s="2513">
        <v>73.850856140426401</v>
      </c>
      <c r="F3159" s="2510">
        <v>12.110422450697172</v>
      </c>
      <c r="G3159" s="2512">
        <v>0.10321474500516405</v>
      </c>
      <c r="H3159" s="2513">
        <v>38.81159773112384</v>
      </c>
      <c r="I3159" s="2510">
        <v>3.0158859341584767</v>
      </c>
      <c r="J3159" s="2514">
        <v>3.9245748029946043E-2</v>
      </c>
    </row>
    <row r="3160" spans="1:10" x14ac:dyDescent="0.2">
      <c r="A3160" s="2547" t="s">
        <v>316</v>
      </c>
      <c r="B3160" s="2516">
        <v>1372.4</v>
      </c>
      <c r="C3160" s="2515"/>
      <c r="D3160" s="2517">
        <v>1811.2232832162001</v>
      </c>
      <c r="E3160" s="2518">
        <v>73.850856140426401</v>
      </c>
      <c r="F3160" s="2516">
        <v>12.110422450697172</v>
      </c>
      <c r="G3160" s="2517">
        <v>0.10321474500516405</v>
      </c>
      <c r="H3160" s="2518">
        <v>38.81159773112384</v>
      </c>
      <c r="I3160" s="2516">
        <v>3.0158859341584767</v>
      </c>
      <c r="J3160" s="2519">
        <v>3.9245748029946043E-2</v>
      </c>
    </row>
    <row r="3161" spans="1:10" x14ac:dyDescent="0.2">
      <c r="A3161" s="2160" t="s">
        <v>1843</v>
      </c>
      <c r="B3161" s="2510">
        <v>0</v>
      </c>
      <c r="C3161" s="2511">
        <v>7593939.7198018646</v>
      </c>
      <c r="D3161" s="2512">
        <v>0</v>
      </c>
      <c r="E3161" s="2513">
        <v>0</v>
      </c>
      <c r="F3161" s="2510">
        <v>0</v>
      </c>
      <c r="G3161" s="2512">
        <v>0</v>
      </c>
      <c r="H3161" s="2513">
        <v>0</v>
      </c>
      <c r="I3161" s="2510">
        <v>0</v>
      </c>
      <c r="J3161" s="2514">
        <v>0</v>
      </c>
    </row>
    <row r="3162" spans="1:10" x14ac:dyDescent="0.2">
      <c r="A3162" s="2547" t="s">
        <v>322</v>
      </c>
      <c r="B3162" s="2516">
        <v>0</v>
      </c>
      <c r="C3162" s="2531"/>
      <c r="D3162" s="2517">
        <v>0</v>
      </c>
      <c r="E3162" s="2518">
        <v>0</v>
      </c>
      <c r="F3162" s="2516">
        <v>0</v>
      </c>
      <c r="G3162" s="2517">
        <v>0</v>
      </c>
      <c r="H3162" s="2518">
        <v>0</v>
      </c>
      <c r="I3162" s="2516">
        <v>0</v>
      </c>
      <c r="J3162" s="2519">
        <v>0</v>
      </c>
    </row>
    <row r="3163" spans="1:10" x14ac:dyDescent="0.2">
      <c r="A3163" s="2160" t="s">
        <v>1543</v>
      </c>
      <c r="B3163" s="2510">
        <v>121.44</v>
      </c>
      <c r="C3163" s="2511">
        <v>8640000</v>
      </c>
      <c r="D3163" s="2512">
        <v>1049.2416000000001</v>
      </c>
      <c r="E3163" s="2513">
        <v>6.5348644489167746</v>
      </c>
      <c r="F3163" s="2510">
        <v>1.0716188446609332</v>
      </c>
      <c r="G3163" s="2512">
        <v>9.1331963228119505E-3</v>
      </c>
      <c r="H3163" s="2513">
        <v>22.48355753778139</v>
      </c>
      <c r="I3163" s="2510">
        <v>1.7471026417874351</v>
      </c>
      <c r="J3163" s="2514">
        <v>2.2735060794391363E-2</v>
      </c>
    </row>
    <row r="3164" spans="1:10" x14ac:dyDescent="0.2">
      <c r="A3164" s="2160" t="s">
        <v>212</v>
      </c>
      <c r="B3164" s="2510">
        <v>362.5</v>
      </c>
      <c r="C3164" s="2511">
        <v>4816000</v>
      </c>
      <c r="D3164" s="2512">
        <v>1745.8</v>
      </c>
      <c r="E3164" s="2513">
        <v>19.506656478362409</v>
      </c>
      <c r="F3164" s="2510">
        <v>3.1987963701382434</v>
      </c>
      <c r="G3164" s="2512">
        <v>2.7262711355561034E-2</v>
      </c>
      <c r="H3164" s="2513">
        <v>37.409682145140593</v>
      </c>
      <c r="I3164" s="2510">
        <v>2.90694897346093</v>
      </c>
      <c r="J3164" s="2514">
        <v>3.7828150480164371E-2</v>
      </c>
    </row>
    <row r="3165" spans="1:10" x14ac:dyDescent="0.2">
      <c r="A3165" s="2547" t="s">
        <v>317</v>
      </c>
      <c r="B3165" s="2516">
        <v>483.94</v>
      </c>
      <c r="C3165" s="2531"/>
      <c r="D3165" s="2517">
        <v>2795.0416</v>
      </c>
      <c r="E3165" s="2518">
        <v>26.041520927279183</v>
      </c>
      <c r="F3165" s="2516">
        <v>4.2704152147991756</v>
      </c>
      <c r="G3165" s="2517">
        <v>3.6395907678372988E-2</v>
      </c>
      <c r="H3165" s="2518">
        <v>59.893239682921987</v>
      </c>
      <c r="I3165" s="2516">
        <v>4.6540516152483651</v>
      </c>
      <c r="J3165" s="2519">
        <v>6.0563211274555738E-2</v>
      </c>
    </row>
    <row r="3166" spans="1:10" x14ac:dyDescent="0.2">
      <c r="A3166" s="2160" t="s">
        <v>1844</v>
      </c>
      <c r="B3166" s="2510">
        <v>2</v>
      </c>
      <c r="C3166" s="2511">
        <v>30220717.109895468</v>
      </c>
      <c r="D3166" s="2512">
        <v>60.441434219790935</v>
      </c>
      <c r="E3166" s="2513">
        <v>0.10762293229441328</v>
      </c>
      <c r="F3166" s="2510">
        <v>1.7648531697314444E-2</v>
      </c>
      <c r="G3166" s="2512">
        <v>1.5041495920309537E-4</v>
      </c>
      <c r="H3166" s="2513">
        <v>1.2951625859541773</v>
      </c>
      <c r="I3166" s="2510">
        <v>0.10064163429930553</v>
      </c>
      <c r="J3166" s="2514">
        <v>1.3096504003340635E-3</v>
      </c>
    </row>
    <row r="3167" spans="1:10" x14ac:dyDescent="0.2">
      <c r="A3167" s="2547" t="s">
        <v>318</v>
      </c>
      <c r="B3167" s="2516">
        <v>2</v>
      </c>
      <c r="C3167" s="2515"/>
      <c r="D3167" s="2517">
        <v>60.441434219790935</v>
      </c>
      <c r="E3167" s="2518">
        <v>0.10762293229441328</v>
      </c>
      <c r="F3167" s="2516">
        <v>1.7648531697314444E-2</v>
      </c>
      <c r="G3167" s="2517">
        <v>1.5041495920309537E-4</v>
      </c>
      <c r="H3167" s="2518">
        <v>1.2951625859541773</v>
      </c>
      <c r="I3167" s="2516">
        <v>0.10064163429930553</v>
      </c>
      <c r="J3167" s="2519">
        <v>1.3096504003340635E-3</v>
      </c>
    </row>
    <row r="3168" spans="1:10" x14ac:dyDescent="0.2">
      <c r="A3168" s="2525" t="s">
        <v>136</v>
      </c>
      <c r="B3168" s="2526">
        <v>1858.3400000000001</v>
      </c>
      <c r="C3168" s="2527"/>
      <c r="D3168" s="2528">
        <v>4666.706317435991</v>
      </c>
      <c r="E3168" s="2529">
        <v>100</v>
      </c>
      <c r="F3168" s="2526">
        <v>16.398486197193662</v>
      </c>
      <c r="G3168" s="2528">
        <v>0.13976106764274013</v>
      </c>
      <c r="H3168" s="2529">
        <v>100</v>
      </c>
      <c r="I3168" s="2526">
        <v>7.7705791837061469</v>
      </c>
      <c r="J3168" s="2530">
        <v>0.10111860970483584</v>
      </c>
    </row>
    <row r="3169" spans="1:10" x14ac:dyDescent="0.2">
      <c r="A3169" s="2550" t="s">
        <v>1858</v>
      </c>
      <c r="B3169" s="2510"/>
      <c r="C3169" s="2509"/>
      <c r="D3169" s="2512"/>
      <c r="E3169" s="2513"/>
      <c r="F3169" s="2510">
        <v>0</v>
      </c>
      <c r="G3169" s="2512"/>
      <c r="H3169" s="2513"/>
      <c r="I3169" s="2510">
        <v>0</v>
      </c>
      <c r="J3169" s="2514">
        <v>0</v>
      </c>
    </row>
    <row r="3170" spans="1:10" x14ac:dyDescent="0.2">
      <c r="A3170" s="2159" t="s">
        <v>1545</v>
      </c>
      <c r="B3170" s="2510">
        <v>89.5</v>
      </c>
      <c r="C3170" s="2511">
        <v>8600000</v>
      </c>
      <c r="D3170" s="2512">
        <v>769.7</v>
      </c>
      <c r="E3170" s="2513">
        <v>86.473429951690818</v>
      </c>
      <c r="F3170" s="2510">
        <v>0.78977179345482129</v>
      </c>
      <c r="G3170" s="2512">
        <v>6.7310694243385184E-3</v>
      </c>
      <c r="H3170" s="2513">
        <v>77.896973990486799</v>
      </c>
      <c r="I3170" s="2510">
        <v>1.2816351385455826</v>
      </c>
      <c r="J3170" s="2514">
        <v>1.6677928413668532E-2</v>
      </c>
    </row>
    <row r="3171" spans="1:10" x14ac:dyDescent="0.2">
      <c r="A3171" s="2159" t="s">
        <v>214</v>
      </c>
      <c r="B3171" s="2510">
        <v>0</v>
      </c>
      <c r="C3171" s="2511">
        <v>6300000</v>
      </c>
      <c r="D3171" s="2512">
        <v>0</v>
      </c>
      <c r="E3171" s="2513">
        <v>0</v>
      </c>
      <c r="F3171" s="2510">
        <v>0</v>
      </c>
      <c r="G3171" s="2512">
        <v>0</v>
      </c>
      <c r="H3171" s="2513">
        <v>0</v>
      </c>
      <c r="I3171" s="2510">
        <v>0</v>
      </c>
      <c r="J3171" s="2514">
        <v>0</v>
      </c>
    </row>
    <row r="3172" spans="1:10" x14ac:dyDescent="0.2">
      <c r="A3172" s="2159" t="s">
        <v>215</v>
      </c>
      <c r="B3172" s="2510">
        <v>0</v>
      </c>
      <c r="C3172" s="2511">
        <v>6000000</v>
      </c>
      <c r="D3172" s="2512">
        <v>0</v>
      </c>
      <c r="E3172" s="2513">
        <v>0</v>
      </c>
      <c r="F3172" s="2510">
        <v>0</v>
      </c>
      <c r="G3172" s="2512">
        <v>0</v>
      </c>
      <c r="H3172" s="2513">
        <v>0</v>
      </c>
      <c r="I3172" s="2510">
        <v>0</v>
      </c>
      <c r="J3172" s="2514">
        <v>0</v>
      </c>
    </row>
    <row r="3173" spans="1:10" x14ac:dyDescent="0.2">
      <c r="A3173" s="2159" t="s">
        <v>216</v>
      </c>
      <c r="B3173" s="2510">
        <v>14</v>
      </c>
      <c r="C3173" s="2511">
        <v>15600000</v>
      </c>
      <c r="D3173" s="2512">
        <v>218.4</v>
      </c>
      <c r="E3173" s="2513">
        <v>13.526570048309178</v>
      </c>
      <c r="F3173" s="2510">
        <v>0.1235397218812011</v>
      </c>
      <c r="G3173" s="2512">
        <v>1.0529047144216676E-3</v>
      </c>
      <c r="H3173" s="2513">
        <v>22.103026009513208</v>
      </c>
      <c r="I3173" s="2510">
        <v>0.36366001592614688</v>
      </c>
      <c r="J3173" s="2514">
        <v>4.7323107256661131E-3</v>
      </c>
    </row>
    <row r="3174" spans="1:10" x14ac:dyDescent="0.2">
      <c r="A3174" s="2159" t="s">
        <v>1547</v>
      </c>
      <c r="B3174" s="2510">
        <v>0</v>
      </c>
      <c r="C3174" s="2511">
        <v>8000000</v>
      </c>
      <c r="D3174" s="2512">
        <v>0</v>
      </c>
      <c r="E3174" s="2513">
        <v>0</v>
      </c>
      <c r="F3174" s="2510">
        <v>0</v>
      </c>
      <c r="G3174" s="2512">
        <v>0</v>
      </c>
      <c r="H3174" s="2513">
        <v>0</v>
      </c>
      <c r="I3174" s="2510">
        <v>0</v>
      </c>
      <c r="J3174" s="2514">
        <v>0</v>
      </c>
    </row>
    <row r="3175" spans="1:10" x14ac:dyDescent="0.2">
      <c r="A3175" s="2159" t="s">
        <v>1548</v>
      </c>
      <c r="B3175" s="2510">
        <v>0</v>
      </c>
      <c r="C3175" s="2511">
        <v>6000000</v>
      </c>
      <c r="D3175" s="2512">
        <v>0</v>
      </c>
      <c r="E3175" s="2513">
        <v>0</v>
      </c>
      <c r="F3175" s="2510">
        <v>0</v>
      </c>
      <c r="G3175" s="2512">
        <v>0</v>
      </c>
      <c r="H3175" s="2513">
        <v>0</v>
      </c>
      <c r="I3175" s="2510">
        <v>0</v>
      </c>
      <c r="J3175" s="2514">
        <v>0</v>
      </c>
    </row>
    <row r="3176" spans="1:10" x14ac:dyDescent="0.2">
      <c r="A3176" s="2525" t="s">
        <v>128</v>
      </c>
      <c r="B3176" s="2526">
        <v>103.5</v>
      </c>
      <c r="C3176" s="2527"/>
      <c r="D3176" s="2528">
        <v>988.1</v>
      </c>
      <c r="E3176" s="2529">
        <v>100</v>
      </c>
      <c r="F3176" s="2526">
        <v>0.91331151533602251</v>
      </c>
      <c r="G3176" s="2528">
        <v>7.7839741387601847E-3</v>
      </c>
      <c r="H3176" s="2529">
        <v>100</v>
      </c>
      <c r="I3176" s="2526">
        <v>1.6452951544717296</v>
      </c>
      <c r="J3176" s="2530">
        <v>2.1410239139334646E-2</v>
      </c>
    </row>
    <row r="3177" spans="1:10" ht="14.25" thickBot="1" x14ac:dyDescent="0.25">
      <c r="A3177" s="2533" t="s">
        <v>1845</v>
      </c>
      <c r="B3177" s="2526">
        <v>11332.387500000001</v>
      </c>
      <c r="C3177" s="2534"/>
      <c r="D3177" s="2528">
        <v>60056.093723637001</v>
      </c>
      <c r="E3177" s="2535"/>
      <c r="F3177" s="2536">
        <v>100</v>
      </c>
      <c r="G3177" s="2537">
        <v>0.852280301743084</v>
      </c>
      <c r="H3177" s="2538"/>
      <c r="I3177" s="2536">
        <v>100</v>
      </c>
      <c r="J3177" s="2539">
        <v>1.3013008080127138</v>
      </c>
    </row>
    <row r="3178" spans="1:10" ht="15" thickBot="1" x14ac:dyDescent="0.25">
      <c r="A3178" s="2540" t="s">
        <v>1846</v>
      </c>
      <c r="B3178" s="2541">
        <v>1329654.982852824</v>
      </c>
      <c r="C3178" s="2542"/>
      <c r="D3178" s="2543">
        <v>4615081.5671398742</v>
      </c>
      <c r="E3178" s="2544"/>
      <c r="F3178" s="2101"/>
      <c r="G3178" s="2101"/>
      <c r="H3178" s="2101"/>
      <c r="I3178" s="2101"/>
      <c r="J3178" s="2101"/>
    </row>
    <row r="3179" spans="1:10" ht="16.5" thickBot="1" x14ac:dyDescent="0.3">
      <c r="A3179" s="2545" t="s">
        <v>1847</v>
      </c>
      <c r="B3179" s="2552">
        <v>0.852280301743084</v>
      </c>
      <c r="C3179" s="2546"/>
      <c r="D3179" s="2553">
        <v>1.301300808012714</v>
      </c>
      <c r="E3179" s="2544"/>
      <c r="F3179" s="2101"/>
      <c r="G3179" s="2101"/>
      <c r="H3179" s="2101"/>
      <c r="I3179" s="2101"/>
      <c r="J3179" s="2101"/>
    </row>
    <row r="3180" spans="1:10" x14ac:dyDescent="0.2">
      <c r="A3180" s="471" t="s">
        <v>2035</v>
      </c>
      <c r="B3180" s="375"/>
      <c r="C3180" s="375"/>
      <c r="D3180" s="1794"/>
      <c r="E3180" s="375"/>
      <c r="F3180" s="375"/>
      <c r="H3180" s="375"/>
      <c r="I3180" s="375"/>
      <c r="J3180" s="375"/>
    </row>
    <row r="3181" spans="1:10" x14ac:dyDescent="0.2">
      <c r="A3181" s="375" t="s">
        <v>1848</v>
      </c>
      <c r="B3181" s="375"/>
      <c r="C3181" s="375"/>
      <c r="D3181" s="375"/>
      <c r="E3181" s="375"/>
      <c r="F3181" s="375"/>
      <c r="G3181" s="375"/>
      <c r="H3181" s="375"/>
      <c r="I3181" s="375"/>
      <c r="J3181" s="375"/>
    </row>
    <row r="3182" spans="1:10" x14ac:dyDescent="0.2">
      <c r="A3182" s="375" t="s">
        <v>2036</v>
      </c>
      <c r="B3182" s="375"/>
      <c r="C3182" s="375"/>
      <c r="D3182" s="375"/>
      <c r="E3182" s="375"/>
      <c r="F3182" s="375"/>
      <c r="G3182" s="375"/>
      <c r="H3182" s="375"/>
      <c r="I3182" s="375"/>
      <c r="J3182" s="375"/>
    </row>
    <row r="3186" spans="1:10" ht="13.5" thickBot="1" x14ac:dyDescent="0.25">
      <c r="A3186" s="3564" t="s">
        <v>2033</v>
      </c>
      <c r="B3186" s="3564"/>
      <c r="C3186" s="3564"/>
      <c r="D3186" s="3564"/>
      <c r="E3186" s="3564"/>
      <c r="F3186" s="3564"/>
      <c r="G3186" s="3564"/>
      <c r="H3186" s="3564"/>
      <c r="I3186" s="3564"/>
      <c r="J3186" s="3564"/>
    </row>
    <row r="3187" spans="1:10" ht="13.5" customHeight="1" thickBot="1" x14ac:dyDescent="0.25">
      <c r="A3187" s="3569" t="s">
        <v>938</v>
      </c>
      <c r="B3187" s="3575" t="s">
        <v>1270</v>
      </c>
      <c r="C3187" s="3575" t="s">
        <v>1837</v>
      </c>
      <c r="D3187" s="3577" t="s">
        <v>1849</v>
      </c>
      <c r="E3187" s="3571" t="s">
        <v>1854</v>
      </c>
      <c r="F3187" s="3572"/>
      <c r="G3187" s="3573"/>
      <c r="H3187" s="3571" t="s">
        <v>1855</v>
      </c>
      <c r="I3187" s="3572"/>
      <c r="J3187" s="3574"/>
    </row>
    <row r="3188" spans="1:10" ht="13.5" customHeight="1" thickBot="1" x14ac:dyDescent="0.25">
      <c r="A3188" s="3570"/>
      <c r="B3188" s="3576"/>
      <c r="C3188" s="3576"/>
      <c r="D3188" s="3578"/>
      <c r="E3188" s="2500" t="s">
        <v>1853</v>
      </c>
      <c r="F3188" s="2499" t="s">
        <v>1229</v>
      </c>
      <c r="G3188" s="2501" t="s">
        <v>1838</v>
      </c>
      <c r="H3188" s="2500" t="s">
        <v>1853</v>
      </c>
      <c r="I3188" s="2499" t="s">
        <v>1229</v>
      </c>
      <c r="J3188" s="2502" t="s">
        <v>1838</v>
      </c>
    </row>
    <row r="3189" spans="1:10" x14ac:dyDescent="0.2">
      <c r="A3189" s="2551" t="s">
        <v>1856</v>
      </c>
      <c r="B3189" s="2503"/>
      <c r="C3189" s="2503"/>
      <c r="D3189" s="2504"/>
      <c r="E3189" s="2505"/>
      <c r="F3189" s="2506"/>
      <c r="G3189" s="2507"/>
      <c r="H3189" s="2505"/>
      <c r="I3189" s="2506"/>
      <c r="J3189" s="2508"/>
    </row>
    <row r="3190" spans="1:10" x14ac:dyDescent="0.2">
      <c r="A3190" s="923" t="s">
        <v>416</v>
      </c>
      <c r="B3190" s="2510">
        <v>0</v>
      </c>
      <c r="C3190" s="2511">
        <v>3800000</v>
      </c>
      <c r="D3190" s="2512">
        <v>0</v>
      </c>
      <c r="E3190" s="2513">
        <v>0</v>
      </c>
      <c r="F3190" s="2510">
        <v>0</v>
      </c>
      <c r="G3190" s="2512">
        <v>0</v>
      </c>
      <c r="H3190" s="2513">
        <v>0</v>
      </c>
      <c r="I3190" s="2510">
        <v>0</v>
      </c>
      <c r="J3190" s="2514">
        <v>0</v>
      </c>
    </row>
    <row r="3191" spans="1:10" x14ac:dyDescent="0.2">
      <c r="A3191" s="923" t="s">
        <v>417</v>
      </c>
      <c r="B3191" s="2510">
        <v>0</v>
      </c>
      <c r="C3191" s="2511">
        <v>1006400</v>
      </c>
      <c r="D3191" s="2512">
        <v>0</v>
      </c>
      <c r="E3191" s="2513">
        <v>0</v>
      </c>
      <c r="F3191" s="2510">
        <v>0</v>
      </c>
      <c r="G3191" s="2512">
        <v>0</v>
      </c>
      <c r="H3191" s="2513">
        <v>0</v>
      </c>
      <c r="I3191" s="2510">
        <v>0</v>
      </c>
      <c r="J3191" s="2514">
        <v>0</v>
      </c>
    </row>
    <row r="3192" spans="1:10" x14ac:dyDescent="0.2">
      <c r="A3192" s="923" t="s">
        <v>285</v>
      </c>
      <c r="B3192" s="2510">
        <v>4893.8</v>
      </c>
      <c r="C3192" s="2511">
        <v>1367762.75</v>
      </c>
      <c r="D3192" s="2512">
        <v>6693.5573459500001</v>
      </c>
      <c r="E3192" s="2513">
        <v>11.649408460091886</v>
      </c>
      <c r="F3192" s="2510">
        <v>10.85701608430394</v>
      </c>
      <c r="G3192" s="2512">
        <v>0.36805036367405408</v>
      </c>
      <c r="H3192" s="2513">
        <v>5.1624941003593587</v>
      </c>
      <c r="I3192" s="2510">
        <v>4.8396000344413173</v>
      </c>
      <c r="J3192" s="2514">
        <v>0.14503659899771237</v>
      </c>
    </row>
    <row r="3193" spans="1:10" x14ac:dyDescent="0.2">
      <c r="A3193" s="923" t="s">
        <v>206</v>
      </c>
      <c r="B3193" s="2510">
        <v>1485.5</v>
      </c>
      <c r="C3193" s="2511">
        <v>5133502</v>
      </c>
      <c r="D3193" s="2512">
        <v>7625.8172210000002</v>
      </c>
      <c r="E3193" s="2513">
        <v>3.5361470161155943</v>
      </c>
      <c r="F3193" s="2510">
        <v>3.2956184137548528</v>
      </c>
      <c r="G3193" s="2512">
        <v>0.1117207109480991</v>
      </c>
      <c r="H3193" s="2513">
        <v>5.8815117850079268</v>
      </c>
      <c r="I3193" s="2510">
        <v>5.5136459401106137</v>
      </c>
      <c r="J3193" s="2514">
        <v>0.16523688931734273</v>
      </c>
    </row>
    <row r="3194" spans="1:10" x14ac:dyDescent="0.2">
      <c r="A3194" s="923" t="s">
        <v>435</v>
      </c>
      <c r="B3194" s="2510">
        <v>0</v>
      </c>
      <c r="C3194" s="2511">
        <v>1029687.5</v>
      </c>
      <c r="D3194" s="2512">
        <v>0</v>
      </c>
      <c r="E3194" s="2513">
        <v>0</v>
      </c>
      <c r="F3194" s="2510">
        <v>0</v>
      </c>
      <c r="G3194" s="2512">
        <v>0</v>
      </c>
      <c r="H3194" s="2513">
        <v>0</v>
      </c>
      <c r="I3194" s="2510">
        <v>0</v>
      </c>
      <c r="J3194" s="2514">
        <v>0</v>
      </c>
    </row>
    <row r="3195" spans="1:10" x14ac:dyDescent="0.2">
      <c r="A3195" s="925" t="s">
        <v>437</v>
      </c>
      <c r="B3195" s="2510">
        <v>0</v>
      </c>
      <c r="C3195" s="2511">
        <v>7750000</v>
      </c>
      <c r="D3195" s="2512">
        <v>0</v>
      </c>
      <c r="E3195" s="2513">
        <v>0</v>
      </c>
      <c r="F3195" s="2510">
        <v>0</v>
      </c>
      <c r="G3195" s="2512">
        <v>0</v>
      </c>
      <c r="H3195" s="2513">
        <v>0</v>
      </c>
      <c r="I3195" s="2510">
        <v>0</v>
      </c>
      <c r="J3195" s="2514">
        <v>0</v>
      </c>
    </row>
    <row r="3196" spans="1:10" x14ac:dyDescent="0.2">
      <c r="A3196" s="2097" t="s">
        <v>436</v>
      </c>
      <c r="B3196" s="2510">
        <v>0</v>
      </c>
      <c r="C3196" s="2511">
        <v>0</v>
      </c>
      <c r="D3196" s="2512">
        <v>0</v>
      </c>
      <c r="E3196" s="2513">
        <v>0</v>
      </c>
      <c r="F3196" s="2510">
        <v>0</v>
      </c>
      <c r="G3196" s="2512">
        <v>0</v>
      </c>
      <c r="H3196" s="2513">
        <v>0</v>
      </c>
      <c r="I3196" s="2510">
        <v>0</v>
      </c>
      <c r="J3196" s="2514">
        <v>0</v>
      </c>
    </row>
    <row r="3197" spans="1:10" x14ac:dyDescent="0.2">
      <c r="A3197" s="2515" t="s">
        <v>286</v>
      </c>
      <c r="B3197" s="2516">
        <v>6379.3</v>
      </c>
      <c r="C3197" s="2515"/>
      <c r="D3197" s="2517">
        <v>14319.37456695</v>
      </c>
      <c r="E3197" s="2518">
        <v>15.18555547620748</v>
      </c>
      <c r="F3197" s="2516">
        <v>14.152634498058791</v>
      </c>
      <c r="G3197" s="2517">
        <v>0.47977107462215318</v>
      </c>
      <c r="H3197" s="2518">
        <v>11.044005885367286</v>
      </c>
      <c r="I3197" s="2516">
        <v>10.353245974551932</v>
      </c>
      <c r="J3197" s="2519">
        <v>0.31027348831505513</v>
      </c>
    </row>
    <row r="3198" spans="1:10" x14ac:dyDescent="0.2">
      <c r="A3198" s="931" t="s">
        <v>418</v>
      </c>
      <c r="B3198" s="2510">
        <v>240</v>
      </c>
      <c r="C3198" s="2511">
        <v>3883500</v>
      </c>
      <c r="D3198" s="2512">
        <v>932.04</v>
      </c>
      <c r="E3198" s="2513">
        <v>0.57130614868242524</v>
      </c>
      <c r="F3198" s="2510">
        <v>0.53244592346089847</v>
      </c>
      <c r="G3198" s="2512">
        <v>1.8049795104371442E-2</v>
      </c>
      <c r="H3198" s="2513">
        <v>0.71884810312565273</v>
      </c>
      <c r="I3198" s="2510">
        <v>0.67388693081563389</v>
      </c>
      <c r="J3198" s="2514">
        <v>2.0195526047389396E-2</v>
      </c>
    </row>
    <row r="3199" spans="1:10" x14ac:dyDescent="0.2">
      <c r="A3199" s="931" t="s">
        <v>419</v>
      </c>
      <c r="B3199" s="2510">
        <v>0</v>
      </c>
      <c r="C3199" s="2511">
        <v>1010499.9999999999</v>
      </c>
      <c r="D3199" s="2512">
        <v>0</v>
      </c>
      <c r="E3199" s="2513">
        <v>0</v>
      </c>
      <c r="F3199" s="2510">
        <v>0</v>
      </c>
      <c r="G3199" s="2512">
        <v>0</v>
      </c>
      <c r="H3199" s="2513">
        <v>0</v>
      </c>
      <c r="I3199" s="2510">
        <v>0</v>
      </c>
      <c r="J3199" s="2514">
        <v>0</v>
      </c>
    </row>
    <row r="3200" spans="1:10" x14ac:dyDescent="0.2">
      <c r="A3200" s="923" t="s">
        <v>97</v>
      </c>
      <c r="B3200" s="2510">
        <v>0</v>
      </c>
      <c r="C3200" s="2511">
        <v>998500</v>
      </c>
      <c r="D3200" s="2512">
        <v>0</v>
      </c>
      <c r="E3200" s="2513">
        <v>0</v>
      </c>
      <c r="F3200" s="2510">
        <v>0</v>
      </c>
      <c r="G3200" s="2512">
        <v>0</v>
      </c>
      <c r="H3200" s="2513">
        <v>0</v>
      </c>
      <c r="I3200" s="2510">
        <v>0</v>
      </c>
      <c r="J3200" s="2514">
        <v>0</v>
      </c>
    </row>
    <row r="3201" spans="1:10" x14ac:dyDescent="0.2">
      <c r="A3201" s="923" t="s">
        <v>423</v>
      </c>
      <c r="B3201" s="2510">
        <v>92</v>
      </c>
      <c r="C3201" s="2511">
        <v>1897499.9999999998</v>
      </c>
      <c r="D3201" s="2512">
        <v>174.56999999999996</v>
      </c>
      <c r="E3201" s="2513">
        <v>0.219000690328263</v>
      </c>
      <c r="F3201" s="2510">
        <v>0.20410427066001108</v>
      </c>
      <c r="G3201" s="2512">
        <v>6.919088123342387E-3</v>
      </c>
      <c r="H3201" s="2513">
        <v>0.13463940749607869</v>
      </c>
      <c r="I3201" s="2510">
        <v>0.1262182325999798</v>
      </c>
      <c r="J3201" s="2514">
        <v>3.7825983671224048E-3</v>
      </c>
    </row>
    <row r="3202" spans="1:10" x14ac:dyDescent="0.2">
      <c r="A3202" s="923" t="s">
        <v>424</v>
      </c>
      <c r="B3202" s="2510">
        <v>178.2</v>
      </c>
      <c r="C3202" s="2511">
        <v>1520140</v>
      </c>
      <c r="D3202" s="2512">
        <v>270.88894800000003</v>
      </c>
      <c r="E3202" s="2513">
        <v>0.42419481539670062</v>
      </c>
      <c r="F3202" s="2510">
        <v>0.39534109816971713</v>
      </c>
      <c r="G3202" s="2512">
        <v>1.3401972864995797E-2</v>
      </c>
      <c r="H3202" s="2513">
        <v>0.20892666240451443</v>
      </c>
      <c r="I3202" s="2510">
        <v>0.19585910664734976</v>
      </c>
      <c r="J3202" s="2514">
        <v>5.8696459436117674E-3</v>
      </c>
    </row>
    <row r="3203" spans="1:10" x14ac:dyDescent="0.2">
      <c r="A3203" s="923" t="s">
        <v>429</v>
      </c>
      <c r="B3203" s="2510">
        <v>0</v>
      </c>
      <c r="C3203" s="2511">
        <v>1595500</v>
      </c>
      <c r="D3203" s="2512">
        <v>0</v>
      </c>
      <c r="E3203" s="2513">
        <v>0</v>
      </c>
      <c r="F3203" s="2510">
        <v>0</v>
      </c>
      <c r="G3203" s="2512">
        <v>0</v>
      </c>
      <c r="H3203" s="2513">
        <v>0</v>
      </c>
      <c r="I3203" s="2510">
        <v>0</v>
      </c>
      <c r="J3203" s="2514">
        <v>0</v>
      </c>
    </row>
    <row r="3204" spans="1:10" x14ac:dyDescent="0.2">
      <c r="A3204" s="923" t="s">
        <v>430</v>
      </c>
      <c r="B3204" s="2510">
        <v>25</v>
      </c>
      <c r="C3204" s="2511">
        <v>949000</v>
      </c>
      <c r="D3204" s="2512">
        <v>23.725000000000001</v>
      </c>
      <c r="E3204" s="2513">
        <v>5.9511057154419289E-2</v>
      </c>
      <c r="F3204" s="2510">
        <v>5.5463117027176934E-2</v>
      </c>
      <c r="G3204" s="2512">
        <v>1.8801869900386921E-3</v>
      </c>
      <c r="H3204" s="2513">
        <v>1.8298218152285432E-2</v>
      </c>
      <c r="I3204" s="2510">
        <v>1.7153735283465209E-2</v>
      </c>
      <c r="J3204" s="2514">
        <v>5.1407542109170579E-4</v>
      </c>
    </row>
    <row r="3205" spans="1:10" x14ac:dyDescent="0.2">
      <c r="A3205" s="923" t="s">
        <v>287</v>
      </c>
      <c r="B3205" s="2510">
        <v>220</v>
      </c>
      <c r="C3205" s="2511">
        <v>1286500.0000000002</v>
      </c>
      <c r="D3205" s="2512">
        <v>283.03000000000009</v>
      </c>
      <c r="E3205" s="2513">
        <v>0.52369730295888983</v>
      </c>
      <c r="F3205" s="2510">
        <v>0.48807542983915697</v>
      </c>
      <c r="G3205" s="2512">
        <v>1.6545645512340491E-2</v>
      </c>
      <c r="H3205" s="2513">
        <v>0.21829060837265951</v>
      </c>
      <c r="I3205" s="2510">
        <v>0.2046373739632944</v>
      </c>
      <c r="J3205" s="2514">
        <v>6.1327193437970707E-3</v>
      </c>
    </row>
    <row r="3206" spans="1:10" x14ac:dyDescent="0.2">
      <c r="A3206" s="923" t="s">
        <v>433</v>
      </c>
      <c r="B3206" s="2510">
        <v>0</v>
      </c>
      <c r="C3206" s="2511">
        <v>1540000</v>
      </c>
      <c r="D3206" s="2512">
        <v>0</v>
      </c>
      <c r="E3206" s="2513">
        <v>0</v>
      </c>
      <c r="F3206" s="2510">
        <v>0</v>
      </c>
      <c r="G3206" s="2512">
        <v>0</v>
      </c>
      <c r="H3206" s="2513">
        <v>0</v>
      </c>
      <c r="I3206" s="2510">
        <v>0</v>
      </c>
      <c r="J3206" s="2514">
        <v>0</v>
      </c>
    </row>
    <row r="3207" spans="1:10" x14ac:dyDescent="0.2">
      <c r="A3207" s="923" t="s">
        <v>434</v>
      </c>
      <c r="B3207" s="2510">
        <v>0</v>
      </c>
      <c r="C3207" s="2511">
        <v>905500</v>
      </c>
      <c r="D3207" s="2512">
        <v>0</v>
      </c>
      <c r="E3207" s="2513">
        <v>0</v>
      </c>
      <c r="F3207" s="2510">
        <v>0</v>
      </c>
      <c r="G3207" s="2512">
        <v>0</v>
      </c>
      <c r="H3207" s="2513">
        <v>0</v>
      </c>
      <c r="I3207" s="2510">
        <v>0</v>
      </c>
      <c r="J3207" s="2514">
        <v>0</v>
      </c>
    </row>
    <row r="3208" spans="1:10" x14ac:dyDescent="0.2">
      <c r="A3208" s="897" t="s">
        <v>99</v>
      </c>
      <c r="B3208" s="2510">
        <v>868</v>
      </c>
      <c r="C3208" s="2511">
        <v>1688500</v>
      </c>
      <c r="D3208" s="2512">
        <v>1465.6179999999999</v>
      </c>
      <c r="E3208" s="2513">
        <v>2.0662239044014377</v>
      </c>
      <c r="F3208" s="2510">
        <v>1.925679423183583</v>
      </c>
      <c r="G3208" s="2512">
        <v>6.5280092294143388E-2</v>
      </c>
      <c r="H3208" s="2513">
        <v>1.1303771503442053</v>
      </c>
      <c r="I3208" s="2510">
        <v>1.0596764256557096</v>
      </c>
      <c r="J3208" s="2514">
        <v>3.1757141854987715E-2</v>
      </c>
    </row>
    <row r="3209" spans="1:10" x14ac:dyDescent="0.2">
      <c r="A3209" s="2515" t="s">
        <v>288</v>
      </c>
      <c r="B3209" s="2516">
        <v>1623.2</v>
      </c>
      <c r="C3209" s="2515"/>
      <c r="D3209" s="2517">
        <v>3149.871948</v>
      </c>
      <c r="E3209" s="2518">
        <v>3.8639339189221356</v>
      </c>
      <c r="F3209" s="2516">
        <v>3.6011092623405432</v>
      </c>
      <c r="G3209" s="2517">
        <v>0.1220767808892322</v>
      </c>
      <c r="H3209" s="2518">
        <v>2.4293801498953962</v>
      </c>
      <c r="I3209" s="2516">
        <v>2.277431804965433</v>
      </c>
      <c r="J3209" s="2519">
        <v>6.8251706978000051E-2</v>
      </c>
    </row>
    <row r="3210" spans="1:10" x14ac:dyDescent="0.2">
      <c r="A3210" s="2520" t="s">
        <v>113</v>
      </c>
      <c r="B3210" s="2521">
        <v>8002.5</v>
      </c>
      <c r="C3210" s="2520"/>
      <c r="D3210" s="2522">
        <v>17469.246514949999</v>
      </c>
      <c r="E3210" s="2523">
        <v>19.049489395129616</v>
      </c>
      <c r="F3210" s="2521">
        <v>17.753743760399335</v>
      </c>
      <c r="G3210" s="2522">
        <v>0.60184785551138531</v>
      </c>
      <c r="H3210" s="2523">
        <v>13.47338603526268</v>
      </c>
      <c r="I3210" s="2521">
        <v>12.630677779517363</v>
      </c>
      <c r="J3210" s="2524">
        <v>0.37852519529305512</v>
      </c>
    </row>
    <row r="3211" spans="1:10" x14ac:dyDescent="0.2">
      <c r="A3211" s="923" t="s">
        <v>911</v>
      </c>
      <c r="B3211" s="2510">
        <v>0</v>
      </c>
      <c r="C3211" s="2511">
        <v>4620000.0000000009</v>
      </c>
      <c r="D3211" s="2512">
        <v>0</v>
      </c>
      <c r="E3211" s="2513">
        <v>0</v>
      </c>
      <c r="F3211" s="2510">
        <v>0</v>
      </c>
      <c r="G3211" s="2512">
        <v>0</v>
      </c>
      <c r="H3211" s="2513">
        <v>0</v>
      </c>
      <c r="I3211" s="2510">
        <v>0</v>
      </c>
      <c r="J3211" s="2514">
        <v>0</v>
      </c>
    </row>
    <row r="3212" spans="1:10" x14ac:dyDescent="0.2">
      <c r="A3212" s="923" t="s">
        <v>912</v>
      </c>
      <c r="B3212" s="2510">
        <v>224</v>
      </c>
      <c r="C3212" s="2511">
        <v>918000</v>
      </c>
      <c r="D3212" s="2512">
        <v>205.63200000000001</v>
      </c>
      <c r="E3212" s="2513">
        <v>0.53321907210359687</v>
      </c>
      <c r="F3212" s="2510">
        <v>0.49694952856350527</v>
      </c>
      <c r="G3212" s="2512">
        <v>1.6846475430746681E-2</v>
      </c>
      <c r="H3212" s="2513">
        <v>0.15859638335472109</v>
      </c>
      <c r="I3212" s="2510">
        <v>0.14867679215213986</v>
      </c>
      <c r="J3212" s="2514">
        <v>4.4556525601656327E-3</v>
      </c>
    </row>
    <row r="3213" spans="1:10" x14ac:dyDescent="0.2">
      <c r="A3213" s="923" t="s">
        <v>913</v>
      </c>
      <c r="B3213" s="2510">
        <v>0</v>
      </c>
      <c r="C3213" s="2511">
        <v>1310000.0000000002</v>
      </c>
      <c r="D3213" s="2512">
        <v>0</v>
      </c>
      <c r="E3213" s="2513">
        <v>0</v>
      </c>
      <c r="F3213" s="2510">
        <v>0</v>
      </c>
      <c r="G3213" s="2512">
        <v>0</v>
      </c>
      <c r="H3213" s="2513">
        <v>0</v>
      </c>
      <c r="I3213" s="2510">
        <v>0</v>
      </c>
      <c r="J3213" s="2514">
        <v>0</v>
      </c>
    </row>
    <row r="3214" spans="1:10" x14ac:dyDescent="0.2">
      <c r="A3214" s="897" t="s">
        <v>914</v>
      </c>
      <c r="B3214" s="2510">
        <v>846</v>
      </c>
      <c r="C3214" s="2511">
        <v>1335000</v>
      </c>
      <c r="D3214" s="2512">
        <v>1129.4100000000001</v>
      </c>
      <c r="E3214" s="2513">
        <v>2.0138541741055489</v>
      </c>
      <c r="F3214" s="2510">
        <v>1.8768718801996671</v>
      </c>
      <c r="G3214" s="2512">
        <v>6.3625527742909346E-2</v>
      </c>
      <c r="H3214" s="2513">
        <v>0.87107231036344324</v>
      </c>
      <c r="I3214" s="2510">
        <v>0.8165901018545183</v>
      </c>
      <c r="J3214" s="2514">
        <v>2.4472156852905515E-2</v>
      </c>
    </row>
    <row r="3215" spans="1:10" x14ac:dyDescent="0.2">
      <c r="A3215" s="2520" t="s">
        <v>289</v>
      </c>
      <c r="B3215" s="2521">
        <v>1070</v>
      </c>
      <c r="C3215" s="2520"/>
      <c r="D3215" s="2522">
        <v>1335.0420000000001</v>
      </c>
      <c r="E3215" s="2523">
        <v>2.5470732462091457</v>
      </c>
      <c r="F3215" s="2521">
        <v>2.3738214087631726</v>
      </c>
      <c r="G3215" s="2522">
        <v>8.047200317365602E-2</v>
      </c>
      <c r="H3215" s="2523">
        <v>1.0296686937181645</v>
      </c>
      <c r="I3215" s="2521">
        <v>0.9652668940066581</v>
      </c>
      <c r="J3215" s="2524">
        <v>2.8927809413071149E-2</v>
      </c>
    </row>
    <row r="3216" spans="1:10" x14ac:dyDescent="0.2">
      <c r="A3216" s="923" t="s">
        <v>952</v>
      </c>
      <c r="B3216" s="2510">
        <v>1.7999999999999998</v>
      </c>
      <c r="C3216" s="2511">
        <v>8061000.0000000028</v>
      </c>
      <c r="D3216" s="2512">
        <v>14.509800000000004</v>
      </c>
      <c r="E3216" s="2513">
        <v>4.284796115118188E-3</v>
      </c>
      <c r="F3216" s="2510">
        <v>3.9933444259567389E-3</v>
      </c>
      <c r="G3216" s="2512">
        <v>1.3537346328278583E-4</v>
      </c>
      <c r="H3216" s="2513">
        <v>1.1190874004047681E-2</v>
      </c>
      <c r="I3216" s="2510">
        <v>1.0490928059684872E-2</v>
      </c>
      <c r="J3216" s="2514">
        <v>3.1439964362303197E-4</v>
      </c>
    </row>
    <row r="3217" spans="1:10" x14ac:dyDescent="0.2">
      <c r="A3217" s="923" t="s">
        <v>290</v>
      </c>
      <c r="B3217" s="2510">
        <v>2536.7232607688625</v>
      </c>
      <c r="C3217" s="2511">
        <v>12158464</v>
      </c>
      <c r="D3217" s="2512">
        <v>30842.658444020828</v>
      </c>
      <c r="E3217" s="2513">
        <v>6.0385233182624258</v>
      </c>
      <c r="F3217" s="2510">
        <v>5.6277831631034108</v>
      </c>
      <c r="G3217" s="2512">
        <v>0.19078056288904577</v>
      </c>
      <c r="H3217" s="2513">
        <v>23.787805800005117</v>
      </c>
      <c r="I3217" s="2510">
        <v>22.299970427273603</v>
      </c>
      <c r="J3217" s="2514">
        <v>0.66830148059842609</v>
      </c>
    </row>
    <row r="3218" spans="1:10" x14ac:dyDescent="0.2">
      <c r="A3218" s="923" t="s">
        <v>75</v>
      </c>
      <c r="B3218" s="2510">
        <v>2527.863739231138</v>
      </c>
      <c r="C3218" s="2511">
        <v>13258464</v>
      </c>
      <c r="D3218" s="2512">
        <v>33515.590383501432</v>
      </c>
      <c r="E3218" s="2513">
        <v>6.0174337385587329</v>
      </c>
      <c r="F3218" s="2510">
        <v>5.6081280959093469</v>
      </c>
      <c r="G3218" s="2512">
        <v>0.19011426060371789</v>
      </c>
      <c r="H3218" s="2513">
        <v>25.849339698206492</v>
      </c>
      <c r="I3218" s="2510">
        <v>24.2325633427876</v>
      </c>
      <c r="J3218" s="2514">
        <v>0.72621880883184919</v>
      </c>
    </row>
    <row r="3219" spans="1:10" x14ac:dyDescent="0.2">
      <c r="A3219" s="923" t="s">
        <v>205</v>
      </c>
      <c r="B3219" s="2510">
        <v>8600</v>
      </c>
      <c r="C3219" s="2511">
        <v>3219999.9999999995</v>
      </c>
      <c r="D3219" s="2512">
        <v>27691.999999999996</v>
      </c>
      <c r="E3219" s="2513">
        <v>20.471803661120237</v>
      </c>
      <c r="F3219" s="2510">
        <v>19.079312257348864</v>
      </c>
      <c r="G3219" s="2512">
        <v>0.64678432457331003</v>
      </c>
      <c r="H3219" s="2513">
        <v>21.357819054713936</v>
      </c>
      <c r="I3219" s="2510">
        <v>20.021969967111421</v>
      </c>
      <c r="J3219" s="2514">
        <v>0.60003273175433147</v>
      </c>
    </row>
    <row r="3220" spans="1:10" x14ac:dyDescent="0.2">
      <c r="A3220" s="923" t="s">
        <v>93</v>
      </c>
      <c r="B3220" s="2510">
        <v>11180</v>
      </c>
      <c r="C3220" s="2511">
        <v>120000</v>
      </c>
      <c r="D3220" s="2512">
        <v>1341.6</v>
      </c>
      <c r="E3220" s="2513">
        <v>26.613344759456307</v>
      </c>
      <c r="F3220" s="2510">
        <v>24.803105934553521</v>
      </c>
      <c r="G3220" s="2512">
        <v>0.84081962194530324</v>
      </c>
      <c r="H3220" s="2513">
        <v>1.0347266374333459</v>
      </c>
      <c r="I3220" s="2510">
        <v>0.97000848287869013</v>
      </c>
      <c r="J3220" s="2514">
        <v>2.9069908743377549E-2</v>
      </c>
    </row>
    <row r="3221" spans="1:10" x14ac:dyDescent="0.2">
      <c r="A3221" s="897" t="s">
        <v>219</v>
      </c>
      <c r="B3221" s="2510">
        <v>1529.6000000000001</v>
      </c>
      <c r="C3221" s="2511">
        <v>934000</v>
      </c>
      <c r="D3221" s="2512">
        <v>1428.6464000000003</v>
      </c>
      <c r="E3221" s="2513">
        <v>3.6411245209359899</v>
      </c>
      <c r="F3221" s="2510">
        <v>3.3934553521907933</v>
      </c>
      <c r="G3221" s="2512">
        <v>0.11503736079852736</v>
      </c>
      <c r="H3221" s="2513">
        <v>1.101862317794615</v>
      </c>
      <c r="I3221" s="2510">
        <v>1.0329450857439644</v>
      </c>
      <c r="J3221" s="2514">
        <v>3.0956037920807148E-2</v>
      </c>
    </row>
    <row r="3222" spans="1:10" x14ac:dyDescent="0.2">
      <c r="A3222" s="2515" t="s">
        <v>1839</v>
      </c>
      <c r="B3222" s="2516">
        <v>26375.987000000001</v>
      </c>
      <c r="C3222" s="2515"/>
      <c r="D3222" s="2517">
        <v>94835.00502752226</v>
      </c>
      <c r="E3222" s="2518">
        <v>62.786514794448813</v>
      </c>
      <c r="F3222" s="2516">
        <v>58.515778147531897</v>
      </c>
      <c r="G3222" s="2517">
        <v>1.9836715042731872</v>
      </c>
      <c r="H3222" s="2518">
        <v>73.142744382157559</v>
      </c>
      <c r="I3222" s="2516">
        <v>68.567948233854963</v>
      </c>
      <c r="J3222" s="2519">
        <v>2.0548933674924146</v>
      </c>
    </row>
    <row r="3223" spans="1:10" x14ac:dyDescent="0.2">
      <c r="A3223" s="923" t="s">
        <v>958</v>
      </c>
      <c r="B3223" s="2510">
        <v>3946.5129999999999</v>
      </c>
      <c r="C3223" s="2511">
        <v>2560000.0000000005</v>
      </c>
      <c r="D3223" s="2512">
        <v>10103.073280000002</v>
      </c>
      <c r="E3223" s="2513">
        <v>9.3944464281463489</v>
      </c>
      <c r="F3223" s="2510">
        <v>8.7554364947310024</v>
      </c>
      <c r="G3223" s="2512">
        <v>0.29680729594474276</v>
      </c>
      <c r="H3223" s="2513">
        <v>7.7921280879226966</v>
      </c>
      <c r="I3223" s="2510">
        <v>7.3047605730061376</v>
      </c>
      <c r="J3223" s="2514">
        <v>0.21891429507845572</v>
      </c>
    </row>
    <row r="3224" spans="1:10" x14ac:dyDescent="0.2">
      <c r="A3224" s="923" t="s">
        <v>959</v>
      </c>
      <c r="B3224" s="2510">
        <v>0</v>
      </c>
      <c r="C3224" s="2511">
        <v>1687000</v>
      </c>
      <c r="D3224" s="2512">
        <v>0</v>
      </c>
      <c r="E3224" s="2513">
        <v>0</v>
      </c>
      <c r="F3224" s="2510">
        <v>0</v>
      </c>
      <c r="G3224" s="2512">
        <v>0</v>
      </c>
      <c r="H3224" s="2513">
        <v>0</v>
      </c>
      <c r="I3224" s="2510">
        <v>0</v>
      </c>
      <c r="J3224" s="2514">
        <v>0</v>
      </c>
    </row>
    <row r="3225" spans="1:10" x14ac:dyDescent="0.2">
      <c r="A3225" s="923" t="s">
        <v>960</v>
      </c>
      <c r="B3225" s="2510">
        <v>84</v>
      </c>
      <c r="C3225" s="2511">
        <v>1100000</v>
      </c>
      <c r="D3225" s="2512">
        <v>92.4</v>
      </c>
      <c r="E3225" s="2513">
        <v>0.19995715203884884</v>
      </c>
      <c r="F3225" s="2510">
        <v>0.18635607321131448</v>
      </c>
      <c r="G3225" s="2512">
        <v>6.3174282865300063E-3</v>
      </c>
      <c r="H3225" s="2513">
        <v>7.1264714742725985E-2</v>
      </c>
      <c r="I3225" s="2510">
        <v>6.6807382094507289E-2</v>
      </c>
      <c r="J3225" s="2514">
        <v>2.0021314608587404E-3</v>
      </c>
    </row>
    <row r="3226" spans="1:10" x14ac:dyDescent="0.2">
      <c r="A3226" s="923" t="s">
        <v>962</v>
      </c>
      <c r="B3226" s="2510">
        <v>59.5</v>
      </c>
      <c r="C3226" s="2511">
        <v>1265000.0000000002</v>
      </c>
      <c r="D3226" s="2512">
        <v>75.267500000000013</v>
      </c>
      <c r="E3226" s="2513">
        <v>0.14163631602751792</v>
      </c>
      <c r="F3226" s="2510">
        <v>0.13200221852468108</v>
      </c>
      <c r="G3226" s="2512">
        <v>4.4748450362920873E-3</v>
      </c>
      <c r="H3226" s="2513">
        <v>5.8051048884178877E-2</v>
      </c>
      <c r="I3226" s="2510">
        <v>5.4420179997817397E-2</v>
      </c>
      <c r="J3226" s="2514">
        <v>1.6309029191578488E-3</v>
      </c>
    </row>
    <row r="3227" spans="1:10" x14ac:dyDescent="0.2">
      <c r="A3227" s="923" t="s">
        <v>963</v>
      </c>
      <c r="B3227" s="2510">
        <v>0</v>
      </c>
      <c r="C3227" s="2511">
        <v>1750000</v>
      </c>
      <c r="D3227" s="2512">
        <v>0</v>
      </c>
      <c r="E3227" s="2513">
        <v>0</v>
      </c>
      <c r="F3227" s="2510">
        <v>0</v>
      </c>
      <c r="G3227" s="2512">
        <v>0</v>
      </c>
      <c r="H3227" s="2513">
        <v>0</v>
      </c>
      <c r="I3227" s="2510">
        <v>0</v>
      </c>
      <c r="J3227" s="2514">
        <v>0</v>
      </c>
    </row>
    <row r="3228" spans="1:10" x14ac:dyDescent="0.2">
      <c r="A3228" s="2159" t="s">
        <v>1497</v>
      </c>
      <c r="B3228" s="2510">
        <v>34</v>
      </c>
      <c r="C3228" s="2511">
        <v>5000000</v>
      </c>
      <c r="D3228" s="2512">
        <v>170</v>
      </c>
      <c r="E3228" s="2513">
        <v>8.0935037730010234E-2</v>
      </c>
      <c r="F3228" s="2510">
        <v>7.5429839156960624E-2</v>
      </c>
      <c r="G3228" s="2512">
        <v>2.5570543064526215E-3</v>
      </c>
      <c r="H3228" s="2513">
        <v>0.13111473491627074</v>
      </c>
      <c r="I3228" s="2510">
        <v>0.12291401467604153</v>
      </c>
      <c r="J3228" s="2514">
        <v>3.68357519854963E-3</v>
      </c>
    </row>
    <row r="3229" spans="1:10" x14ac:dyDescent="0.2">
      <c r="A3229" s="2159" t="s">
        <v>1577</v>
      </c>
      <c r="B3229" s="2510">
        <v>0</v>
      </c>
      <c r="C3229" s="2511">
        <v>1749999.9999999998</v>
      </c>
      <c r="D3229" s="2512">
        <v>0</v>
      </c>
      <c r="E3229" s="2513">
        <v>0</v>
      </c>
      <c r="F3229" s="2510">
        <v>0</v>
      </c>
      <c r="G3229" s="2512">
        <v>0</v>
      </c>
      <c r="H3229" s="2513">
        <v>0</v>
      </c>
      <c r="I3229" s="2510">
        <v>0</v>
      </c>
      <c r="J3229" s="2514">
        <v>0</v>
      </c>
    </row>
    <row r="3230" spans="1:10" x14ac:dyDescent="0.2">
      <c r="A3230" s="923" t="s">
        <v>961</v>
      </c>
      <c r="B3230" s="2510">
        <v>55</v>
      </c>
      <c r="C3230" s="2511">
        <v>1321000</v>
      </c>
      <c r="D3230" s="2512">
        <v>72.655000000000001</v>
      </c>
      <c r="E3230" s="2513">
        <v>0.13092432573972246</v>
      </c>
      <c r="F3230" s="2510">
        <v>0.12201885745978924</v>
      </c>
      <c r="G3230" s="2512">
        <v>4.1364113780851227E-3</v>
      </c>
      <c r="H3230" s="2513">
        <v>5.6036123913774424E-2</v>
      </c>
      <c r="I3230" s="2510">
        <v>5.2531280801692927E-2</v>
      </c>
      <c r="J3230" s="2514">
        <v>1.5742950355919021E-3</v>
      </c>
    </row>
    <row r="3231" spans="1:10" x14ac:dyDescent="0.2">
      <c r="A3231" s="923" t="s">
        <v>966</v>
      </c>
      <c r="B3231" s="2510">
        <v>363</v>
      </c>
      <c r="C3231" s="2511">
        <v>2879999.9999999995</v>
      </c>
      <c r="D3231" s="2512">
        <v>1045.4399999999998</v>
      </c>
      <c r="E3231" s="2513">
        <v>0.864100549882168</v>
      </c>
      <c r="F3231" s="2510">
        <v>0.80532445923460894</v>
      </c>
      <c r="G3231" s="2512">
        <v>2.7300315095361811E-2</v>
      </c>
      <c r="H3231" s="2513">
        <v>0.80630934394627096</v>
      </c>
      <c r="I3231" s="2510">
        <v>0.75587780884071087</v>
      </c>
      <c r="J3231" s="2514">
        <v>2.2652687385716026E-2</v>
      </c>
    </row>
    <row r="3232" spans="1:10" x14ac:dyDescent="0.2">
      <c r="A3232" s="923" t="s">
        <v>965</v>
      </c>
      <c r="B3232" s="2510">
        <v>0</v>
      </c>
      <c r="C3232" s="2511">
        <v>1976000.0000000002</v>
      </c>
      <c r="D3232" s="2512">
        <v>0</v>
      </c>
      <c r="E3232" s="2513">
        <v>0</v>
      </c>
      <c r="F3232" s="2510">
        <v>0</v>
      </c>
      <c r="G3232" s="2512">
        <v>0</v>
      </c>
      <c r="H3232" s="2513">
        <v>0</v>
      </c>
      <c r="I3232" s="2510">
        <v>0</v>
      </c>
      <c r="J3232" s="2514">
        <v>0</v>
      </c>
    </row>
    <row r="3233" spans="1:10" x14ac:dyDescent="0.2">
      <c r="A3233" s="923" t="s">
        <v>1010</v>
      </c>
      <c r="B3233" s="2510">
        <v>54</v>
      </c>
      <c r="C3233" s="2511">
        <v>1299999.9999999998</v>
      </c>
      <c r="D3233" s="2512">
        <v>70.199999999999989</v>
      </c>
      <c r="E3233" s="2513">
        <v>0.12854388345354567</v>
      </c>
      <c r="F3233" s="2510">
        <v>0.11980033277870217</v>
      </c>
      <c r="G3233" s="2512">
        <v>4.0612038984835751E-3</v>
      </c>
      <c r="H3233" s="2513">
        <v>5.4142672888954142E-2</v>
      </c>
      <c r="I3233" s="2510">
        <v>5.0756257825047738E-2</v>
      </c>
      <c r="J3233" s="2514">
        <v>1.5210998761069647E-3</v>
      </c>
    </row>
    <row r="3234" spans="1:10" x14ac:dyDescent="0.2">
      <c r="A3234" s="923" t="s">
        <v>1011</v>
      </c>
      <c r="B3234" s="2510">
        <v>0</v>
      </c>
      <c r="C3234" s="2511">
        <v>1674000</v>
      </c>
      <c r="D3234" s="2512">
        <v>0</v>
      </c>
      <c r="E3234" s="2513">
        <v>0</v>
      </c>
      <c r="F3234" s="2510">
        <v>0</v>
      </c>
      <c r="G3234" s="2512">
        <v>0</v>
      </c>
      <c r="H3234" s="2513">
        <v>0</v>
      </c>
      <c r="I3234" s="2510">
        <v>0</v>
      </c>
      <c r="J3234" s="2514">
        <v>0</v>
      </c>
    </row>
    <row r="3235" spans="1:10" x14ac:dyDescent="0.2">
      <c r="A3235" s="923" t="s">
        <v>967</v>
      </c>
      <c r="B3235" s="2510">
        <v>714</v>
      </c>
      <c r="C3235" s="2511">
        <v>2320999.9999999995</v>
      </c>
      <c r="D3235" s="2512">
        <v>1657.1939999999997</v>
      </c>
      <c r="E3235" s="2513">
        <v>1.699635792330215</v>
      </c>
      <c r="F3235" s="2510">
        <v>1.5840266222961732</v>
      </c>
      <c r="G3235" s="2512">
        <v>5.3698140435505047E-2</v>
      </c>
      <c r="H3235" s="2513">
        <v>1.2781326589107902</v>
      </c>
      <c r="I3235" s="2510">
        <v>1.1981903978649879</v>
      </c>
      <c r="J3235" s="2514">
        <v>3.5908227750501502E-2</v>
      </c>
    </row>
    <row r="3236" spans="1:10" x14ac:dyDescent="0.2">
      <c r="A3236" s="923" t="s">
        <v>968</v>
      </c>
      <c r="B3236" s="2510">
        <v>0</v>
      </c>
      <c r="C3236" s="2511">
        <v>1335000.0000000002</v>
      </c>
      <c r="D3236" s="2512">
        <v>0</v>
      </c>
      <c r="E3236" s="2513">
        <v>0</v>
      </c>
      <c r="F3236" s="2510">
        <v>0</v>
      </c>
      <c r="G3236" s="2512">
        <v>0</v>
      </c>
      <c r="H3236" s="2513">
        <v>0</v>
      </c>
      <c r="I3236" s="2510">
        <v>0</v>
      </c>
      <c r="J3236" s="2514">
        <v>0</v>
      </c>
    </row>
    <row r="3237" spans="1:10" x14ac:dyDescent="0.2">
      <c r="A3237" s="923" t="s">
        <v>969</v>
      </c>
      <c r="B3237" s="2510">
        <v>0</v>
      </c>
      <c r="C3237" s="2511">
        <v>1774999.9999999998</v>
      </c>
      <c r="D3237" s="2512">
        <v>0</v>
      </c>
      <c r="E3237" s="2513">
        <v>0</v>
      </c>
      <c r="F3237" s="2510">
        <v>0</v>
      </c>
      <c r="G3237" s="2512">
        <v>0</v>
      </c>
      <c r="H3237" s="2513">
        <v>0</v>
      </c>
      <c r="I3237" s="2510">
        <v>0</v>
      </c>
      <c r="J3237" s="2514">
        <v>0</v>
      </c>
    </row>
    <row r="3238" spans="1:10" x14ac:dyDescent="0.2">
      <c r="A3238" s="923" t="s">
        <v>970</v>
      </c>
      <c r="B3238" s="2510">
        <v>759</v>
      </c>
      <c r="C3238" s="2511">
        <v>1821999.9999999995</v>
      </c>
      <c r="D3238" s="2512">
        <v>1382.8979999999997</v>
      </c>
      <c r="E3238" s="2513">
        <v>1.8067556952081696</v>
      </c>
      <c r="F3238" s="2510">
        <v>1.6838602329450916</v>
      </c>
      <c r="G3238" s="2512">
        <v>5.7082477017574691E-2</v>
      </c>
      <c r="H3238" s="2513">
        <v>1.0665782628602409</v>
      </c>
      <c r="I3238" s="2510">
        <v>0.99986791216157922</v>
      </c>
      <c r="J3238" s="2514">
        <v>2.9964757499552266E-2</v>
      </c>
    </row>
    <row r="3239" spans="1:10" x14ac:dyDescent="0.2">
      <c r="A3239" s="923" t="s">
        <v>971</v>
      </c>
      <c r="B3239" s="2510">
        <v>70</v>
      </c>
      <c r="C3239" s="2511">
        <v>1470000</v>
      </c>
      <c r="D3239" s="2512">
        <v>102.9</v>
      </c>
      <c r="E3239" s="2513">
        <v>0.16663096003237401</v>
      </c>
      <c r="F3239" s="2510">
        <v>0.1552967276760954</v>
      </c>
      <c r="G3239" s="2512">
        <v>5.2645235721083383E-3</v>
      </c>
      <c r="H3239" s="2513">
        <v>7.9362977781672117E-2</v>
      </c>
      <c r="I3239" s="2510">
        <v>7.4399130059792207E-2</v>
      </c>
      <c r="J3239" s="2514">
        <v>2.229646399592688E-3</v>
      </c>
    </row>
    <row r="3240" spans="1:10" x14ac:dyDescent="0.2">
      <c r="A3240" s="923" t="s">
        <v>972</v>
      </c>
      <c r="B3240" s="2510">
        <v>85</v>
      </c>
      <c r="C3240" s="2511">
        <v>1270000</v>
      </c>
      <c r="D3240" s="2512">
        <v>107.95</v>
      </c>
      <c r="E3240" s="2513">
        <v>0.2023375943250256</v>
      </c>
      <c r="F3240" s="2510">
        <v>0.18857459789240155</v>
      </c>
      <c r="G3240" s="2512">
        <v>6.392635766131553E-3</v>
      </c>
      <c r="H3240" s="2513">
        <v>8.3257856671831929E-2</v>
      </c>
      <c r="I3240" s="2510">
        <v>7.8050399319286382E-2</v>
      </c>
      <c r="J3240" s="2514">
        <v>2.3390702510790152E-3</v>
      </c>
    </row>
    <row r="3241" spans="1:10" x14ac:dyDescent="0.2">
      <c r="A3241" s="923" t="s">
        <v>973</v>
      </c>
      <c r="B3241" s="2510">
        <v>98</v>
      </c>
      <c r="C3241" s="2511">
        <v>7096999.9999999981</v>
      </c>
      <c r="D3241" s="2512">
        <v>695.50599999999974</v>
      </c>
      <c r="E3241" s="2513">
        <v>0.23328334404532364</v>
      </c>
      <c r="F3241" s="2510">
        <v>0.21741541874653356</v>
      </c>
      <c r="G3241" s="2512">
        <v>7.3703330009516725E-3</v>
      </c>
      <c r="H3241" s="2513">
        <v>0.53641814601573978</v>
      </c>
      <c r="I3241" s="2510">
        <v>0.50286726288985251</v>
      </c>
      <c r="J3241" s="2514">
        <v>1.5070286188485047E-2</v>
      </c>
    </row>
    <row r="3242" spans="1:10" x14ac:dyDescent="0.2">
      <c r="A3242" s="923" t="s">
        <v>293</v>
      </c>
      <c r="B3242" s="2510">
        <v>238.5</v>
      </c>
      <c r="C3242" s="2511">
        <v>1855999.9999999998</v>
      </c>
      <c r="D3242" s="2512">
        <v>442.65599999999995</v>
      </c>
      <c r="E3242" s="2513">
        <v>0.56773548525316009</v>
      </c>
      <c r="F3242" s="2510">
        <v>0.52911813643926786</v>
      </c>
      <c r="G3242" s="2512">
        <v>1.7936983884969122E-2</v>
      </c>
      <c r="H3242" s="2513">
        <v>0.34140425940645136</v>
      </c>
      <c r="I3242" s="2510">
        <v>0.32005074164963437</v>
      </c>
      <c r="J3242" s="2514">
        <v>9.5915097828775577E-3</v>
      </c>
    </row>
    <row r="3243" spans="1:10" x14ac:dyDescent="0.2">
      <c r="A3243" s="897" t="s">
        <v>975</v>
      </c>
      <c r="B3243" s="2510">
        <v>0</v>
      </c>
      <c r="C3243" s="2511">
        <v>1652000.0000000005</v>
      </c>
      <c r="D3243" s="2512">
        <v>0</v>
      </c>
      <c r="E3243" s="2513">
        <v>0</v>
      </c>
      <c r="F3243" s="2510">
        <v>0</v>
      </c>
      <c r="G3243" s="2512">
        <v>0</v>
      </c>
      <c r="H3243" s="2513">
        <v>0</v>
      </c>
      <c r="I3243" s="2510">
        <v>0</v>
      </c>
      <c r="J3243" s="2514">
        <v>0</v>
      </c>
    </row>
    <row r="3244" spans="1:10" x14ac:dyDescent="0.2">
      <c r="A3244" s="923" t="s">
        <v>1161</v>
      </c>
      <c r="B3244" s="2510">
        <v>0</v>
      </c>
      <c r="C3244" s="2511">
        <v>0</v>
      </c>
      <c r="D3244" s="2512">
        <v>0</v>
      </c>
      <c r="E3244" s="2513">
        <v>0</v>
      </c>
      <c r="F3244" s="2510">
        <v>0</v>
      </c>
      <c r="G3244" s="2512">
        <v>0</v>
      </c>
      <c r="H3244" s="2513">
        <v>0</v>
      </c>
      <c r="I3244" s="2510">
        <v>0</v>
      </c>
      <c r="J3244" s="2514">
        <v>0</v>
      </c>
    </row>
    <row r="3245" spans="1:10" x14ac:dyDescent="0.2">
      <c r="A3245" s="2515" t="s">
        <v>294</v>
      </c>
      <c r="B3245" s="2516">
        <v>6560.5129999999999</v>
      </c>
      <c r="C3245" s="2515"/>
      <c r="D3245" s="2517">
        <v>16018.139780000001</v>
      </c>
      <c r="E3245" s="2518">
        <v>15.616922564212429</v>
      </c>
      <c r="F3245" s="2516">
        <v>14.554660011092624</v>
      </c>
      <c r="G3245" s="2517">
        <v>0.49339964762318844</v>
      </c>
      <c r="H3245" s="2518">
        <v>12.354200888861596</v>
      </c>
      <c r="I3245" s="2516">
        <v>11.581493341187088</v>
      </c>
      <c r="J3245" s="2519">
        <v>0.34708248482652487</v>
      </c>
    </row>
    <row r="3246" spans="1:10" x14ac:dyDescent="0.2">
      <c r="A3246" s="2520" t="s">
        <v>1840</v>
      </c>
      <c r="B3246" s="2521">
        <v>32936.5</v>
      </c>
      <c r="C3246" s="2520"/>
      <c r="D3246" s="2522">
        <v>110853.14480752226</v>
      </c>
      <c r="E3246" s="2523">
        <v>78.40343735866125</v>
      </c>
      <c r="F3246" s="2521">
        <v>73.070438158624512</v>
      </c>
      <c r="G3246" s="2522">
        <v>2.4770711518963755</v>
      </c>
      <c r="H3246" s="2523">
        <v>85.496945271019158</v>
      </c>
      <c r="I3246" s="2521">
        <v>80.149441575042061</v>
      </c>
      <c r="J3246" s="2524">
        <v>2.4019758523189392</v>
      </c>
    </row>
    <row r="3247" spans="1:10" x14ac:dyDescent="0.2">
      <c r="A3247" s="2525" t="s">
        <v>200</v>
      </c>
      <c r="B3247" s="2526">
        <v>42009</v>
      </c>
      <c r="C3247" s="2527"/>
      <c r="D3247" s="2528">
        <v>129657.43332247226</v>
      </c>
      <c r="E3247" s="2529">
        <v>100.00000000000001</v>
      </c>
      <c r="F3247" s="2526">
        <v>93.198003327787021</v>
      </c>
      <c r="G3247" s="2528">
        <v>3.1593910105814165</v>
      </c>
      <c r="H3247" s="2529">
        <v>100</v>
      </c>
      <c r="I3247" s="2526">
        <v>93.745386248566078</v>
      </c>
      <c r="J3247" s="2530">
        <v>2.8094288570250656</v>
      </c>
    </row>
    <row r="3248" spans="1:10" x14ac:dyDescent="0.2">
      <c r="A3248" s="2550" t="s">
        <v>1857</v>
      </c>
      <c r="B3248" s="2510"/>
      <c r="C3248" s="2509"/>
      <c r="D3248" s="2512"/>
      <c r="E3248" s="2513"/>
      <c r="F3248" s="2510">
        <v>0</v>
      </c>
      <c r="G3248" s="2512"/>
      <c r="H3248" s="2513"/>
      <c r="I3248" s="2510">
        <v>0</v>
      </c>
      <c r="J3248" s="2514">
        <v>0</v>
      </c>
    </row>
    <row r="3249" spans="1:10" x14ac:dyDescent="0.2">
      <c r="A3249" s="2160" t="s">
        <v>1841</v>
      </c>
      <c r="B3249" s="2510">
        <v>0</v>
      </c>
      <c r="C3249" s="2511">
        <v>6074131.1697809063</v>
      </c>
      <c r="D3249" s="2512">
        <v>0</v>
      </c>
      <c r="E3249" s="2513">
        <v>0</v>
      </c>
      <c r="F3249" s="2510">
        <v>0</v>
      </c>
      <c r="G3249" s="2512">
        <v>0</v>
      </c>
      <c r="H3249" s="2513">
        <v>0</v>
      </c>
      <c r="I3249" s="2510">
        <v>0</v>
      </c>
      <c r="J3249" s="2514">
        <v>0</v>
      </c>
    </row>
    <row r="3250" spans="1:10" x14ac:dyDescent="0.2">
      <c r="A3250" s="2160" t="s">
        <v>1842</v>
      </c>
      <c r="B3250" s="2510">
        <v>2482</v>
      </c>
      <c r="C3250" s="2511">
        <v>1319748.8219296124</v>
      </c>
      <c r="D3250" s="2512">
        <v>3275.6165760292979</v>
      </c>
      <c r="E3250" s="2513">
        <v>85.568503068330699</v>
      </c>
      <c r="F3250" s="2510">
        <v>5.5063782584581249</v>
      </c>
      <c r="G3250" s="2512">
        <v>0.18666496437104135</v>
      </c>
      <c r="H3250" s="2513">
        <v>44.697595536228036</v>
      </c>
      <c r="I3250" s="2510">
        <v>2.3683481405832358</v>
      </c>
      <c r="J3250" s="2514">
        <v>7.0976352820115177E-2</v>
      </c>
    </row>
    <row r="3251" spans="1:10" x14ac:dyDescent="0.2">
      <c r="A3251" s="2547" t="s">
        <v>316</v>
      </c>
      <c r="B3251" s="2516">
        <v>2482</v>
      </c>
      <c r="C3251" s="2515"/>
      <c r="D3251" s="2517">
        <v>3275.6165760292979</v>
      </c>
      <c r="E3251" s="2518">
        <v>85.568503068330699</v>
      </c>
      <c r="F3251" s="2516">
        <v>5.5063782584581249</v>
      </c>
      <c r="G3251" s="2517">
        <v>0.18666496437104135</v>
      </c>
      <c r="H3251" s="2518">
        <v>44.697595536228036</v>
      </c>
      <c r="I3251" s="2516">
        <v>2.3683481405832358</v>
      </c>
      <c r="J3251" s="2519">
        <v>7.0976352820115177E-2</v>
      </c>
    </row>
    <row r="3252" spans="1:10" x14ac:dyDescent="0.2">
      <c r="A3252" s="2160" t="s">
        <v>1843</v>
      </c>
      <c r="B3252" s="2510">
        <v>0</v>
      </c>
      <c r="C3252" s="2511">
        <v>7593939.7198018646</v>
      </c>
      <c r="D3252" s="2512">
        <v>0</v>
      </c>
      <c r="E3252" s="2513">
        <v>0</v>
      </c>
      <c r="F3252" s="2510">
        <v>0</v>
      </c>
      <c r="G3252" s="2512">
        <v>0</v>
      </c>
      <c r="H3252" s="2513">
        <v>0</v>
      </c>
      <c r="I3252" s="2510">
        <v>0</v>
      </c>
      <c r="J3252" s="2514">
        <v>0</v>
      </c>
    </row>
    <row r="3253" spans="1:10" x14ac:dyDescent="0.2">
      <c r="A3253" s="2547" t="s">
        <v>322</v>
      </c>
      <c r="B3253" s="2516">
        <v>0</v>
      </c>
      <c r="C3253" s="2531"/>
      <c r="D3253" s="2517">
        <v>0</v>
      </c>
      <c r="E3253" s="2518">
        <v>0</v>
      </c>
      <c r="F3253" s="2516">
        <v>0</v>
      </c>
      <c r="G3253" s="2517">
        <v>0</v>
      </c>
      <c r="H3253" s="2518">
        <v>0</v>
      </c>
      <c r="I3253" s="2516">
        <v>0</v>
      </c>
      <c r="J3253" s="2519">
        <v>0</v>
      </c>
    </row>
    <row r="3254" spans="1:10" x14ac:dyDescent="0.2">
      <c r="A3254" s="2160" t="s">
        <v>1543</v>
      </c>
      <c r="B3254" s="2510">
        <v>227.7</v>
      </c>
      <c r="C3254" s="2511">
        <v>8640000</v>
      </c>
      <c r="D3254" s="2512">
        <v>1967.328</v>
      </c>
      <c r="E3254" s="2513">
        <v>7.8500999793146242</v>
      </c>
      <c r="F3254" s="2510">
        <v>0.50515806988352741</v>
      </c>
      <c r="G3254" s="2512">
        <v>1.7124743105272407E-2</v>
      </c>
      <c r="H3254" s="2513">
        <v>26.845276054162305</v>
      </c>
      <c r="I3254" s="2510">
        <v>1.422424603909338</v>
      </c>
      <c r="J3254" s="2514">
        <v>4.2628238989483806E-2</v>
      </c>
    </row>
    <row r="3255" spans="1:10" x14ac:dyDescent="0.2">
      <c r="A3255" s="2160" t="s">
        <v>212</v>
      </c>
      <c r="B3255" s="2510">
        <v>145</v>
      </c>
      <c r="C3255" s="2511">
        <v>4816000</v>
      </c>
      <c r="D3255" s="2512">
        <v>698.32</v>
      </c>
      <c r="E3255" s="2513">
        <v>4.9989657312280222</v>
      </c>
      <c r="F3255" s="2510">
        <v>0.32168607875762617</v>
      </c>
      <c r="G3255" s="2512">
        <v>1.0905084542224414E-2</v>
      </c>
      <c r="H3255" s="2513">
        <v>9.5289617054922324</v>
      </c>
      <c r="I3255" s="2510">
        <v>0.50490185134454912</v>
      </c>
      <c r="J3255" s="2514">
        <v>1.5131260192065751E-2</v>
      </c>
    </row>
    <row r="3256" spans="1:10" x14ac:dyDescent="0.2">
      <c r="A3256" s="2547" t="s">
        <v>317</v>
      </c>
      <c r="B3256" s="2516">
        <v>372.7</v>
      </c>
      <c r="C3256" s="2531"/>
      <c r="D3256" s="2517">
        <v>2665.6480000000001</v>
      </c>
      <c r="E3256" s="2518">
        <v>12.849065710542645</v>
      </c>
      <c r="F3256" s="2516">
        <v>0.82684414864115352</v>
      </c>
      <c r="G3256" s="2517">
        <v>2.802982764749682E-2</v>
      </c>
      <c r="H3256" s="2518">
        <v>36.374237759654534</v>
      </c>
      <c r="I3256" s="2516">
        <v>1.9273264552538871</v>
      </c>
      <c r="J3256" s="2519">
        <v>5.7759499181549559E-2</v>
      </c>
    </row>
    <row r="3257" spans="1:10" x14ac:dyDescent="0.2">
      <c r="A3257" s="2160" t="s">
        <v>1844</v>
      </c>
      <c r="B3257" s="2510">
        <v>45.9</v>
      </c>
      <c r="C3257" s="2511">
        <v>30220717.109895468</v>
      </c>
      <c r="D3257" s="2512">
        <v>1387.1309153442021</v>
      </c>
      <c r="E3257" s="2513">
        <v>1.5824312211266636</v>
      </c>
      <c r="F3257" s="2510">
        <v>0.10183028286189684</v>
      </c>
      <c r="G3257" s="2512">
        <v>3.4520233137110387E-3</v>
      </c>
      <c r="H3257" s="2513">
        <v>18.928166704117437</v>
      </c>
      <c r="I3257" s="2510">
        <v>1.0029284099188718</v>
      </c>
      <c r="J3257" s="2514">
        <v>3.0056476687666759E-2</v>
      </c>
    </row>
    <row r="3258" spans="1:10" x14ac:dyDescent="0.2">
      <c r="A3258" s="2547" t="s">
        <v>318</v>
      </c>
      <c r="B3258" s="2516">
        <v>45.9</v>
      </c>
      <c r="C3258" s="2515"/>
      <c r="D3258" s="2517">
        <v>1387.1309153442021</v>
      </c>
      <c r="E3258" s="2518">
        <v>1.5824312211266636</v>
      </c>
      <c r="F3258" s="2516">
        <v>0.10183028286189684</v>
      </c>
      <c r="G3258" s="2517">
        <v>3.4520233137110387E-3</v>
      </c>
      <c r="H3258" s="2518">
        <v>18.928166704117437</v>
      </c>
      <c r="I3258" s="2516">
        <v>1.0029284099188718</v>
      </c>
      <c r="J3258" s="2519">
        <v>3.0056476687666759E-2</v>
      </c>
    </row>
    <row r="3259" spans="1:10" x14ac:dyDescent="0.2">
      <c r="A3259" s="2525" t="s">
        <v>136</v>
      </c>
      <c r="B3259" s="2526">
        <v>2900.6</v>
      </c>
      <c r="C3259" s="2527"/>
      <c r="D3259" s="2528">
        <v>7328.3954913734997</v>
      </c>
      <c r="E3259" s="2529">
        <v>100.00000000000001</v>
      </c>
      <c r="F3259" s="2526">
        <v>6.4350526899611751</v>
      </c>
      <c r="G3259" s="2528">
        <v>0.21814681533224919</v>
      </c>
      <c r="H3259" s="2529">
        <v>100</v>
      </c>
      <c r="I3259" s="2526">
        <v>5.2986030057559939</v>
      </c>
      <c r="J3259" s="2530">
        <v>0.15879232868933149</v>
      </c>
    </row>
    <row r="3260" spans="1:10" x14ac:dyDescent="0.2">
      <c r="A3260" s="2550" t="s">
        <v>1858</v>
      </c>
      <c r="B3260" s="2510"/>
      <c r="C3260" s="2509"/>
      <c r="D3260" s="2512"/>
      <c r="E3260" s="2513"/>
      <c r="F3260" s="2510">
        <v>0</v>
      </c>
      <c r="G3260" s="2512"/>
      <c r="H3260" s="2513"/>
      <c r="I3260" s="2510">
        <v>0</v>
      </c>
      <c r="J3260" s="2514">
        <v>0</v>
      </c>
    </row>
    <row r="3261" spans="1:10" x14ac:dyDescent="0.2">
      <c r="A3261" s="2159" t="s">
        <v>1545</v>
      </c>
      <c r="B3261" s="2510">
        <v>100</v>
      </c>
      <c r="C3261" s="2511">
        <v>8600000</v>
      </c>
      <c r="D3261" s="2512">
        <v>860</v>
      </c>
      <c r="E3261" s="2513">
        <v>60.459492140266022</v>
      </c>
      <c r="F3261" s="2510">
        <v>0.22185246810870773</v>
      </c>
      <c r="G3261" s="2512">
        <v>7.5207479601547686E-3</v>
      </c>
      <c r="H3261" s="2513">
        <v>65.041142303969025</v>
      </c>
      <c r="I3261" s="2510">
        <v>0.621800309537622</v>
      </c>
      <c r="J3261" s="2514">
        <v>1.8634556886780482E-2</v>
      </c>
    </row>
    <row r="3262" spans="1:10" x14ac:dyDescent="0.2">
      <c r="A3262" s="2159" t="s">
        <v>214</v>
      </c>
      <c r="B3262" s="2510">
        <v>60</v>
      </c>
      <c r="C3262" s="2511">
        <v>6300000</v>
      </c>
      <c r="D3262" s="2512">
        <v>378</v>
      </c>
      <c r="E3262" s="2513">
        <v>36.27569528415961</v>
      </c>
      <c r="F3262" s="2510">
        <v>0.13311148086522462</v>
      </c>
      <c r="G3262" s="2512">
        <v>4.5124487760928606E-3</v>
      </c>
      <c r="H3262" s="2513">
        <v>28.587850919651501</v>
      </c>
      <c r="I3262" s="2510">
        <v>0.27330292675025708</v>
      </c>
      <c r="J3262" s="2514">
        <v>8.1905377944221196E-3</v>
      </c>
    </row>
    <row r="3263" spans="1:10" x14ac:dyDescent="0.2">
      <c r="A3263" s="2159" t="s">
        <v>215</v>
      </c>
      <c r="B3263" s="2510">
        <v>0</v>
      </c>
      <c r="C3263" s="2511">
        <v>6000000</v>
      </c>
      <c r="D3263" s="2512">
        <v>0</v>
      </c>
      <c r="E3263" s="2513">
        <v>0</v>
      </c>
      <c r="F3263" s="2510">
        <v>0</v>
      </c>
      <c r="G3263" s="2512">
        <v>0</v>
      </c>
      <c r="H3263" s="2513">
        <v>0</v>
      </c>
      <c r="I3263" s="2510">
        <v>0</v>
      </c>
      <c r="J3263" s="2514">
        <v>0</v>
      </c>
    </row>
    <row r="3264" spans="1:10" x14ac:dyDescent="0.2">
      <c r="A3264" s="2159" t="s">
        <v>216</v>
      </c>
      <c r="B3264" s="2510">
        <v>5.4</v>
      </c>
      <c r="C3264" s="2511">
        <v>15600000</v>
      </c>
      <c r="D3264" s="2512">
        <v>84.24</v>
      </c>
      <c r="E3264" s="2513">
        <v>3.2648125755743655</v>
      </c>
      <c r="F3264" s="2510">
        <v>1.1980033277870217E-2</v>
      </c>
      <c r="G3264" s="2512">
        <v>4.0612038984835753E-4</v>
      </c>
      <c r="H3264" s="2513">
        <v>6.3710067763794775</v>
      </c>
      <c r="I3264" s="2510">
        <v>6.0907509390057291E-2</v>
      </c>
      <c r="J3264" s="2514">
        <v>1.8253198513283576E-3</v>
      </c>
    </row>
    <row r="3265" spans="1:10" x14ac:dyDescent="0.2">
      <c r="A3265" s="2159" t="s">
        <v>1547</v>
      </c>
      <c r="B3265" s="2510">
        <v>0</v>
      </c>
      <c r="C3265" s="2511">
        <v>8000000</v>
      </c>
      <c r="D3265" s="2512">
        <v>0</v>
      </c>
      <c r="E3265" s="2513">
        <v>0</v>
      </c>
      <c r="F3265" s="2510">
        <v>0</v>
      </c>
      <c r="G3265" s="2512">
        <v>0</v>
      </c>
      <c r="H3265" s="2513">
        <v>0</v>
      </c>
      <c r="I3265" s="2510">
        <v>0</v>
      </c>
      <c r="J3265" s="2514">
        <v>0</v>
      </c>
    </row>
    <row r="3266" spans="1:10" x14ac:dyDescent="0.2">
      <c r="A3266" s="2159" t="s">
        <v>1548</v>
      </c>
      <c r="B3266" s="2510">
        <v>0</v>
      </c>
      <c r="C3266" s="2511">
        <v>6000000</v>
      </c>
      <c r="D3266" s="2512">
        <v>0</v>
      </c>
      <c r="E3266" s="2513">
        <v>0</v>
      </c>
      <c r="F3266" s="2510">
        <v>0</v>
      </c>
      <c r="G3266" s="2512">
        <v>0</v>
      </c>
      <c r="H3266" s="2513">
        <v>0</v>
      </c>
      <c r="I3266" s="2510">
        <v>0</v>
      </c>
      <c r="J3266" s="2514">
        <v>0</v>
      </c>
    </row>
    <row r="3267" spans="1:10" x14ac:dyDescent="0.2">
      <c r="A3267" s="2525" t="s">
        <v>128</v>
      </c>
      <c r="B3267" s="2526">
        <v>165.4</v>
      </c>
      <c r="C3267" s="2527"/>
      <c r="D3267" s="2528">
        <v>1322.24</v>
      </c>
      <c r="E3267" s="2529">
        <v>100</v>
      </c>
      <c r="F3267" s="2526">
        <v>0.36694398225180253</v>
      </c>
      <c r="G3267" s="2528">
        <v>1.2439317126095988E-2</v>
      </c>
      <c r="H3267" s="2529">
        <v>100</v>
      </c>
      <c r="I3267" s="2526">
        <v>0.95601074567793631</v>
      </c>
      <c r="J3267" s="2530">
        <v>2.8650414532530959E-2</v>
      </c>
    </row>
    <row r="3268" spans="1:10" ht="14.25" thickBot="1" x14ac:dyDescent="0.25">
      <c r="A3268" s="2533" t="s">
        <v>1845</v>
      </c>
      <c r="B3268" s="2526">
        <v>45075</v>
      </c>
      <c r="C3268" s="2534"/>
      <c r="D3268" s="2528">
        <v>138308.06881384575</v>
      </c>
      <c r="E3268" s="2535"/>
      <c r="F3268" s="2536">
        <v>100</v>
      </c>
      <c r="G3268" s="2537">
        <v>3.3899771430397618</v>
      </c>
      <c r="H3268" s="2538"/>
      <c r="I3268" s="2536">
        <v>100</v>
      </c>
      <c r="J3268" s="2539">
        <v>2.9968716002469278</v>
      </c>
    </row>
    <row r="3269" spans="1:10" ht="15" thickBot="1" x14ac:dyDescent="0.25">
      <c r="A3269" s="2540" t="s">
        <v>1846</v>
      </c>
      <c r="B3269" s="2541">
        <v>1329654.982852824</v>
      </c>
      <c r="C3269" s="2542"/>
      <c r="D3269" s="2543">
        <v>4615081.5671398742</v>
      </c>
      <c r="E3269" s="2544"/>
      <c r="F3269" s="2101"/>
      <c r="G3269" s="2101"/>
      <c r="H3269" s="2101"/>
      <c r="I3269" s="2101"/>
      <c r="J3269" s="2101"/>
    </row>
    <row r="3270" spans="1:10" ht="16.5" thickBot="1" x14ac:dyDescent="0.3">
      <c r="A3270" s="2545" t="s">
        <v>1847</v>
      </c>
      <c r="B3270" s="2552">
        <v>3.3899771430397614</v>
      </c>
      <c r="C3270" s="2546"/>
      <c r="D3270" s="2553">
        <v>2.9968716002469278</v>
      </c>
      <c r="E3270" s="2544"/>
      <c r="F3270" s="2101"/>
      <c r="G3270" s="2101"/>
      <c r="H3270" s="2101"/>
      <c r="I3270" s="2101"/>
      <c r="J3270" s="2101"/>
    </row>
    <row r="3271" spans="1:10" x14ac:dyDescent="0.2">
      <c r="A3271" s="471" t="s">
        <v>2035</v>
      </c>
      <c r="B3271" s="375"/>
      <c r="C3271" s="375"/>
      <c r="D3271" s="1794"/>
      <c r="E3271" s="375"/>
      <c r="F3271" s="375"/>
      <c r="H3271" s="375"/>
      <c r="I3271" s="375"/>
      <c r="J3271" s="375"/>
    </row>
    <row r="3272" spans="1:10" x14ac:dyDescent="0.2">
      <c r="A3272" s="375" t="s">
        <v>1848</v>
      </c>
      <c r="B3272" s="375"/>
      <c r="C3272" s="375"/>
      <c r="D3272" s="375"/>
      <c r="E3272" s="375"/>
      <c r="F3272" s="375"/>
      <c r="G3272" s="375"/>
      <c r="H3272" s="375"/>
      <c r="I3272" s="375"/>
      <c r="J3272" s="375"/>
    </row>
    <row r="3273" spans="1:10" x14ac:dyDescent="0.2">
      <c r="A3273" s="375" t="s">
        <v>2036</v>
      </c>
      <c r="B3273" s="375"/>
      <c r="C3273" s="375"/>
      <c r="D3273" s="375"/>
      <c r="E3273" s="375"/>
      <c r="F3273" s="375"/>
      <c r="G3273" s="375"/>
      <c r="H3273" s="375"/>
      <c r="I3273" s="375"/>
      <c r="J3273" s="375"/>
    </row>
    <row r="3277" spans="1:10" ht="13.5" thickBot="1" x14ac:dyDescent="0.25">
      <c r="A3277" s="3564" t="s">
        <v>2033</v>
      </c>
      <c r="B3277" s="3564"/>
      <c r="C3277" s="3564"/>
      <c r="D3277" s="3564"/>
      <c r="E3277" s="3564"/>
      <c r="F3277" s="3564"/>
      <c r="G3277" s="3564"/>
      <c r="H3277" s="3564"/>
      <c r="I3277" s="3564"/>
      <c r="J3277" s="3564"/>
    </row>
    <row r="3278" spans="1:10" ht="13.5" customHeight="1" thickBot="1" x14ac:dyDescent="0.25">
      <c r="A3278" s="3569" t="s">
        <v>398</v>
      </c>
      <c r="B3278" s="3575" t="s">
        <v>1270</v>
      </c>
      <c r="C3278" s="3575" t="s">
        <v>1837</v>
      </c>
      <c r="D3278" s="3577" t="s">
        <v>1849</v>
      </c>
      <c r="E3278" s="3571" t="s">
        <v>1854</v>
      </c>
      <c r="F3278" s="3572"/>
      <c r="G3278" s="3573"/>
      <c r="H3278" s="3571" t="s">
        <v>1855</v>
      </c>
      <c r="I3278" s="3572"/>
      <c r="J3278" s="3574"/>
    </row>
    <row r="3279" spans="1:10" ht="13.5" customHeight="1" thickBot="1" x14ac:dyDescent="0.25">
      <c r="A3279" s="3570"/>
      <c r="B3279" s="3576"/>
      <c r="C3279" s="3576"/>
      <c r="D3279" s="3578"/>
      <c r="E3279" s="2500" t="s">
        <v>1853</v>
      </c>
      <c r="F3279" s="2499" t="s">
        <v>1229</v>
      </c>
      <c r="G3279" s="2501" t="s">
        <v>1838</v>
      </c>
      <c r="H3279" s="2500" t="s">
        <v>1853</v>
      </c>
      <c r="I3279" s="2499" t="s">
        <v>1229</v>
      </c>
      <c r="J3279" s="2502" t="s">
        <v>1838</v>
      </c>
    </row>
    <row r="3280" spans="1:10" x14ac:dyDescent="0.2">
      <c r="A3280" s="2551" t="s">
        <v>1856</v>
      </c>
      <c r="B3280" s="2503"/>
      <c r="C3280" s="2503"/>
      <c r="D3280" s="2504"/>
      <c r="E3280" s="2505"/>
      <c r="F3280" s="2506"/>
      <c r="G3280" s="2507"/>
      <c r="H3280" s="2505"/>
      <c r="I3280" s="2506"/>
      <c r="J3280" s="2508"/>
    </row>
    <row r="3281" spans="1:12" x14ac:dyDescent="0.2">
      <c r="A3281" s="923" t="s">
        <v>416</v>
      </c>
      <c r="B3281" s="2510">
        <v>0</v>
      </c>
      <c r="C3281" s="2511">
        <v>3800000</v>
      </c>
      <c r="D3281" s="2512">
        <v>0</v>
      </c>
      <c r="E3281" s="2513">
        <v>0</v>
      </c>
      <c r="F3281" s="2510">
        <v>0</v>
      </c>
      <c r="G3281" s="2512">
        <v>0</v>
      </c>
      <c r="H3281" s="2513">
        <v>0</v>
      </c>
      <c r="I3281" s="2510">
        <v>0</v>
      </c>
      <c r="J3281" s="2514">
        <v>0</v>
      </c>
      <c r="L3281" s="2558"/>
    </row>
    <row r="3282" spans="1:12" x14ac:dyDescent="0.2">
      <c r="A3282" s="923" t="s">
        <v>417</v>
      </c>
      <c r="B3282" s="2510">
        <v>0</v>
      </c>
      <c r="C3282" s="2511">
        <v>1006400</v>
      </c>
      <c r="D3282" s="2512">
        <v>0</v>
      </c>
      <c r="E3282" s="2513">
        <v>0</v>
      </c>
      <c r="F3282" s="2510">
        <v>0</v>
      </c>
      <c r="G3282" s="2512">
        <v>0</v>
      </c>
      <c r="H3282" s="2513">
        <v>0</v>
      </c>
      <c r="I3282" s="2510">
        <v>0</v>
      </c>
      <c r="J3282" s="2514">
        <v>0</v>
      </c>
      <c r="L3282" s="2557"/>
    </row>
    <row r="3283" spans="1:12" x14ac:dyDescent="0.2">
      <c r="A3283" s="923" t="s">
        <v>285</v>
      </c>
      <c r="B3283" s="2510">
        <v>445</v>
      </c>
      <c r="C3283" s="2511">
        <v>1367762.75</v>
      </c>
      <c r="D3283" s="2512">
        <v>608.65442374999998</v>
      </c>
      <c r="E3283" s="2513">
        <v>3.0235291514174638</v>
      </c>
      <c r="F3283" s="2510">
        <v>2.4887303021470704</v>
      </c>
      <c r="G3283" s="2512">
        <v>3.3467328422688722E-2</v>
      </c>
      <c r="H3283" s="2513">
        <v>0.84711521522574762</v>
      </c>
      <c r="I3283" s="2510">
        <v>0.77527314406987313</v>
      </c>
      <c r="J3283" s="2514">
        <v>1.3188378469488336E-2</v>
      </c>
      <c r="L3283" s="2554"/>
    </row>
    <row r="3284" spans="1:12" x14ac:dyDescent="0.2">
      <c r="A3284" s="923" t="s">
        <v>206</v>
      </c>
      <c r="B3284" s="2510">
        <v>130</v>
      </c>
      <c r="C3284" s="2511">
        <v>5133502</v>
      </c>
      <c r="D3284" s="2512">
        <v>667.35526000000004</v>
      </c>
      <c r="E3284" s="2513">
        <v>0.88327817906577599</v>
      </c>
      <c r="F3284" s="2510">
        <v>0.72704480736880706</v>
      </c>
      <c r="G3284" s="2512">
        <v>9.7769723482011989E-3</v>
      </c>
      <c r="H3284" s="2513">
        <v>0.92881407354912826</v>
      </c>
      <c r="I3284" s="2510">
        <v>0.85004329294791836</v>
      </c>
      <c r="J3284" s="2514">
        <v>1.4460313437397884E-2</v>
      </c>
      <c r="L3284" s="2554"/>
    </row>
    <row r="3285" spans="1:12" x14ac:dyDescent="0.2">
      <c r="A3285" s="923" t="s">
        <v>435</v>
      </c>
      <c r="B3285" s="2510">
        <v>0</v>
      </c>
      <c r="C3285" s="2511">
        <v>1029687.5</v>
      </c>
      <c r="D3285" s="2512">
        <v>0</v>
      </c>
      <c r="E3285" s="2513">
        <v>0</v>
      </c>
      <c r="F3285" s="2510">
        <v>0</v>
      </c>
      <c r="G3285" s="2512">
        <v>0</v>
      </c>
      <c r="H3285" s="2513">
        <v>0</v>
      </c>
      <c r="I3285" s="2510">
        <v>0</v>
      </c>
      <c r="J3285" s="2514">
        <v>0</v>
      </c>
      <c r="L3285" s="2554"/>
    </row>
    <row r="3286" spans="1:12" x14ac:dyDescent="0.2">
      <c r="A3286" s="925" t="s">
        <v>437</v>
      </c>
      <c r="B3286" s="2510">
        <v>0</v>
      </c>
      <c r="C3286" s="2511">
        <v>7750000</v>
      </c>
      <c r="D3286" s="2512">
        <v>0</v>
      </c>
      <c r="E3286" s="2513">
        <v>0</v>
      </c>
      <c r="F3286" s="2510">
        <v>0</v>
      </c>
      <c r="G3286" s="2512">
        <v>0</v>
      </c>
      <c r="H3286" s="2513">
        <v>0</v>
      </c>
      <c r="I3286" s="2510">
        <v>0</v>
      </c>
      <c r="J3286" s="2514">
        <v>0</v>
      </c>
      <c r="L3286" s="2554"/>
    </row>
    <row r="3287" spans="1:12" x14ac:dyDescent="0.2">
      <c r="A3287" s="2097" t="s">
        <v>436</v>
      </c>
      <c r="B3287" s="2510">
        <v>0</v>
      </c>
      <c r="C3287" s="2511">
        <v>0</v>
      </c>
      <c r="D3287" s="2512">
        <v>0</v>
      </c>
      <c r="E3287" s="2513">
        <v>0</v>
      </c>
      <c r="F3287" s="2510">
        <v>0</v>
      </c>
      <c r="G3287" s="2512">
        <v>0</v>
      </c>
      <c r="H3287" s="2513">
        <v>0</v>
      </c>
      <c r="I3287" s="2510">
        <v>0</v>
      </c>
      <c r="J3287" s="2514">
        <v>0</v>
      </c>
      <c r="L3287" s="2554"/>
    </row>
    <row r="3288" spans="1:12" x14ac:dyDescent="0.2">
      <c r="A3288" s="2515" t="s">
        <v>286</v>
      </c>
      <c r="B3288" s="2516">
        <v>575</v>
      </c>
      <c r="C3288" s="2515"/>
      <c r="D3288" s="2517">
        <v>1276.00968375</v>
      </c>
      <c r="E3288" s="2518">
        <v>3.9068073304832396</v>
      </c>
      <c r="F3288" s="2516">
        <v>3.2157751095158775</v>
      </c>
      <c r="G3288" s="2517">
        <v>4.3244300770889921E-2</v>
      </c>
      <c r="H3288" s="2518">
        <v>1.7759292887748759</v>
      </c>
      <c r="I3288" s="2516">
        <v>1.6253164370177917</v>
      </c>
      <c r="J3288" s="2519">
        <v>2.7648691906886218E-2</v>
      </c>
      <c r="L3288" s="2554"/>
    </row>
    <row r="3289" spans="1:12" x14ac:dyDescent="0.2">
      <c r="A3289" s="931" t="s">
        <v>418</v>
      </c>
      <c r="B3289" s="2510">
        <v>10</v>
      </c>
      <c r="C3289" s="2511">
        <v>3883500</v>
      </c>
      <c r="D3289" s="2512">
        <v>38.835000000000001</v>
      </c>
      <c r="E3289" s="2513">
        <v>6.7944475312751995E-2</v>
      </c>
      <c r="F3289" s="2510">
        <v>5.5926523643754389E-2</v>
      </c>
      <c r="G3289" s="2512">
        <v>7.5207479601547688E-4</v>
      </c>
      <c r="H3289" s="2513">
        <v>5.4049914203538905E-2</v>
      </c>
      <c r="I3289" s="2510">
        <v>4.9466053930004847E-2</v>
      </c>
      <c r="J3289" s="2514">
        <v>8.4148025197455811E-4</v>
      </c>
      <c r="L3289" s="2554"/>
    </row>
    <row r="3290" spans="1:12" x14ac:dyDescent="0.2">
      <c r="A3290" s="931" t="s">
        <v>419</v>
      </c>
      <c r="B3290" s="2510">
        <v>125</v>
      </c>
      <c r="C3290" s="2511">
        <v>1010499.9999999999</v>
      </c>
      <c r="D3290" s="2512">
        <v>126.31249999999999</v>
      </c>
      <c r="E3290" s="2513">
        <v>0.84930594140939997</v>
      </c>
      <c r="F3290" s="2510">
        <v>0.69908154554692992</v>
      </c>
      <c r="G3290" s="2512">
        <v>9.4009349501934618E-3</v>
      </c>
      <c r="H3290" s="2513">
        <v>0.1757996597871638</v>
      </c>
      <c r="I3290" s="2510">
        <v>0.16089045801554622</v>
      </c>
      <c r="J3290" s="2514">
        <v>2.7369505427458831E-3</v>
      </c>
      <c r="L3290" s="2554"/>
    </row>
    <row r="3291" spans="1:12" x14ac:dyDescent="0.2">
      <c r="A3291" s="923" t="s">
        <v>97</v>
      </c>
      <c r="B3291" s="2510">
        <v>0</v>
      </c>
      <c r="C3291" s="2511">
        <v>998500</v>
      </c>
      <c r="D3291" s="2512">
        <v>0</v>
      </c>
      <c r="E3291" s="2513">
        <v>0</v>
      </c>
      <c r="F3291" s="2510">
        <v>0</v>
      </c>
      <c r="G3291" s="2512">
        <v>0</v>
      </c>
      <c r="H3291" s="2513">
        <v>0</v>
      </c>
      <c r="I3291" s="2510">
        <v>0</v>
      </c>
      <c r="J3291" s="2514">
        <v>0</v>
      </c>
      <c r="L3291" s="2554"/>
    </row>
    <row r="3292" spans="1:12" x14ac:dyDescent="0.2">
      <c r="A3292" s="923" t="s">
        <v>423</v>
      </c>
      <c r="B3292" s="2510">
        <v>81</v>
      </c>
      <c r="C3292" s="2511">
        <v>1897499.9999999998</v>
      </c>
      <c r="D3292" s="2512">
        <v>153.69749999999996</v>
      </c>
      <c r="E3292" s="2513">
        <v>0.55035025003329108</v>
      </c>
      <c r="F3292" s="2510">
        <v>0.45300484151441056</v>
      </c>
      <c r="G3292" s="2512">
        <v>6.0918058477253626E-3</v>
      </c>
      <c r="H3292" s="2513">
        <v>0.21391365233161883</v>
      </c>
      <c r="I3292" s="2510">
        <v>0.19577208250050002</v>
      </c>
      <c r="J3292" s="2514">
        <v>3.3303311710534212E-3</v>
      </c>
    </row>
    <row r="3293" spans="1:12" x14ac:dyDescent="0.2">
      <c r="A3293" s="923" t="s">
        <v>424</v>
      </c>
      <c r="B3293" s="2510">
        <v>180</v>
      </c>
      <c r="C3293" s="2511">
        <v>1520140</v>
      </c>
      <c r="D3293" s="2512">
        <v>273.62520000000001</v>
      </c>
      <c r="E3293" s="2513">
        <v>1.223000555629536</v>
      </c>
      <c r="F3293" s="2510">
        <v>1.006677425587579</v>
      </c>
      <c r="G3293" s="2512">
        <v>1.3537346328278582E-2</v>
      </c>
      <c r="H3293" s="2513">
        <v>0.38082705250228333</v>
      </c>
      <c r="I3293" s="2510">
        <v>0.34852990600768285</v>
      </c>
      <c r="J3293" s="2514">
        <v>5.9289352965775427E-3</v>
      </c>
    </row>
    <row r="3294" spans="1:12" x14ac:dyDescent="0.2">
      <c r="A3294" s="923" t="s">
        <v>429</v>
      </c>
      <c r="B3294" s="2510">
        <v>0</v>
      </c>
      <c r="C3294" s="2511">
        <v>1595500</v>
      </c>
      <c r="D3294" s="2512">
        <v>0</v>
      </c>
      <c r="E3294" s="2513">
        <v>0</v>
      </c>
      <c r="F3294" s="2510">
        <v>0</v>
      </c>
      <c r="G3294" s="2512">
        <v>0</v>
      </c>
      <c r="H3294" s="2513">
        <v>0</v>
      </c>
      <c r="I3294" s="2510">
        <v>0</v>
      </c>
      <c r="J3294" s="2514">
        <v>0</v>
      </c>
    </row>
    <row r="3295" spans="1:12" x14ac:dyDescent="0.2">
      <c r="A3295" s="923" t="s">
        <v>430</v>
      </c>
      <c r="B3295" s="2510">
        <v>0</v>
      </c>
      <c r="C3295" s="2511">
        <v>949000</v>
      </c>
      <c r="D3295" s="2512">
        <v>0</v>
      </c>
      <c r="E3295" s="2513">
        <v>0</v>
      </c>
      <c r="F3295" s="2510">
        <v>0</v>
      </c>
      <c r="G3295" s="2512">
        <v>0</v>
      </c>
      <c r="H3295" s="2513">
        <v>0</v>
      </c>
      <c r="I3295" s="2510">
        <v>0</v>
      </c>
      <c r="J3295" s="2514">
        <v>0</v>
      </c>
    </row>
    <row r="3296" spans="1:12" x14ac:dyDescent="0.2">
      <c r="A3296" s="923" t="s">
        <v>287</v>
      </c>
      <c r="B3296" s="2510">
        <v>100</v>
      </c>
      <c r="C3296" s="2511">
        <v>1286500.0000000002</v>
      </c>
      <c r="D3296" s="2512">
        <v>128.65000000000003</v>
      </c>
      <c r="E3296" s="2513">
        <v>0.67944475312751995</v>
      </c>
      <c r="F3296" s="2510">
        <v>0.55926523643754389</v>
      </c>
      <c r="G3296" s="2512">
        <v>7.5207479601547686E-3</v>
      </c>
      <c r="H3296" s="2513">
        <v>0.17905295383765371</v>
      </c>
      <c r="I3296" s="2510">
        <v>0.16386784699614074</v>
      </c>
      <c r="J3296" s="2514">
        <v>2.7875997017259417E-3</v>
      </c>
    </row>
    <row r="3297" spans="1:10" x14ac:dyDescent="0.2">
      <c r="A3297" s="923" t="s">
        <v>433</v>
      </c>
      <c r="B3297" s="2510">
        <v>20</v>
      </c>
      <c r="C3297" s="2511">
        <v>1540000</v>
      </c>
      <c r="D3297" s="2512">
        <v>30.8</v>
      </c>
      <c r="E3297" s="2513">
        <v>0.13588895062550399</v>
      </c>
      <c r="F3297" s="2510">
        <v>0.11185304728750878</v>
      </c>
      <c r="G3297" s="2512">
        <v>1.5041495920309538E-3</v>
      </c>
      <c r="H3297" s="2513">
        <v>4.2866933371159988E-2</v>
      </c>
      <c r="I3297" s="2510">
        <v>3.9231478332538927E-2</v>
      </c>
      <c r="J3297" s="2514">
        <v>6.6737715361958009E-4</v>
      </c>
    </row>
    <row r="3298" spans="1:10" x14ac:dyDescent="0.2">
      <c r="A3298" s="923" t="s">
        <v>434</v>
      </c>
      <c r="B3298" s="2510">
        <v>0</v>
      </c>
      <c r="C3298" s="2511">
        <v>905500</v>
      </c>
      <c r="D3298" s="2512">
        <v>0</v>
      </c>
      <c r="E3298" s="2513">
        <v>0</v>
      </c>
      <c r="F3298" s="2510">
        <v>0</v>
      </c>
      <c r="G3298" s="2512">
        <v>0</v>
      </c>
      <c r="H3298" s="2513">
        <v>0</v>
      </c>
      <c r="I3298" s="2510">
        <v>0</v>
      </c>
      <c r="J3298" s="2514">
        <v>0</v>
      </c>
    </row>
    <row r="3299" spans="1:10" x14ac:dyDescent="0.2">
      <c r="A3299" s="897" t="s">
        <v>99</v>
      </c>
      <c r="B3299" s="2510">
        <v>390</v>
      </c>
      <c r="C3299" s="2511">
        <v>1688500</v>
      </c>
      <c r="D3299" s="2512">
        <v>658.51499999999999</v>
      </c>
      <c r="E3299" s="2513">
        <v>2.6498345371973278</v>
      </c>
      <c r="F3299" s="2510">
        <v>2.1811344221064211</v>
      </c>
      <c r="G3299" s="2512">
        <v>2.9330917044603597E-2</v>
      </c>
      <c r="H3299" s="2513">
        <v>0.91651034509446161</v>
      </c>
      <c r="I3299" s="2510">
        <v>0.83878301799194399</v>
      </c>
      <c r="J3299" s="2514">
        <v>1.4268761893370055E-2</v>
      </c>
    </row>
    <row r="3300" spans="1:10" x14ac:dyDescent="0.2">
      <c r="A3300" s="2515" t="s">
        <v>288</v>
      </c>
      <c r="B3300" s="2516">
        <v>906</v>
      </c>
      <c r="C3300" s="2515"/>
      <c r="D3300" s="2517">
        <v>1410.4351999999999</v>
      </c>
      <c r="E3300" s="2518">
        <v>6.1557694633353304</v>
      </c>
      <c r="F3300" s="2516">
        <v>5.0669430421241479</v>
      </c>
      <c r="G3300" s="2517">
        <v>6.8137976519002205E-2</v>
      </c>
      <c r="H3300" s="2518">
        <v>1.96302051112788</v>
      </c>
      <c r="I3300" s="2516">
        <v>1.7965408437743575</v>
      </c>
      <c r="J3300" s="2519">
        <v>3.0561436011066982E-2</v>
      </c>
    </row>
    <row r="3301" spans="1:10" x14ac:dyDescent="0.2">
      <c r="A3301" s="2520" t="s">
        <v>113</v>
      </c>
      <c r="B3301" s="2521">
        <v>1481</v>
      </c>
      <c r="C3301" s="2520"/>
      <c r="D3301" s="2522">
        <v>2686.4448837499999</v>
      </c>
      <c r="E3301" s="2523">
        <v>10.06257679381857</v>
      </c>
      <c r="F3301" s="2521">
        <v>8.2827181516400259</v>
      </c>
      <c r="G3301" s="2522">
        <v>0.11138227728989213</v>
      </c>
      <c r="H3301" s="2523">
        <v>3.7389497999027563</v>
      </c>
      <c r="I3301" s="2521">
        <v>3.4218572807921488</v>
      </c>
      <c r="J3301" s="2524">
        <v>5.8210127917953193E-2</v>
      </c>
    </row>
    <row r="3302" spans="1:10" x14ac:dyDescent="0.2">
      <c r="A3302" s="923" t="s">
        <v>911</v>
      </c>
      <c r="B3302" s="2510">
        <v>0</v>
      </c>
      <c r="C3302" s="2511">
        <v>4620000.0000000009</v>
      </c>
      <c r="D3302" s="2512">
        <v>0</v>
      </c>
      <c r="E3302" s="2513">
        <v>0</v>
      </c>
      <c r="F3302" s="2510">
        <v>0</v>
      </c>
      <c r="G3302" s="2512">
        <v>0</v>
      </c>
      <c r="H3302" s="2513">
        <v>0</v>
      </c>
      <c r="I3302" s="2510">
        <v>0</v>
      </c>
      <c r="J3302" s="2514">
        <v>0</v>
      </c>
    </row>
    <row r="3303" spans="1:10" x14ac:dyDescent="0.2">
      <c r="A3303" s="923" t="s">
        <v>912</v>
      </c>
      <c r="B3303" s="2510">
        <v>90</v>
      </c>
      <c r="C3303" s="2511">
        <v>918000</v>
      </c>
      <c r="D3303" s="2512">
        <v>82.62</v>
      </c>
      <c r="E3303" s="2513">
        <v>0.61150027781476801</v>
      </c>
      <c r="F3303" s="2510">
        <v>0.5033387127937895</v>
      </c>
      <c r="G3303" s="2512">
        <v>6.7686731641392909E-3</v>
      </c>
      <c r="H3303" s="2513">
        <v>0.11498915698458566</v>
      </c>
      <c r="I3303" s="2510">
        <v>0.10523716687773918</v>
      </c>
      <c r="J3303" s="2514">
        <v>1.7902175464951202E-3</v>
      </c>
    </row>
    <row r="3304" spans="1:10" x14ac:dyDescent="0.2">
      <c r="A3304" s="923" t="s">
        <v>913</v>
      </c>
      <c r="B3304" s="2510">
        <v>180</v>
      </c>
      <c r="C3304" s="2511">
        <v>1310000.0000000002</v>
      </c>
      <c r="D3304" s="2512">
        <v>235.80000000000004</v>
      </c>
      <c r="E3304" s="2513">
        <v>1.223000555629536</v>
      </c>
      <c r="F3304" s="2510">
        <v>1.006677425587579</v>
      </c>
      <c r="G3304" s="2512">
        <v>1.3537346328278582E-2</v>
      </c>
      <c r="H3304" s="2513">
        <v>0.32818256132855606</v>
      </c>
      <c r="I3304" s="2510">
        <v>0.30035008411729486</v>
      </c>
      <c r="J3304" s="2514">
        <v>5.1093354812823703E-3</v>
      </c>
    </row>
    <row r="3305" spans="1:10" x14ac:dyDescent="0.2">
      <c r="A3305" s="897" t="s">
        <v>914</v>
      </c>
      <c r="B3305" s="2510">
        <v>345</v>
      </c>
      <c r="C3305" s="2511">
        <v>1335000</v>
      </c>
      <c r="D3305" s="2512">
        <v>460.57499999999999</v>
      </c>
      <c r="E3305" s="2513">
        <v>2.3440843982899437</v>
      </c>
      <c r="F3305" s="2510">
        <v>1.9294650657095263</v>
      </c>
      <c r="G3305" s="2512">
        <v>2.5946580462533952E-2</v>
      </c>
      <c r="H3305" s="2513">
        <v>0.64102070900720809</v>
      </c>
      <c r="I3305" s="2510">
        <v>0.58665708224055579</v>
      </c>
      <c r="J3305" s="2514">
        <v>9.9797802768940933E-3</v>
      </c>
    </row>
    <row r="3306" spans="1:10" x14ac:dyDescent="0.2">
      <c r="A3306" s="2520" t="s">
        <v>289</v>
      </c>
      <c r="B3306" s="2521">
        <v>615</v>
      </c>
      <c r="C3306" s="2520"/>
      <c r="D3306" s="2522">
        <v>778.99500000000012</v>
      </c>
      <c r="E3306" s="2523">
        <v>4.1785852317342478</v>
      </c>
      <c r="F3306" s="2521">
        <v>3.4394812040908955</v>
      </c>
      <c r="G3306" s="2522">
        <v>4.6252599954951824E-2</v>
      </c>
      <c r="H3306" s="2523">
        <v>1.0841924273203498</v>
      </c>
      <c r="I3306" s="2521">
        <v>0.99224433323558991</v>
      </c>
      <c r="J3306" s="2524">
        <v>1.6879333304671586E-2</v>
      </c>
    </row>
    <row r="3307" spans="1:10" x14ac:dyDescent="0.2">
      <c r="A3307" s="923" t="s">
        <v>952</v>
      </c>
      <c r="B3307" s="2510">
        <v>31.499999999999996</v>
      </c>
      <c r="C3307" s="2511">
        <v>8061000.0000000028</v>
      </c>
      <c r="D3307" s="2512">
        <v>253.92150000000007</v>
      </c>
      <c r="E3307" s="2513">
        <v>0.21402509723516877</v>
      </c>
      <c r="F3307" s="2510">
        <v>0.17616854947782631</v>
      </c>
      <c r="G3307" s="2512">
        <v>2.3690356074487517E-3</v>
      </c>
      <c r="H3307" s="2513">
        <v>0.3534037669482144</v>
      </c>
      <c r="I3307" s="2510">
        <v>0.32343233199401905</v>
      </c>
      <c r="J3307" s="2514">
        <v>5.5019937634030597E-3</v>
      </c>
    </row>
    <row r="3308" spans="1:10" x14ac:dyDescent="0.2">
      <c r="A3308" s="923" t="s">
        <v>290</v>
      </c>
      <c r="B3308" s="2510">
        <v>2305.7264318483831</v>
      </c>
      <c r="C3308" s="2511">
        <v>12158464</v>
      </c>
      <c r="D3308" s="2512">
        <v>28034.091815477019</v>
      </c>
      <c r="E3308" s="2513">
        <v>15.66613726266822</v>
      </c>
      <c r="F3308" s="2510">
        <v>12.895126380679805</v>
      </c>
      <c r="G3308" s="2512">
        <v>0.17340787358998661</v>
      </c>
      <c r="H3308" s="2513">
        <v>39.017387856332306</v>
      </c>
      <c r="I3308" s="2510">
        <v>35.708404728288755</v>
      </c>
      <c r="J3308" s="2514">
        <v>0.60744520779620192</v>
      </c>
    </row>
    <row r="3309" spans="1:10" x14ac:dyDescent="0.2">
      <c r="A3309" s="923" t="s">
        <v>75</v>
      </c>
      <c r="B3309" s="2510">
        <v>2297.6736681516168</v>
      </c>
      <c r="C3309" s="2511">
        <v>13258464</v>
      </c>
      <c r="D3309" s="2512">
        <v>30463.623612936157</v>
      </c>
      <c r="E3309" s="2513">
        <v>15.611423182248785</v>
      </c>
      <c r="F3309" s="2510">
        <v>12.850090072751327</v>
      </c>
      <c r="G3309" s="2512">
        <v>0.17280224552852597</v>
      </c>
      <c r="H3309" s="2513">
        <v>42.39877024869579</v>
      </c>
      <c r="I3309" s="2510">
        <v>38.803019146153446</v>
      </c>
      <c r="J3309" s="2514">
        <v>0.66008851999154416</v>
      </c>
    </row>
    <row r="3310" spans="1:10" x14ac:dyDescent="0.2">
      <c r="A3310" s="923" t="s">
        <v>205</v>
      </c>
      <c r="B3310" s="2510">
        <v>306</v>
      </c>
      <c r="C3310" s="2511">
        <v>3219999.9999999995</v>
      </c>
      <c r="D3310" s="2512">
        <v>985.31999999999994</v>
      </c>
      <c r="E3310" s="2513">
        <v>2.0791009445702109</v>
      </c>
      <c r="F3310" s="2510">
        <v>1.7113516234988844</v>
      </c>
      <c r="G3310" s="2512">
        <v>2.3013488758073592E-2</v>
      </c>
      <c r="H3310" s="2513">
        <v>1.3713521684828363</v>
      </c>
      <c r="I3310" s="2510">
        <v>1.2550506568382227</v>
      </c>
      <c r="J3310" s="2514">
        <v>2.1350001850793655E-2</v>
      </c>
    </row>
    <row r="3311" spans="1:10" x14ac:dyDescent="0.2">
      <c r="A3311" s="923" t="s">
        <v>93</v>
      </c>
      <c r="B3311" s="2510">
        <v>442</v>
      </c>
      <c r="C3311" s="2511">
        <v>120000</v>
      </c>
      <c r="D3311" s="2512">
        <v>53.04</v>
      </c>
      <c r="E3311" s="2513">
        <v>3.0031458088236382</v>
      </c>
      <c r="F3311" s="2510">
        <v>2.471952345053944</v>
      </c>
      <c r="G3311" s="2512">
        <v>3.3241705983884075E-2</v>
      </c>
      <c r="H3311" s="2513">
        <v>7.3820199545659923E-2</v>
      </c>
      <c r="I3311" s="2510">
        <v>6.7559662686943661E-2</v>
      </c>
      <c r="J3311" s="2514">
        <v>1.1492754619474846E-3</v>
      </c>
    </row>
    <row r="3312" spans="1:10" x14ac:dyDescent="0.2">
      <c r="A3312" s="897" t="s">
        <v>219</v>
      </c>
      <c r="B3312" s="2510">
        <v>2671</v>
      </c>
      <c r="C3312" s="2511">
        <v>934000</v>
      </c>
      <c r="D3312" s="2512">
        <v>2494.7139999999999</v>
      </c>
      <c r="E3312" s="2513">
        <v>18.147969356036057</v>
      </c>
      <c r="F3312" s="2510">
        <v>14.937974465246798</v>
      </c>
      <c r="G3312" s="2512">
        <v>0.20087917801573388</v>
      </c>
      <c r="H3312" s="2513">
        <v>3.4721019096785719</v>
      </c>
      <c r="I3312" s="2510">
        <v>3.1776402024961534</v>
      </c>
      <c r="J3312" s="2514">
        <v>5.4055685987497305E-2</v>
      </c>
    </row>
    <row r="3313" spans="1:10" x14ac:dyDescent="0.2">
      <c r="A3313" s="2515" t="s">
        <v>1839</v>
      </c>
      <c r="B3313" s="2516">
        <v>8053.9000999999998</v>
      </c>
      <c r="C3313" s="2515"/>
      <c r="D3313" s="2517">
        <v>62284.71092841318</v>
      </c>
      <c r="E3313" s="2518">
        <v>54.721801651582084</v>
      </c>
      <c r="F3313" s="2516">
        <v>45.042663436708587</v>
      </c>
      <c r="G3313" s="2517">
        <v>0.60571352748365281</v>
      </c>
      <c r="H3313" s="2518">
        <v>86.686836149683373</v>
      </c>
      <c r="I3313" s="2516">
        <v>79.335106728457546</v>
      </c>
      <c r="J3313" s="2519">
        <v>1.3495906848513877</v>
      </c>
    </row>
    <row r="3314" spans="1:10" x14ac:dyDescent="0.2">
      <c r="A3314" s="923" t="s">
        <v>958</v>
      </c>
      <c r="B3314" s="2510">
        <v>306</v>
      </c>
      <c r="C3314" s="2511">
        <v>2560000.0000000005</v>
      </c>
      <c r="D3314" s="2512">
        <v>783.36000000000013</v>
      </c>
      <c r="E3314" s="2513">
        <v>2.0791009445702109</v>
      </c>
      <c r="F3314" s="2510">
        <v>1.7113516234988844</v>
      </c>
      <c r="G3314" s="2512">
        <v>2.3013488758073592E-2</v>
      </c>
      <c r="H3314" s="2513">
        <v>1.090267562520516</v>
      </c>
      <c r="I3314" s="2510">
        <v>0.99780424891486053</v>
      </c>
      <c r="J3314" s="2514">
        <v>1.6973914514916699E-2</v>
      </c>
    </row>
    <row r="3315" spans="1:10" x14ac:dyDescent="0.2">
      <c r="A3315" s="923" t="s">
        <v>959</v>
      </c>
      <c r="B3315" s="2510">
        <v>0</v>
      </c>
      <c r="C3315" s="2511">
        <v>1687000</v>
      </c>
      <c r="D3315" s="2512">
        <v>0</v>
      </c>
      <c r="E3315" s="2513">
        <v>0</v>
      </c>
      <c r="F3315" s="2510">
        <v>0</v>
      </c>
      <c r="G3315" s="2512">
        <v>0</v>
      </c>
      <c r="H3315" s="2513">
        <v>0</v>
      </c>
      <c r="I3315" s="2510">
        <v>0</v>
      </c>
      <c r="J3315" s="2514">
        <v>0</v>
      </c>
    </row>
    <row r="3316" spans="1:10" x14ac:dyDescent="0.2">
      <c r="A3316" s="923" t="s">
        <v>960</v>
      </c>
      <c r="B3316" s="2510">
        <v>3360</v>
      </c>
      <c r="C3316" s="2511">
        <v>1100000</v>
      </c>
      <c r="D3316" s="2512">
        <v>3696</v>
      </c>
      <c r="E3316" s="2513">
        <v>22.829343705084671</v>
      </c>
      <c r="F3316" s="2510">
        <v>18.791311944301476</v>
      </c>
      <c r="G3316" s="2512">
        <v>0.25269713146120021</v>
      </c>
      <c r="H3316" s="2513">
        <v>5.1440320045391985</v>
      </c>
      <c r="I3316" s="2510">
        <v>4.7077773999046713</v>
      </c>
      <c r="J3316" s="2514">
        <v>8.0085258434349604E-2</v>
      </c>
    </row>
    <row r="3317" spans="1:10" x14ac:dyDescent="0.2">
      <c r="A3317" s="923" t="s">
        <v>962</v>
      </c>
      <c r="B3317" s="2510">
        <v>220</v>
      </c>
      <c r="C3317" s="2511">
        <v>1265000.0000000002</v>
      </c>
      <c r="D3317" s="2512">
        <v>278.30000000000007</v>
      </c>
      <c r="E3317" s="2513">
        <v>1.4947784568805438</v>
      </c>
      <c r="F3317" s="2510">
        <v>1.2303835201625968</v>
      </c>
      <c r="G3317" s="2512">
        <v>1.6545645512340491E-2</v>
      </c>
      <c r="H3317" s="2513">
        <v>0.38733336224655285</v>
      </c>
      <c r="I3317" s="2510">
        <v>0.35448442921901258</v>
      </c>
      <c r="J3317" s="2514">
        <v>6.0302292809197777E-3</v>
      </c>
    </row>
    <row r="3318" spans="1:10" x14ac:dyDescent="0.2">
      <c r="A3318" s="923" t="s">
        <v>963</v>
      </c>
      <c r="B3318" s="2510">
        <v>0</v>
      </c>
      <c r="C3318" s="2511">
        <v>1750000</v>
      </c>
      <c r="D3318" s="2512">
        <v>0</v>
      </c>
      <c r="E3318" s="2513">
        <v>0</v>
      </c>
      <c r="F3318" s="2510">
        <v>0</v>
      </c>
      <c r="G3318" s="2512">
        <v>0</v>
      </c>
      <c r="H3318" s="2513">
        <v>0</v>
      </c>
      <c r="I3318" s="2510">
        <v>0</v>
      </c>
      <c r="J3318" s="2514">
        <v>0</v>
      </c>
    </row>
    <row r="3319" spans="1:10" x14ac:dyDescent="0.2">
      <c r="A3319" s="2159" t="s">
        <v>1497</v>
      </c>
      <c r="B3319" s="2510">
        <v>0</v>
      </c>
      <c r="C3319" s="2511">
        <v>5000000</v>
      </c>
      <c r="D3319" s="2512">
        <v>0</v>
      </c>
      <c r="E3319" s="2513">
        <v>0</v>
      </c>
      <c r="F3319" s="2510">
        <v>0</v>
      </c>
      <c r="G3319" s="2512">
        <v>0</v>
      </c>
      <c r="H3319" s="2513">
        <v>0</v>
      </c>
      <c r="I3319" s="2510">
        <v>0</v>
      </c>
      <c r="J3319" s="2514">
        <v>0</v>
      </c>
    </row>
    <row r="3320" spans="1:10" x14ac:dyDescent="0.2">
      <c r="A3320" s="2159" t="s">
        <v>1577</v>
      </c>
      <c r="B3320" s="2510">
        <v>0</v>
      </c>
      <c r="C3320" s="2511">
        <v>1749999.9999999998</v>
      </c>
      <c r="D3320" s="2512">
        <v>0</v>
      </c>
      <c r="E3320" s="2513">
        <v>0</v>
      </c>
      <c r="F3320" s="2510">
        <v>0</v>
      </c>
      <c r="G3320" s="2512">
        <v>0</v>
      </c>
      <c r="H3320" s="2513">
        <v>0</v>
      </c>
      <c r="I3320" s="2510">
        <v>0</v>
      </c>
      <c r="J3320" s="2514">
        <v>0</v>
      </c>
    </row>
    <row r="3321" spans="1:10" x14ac:dyDescent="0.2">
      <c r="A3321" s="923" t="s">
        <v>961</v>
      </c>
      <c r="B3321" s="2510">
        <v>0</v>
      </c>
      <c r="C3321" s="2511">
        <v>1321000</v>
      </c>
      <c r="D3321" s="2512">
        <v>0</v>
      </c>
      <c r="E3321" s="2513">
        <v>0</v>
      </c>
      <c r="F3321" s="2510">
        <v>0</v>
      </c>
      <c r="G3321" s="2512">
        <v>0</v>
      </c>
      <c r="H3321" s="2513">
        <v>0</v>
      </c>
      <c r="I3321" s="2510">
        <v>0</v>
      </c>
      <c r="J3321" s="2514">
        <v>0</v>
      </c>
    </row>
    <row r="3322" spans="1:10" x14ac:dyDescent="0.2">
      <c r="A3322" s="923" t="s">
        <v>966</v>
      </c>
      <c r="B3322" s="2510">
        <v>6</v>
      </c>
      <c r="C3322" s="2511">
        <v>2879999.9999999995</v>
      </c>
      <c r="D3322" s="2512">
        <v>17.279999999999998</v>
      </c>
      <c r="E3322" s="2513">
        <v>4.076668518765119E-2</v>
      </c>
      <c r="F3322" s="2510">
        <v>3.3555914186252637E-2</v>
      </c>
      <c r="G3322" s="2512">
        <v>4.5124487760928614E-4</v>
      </c>
      <c r="H3322" s="2513">
        <v>2.4050019761481963E-2</v>
      </c>
      <c r="I3322" s="2510">
        <v>2.201038784371015E-2</v>
      </c>
      <c r="J3322" s="2514">
        <v>3.7442458488786822E-4</v>
      </c>
    </row>
    <row r="3323" spans="1:10" x14ac:dyDescent="0.2">
      <c r="A3323" s="923" t="s">
        <v>965</v>
      </c>
      <c r="B3323" s="2510">
        <v>270</v>
      </c>
      <c r="C3323" s="2511">
        <v>1976000.0000000002</v>
      </c>
      <c r="D3323" s="2512">
        <v>533.5200000000001</v>
      </c>
      <c r="E3323" s="2513">
        <v>1.8345008334443038</v>
      </c>
      <c r="F3323" s="2510">
        <v>1.5100161383813684</v>
      </c>
      <c r="G3323" s="2512">
        <v>2.0306019492417875E-2</v>
      </c>
      <c r="H3323" s="2513">
        <v>0.74254436013575587</v>
      </c>
      <c r="I3323" s="2510">
        <v>0.67957072467455104</v>
      </c>
      <c r="J3323" s="2514">
        <v>1.1560359058412935E-2</v>
      </c>
    </row>
    <row r="3324" spans="1:10" x14ac:dyDescent="0.2">
      <c r="A3324" s="923" t="s">
        <v>1010</v>
      </c>
      <c r="B3324" s="2510">
        <v>30</v>
      </c>
      <c r="C3324" s="2511">
        <v>1299999.9999999998</v>
      </c>
      <c r="D3324" s="2512">
        <v>38.999999999999993</v>
      </c>
      <c r="E3324" s="2513">
        <v>0.20383342593825599</v>
      </c>
      <c r="F3324" s="2510">
        <v>0.16777957093126317</v>
      </c>
      <c r="G3324" s="2512">
        <v>2.2562243880464303E-3</v>
      </c>
      <c r="H3324" s="2513">
        <v>5.4279558489455815E-2</v>
      </c>
      <c r="I3324" s="2510">
        <v>4.9676222563929152E-2</v>
      </c>
      <c r="J3324" s="2514">
        <v>8.4505548672609144E-4</v>
      </c>
    </row>
    <row r="3325" spans="1:10" x14ac:dyDescent="0.2">
      <c r="A3325" s="923" t="s">
        <v>1011</v>
      </c>
      <c r="B3325" s="2510">
        <v>0</v>
      </c>
      <c r="C3325" s="2511">
        <v>1674000</v>
      </c>
      <c r="D3325" s="2512">
        <v>0</v>
      </c>
      <c r="E3325" s="2513">
        <v>0</v>
      </c>
      <c r="F3325" s="2510">
        <v>0</v>
      </c>
      <c r="G3325" s="2512">
        <v>0</v>
      </c>
      <c r="H3325" s="2513">
        <v>0</v>
      </c>
      <c r="I3325" s="2510">
        <v>0</v>
      </c>
      <c r="J3325" s="2514">
        <v>0</v>
      </c>
    </row>
    <row r="3326" spans="1:10" x14ac:dyDescent="0.2">
      <c r="A3326" s="923" t="s">
        <v>967</v>
      </c>
      <c r="B3326" s="2510">
        <v>135</v>
      </c>
      <c r="C3326" s="2511">
        <v>2320999.9999999995</v>
      </c>
      <c r="D3326" s="2512">
        <v>313.33499999999992</v>
      </c>
      <c r="E3326" s="2513">
        <v>0.91725041672215191</v>
      </c>
      <c r="F3326" s="2510">
        <v>0.75500806919068419</v>
      </c>
      <c r="G3326" s="2512">
        <v>1.0153009746208938E-2</v>
      </c>
      <c r="H3326" s="2513">
        <v>0.43609449895624713</v>
      </c>
      <c r="I3326" s="2510">
        <v>0.39911023582227545</v>
      </c>
      <c r="J3326" s="2514">
        <v>6.7893707931620476E-3</v>
      </c>
    </row>
    <row r="3327" spans="1:10" x14ac:dyDescent="0.2">
      <c r="A3327" s="923" t="s">
        <v>968</v>
      </c>
      <c r="B3327" s="2510">
        <v>0</v>
      </c>
      <c r="C3327" s="2511">
        <v>1335000.0000000002</v>
      </c>
      <c r="D3327" s="2512">
        <v>0</v>
      </c>
      <c r="E3327" s="2513">
        <v>0</v>
      </c>
      <c r="F3327" s="2510">
        <v>0</v>
      </c>
      <c r="G3327" s="2512">
        <v>0</v>
      </c>
      <c r="H3327" s="2513">
        <v>0</v>
      </c>
      <c r="I3327" s="2510">
        <v>0</v>
      </c>
      <c r="J3327" s="2514">
        <v>0</v>
      </c>
    </row>
    <row r="3328" spans="1:10" x14ac:dyDescent="0.2">
      <c r="A3328" s="923" t="s">
        <v>969</v>
      </c>
      <c r="B3328" s="2510">
        <v>110</v>
      </c>
      <c r="C3328" s="2511">
        <v>1774999.9999999998</v>
      </c>
      <c r="D3328" s="2512">
        <v>195.24999999999997</v>
      </c>
      <c r="E3328" s="2513">
        <v>0.74738922844027189</v>
      </c>
      <c r="F3328" s="2510">
        <v>0.61519176008129839</v>
      </c>
      <c r="G3328" s="2512">
        <v>8.2728227561702453E-3</v>
      </c>
      <c r="H3328" s="2513">
        <v>0.27174573833503202</v>
      </c>
      <c r="I3328" s="2510">
        <v>0.24869955014377357</v>
      </c>
      <c r="J3328" s="2514">
        <v>4.230694455981265E-3</v>
      </c>
    </row>
    <row r="3329" spans="1:10" x14ac:dyDescent="0.2">
      <c r="A3329" s="923" t="s">
        <v>970</v>
      </c>
      <c r="B3329" s="2510">
        <v>5</v>
      </c>
      <c r="C3329" s="2511">
        <v>1821999.9999999995</v>
      </c>
      <c r="D3329" s="2512">
        <v>9.1099999999999977</v>
      </c>
      <c r="E3329" s="2513">
        <v>3.3972237656375998E-2</v>
      </c>
      <c r="F3329" s="2510">
        <v>2.7963261821877194E-2</v>
      </c>
      <c r="G3329" s="2512">
        <v>3.7603739800773844E-4</v>
      </c>
      <c r="H3329" s="2513">
        <v>1.2679148149716475E-2</v>
      </c>
      <c r="I3329" s="2510">
        <v>1.1603856091215246E-2</v>
      </c>
      <c r="J3329" s="2514">
        <v>1.9739629446345364E-4</v>
      </c>
    </row>
    <row r="3330" spans="1:10" x14ac:dyDescent="0.2">
      <c r="A3330" s="923" t="s">
        <v>971</v>
      </c>
      <c r="B3330" s="2510">
        <v>15</v>
      </c>
      <c r="C3330" s="2511">
        <v>1470000</v>
      </c>
      <c r="D3330" s="2512">
        <v>22.05</v>
      </c>
      <c r="E3330" s="2513">
        <v>0.10191671296912799</v>
      </c>
      <c r="F3330" s="2510">
        <v>8.3889785465631583E-2</v>
      </c>
      <c r="G3330" s="2512">
        <v>1.1281121940232152E-3</v>
      </c>
      <c r="H3330" s="2513">
        <v>3.0688827299807715E-2</v>
      </c>
      <c r="I3330" s="2510">
        <v>2.8086171988067642E-2</v>
      </c>
      <c r="J3330" s="2514">
        <v>4.7778137134129028E-4</v>
      </c>
    </row>
    <row r="3331" spans="1:10" x14ac:dyDescent="0.2">
      <c r="A3331" s="923" t="s">
        <v>972</v>
      </c>
      <c r="B3331" s="2510">
        <v>10</v>
      </c>
      <c r="C3331" s="2511">
        <v>1270000</v>
      </c>
      <c r="D3331" s="2512">
        <v>12.7</v>
      </c>
      <c r="E3331" s="2513">
        <v>6.7944475312751995E-2</v>
      </c>
      <c r="F3331" s="2510">
        <v>5.5926523643754389E-2</v>
      </c>
      <c r="G3331" s="2512">
        <v>7.5207479601547688E-4</v>
      </c>
      <c r="H3331" s="2513">
        <v>1.7675651097848435E-2</v>
      </c>
      <c r="I3331" s="2510">
        <v>1.617661606568975E-2</v>
      </c>
      <c r="J3331" s="2514">
        <v>2.7518473542106057E-4</v>
      </c>
    </row>
    <row r="3332" spans="1:10" x14ac:dyDescent="0.2">
      <c r="A3332" s="923" t="s">
        <v>973</v>
      </c>
      <c r="B3332" s="2510">
        <v>5</v>
      </c>
      <c r="C3332" s="2511">
        <v>7096999.9999999981</v>
      </c>
      <c r="D3332" s="2512">
        <v>35.484999999999992</v>
      </c>
      <c r="E3332" s="2513">
        <v>3.3972237656375998E-2</v>
      </c>
      <c r="F3332" s="2510">
        <v>2.7963261821877194E-2</v>
      </c>
      <c r="G3332" s="2512">
        <v>3.7603739800773844E-4</v>
      </c>
      <c r="H3332" s="2513">
        <v>4.938743930764973E-2</v>
      </c>
      <c r="I3332" s="2510">
        <v>4.5198993786692974E-2</v>
      </c>
      <c r="J3332" s="2514">
        <v>7.6889215247372708E-4</v>
      </c>
    </row>
    <row r="3333" spans="1:10" x14ac:dyDescent="0.2">
      <c r="A3333" s="923" t="s">
        <v>293</v>
      </c>
      <c r="B3333" s="2510">
        <v>30</v>
      </c>
      <c r="C3333" s="2511">
        <v>1855999.9999999998</v>
      </c>
      <c r="D3333" s="2512">
        <v>55.679999999999993</v>
      </c>
      <c r="E3333" s="2513">
        <v>0.20383342593825599</v>
      </c>
      <c r="F3333" s="2510">
        <v>0.16777957093126317</v>
      </c>
      <c r="G3333" s="2512">
        <v>2.2562243880464303E-3</v>
      </c>
      <c r="H3333" s="2513">
        <v>7.7494508120330777E-2</v>
      </c>
      <c r="I3333" s="2510">
        <v>7.0922360829732703E-2</v>
      </c>
      <c r="J3333" s="2514">
        <v>1.2064792179720199E-3</v>
      </c>
    </row>
    <row r="3334" spans="1:10" x14ac:dyDescent="0.2">
      <c r="A3334" s="897" t="s">
        <v>975</v>
      </c>
      <c r="B3334" s="2510">
        <v>66</v>
      </c>
      <c r="C3334" s="2511">
        <v>1652000.0000000005</v>
      </c>
      <c r="D3334" s="2512">
        <v>109.03200000000002</v>
      </c>
      <c r="E3334" s="2513">
        <v>0.44843353706416317</v>
      </c>
      <c r="F3334" s="2510">
        <v>0.36911505604877898</v>
      </c>
      <c r="G3334" s="2512">
        <v>4.9636936537021479E-3</v>
      </c>
      <c r="H3334" s="2513">
        <v>0.15174894413390638</v>
      </c>
      <c r="I3334" s="2510">
        <v>0.13887943329718785</v>
      </c>
      <c r="J3334" s="2514">
        <v>2.3625151238133141E-3</v>
      </c>
    </row>
    <row r="3335" spans="1:10" x14ac:dyDescent="0.2">
      <c r="A3335" s="923" t="s">
        <v>1161</v>
      </c>
      <c r="B3335" s="2510">
        <v>0</v>
      </c>
      <c r="C3335" s="2511">
        <v>0</v>
      </c>
      <c r="D3335" s="2512">
        <v>0</v>
      </c>
      <c r="E3335" s="2513">
        <v>0</v>
      </c>
      <c r="F3335" s="2510">
        <v>0</v>
      </c>
      <c r="G3335" s="2512">
        <v>0</v>
      </c>
      <c r="H3335" s="2513">
        <v>0</v>
      </c>
      <c r="I3335" s="2510">
        <v>0</v>
      </c>
      <c r="J3335" s="2514">
        <v>0</v>
      </c>
    </row>
    <row r="3336" spans="1:10" x14ac:dyDescent="0.2">
      <c r="A3336" s="2515" t="s">
        <v>294</v>
      </c>
      <c r="B3336" s="2516">
        <v>4568</v>
      </c>
      <c r="C3336" s="2515"/>
      <c r="D3336" s="2517">
        <v>6100.1020000000008</v>
      </c>
      <c r="E3336" s="2518">
        <v>31.037036322865109</v>
      </c>
      <c r="F3336" s="2516">
        <v>25.547236000467006</v>
      </c>
      <c r="G3336" s="2517">
        <v>0.34354776681986982</v>
      </c>
      <c r="H3336" s="2518">
        <v>8.4900216230935008</v>
      </c>
      <c r="I3336" s="2516">
        <v>7.7700006311453711</v>
      </c>
      <c r="J3336" s="2519">
        <v>0.13217755550484117</v>
      </c>
    </row>
    <row r="3337" spans="1:10" x14ac:dyDescent="0.2">
      <c r="A3337" s="2520" t="s">
        <v>1840</v>
      </c>
      <c r="B3337" s="2521">
        <v>12621.900099999999</v>
      </c>
      <c r="C3337" s="2520"/>
      <c r="D3337" s="2522">
        <v>68384.812928413186</v>
      </c>
      <c r="E3337" s="2523">
        <v>85.758837974447175</v>
      </c>
      <c r="F3337" s="2521">
        <v>70.589899437175589</v>
      </c>
      <c r="G3337" s="2522">
        <v>0.94926129430352257</v>
      </c>
      <c r="H3337" s="2523">
        <v>95.176857772776884</v>
      </c>
      <c r="I3337" s="2521">
        <v>87.105107359602925</v>
      </c>
      <c r="J3337" s="2524">
        <v>1.4817682403562289</v>
      </c>
    </row>
    <row r="3338" spans="1:10" x14ac:dyDescent="0.2">
      <c r="A3338" s="2525" t="s">
        <v>200</v>
      </c>
      <c r="B3338" s="2526">
        <v>14717.900099999999</v>
      </c>
      <c r="C3338" s="2527"/>
      <c r="D3338" s="2528">
        <v>71850.252812163191</v>
      </c>
      <c r="E3338" s="2529">
        <v>100</v>
      </c>
      <c r="F3338" s="2526">
        <v>82.312098792906511</v>
      </c>
      <c r="G3338" s="2528">
        <v>1.1068961715483665</v>
      </c>
      <c r="H3338" s="2529">
        <v>99.999999999999986</v>
      </c>
      <c r="I3338" s="2526">
        <v>91.519208973630668</v>
      </c>
      <c r="J3338" s="2530">
        <v>1.5568577015788536</v>
      </c>
    </row>
    <row r="3339" spans="1:10" x14ac:dyDescent="0.2">
      <c r="A3339" s="2550" t="s">
        <v>1857</v>
      </c>
      <c r="B3339" s="2510"/>
      <c r="C3339" s="2509"/>
      <c r="D3339" s="2512"/>
      <c r="E3339" s="2513"/>
      <c r="F3339" s="2510">
        <v>0</v>
      </c>
      <c r="G3339" s="2512"/>
      <c r="H3339" s="2513"/>
      <c r="I3339" s="2510">
        <v>0</v>
      </c>
      <c r="J3339" s="2514">
        <v>0</v>
      </c>
    </row>
    <row r="3340" spans="1:10" x14ac:dyDescent="0.2">
      <c r="A3340" s="2160" t="s">
        <v>1841</v>
      </c>
      <c r="B3340" s="2510">
        <v>0</v>
      </c>
      <c r="C3340" s="2511">
        <v>6074131.1697809063</v>
      </c>
      <c r="D3340" s="2512">
        <v>0</v>
      </c>
      <c r="E3340" s="2513">
        <v>0</v>
      </c>
      <c r="F3340" s="2510">
        <v>0</v>
      </c>
      <c r="G3340" s="2512">
        <v>0</v>
      </c>
      <c r="H3340" s="2513">
        <v>0</v>
      </c>
      <c r="I3340" s="2510">
        <v>0</v>
      </c>
      <c r="J3340" s="2514">
        <v>0</v>
      </c>
    </row>
    <row r="3341" spans="1:10" x14ac:dyDescent="0.2">
      <c r="A3341" s="2160" t="s">
        <v>1842</v>
      </c>
      <c r="B3341" s="2510">
        <v>2828.75</v>
      </c>
      <c r="C3341" s="2511">
        <v>1319748.8219296124</v>
      </c>
      <c r="D3341" s="2512">
        <v>3733.2394800333909</v>
      </c>
      <c r="E3341" s="2513">
        <v>91.912660633925242</v>
      </c>
      <c r="F3341" s="2510">
        <v>15.820215375727024</v>
      </c>
      <c r="G3341" s="2512">
        <v>0.21274315792287804</v>
      </c>
      <c r="H3341" s="2513">
        <v>62.917834171704236</v>
      </c>
      <c r="I3341" s="2510">
        <v>4.7552111613996386</v>
      </c>
      <c r="J3341" s="2514">
        <v>8.0892166817043032E-2</v>
      </c>
    </row>
    <row r="3342" spans="1:10" x14ac:dyDescent="0.2">
      <c r="A3342" s="2547" t="s">
        <v>316</v>
      </c>
      <c r="B3342" s="2516">
        <v>2828.75</v>
      </c>
      <c r="C3342" s="2515"/>
      <c r="D3342" s="2517">
        <v>3733.2394800333909</v>
      </c>
      <c r="E3342" s="2518">
        <v>91.912660633925242</v>
      </c>
      <c r="F3342" s="2516">
        <v>15.820215375727024</v>
      </c>
      <c r="G3342" s="2517">
        <v>0.21274315792287804</v>
      </c>
      <c r="H3342" s="2518">
        <v>62.917834171704236</v>
      </c>
      <c r="I3342" s="2516">
        <v>4.7552111613996386</v>
      </c>
      <c r="J3342" s="2519">
        <v>8.0892166817043032E-2</v>
      </c>
    </row>
    <row r="3343" spans="1:10" x14ac:dyDescent="0.2">
      <c r="A3343" s="2160" t="s">
        <v>1843</v>
      </c>
      <c r="B3343" s="2510">
        <v>0</v>
      </c>
      <c r="C3343" s="2511">
        <v>7593939.7198018646</v>
      </c>
      <c r="D3343" s="2512">
        <v>0</v>
      </c>
      <c r="E3343" s="2513">
        <v>0</v>
      </c>
      <c r="F3343" s="2510">
        <v>0</v>
      </c>
      <c r="G3343" s="2512">
        <v>0</v>
      </c>
      <c r="H3343" s="2513">
        <v>0</v>
      </c>
      <c r="I3343" s="2510">
        <v>0</v>
      </c>
      <c r="J3343" s="2514">
        <v>0</v>
      </c>
    </row>
    <row r="3344" spans="1:10" x14ac:dyDescent="0.2">
      <c r="A3344" s="2547" t="s">
        <v>322</v>
      </c>
      <c r="B3344" s="2516">
        <v>0</v>
      </c>
      <c r="C3344" s="2531"/>
      <c r="D3344" s="2517">
        <v>0</v>
      </c>
      <c r="E3344" s="2518">
        <v>0</v>
      </c>
      <c r="F3344" s="2516">
        <v>0</v>
      </c>
      <c r="G3344" s="2517">
        <v>0</v>
      </c>
      <c r="H3344" s="2518">
        <v>0</v>
      </c>
      <c r="I3344" s="2516">
        <v>0</v>
      </c>
      <c r="J3344" s="2519">
        <v>0</v>
      </c>
    </row>
    <row r="3345" spans="1:10" x14ac:dyDescent="0.2">
      <c r="A3345" s="2160" t="s">
        <v>1543</v>
      </c>
      <c r="B3345" s="2510">
        <v>75.900000000000006</v>
      </c>
      <c r="C3345" s="2511">
        <v>8640000</v>
      </c>
      <c r="D3345" s="2512">
        <v>655.77599999999995</v>
      </c>
      <c r="E3345" s="2513">
        <v>2.4661673679593195</v>
      </c>
      <c r="F3345" s="2510">
        <v>0.42448231445609585</v>
      </c>
      <c r="G3345" s="2512">
        <v>5.7082477017574695E-3</v>
      </c>
      <c r="H3345" s="2513">
        <v>11.052065061043036</v>
      </c>
      <c r="I3345" s="2510">
        <v>0.83529421866880027</v>
      </c>
      <c r="J3345" s="2514">
        <v>1.42094129964946E-2</v>
      </c>
    </row>
    <row r="3346" spans="1:10" x14ac:dyDescent="0.2">
      <c r="A3346" s="2160" t="s">
        <v>212</v>
      </c>
      <c r="B3346" s="2510">
        <v>145</v>
      </c>
      <c r="C3346" s="2511">
        <v>4816000</v>
      </c>
      <c r="D3346" s="2512">
        <v>698.32</v>
      </c>
      <c r="E3346" s="2513">
        <v>4.7113869348366446</v>
      </c>
      <c r="F3346" s="2510">
        <v>0.81093459283443858</v>
      </c>
      <c r="G3346" s="2512">
        <v>1.0905084542224414E-2</v>
      </c>
      <c r="H3346" s="2513">
        <v>11.769076747894973</v>
      </c>
      <c r="I3346" s="2510">
        <v>0.88948460873956459</v>
      </c>
      <c r="J3346" s="2514">
        <v>1.5131260192065751E-2</v>
      </c>
    </row>
    <row r="3347" spans="1:10" x14ac:dyDescent="0.2">
      <c r="A3347" s="2547" t="s">
        <v>317</v>
      </c>
      <c r="B3347" s="2516">
        <v>220.9</v>
      </c>
      <c r="C3347" s="2531"/>
      <c r="D3347" s="2517">
        <v>1354.096</v>
      </c>
      <c r="E3347" s="2518">
        <v>7.177554302795965</v>
      </c>
      <c r="F3347" s="2516">
        <v>1.2354169072905345</v>
      </c>
      <c r="G3347" s="2517">
        <v>1.6613332243981885E-2</v>
      </c>
      <c r="H3347" s="2518">
        <v>22.821141808938009</v>
      </c>
      <c r="I3347" s="2516">
        <v>1.7247788274083649</v>
      </c>
      <c r="J3347" s="2519">
        <v>2.9340673188560353E-2</v>
      </c>
    </row>
    <row r="3348" spans="1:10" x14ac:dyDescent="0.2">
      <c r="A3348" s="2160" t="s">
        <v>1844</v>
      </c>
      <c r="B3348" s="2510">
        <v>28</v>
      </c>
      <c r="C3348" s="2511">
        <v>30220717.109895468</v>
      </c>
      <c r="D3348" s="2512">
        <v>846.18007907707306</v>
      </c>
      <c r="E3348" s="2513">
        <v>0.90978506327880038</v>
      </c>
      <c r="F3348" s="2510">
        <v>0.15659426620251229</v>
      </c>
      <c r="G3348" s="2512">
        <v>2.1058094288433351E-3</v>
      </c>
      <c r="H3348" s="2513">
        <v>14.261024019357757</v>
      </c>
      <c r="I3348" s="2510">
        <v>1.0778212804460479</v>
      </c>
      <c r="J3348" s="2514">
        <v>1.8335105604676889E-2</v>
      </c>
    </row>
    <row r="3349" spans="1:10" x14ac:dyDescent="0.2">
      <c r="A3349" s="2547" t="s">
        <v>318</v>
      </c>
      <c r="B3349" s="2516">
        <v>28</v>
      </c>
      <c r="C3349" s="2515"/>
      <c r="D3349" s="2517">
        <v>846.18007907707306</v>
      </c>
      <c r="E3349" s="2518">
        <v>0.90978506327880038</v>
      </c>
      <c r="F3349" s="2516">
        <v>0.15659426620251229</v>
      </c>
      <c r="G3349" s="2517">
        <v>2.1058094288433351E-3</v>
      </c>
      <c r="H3349" s="2518">
        <v>14.261024019357757</v>
      </c>
      <c r="I3349" s="2516">
        <v>1.0778212804460479</v>
      </c>
      <c r="J3349" s="2519">
        <v>1.8335105604676889E-2</v>
      </c>
    </row>
    <row r="3350" spans="1:10" x14ac:dyDescent="0.2">
      <c r="A3350" s="2525" t="s">
        <v>136</v>
      </c>
      <c r="B3350" s="2526">
        <v>3077.65</v>
      </c>
      <c r="C3350" s="2527"/>
      <c r="D3350" s="2528">
        <v>5933.515559110464</v>
      </c>
      <c r="E3350" s="2529">
        <v>100.00000000000001</v>
      </c>
      <c r="F3350" s="2526">
        <v>17.21222654922007</v>
      </c>
      <c r="G3350" s="2528">
        <v>0.23146229959570322</v>
      </c>
      <c r="H3350" s="2529">
        <v>100</v>
      </c>
      <c r="I3350" s="2526">
        <v>7.5578112692540511</v>
      </c>
      <c r="J3350" s="2530">
        <v>0.12856794561028029</v>
      </c>
    </row>
    <row r="3351" spans="1:10" x14ac:dyDescent="0.2">
      <c r="A3351" s="2550" t="s">
        <v>1858</v>
      </c>
      <c r="B3351" s="2510"/>
      <c r="C3351" s="2509"/>
      <c r="D3351" s="2512"/>
      <c r="E3351" s="2513"/>
      <c r="F3351" s="2510">
        <v>0</v>
      </c>
      <c r="G3351" s="2512"/>
      <c r="H3351" s="2513"/>
      <c r="I3351" s="2510">
        <v>0</v>
      </c>
      <c r="J3351" s="2514">
        <v>0</v>
      </c>
    </row>
    <row r="3352" spans="1:10" x14ac:dyDescent="0.2">
      <c r="A3352" s="2159" t="s">
        <v>1545</v>
      </c>
      <c r="B3352" s="2510">
        <v>82.114999999999995</v>
      </c>
      <c r="C3352" s="2511">
        <v>8600000</v>
      </c>
      <c r="D3352" s="2512">
        <v>706.18899999999996</v>
      </c>
      <c r="E3352" s="2513">
        <v>96.545115721281306</v>
      </c>
      <c r="F3352" s="2510">
        <v>0.45924064890068916</v>
      </c>
      <c r="G3352" s="2512">
        <v>6.1756621874810881E-3</v>
      </c>
      <c r="H3352" s="2513">
        <v>97.456930666083352</v>
      </c>
      <c r="I3352" s="2510">
        <v>0.89950774195380956</v>
      </c>
      <c r="J3352" s="2514">
        <v>1.5301766387579793E-2</v>
      </c>
    </row>
    <row r="3353" spans="1:10" x14ac:dyDescent="0.2">
      <c r="A3353" s="2159" t="s">
        <v>214</v>
      </c>
      <c r="B3353" s="2510">
        <v>2.1150000000000002</v>
      </c>
      <c r="C3353" s="2511">
        <v>6300000</v>
      </c>
      <c r="D3353" s="2512">
        <v>13.324500000000002</v>
      </c>
      <c r="E3353" s="2513">
        <v>2.4866701546673564</v>
      </c>
      <c r="F3353" s="2510">
        <v>1.1828459750654056E-2</v>
      </c>
      <c r="G3353" s="2512">
        <v>1.5906381935727336E-4</v>
      </c>
      <c r="H3353" s="2513">
        <v>1.8388347491397177</v>
      </c>
      <c r="I3353" s="2510">
        <v>1.6972072501360881E-2</v>
      </c>
      <c r="J3353" s="2514">
        <v>2.887164572533797E-4</v>
      </c>
    </row>
    <row r="3354" spans="1:10" x14ac:dyDescent="0.2">
      <c r="A3354" s="2159" t="s">
        <v>215</v>
      </c>
      <c r="B3354" s="2510">
        <v>0.54</v>
      </c>
      <c r="C3354" s="2511">
        <v>6000000</v>
      </c>
      <c r="D3354" s="2512">
        <v>3.24</v>
      </c>
      <c r="E3354" s="2513">
        <v>0.63489450757464416</v>
      </c>
      <c r="F3354" s="2510">
        <v>3.020032276762737E-3</v>
      </c>
      <c r="G3354" s="2512">
        <v>4.0612038984835749E-5</v>
      </c>
      <c r="H3354" s="2513">
        <v>0.44713306969962729</v>
      </c>
      <c r="I3354" s="2510">
        <v>4.1269477206956539E-3</v>
      </c>
      <c r="J3354" s="2514">
        <v>7.0204609666475311E-5</v>
      </c>
    </row>
    <row r="3355" spans="1:10" x14ac:dyDescent="0.2">
      <c r="A3355" s="2159" t="s">
        <v>216</v>
      </c>
      <c r="B3355" s="2510">
        <v>0</v>
      </c>
      <c r="C3355" s="2511">
        <v>15600000</v>
      </c>
      <c r="D3355" s="2512">
        <v>0</v>
      </c>
      <c r="E3355" s="2513">
        <v>0</v>
      </c>
      <c r="F3355" s="2510">
        <v>0</v>
      </c>
      <c r="G3355" s="2512">
        <v>0</v>
      </c>
      <c r="H3355" s="2513">
        <v>0</v>
      </c>
      <c r="I3355" s="2510">
        <v>0</v>
      </c>
      <c r="J3355" s="2514">
        <v>0</v>
      </c>
    </row>
    <row r="3356" spans="1:10" x14ac:dyDescent="0.2">
      <c r="A3356" s="2159" t="s">
        <v>1547</v>
      </c>
      <c r="B3356" s="2510">
        <v>8.1000000000000003E-2</v>
      </c>
      <c r="C3356" s="2511">
        <v>8000000</v>
      </c>
      <c r="D3356" s="2512">
        <v>0.64800000000000002</v>
      </c>
      <c r="E3356" s="2513">
        <v>9.5234176136196627E-2</v>
      </c>
      <c r="F3356" s="2510">
        <v>4.5300484151441058E-4</v>
      </c>
      <c r="G3356" s="2512">
        <v>6.0918058477253622E-6</v>
      </c>
      <c r="H3356" s="2513">
        <v>8.9426613939925445E-2</v>
      </c>
      <c r="I3356" s="2510">
        <v>8.2538954413913072E-4</v>
      </c>
      <c r="J3356" s="2514">
        <v>1.4040921933295059E-5</v>
      </c>
    </row>
    <row r="3357" spans="1:10" x14ac:dyDescent="0.2">
      <c r="A3357" s="2159" t="s">
        <v>1548</v>
      </c>
      <c r="B3357" s="2510">
        <v>0.20250000000000001</v>
      </c>
      <c r="C3357" s="2511">
        <v>6000000</v>
      </c>
      <c r="D3357" s="2512">
        <v>1.2150000000000001</v>
      </c>
      <c r="E3357" s="2513">
        <v>0.23808544034049159</v>
      </c>
      <c r="F3357" s="2510">
        <v>1.1325121037860264E-3</v>
      </c>
      <c r="G3357" s="2512">
        <v>1.5229514619313407E-5</v>
      </c>
      <c r="H3357" s="2513">
        <v>0.16767490113736022</v>
      </c>
      <c r="I3357" s="2510">
        <v>1.5476053952608703E-3</v>
      </c>
      <c r="J3357" s="2514">
        <v>2.6326728624928237E-5</v>
      </c>
    </row>
    <row r="3358" spans="1:10" x14ac:dyDescent="0.2">
      <c r="A3358" s="2525" t="s">
        <v>128</v>
      </c>
      <c r="B3358" s="2526">
        <v>85.0535</v>
      </c>
      <c r="C3358" s="2527"/>
      <c r="D3358" s="2528">
        <v>724.61650000000009</v>
      </c>
      <c r="E3358" s="2529">
        <v>100</v>
      </c>
      <c r="F3358" s="2526">
        <v>0.4756746578734064</v>
      </c>
      <c r="G3358" s="2528">
        <v>6.3966593662902358E-3</v>
      </c>
      <c r="H3358" s="2529">
        <v>99.999999999999986</v>
      </c>
      <c r="I3358" s="2526">
        <v>0.92297975711526625</v>
      </c>
      <c r="J3358" s="2530">
        <v>1.5701055105057871E-2</v>
      </c>
    </row>
    <row r="3359" spans="1:10" ht="14.25" thickBot="1" x14ac:dyDescent="0.25">
      <c r="A3359" s="2533" t="s">
        <v>1845</v>
      </c>
      <c r="B3359" s="2526">
        <v>17880.603600000002</v>
      </c>
      <c r="C3359" s="2534"/>
      <c r="D3359" s="2528">
        <v>78508.384871273665</v>
      </c>
      <c r="E3359" s="2535"/>
      <c r="F3359" s="2536">
        <v>100</v>
      </c>
      <c r="G3359" s="2537">
        <v>1.34475513051036</v>
      </c>
      <c r="H3359" s="2538"/>
      <c r="I3359" s="2536">
        <v>99.999999999999986</v>
      </c>
      <c r="J3359" s="2539">
        <v>1.7011267022941916</v>
      </c>
    </row>
    <row r="3360" spans="1:10" ht="15" thickBot="1" x14ac:dyDescent="0.25">
      <c r="A3360" s="2540" t="s">
        <v>1846</v>
      </c>
      <c r="B3360" s="2541">
        <v>1329654.982852824</v>
      </c>
      <c r="C3360" s="2542"/>
      <c r="D3360" s="2543">
        <v>4615081.5671398742</v>
      </c>
      <c r="E3360" s="2544"/>
      <c r="F3360" s="2101"/>
      <c r="G3360" s="2101"/>
      <c r="H3360" s="2101"/>
      <c r="I3360" s="2101"/>
      <c r="J3360" s="2101"/>
    </row>
    <row r="3361" spans="1:10" ht="16.5" thickBot="1" x14ac:dyDescent="0.3">
      <c r="A3361" s="2545" t="s">
        <v>1847</v>
      </c>
      <c r="B3361" s="2552">
        <v>1.3447551305103602</v>
      </c>
      <c r="C3361" s="2546"/>
      <c r="D3361" s="2553">
        <v>1.7011267022941923</v>
      </c>
      <c r="E3361" s="2544"/>
      <c r="F3361" s="2101"/>
      <c r="G3361" s="2101"/>
      <c r="H3361" s="2101"/>
      <c r="I3361" s="2101"/>
      <c r="J3361" s="2101"/>
    </row>
    <row r="3362" spans="1:10" x14ac:dyDescent="0.2">
      <c r="A3362" s="471" t="s">
        <v>2035</v>
      </c>
      <c r="B3362" s="375"/>
      <c r="C3362" s="375"/>
      <c r="D3362" s="1794"/>
      <c r="E3362" s="375"/>
      <c r="F3362" s="375"/>
      <c r="H3362" s="375"/>
      <c r="I3362" s="375"/>
      <c r="J3362" s="375"/>
    </row>
    <row r="3363" spans="1:10" x14ac:dyDescent="0.2">
      <c r="A3363" s="375" t="s">
        <v>1848</v>
      </c>
      <c r="B3363" s="375"/>
      <c r="C3363" s="375"/>
      <c r="D3363" s="375"/>
      <c r="E3363" s="375"/>
      <c r="F3363" s="375"/>
      <c r="G3363" s="375"/>
      <c r="H3363" s="375"/>
      <c r="I3363" s="375"/>
      <c r="J3363" s="375"/>
    </row>
    <row r="3364" spans="1:10" x14ac:dyDescent="0.2">
      <c r="A3364" s="375" t="s">
        <v>2036</v>
      </c>
      <c r="B3364" s="375"/>
      <c r="C3364" s="375"/>
      <c r="D3364" s="375"/>
      <c r="E3364" s="375"/>
      <c r="F3364" s="375"/>
      <c r="G3364" s="375"/>
      <c r="H3364" s="375"/>
      <c r="I3364" s="375"/>
      <c r="J3364" s="375"/>
    </row>
    <row r="3368" spans="1:10" ht="30.75" customHeight="1" x14ac:dyDescent="0.2">
      <c r="A3368" s="3568" t="s">
        <v>2034</v>
      </c>
      <c r="B3368" s="3568"/>
      <c r="C3368" s="3568"/>
      <c r="D3368" s="3568"/>
      <c r="E3368" s="3568"/>
    </row>
    <row r="3369" spans="1:10" ht="36" x14ac:dyDescent="0.2">
      <c r="A3369" s="2562" t="s">
        <v>334</v>
      </c>
      <c r="B3369" s="2563" t="s">
        <v>1863</v>
      </c>
      <c r="C3369" s="2563" t="s">
        <v>1865</v>
      </c>
      <c r="D3369" s="2563" t="s">
        <v>1864</v>
      </c>
      <c r="E3369" s="2563" t="s">
        <v>1865</v>
      </c>
    </row>
    <row r="3370" spans="1:10" x14ac:dyDescent="0.2">
      <c r="A3370" s="2341" t="s">
        <v>358</v>
      </c>
      <c r="B3370" s="2342">
        <v>661105.2411000001</v>
      </c>
      <c r="C3370" s="2561">
        <v>49.720058934504522</v>
      </c>
      <c r="D3370" s="2342">
        <v>1957118.6743715161</v>
      </c>
      <c r="E3370" s="2561">
        <v>42.407022409019099</v>
      </c>
    </row>
    <row r="3371" spans="1:10" x14ac:dyDescent="0.2">
      <c r="A3371" s="2559" t="s">
        <v>359</v>
      </c>
      <c r="B3371" s="2339">
        <v>58765.6302</v>
      </c>
      <c r="C3371" s="2560">
        <v>4.4196149345385942</v>
      </c>
      <c r="D3371" s="2339">
        <v>223300.00845320825</v>
      </c>
      <c r="E3371" s="2560">
        <v>4.8384845469068285</v>
      </c>
    </row>
    <row r="3372" spans="1:10" x14ac:dyDescent="0.2">
      <c r="A3372" s="2559" t="s">
        <v>360</v>
      </c>
      <c r="B3372" s="2339">
        <v>41765.48000000001</v>
      </c>
      <c r="C3372" s="2560">
        <v>3.1410764851488486</v>
      </c>
      <c r="D3372" s="2339">
        <v>131716.82749232353</v>
      </c>
      <c r="E3372" s="2560">
        <v>2.8540519940139006</v>
      </c>
    </row>
    <row r="3373" spans="1:10" x14ac:dyDescent="0.2">
      <c r="A3373" s="1003" t="s">
        <v>361</v>
      </c>
      <c r="B3373" s="2339">
        <v>26631.211500000001</v>
      </c>
      <c r="C3373" s="2560">
        <v>2.0028662956507524</v>
      </c>
      <c r="D3373" s="2339">
        <v>131136.40013398716</v>
      </c>
      <c r="E3373" s="2560">
        <v>2.8414752421213856</v>
      </c>
    </row>
    <row r="3374" spans="1:10" x14ac:dyDescent="0.2">
      <c r="A3374" s="1003" t="s">
        <v>362</v>
      </c>
      <c r="B3374" s="2339">
        <v>14395.130899999998</v>
      </c>
      <c r="C3374" s="2560">
        <v>1.0826215135233586</v>
      </c>
      <c r="D3374" s="2339">
        <v>38722.984551246947</v>
      </c>
      <c r="E3374" s="2560">
        <v>0.8390530912164339</v>
      </c>
    </row>
    <row r="3375" spans="1:10" x14ac:dyDescent="0.2">
      <c r="A3375" s="2559" t="s">
        <v>363</v>
      </c>
      <c r="B3375" s="2339">
        <v>177755.66099999999</v>
      </c>
      <c r="C3375" s="2560">
        <v>13.368555248717126</v>
      </c>
      <c r="D3375" s="2339">
        <v>347527.43860687118</v>
      </c>
      <c r="E3375" s="2560">
        <v>7.5302556098102951</v>
      </c>
    </row>
    <row r="3376" spans="1:10" x14ac:dyDescent="0.2">
      <c r="A3376" s="1003" t="s">
        <v>364</v>
      </c>
      <c r="B3376" s="2339">
        <v>19747.486399999998</v>
      </c>
      <c r="C3376" s="2560">
        <v>1.4851586806098402</v>
      </c>
      <c r="D3376" s="2339">
        <v>63930.09180723389</v>
      </c>
      <c r="E3376" s="2560">
        <v>1.3852429448360453</v>
      </c>
    </row>
    <row r="3377" spans="1:5" x14ac:dyDescent="0.2">
      <c r="A3377" s="1003" t="s">
        <v>365</v>
      </c>
      <c r="B3377" s="2339">
        <v>15216.6381</v>
      </c>
      <c r="C3377" s="2560">
        <v>1.1444049995098833</v>
      </c>
      <c r="D3377" s="2339">
        <v>65424.163732088084</v>
      </c>
      <c r="E3377" s="2560">
        <v>1.4176166288786465</v>
      </c>
    </row>
    <row r="3378" spans="1:5" x14ac:dyDescent="0.2">
      <c r="A3378" s="1003" t="s">
        <v>366</v>
      </c>
      <c r="B3378" s="2339">
        <v>13697.136699999999</v>
      </c>
      <c r="C3378" s="2560">
        <v>1.0301271289648601</v>
      </c>
      <c r="D3378" s="2339">
        <v>55160.964306342794</v>
      </c>
      <c r="E3378" s="2560">
        <v>1.1952327061583869</v>
      </c>
    </row>
    <row r="3379" spans="1:5" x14ac:dyDescent="0.2">
      <c r="A3379" s="2559" t="s">
        <v>1355</v>
      </c>
      <c r="B3379" s="2339">
        <v>78843.379199999996</v>
      </c>
      <c r="C3379" s="2560">
        <v>5.929611832901089</v>
      </c>
      <c r="D3379" s="2339">
        <v>183372.23734745002</v>
      </c>
      <c r="E3379" s="2560">
        <v>3.9733260329154305</v>
      </c>
    </row>
    <row r="3380" spans="1:5" x14ac:dyDescent="0.2">
      <c r="A3380" s="2559" t="s">
        <v>368</v>
      </c>
      <c r="B3380" s="2339">
        <v>63469.985000000001</v>
      </c>
      <c r="C3380" s="2560">
        <v>4.7734176021980375</v>
      </c>
      <c r="D3380" s="2339">
        <v>273447.50199554639</v>
      </c>
      <c r="E3380" s="2560">
        <v>5.9250849203302671</v>
      </c>
    </row>
    <row r="3381" spans="1:5" x14ac:dyDescent="0.2">
      <c r="A3381" s="1003" t="s">
        <v>369</v>
      </c>
      <c r="B3381" s="2339">
        <v>19467.3416</v>
      </c>
      <c r="C3381" s="2560">
        <v>1.4640896962783607</v>
      </c>
      <c r="D3381" s="2339">
        <v>75003.342013947651</v>
      </c>
      <c r="E3381" s="2560">
        <v>1.6251791202994887</v>
      </c>
    </row>
    <row r="3382" spans="1:5" x14ac:dyDescent="0.2">
      <c r="A3382" s="1003" t="s">
        <v>936</v>
      </c>
      <c r="B3382" s="2339">
        <v>56375.069000000003</v>
      </c>
      <c r="C3382" s="2560">
        <v>4.2398268518533433</v>
      </c>
      <c r="D3382" s="2339">
        <v>119154.81239339626</v>
      </c>
      <c r="E3382" s="2560">
        <v>2.5818571277655802</v>
      </c>
    </row>
    <row r="3383" spans="1:5" x14ac:dyDescent="0.2">
      <c r="A3383" s="1003" t="s">
        <v>371</v>
      </c>
      <c r="B3383" s="2339">
        <v>9438.3674999999985</v>
      </c>
      <c r="C3383" s="2560">
        <v>0.70983583122816052</v>
      </c>
      <c r="D3383" s="2339">
        <v>49274.017669439665</v>
      </c>
      <c r="E3383" s="2560">
        <v>1.0676738201179072</v>
      </c>
    </row>
    <row r="3384" spans="1:5" x14ac:dyDescent="0.2">
      <c r="A3384" s="1003" t="s">
        <v>372</v>
      </c>
      <c r="B3384" s="2339">
        <v>28582.795499999997</v>
      </c>
      <c r="C3384" s="2560">
        <v>2.1496400095214589</v>
      </c>
      <c r="D3384" s="2339">
        <v>72660.606785390497</v>
      </c>
      <c r="E3384" s="2560">
        <v>1.5744165239190084</v>
      </c>
    </row>
    <row r="3385" spans="1:5" x14ac:dyDescent="0.2">
      <c r="A3385" s="1003" t="s">
        <v>1357</v>
      </c>
      <c r="B3385" s="2339">
        <v>36953.928500000002</v>
      </c>
      <c r="C3385" s="2560">
        <v>2.7792118238608015</v>
      </c>
      <c r="D3385" s="2339">
        <v>127287.27708304363</v>
      </c>
      <c r="E3385" s="2560">
        <v>2.7580720997294961</v>
      </c>
    </row>
    <row r="3386" spans="1:5" x14ac:dyDescent="0.2">
      <c r="A3386" s="2341" t="s">
        <v>374</v>
      </c>
      <c r="B3386" s="2342">
        <v>120843.66339999999</v>
      </c>
      <c r="C3386" s="2561">
        <v>9.0883473501317944</v>
      </c>
      <c r="D3386" s="2342">
        <v>444510.20814856974</v>
      </c>
      <c r="E3386" s="2561">
        <v>9.6316869308129736</v>
      </c>
    </row>
    <row r="3387" spans="1:5" x14ac:dyDescent="0.2">
      <c r="A3387" s="1003" t="s">
        <v>1224</v>
      </c>
      <c r="B3387" s="2339">
        <v>64523.711000000003</v>
      </c>
      <c r="C3387" s="2560">
        <v>4.8526656788486582</v>
      </c>
      <c r="D3387" s="2339">
        <v>277559.33630180481</v>
      </c>
      <c r="E3387" s="2560">
        <v>6.0141805136895554</v>
      </c>
    </row>
    <row r="3388" spans="1:5" x14ac:dyDescent="0.2">
      <c r="A3388" s="1003" t="s">
        <v>376</v>
      </c>
      <c r="B3388" s="2339">
        <v>12406.944</v>
      </c>
      <c r="C3388" s="2560">
        <v>0.93309498779754441</v>
      </c>
      <c r="D3388" s="2339">
        <v>54710.559057393111</v>
      </c>
      <c r="E3388" s="2560">
        <v>1.1854732849564595</v>
      </c>
    </row>
    <row r="3389" spans="1:5" x14ac:dyDescent="0.2">
      <c r="A3389" s="1003" t="s">
        <v>377</v>
      </c>
      <c r="B3389" s="2339">
        <v>8136.7830000000004</v>
      </c>
      <c r="C3389" s="2560">
        <v>0.61194694149471995</v>
      </c>
      <c r="D3389" s="2339">
        <v>34206.653839013328</v>
      </c>
      <c r="E3389" s="2560">
        <v>0.7411928335691883</v>
      </c>
    </row>
    <row r="3390" spans="1:5" x14ac:dyDescent="0.2">
      <c r="A3390" s="1003" t="s">
        <v>378</v>
      </c>
      <c r="B3390" s="2339">
        <v>15256.912399999999</v>
      </c>
      <c r="C3390" s="2560">
        <v>1.1474339281055999</v>
      </c>
      <c r="D3390" s="2339">
        <v>40709.468368627022</v>
      </c>
      <c r="E3390" s="2560">
        <v>0.88209640016950108</v>
      </c>
    </row>
    <row r="3391" spans="1:5" x14ac:dyDescent="0.2">
      <c r="A3391" s="1003" t="s">
        <v>379</v>
      </c>
      <c r="B3391" s="2339">
        <v>20519.313000000002</v>
      </c>
      <c r="C3391" s="2560">
        <v>1.5432058138852722</v>
      </c>
      <c r="D3391" s="2339">
        <v>37324.190581731491</v>
      </c>
      <c r="E3391" s="2560">
        <v>0.80874389842826955</v>
      </c>
    </row>
    <row r="3392" spans="1:5" x14ac:dyDescent="0.2">
      <c r="A3392" s="2341" t="s">
        <v>380</v>
      </c>
      <c r="B3392" s="2342">
        <v>221948.63988282398</v>
      </c>
      <c r="C3392" s="2561">
        <v>16.692197806578736</v>
      </c>
      <c r="D3392" s="2342">
        <v>906750.74872587598</v>
      </c>
      <c r="E3392" s="2561">
        <v>19.647556289840853</v>
      </c>
    </row>
    <row r="3393" spans="1:5" x14ac:dyDescent="0.2">
      <c r="A3393" s="2559" t="s">
        <v>381</v>
      </c>
      <c r="B3393" s="2339">
        <v>64483.330999999991</v>
      </c>
      <c r="C3393" s="2560">
        <v>4.8496288008223472</v>
      </c>
      <c r="D3393" s="2339">
        <v>302081.30585610383</v>
      </c>
      <c r="E3393" s="2560">
        <v>6.5455247423354681</v>
      </c>
    </row>
    <row r="3394" spans="1:5" x14ac:dyDescent="0.2">
      <c r="A3394" s="1003" t="s">
        <v>382</v>
      </c>
      <c r="B3394" s="2339">
        <v>13599.578</v>
      </c>
      <c r="C3394" s="2560">
        <v>1.0227899850246567</v>
      </c>
      <c r="D3394" s="2339">
        <v>38898.40880550164</v>
      </c>
      <c r="E3394" s="2560">
        <v>0.84285419964112007</v>
      </c>
    </row>
    <row r="3395" spans="1:5" x14ac:dyDescent="0.2">
      <c r="A3395" s="1003" t="s">
        <v>383</v>
      </c>
      <c r="B3395" s="2339">
        <v>14015.344200000001</v>
      </c>
      <c r="C3395" s="2560">
        <v>1.0540587130301697</v>
      </c>
      <c r="D3395" s="2339">
        <v>23147.717061068342</v>
      </c>
      <c r="E3395" s="2560">
        <v>0.50156680275997345</v>
      </c>
    </row>
    <row r="3396" spans="1:5" x14ac:dyDescent="0.2">
      <c r="A3396" s="2559" t="s">
        <v>384</v>
      </c>
      <c r="B3396" s="2339">
        <v>36963.417500000003</v>
      </c>
      <c r="C3396" s="2560">
        <v>2.7799254676347411</v>
      </c>
      <c r="D3396" s="2339">
        <v>156280.28099706353</v>
      </c>
      <c r="E3396" s="2560">
        <v>3.386295100606767</v>
      </c>
    </row>
    <row r="3397" spans="1:5" x14ac:dyDescent="0.2">
      <c r="A3397" s="1003" t="s">
        <v>385</v>
      </c>
      <c r="B3397" s="2339">
        <v>21562.027000000002</v>
      </c>
      <c r="C3397" s="2560">
        <v>1.6216257057705206</v>
      </c>
      <c r="D3397" s="2339">
        <v>79269.741816032678</v>
      </c>
      <c r="E3397" s="2560">
        <v>1.7176238526410033</v>
      </c>
    </row>
    <row r="3398" spans="1:5" x14ac:dyDescent="0.2">
      <c r="A3398" s="1003" t="s">
        <v>386</v>
      </c>
      <c r="B3398" s="2339">
        <v>19663.3465</v>
      </c>
      <c r="C3398" s="2560">
        <v>1.478830730796914</v>
      </c>
      <c r="D3398" s="2339">
        <v>93667.120666079762</v>
      </c>
      <c r="E3398" s="2560">
        <v>2.029587544736041</v>
      </c>
    </row>
    <row r="3399" spans="1:5" x14ac:dyDescent="0.2">
      <c r="A3399" s="1003" t="s">
        <v>387</v>
      </c>
      <c r="B3399" s="2339">
        <v>25581.868223823963</v>
      </c>
      <c r="C3399" s="2560">
        <v>1.9239478326127217</v>
      </c>
      <c r="D3399" s="2339">
        <v>131788.52872972589</v>
      </c>
      <c r="E3399" s="2560">
        <v>2.8556056228362574</v>
      </c>
    </row>
    <row r="3400" spans="1:5" x14ac:dyDescent="0.2">
      <c r="A3400" s="1003" t="s">
        <v>388</v>
      </c>
      <c r="B3400" s="2339">
        <v>26079.727459000002</v>
      </c>
      <c r="C3400" s="2560">
        <v>1.9613905708866657</v>
      </c>
      <c r="D3400" s="2339">
        <v>81617.644794300359</v>
      </c>
      <c r="E3400" s="2560">
        <v>1.7684984242842248</v>
      </c>
    </row>
    <row r="3401" spans="1:5" x14ac:dyDescent="0.2">
      <c r="A3401" s="2341" t="s">
        <v>389</v>
      </c>
      <c r="B3401" s="2342">
        <v>325757.43847000005</v>
      </c>
      <c r="C3401" s="2561">
        <v>24.499395908784955</v>
      </c>
      <c r="D3401" s="2342">
        <v>1306701.9358939116</v>
      </c>
      <c r="E3401" s="2561">
        <v>28.313734370327076</v>
      </c>
    </row>
    <row r="3402" spans="1:5" x14ac:dyDescent="0.2">
      <c r="A3402" s="1003" t="s">
        <v>1359</v>
      </c>
      <c r="B3402" s="2339">
        <v>90061.811249999999</v>
      </c>
      <c r="C3402" s="2560">
        <v>6.7733218324628126</v>
      </c>
      <c r="D3402" s="2339">
        <v>421077.87213919841</v>
      </c>
      <c r="E3402" s="2560">
        <v>9.123952979235316</v>
      </c>
    </row>
    <row r="3403" spans="1:5" x14ac:dyDescent="0.2">
      <c r="A3403" s="1003" t="s">
        <v>391</v>
      </c>
      <c r="B3403" s="2339">
        <v>38838.145499999999</v>
      </c>
      <c r="C3403" s="2560">
        <v>2.9209190354531911</v>
      </c>
      <c r="D3403" s="2339">
        <v>226699.88372914022</v>
      </c>
      <c r="E3403" s="2560">
        <v>4.9121533483455639</v>
      </c>
    </row>
    <row r="3404" spans="1:5" x14ac:dyDescent="0.2">
      <c r="A3404" s="1003" t="s">
        <v>392</v>
      </c>
      <c r="B3404" s="2339">
        <v>6581.9761200000003</v>
      </c>
      <c r="C3404" s="2560">
        <v>0.49501383478277405</v>
      </c>
      <c r="D3404" s="2339">
        <v>23898.68332769924</v>
      </c>
      <c r="E3404" s="2560">
        <v>0.51783880696414397</v>
      </c>
    </row>
    <row r="3405" spans="1:5" x14ac:dyDescent="0.2">
      <c r="A3405" s="1003" t="s">
        <v>393</v>
      </c>
      <c r="B3405" s="2339">
        <v>87703.398000000016</v>
      </c>
      <c r="C3405" s="2560">
        <v>6.5959515160714188</v>
      </c>
      <c r="D3405" s="2339">
        <v>205602.62987140223</v>
      </c>
      <c r="E3405" s="2560">
        <v>4.455016165593392</v>
      </c>
    </row>
    <row r="3406" spans="1:5" x14ac:dyDescent="0.2">
      <c r="A3406" s="1003" t="s">
        <v>394</v>
      </c>
      <c r="B3406" s="2339">
        <v>9330.4694</v>
      </c>
      <c r="C3406" s="2560">
        <v>0.70172108707336489</v>
      </c>
      <c r="D3406" s="2339">
        <v>43962.158393923761</v>
      </c>
      <c r="E3406" s="2560">
        <v>0.9525759784386354</v>
      </c>
    </row>
    <row r="3407" spans="1:5" x14ac:dyDescent="0.2">
      <c r="A3407" s="1003" t="s">
        <v>395</v>
      </c>
      <c r="B3407" s="2339">
        <v>18953.647100000002</v>
      </c>
      <c r="C3407" s="2560">
        <v>1.4254560276481836</v>
      </c>
      <c r="D3407" s="2339">
        <v>108588.1610237913</v>
      </c>
      <c r="E3407" s="2560">
        <v>2.3528979811961839</v>
      </c>
    </row>
    <row r="3408" spans="1:5" x14ac:dyDescent="0.2">
      <c r="A3408" s="1003" t="s">
        <v>396</v>
      </c>
      <c r="B3408" s="2339">
        <v>11332.387500000001</v>
      </c>
      <c r="C3408" s="2560">
        <v>0.852280301743084</v>
      </c>
      <c r="D3408" s="2339">
        <v>60056.093723637001</v>
      </c>
      <c r="E3408" s="2560">
        <v>1.301300808012714</v>
      </c>
    </row>
    <row r="3409" spans="1:5" x14ac:dyDescent="0.2">
      <c r="A3409" s="1003" t="s">
        <v>938</v>
      </c>
      <c r="B3409" s="2339">
        <v>45075</v>
      </c>
      <c r="C3409" s="2560">
        <v>3.3899771430397614</v>
      </c>
      <c r="D3409" s="2339">
        <v>138308.06881384575</v>
      </c>
      <c r="E3409" s="2560">
        <v>2.9968716002469287</v>
      </c>
    </row>
    <row r="3410" spans="1:5" x14ac:dyDescent="0.2">
      <c r="A3410" s="1003" t="s">
        <v>398</v>
      </c>
      <c r="B3410" s="2339">
        <v>17880.603600000002</v>
      </c>
      <c r="C3410" s="2560">
        <v>1.3447551305103602</v>
      </c>
      <c r="D3410" s="2339">
        <v>78508.384871273665</v>
      </c>
      <c r="E3410" s="2560">
        <v>1.7011267022941927</v>
      </c>
    </row>
    <row r="3411" spans="1:5" x14ac:dyDescent="0.2">
      <c r="A3411" s="2341" t="s">
        <v>399</v>
      </c>
      <c r="B3411" s="2342">
        <v>1329654.982852824</v>
      </c>
      <c r="C3411" s="2342">
        <v>100</v>
      </c>
      <c r="D3411" s="2342">
        <v>4615081.5671398733</v>
      </c>
      <c r="E3411" s="2342">
        <v>100</v>
      </c>
    </row>
    <row r="3412" spans="1:5" x14ac:dyDescent="0.2">
      <c r="A3412" s="471" t="s">
        <v>2035</v>
      </c>
    </row>
  </sheetData>
  <mergeCells count="260">
    <mergeCell ref="A3277:J3277"/>
    <mergeCell ref="A3278:A3279"/>
    <mergeCell ref="B3278:B3279"/>
    <mergeCell ref="C3278:C3279"/>
    <mergeCell ref="D3278:D3279"/>
    <mergeCell ref="E3278:G3278"/>
    <mergeCell ref="H3278:J3278"/>
    <mergeCell ref="A3186:J3186"/>
    <mergeCell ref="A3187:A3188"/>
    <mergeCell ref="B3187:B3188"/>
    <mergeCell ref="C3187:C3188"/>
    <mergeCell ref="D3187:D3188"/>
    <mergeCell ref="E3187:G3187"/>
    <mergeCell ref="H3187:J3187"/>
    <mergeCell ref="A3095:J3095"/>
    <mergeCell ref="A3096:A3097"/>
    <mergeCell ref="B3096:B3097"/>
    <mergeCell ref="C3096:C3097"/>
    <mergeCell ref="D3096:D3097"/>
    <mergeCell ref="E3096:G3096"/>
    <mergeCell ref="H3096:J3096"/>
    <mergeCell ref="A3004:J3004"/>
    <mergeCell ref="A3005:A3006"/>
    <mergeCell ref="B3005:B3006"/>
    <mergeCell ref="C3005:C3006"/>
    <mergeCell ref="D3005:D3006"/>
    <mergeCell ref="E3005:G3005"/>
    <mergeCell ref="H3005:J3005"/>
    <mergeCell ref="A2913:J2913"/>
    <mergeCell ref="A2914:A2915"/>
    <mergeCell ref="B2914:B2915"/>
    <mergeCell ref="C2914:C2915"/>
    <mergeCell ref="D2914:D2915"/>
    <mergeCell ref="E2914:G2914"/>
    <mergeCell ref="H2914:J2914"/>
    <mergeCell ref="A2822:J2822"/>
    <mergeCell ref="A2823:A2824"/>
    <mergeCell ref="B2823:B2824"/>
    <mergeCell ref="C2823:C2824"/>
    <mergeCell ref="D2823:D2824"/>
    <mergeCell ref="E2823:G2823"/>
    <mergeCell ref="H2823:J2823"/>
    <mergeCell ref="A2731:J2731"/>
    <mergeCell ref="A2732:A2733"/>
    <mergeCell ref="B2732:B2733"/>
    <mergeCell ref="C2732:C2733"/>
    <mergeCell ref="D2732:D2733"/>
    <mergeCell ref="E2732:G2732"/>
    <mergeCell ref="H2732:J2732"/>
    <mergeCell ref="A2640:J2640"/>
    <mergeCell ref="A2641:A2642"/>
    <mergeCell ref="B2641:B2642"/>
    <mergeCell ref="C2641:C2642"/>
    <mergeCell ref="D2641:D2642"/>
    <mergeCell ref="E2641:G2641"/>
    <mergeCell ref="H2641:J2641"/>
    <mergeCell ref="A2549:J2549"/>
    <mergeCell ref="A2550:A2551"/>
    <mergeCell ref="B2550:B2551"/>
    <mergeCell ref="C2550:C2551"/>
    <mergeCell ref="D2550:D2551"/>
    <mergeCell ref="E2550:G2550"/>
    <mergeCell ref="H2550:J2550"/>
    <mergeCell ref="A2458:J2458"/>
    <mergeCell ref="A2459:A2460"/>
    <mergeCell ref="B2459:B2460"/>
    <mergeCell ref="C2459:C2460"/>
    <mergeCell ref="D2459:D2460"/>
    <mergeCell ref="E2459:G2459"/>
    <mergeCell ref="H2459:J2459"/>
    <mergeCell ref="A2367:J2367"/>
    <mergeCell ref="A2368:A2369"/>
    <mergeCell ref="B2368:B2369"/>
    <mergeCell ref="C2368:C2369"/>
    <mergeCell ref="D2368:D2369"/>
    <mergeCell ref="E2368:G2368"/>
    <mergeCell ref="H2368:J2368"/>
    <mergeCell ref="A2276:J2276"/>
    <mergeCell ref="A2277:A2278"/>
    <mergeCell ref="B2277:B2278"/>
    <mergeCell ref="C2277:C2278"/>
    <mergeCell ref="D2277:D2278"/>
    <mergeCell ref="E2277:G2277"/>
    <mergeCell ref="H2277:J2277"/>
    <mergeCell ref="A2185:J2185"/>
    <mergeCell ref="A2186:A2187"/>
    <mergeCell ref="B2186:B2187"/>
    <mergeCell ref="C2186:C2187"/>
    <mergeCell ref="D2186:D2187"/>
    <mergeCell ref="E2186:G2186"/>
    <mergeCell ref="H2186:J2186"/>
    <mergeCell ref="A2094:J2094"/>
    <mergeCell ref="A2095:A2096"/>
    <mergeCell ref="B2095:B2096"/>
    <mergeCell ref="C2095:C2096"/>
    <mergeCell ref="D2095:D2096"/>
    <mergeCell ref="E2095:G2095"/>
    <mergeCell ref="H2095:J2095"/>
    <mergeCell ref="A2003:J2003"/>
    <mergeCell ref="A2004:A2005"/>
    <mergeCell ref="B2004:B2005"/>
    <mergeCell ref="C2004:C2005"/>
    <mergeCell ref="D2004:D2005"/>
    <mergeCell ref="E2004:G2004"/>
    <mergeCell ref="H2004:J2004"/>
    <mergeCell ref="A1912:J1912"/>
    <mergeCell ref="A1913:A1914"/>
    <mergeCell ref="B1913:B1914"/>
    <mergeCell ref="C1913:C1914"/>
    <mergeCell ref="D1913:D1914"/>
    <mergeCell ref="E1913:G1913"/>
    <mergeCell ref="H1913:J1913"/>
    <mergeCell ref="A1821:J1821"/>
    <mergeCell ref="A1822:A1823"/>
    <mergeCell ref="B1822:B1823"/>
    <mergeCell ref="C1822:C1823"/>
    <mergeCell ref="D1822:D1823"/>
    <mergeCell ref="E1822:G1822"/>
    <mergeCell ref="H1822:J1822"/>
    <mergeCell ref="A1730:J1730"/>
    <mergeCell ref="A1731:A1732"/>
    <mergeCell ref="B1731:B1732"/>
    <mergeCell ref="C1731:C1732"/>
    <mergeCell ref="D1731:D1732"/>
    <mergeCell ref="E1731:G1731"/>
    <mergeCell ref="H1731:J1731"/>
    <mergeCell ref="A1639:J1639"/>
    <mergeCell ref="A1640:A1641"/>
    <mergeCell ref="B1640:B1641"/>
    <mergeCell ref="C1640:C1641"/>
    <mergeCell ref="D1640:D1641"/>
    <mergeCell ref="E1640:G1640"/>
    <mergeCell ref="H1640:J1640"/>
    <mergeCell ref="A1548:J1548"/>
    <mergeCell ref="A1549:A1550"/>
    <mergeCell ref="B1549:B1550"/>
    <mergeCell ref="C1549:C1550"/>
    <mergeCell ref="D1549:D1550"/>
    <mergeCell ref="E1549:G1549"/>
    <mergeCell ref="H1549:J1549"/>
    <mergeCell ref="A1457:J1457"/>
    <mergeCell ref="A1458:A1459"/>
    <mergeCell ref="B1458:B1459"/>
    <mergeCell ref="C1458:C1459"/>
    <mergeCell ref="D1458:D1459"/>
    <mergeCell ref="E1458:G1458"/>
    <mergeCell ref="H1458:J1458"/>
    <mergeCell ref="A1366:J1366"/>
    <mergeCell ref="A1367:A1368"/>
    <mergeCell ref="B1367:B1368"/>
    <mergeCell ref="C1367:C1368"/>
    <mergeCell ref="D1367:D1368"/>
    <mergeCell ref="E1367:G1367"/>
    <mergeCell ref="H1367:J1367"/>
    <mergeCell ref="A1275:J1275"/>
    <mergeCell ref="A1276:A1277"/>
    <mergeCell ref="B1276:B1277"/>
    <mergeCell ref="C1276:C1277"/>
    <mergeCell ref="D1276:D1277"/>
    <mergeCell ref="E1276:G1276"/>
    <mergeCell ref="H1276:J1276"/>
    <mergeCell ref="A1184:J1184"/>
    <mergeCell ref="A1185:A1186"/>
    <mergeCell ref="B1185:B1186"/>
    <mergeCell ref="C1185:C1186"/>
    <mergeCell ref="D1185:D1186"/>
    <mergeCell ref="E1185:G1185"/>
    <mergeCell ref="H1185:J1185"/>
    <mergeCell ref="A1093:J1093"/>
    <mergeCell ref="A1094:A1095"/>
    <mergeCell ref="B1094:B1095"/>
    <mergeCell ref="C1094:C1095"/>
    <mergeCell ref="D1094:D1095"/>
    <mergeCell ref="E1094:G1094"/>
    <mergeCell ref="H1094:J1094"/>
    <mergeCell ref="A1002:J1002"/>
    <mergeCell ref="A1003:A1004"/>
    <mergeCell ref="B1003:B1004"/>
    <mergeCell ref="C1003:C1004"/>
    <mergeCell ref="D1003:D1004"/>
    <mergeCell ref="E1003:G1003"/>
    <mergeCell ref="H1003:J1003"/>
    <mergeCell ref="A911:J911"/>
    <mergeCell ref="A912:A913"/>
    <mergeCell ref="B912:B913"/>
    <mergeCell ref="C912:C913"/>
    <mergeCell ref="D912:D913"/>
    <mergeCell ref="E912:G912"/>
    <mergeCell ref="H912:J912"/>
    <mergeCell ref="A820:J820"/>
    <mergeCell ref="A821:A822"/>
    <mergeCell ref="B821:B822"/>
    <mergeCell ref="C821:C822"/>
    <mergeCell ref="D821:D822"/>
    <mergeCell ref="E821:G821"/>
    <mergeCell ref="H821:J821"/>
    <mergeCell ref="A729:J729"/>
    <mergeCell ref="A730:A731"/>
    <mergeCell ref="B730:B731"/>
    <mergeCell ref="C730:C731"/>
    <mergeCell ref="D730:D731"/>
    <mergeCell ref="E730:G730"/>
    <mergeCell ref="H730:J730"/>
    <mergeCell ref="A638:J638"/>
    <mergeCell ref="A639:A640"/>
    <mergeCell ref="B639:B640"/>
    <mergeCell ref="C639:C640"/>
    <mergeCell ref="D639:D640"/>
    <mergeCell ref="E639:G639"/>
    <mergeCell ref="H639:J639"/>
    <mergeCell ref="A547:J547"/>
    <mergeCell ref="A548:A549"/>
    <mergeCell ref="B548:B549"/>
    <mergeCell ref="C548:C549"/>
    <mergeCell ref="D548:D549"/>
    <mergeCell ref="E548:G548"/>
    <mergeCell ref="H548:J548"/>
    <mergeCell ref="A456:J456"/>
    <mergeCell ref="A457:A458"/>
    <mergeCell ref="B457:B458"/>
    <mergeCell ref="C457:C458"/>
    <mergeCell ref="D457:D458"/>
    <mergeCell ref="E457:G457"/>
    <mergeCell ref="H457:J457"/>
    <mergeCell ref="B366:B367"/>
    <mergeCell ref="C366:C367"/>
    <mergeCell ref="D366:D367"/>
    <mergeCell ref="E366:G366"/>
    <mergeCell ref="H366:J366"/>
    <mergeCell ref="A274:J274"/>
    <mergeCell ref="A275:A276"/>
    <mergeCell ref="B275:B276"/>
    <mergeCell ref="C275:C276"/>
    <mergeCell ref="D275:D276"/>
    <mergeCell ref="E275:G275"/>
    <mergeCell ref="H275:J275"/>
    <mergeCell ref="A3368:E3368"/>
    <mergeCell ref="A1:J1"/>
    <mergeCell ref="A2:A3"/>
    <mergeCell ref="E2:G2"/>
    <mergeCell ref="H2:J2"/>
    <mergeCell ref="B2:B3"/>
    <mergeCell ref="C2:C3"/>
    <mergeCell ref="D2:D3"/>
    <mergeCell ref="A183:J183"/>
    <mergeCell ref="A184:A185"/>
    <mergeCell ref="B184:B185"/>
    <mergeCell ref="C184:C185"/>
    <mergeCell ref="D184:D185"/>
    <mergeCell ref="E184:G184"/>
    <mergeCell ref="H184:J184"/>
    <mergeCell ref="A92:J92"/>
    <mergeCell ref="A93:A94"/>
    <mergeCell ref="B93:B94"/>
    <mergeCell ref="C93:C94"/>
    <mergeCell ref="D93:D94"/>
    <mergeCell ref="E93:G93"/>
    <mergeCell ref="H93:J93"/>
    <mergeCell ref="A365:J365"/>
    <mergeCell ref="A366:A36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214"/>
  <sheetViews>
    <sheetView zoomScale="90" zoomScaleNormal="90" workbookViewId="0"/>
  </sheetViews>
  <sheetFormatPr baseColWidth="10" defaultColWidth="11.42578125" defaultRowHeight="12.75" x14ac:dyDescent="0.2"/>
  <cols>
    <col min="1" max="1" width="23.42578125" customWidth="1"/>
    <col min="2" max="2" width="17.42578125" customWidth="1"/>
    <col min="3" max="3" width="17" customWidth="1"/>
    <col min="4" max="4" width="18.85546875" customWidth="1"/>
    <col min="5" max="5" width="17.5703125" customWidth="1"/>
    <col min="6" max="8" width="15.42578125" customWidth="1"/>
    <col min="9" max="11" width="4.42578125" customWidth="1"/>
  </cols>
  <sheetData>
    <row r="2" spans="1:11" x14ac:dyDescent="0.2">
      <c r="A2" s="3004" t="s">
        <v>1922</v>
      </c>
      <c r="B2" s="2705"/>
      <c r="C2" s="2705"/>
      <c r="D2" s="2705"/>
      <c r="E2" s="2705"/>
      <c r="F2" s="2705"/>
      <c r="G2" s="2705"/>
      <c r="H2" s="2705"/>
      <c r="I2" s="2705"/>
      <c r="J2" s="2705"/>
      <c r="K2" s="2705"/>
    </row>
    <row r="3" spans="1:11" ht="15" x14ac:dyDescent="0.25">
      <c r="A3" s="27"/>
      <c r="B3" s="3"/>
      <c r="C3" s="3"/>
      <c r="D3" s="197"/>
      <c r="E3" s="28"/>
      <c r="F3" s="199"/>
      <c r="G3" s="199"/>
      <c r="H3" s="199"/>
      <c r="I3" s="198"/>
      <c r="J3" s="198"/>
      <c r="K3" s="198"/>
    </row>
    <row r="4" spans="1:11" ht="15.75" thickBot="1" x14ac:dyDescent="0.3">
      <c r="A4" s="27" t="s">
        <v>852</v>
      </c>
      <c r="B4" s="3"/>
      <c r="C4" s="3"/>
      <c r="D4" s="197"/>
      <c r="E4" s="198"/>
      <c r="F4" s="199"/>
      <c r="G4" s="199"/>
      <c r="H4" s="199"/>
      <c r="I4" s="198"/>
      <c r="J4" s="198"/>
      <c r="K4" s="198"/>
    </row>
    <row r="5" spans="1:11" ht="15.75" thickBot="1" x14ac:dyDescent="0.3">
      <c r="A5" s="191"/>
      <c r="B5" s="3005" t="s">
        <v>1923</v>
      </c>
      <c r="C5" s="3006"/>
      <c r="D5" s="3006"/>
      <c r="E5" s="3006"/>
      <c r="F5" s="3006"/>
      <c r="G5" s="3006"/>
      <c r="H5" s="3006"/>
      <c r="I5" s="3006"/>
      <c r="J5" s="3006"/>
      <c r="K5" s="3007"/>
    </row>
    <row r="6" spans="1:11" ht="15" x14ac:dyDescent="0.25">
      <c r="A6" s="192"/>
      <c r="B6" s="3008" t="s">
        <v>335</v>
      </c>
      <c r="C6" s="3009"/>
      <c r="D6" s="1101"/>
      <c r="E6" s="1102"/>
      <c r="F6" s="1101"/>
      <c r="G6" s="1101"/>
      <c r="H6" s="1101"/>
      <c r="I6" s="3010" t="s">
        <v>840</v>
      </c>
      <c r="J6" s="3011"/>
      <c r="K6" s="3012"/>
    </row>
    <row r="7" spans="1:11" ht="15" x14ac:dyDescent="0.25">
      <c r="A7" s="193" t="s">
        <v>334</v>
      </c>
      <c r="B7" s="1102" t="s">
        <v>841</v>
      </c>
      <c r="C7" s="1102" t="s">
        <v>842</v>
      </c>
      <c r="D7" s="1102" t="s">
        <v>843</v>
      </c>
      <c r="E7" s="1102" t="s">
        <v>844</v>
      </c>
      <c r="F7" s="1103" t="s">
        <v>336</v>
      </c>
      <c r="G7" s="1102" t="s">
        <v>343</v>
      </c>
      <c r="H7" s="1102" t="s">
        <v>344</v>
      </c>
      <c r="I7" s="3001" t="s">
        <v>845</v>
      </c>
      <c r="J7" s="3002"/>
      <c r="K7" s="3003"/>
    </row>
    <row r="8" spans="1:11" ht="15" x14ac:dyDescent="0.25">
      <c r="A8" s="192"/>
      <c r="B8" s="1102"/>
      <c r="C8" s="1102"/>
      <c r="D8" s="1102" t="s">
        <v>847</v>
      </c>
      <c r="E8" s="1102" t="s">
        <v>848</v>
      </c>
      <c r="F8" s="1102" t="s">
        <v>342</v>
      </c>
      <c r="G8" s="1102" t="s">
        <v>849</v>
      </c>
      <c r="H8" s="1102" t="s">
        <v>846</v>
      </c>
      <c r="I8" s="1104"/>
      <c r="J8" s="1104"/>
      <c r="K8" s="1105"/>
    </row>
    <row r="9" spans="1:11" ht="15" x14ac:dyDescent="0.25">
      <c r="A9" s="194"/>
      <c r="B9" s="1106" t="s">
        <v>351</v>
      </c>
      <c r="C9" s="1106" t="s">
        <v>850</v>
      </c>
      <c r="D9" s="1106" t="s">
        <v>352</v>
      </c>
      <c r="E9" s="1106" t="s">
        <v>350</v>
      </c>
      <c r="F9" s="1106" t="s">
        <v>447</v>
      </c>
      <c r="G9" s="1106" t="s">
        <v>353</v>
      </c>
      <c r="H9" s="1106" t="s">
        <v>354</v>
      </c>
      <c r="I9" s="1107" t="s">
        <v>355</v>
      </c>
      <c r="J9" s="1108" t="s">
        <v>356</v>
      </c>
      <c r="K9" s="1109" t="s">
        <v>357</v>
      </c>
    </row>
    <row r="10" spans="1:11" ht="15" x14ac:dyDescent="0.25">
      <c r="A10" s="1119" t="s">
        <v>358</v>
      </c>
      <c r="B10" s="1120">
        <v>35</v>
      </c>
      <c r="C10" s="1120">
        <v>34</v>
      </c>
      <c r="D10" s="1120">
        <v>140.30000000000001</v>
      </c>
      <c r="E10" s="1972">
        <v>4.1264705882352946</v>
      </c>
      <c r="F10" s="1122"/>
      <c r="G10" s="1122"/>
      <c r="H10" s="1122"/>
      <c r="I10" s="1121"/>
      <c r="J10" s="1121"/>
      <c r="K10" s="1123"/>
    </row>
    <row r="11" spans="1:11" ht="14.25" x14ac:dyDescent="0.2">
      <c r="A11" s="1113" t="s">
        <v>359</v>
      </c>
      <c r="B11" s="1114">
        <v>0</v>
      </c>
      <c r="C11" s="1114">
        <v>0</v>
      </c>
      <c r="D11" s="1004">
        <v>0</v>
      </c>
      <c r="E11" s="1573">
        <v>0</v>
      </c>
      <c r="F11" s="265"/>
      <c r="G11" s="1015"/>
      <c r="H11" s="1015"/>
      <c r="I11" s="1116"/>
      <c r="J11" s="1116"/>
      <c r="K11" s="1117"/>
    </row>
    <row r="12" spans="1:11" ht="14.25" x14ac:dyDescent="0.2">
      <c r="A12" s="1113" t="s">
        <v>360</v>
      </c>
      <c r="B12" s="1114">
        <v>16</v>
      </c>
      <c r="C12" s="1114">
        <v>16</v>
      </c>
      <c r="D12" s="1004">
        <v>70.400000000000006</v>
      </c>
      <c r="E12" s="1573">
        <v>4.4000000000000004</v>
      </c>
      <c r="F12" s="1115" t="s">
        <v>1410</v>
      </c>
      <c r="G12" s="1015">
        <v>4620000</v>
      </c>
      <c r="H12" s="1015">
        <v>5497845.9786839057</v>
      </c>
      <c r="I12" s="1116"/>
      <c r="J12" s="1116"/>
      <c r="K12" s="1117"/>
    </row>
    <row r="13" spans="1:11" ht="14.25" x14ac:dyDescent="0.2">
      <c r="A13" s="1113" t="s">
        <v>361</v>
      </c>
      <c r="B13" s="1004">
        <v>0</v>
      </c>
      <c r="C13" s="1004">
        <v>0</v>
      </c>
      <c r="D13" s="1004">
        <v>0</v>
      </c>
      <c r="E13" s="1573">
        <v>0</v>
      </c>
      <c r="F13" s="1115"/>
      <c r="G13" s="1015"/>
      <c r="H13" s="1015"/>
      <c r="I13" s="1116"/>
      <c r="J13" s="1116"/>
      <c r="K13" s="1117"/>
    </row>
    <row r="14" spans="1:11" ht="14.25" x14ac:dyDescent="0.2">
      <c r="A14" s="1113" t="s">
        <v>362</v>
      </c>
      <c r="B14" s="1004">
        <v>0</v>
      </c>
      <c r="C14" s="1004">
        <v>0</v>
      </c>
      <c r="D14" s="1004">
        <v>0</v>
      </c>
      <c r="E14" s="1573">
        <v>0</v>
      </c>
      <c r="F14" s="1115"/>
      <c r="G14" s="1015"/>
      <c r="H14" s="1015"/>
      <c r="I14" s="1116"/>
      <c r="J14" s="1116"/>
      <c r="K14" s="1117"/>
    </row>
    <row r="15" spans="1:11" ht="14.25" x14ac:dyDescent="0.2">
      <c r="A15" s="1113" t="s">
        <v>363</v>
      </c>
      <c r="B15" s="1004">
        <v>10</v>
      </c>
      <c r="C15" s="1004">
        <v>10</v>
      </c>
      <c r="D15" s="1004">
        <v>50</v>
      </c>
      <c r="E15" s="1573">
        <v>5</v>
      </c>
      <c r="F15" s="1115" t="s">
        <v>1410</v>
      </c>
      <c r="G15" s="1015">
        <v>4620000</v>
      </c>
      <c r="H15" s="1015">
        <v>5497845.9786839057</v>
      </c>
      <c r="I15" s="1116"/>
      <c r="J15" s="1116"/>
      <c r="K15" s="1117"/>
    </row>
    <row r="16" spans="1:11" ht="14.25" x14ac:dyDescent="0.2">
      <c r="A16" s="1113" t="s">
        <v>364</v>
      </c>
      <c r="B16" s="1004">
        <v>1</v>
      </c>
      <c r="C16" s="1004">
        <v>1</v>
      </c>
      <c r="D16" s="1004">
        <v>1.7</v>
      </c>
      <c r="E16" s="1573">
        <v>1.7</v>
      </c>
      <c r="F16" s="1115" t="s">
        <v>1410</v>
      </c>
      <c r="G16" s="1015">
        <v>4620000</v>
      </c>
      <c r="H16" s="1015">
        <v>5497845.9786839057</v>
      </c>
      <c r="I16" s="1116"/>
      <c r="J16" s="1116"/>
      <c r="K16" s="1117"/>
    </row>
    <row r="17" spans="1:11" ht="14.25" x14ac:dyDescent="0.2">
      <c r="A17" s="1113" t="s">
        <v>365</v>
      </c>
      <c r="B17" s="1004">
        <v>0</v>
      </c>
      <c r="C17" s="1004">
        <v>0</v>
      </c>
      <c r="D17" s="1004">
        <v>0</v>
      </c>
      <c r="E17" s="1573">
        <v>0</v>
      </c>
      <c r="F17" s="1115"/>
      <c r="G17" s="1015"/>
      <c r="H17" s="1015"/>
      <c r="I17" s="1116"/>
      <c r="J17" s="1116"/>
      <c r="K17" s="1117"/>
    </row>
    <row r="18" spans="1:11" ht="14.25" x14ac:dyDescent="0.2">
      <c r="A18" s="1113" t="s">
        <v>366</v>
      </c>
      <c r="B18" s="1004">
        <v>4</v>
      </c>
      <c r="C18" s="1004">
        <v>4</v>
      </c>
      <c r="D18" s="1004">
        <v>9.1999999999999993</v>
      </c>
      <c r="E18" s="1573">
        <v>2.2999999999999998</v>
      </c>
      <c r="F18" s="1115" t="s">
        <v>1410</v>
      </c>
      <c r="G18" s="1015">
        <v>4620000</v>
      </c>
      <c r="H18" s="1015">
        <v>5497845.9786839057</v>
      </c>
      <c r="I18" s="1116"/>
      <c r="J18" s="1116"/>
      <c r="K18" s="1117"/>
    </row>
    <row r="19" spans="1:11" ht="14.25" x14ac:dyDescent="0.2">
      <c r="A19" s="1113" t="s">
        <v>367</v>
      </c>
      <c r="B19" s="1004">
        <v>4</v>
      </c>
      <c r="C19" s="1004">
        <v>3</v>
      </c>
      <c r="D19" s="1004">
        <v>9</v>
      </c>
      <c r="E19" s="1573">
        <v>3</v>
      </c>
      <c r="F19" s="1115" t="s">
        <v>1410</v>
      </c>
      <c r="G19" s="1015">
        <v>4620000</v>
      </c>
      <c r="H19" s="1015">
        <v>5497845.9786839057</v>
      </c>
      <c r="I19" s="1116"/>
      <c r="J19" s="1116"/>
      <c r="K19" s="1117"/>
    </row>
    <row r="20" spans="1:11" ht="14.25" x14ac:dyDescent="0.2">
      <c r="A20" s="1113" t="s">
        <v>368</v>
      </c>
      <c r="B20" s="1004">
        <v>0</v>
      </c>
      <c r="C20" s="1004">
        <v>0</v>
      </c>
      <c r="D20" s="1004">
        <v>0</v>
      </c>
      <c r="E20" s="1573">
        <v>0</v>
      </c>
      <c r="F20" s="1115"/>
      <c r="G20" s="1015"/>
      <c r="H20" s="1015"/>
      <c r="I20" s="1116"/>
      <c r="J20" s="1116"/>
      <c r="K20" s="1117"/>
    </row>
    <row r="21" spans="1:11" ht="14.25" x14ac:dyDescent="0.2">
      <c r="A21" s="1113" t="s">
        <v>369</v>
      </c>
      <c r="B21" s="1004">
        <v>0</v>
      </c>
      <c r="C21" s="1004">
        <v>0</v>
      </c>
      <c r="D21" s="1004">
        <v>0</v>
      </c>
      <c r="E21" s="1573">
        <v>0</v>
      </c>
      <c r="F21" s="265"/>
      <c r="G21" s="1015"/>
      <c r="H21" s="1015"/>
      <c r="I21" s="1116"/>
      <c r="J21" s="1116"/>
      <c r="K21" s="1117"/>
    </row>
    <row r="22" spans="1:11" ht="14.25" x14ac:dyDescent="0.2">
      <c r="A22" s="1113" t="s">
        <v>370</v>
      </c>
      <c r="B22" s="1004">
        <v>0</v>
      </c>
      <c r="C22" s="1004">
        <v>0</v>
      </c>
      <c r="D22" s="1004">
        <v>0</v>
      </c>
      <c r="E22" s="1573">
        <v>0</v>
      </c>
      <c r="F22" s="265"/>
      <c r="G22" s="1015"/>
      <c r="H22" s="1015"/>
      <c r="I22" s="1116"/>
      <c r="J22" s="1116"/>
      <c r="K22" s="1117"/>
    </row>
    <row r="23" spans="1:11" ht="14.25" x14ac:dyDescent="0.2">
      <c r="A23" s="1113" t="s">
        <v>371</v>
      </c>
      <c r="B23" s="1004">
        <v>0</v>
      </c>
      <c r="C23" s="1004">
        <v>0</v>
      </c>
      <c r="D23" s="1004">
        <v>0</v>
      </c>
      <c r="E23" s="1573">
        <v>0</v>
      </c>
      <c r="F23" s="1115"/>
      <c r="G23" s="1015"/>
      <c r="H23" s="1015"/>
      <c r="I23" s="1116"/>
      <c r="J23" s="1116"/>
      <c r="K23" s="1117"/>
    </row>
    <row r="24" spans="1:11" ht="14.25" x14ac:dyDescent="0.2">
      <c r="A24" s="1113" t="s">
        <v>372</v>
      </c>
      <c r="B24" s="1004">
        <v>0</v>
      </c>
      <c r="C24" s="1004">
        <v>0</v>
      </c>
      <c r="D24" s="1004">
        <v>0</v>
      </c>
      <c r="E24" s="1573">
        <v>0</v>
      </c>
      <c r="F24" s="265"/>
      <c r="G24" s="1015"/>
      <c r="H24" s="1015"/>
      <c r="I24" s="1116"/>
      <c r="J24" s="1116"/>
      <c r="K24" s="1117"/>
    </row>
    <row r="25" spans="1:11" ht="14.25" x14ac:dyDescent="0.2">
      <c r="A25" s="1113" t="s">
        <v>373</v>
      </c>
      <c r="B25" s="1004">
        <v>0</v>
      </c>
      <c r="C25" s="1004">
        <v>0</v>
      </c>
      <c r="D25" s="1004">
        <v>0</v>
      </c>
      <c r="E25" s="1573">
        <v>0</v>
      </c>
      <c r="F25" s="1115"/>
      <c r="G25" s="1015"/>
      <c r="H25" s="1015"/>
      <c r="I25" s="1116"/>
      <c r="J25" s="1116"/>
      <c r="K25" s="1117"/>
    </row>
    <row r="26" spans="1:11" ht="15" x14ac:dyDescent="0.25">
      <c r="A26" s="1124" t="s">
        <v>374</v>
      </c>
      <c r="B26" s="1125">
        <v>10</v>
      </c>
      <c r="C26" s="1125">
        <v>10</v>
      </c>
      <c r="D26" s="1125">
        <v>24</v>
      </c>
      <c r="E26" s="2647">
        <v>2.4</v>
      </c>
      <c r="F26" s="1127"/>
      <c r="G26" s="1128"/>
      <c r="H26" s="1128"/>
      <c r="I26" s="1126"/>
      <c r="J26" s="1126"/>
      <c r="K26" s="1129"/>
    </row>
    <row r="27" spans="1:11" ht="14.25" x14ac:dyDescent="0.2">
      <c r="A27" s="1113" t="s">
        <v>375</v>
      </c>
      <c r="B27" s="1004">
        <v>10</v>
      </c>
      <c r="C27" s="1004">
        <v>10</v>
      </c>
      <c r="D27" s="1004">
        <v>24</v>
      </c>
      <c r="E27" s="265">
        <v>2.4</v>
      </c>
      <c r="F27" s="1115" t="s">
        <v>1410</v>
      </c>
      <c r="G27" s="1015">
        <v>4620000</v>
      </c>
      <c r="H27" s="1015">
        <v>5497845.9786839057</v>
      </c>
      <c r="I27" s="1116"/>
      <c r="J27" s="1116"/>
      <c r="K27" s="1117"/>
    </row>
    <row r="28" spans="1:11" ht="14.25" x14ac:dyDescent="0.2">
      <c r="A28" s="1113" t="s">
        <v>376</v>
      </c>
      <c r="B28" s="1114">
        <v>0</v>
      </c>
      <c r="C28" s="1114">
        <v>0</v>
      </c>
      <c r="D28" s="1004">
        <v>0</v>
      </c>
      <c r="E28" s="1573">
        <v>0</v>
      </c>
      <c r="F28" s="265"/>
      <c r="G28" s="1015"/>
      <c r="H28" s="1015"/>
      <c r="I28" s="1116"/>
      <c r="J28" s="1116"/>
      <c r="K28" s="1117"/>
    </row>
    <row r="29" spans="1:11" ht="14.25" x14ac:dyDescent="0.2">
      <c r="A29" s="1113" t="s">
        <v>377</v>
      </c>
      <c r="B29" s="1114">
        <v>0</v>
      </c>
      <c r="C29" s="1114">
        <v>0</v>
      </c>
      <c r="D29" s="1004">
        <v>0</v>
      </c>
      <c r="E29" s="1573">
        <v>0</v>
      </c>
      <c r="F29" s="265"/>
      <c r="G29" s="1015"/>
      <c r="H29" s="1015"/>
      <c r="I29" s="1116"/>
      <c r="J29" s="1116"/>
      <c r="K29" s="1117"/>
    </row>
    <row r="30" spans="1:11" ht="14.25" x14ac:dyDescent="0.2">
      <c r="A30" s="1113" t="s">
        <v>378</v>
      </c>
      <c r="B30" s="1114">
        <v>0</v>
      </c>
      <c r="C30" s="1114">
        <v>0</v>
      </c>
      <c r="D30" s="1004">
        <v>0</v>
      </c>
      <c r="E30" s="1573">
        <v>0</v>
      </c>
      <c r="F30" s="265"/>
      <c r="G30" s="1015"/>
      <c r="H30" s="1015"/>
      <c r="I30" s="1116"/>
      <c r="J30" s="1116"/>
      <c r="K30" s="1117"/>
    </row>
    <row r="31" spans="1:11" ht="14.25" x14ac:dyDescent="0.2">
      <c r="A31" s="1113" t="s">
        <v>379</v>
      </c>
      <c r="B31" s="1114">
        <v>0</v>
      </c>
      <c r="C31" s="1114">
        <v>0</v>
      </c>
      <c r="D31" s="1004">
        <v>0</v>
      </c>
      <c r="E31" s="1573">
        <v>0</v>
      </c>
      <c r="F31" s="265"/>
      <c r="G31" s="1015"/>
      <c r="H31" s="1015"/>
      <c r="I31" s="1116"/>
      <c r="J31" s="1116"/>
      <c r="K31" s="1117"/>
    </row>
    <row r="32" spans="1:11" ht="15" x14ac:dyDescent="0.25">
      <c r="A32" s="1124" t="s">
        <v>380</v>
      </c>
      <c r="B32" s="1125">
        <v>25</v>
      </c>
      <c r="C32" s="1125">
        <v>22.8</v>
      </c>
      <c r="D32" s="1125">
        <v>87.8</v>
      </c>
      <c r="E32" s="2647">
        <v>3.8508771929824559</v>
      </c>
      <c r="F32" s="1127"/>
      <c r="G32" s="1128"/>
      <c r="H32" s="1128"/>
      <c r="I32" s="1126"/>
      <c r="J32" s="1126"/>
      <c r="K32" s="1129"/>
    </row>
    <row r="33" spans="1:11" ht="14.25" x14ac:dyDescent="0.2">
      <c r="A33" s="1113" t="s">
        <v>381</v>
      </c>
      <c r="B33" s="1004">
        <v>4</v>
      </c>
      <c r="C33" s="1004">
        <v>2.8</v>
      </c>
      <c r="D33" s="1004">
        <v>4.1999999999999993</v>
      </c>
      <c r="E33" s="265">
        <v>1.5</v>
      </c>
      <c r="F33" s="1115" t="s">
        <v>1410</v>
      </c>
      <c r="G33" s="1015">
        <v>4620000</v>
      </c>
      <c r="H33" s="1015">
        <v>5497845.9786839057</v>
      </c>
      <c r="I33" s="1116"/>
      <c r="J33" s="1116"/>
      <c r="K33" s="1117"/>
    </row>
    <row r="34" spans="1:11" ht="14.25" x14ac:dyDescent="0.2">
      <c r="A34" s="1113" t="s">
        <v>382</v>
      </c>
      <c r="B34" s="1004">
        <v>0</v>
      </c>
      <c r="C34" s="1004">
        <v>0</v>
      </c>
      <c r="D34" s="1004">
        <v>0</v>
      </c>
      <c r="E34" s="265">
        <v>0</v>
      </c>
      <c r="F34" s="265"/>
      <c r="G34" s="1015"/>
      <c r="H34" s="1015"/>
      <c r="I34" s="1116"/>
      <c r="J34" s="1116"/>
      <c r="K34" s="1117"/>
    </row>
    <row r="35" spans="1:11" ht="14.25" x14ac:dyDescent="0.2">
      <c r="A35" s="1113" t="s">
        <v>383</v>
      </c>
      <c r="B35" s="1004">
        <v>0</v>
      </c>
      <c r="C35" s="1004">
        <v>0</v>
      </c>
      <c r="D35" s="1004">
        <v>0</v>
      </c>
      <c r="E35" s="265">
        <v>0</v>
      </c>
      <c r="F35" s="1115"/>
      <c r="G35" s="1015"/>
      <c r="H35" s="1015"/>
      <c r="I35" s="1116"/>
      <c r="J35" s="1116"/>
      <c r="K35" s="1117"/>
    </row>
    <row r="36" spans="1:11" ht="14.25" x14ac:dyDescent="0.2">
      <c r="A36" s="1113" t="s">
        <v>384</v>
      </c>
      <c r="B36" s="1004">
        <v>16</v>
      </c>
      <c r="C36" s="1004">
        <v>16</v>
      </c>
      <c r="D36" s="1004">
        <v>73.599999999999994</v>
      </c>
      <c r="E36" s="265">
        <v>4.5999999999999996</v>
      </c>
      <c r="F36" s="1115" t="s">
        <v>1410</v>
      </c>
      <c r="G36" s="1015">
        <v>4620000</v>
      </c>
      <c r="H36" s="1015">
        <v>5497845.9786839057</v>
      </c>
      <c r="I36" s="1116"/>
      <c r="J36" s="1116"/>
      <c r="K36" s="1117"/>
    </row>
    <row r="37" spans="1:11" ht="14.25" x14ac:dyDescent="0.2">
      <c r="A37" s="1113" t="s">
        <v>385</v>
      </c>
      <c r="B37" s="1004">
        <v>0</v>
      </c>
      <c r="C37" s="1004">
        <v>0</v>
      </c>
      <c r="D37" s="1004">
        <v>0</v>
      </c>
      <c r="E37" s="265">
        <v>0</v>
      </c>
      <c r="F37" s="1115"/>
      <c r="G37" s="1015"/>
      <c r="H37" s="1015"/>
      <c r="I37" s="1116"/>
      <c r="J37" s="1116"/>
      <c r="K37" s="1117"/>
    </row>
    <row r="38" spans="1:11" ht="14.25" x14ac:dyDescent="0.2">
      <c r="A38" s="1113" t="s">
        <v>386</v>
      </c>
      <c r="B38" s="1114">
        <v>5</v>
      </c>
      <c r="C38" s="1114">
        <v>4</v>
      </c>
      <c r="D38" s="1004">
        <v>10</v>
      </c>
      <c r="E38" s="1573">
        <v>2.5</v>
      </c>
      <c r="F38" s="1115" t="s">
        <v>1410</v>
      </c>
      <c r="G38" s="1015">
        <v>4620000</v>
      </c>
      <c r="H38" s="1015">
        <v>5497845.9786839057</v>
      </c>
      <c r="I38" s="1116"/>
      <c r="J38" s="1116"/>
      <c r="K38" s="1117"/>
    </row>
    <row r="39" spans="1:11" ht="14.25" x14ac:dyDescent="0.2">
      <c r="A39" s="1113" t="s">
        <v>387</v>
      </c>
      <c r="B39" s="1114">
        <v>0</v>
      </c>
      <c r="C39" s="1114">
        <v>0</v>
      </c>
      <c r="D39" s="1004">
        <v>0</v>
      </c>
      <c r="E39" s="1573">
        <v>0</v>
      </c>
      <c r="F39" s="265"/>
      <c r="G39" s="1015"/>
      <c r="H39" s="1015"/>
      <c r="I39" s="1116"/>
      <c r="J39" s="1116"/>
      <c r="K39" s="1117"/>
    </row>
    <row r="40" spans="1:11" ht="14.25" x14ac:dyDescent="0.2">
      <c r="A40" s="1113" t="s">
        <v>388</v>
      </c>
      <c r="B40" s="1114">
        <v>0</v>
      </c>
      <c r="C40" s="1114">
        <v>0</v>
      </c>
      <c r="D40" s="1004">
        <v>0</v>
      </c>
      <c r="E40" s="1573">
        <v>0</v>
      </c>
      <c r="F40" s="1115"/>
      <c r="G40" s="1015"/>
      <c r="H40" s="1015"/>
      <c r="I40" s="1116"/>
      <c r="J40" s="1116"/>
      <c r="K40" s="1117"/>
    </row>
    <row r="41" spans="1:11" ht="15" x14ac:dyDescent="0.25">
      <c r="A41" s="1124" t="s">
        <v>389</v>
      </c>
      <c r="B41" s="1125">
        <v>10</v>
      </c>
      <c r="C41" s="1125">
        <v>9</v>
      </c>
      <c r="D41" s="1125">
        <v>18</v>
      </c>
      <c r="E41" s="2647">
        <v>2</v>
      </c>
      <c r="F41" s="1127"/>
      <c r="G41" s="1128"/>
      <c r="H41" s="1128"/>
      <c r="I41" s="1126"/>
      <c r="J41" s="1126"/>
      <c r="K41" s="1129"/>
    </row>
    <row r="42" spans="1:11" ht="14.25" x14ac:dyDescent="0.2">
      <c r="A42" s="1113" t="s">
        <v>390</v>
      </c>
      <c r="B42" s="1004">
        <v>0</v>
      </c>
      <c r="C42" s="1004">
        <v>0</v>
      </c>
      <c r="D42" s="1004">
        <v>0</v>
      </c>
      <c r="E42" s="1573">
        <v>0</v>
      </c>
      <c r="F42" s="1115"/>
      <c r="G42" s="1015"/>
      <c r="H42" s="1015"/>
      <c r="I42" s="1116"/>
      <c r="J42" s="1116"/>
      <c r="K42" s="1117"/>
    </row>
    <row r="43" spans="1:11" ht="14.25" x14ac:dyDescent="0.2">
      <c r="A43" s="1113" t="s">
        <v>391</v>
      </c>
      <c r="B43" s="1004">
        <v>0</v>
      </c>
      <c r="C43" s="1004">
        <v>0</v>
      </c>
      <c r="D43" s="1004">
        <v>0</v>
      </c>
      <c r="E43" s="1573">
        <v>0</v>
      </c>
      <c r="F43" s="1115"/>
      <c r="G43" s="1015"/>
      <c r="H43" s="1015"/>
      <c r="I43" s="1116"/>
      <c r="J43" s="1116"/>
      <c r="K43" s="1117"/>
    </row>
    <row r="44" spans="1:11" ht="14.25" x14ac:dyDescent="0.2">
      <c r="A44" s="1113" t="s">
        <v>392</v>
      </c>
      <c r="B44" s="1004">
        <v>0</v>
      </c>
      <c r="C44" s="1004">
        <v>0</v>
      </c>
      <c r="D44" s="1004">
        <v>0</v>
      </c>
      <c r="E44" s="265">
        <v>0</v>
      </c>
      <c r="F44" s="1115"/>
      <c r="G44" s="1015"/>
      <c r="H44" s="1015"/>
      <c r="I44" s="1116"/>
      <c r="J44" s="1116"/>
      <c r="K44" s="1117"/>
    </row>
    <row r="45" spans="1:11" ht="14.25" x14ac:dyDescent="0.2">
      <c r="A45" s="1113" t="s">
        <v>393</v>
      </c>
      <c r="B45" s="1004">
        <v>10</v>
      </c>
      <c r="C45" s="1004">
        <v>9</v>
      </c>
      <c r="D45" s="1004">
        <v>18</v>
      </c>
      <c r="E45" s="265">
        <v>2</v>
      </c>
      <c r="F45" s="1115" t="s">
        <v>1410</v>
      </c>
      <c r="G45" s="1015">
        <v>4620000</v>
      </c>
      <c r="H45" s="1015">
        <v>5497845.9786839057</v>
      </c>
      <c r="I45" s="1116"/>
      <c r="J45" s="1116"/>
      <c r="K45" s="1117"/>
    </row>
    <row r="46" spans="1:11" ht="14.25" x14ac:dyDescent="0.2">
      <c r="A46" s="1113" t="s">
        <v>394</v>
      </c>
      <c r="B46" s="1004">
        <v>0</v>
      </c>
      <c r="C46" s="1004">
        <v>0</v>
      </c>
      <c r="D46" s="1004">
        <v>0</v>
      </c>
      <c r="E46" s="265">
        <v>0</v>
      </c>
      <c r="F46" s="1115"/>
      <c r="G46" s="1015"/>
      <c r="H46" s="1015"/>
      <c r="I46" s="1116"/>
      <c r="J46" s="1116"/>
      <c r="K46" s="1117"/>
    </row>
    <row r="47" spans="1:11" ht="14.25" x14ac:dyDescent="0.2">
      <c r="A47" s="1113" t="s">
        <v>395</v>
      </c>
      <c r="B47" s="1004">
        <v>0</v>
      </c>
      <c r="C47" s="1004">
        <v>0</v>
      </c>
      <c r="D47" s="1004">
        <v>0</v>
      </c>
      <c r="E47" s="265">
        <v>0</v>
      </c>
      <c r="F47" s="265"/>
      <c r="G47" s="1015"/>
      <c r="H47" s="1015"/>
      <c r="I47" s="1116"/>
      <c r="J47" s="1116"/>
      <c r="K47" s="1117"/>
    </row>
    <row r="48" spans="1:11" ht="14.25" x14ac:dyDescent="0.2">
      <c r="A48" s="1113" t="s">
        <v>396</v>
      </c>
      <c r="B48" s="1004">
        <v>0</v>
      </c>
      <c r="C48" s="1004">
        <v>0</v>
      </c>
      <c r="D48" s="1004">
        <v>0</v>
      </c>
      <c r="E48" s="265">
        <v>0</v>
      </c>
      <c r="F48" s="265"/>
      <c r="G48" s="1015"/>
      <c r="H48" s="1015"/>
      <c r="I48" s="1116"/>
      <c r="J48" s="1116"/>
      <c r="K48" s="1117"/>
    </row>
    <row r="49" spans="1:11" ht="14.25" x14ac:dyDescent="0.2">
      <c r="A49" s="1113" t="s">
        <v>397</v>
      </c>
      <c r="B49" s="1004">
        <v>0</v>
      </c>
      <c r="C49" s="1004">
        <v>0</v>
      </c>
      <c r="D49" s="1004">
        <v>0</v>
      </c>
      <c r="E49" s="265">
        <v>0</v>
      </c>
      <c r="F49" s="1115"/>
      <c r="G49" s="1015"/>
      <c r="H49" s="1015"/>
      <c r="I49" s="1116"/>
      <c r="J49" s="1116"/>
      <c r="K49" s="1117"/>
    </row>
    <row r="50" spans="1:11" ht="14.25" x14ac:dyDescent="0.2">
      <c r="A50" s="1110" t="s">
        <v>398</v>
      </c>
      <c r="B50" s="1004">
        <v>0</v>
      </c>
      <c r="C50" s="1004">
        <v>0</v>
      </c>
      <c r="D50" s="1004">
        <v>0</v>
      </c>
      <c r="E50" s="1573">
        <v>0</v>
      </c>
      <c r="F50" s="1115"/>
      <c r="G50" s="1015"/>
      <c r="H50" s="1015"/>
      <c r="I50" s="1111"/>
      <c r="J50" s="1111"/>
      <c r="K50" s="1112"/>
    </row>
    <row r="51" spans="1:11" ht="15.75" thickBot="1" x14ac:dyDescent="0.3">
      <c r="A51" s="1130" t="s">
        <v>399</v>
      </c>
      <c r="B51" s="1131">
        <v>80</v>
      </c>
      <c r="C51" s="1131">
        <v>75.8</v>
      </c>
      <c r="D51" s="1567">
        <v>270.10000000000002</v>
      </c>
      <c r="E51" s="1570">
        <v>3.5633245382585756</v>
      </c>
      <c r="F51" s="1575" t="s">
        <v>1410</v>
      </c>
      <c r="G51" s="1568">
        <v>4620000.0000000009</v>
      </c>
      <c r="H51" s="1568">
        <v>5497845.9786839047</v>
      </c>
      <c r="I51" s="1136"/>
      <c r="J51" s="1136"/>
      <c r="K51" s="1137"/>
    </row>
    <row r="52" spans="1:11" x14ac:dyDescent="0.2">
      <c r="A52" s="7" t="s">
        <v>1904</v>
      </c>
      <c r="B52" s="8"/>
      <c r="C52" s="8"/>
      <c r="D52" s="8"/>
      <c r="E52" s="9"/>
      <c r="F52" s="10"/>
      <c r="G52" s="11"/>
      <c r="H52" s="8"/>
      <c r="I52" s="196"/>
      <c r="J52" s="196"/>
      <c r="K52" s="196"/>
    </row>
    <row r="53" spans="1:11" x14ac:dyDescent="0.2">
      <c r="A53" s="6"/>
      <c r="D53" s="195"/>
      <c r="E53" s="196"/>
      <c r="F53" s="195"/>
      <c r="G53" s="15"/>
      <c r="H53" s="195"/>
      <c r="I53" s="196"/>
      <c r="J53" s="196"/>
      <c r="K53" s="196"/>
    </row>
    <row r="54" spans="1:11" x14ac:dyDescent="0.2">
      <c r="A54" s="6"/>
      <c r="D54" s="195"/>
      <c r="E54" s="196"/>
      <c r="F54" s="195"/>
      <c r="G54" s="195"/>
      <c r="H54" s="195"/>
      <c r="I54" s="196"/>
      <c r="J54" s="196"/>
      <c r="K54" s="196"/>
    </row>
    <row r="55" spans="1:11" x14ac:dyDescent="0.2">
      <c r="A55" s="3004" t="s">
        <v>1922</v>
      </c>
      <c r="B55" s="2705"/>
      <c r="C55" s="2705"/>
      <c r="D55" s="2705"/>
      <c r="E55" s="2705"/>
      <c r="F55" s="2705"/>
      <c r="G55" s="2705"/>
      <c r="H55" s="2705"/>
      <c r="I55" s="2705"/>
      <c r="J55" s="2705"/>
      <c r="K55" s="2705"/>
    </row>
    <row r="56" spans="1:11" ht="14.25" x14ac:dyDescent="0.2">
      <c r="A56" s="47"/>
      <c r="D56" s="195"/>
      <c r="E56" s="196"/>
      <c r="F56" s="195"/>
      <c r="G56" s="195"/>
      <c r="H56" s="195"/>
      <c r="I56" s="196"/>
      <c r="J56" s="196"/>
      <c r="K56" s="196"/>
    </row>
    <row r="57" spans="1:11" ht="15.75" thickBot="1" x14ac:dyDescent="0.3">
      <c r="A57" s="27" t="s">
        <v>851</v>
      </c>
      <c r="B57" s="3"/>
      <c r="C57" s="3"/>
      <c r="D57" s="197"/>
      <c r="E57" s="198"/>
      <c r="F57" s="199"/>
      <c r="G57" s="199"/>
      <c r="H57" s="199"/>
      <c r="I57" s="198"/>
      <c r="J57" s="198"/>
      <c r="K57" s="198"/>
    </row>
    <row r="58" spans="1:11" ht="15.75" thickBot="1" x14ac:dyDescent="0.3">
      <c r="A58" s="191"/>
      <c r="B58" s="3005" t="s">
        <v>1923</v>
      </c>
      <c r="C58" s="3006"/>
      <c r="D58" s="3006"/>
      <c r="E58" s="3006"/>
      <c r="F58" s="3006"/>
      <c r="G58" s="3006"/>
      <c r="H58" s="3006"/>
      <c r="I58" s="3006"/>
      <c r="J58" s="3006"/>
      <c r="K58" s="3007"/>
    </row>
    <row r="59" spans="1:11" ht="15" x14ac:dyDescent="0.25">
      <c r="A59" s="192"/>
      <c r="B59" s="3008" t="s">
        <v>335</v>
      </c>
      <c r="C59" s="3009"/>
      <c r="D59" s="1101"/>
      <c r="E59" s="1102"/>
      <c r="F59" s="1101"/>
      <c r="G59" s="1101"/>
      <c r="H59" s="1101"/>
      <c r="I59" s="3010" t="s">
        <v>840</v>
      </c>
      <c r="J59" s="3011"/>
      <c r="K59" s="3012"/>
    </row>
    <row r="60" spans="1:11" ht="15" x14ac:dyDescent="0.25">
      <c r="A60" s="193" t="s">
        <v>334</v>
      </c>
      <c r="B60" s="1102" t="s">
        <v>841</v>
      </c>
      <c r="C60" s="1102" t="s">
        <v>842</v>
      </c>
      <c r="D60" s="1102" t="s">
        <v>843</v>
      </c>
      <c r="E60" s="1102" t="s">
        <v>844</v>
      </c>
      <c r="F60" s="1103" t="s">
        <v>336</v>
      </c>
      <c r="G60" s="1102" t="s">
        <v>343</v>
      </c>
      <c r="H60" s="1102" t="s">
        <v>344</v>
      </c>
      <c r="I60" s="3001" t="s">
        <v>845</v>
      </c>
      <c r="J60" s="3002"/>
      <c r="K60" s="3003"/>
    </row>
    <row r="61" spans="1:11" ht="15" x14ac:dyDescent="0.25">
      <c r="A61" s="192"/>
      <c r="B61" s="1102"/>
      <c r="C61" s="1102"/>
      <c r="D61" s="1102" t="s">
        <v>847</v>
      </c>
      <c r="E61" s="1102" t="s">
        <v>848</v>
      </c>
      <c r="F61" s="1102" t="s">
        <v>342</v>
      </c>
      <c r="G61" s="1102" t="s">
        <v>849</v>
      </c>
      <c r="H61" s="1102" t="s">
        <v>846</v>
      </c>
      <c r="I61" s="2161"/>
      <c r="J61" s="2161"/>
      <c r="K61" s="2162"/>
    </row>
    <row r="62" spans="1:11" ht="15" x14ac:dyDescent="0.25">
      <c r="A62" s="194"/>
      <c r="B62" s="1106" t="s">
        <v>351</v>
      </c>
      <c r="C62" s="1106" t="s">
        <v>850</v>
      </c>
      <c r="D62" s="1106" t="s">
        <v>352</v>
      </c>
      <c r="E62" s="1106" t="s">
        <v>350</v>
      </c>
      <c r="F62" s="1106" t="s">
        <v>447</v>
      </c>
      <c r="G62" s="1106" t="s">
        <v>353</v>
      </c>
      <c r="H62" s="1106" t="s">
        <v>354</v>
      </c>
      <c r="I62" s="1107" t="s">
        <v>355</v>
      </c>
      <c r="J62" s="1108" t="s">
        <v>356</v>
      </c>
      <c r="K62" s="1109" t="s">
        <v>357</v>
      </c>
    </row>
    <row r="63" spans="1:11" ht="15" x14ac:dyDescent="0.25">
      <c r="A63" s="1119" t="s">
        <v>358</v>
      </c>
      <c r="B63" s="1120">
        <v>72</v>
      </c>
      <c r="C63" s="1120">
        <v>65.900000000000006</v>
      </c>
      <c r="D63" s="1120">
        <v>852.05000000000007</v>
      </c>
      <c r="E63" s="1972">
        <v>12.929438543247345</v>
      </c>
      <c r="F63" s="1122"/>
      <c r="G63" s="1122"/>
      <c r="H63" s="1122"/>
      <c r="I63" s="1121"/>
      <c r="J63" s="1121"/>
      <c r="K63" s="1123"/>
    </row>
    <row r="64" spans="1:11" ht="14.25" x14ac:dyDescent="0.2">
      <c r="A64" s="1113" t="s">
        <v>359</v>
      </c>
      <c r="B64" s="1004">
        <v>0</v>
      </c>
      <c r="C64" s="1004">
        <v>0</v>
      </c>
      <c r="D64" s="1004">
        <v>0</v>
      </c>
      <c r="E64" s="265">
        <v>0</v>
      </c>
      <c r="F64" s="2648"/>
      <c r="G64" s="1015"/>
      <c r="H64" s="1015"/>
      <c r="I64" s="1116"/>
      <c r="J64" s="1116"/>
      <c r="K64" s="1117"/>
    </row>
    <row r="65" spans="1:11" ht="14.25" x14ac:dyDescent="0.2">
      <c r="A65" s="1113" t="s">
        <v>360</v>
      </c>
      <c r="B65" s="1004">
        <v>2</v>
      </c>
      <c r="C65" s="1004">
        <v>2</v>
      </c>
      <c r="D65" s="1004">
        <v>6</v>
      </c>
      <c r="E65" s="265">
        <v>3</v>
      </c>
      <c r="F65" s="2648" t="s">
        <v>412</v>
      </c>
      <c r="G65" s="1015">
        <v>918000</v>
      </c>
      <c r="H65" s="1015">
        <v>9375666.0280000009</v>
      </c>
      <c r="I65" s="1116"/>
      <c r="J65" s="1116"/>
      <c r="K65" s="1117"/>
    </row>
    <row r="66" spans="1:11" ht="14.25" x14ac:dyDescent="0.2">
      <c r="A66" s="1113" t="s">
        <v>361</v>
      </c>
      <c r="B66" s="1004">
        <v>10</v>
      </c>
      <c r="C66" s="1004">
        <v>8</v>
      </c>
      <c r="D66" s="1004">
        <v>80</v>
      </c>
      <c r="E66" s="265">
        <v>10</v>
      </c>
      <c r="F66" s="2648" t="s">
        <v>412</v>
      </c>
      <c r="G66" s="1015">
        <v>918000</v>
      </c>
      <c r="H66" s="1015">
        <v>9375666.0280000009</v>
      </c>
      <c r="I66" s="1116"/>
      <c r="J66" s="1116"/>
      <c r="K66" s="1117"/>
    </row>
    <row r="67" spans="1:11" ht="14.25" x14ac:dyDescent="0.2">
      <c r="A67" s="1113" t="s">
        <v>362</v>
      </c>
      <c r="B67" s="1004">
        <v>6</v>
      </c>
      <c r="C67" s="1004">
        <v>6</v>
      </c>
      <c r="D67" s="1004">
        <v>36</v>
      </c>
      <c r="E67" s="265">
        <v>6</v>
      </c>
      <c r="F67" s="2648" t="s">
        <v>412</v>
      </c>
      <c r="G67" s="1015">
        <v>918000</v>
      </c>
      <c r="H67" s="1015">
        <v>9375666.0280000009</v>
      </c>
      <c r="I67" s="1116"/>
      <c r="J67" s="1116"/>
      <c r="K67" s="1117"/>
    </row>
    <row r="68" spans="1:11" ht="14.25" x14ac:dyDescent="0.2">
      <c r="A68" s="1113" t="s">
        <v>363</v>
      </c>
      <c r="B68" s="1004">
        <v>20</v>
      </c>
      <c r="C68" s="1004">
        <v>20</v>
      </c>
      <c r="D68" s="1004">
        <v>440</v>
      </c>
      <c r="E68" s="265">
        <v>22</v>
      </c>
      <c r="F68" s="2648" t="s">
        <v>412</v>
      </c>
      <c r="G68" s="1015">
        <v>918000</v>
      </c>
      <c r="H68" s="1015">
        <v>9375666.0280000009</v>
      </c>
      <c r="I68" s="1116"/>
      <c r="J68" s="1116"/>
      <c r="K68" s="1117"/>
    </row>
    <row r="69" spans="1:11" ht="14.25" x14ac:dyDescent="0.2">
      <c r="A69" s="1113" t="s">
        <v>364</v>
      </c>
      <c r="B69" s="1004">
        <v>12</v>
      </c>
      <c r="C69" s="1004">
        <v>11</v>
      </c>
      <c r="D69" s="1004">
        <v>132</v>
      </c>
      <c r="E69" s="265">
        <v>12</v>
      </c>
      <c r="F69" s="2648" t="s">
        <v>412</v>
      </c>
      <c r="G69" s="1015">
        <v>918000</v>
      </c>
      <c r="H69" s="1015">
        <v>9375666.0280000009</v>
      </c>
      <c r="I69" s="1116"/>
      <c r="J69" s="1116"/>
      <c r="K69" s="1117"/>
    </row>
    <row r="70" spans="1:11" ht="14.25" x14ac:dyDescent="0.2">
      <c r="A70" s="1113" t="s">
        <v>365</v>
      </c>
      <c r="B70" s="1004">
        <v>3</v>
      </c>
      <c r="C70" s="1004">
        <v>3</v>
      </c>
      <c r="D70" s="1004">
        <v>36</v>
      </c>
      <c r="E70" s="265">
        <v>12</v>
      </c>
      <c r="F70" s="2648" t="s">
        <v>412</v>
      </c>
      <c r="G70" s="1015">
        <v>918000</v>
      </c>
      <c r="H70" s="1015">
        <v>9375666.0280000009</v>
      </c>
      <c r="I70" s="1116"/>
      <c r="J70" s="1116"/>
      <c r="K70" s="1117"/>
    </row>
    <row r="71" spans="1:11" ht="14.25" x14ac:dyDescent="0.2">
      <c r="A71" s="1113" t="s">
        <v>366</v>
      </c>
      <c r="B71" s="1004">
        <v>5</v>
      </c>
      <c r="C71" s="1004">
        <v>5</v>
      </c>
      <c r="D71" s="1004">
        <v>35</v>
      </c>
      <c r="E71" s="265">
        <v>7</v>
      </c>
      <c r="F71" s="2648" t="s">
        <v>412</v>
      </c>
      <c r="G71" s="1015">
        <v>918000</v>
      </c>
      <c r="H71" s="1015">
        <v>9375666.0280000009</v>
      </c>
      <c r="I71" s="1116"/>
      <c r="J71" s="1116"/>
      <c r="K71" s="1117"/>
    </row>
    <row r="72" spans="1:11" ht="14.25" x14ac:dyDescent="0.2">
      <c r="A72" s="1113" t="s">
        <v>367</v>
      </c>
      <c r="B72" s="1004">
        <v>3</v>
      </c>
      <c r="C72" s="1004">
        <v>2.5</v>
      </c>
      <c r="D72" s="1004">
        <v>10</v>
      </c>
      <c r="E72" s="265">
        <v>4</v>
      </c>
      <c r="F72" s="2648" t="s">
        <v>412</v>
      </c>
      <c r="G72" s="1015">
        <v>918000</v>
      </c>
      <c r="H72" s="1015">
        <v>9375666.0280000009</v>
      </c>
      <c r="I72" s="1116"/>
      <c r="J72" s="1116"/>
      <c r="K72" s="1117"/>
    </row>
    <row r="73" spans="1:11" ht="14.25" x14ac:dyDescent="0.2">
      <c r="A73" s="1113" t="s">
        <v>368</v>
      </c>
      <c r="B73" s="1004">
        <v>4</v>
      </c>
      <c r="C73" s="1004">
        <v>4</v>
      </c>
      <c r="D73" s="1004">
        <v>40</v>
      </c>
      <c r="E73" s="265">
        <v>10</v>
      </c>
      <c r="F73" s="2648" t="s">
        <v>412</v>
      </c>
      <c r="G73" s="1015">
        <v>918000</v>
      </c>
      <c r="H73" s="1015">
        <v>9375666.0280000009</v>
      </c>
      <c r="I73" s="1116"/>
      <c r="J73" s="1116"/>
      <c r="K73" s="1117"/>
    </row>
    <row r="74" spans="1:11" ht="14.25" x14ac:dyDescent="0.2">
      <c r="A74" s="1113" t="s">
        <v>369</v>
      </c>
      <c r="B74" s="1004">
        <v>1</v>
      </c>
      <c r="C74" s="1004">
        <v>0.70000000000000007</v>
      </c>
      <c r="D74" s="1004">
        <v>5.6000000000000005</v>
      </c>
      <c r="E74" s="265">
        <v>8</v>
      </c>
      <c r="F74" s="2648" t="s">
        <v>412</v>
      </c>
      <c r="G74" s="1015">
        <v>918000</v>
      </c>
      <c r="H74" s="1015">
        <v>9375666.0280000009</v>
      </c>
      <c r="I74" s="1116"/>
      <c r="J74" s="1116"/>
      <c r="K74" s="1117"/>
    </row>
    <row r="75" spans="1:11" ht="14.25" x14ac:dyDescent="0.2">
      <c r="A75" s="1113" t="s">
        <v>370</v>
      </c>
      <c r="B75" s="1004">
        <v>2.5</v>
      </c>
      <c r="C75" s="1004">
        <v>2.2000000000000002</v>
      </c>
      <c r="D75" s="1004">
        <v>22</v>
      </c>
      <c r="E75" s="265">
        <v>10</v>
      </c>
      <c r="F75" s="2648" t="s">
        <v>412</v>
      </c>
      <c r="G75" s="1015">
        <v>918000</v>
      </c>
      <c r="H75" s="1015">
        <v>9375666.0280000009</v>
      </c>
      <c r="I75" s="1116"/>
      <c r="J75" s="1116"/>
      <c r="K75" s="1117"/>
    </row>
    <row r="76" spans="1:11" ht="14.25" x14ac:dyDescent="0.2">
      <c r="A76" s="1113" t="s">
        <v>371</v>
      </c>
      <c r="B76" s="1114">
        <v>3.5</v>
      </c>
      <c r="C76" s="1114">
        <v>1.5</v>
      </c>
      <c r="D76" s="1004">
        <v>9.4499999999999993</v>
      </c>
      <c r="E76" s="1573">
        <v>6.3</v>
      </c>
      <c r="F76" s="2648" t="s">
        <v>412</v>
      </c>
      <c r="G76" s="1015">
        <v>918000</v>
      </c>
      <c r="H76" s="1015">
        <v>9375666.0280000009</v>
      </c>
      <c r="I76" s="1116"/>
      <c r="J76" s="1116"/>
      <c r="K76" s="1117"/>
    </row>
    <row r="77" spans="1:11" ht="14.25" x14ac:dyDescent="0.2">
      <c r="A77" s="1113" t="s">
        <v>372</v>
      </c>
      <c r="B77" s="1114">
        <v>0</v>
      </c>
      <c r="C77" s="1114">
        <v>0</v>
      </c>
      <c r="D77" s="1004">
        <v>0</v>
      </c>
      <c r="E77" s="1573">
        <v>0</v>
      </c>
      <c r="F77" s="265"/>
      <c r="G77" s="1015"/>
      <c r="H77" s="1015"/>
      <c r="I77" s="1116"/>
      <c r="J77" s="1116"/>
      <c r="K77" s="1117"/>
    </row>
    <row r="78" spans="1:11" ht="14.25" x14ac:dyDescent="0.2">
      <c r="A78" s="1113" t="s">
        <v>373</v>
      </c>
      <c r="B78" s="1114">
        <v>0</v>
      </c>
      <c r="C78" s="1114">
        <v>0</v>
      </c>
      <c r="D78" s="1004">
        <v>0</v>
      </c>
      <c r="E78" s="1573">
        <v>0</v>
      </c>
      <c r="F78" s="265"/>
      <c r="G78" s="1015"/>
      <c r="H78" s="1015"/>
      <c r="I78" s="1116"/>
      <c r="J78" s="1116"/>
      <c r="K78" s="1117"/>
    </row>
    <row r="79" spans="1:11" ht="15" x14ac:dyDescent="0.25">
      <c r="A79" s="1124" t="s">
        <v>374</v>
      </c>
      <c r="B79" s="1125">
        <v>47</v>
      </c>
      <c r="C79" s="1125">
        <v>45</v>
      </c>
      <c r="D79" s="1125">
        <v>399.8</v>
      </c>
      <c r="E79" s="2647">
        <v>8.8844444444444441</v>
      </c>
      <c r="F79" s="1127"/>
      <c r="G79" s="1128"/>
      <c r="H79" s="1128"/>
      <c r="I79" s="1126"/>
      <c r="J79" s="1126"/>
      <c r="K79" s="1129"/>
    </row>
    <row r="80" spans="1:11" ht="14.25" x14ac:dyDescent="0.2">
      <c r="A80" s="1113" t="s">
        <v>375</v>
      </c>
      <c r="B80" s="1004">
        <v>35</v>
      </c>
      <c r="C80" s="1004">
        <v>33</v>
      </c>
      <c r="D80" s="1004">
        <v>330</v>
      </c>
      <c r="E80" s="265">
        <v>10</v>
      </c>
      <c r="F80" s="2648" t="s">
        <v>412</v>
      </c>
      <c r="G80" s="1015">
        <v>918000</v>
      </c>
      <c r="H80" s="1015">
        <v>9375666.0280000009</v>
      </c>
      <c r="I80" s="1116"/>
      <c r="J80" s="1116"/>
      <c r="K80" s="1117"/>
    </row>
    <row r="81" spans="1:11" ht="14.25" x14ac:dyDescent="0.2">
      <c r="A81" s="1113" t="s">
        <v>376</v>
      </c>
      <c r="B81" s="1004">
        <v>8</v>
      </c>
      <c r="C81" s="1004">
        <v>8</v>
      </c>
      <c r="D81" s="1004">
        <v>44.8</v>
      </c>
      <c r="E81" s="265">
        <v>5.6</v>
      </c>
      <c r="F81" s="2648" t="s">
        <v>412</v>
      </c>
      <c r="G81" s="1015">
        <v>918000</v>
      </c>
      <c r="H81" s="1015">
        <v>9375666.0280000009</v>
      </c>
      <c r="I81" s="1116"/>
      <c r="J81" s="1116"/>
      <c r="K81" s="1117"/>
    </row>
    <row r="82" spans="1:11" ht="14.25" x14ac:dyDescent="0.2">
      <c r="A82" s="1113" t="s">
        <v>377</v>
      </c>
      <c r="B82" s="1004">
        <v>3</v>
      </c>
      <c r="C82" s="1004">
        <v>3</v>
      </c>
      <c r="D82" s="1004">
        <v>15</v>
      </c>
      <c r="E82" s="265">
        <v>5</v>
      </c>
      <c r="F82" s="2648" t="s">
        <v>412</v>
      </c>
      <c r="G82" s="1015">
        <v>918000</v>
      </c>
      <c r="H82" s="1015">
        <v>9375666.0280000009</v>
      </c>
      <c r="I82" s="1116"/>
      <c r="J82" s="1116"/>
      <c r="K82" s="1117"/>
    </row>
    <row r="83" spans="1:11" ht="14.25" x14ac:dyDescent="0.2">
      <c r="A83" s="1113" t="s">
        <v>378</v>
      </c>
      <c r="B83" s="1004">
        <v>1</v>
      </c>
      <c r="C83" s="1004">
        <v>1</v>
      </c>
      <c r="D83" s="1004">
        <v>10</v>
      </c>
      <c r="E83" s="265">
        <v>10</v>
      </c>
      <c r="F83" s="2648" t="s">
        <v>412</v>
      </c>
      <c r="G83" s="1015">
        <v>918000</v>
      </c>
      <c r="H83" s="1015">
        <v>9375666.0280000009</v>
      </c>
      <c r="I83" s="1116"/>
      <c r="J83" s="1116"/>
      <c r="K83" s="1117"/>
    </row>
    <row r="84" spans="1:11" ht="14.25" x14ac:dyDescent="0.2">
      <c r="A84" s="1113" t="s">
        <v>379</v>
      </c>
      <c r="B84" s="1004">
        <v>0</v>
      </c>
      <c r="C84" s="1004">
        <v>0</v>
      </c>
      <c r="D84" s="1004">
        <v>0</v>
      </c>
      <c r="E84" s="1573">
        <v>0</v>
      </c>
      <c r="F84" s="1566"/>
      <c r="G84" s="1015"/>
      <c r="H84" s="1015"/>
      <c r="I84" s="1116"/>
      <c r="J84" s="1116"/>
      <c r="K84" s="1117"/>
    </row>
    <row r="85" spans="1:11" ht="15" x14ac:dyDescent="0.25">
      <c r="A85" s="1124" t="s">
        <v>380</v>
      </c>
      <c r="B85" s="1125">
        <v>85.65</v>
      </c>
      <c r="C85" s="1125">
        <v>80.75</v>
      </c>
      <c r="D85" s="1125">
        <v>1038.5450000000001</v>
      </c>
      <c r="E85" s="2647">
        <v>12.861238390092881</v>
      </c>
      <c r="F85" s="1127"/>
      <c r="G85" s="1128"/>
      <c r="H85" s="1128"/>
      <c r="I85" s="1126"/>
      <c r="J85" s="1126"/>
      <c r="K85" s="1129"/>
    </row>
    <row r="86" spans="1:11" ht="14.25" x14ac:dyDescent="0.2">
      <c r="A86" s="1113" t="s">
        <v>381</v>
      </c>
      <c r="B86" s="1004">
        <v>4.7</v>
      </c>
      <c r="C86" s="1004">
        <v>4.4000000000000004</v>
      </c>
      <c r="D86" s="1004">
        <v>66</v>
      </c>
      <c r="E86" s="265">
        <v>15</v>
      </c>
      <c r="F86" s="2648" t="s">
        <v>412</v>
      </c>
      <c r="G86" s="1015">
        <v>918000</v>
      </c>
      <c r="H86" s="1015">
        <v>9375666.0280000009</v>
      </c>
      <c r="I86" s="1116"/>
      <c r="J86" s="1116"/>
      <c r="K86" s="1117"/>
    </row>
    <row r="87" spans="1:11" ht="14.25" x14ac:dyDescent="0.2">
      <c r="A87" s="1113" t="s">
        <v>382</v>
      </c>
      <c r="B87" s="1004">
        <v>2.1</v>
      </c>
      <c r="C87" s="1004">
        <v>0</v>
      </c>
      <c r="D87" s="1004">
        <v>0</v>
      </c>
      <c r="E87" s="265">
        <v>12.7</v>
      </c>
      <c r="F87" s="2648" t="s">
        <v>412</v>
      </c>
      <c r="G87" s="1015">
        <v>918000</v>
      </c>
      <c r="H87" s="1015">
        <v>9375666.0280000009</v>
      </c>
      <c r="I87" s="1116"/>
      <c r="J87" s="1116"/>
      <c r="K87" s="1117"/>
    </row>
    <row r="88" spans="1:11" ht="14.25" x14ac:dyDescent="0.2">
      <c r="A88" s="1113" t="s">
        <v>383</v>
      </c>
      <c r="B88" s="1004">
        <v>0</v>
      </c>
      <c r="C88" s="1004">
        <v>0</v>
      </c>
      <c r="D88" s="1004">
        <v>0</v>
      </c>
      <c r="E88" s="265">
        <v>0</v>
      </c>
      <c r="F88" s="265"/>
      <c r="G88" s="1015"/>
      <c r="H88" s="1015"/>
      <c r="I88" s="1116"/>
      <c r="J88" s="1116"/>
      <c r="K88" s="1117"/>
    </row>
    <row r="89" spans="1:11" ht="14.25" x14ac:dyDescent="0.2">
      <c r="A89" s="1113" t="s">
        <v>384</v>
      </c>
      <c r="B89" s="1004">
        <v>11</v>
      </c>
      <c r="C89" s="1004">
        <v>11</v>
      </c>
      <c r="D89" s="1004">
        <v>129.80000000000001</v>
      </c>
      <c r="E89" s="265">
        <v>11.8</v>
      </c>
      <c r="F89" s="2648" t="s">
        <v>412</v>
      </c>
      <c r="G89" s="1015">
        <v>918000</v>
      </c>
      <c r="H89" s="1015">
        <v>9375666.0280000009</v>
      </c>
      <c r="I89" s="1116"/>
      <c r="J89" s="1116"/>
      <c r="K89" s="1117"/>
    </row>
    <row r="90" spans="1:11" ht="14.25" x14ac:dyDescent="0.2">
      <c r="A90" s="1113" t="s">
        <v>385</v>
      </c>
      <c r="B90" s="1004">
        <v>17.350000000000001</v>
      </c>
      <c r="C90" s="1004">
        <v>17.350000000000001</v>
      </c>
      <c r="D90" s="1004">
        <v>220.345</v>
      </c>
      <c r="E90" s="265">
        <v>12.7</v>
      </c>
      <c r="F90" s="2648" t="s">
        <v>412</v>
      </c>
      <c r="G90" s="1015">
        <v>918000</v>
      </c>
      <c r="H90" s="1015">
        <v>9375666.0280000009</v>
      </c>
      <c r="I90" s="1116"/>
      <c r="J90" s="1116"/>
      <c r="K90" s="1117"/>
    </row>
    <row r="91" spans="1:11" ht="14.25" x14ac:dyDescent="0.2">
      <c r="A91" s="1113" t="s">
        <v>386</v>
      </c>
      <c r="B91" s="1004">
        <v>7</v>
      </c>
      <c r="C91" s="1004">
        <v>6</v>
      </c>
      <c r="D91" s="1004">
        <v>96</v>
      </c>
      <c r="E91" s="265">
        <v>16</v>
      </c>
      <c r="F91" s="2648" t="s">
        <v>412</v>
      </c>
      <c r="G91" s="1015">
        <v>918000</v>
      </c>
      <c r="H91" s="1015">
        <v>9375666.0280000009</v>
      </c>
      <c r="I91" s="1116"/>
      <c r="J91" s="1116"/>
      <c r="K91" s="1117"/>
    </row>
    <row r="92" spans="1:11" ht="14.25" x14ac:dyDescent="0.2">
      <c r="A92" s="1113" t="s">
        <v>387</v>
      </c>
      <c r="B92" s="1004">
        <v>11</v>
      </c>
      <c r="C92" s="1004">
        <v>10</v>
      </c>
      <c r="D92" s="1004">
        <v>120</v>
      </c>
      <c r="E92" s="265">
        <v>12</v>
      </c>
      <c r="F92" s="2648" t="s">
        <v>412</v>
      </c>
      <c r="G92" s="1015">
        <v>918000</v>
      </c>
      <c r="H92" s="1015">
        <v>9375666.0280000009</v>
      </c>
      <c r="I92" s="1116"/>
      <c r="J92" s="1116"/>
      <c r="K92" s="1117"/>
    </row>
    <row r="93" spans="1:11" ht="14.25" x14ac:dyDescent="0.2">
      <c r="A93" s="1113" t="s">
        <v>388</v>
      </c>
      <c r="B93" s="1114">
        <v>32.5</v>
      </c>
      <c r="C93" s="1114">
        <v>32</v>
      </c>
      <c r="D93" s="1004">
        <v>406.4</v>
      </c>
      <c r="E93" s="1573">
        <v>12.7</v>
      </c>
      <c r="F93" s="2648" t="s">
        <v>412</v>
      </c>
      <c r="G93" s="1015">
        <v>918000</v>
      </c>
      <c r="H93" s="1015">
        <v>9375666.0280000009</v>
      </c>
      <c r="I93" s="1116"/>
      <c r="J93" s="1116"/>
      <c r="K93" s="1117"/>
    </row>
    <row r="94" spans="1:11" ht="15" x14ac:dyDescent="0.25">
      <c r="A94" s="1124" t="s">
        <v>389</v>
      </c>
      <c r="B94" s="1125">
        <v>258.8</v>
      </c>
      <c r="C94" s="1125">
        <v>226.8</v>
      </c>
      <c r="D94" s="1125">
        <v>1721.35</v>
      </c>
      <c r="E94" s="2647">
        <v>7.5897266313932974</v>
      </c>
      <c r="F94" s="1127"/>
      <c r="G94" s="1128"/>
      <c r="H94" s="1128"/>
      <c r="I94" s="1126"/>
      <c r="J94" s="1126"/>
      <c r="K94" s="1129"/>
    </row>
    <row r="95" spans="1:11" ht="14.25" x14ac:dyDescent="0.2">
      <c r="A95" s="1113" t="s">
        <v>390</v>
      </c>
      <c r="B95" s="1004">
        <v>45</v>
      </c>
      <c r="C95" s="1004">
        <v>40</v>
      </c>
      <c r="D95" s="1004">
        <v>248</v>
      </c>
      <c r="E95" s="265">
        <v>6.2</v>
      </c>
      <c r="F95" s="2648" t="s">
        <v>412</v>
      </c>
      <c r="G95" s="1015">
        <v>918000</v>
      </c>
      <c r="H95" s="1015">
        <v>9375666.0280000009</v>
      </c>
      <c r="I95" s="1116"/>
      <c r="J95" s="1116"/>
      <c r="K95" s="1117"/>
    </row>
    <row r="96" spans="1:11" ht="14.25" x14ac:dyDescent="0.2">
      <c r="A96" s="1113" t="s">
        <v>391</v>
      </c>
      <c r="B96" s="1004">
        <v>100</v>
      </c>
      <c r="C96" s="1004">
        <v>85</v>
      </c>
      <c r="D96" s="1004">
        <v>765</v>
      </c>
      <c r="E96" s="265">
        <v>9</v>
      </c>
      <c r="F96" s="2648" t="s">
        <v>412</v>
      </c>
      <c r="G96" s="1015">
        <v>918000</v>
      </c>
      <c r="H96" s="1015">
        <v>9375666.0280000009</v>
      </c>
      <c r="I96" s="1116"/>
      <c r="J96" s="1116"/>
      <c r="K96" s="1117"/>
    </row>
    <row r="97" spans="1:11" ht="14.25" x14ac:dyDescent="0.2">
      <c r="A97" s="1113" t="s">
        <v>392</v>
      </c>
      <c r="B97" s="1004">
        <v>14.3</v>
      </c>
      <c r="C97" s="1004">
        <v>14.3</v>
      </c>
      <c r="D97" s="1004">
        <v>50.050000000000004</v>
      </c>
      <c r="E97" s="265">
        <v>3.5</v>
      </c>
      <c r="F97" s="2648" t="s">
        <v>412</v>
      </c>
      <c r="G97" s="1015">
        <v>918000</v>
      </c>
      <c r="H97" s="1015">
        <v>9375666.0280000009</v>
      </c>
      <c r="I97" s="1116"/>
      <c r="J97" s="1116"/>
      <c r="K97" s="1117"/>
    </row>
    <row r="98" spans="1:11" ht="14.25" x14ac:dyDescent="0.2">
      <c r="A98" s="1113" t="s">
        <v>393</v>
      </c>
      <c r="B98" s="1004">
        <v>10</v>
      </c>
      <c r="C98" s="1004">
        <v>9</v>
      </c>
      <c r="D98" s="1004">
        <v>63</v>
      </c>
      <c r="E98" s="265">
        <v>7</v>
      </c>
      <c r="F98" s="2648" t="s">
        <v>412</v>
      </c>
      <c r="G98" s="1015">
        <v>918000</v>
      </c>
      <c r="H98" s="1015">
        <v>9375666.0280000009</v>
      </c>
      <c r="I98" s="1116"/>
      <c r="J98" s="1116"/>
      <c r="K98" s="1117"/>
    </row>
    <row r="99" spans="1:11" ht="14.25" x14ac:dyDescent="0.2">
      <c r="A99" s="1113" t="s">
        <v>394</v>
      </c>
      <c r="B99" s="1004">
        <v>14</v>
      </c>
      <c r="C99" s="1004">
        <v>14</v>
      </c>
      <c r="D99" s="1004">
        <v>140</v>
      </c>
      <c r="E99" s="265">
        <v>10</v>
      </c>
      <c r="F99" s="2648" t="s">
        <v>412</v>
      </c>
      <c r="G99" s="1015">
        <v>918000</v>
      </c>
      <c r="H99" s="1015">
        <v>9375666.0280000009</v>
      </c>
      <c r="I99" s="1116"/>
      <c r="J99" s="1116"/>
      <c r="K99" s="1117"/>
    </row>
    <row r="100" spans="1:11" ht="14.25" x14ac:dyDescent="0.2">
      <c r="A100" s="1113" t="s">
        <v>395</v>
      </c>
      <c r="B100" s="1004">
        <v>33</v>
      </c>
      <c r="C100" s="1004">
        <v>24</v>
      </c>
      <c r="D100" s="1004">
        <v>124.80000000000001</v>
      </c>
      <c r="E100" s="265">
        <v>5.2</v>
      </c>
      <c r="F100" s="2648" t="s">
        <v>412</v>
      </c>
      <c r="G100" s="1015">
        <v>918000</v>
      </c>
      <c r="H100" s="1015">
        <v>9375666.0280000009</v>
      </c>
      <c r="I100" s="1116"/>
      <c r="J100" s="1116"/>
      <c r="K100" s="1117"/>
    </row>
    <row r="101" spans="1:11" ht="14.25" x14ac:dyDescent="0.2">
      <c r="A101" s="1113" t="s">
        <v>396</v>
      </c>
      <c r="B101" s="1004">
        <v>2.5</v>
      </c>
      <c r="C101" s="1004">
        <v>2.5</v>
      </c>
      <c r="D101" s="1004">
        <v>16.5</v>
      </c>
      <c r="E101" s="265">
        <v>6.6</v>
      </c>
      <c r="F101" s="2648" t="s">
        <v>412</v>
      </c>
      <c r="G101" s="1015">
        <v>918000</v>
      </c>
      <c r="H101" s="1015">
        <v>9375666.0280000009</v>
      </c>
      <c r="I101" s="1116"/>
      <c r="J101" s="1116"/>
      <c r="K101" s="1117"/>
    </row>
    <row r="102" spans="1:11" ht="14.25" x14ac:dyDescent="0.2">
      <c r="A102" s="1113" t="s">
        <v>397</v>
      </c>
      <c r="B102" s="1004">
        <v>34</v>
      </c>
      <c r="C102" s="1004">
        <v>32</v>
      </c>
      <c r="D102" s="1004">
        <v>224</v>
      </c>
      <c r="E102" s="265">
        <v>7</v>
      </c>
      <c r="F102" s="2648" t="s">
        <v>412</v>
      </c>
      <c r="G102" s="1015">
        <v>918000</v>
      </c>
      <c r="H102" s="1015">
        <v>9375666.0280000009</v>
      </c>
      <c r="I102" s="1116"/>
      <c r="J102" s="1116"/>
      <c r="K102" s="1117"/>
    </row>
    <row r="103" spans="1:11" ht="14.25" x14ac:dyDescent="0.2">
      <c r="A103" s="1110" t="s">
        <v>398</v>
      </c>
      <c r="B103" s="1004">
        <v>6</v>
      </c>
      <c r="C103" s="1004">
        <v>6</v>
      </c>
      <c r="D103" s="1004">
        <v>90</v>
      </c>
      <c r="E103" s="265">
        <v>15</v>
      </c>
      <c r="F103" s="2648" t="s">
        <v>412</v>
      </c>
      <c r="G103" s="1015">
        <v>918000</v>
      </c>
      <c r="H103" s="1015">
        <v>9375666.0280000009</v>
      </c>
      <c r="I103" s="1111"/>
      <c r="J103" s="1111"/>
      <c r="K103" s="1112"/>
    </row>
    <row r="104" spans="1:11" ht="15.75" thickBot="1" x14ac:dyDescent="0.3">
      <c r="A104" s="1130" t="s">
        <v>399</v>
      </c>
      <c r="B104" s="1131">
        <v>463.45000000000005</v>
      </c>
      <c r="C104" s="1131">
        <v>418.45000000000005</v>
      </c>
      <c r="D104" s="1567">
        <v>4011.7450000000003</v>
      </c>
      <c r="E104" s="1570">
        <v>9.5871549766997255</v>
      </c>
      <c r="F104" s="1576" t="s">
        <v>412</v>
      </c>
      <c r="G104" s="1568">
        <v>918000</v>
      </c>
      <c r="H104" s="1568">
        <v>9375666.027999999</v>
      </c>
      <c r="I104" s="1136"/>
      <c r="J104" s="1136"/>
      <c r="K104" s="1137"/>
    </row>
    <row r="105" spans="1:11" x14ac:dyDescent="0.2">
      <c r="A105" s="7" t="s">
        <v>1904</v>
      </c>
      <c r="B105" s="8"/>
      <c r="C105" s="8"/>
      <c r="D105" s="8"/>
      <c r="E105" s="9"/>
      <c r="F105" s="10"/>
      <c r="G105" s="11"/>
      <c r="H105" s="8"/>
      <c r="I105" s="196"/>
      <c r="J105" s="196"/>
      <c r="K105" s="196"/>
    </row>
    <row r="106" spans="1:11" x14ac:dyDescent="0.2">
      <c r="A106" s="6"/>
      <c r="D106" s="195"/>
      <c r="E106" s="196"/>
      <c r="F106" s="195"/>
      <c r="G106" s="195"/>
      <c r="H106" s="195"/>
      <c r="I106" s="196"/>
      <c r="J106" s="196"/>
      <c r="K106" s="196"/>
    </row>
    <row r="107" spans="1:11" ht="14.25" x14ac:dyDescent="0.2">
      <c r="A107" s="47"/>
      <c r="D107" s="195"/>
      <c r="E107" s="196"/>
      <c r="F107" s="195"/>
      <c r="G107" s="195"/>
      <c r="H107" s="195"/>
      <c r="I107" s="196"/>
      <c r="J107" s="196"/>
      <c r="K107" s="196"/>
    </row>
    <row r="108" spans="1:11" x14ac:dyDescent="0.2">
      <c r="A108" s="3004" t="s">
        <v>1922</v>
      </c>
      <c r="B108" s="2705"/>
      <c r="C108" s="2705"/>
      <c r="D108" s="2705"/>
      <c r="E108" s="2705"/>
      <c r="F108" s="2705"/>
      <c r="G108" s="2705"/>
      <c r="H108" s="2705"/>
      <c r="I108" s="2705"/>
      <c r="J108" s="2705"/>
      <c r="K108" s="2705"/>
    </row>
    <row r="109" spans="1:11" ht="15" x14ac:dyDescent="0.25">
      <c r="A109" s="27"/>
      <c r="B109" s="3"/>
      <c r="C109" s="3"/>
      <c r="D109" s="197"/>
      <c r="E109" s="198"/>
      <c r="F109" s="199"/>
      <c r="G109" s="199"/>
      <c r="H109" s="199"/>
      <c r="I109" s="198"/>
      <c r="J109" s="198"/>
      <c r="K109" s="198"/>
    </row>
    <row r="110" spans="1:11" ht="15.75" thickBot="1" x14ac:dyDescent="0.3">
      <c r="A110" s="27" t="s">
        <v>853</v>
      </c>
      <c r="B110" s="3"/>
      <c r="C110" s="3"/>
      <c r="D110" s="197"/>
      <c r="E110" s="198"/>
      <c r="F110" s="199"/>
      <c r="G110" s="199"/>
      <c r="H110" s="199"/>
      <c r="I110" s="198"/>
      <c r="J110" s="198"/>
      <c r="K110" s="198"/>
    </row>
    <row r="111" spans="1:11" ht="15.75" thickBot="1" x14ac:dyDescent="0.3">
      <c r="A111" s="191"/>
      <c r="B111" s="3005" t="s">
        <v>1923</v>
      </c>
      <c r="C111" s="3006"/>
      <c r="D111" s="3006"/>
      <c r="E111" s="3006"/>
      <c r="F111" s="3006"/>
      <c r="G111" s="3006"/>
      <c r="H111" s="3006"/>
      <c r="I111" s="3006"/>
      <c r="J111" s="3006"/>
      <c r="K111" s="3007"/>
    </row>
    <row r="112" spans="1:11" ht="15" x14ac:dyDescent="0.25">
      <c r="A112" s="192"/>
      <c r="B112" s="3008" t="s">
        <v>335</v>
      </c>
      <c r="C112" s="3009"/>
      <c r="D112" s="1101"/>
      <c r="E112" s="1102"/>
      <c r="F112" s="1101"/>
      <c r="G112" s="1101"/>
      <c r="H112" s="1101"/>
      <c r="I112" s="3010" t="s">
        <v>840</v>
      </c>
      <c r="J112" s="3011"/>
      <c r="K112" s="3012"/>
    </row>
    <row r="113" spans="1:11" ht="15" x14ac:dyDescent="0.25">
      <c r="A113" s="193" t="s">
        <v>334</v>
      </c>
      <c r="B113" s="1102" t="s">
        <v>841</v>
      </c>
      <c r="C113" s="1102" t="s">
        <v>842</v>
      </c>
      <c r="D113" s="1102" t="s">
        <v>843</v>
      </c>
      <c r="E113" s="1102" t="s">
        <v>844</v>
      </c>
      <c r="F113" s="1103" t="s">
        <v>336</v>
      </c>
      <c r="G113" s="1102" t="s">
        <v>343</v>
      </c>
      <c r="H113" s="1102" t="s">
        <v>344</v>
      </c>
      <c r="I113" s="3001" t="s">
        <v>845</v>
      </c>
      <c r="J113" s="3002"/>
      <c r="K113" s="3003"/>
    </row>
    <row r="114" spans="1:11" ht="15" x14ac:dyDescent="0.25">
      <c r="A114" s="192"/>
      <c r="B114" s="1102"/>
      <c r="C114" s="1102"/>
      <c r="D114" s="1102" t="s">
        <v>847</v>
      </c>
      <c r="E114" s="1102" t="s">
        <v>848</v>
      </c>
      <c r="F114" s="1102" t="s">
        <v>342</v>
      </c>
      <c r="G114" s="1102" t="s">
        <v>849</v>
      </c>
      <c r="H114" s="1102" t="s">
        <v>846</v>
      </c>
      <c r="I114" s="2161"/>
      <c r="J114" s="2161"/>
      <c r="K114" s="2162"/>
    </row>
    <row r="115" spans="1:11" ht="15" x14ac:dyDescent="0.25">
      <c r="A115" s="194"/>
      <c r="B115" s="1106" t="s">
        <v>351</v>
      </c>
      <c r="C115" s="1106" t="s">
        <v>850</v>
      </c>
      <c r="D115" s="1106" t="s">
        <v>352</v>
      </c>
      <c r="E115" s="1106" t="s">
        <v>350</v>
      </c>
      <c r="F115" s="1106" t="s">
        <v>447</v>
      </c>
      <c r="G115" s="1106" t="s">
        <v>353</v>
      </c>
      <c r="H115" s="1106" t="s">
        <v>354</v>
      </c>
      <c r="I115" s="1107" t="s">
        <v>355</v>
      </c>
      <c r="J115" s="1108" t="s">
        <v>356</v>
      </c>
      <c r="K115" s="1109" t="s">
        <v>357</v>
      </c>
    </row>
    <row r="116" spans="1:11" ht="15" x14ac:dyDescent="0.25">
      <c r="A116" s="1119" t="s">
        <v>358</v>
      </c>
      <c r="B116" s="1120">
        <v>48</v>
      </c>
      <c r="C116" s="1120">
        <v>45.3</v>
      </c>
      <c r="D116" s="1120">
        <v>398.55</v>
      </c>
      <c r="E116" s="1972">
        <v>8.798013245033113</v>
      </c>
      <c r="F116" s="1122"/>
      <c r="G116" s="1122"/>
      <c r="H116" s="1122"/>
      <c r="I116" s="1121"/>
      <c r="J116" s="1121"/>
      <c r="K116" s="1123"/>
    </row>
    <row r="117" spans="1:11" ht="14.25" x14ac:dyDescent="0.2">
      <c r="A117" s="1113" t="s">
        <v>359</v>
      </c>
      <c r="B117" s="1004">
        <v>5</v>
      </c>
      <c r="C117" s="1004">
        <v>5</v>
      </c>
      <c r="D117" s="1004">
        <v>40</v>
      </c>
      <c r="E117" s="265">
        <v>8</v>
      </c>
      <c r="F117" s="2649" t="s">
        <v>1411</v>
      </c>
      <c r="G117" s="1015">
        <v>1310000</v>
      </c>
      <c r="H117" s="1015">
        <v>15345432.496000001</v>
      </c>
      <c r="I117" s="1116"/>
      <c r="J117" s="1116"/>
      <c r="K117" s="1117"/>
    </row>
    <row r="118" spans="1:11" ht="14.25" x14ac:dyDescent="0.2">
      <c r="A118" s="1113" t="s">
        <v>360</v>
      </c>
      <c r="B118" s="1004">
        <v>6</v>
      </c>
      <c r="C118" s="1004">
        <v>6</v>
      </c>
      <c r="D118" s="1004">
        <v>51</v>
      </c>
      <c r="E118" s="265">
        <v>8.5</v>
      </c>
      <c r="F118" s="2649" t="s">
        <v>1411</v>
      </c>
      <c r="G118" s="1015">
        <v>1310000</v>
      </c>
      <c r="H118" s="1015">
        <v>15345432.496000001</v>
      </c>
      <c r="I118" s="1116"/>
      <c r="J118" s="1116"/>
      <c r="K118" s="1117"/>
    </row>
    <row r="119" spans="1:11" ht="14.25" x14ac:dyDescent="0.2">
      <c r="A119" s="2293" t="s">
        <v>361</v>
      </c>
      <c r="B119" s="1004">
        <v>10</v>
      </c>
      <c r="C119" s="1004">
        <v>8</v>
      </c>
      <c r="D119" s="1004">
        <v>56</v>
      </c>
      <c r="E119" s="265">
        <v>7</v>
      </c>
      <c r="F119" s="2649" t="s">
        <v>1411</v>
      </c>
      <c r="G119" s="1015">
        <v>1310000</v>
      </c>
      <c r="H119" s="1015">
        <v>15345432.496000001</v>
      </c>
      <c r="I119" s="1116"/>
      <c r="J119" s="1116"/>
      <c r="K119" s="1117"/>
    </row>
    <row r="120" spans="1:11" ht="14.25" x14ac:dyDescent="0.2">
      <c r="A120" s="2293" t="s">
        <v>362</v>
      </c>
      <c r="B120" s="1004">
        <v>3</v>
      </c>
      <c r="C120" s="1004">
        <v>3</v>
      </c>
      <c r="D120" s="1004">
        <v>24</v>
      </c>
      <c r="E120" s="265">
        <v>8</v>
      </c>
      <c r="F120" s="2649" t="s">
        <v>1411</v>
      </c>
      <c r="G120" s="1015">
        <v>1310000</v>
      </c>
      <c r="H120" s="1015">
        <v>15345432.496000001</v>
      </c>
      <c r="I120" s="1116"/>
      <c r="J120" s="1116"/>
      <c r="K120" s="1117"/>
    </row>
    <row r="121" spans="1:11" ht="14.25" x14ac:dyDescent="0.2">
      <c r="A121" s="2293" t="s">
        <v>363</v>
      </c>
      <c r="B121" s="1004">
        <v>12</v>
      </c>
      <c r="C121" s="1004">
        <v>12</v>
      </c>
      <c r="D121" s="1004">
        <v>120</v>
      </c>
      <c r="E121" s="265">
        <v>10</v>
      </c>
      <c r="F121" s="2649" t="s">
        <v>1411</v>
      </c>
      <c r="G121" s="1015">
        <v>1310000</v>
      </c>
      <c r="H121" s="1015">
        <v>15345432.496000001</v>
      </c>
      <c r="I121" s="1116"/>
      <c r="J121" s="1116"/>
      <c r="K121" s="1117"/>
    </row>
    <row r="122" spans="1:11" ht="14.25" x14ac:dyDescent="0.2">
      <c r="A122" s="2293" t="s">
        <v>364</v>
      </c>
      <c r="B122" s="1004">
        <v>3</v>
      </c>
      <c r="C122" s="1004">
        <v>3</v>
      </c>
      <c r="D122" s="1004">
        <v>21</v>
      </c>
      <c r="E122" s="265">
        <v>7</v>
      </c>
      <c r="F122" s="2649" t="s">
        <v>1411</v>
      </c>
      <c r="G122" s="1015">
        <v>1310000</v>
      </c>
      <c r="H122" s="1015">
        <v>15345432.496000001</v>
      </c>
      <c r="I122" s="1116"/>
      <c r="J122" s="1116"/>
      <c r="K122" s="1117"/>
    </row>
    <row r="123" spans="1:11" ht="14.25" x14ac:dyDescent="0.2">
      <c r="A123" s="2293" t="s">
        <v>365</v>
      </c>
      <c r="B123" s="1114">
        <v>1</v>
      </c>
      <c r="C123" s="1114">
        <v>1</v>
      </c>
      <c r="D123" s="1004">
        <v>8</v>
      </c>
      <c r="E123" s="1573">
        <v>8</v>
      </c>
      <c r="F123" s="2649" t="s">
        <v>1411</v>
      </c>
      <c r="G123" s="1015">
        <v>1310000</v>
      </c>
      <c r="H123" s="1015">
        <v>15345432.496000001</v>
      </c>
      <c r="I123" s="1116"/>
      <c r="J123" s="1116"/>
      <c r="K123" s="1117"/>
    </row>
    <row r="124" spans="1:11" ht="14.25" x14ac:dyDescent="0.2">
      <c r="A124" s="2293" t="s">
        <v>366</v>
      </c>
      <c r="B124" s="1114">
        <v>0.5</v>
      </c>
      <c r="C124" s="1114">
        <v>0.5</v>
      </c>
      <c r="D124" s="1004">
        <v>3.5</v>
      </c>
      <c r="E124" s="1573">
        <v>7</v>
      </c>
      <c r="F124" s="2649" t="s">
        <v>1411</v>
      </c>
      <c r="G124" s="1015">
        <v>1310000</v>
      </c>
      <c r="H124" s="1015">
        <v>15345432.496000001</v>
      </c>
      <c r="I124" s="1116"/>
      <c r="J124" s="1116"/>
      <c r="K124" s="1117"/>
    </row>
    <row r="125" spans="1:11" ht="14.25" x14ac:dyDescent="0.2">
      <c r="A125" s="2293" t="s">
        <v>367</v>
      </c>
      <c r="B125" s="1114">
        <v>0.5</v>
      </c>
      <c r="C125" s="1114">
        <v>0.5</v>
      </c>
      <c r="D125" s="1004">
        <v>10</v>
      </c>
      <c r="E125" s="1573">
        <v>20</v>
      </c>
      <c r="F125" s="2649" t="s">
        <v>1411</v>
      </c>
      <c r="G125" s="1015">
        <v>1310000</v>
      </c>
      <c r="H125" s="1015">
        <v>15345432.496000001</v>
      </c>
      <c r="I125" s="1116"/>
      <c r="J125" s="1116"/>
      <c r="K125" s="1117"/>
    </row>
    <row r="126" spans="1:11" ht="14.25" x14ac:dyDescent="0.2">
      <c r="A126" s="2293" t="s">
        <v>368</v>
      </c>
      <c r="B126" s="1114">
        <v>0</v>
      </c>
      <c r="C126" s="1114">
        <v>0</v>
      </c>
      <c r="D126" s="1004">
        <v>0</v>
      </c>
      <c r="E126" s="1573">
        <v>0</v>
      </c>
      <c r="F126" s="1578"/>
      <c r="G126" s="1015"/>
      <c r="H126" s="1015"/>
      <c r="I126" s="1116"/>
      <c r="J126" s="1116"/>
      <c r="K126" s="1117"/>
    </row>
    <row r="127" spans="1:11" ht="14.25" x14ac:dyDescent="0.2">
      <c r="A127" s="2293" t="s">
        <v>369</v>
      </c>
      <c r="B127" s="1114">
        <v>5</v>
      </c>
      <c r="C127" s="1114">
        <v>4.3000000000000007</v>
      </c>
      <c r="D127" s="1004">
        <v>36.550000000000004</v>
      </c>
      <c r="E127" s="1573">
        <v>8.5</v>
      </c>
      <c r="F127" s="2649" t="s">
        <v>1411</v>
      </c>
      <c r="G127" s="1015">
        <v>1310000</v>
      </c>
      <c r="H127" s="1015">
        <v>15345432.496000001</v>
      </c>
      <c r="I127" s="1116"/>
      <c r="J127" s="1116"/>
      <c r="K127" s="1117"/>
    </row>
    <row r="128" spans="1:11" ht="14.25" x14ac:dyDescent="0.2">
      <c r="A128" s="1113" t="s">
        <v>370</v>
      </c>
      <c r="B128" s="1114">
        <v>1</v>
      </c>
      <c r="C128" s="1114">
        <v>1</v>
      </c>
      <c r="D128" s="1004">
        <v>20</v>
      </c>
      <c r="E128" s="1573">
        <v>20</v>
      </c>
      <c r="F128" s="2649" t="s">
        <v>1411</v>
      </c>
      <c r="G128" s="1015">
        <v>1310000</v>
      </c>
      <c r="H128" s="1015">
        <v>15345432.496000001</v>
      </c>
      <c r="I128" s="1116"/>
      <c r="J128" s="1116"/>
      <c r="K128" s="1117"/>
    </row>
    <row r="129" spans="1:11" ht="14.25" x14ac:dyDescent="0.2">
      <c r="A129" s="1113" t="s">
        <v>371</v>
      </c>
      <c r="B129" s="1114">
        <v>1</v>
      </c>
      <c r="C129" s="1114">
        <v>1</v>
      </c>
      <c r="D129" s="1004">
        <v>8.5</v>
      </c>
      <c r="E129" s="1573">
        <v>8.5</v>
      </c>
      <c r="F129" s="2649" t="s">
        <v>1411</v>
      </c>
      <c r="G129" s="1015">
        <v>1310000</v>
      </c>
      <c r="H129" s="1015">
        <v>15345432.496000001</v>
      </c>
      <c r="I129" s="1116"/>
      <c r="J129" s="1116"/>
      <c r="K129" s="1117"/>
    </row>
    <row r="130" spans="1:11" ht="14.25" x14ac:dyDescent="0.2">
      <c r="A130" s="1113" t="s">
        <v>372</v>
      </c>
      <c r="B130" s="1114">
        <v>0</v>
      </c>
      <c r="C130" s="1114">
        <v>0</v>
      </c>
      <c r="D130" s="1004">
        <v>0</v>
      </c>
      <c r="E130" s="1573">
        <v>0</v>
      </c>
      <c r="F130" s="1578"/>
      <c r="G130" s="1015"/>
      <c r="H130" s="1015"/>
      <c r="I130" s="1116"/>
      <c r="J130" s="1116"/>
      <c r="K130" s="1117"/>
    </row>
    <row r="131" spans="1:11" ht="14.25" x14ac:dyDescent="0.2">
      <c r="A131" s="1113" t="s">
        <v>373</v>
      </c>
      <c r="B131" s="1114">
        <v>0</v>
      </c>
      <c r="C131" s="1114">
        <v>0</v>
      </c>
      <c r="D131" s="1004">
        <v>0</v>
      </c>
      <c r="E131" s="1573">
        <v>0</v>
      </c>
      <c r="F131" s="1578"/>
      <c r="G131" s="1015"/>
      <c r="H131" s="1015"/>
      <c r="I131" s="1116"/>
      <c r="J131" s="1116"/>
      <c r="K131" s="1117"/>
    </row>
    <row r="132" spans="1:11" ht="15" x14ac:dyDescent="0.25">
      <c r="A132" s="1124" t="s">
        <v>374</v>
      </c>
      <c r="B132" s="1125">
        <v>39</v>
      </c>
      <c r="C132" s="1125">
        <v>46.8</v>
      </c>
      <c r="D132" s="1125">
        <v>573.6</v>
      </c>
      <c r="E132" s="2647">
        <v>12.256410256410257</v>
      </c>
      <c r="F132" s="2650"/>
      <c r="G132" s="1128"/>
      <c r="H132" s="1128"/>
      <c r="I132" s="1126"/>
      <c r="J132" s="1126"/>
      <c r="K132" s="1129"/>
    </row>
    <row r="133" spans="1:11" ht="14.25" x14ac:dyDescent="0.2">
      <c r="A133" s="2293" t="s">
        <v>375</v>
      </c>
      <c r="B133" s="1004">
        <v>34</v>
      </c>
      <c r="C133" s="1004">
        <v>42</v>
      </c>
      <c r="D133" s="1004">
        <v>504</v>
      </c>
      <c r="E133" s="265">
        <v>12</v>
      </c>
      <c r="F133" s="2649" t="s">
        <v>1411</v>
      </c>
      <c r="G133" s="1015">
        <v>1310000</v>
      </c>
      <c r="H133" s="1015">
        <v>15345432.496000001</v>
      </c>
      <c r="I133" s="1116"/>
      <c r="J133" s="1116"/>
      <c r="K133" s="1117"/>
    </row>
    <row r="134" spans="1:11" ht="14.25" x14ac:dyDescent="0.2">
      <c r="A134" s="2293" t="s">
        <v>376</v>
      </c>
      <c r="B134" s="1004">
        <v>0</v>
      </c>
      <c r="C134" s="1004">
        <v>0</v>
      </c>
      <c r="D134" s="1004">
        <v>0</v>
      </c>
      <c r="E134" s="265">
        <v>0</v>
      </c>
      <c r="F134" s="2649"/>
      <c r="G134" s="1015"/>
      <c r="H134" s="1015"/>
      <c r="I134" s="1116"/>
      <c r="J134" s="1116"/>
      <c r="K134" s="1117"/>
    </row>
    <row r="135" spans="1:11" ht="14.25" x14ac:dyDescent="0.2">
      <c r="A135" s="2293" t="s">
        <v>377</v>
      </c>
      <c r="B135" s="1114">
        <v>5</v>
      </c>
      <c r="C135" s="1114">
        <v>4.8</v>
      </c>
      <c r="D135" s="1004">
        <v>69.599999999999994</v>
      </c>
      <c r="E135" s="1573">
        <v>14.5</v>
      </c>
      <c r="F135" s="2649" t="s">
        <v>1411</v>
      </c>
      <c r="G135" s="1015">
        <v>1310000</v>
      </c>
      <c r="H135" s="1015">
        <v>15345432.496000001</v>
      </c>
      <c r="I135" s="1116"/>
      <c r="J135" s="1116"/>
      <c r="K135" s="1117"/>
    </row>
    <row r="136" spans="1:11" ht="14.25" x14ac:dyDescent="0.2">
      <c r="A136" s="2293" t="s">
        <v>378</v>
      </c>
      <c r="B136" s="1114">
        <v>0</v>
      </c>
      <c r="C136" s="1114">
        <v>0</v>
      </c>
      <c r="D136" s="1004">
        <v>0</v>
      </c>
      <c r="E136" s="1573">
        <v>0</v>
      </c>
      <c r="F136" s="1578"/>
      <c r="G136" s="1015"/>
      <c r="H136" s="1015"/>
      <c r="I136" s="1116"/>
      <c r="J136" s="1116"/>
      <c r="K136" s="1117"/>
    </row>
    <row r="137" spans="1:11" ht="14.25" x14ac:dyDescent="0.2">
      <c r="A137" s="1113" t="s">
        <v>379</v>
      </c>
      <c r="B137" s="1114">
        <v>0</v>
      </c>
      <c r="C137" s="1114">
        <v>0</v>
      </c>
      <c r="D137" s="1004">
        <v>0</v>
      </c>
      <c r="E137" s="1573">
        <v>0</v>
      </c>
      <c r="F137" s="1578"/>
      <c r="G137" s="1015"/>
      <c r="H137" s="1015"/>
      <c r="I137" s="1116"/>
      <c r="J137" s="1116"/>
      <c r="K137" s="1117"/>
    </row>
    <row r="138" spans="1:11" ht="15" x14ac:dyDescent="0.25">
      <c r="A138" s="1124" t="s">
        <v>380</v>
      </c>
      <c r="B138" s="1125">
        <v>76.930000000000007</v>
      </c>
      <c r="C138" s="1125">
        <v>72.400000000000006</v>
      </c>
      <c r="D138" s="1125">
        <v>878</v>
      </c>
      <c r="E138" s="2647">
        <v>12.127071823204419</v>
      </c>
      <c r="F138" s="2650"/>
      <c r="G138" s="1128"/>
      <c r="H138" s="1128"/>
      <c r="I138" s="1126"/>
      <c r="J138" s="1126"/>
      <c r="K138" s="1129"/>
    </row>
    <row r="139" spans="1:11" ht="14.25" x14ac:dyDescent="0.2">
      <c r="A139" s="2293" t="s">
        <v>381</v>
      </c>
      <c r="B139" s="1004">
        <v>39</v>
      </c>
      <c r="C139" s="1004">
        <v>38</v>
      </c>
      <c r="D139" s="1004">
        <v>342</v>
      </c>
      <c r="E139" s="265">
        <v>9</v>
      </c>
      <c r="F139" s="2649" t="s">
        <v>1411</v>
      </c>
      <c r="G139" s="1015">
        <v>1310000</v>
      </c>
      <c r="H139" s="1015">
        <v>15345432.496000001</v>
      </c>
      <c r="I139" s="1116"/>
      <c r="J139" s="1116"/>
      <c r="K139" s="1117"/>
    </row>
    <row r="140" spans="1:11" ht="14.25" x14ac:dyDescent="0.2">
      <c r="A140" s="2293" t="s">
        <v>382</v>
      </c>
      <c r="B140" s="1004">
        <v>0.53</v>
      </c>
      <c r="C140" s="1004">
        <v>0</v>
      </c>
      <c r="D140" s="1004">
        <v>0</v>
      </c>
      <c r="E140" s="265">
        <v>20</v>
      </c>
      <c r="F140" s="2649" t="s">
        <v>1411</v>
      </c>
      <c r="G140" s="1015">
        <v>1310000</v>
      </c>
      <c r="H140" s="1015">
        <v>15345432.496000001</v>
      </c>
      <c r="I140" s="1116"/>
      <c r="J140" s="1116"/>
      <c r="K140" s="1117"/>
    </row>
    <row r="141" spans="1:11" ht="14.25" x14ac:dyDescent="0.2">
      <c r="A141" s="2293" t="s">
        <v>383</v>
      </c>
      <c r="B141" s="1004">
        <v>0</v>
      </c>
      <c r="C141" s="1004">
        <v>0</v>
      </c>
      <c r="D141" s="1004">
        <v>0</v>
      </c>
      <c r="E141" s="265">
        <v>0</v>
      </c>
      <c r="F141" s="2649"/>
      <c r="G141" s="1015"/>
      <c r="H141" s="1015"/>
      <c r="I141" s="1116"/>
      <c r="J141" s="1116"/>
      <c r="K141" s="1117"/>
    </row>
    <row r="142" spans="1:11" ht="14.25" x14ac:dyDescent="0.2">
      <c r="A142" s="2293" t="s">
        <v>384</v>
      </c>
      <c r="B142" s="1004">
        <v>6</v>
      </c>
      <c r="C142" s="1004">
        <v>6</v>
      </c>
      <c r="D142" s="1004">
        <v>45</v>
      </c>
      <c r="E142" s="265">
        <v>7.5</v>
      </c>
      <c r="F142" s="2649" t="s">
        <v>1411</v>
      </c>
      <c r="G142" s="1015">
        <v>1310000</v>
      </c>
      <c r="H142" s="1015">
        <v>15345432.496000001</v>
      </c>
      <c r="I142" s="1116"/>
      <c r="J142" s="1116"/>
      <c r="K142" s="1117"/>
    </row>
    <row r="143" spans="1:11" ht="14.25" x14ac:dyDescent="0.2">
      <c r="A143" s="2293" t="s">
        <v>385</v>
      </c>
      <c r="B143" s="1004">
        <v>21.4</v>
      </c>
      <c r="C143" s="1004">
        <v>21.4</v>
      </c>
      <c r="D143" s="1004">
        <v>428</v>
      </c>
      <c r="E143" s="265">
        <v>20</v>
      </c>
      <c r="F143" s="2649" t="s">
        <v>1411</v>
      </c>
      <c r="G143" s="1015">
        <v>1310000</v>
      </c>
      <c r="H143" s="1015">
        <v>15345432.496000001</v>
      </c>
      <c r="I143" s="1116"/>
      <c r="J143" s="1116"/>
      <c r="K143" s="1117"/>
    </row>
    <row r="144" spans="1:11" ht="14.25" x14ac:dyDescent="0.2">
      <c r="A144" s="2293" t="s">
        <v>386</v>
      </c>
      <c r="B144" s="1004">
        <v>10</v>
      </c>
      <c r="C144" s="1004">
        <v>7</v>
      </c>
      <c r="D144" s="1004">
        <v>63</v>
      </c>
      <c r="E144" s="265">
        <v>9</v>
      </c>
      <c r="F144" s="2649" t="s">
        <v>1411</v>
      </c>
      <c r="G144" s="1015">
        <v>1310000</v>
      </c>
      <c r="H144" s="1015">
        <v>15345432.496000001</v>
      </c>
      <c r="I144" s="1116"/>
      <c r="J144" s="1116"/>
      <c r="K144" s="1117"/>
    </row>
    <row r="145" spans="1:11" ht="14.25" x14ac:dyDescent="0.2">
      <c r="A145" s="1113" t="s">
        <v>387</v>
      </c>
      <c r="B145" s="1004">
        <v>0</v>
      </c>
      <c r="C145" s="1004">
        <v>0</v>
      </c>
      <c r="D145" s="1004">
        <v>0</v>
      </c>
      <c r="E145" s="265">
        <v>0</v>
      </c>
      <c r="F145" s="2649"/>
      <c r="G145" s="1015"/>
      <c r="H145" s="1015"/>
      <c r="I145" s="1116"/>
      <c r="J145" s="1116"/>
      <c r="K145" s="1117"/>
    </row>
    <row r="146" spans="1:11" ht="14.25" x14ac:dyDescent="0.2">
      <c r="A146" s="1113" t="s">
        <v>388</v>
      </c>
      <c r="B146" s="1004">
        <v>0</v>
      </c>
      <c r="C146" s="1118">
        <v>0</v>
      </c>
      <c r="D146" s="1004">
        <v>0</v>
      </c>
      <c r="E146" s="1573">
        <v>20</v>
      </c>
      <c r="F146" s="2649" t="s">
        <v>1411</v>
      </c>
      <c r="G146" s="1015">
        <v>1310000</v>
      </c>
      <c r="H146" s="1015">
        <v>15345432.496000001</v>
      </c>
      <c r="I146" s="1116"/>
      <c r="J146" s="1116"/>
      <c r="K146" s="1117"/>
    </row>
    <row r="147" spans="1:11" ht="15" x14ac:dyDescent="0.25">
      <c r="A147" s="1124" t="s">
        <v>389</v>
      </c>
      <c r="B147" s="1125">
        <v>115</v>
      </c>
      <c r="C147" s="1125">
        <v>94</v>
      </c>
      <c r="D147" s="1125">
        <v>1098</v>
      </c>
      <c r="E147" s="2647">
        <v>11.680851063829786</v>
      </c>
      <c r="F147" s="2650"/>
      <c r="G147" s="1128"/>
      <c r="H147" s="1128"/>
      <c r="I147" s="1126"/>
      <c r="J147" s="1126"/>
      <c r="K147" s="1129"/>
    </row>
    <row r="148" spans="1:11" ht="14.25" x14ac:dyDescent="0.2">
      <c r="A148" s="2293" t="s">
        <v>390</v>
      </c>
      <c r="B148" s="1004">
        <v>15</v>
      </c>
      <c r="C148" s="1004">
        <v>12</v>
      </c>
      <c r="D148" s="1004">
        <v>102</v>
      </c>
      <c r="E148" s="265">
        <v>8.5</v>
      </c>
      <c r="F148" s="2649" t="s">
        <v>1411</v>
      </c>
      <c r="G148" s="1015">
        <v>1310000</v>
      </c>
      <c r="H148" s="1015">
        <v>15345432.496000001</v>
      </c>
      <c r="I148" s="1116"/>
      <c r="J148" s="1116"/>
      <c r="K148" s="1117"/>
    </row>
    <row r="149" spans="1:11" ht="14.25" x14ac:dyDescent="0.2">
      <c r="A149" s="2293" t="s">
        <v>391</v>
      </c>
      <c r="B149" s="1004">
        <v>30</v>
      </c>
      <c r="C149" s="1004">
        <v>20</v>
      </c>
      <c r="D149" s="1004">
        <v>300</v>
      </c>
      <c r="E149" s="265">
        <v>15</v>
      </c>
      <c r="F149" s="2649" t="s">
        <v>1411</v>
      </c>
      <c r="G149" s="1015">
        <v>1310000</v>
      </c>
      <c r="H149" s="1015">
        <v>15345432.496000001</v>
      </c>
      <c r="I149" s="1116"/>
      <c r="J149" s="1116"/>
      <c r="K149" s="1117"/>
    </row>
    <row r="150" spans="1:11" ht="14.25" x14ac:dyDescent="0.2">
      <c r="A150" s="2293" t="s">
        <v>392</v>
      </c>
      <c r="B150" s="1004">
        <v>4</v>
      </c>
      <c r="C150" s="1004">
        <v>4</v>
      </c>
      <c r="D150" s="1004">
        <v>78</v>
      </c>
      <c r="E150" s="265">
        <v>19.5</v>
      </c>
      <c r="F150" s="2649" t="s">
        <v>1411</v>
      </c>
      <c r="G150" s="1015">
        <v>1310000</v>
      </c>
      <c r="H150" s="1015">
        <v>15345432.496000001</v>
      </c>
      <c r="I150" s="1116"/>
      <c r="J150" s="1116"/>
      <c r="K150" s="1117"/>
    </row>
    <row r="151" spans="1:11" ht="14.25" x14ac:dyDescent="0.2">
      <c r="A151" s="2293" t="s">
        <v>393</v>
      </c>
      <c r="B151" s="1004">
        <v>19</v>
      </c>
      <c r="C151" s="1004">
        <v>18</v>
      </c>
      <c r="D151" s="1004">
        <v>144</v>
      </c>
      <c r="E151" s="265">
        <v>8</v>
      </c>
      <c r="F151" s="2649" t="s">
        <v>1411</v>
      </c>
      <c r="G151" s="1015">
        <v>1310000</v>
      </c>
      <c r="H151" s="1015">
        <v>15345432.496000001</v>
      </c>
      <c r="I151" s="1116"/>
      <c r="J151" s="1116"/>
      <c r="K151" s="1117"/>
    </row>
    <row r="152" spans="1:11" ht="14.25" x14ac:dyDescent="0.2">
      <c r="A152" s="2293" t="s">
        <v>394</v>
      </c>
      <c r="B152" s="1004">
        <v>2</v>
      </c>
      <c r="C152" s="1004">
        <v>2</v>
      </c>
      <c r="D152" s="1004">
        <v>14</v>
      </c>
      <c r="E152" s="265">
        <v>7</v>
      </c>
      <c r="F152" s="2649" t="s">
        <v>1411</v>
      </c>
      <c r="G152" s="1015">
        <v>1310000</v>
      </c>
      <c r="H152" s="1015">
        <v>15345432.496000001</v>
      </c>
      <c r="I152" s="1116"/>
      <c r="J152" s="1116"/>
      <c r="K152" s="1117"/>
    </row>
    <row r="153" spans="1:11" ht="14.25" x14ac:dyDescent="0.2">
      <c r="A153" s="2293" t="s">
        <v>395</v>
      </c>
      <c r="B153" s="1004">
        <v>27</v>
      </c>
      <c r="C153" s="1004">
        <v>20</v>
      </c>
      <c r="D153" s="1004">
        <v>280</v>
      </c>
      <c r="E153" s="265">
        <v>14</v>
      </c>
      <c r="F153" s="2649" t="s">
        <v>1411</v>
      </c>
      <c r="G153" s="1015">
        <v>1310000</v>
      </c>
      <c r="H153" s="1015">
        <v>15345432.496000001</v>
      </c>
      <c r="I153" s="1116"/>
      <c r="J153" s="1116"/>
      <c r="K153" s="1117"/>
    </row>
    <row r="154" spans="1:11" ht="14.25" x14ac:dyDescent="0.2">
      <c r="A154" s="2293" t="s">
        <v>396</v>
      </c>
      <c r="B154" s="1004">
        <v>0</v>
      </c>
      <c r="C154" s="1004">
        <v>0</v>
      </c>
      <c r="D154" s="1004">
        <v>0</v>
      </c>
      <c r="E154" s="265">
        <v>0</v>
      </c>
      <c r="F154" s="2649"/>
      <c r="G154" s="1015"/>
      <c r="H154" s="1015"/>
      <c r="I154" s="1116"/>
      <c r="J154" s="1116"/>
      <c r="K154" s="1117"/>
    </row>
    <row r="155" spans="1:11" ht="14.25" x14ac:dyDescent="0.2">
      <c r="A155" s="2293" t="s">
        <v>397</v>
      </c>
      <c r="B155" s="1004">
        <v>0</v>
      </c>
      <c r="C155" s="1004">
        <v>0</v>
      </c>
      <c r="D155" s="1004">
        <v>0</v>
      </c>
      <c r="E155" s="265">
        <v>0</v>
      </c>
      <c r="F155" s="2649"/>
      <c r="G155" s="1015"/>
      <c r="H155" s="1015"/>
      <c r="I155" s="1015"/>
      <c r="J155" s="1116"/>
      <c r="K155" s="1117"/>
    </row>
    <row r="156" spans="1:11" ht="14.25" x14ac:dyDescent="0.2">
      <c r="A156" s="2294" t="s">
        <v>398</v>
      </c>
      <c r="B156" s="1004">
        <v>18</v>
      </c>
      <c r="C156" s="1004">
        <v>18</v>
      </c>
      <c r="D156" s="1004">
        <v>180</v>
      </c>
      <c r="E156" s="265">
        <v>10</v>
      </c>
      <c r="F156" s="2649" t="s">
        <v>1411</v>
      </c>
      <c r="G156" s="1015">
        <v>1310000</v>
      </c>
      <c r="H156" s="1015">
        <v>15345432.496000001</v>
      </c>
      <c r="I156" s="1015"/>
      <c r="J156" s="1111"/>
      <c r="K156" s="1112"/>
    </row>
    <row r="157" spans="1:11" ht="15.75" thickBot="1" x14ac:dyDescent="0.3">
      <c r="A157" s="1130" t="s">
        <v>399</v>
      </c>
      <c r="B157" s="1131">
        <v>278.93</v>
      </c>
      <c r="C157" s="1131">
        <v>258.5</v>
      </c>
      <c r="D157" s="1567">
        <v>2948.15</v>
      </c>
      <c r="E157" s="1570">
        <v>11.404835589941973</v>
      </c>
      <c r="F157" s="1577" t="s">
        <v>1411</v>
      </c>
      <c r="G157" s="1568">
        <v>1310000.0000000002</v>
      </c>
      <c r="H157" s="1568">
        <v>15345432.496000005</v>
      </c>
      <c r="I157" s="1136"/>
      <c r="J157" s="1136"/>
      <c r="K157" s="1137"/>
    </row>
    <row r="158" spans="1:11" x14ac:dyDescent="0.2">
      <c r="A158" s="7" t="s">
        <v>1904</v>
      </c>
      <c r="B158" s="8"/>
      <c r="C158" s="8"/>
      <c r="D158" s="8"/>
      <c r="E158" s="9"/>
      <c r="F158" s="10"/>
      <c r="G158" s="11"/>
      <c r="H158" s="8"/>
      <c r="I158" s="196"/>
      <c r="J158" s="196"/>
      <c r="K158" s="196"/>
    </row>
    <row r="159" spans="1:11" x14ac:dyDescent="0.2">
      <c r="A159" s="6"/>
      <c r="D159" s="195"/>
      <c r="E159" s="196"/>
      <c r="F159" s="195"/>
      <c r="G159" s="195"/>
      <c r="H159" s="195"/>
      <c r="I159" s="196"/>
      <c r="J159" s="196"/>
      <c r="K159" s="196"/>
    </row>
    <row r="161" spans="1:11" x14ac:dyDescent="0.2">
      <c r="A161" s="3004" t="s">
        <v>1922</v>
      </c>
      <c r="B161" s="2705"/>
      <c r="C161" s="2705"/>
      <c r="D161" s="2705"/>
      <c r="E161" s="2705"/>
      <c r="F161" s="2705"/>
      <c r="G161" s="2705"/>
      <c r="H161" s="2705"/>
      <c r="I161" s="2705"/>
      <c r="J161" s="2705"/>
      <c r="K161" s="2705"/>
    </row>
    <row r="162" spans="1:11" ht="15" x14ac:dyDescent="0.25">
      <c r="A162" s="27"/>
      <c r="B162" s="3"/>
      <c r="C162" s="3"/>
      <c r="D162" s="3"/>
      <c r="E162" s="13"/>
      <c r="F162" s="12"/>
      <c r="G162" s="12"/>
      <c r="H162" s="12"/>
      <c r="I162" s="13"/>
      <c r="J162" s="13"/>
      <c r="K162" s="13"/>
    </row>
    <row r="163" spans="1:11" ht="15.75" thickBot="1" x14ac:dyDescent="0.3">
      <c r="A163" s="27" t="s">
        <v>839</v>
      </c>
      <c r="B163" s="3"/>
      <c r="C163" s="3"/>
      <c r="D163" s="3"/>
      <c r="E163" s="13"/>
      <c r="F163" s="12"/>
      <c r="G163" s="12"/>
      <c r="H163" s="12"/>
      <c r="I163" s="13"/>
      <c r="J163" s="13"/>
      <c r="K163" s="13"/>
    </row>
    <row r="164" spans="1:11" ht="14.1" customHeight="1" thickBot="1" x14ac:dyDescent="0.3">
      <c r="A164" s="191"/>
      <c r="B164" s="3005" t="s">
        <v>1923</v>
      </c>
      <c r="C164" s="3006"/>
      <c r="D164" s="3006"/>
      <c r="E164" s="3006"/>
      <c r="F164" s="3006"/>
      <c r="G164" s="3006"/>
      <c r="H164" s="3006"/>
      <c r="I164" s="3006"/>
      <c r="J164" s="3006"/>
      <c r="K164" s="3007"/>
    </row>
    <row r="165" spans="1:11" ht="14.1" customHeight="1" x14ac:dyDescent="0.25">
      <c r="A165" s="192"/>
      <c r="B165" s="3008" t="s">
        <v>335</v>
      </c>
      <c r="C165" s="3009"/>
      <c r="D165" s="1101"/>
      <c r="E165" s="1102"/>
      <c r="F165" s="1101"/>
      <c r="G165" s="1101"/>
      <c r="H165" s="1101"/>
      <c r="I165" s="3010" t="s">
        <v>840</v>
      </c>
      <c r="J165" s="3011"/>
      <c r="K165" s="3012"/>
    </row>
    <row r="166" spans="1:11" ht="14.1" customHeight="1" x14ac:dyDescent="0.25">
      <c r="A166" s="193" t="s">
        <v>334</v>
      </c>
      <c r="B166" s="1102" t="s">
        <v>841</v>
      </c>
      <c r="C166" s="1102" t="s">
        <v>842</v>
      </c>
      <c r="D166" s="1102" t="s">
        <v>843</v>
      </c>
      <c r="E166" s="1102" t="s">
        <v>844</v>
      </c>
      <c r="F166" s="1103" t="s">
        <v>336</v>
      </c>
      <c r="G166" s="1102" t="s">
        <v>343</v>
      </c>
      <c r="H166" s="1102" t="s">
        <v>344</v>
      </c>
      <c r="I166" s="3001" t="s">
        <v>845</v>
      </c>
      <c r="J166" s="3002"/>
      <c r="K166" s="3003"/>
    </row>
    <row r="167" spans="1:11" ht="14.1" customHeight="1" x14ac:dyDescent="0.25">
      <c r="A167" s="192"/>
      <c r="B167" s="1102"/>
      <c r="C167" s="1102"/>
      <c r="D167" s="1102" t="s">
        <v>847</v>
      </c>
      <c r="E167" s="1102" t="s">
        <v>848</v>
      </c>
      <c r="F167" s="1102" t="s">
        <v>342</v>
      </c>
      <c r="G167" s="1102" t="s">
        <v>849</v>
      </c>
      <c r="H167" s="1102" t="s">
        <v>846</v>
      </c>
      <c r="I167" s="2161"/>
      <c r="J167" s="2161"/>
      <c r="K167" s="2162"/>
    </row>
    <row r="168" spans="1:11" ht="14.1" customHeight="1" x14ac:dyDescent="0.25">
      <c r="A168" s="194"/>
      <c r="B168" s="1106" t="s">
        <v>351</v>
      </c>
      <c r="C168" s="1106" t="s">
        <v>850</v>
      </c>
      <c r="D168" s="1106" t="s">
        <v>352</v>
      </c>
      <c r="E168" s="1106" t="s">
        <v>350</v>
      </c>
      <c r="F168" s="1106" t="s">
        <v>447</v>
      </c>
      <c r="G168" s="1106" t="s">
        <v>353</v>
      </c>
      <c r="H168" s="1106" t="s">
        <v>354</v>
      </c>
      <c r="I168" s="1107" t="s">
        <v>355</v>
      </c>
      <c r="J168" s="1108" t="s">
        <v>356</v>
      </c>
      <c r="K168" s="1109" t="s">
        <v>357</v>
      </c>
    </row>
    <row r="169" spans="1:11" ht="14.1" customHeight="1" x14ac:dyDescent="0.25">
      <c r="A169" s="1119" t="s">
        <v>358</v>
      </c>
      <c r="B169" s="1120">
        <v>661</v>
      </c>
      <c r="C169" s="1120">
        <v>624.5</v>
      </c>
      <c r="D169" s="1120">
        <v>6867.56</v>
      </c>
      <c r="E169" s="1972">
        <v>10.99689351481185</v>
      </c>
      <c r="F169" s="1122"/>
      <c r="G169" s="1122"/>
      <c r="H169" s="1122"/>
      <c r="I169" s="1121"/>
      <c r="J169" s="1121"/>
      <c r="K169" s="1123"/>
    </row>
    <row r="170" spans="1:11" ht="14.1" customHeight="1" x14ac:dyDescent="0.2">
      <c r="A170" s="2293" t="s">
        <v>359</v>
      </c>
      <c r="B170" s="1004">
        <v>118</v>
      </c>
      <c r="C170" s="1004">
        <v>118</v>
      </c>
      <c r="D170" s="1004">
        <v>1770</v>
      </c>
      <c r="E170" s="265">
        <v>15</v>
      </c>
      <c r="F170" s="2648" t="s">
        <v>412</v>
      </c>
      <c r="G170" s="1015">
        <v>1335000</v>
      </c>
      <c r="H170" s="1015">
        <v>5161906.0820000004</v>
      </c>
      <c r="I170" s="1116"/>
      <c r="J170" s="1116"/>
      <c r="K170" s="1117"/>
    </row>
    <row r="171" spans="1:11" ht="14.1" customHeight="1" x14ac:dyDescent="0.2">
      <c r="A171" s="2293" t="s">
        <v>360</v>
      </c>
      <c r="B171" s="1004">
        <v>68</v>
      </c>
      <c r="C171" s="1004">
        <v>68</v>
      </c>
      <c r="D171" s="1004">
        <v>748</v>
      </c>
      <c r="E171" s="265">
        <v>11</v>
      </c>
      <c r="F171" s="2648" t="s">
        <v>412</v>
      </c>
      <c r="G171" s="1015">
        <v>1335000</v>
      </c>
      <c r="H171" s="1015">
        <v>5161906.0820000004</v>
      </c>
      <c r="I171" s="1116"/>
      <c r="J171" s="1116"/>
      <c r="K171" s="1117"/>
    </row>
    <row r="172" spans="1:11" ht="14.1" customHeight="1" x14ac:dyDescent="0.2">
      <c r="A172" s="2293" t="s">
        <v>361</v>
      </c>
      <c r="B172" s="1004">
        <v>25</v>
      </c>
      <c r="C172" s="1004">
        <v>20</v>
      </c>
      <c r="D172" s="1004">
        <v>80</v>
      </c>
      <c r="E172" s="265">
        <v>4</v>
      </c>
      <c r="F172" s="2648" t="s">
        <v>412</v>
      </c>
      <c r="G172" s="1015">
        <v>1335000</v>
      </c>
      <c r="H172" s="1015">
        <v>5161906.0820000004</v>
      </c>
      <c r="I172" s="1116"/>
      <c r="J172" s="1116"/>
      <c r="K172" s="1117"/>
    </row>
    <row r="173" spans="1:11" ht="14.1" customHeight="1" x14ac:dyDescent="0.2">
      <c r="A173" s="2293" t="s">
        <v>362</v>
      </c>
      <c r="B173" s="1004">
        <v>5</v>
      </c>
      <c r="C173" s="1004">
        <v>5</v>
      </c>
      <c r="D173" s="1004">
        <v>17</v>
      </c>
      <c r="E173" s="265">
        <v>3.4</v>
      </c>
      <c r="F173" s="2648" t="s">
        <v>412</v>
      </c>
      <c r="G173" s="1015">
        <v>1335000</v>
      </c>
      <c r="H173" s="1015">
        <v>5161906.0820000004</v>
      </c>
      <c r="I173" s="1116"/>
      <c r="J173" s="1116"/>
      <c r="K173" s="1117"/>
    </row>
    <row r="174" spans="1:11" ht="14.1" customHeight="1" x14ac:dyDescent="0.2">
      <c r="A174" s="2293" t="s">
        <v>363</v>
      </c>
      <c r="B174" s="1004">
        <v>115</v>
      </c>
      <c r="C174" s="1004">
        <v>100</v>
      </c>
      <c r="D174" s="1004">
        <v>1500</v>
      </c>
      <c r="E174" s="265">
        <v>15</v>
      </c>
      <c r="F174" s="2648" t="s">
        <v>412</v>
      </c>
      <c r="G174" s="1015">
        <v>1335000</v>
      </c>
      <c r="H174" s="1015">
        <v>5161906.0820000004</v>
      </c>
      <c r="I174" s="1116"/>
      <c r="J174" s="1116"/>
      <c r="K174" s="1117"/>
    </row>
    <row r="175" spans="1:11" ht="14.1" customHeight="1" x14ac:dyDescent="0.2">
      <c r="A175" s="2293" t="s">
        <v>364</v>
      </c>
      <c r="B175" s="1004">
        <v>110</v>
      </c>
      <c r="C175" s="1004">
        <v>101</v>
      </c>
      <c r="D175" s="1004">
        <v>707</v>
      </c>
      <c r="E175" s="265">
        <v>7</v>
      </c>
      <c r="F175" s="2648" t="s">
        <v>412</v>
      </c>
      <c r="G175" s="1015">
        <v>1335000</v>
      </c>
      <c r="H175" s="1015">
        <v>5161906.0820000004</v>
      </c>
      <c r="I175" s="1116"/>
      <c r="J175" s="1116"/>
      <c r="K175" s="1117"/>
    </row>
    <row r="176" spans="1:11" ht="14.1" customHeight="1" x14ac:dyDescent="0.2">
      <c r="A176" s="2293" t="s">
        <v>365</v>
      </c>
      <c r="B176" s="1004">
        <v>50</v>
      </c>
      <c r="C176" s="1004">
        <v>50</v>
      </c>
      <c r="D176" s="1004">
        <v>600</v>
      </c>
      <c r="E176" s="265">
        <v>12</v>
      </c>
      <c r="F176" s="2648" t="s">
        <v>412</v>
      </c>
      <c r="G176" s="1015">
        <v>1335000</v>
      </c>
      <c r="H176" s="1015">
        <v>5161906.0820000004</v>
      </c>
      <c r="I176" s="1116"/>
      <c r="J176" s="1116"/>
      <c r="K176" s="1117"/>
    </row>
    <row r="177" spans="1:11" ht="14.1" customHeight="1" x14ac:dyDescent="0.2">
      <c r="A177" s="2293" t="s">
        <v>366</v>
      </c>
      <c r="B177" s="1004">
        <v>14</v>
      </c>
      <c r="C177" s="1004">
        <v>14</v>
      </c>
      <c r="D177" s="1004">
        <v>70.56</v>
      </c>
      <c r="E177" s="265">
        <v>5.04</v>
      </c>
      <c r="F177" s="2648" t="s">
        <v>412</v>
      </c>
      <c r="G177" s="1015">
        <v>1335000</v>
      </c>
      <c r="H177" s="1015">
        <v>5161906.0820000004</v>
      </c>
      <c r="I177" s="1116"/>
      <c r="J177" s="1116"/>
      <c r="K177" s="1117"/>
    </row>
    <row r="178" spans="1:11" ht="14.1" customHeight="1" x14ac:dyDescent="0.2">
      <c r="A178" s="2293" t="s">
        <v>367</v>
      </c>
      <c r="B178" s="1004">
        <v>11</v>
      </c>
      <c r="C178" s="1004">
        <v>10</v>
      </c>
      <c r="D178" s="1004">
        <v>40</v>
      </c>
      <c r="E178" s="265">
        <v>4</v>
      </c>
      <c r="F178" s="2648" t="s">
        <v>412</v>
      </c>
      <c r="G178" s="1015">
        <v>1335000</v>
      </c>
      <c r="H178" s="1015">
        <v>5161906.0820000004</v>
      </c>
      <c r="I178" s="1116"/>
      <c r="J178" s="1116"/>
      <c r="K178" s="1117"/>
    </row>
    <row r="179" spans="1:11" ht="14.1" customHeight="1" x14ac:dyDescent="0.2">
      <c r="A179" s="2293" t="s">
        <v>368</v>
      </c>
      <c r="B179" s="1004">
        <v>45</v>
      </c>
      <c r="C179" s="1004">
        <v>45</v>
      </c>
      <c r="D179" s="1004">
        <v>360</v>
      </c>
      <c r="E179" s="265">
        <v>8</v>
      </c>
      <c r="F179" s="2648" t="s">
        <v>412</v>
      </c>
      <c r="G179" s="1015">
        <v>1335000</v>
      </c>
      <c r="H179" s="1015">
        <v>5161906.0820000004</v>
      </c>
      <c r="I179" s="1116"/>
      <c r="J179" s="1116"/>
      <c r="K179" s="1117"/>
    </row>
    <row r="180" spans="1:11" ht="14.1" customHeight="1" x14ac:dyDescent="0.2">
      <c r="A180" s="2293" t="s">
        <v>369</v>
      </c>
      <c r="B180" s="1004">
        <v>55</v>
      </c>
      <c r="C180" s="1004">
        <v>50.5</v>
      </c>
      <c r="D180" s="1004">
        <v>404</v>
      </c>
      <c r="E180" s="265">
        <v>8</v>
      </c>
      <c r="F180" s="2648" t="s">
        <v>412</v>
      </c>
      <c r="G180" s="1015">
        <v>1335000</v>
      </c>
      <c r="H180" s="1015">
        <v>5161906.0820000004</v>
      </c>
      <c r="I180" s="1116"/>
      <c r="J180" s="1116"/>
      <c r="K180" s="1117"/>
    </row>
    <row r="181" spans="1:11" ht="14.1" customHeight="1" x14ac:dyDescent="0.2">
      <c r="A181" s="2293" t="s">
        <v>370</v>
      </c>
      <c r="B181" s="1004">
        <v>20</v>
      </c>
      <c r="C181" s="1004">
        <v>18</v>
      </c>
      <c r="D181" s="1004">
        <v>396</v>
      </c>
      <c r="E181" s="265">
        <v>22</v>
      </c>
      <c r="F181" s="2648" t="s">
        <v>412</v>
      </c>
      <c r="G181" s="1015">
        <v>1335000</v>
      </c>
      <c r="H181" s="1015">
        <v>5161906.0820000004</v>
      </c>
      <c r="I181" s="1116"/>
      <c r="J181" s="1116"/>
      <c r="K181" s="1117"/>
    </row>
    <row r="182" spans="1:11" ht="14.1" customHeight="1" x14ac:dyDescent="0.2">
      <c r="A182" s="2293" t="s">
        <v>371</v>
      </c>
      <c r="B182" s="1004">
        <v>25</v>
      </c>
      <c r="C182" s="1004">
        <v>25</v>
      </c>
      <c r="D182" s="1004">
        <v>175</v>
      </c>
      <c r="E182" s="265">
        <v>7</v>
      </c>
      <c r="F182" s="2648" t="s">
        <v>412</v>
      </c>
      <c r="G182" s="1015">
        <v>1335000</v>
      </c>
      <c r="H182" s="1015">
        <v>5161906.0820000004</v>
      </c>
      <c r="I182" s="1116"/>
      <c r="J182" s="1116"/>
      <c r="K182" s="1117"/>
    </row>
    <row r="183" spans="1:11" ht="14.1" customHeight="1" x14ac:dyDescent="0.2">
      <c r="A183" s="2293" t="s">
        <v>372</v>
      </c>
      <c r="B183" s="1114">
        <v>0</v>
      </c>
      <c r="C183" s="1114">
        <v>0</v>
      </c>
      <c r="D183" s="1004">
        <v>0</v>
      </c>
      <c r="E183" s="1573">
        <v>0</v>
      </c>
      <c r="F183" s="1566"/>
      <c r="G183" s="1015"/>
      <c r="H183" s="1015"/>
      <c r="I183" s="1116"/>
      <c r="J183" s="1116"/>
      <c r="K183" s="1117"/>
    </row>
    <row r="184" spans="1:11" ht="14.1" customHeight="1" x14ac:dyDescent="0.2">
      <c r="A184" s="2293" t="s">
        <v>373</v>
      </c>
      <c r="B184" s="1114">
        <v>0</v>
      </c>
      <c r="C184" s="1114">
        <v>0</v>
      </c>
      <c r="D184" s="1004">
        <v>0</v>
      </c>
      <c r="E184" s="1569">
        <v>0</v>
      </c>
      <c r="F184" s="265"/>
      <c r="G184" s="1015"/>
      <c r="H184" s="1015"/>
      <c r="I184" s="1116"/>
      <c r="J184" s="1116"/>
      <c r="K184" s="1117"/>
    </row>
    <row r="185" spans="1:11" ht="14.1" customHeight="1" x14ac:dyDescent="0.25">
      <c r="A185" s="1124" t="s">
        <v>374</v>
      </c>
      <c r="B185" s="1125">
        <v>501</v>
      </c>
      <c r="C185" s="1125">
        <v>499</v>
      </c>
      <c r="D185" s="1125">
        <v>3499.5</v>
      </c>
      <c r="E185" s="2647">
        <v>7.013026052104208</v>
      </c>
      <c r="F185" s="1127"/>
      <c r="G185" s="1128"/>
      <c r="H185" s="1128"/>
      <c r="I185" s="1126"/>
      <c r="J185" s="1126"/>
      <c r="K185" s="1129"/>
    </row>
    <row r="186" spans="1:11" ht="14.1" customHeight="1" x14ac:dyDescent="0.2">
      <c r="A186" s="2293" t="s">
        <v>375</v>
      </c>
      <c r="B186" s="1004">
        <v>452</v>
      </c>
      <c r="C186" s="1004">
        <v>450</v>
      </c>
      <c r="D186" s="1004">
        <v>3150</v>
      </c>
      <c r="E186" s="265">
        <v>7</v>
      </c>
      <c r="F186" s="2648" t="s">
        <v>412</v>
      </c>
      <c r="G186" s="1015">
        <v>1335000</v>
      </c>
      <c r="H186" s="1015">
        <v>5161906.0820000004</v>
      </c>
      <c r="I186" s="1116"/>
      <c r="J186" s="1116"/>
      <c r="K186" s="1117"/>
    </row>
    <row r="187" spans="1:11" ht="14.1" customHeight="1" x14ac:dyDescent="0.2">
      <c r="A187" s="2293" t="s">
        <v>376</v>
      </c>
      <c r="B187" s="1004">
        <v>16</v>
      </c>
      <c r="C187" s="1004">
        <v>16</v>
      </c>
      <c r="D187" s="1004">
        <v>120</v>
      </c>
      <c r="E187" s="265">
        <v>7.5</v>
      </c>
      <c r="F187" s="2648" t="s">
        <v>412</v>
      </c>
      <c r="G187" s="1015">
        <v>1335000</v>
      </c>
      <c r="H187" s="1015">
        <v>5161906.0820000004</v>
      </c>
      <c r="I187" s="1116"/>
      <c r="J187" s="1116"/>
      <c r="K187" s="1117"/>
    </row>
    <row r="188" spans="1:11" ht="14.1" customHeight="1" x14ac:dyDescent="0.2">
      <c r="A188" s="2293" t="s">
        <v>377</v>
      </c>
      <c r="B188" s="1004">
        <v>8</v>
      </c>
      <c r="C188" s="1004">
        <v>8</v>
      </c>
      <c r="D188" s="1004">
        <v>40</v>
      </c>
      <c r="E188" s="265">
        <v>5</v>
      </c>
      <c r="F188" s="2648" t="s">
        <v>412</v>
      </c>
      <c r="G188" s="1015">
        <v>1335000</v>
      </c>
      <c r="H188" s="1015">
        <v>5161906.0820000004</v>
      </c>
      <c r="I188" s="1116"/>
      <c r="J188" s="1116"/>
      <c r="K188" s="1117"/>
    </row>
    <row r="189" spans="1:11" ht="14.1" customHeight="1" x14ac:dyDescent="0.2">
      <c r="A189" s="2293" t="s">
        <v>378</v>
      </c>
      <c r="B189" s="1004">
        <v>23</v>
      </c>
      <c r="C189" s="1004">
        <v>23</v>
      </c>
      <c r="D189" s="1004">
        <v>149.5</v>
      </c>
      <c r="E189" s="265">
        <v>6.5</v>
      </c>
      <c r="F189" s="2648" t="s">
        <v>412</v>
      </c>
      <c r="G189" s="1015">
        <v>1335000</v>
      </c>
      <c r="H189" s="1015">
        <v>5161906.0820000004</v>
      </c>
      <c r="I189" s="1116"/>
      <c r="J189" s="1116"/>
      <c r="K189" s="1117"/>
    </row>
    <row r="190" spans="1:11" ht="14.1" customHeight="1" x14ac:dyDescent="0.2">
      <c r="A190" s="2293" t="s">
        <v>379</v>
      </c>
      <c r="B190" s="1004">
        <v>2</v>
      </c>
      <c r="C190" s="1004">
        <v>2</v>
      </c>
      <c r="D190" s="1004">
        <v>40</v>
      </c>
      <c r="E190" s="265">
        <v>20</v>
      </c>
      <c r="F190" s="2648" t="s">
        <v>412</v>
      </c>
      <c r="G190" s="1015">
        <v>1335000</v>
      </c>
      <c r="H190" s="1015">
        <v>5161906.0820000004</v>
      </c>
      <c r="I190" s="1116"/>
      <c r="J190" s="1116"/>
      <c r="K190" s="1117"/>
    </row>
    <row r="191" spans="1:11" ht="14.1" customHeight="1" x14ac:dyDescent="0.25">
      <c r="A191" s="1124" t="s">
        <v>380</v>
      </c>
      <c r="B191" s="1125">
        <v>421.65</v>
      </c>
      <c r="C191" s="1125">
        <v>397.65</v>
      </c>
      <c r="D191" s="1125">
        <v>5835.8</v>
      </c>
      <c r="E191" s="2647">
        <v>14.675719854143091</v>
      </c>
      <c r="F191" s="1127"/>
      <c r="G191" s="1128"/>
      <c r="H191" s="1128"/>
      <c r="I191" s="1126"/>
      <c r="J191" s="1126"/>
      <c r="K191" s="1129"/>
    </row>
    <row r="192" spans="1:11" ht="14.1" customHeight="1" x14ac:dyDescent="0.2">
      <c r="A192" s="2293" t="s">
        <v>381</v>
      </c>
      <c r="B192" s="1004">
        <v>47</v>
      </c>
      <c r="C192" s="1004">
        <v>43</v>
      </c>
      <c r="D192" s="1004">
        <v>559</v>
      </c>
      <c r="E192" s="265">
        <v>13</v>
      </c>
      <c r="F192" s="2648" t="s">
        <v>412</v>
      </c>
      <c r="G192" s="1015">
        <v>1335000</v>
      </c>
      <c r="H192" s="1015">
        <v>5161906.0820000004</v>
      </c>
      <c r="I192" s="1116"/>
      <c r="J192" s="1116"/>
      <c r="K192" s="1117"/>
    </row>
    <row r="193" spans="1:11" ht="14.1" customHeight="1" x14ac:dyDescent="0.2">
      <c r="A193" s="2293" t="s">
        <v>382</v>
      </c>
      <c r="B193" s="1004">
        <v>25</v>
      </c>
      <c r="C193" s="1004">
        <v>25</v>
      </c>
      <c r="D193" s="1004">
        <v>300</v>
      </c>
      <c r="E193" s="265">
        <v>12</v>
      </c>
      <c r="F193" s="2648" t="s">
        <v>412</v>
      </c>
      <c r="G193" s="1015">
        <v>1335000</v>
      </c>
      <c r="H193" s="1015">
        <v>5161906.0820000004</v>
      </c>
      <c r="I193" s="1116"/>
      <c r="J193" s="1116"/>
      <c r="K193" s="1117"/>
    </row>
    <row r="194" spans="1:11" ht="14.1" customHeight="1" x14ac:dyDescent="0.2">
      <c r="A194" s="2293" t="s">
        <v>383</v>
      </c>
      <c r="B194" s="1004">
        <v>5</v>
      </c>
      <c r="C194" s="1004">
        <v>5</v>
      </c>
      <c r="D194" s="1004">
        <v>29</v>
      </c>
      <c r="E194" s="265">
        <v>5.8</v>
      </c>
      <c r="F194" s="2648" t="s">
        <v>412</v>
      </c>
      <c r="G194" s="1015">
        <v>1335000</v>
      </c>
      <c r="H194" s="1015">
        <v>5161906.0820000004</v>
      </c>
      <c r="I194" s="1116"/>
      <c r="J194" s="1116"/>
      <c r="K194" s="1117"/>
    </row>
    <row r="195" spans="1:11" ht="14.1" customHeight="1" x14ac:dyDescent="0.2">
      <c r="A195" s="2293" t="s">
        <v>384</v>
      </c>
      <c r="B195" s="1004">
        <v>180</v>
      </c>
      <c r="C195" s="1004">
        <v>180</v>
      </c>
      <c r="D195" s="1004">
        <v>2880</v>
      </c>
      <c r="E195" s="265">
        <v>16</v>
      </c>
      <c r="F195" s="2648" t="s">
        <v>412</v>
      </c>
      <c r="G195" s="1015">
        <v>1335000</v>
      </c>
      <c r="H195" s="1015">
        <v>5161906.0820000004</v>
      </c>
      <c r="I195" s="1116"/>
      <c r="J195" s="1116"/>
      <c r="K195" s="1117"/>
    </row>
    <row r="196" spans="1:11" ht="14.1" customHeight="1" x14ac:dyDescent="0.2">
      <c r="A196" s="2293" t="s">
        <v>385</v>
      </c>
      <c r="B196" s="1004">
        <v>50.65</v>
      </c>
      <c r="C196" s="1004">
        <v>50.65</v>
      </c>
      <c r="D196" s="1004">
        <v>607.79999999999995</v>
      </c>
      <c r="E196" s="265">
        <v>12</v>
      </c>
      <c r="F196" s="2648" t="s">
        <v>412</v>
      </c>
      <c r="G196" s="1015">
        <v>1335000</v>
      </c>
      <c r="H196" s="1015">
        <v>5161906.0820000004</v>
      </c>
      <c r="I196" s="1116"/>
      <c r="J196" s="1116"/>
      <c r="K196" s="1117"/>
    </row>
    <row r="197" spans="1:11" ht="14.1" customHeight="1" x14ac:dyDescent="0.2">
      <c r="A197" s="2293" t="s">
        <v>386</v>
      </c>
      <c r="B197" s="1004">
        <v>45</v>
      </c>
      <c r="C197" s="1004">
        <v>30</v>
      </c>
      <c r="D197" s="1004">
        <v>600</v>
      </c>
      <c r="E197" s="265">
        <v>20</v>
      </c>
      <c r="F197" s="2648" t="s">
        <v>412</v>
      </c>
      <c r="G197" s="1015">
        <v>1335000</v>
      </c>
      <c r="H197" s="1015">
        <v>5161906.0820000004</v>
      </c>
      <c r="I197" s="1116"/>
      <c r="J197" s="1116"/>
      <c r="K197" s="1117"/>
    </row>
    <row r="198" spans="1:11" ht="14.1" customHeight="1" x14ac:dyDescent="0.2">
      <c r="A198" s="2293" t="s">
        <v>387</v>
      </c>
      <c r="B198" s="1004">
        <v>28</v>
      </c>
      <c r="C198" s="1004">
        <v>23</v>
      </c>
      <c r="D198" s="1004">
        <v>368</v>
      </c>
      <c r="E198" s="265">
        <v>16</v>
      </c>
      <c r="F198" s="2648" t="s">
        <v>412</v>
      </c>
      <c r="G198" s="1015">
        <v>1335000</v>
      </c>
      <c r="H198" s="1015">
        <v>5161906.0820000004</v>
      </c>
      <c r="I198" s="1116"/>
      <c r="J198" s="1116"/>
      <c r="K198" s="1117"/>
    </row>
    <row r="199" spans="1:11" ht="14.1" customHeight="1" x14ac:dyDescent="0.2">
      <c r="A199" s="2293" t="s">
        <v>388</v>
      </c>
      <c r="B199" s="1004">
        <v>41</v>
      </c>
      <c r="C199" s="1004">
        <v>41</v>
      </c>
      <c r="D199" s="1004">
        <v>492</v>
      </c>
      <c r="E199" s="265">
        <v>12</v>
      </c>
      <c r="F199" s="2648" t="s">
        <v>412</v>
      </c>
      <c r="G199" s="1015">
        <v>1335000</v>
      </c>
      <c r="H199" s="1015">
        <v>5161906.0820000004</v>
      </c>
      <c r="I199" s="1116"/>
      <c r="J199" s="1116"/>
      <c r="K199" s="1117"/>
    </row>
    <row r="200" spans="1:11" ht="14.1" customHeight="1" x14ac:dyDescent="0.25">
      <c r="A200" s="1124" t="s">
        <v>389</v>
      </c>
      <c r="B200" s="1125">
        <v>1689.2</v>
      </c>
      <c r="C200" s="1125">
        <v>1577.2</v>
      </c>
      <c r="D200" s="1125">
        <v>10431.1</v>
      </c>
      <c r="E200" s="2647">
        <v>6.6136824752726353</v>
      </c>
      <c r="F200" s="1127"/>
      <c r="G200" s="1128"/>
      <c r="H200" s="1128"/>
      <c r="I200" s="1126"/>
      <c r="J200" s="1126"/>
      <c r="K200" s="1129"/>
    </row>
    <row r="201" spans="1:11" ht="14.1" customHeight="1" x14ac:dyDescent="0.2">
      <c r="A201" s="2293" t="s">
        <v>390</v>
      </c>
      <c r="B201" s="1004">
        <v>470</v>
      </c>
      <c r="C201" s="1004">
        <v>420</v>
      </c>
      <c r="D201" s="1004">
        <v>2772</v>
      </c>
      <c r="E201" s="265">
        <v>6.6</v>
      </c>
      <c r="F201" s="2648" t="s">
        <v>412</v>
      </c>
      <c r="G201" s="1015">
        <v>1335000</v>
      </c>
      <c r="H201" s="1015">
        <v>5161906.0820000004</v>
      </c>
      <c r="I201" s="1116"/>
      <c r="J201" s="1116"/>
      <c r="K201" s="1117"/>
    </row>
    <row r="202" spans="1:11" ht="14.1" customHeight="1" x14ac:dyDescent="0.2">
      <c r="A202" s="2293" t="s">
        <v>391</v>
      </c>
      <c r="B202" s="1004">
        <v>500</v>
      </c>
      <c r="C202" s="1004">
        <v>450</v>
      </c>
      <c r="D202" s="1004">
        <v>2250</v>
      </c>
      <c r="E202" s="265">
        <v>5</v>
      </c>
      <c r="F202" s="2648" t="s">
        <v>412</v>
      </c>
      <c r="G202" s="1015">
        <v>1335000</v>
      </c>
      <c r="H202" s="1015">
        <v>5161906.0820000004</v>
      </c>
      <c r="I202" s="1116"/>
      <c r="J202" s="1116"/>
      <c r="K202" s="1117"/>
    </row>
    <row r="203" spans="1:11" ht="14.1" customHeight="1" x14ac:dyDescent="0.2">
      <c r="A203" s="2293" t="s">
        <v>392</v>
      </c>
      <c r="B203" s="1004">
        <v>24.2</v>
      </c>
      <c r="C203" s="1004">
        <v>23.2</v>
      </c>
      <c r="D203" s="1004">
        <v>174</v>
      </c>
      <c r="E203" s="265">
        <v>7.5</v>
      </c>
      <c r="F203" s="2648" t="s">
        <v>412</v>
      </c>
      <c r="G203" s="1015">
        <v>1335000</v>
      </c>
      <c r="H203" s="1015">
        <v>5161906.0820000004</v>
      </c>
      <c r="I203" s="1116"/>
      <c r="J203" s="1116"/>
      <c r="K203" s="1117"/>
    </row>
    <row r="204" spans="1:11" ht="14.1" customHeight="1" x14ac:dyDescent="0.2">
      <c r="A204" s="2293" t="s">
        <v>393</v>
      </c>
      <c r="B204" s="1004">
        <v>200</v>
      </c>
      <c r="C204" s="1004">
        <v>197</v>
      </c>
      <c r="D204" s="1004">
        <v>1379</v>
      </c>
      <c r="E204" s="265">
        <v>7</v>
      </c>
      <c r="F204" s="2648" t="s">
        <v>412</v>
      </c>
      <c r="G204" s="1015">
        <v>1335000</v>
      </c>
      <c r="H204" s="1015">
        <v>5161906.0820000004</v>
      </c>
      <c r="I204" s="1116"/>
      <c r="J204" s="1116"/>
      <c r="K204" s="1117"/>
    </row>
    <row r="205" spans="1:11" ht="14.1" customHeight="1" x14ac:dyDescent="0.2">
      <c r="A205" s="2293" t="s">
        <v>394</v>
      </c>
      <c r="B205" s="1004">
        <v>44</v>
      </c>
      <c r="C205" s="1004">
        <v>43</v>
      </c>
      <c r="D205" s="1004">
        <v>473</v>
      </c>
      <c r="E205" s="265">
        <v>11</v>
      </c>
      <c r="F205" s="2648" t="s">
        <v>412</v>
      </c>
      <c r="G205" s="1015">
        <v>1335000</v>
      </c>
      <c r="H205" s="1015">
        <v>5161906.0820000004</v>
      </c>
      <c r="I205" s="1116"/>
      <c r="J205" s="1116"/>
      <c r="K205" s="1117"/>
    </row>
    <row r="206" spans="1:11" ht="14.1" customHeight="1" x14ac:dyDescent="0.2">
      <c r="A206" s="2293" t="s">
        <v>395</v>
      </c>
      <c r="B206" s="1004">
        <v>234</v>
      </c>
      <c r="C206" s="1004">
        <v>230</v>
      </c>
      <c r="D206" s="1004">
        <v>1672.1</v>
      </c>
      <c r="E206" s="265">
        <v>7.27</v>
      </c>
      <c r="F206" s="2648" t="s">
        <v>412</v>
      </c>
      <c r="G206" s="1015">
        <v>1335000</v>
      </c>
      <c r="H206" s="1015">
        <v>5161906.0820000004</v>
      </c>
      <c r="I206" s="1116"/>
      <c r="J206" s="1116"/>
      <c r="K206" s="1117"/>
    </row>
    <row r="207" spans="1:11" ht="14.1" customHeight="1" x14ac:dyDescent="0.2">
      <c r="A207" s="2293" t="s">
        <v>396</v>
      </c>
      <c r="B207" s="1004">
        <v>50</v>
      </c>
      <c r="C207" s="1004">
        <v>50</v>
      </c>
      <c r="D207" s="1004">
        <v>520</v>
      </c>
      <c r="E207" s="265">
        <v>10.4</v>
      </c>
      <c r="F207" s="2648" t="s">
        <v>412</v>
      </c>
      <c r="G207" s="1015">
        <v>1335000</v>
      </c>
      <c r="H207" s="1015">
        <v>5161906.0820000004</v>
      </c>
      <c r="I207" s="1116"/>
      <c r="J207" s="1116"/>
      <c r="K207" s="1117"/>
    </row>
    <row r="208" spans="1:11" ht="14.1" customHeight="1" x14ac:dyDescent="0.2">
      <c r="A208" s="2293" t="s">
        <v>397</v>
      </c>
      <c r="B208" s="1004">
        <v>142</v>
      </c>
      <c r="C208" s="1004">
        <v>141</v>
      </c>
      <c r="D208" s="1004">
        <v>846</v>
      </c>
      <c r="E208" s="265">
        <v>6</v>
      </c>
      <c r="F208" s="2648" t="s">
        <v>412</v>
      </c>
      <c r="G208" s="1015">
        <v>1335000</v>
      </c>
      <c r="H208" s="1015">
        <v>5161906.0820000004</v>
      </c>
      <c r="I208" s="1116"/>
      <c r="J208" s="1116"/>
      <c r="K208" s="1117"/>
    </row>
    <row r="209" spans="1:11" ht="14.1" customHeight="1" x14ac:dyDescent="0.2">
      <c r="A209" s="2294" t="s">
        <v>398</v>
      </c>
      <c r="B209" s="1004">
        <v>25</v>
      </c>
      <c r="C209" s="1004">
        <v>23</v>
      </c>
      <c r="D209" s="1004">
        <v>345</v>
      </c>
      <c r="E209" s="265">
        <v>15</v>
      </c>
      <c r="F209" s="2648" t="s">
        <v>412</v>
      </c>
      <c r="G209" s="1015">
        <v>1335000</v>
      </c>
      <c r="H209" s="1015">
        <v>5161906.0820000004</v>
      </c>
      <c r="I209" s="1111"/>
      <c r="J209" s="1111"/>
      <c r="K209" s="1112"/>
    </row>
    <row r="210" spans="1:11" ht="14.1" customHeight="1" thickBot="1" x14ac:dyDescent="0.3">
      <c r="A210" s="1130" t="s">
        <v>399</v>
      </c>
      <c r="B210" s="1131">
        <v>3272.8500000000004</v>
      </c>
      <c r="C210" s="1131">
        <v>3098.3500000000004</v>
      </c>
      <c r="D210" s="1567">
        <v>26633.96</v>
      </c>
      <c r="E210" s="1570">
        <v>8.5961753836719534</v>
      </c>
      <c r="F210" s="2651" t="s">
        <v>412</v>
      </c>
      <c r="G210" s="1568">
        <v>1335000</v>
      </c>
      <c r="H210" s="1568">
        <v>5161906.0820000004</v>
      </c>
      <c r="I210" s="1136"/>
      <c r="J210" s="1136"/>
      <c r="K210" s="1137"/>
    </row>
    <row r="211" spans="1:11" x14ac:dyDescent="0.2">
      <c r="A211" s="7" t="s">
        <v>1904</v>
      </c>
      <c r="B211" s="8"/>
      <c r="C211" s="8"/>
      <c r="D211" s="8"/>
      <c r="E211" s="9"/>
      <c r="F211" s="10"/>
      <c r="G211" s="11"/>
      <c r="H211" s="8"/>
      <c r="I211" s="196"/>
      <c r="J211" s="196"/>
      <c r="K211" s="196"/>
    </row>
    <row r="212" spans="1:11" x14ac:dyDescent="0.2">
      <c r="A212" s="6"/>
      <c r="D212" s="195"/>
      <c r="E212" s="196"/>
      <c r="F212" s="195"/>
      <c r="G212" s="195"/>
      <c r="H212" s="195"/>
      <c r="I212" s="196"/>
      <c r="J212" s="196"/>
      <c r="K212" s="196"/>
    </row>
    <row r="213" spans="1:11" x14ac:dyDescent="0.2">
      <c r="A213" s="6"/>
      <c r="D213" s="195"/>
      <c r="E213" s="196"/>
      <c r="F213" s="195"/>
      <c r="G213" s="195"/>
      <c r="H213" s="195"/>
      <c r="I213" s="196"/>
      <c r="J213" s="196"/>
      <c r="K213" s="196"/>
    </row>
    <row r="214" spans="1:11" x14ac:dyDescent="0.2">
      <c r="A214" s="6"/>
      <c r="C214" s="15"/>
      <c r="D214" s="195"/>
      <c r="E214" s="196"/>
      <c r="F214" s="195"/>
      <c r="G214" s="15"/>
      <c r="H214" s="195"/>
      <c r="I214" s="196"/>
      <c r="J214" s="196"/>
      <c r="K214" s="196"/>
    </row>
  </sheetData>
  <sheetProtection insertHyperlinks="0"/>
  <mergeCells count="20">
    <mergeCell ref="I166:K166"/>
    <mergeCell ref="A161:K161"/>
    <mergeCell ref="B164:K164"/>
    <mergeCell ref="B165:C165"/>
    <mergeCell ref="I165:K165"/>
    <mergeCell ref="A2:K2"/>
    <mergeCell ref="B5:K5"/>
    <mergeCell ref="B6:C6"/>
    <mergeCell ref="I6:K6"/>
    <mergeCell ref="B59:C59"/>
    <mergeCell ref="I59:K59"/>
    <mergeCell ref="I60:K60"/>
    <mergeCell ref="I7:K7"/>
    <mergeCell ref="A55:K55"/>
    <mergeCell ref="B58:K58"/>
    <mergeCell ref="I113:K113"/>
    <mergeCell ref="A108:K108"/>
    <mergeCell ref="B111:K111"/>
    <mergeCell ref="B112:C112"/>
    <mergeCell ref="I112:K112"/>
  </mergeCells>
  <phoneticPr fontId="13" type="noConversion"/>
  <pageMargins left="1.5748031496062993" right="0.39370078740157483" top="0.78740157480314965" bottom="0.39370078740157483" header="0.59055118110236227" footer="0"/>
  <pageSetup scale="70" orientation="landscape" horizontalDpi="4294967293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3"/>
  <sheetViews>
    <sheetView workbookViewId="0"/>
  </sheetViews>
  <sheetFormatPr baseColWidth="10" defaultColWidth="11.42578125" defaultRowHeight="12.75" x14ac:dyDescent="0.2"/>
  <cols>
    <col min="1" max="1" width="18.7109375" customWidth="1"/>
    <col min="2" max="2" width="14.7109375" customWidth="1"/>
    <col min="3" max="4" width="17.140625" customWidth="1"/>
    <col min="5" max="6" width="12.7109375" customWidth="1"/>
    <col min="7" max="7" width="12.7109375" bestFit="1" customWidth="1"/>
    <col min="8" max="8" width="14.5703125" bestFit="1" customWidth="1"/>
    <col min="9" max="9" width="4.140625" customWidth="1"/>
    <col min="10" max="10" width="4.85546875" customWidth="1"/>
    <col min="11" max="11" width="4.28515625" customWidth="1"/>
  </cols>
  <sheetData>
    <row r="5" spans="1:11" ht="24.75" x14ac:dyDescent="0.5">
      <c r="A5" s="3019" t="s">
        <v>331</v>
      </c>
      <c r="B5" s="3019"/>
      <c r="C5" s="3019"/>
      <c r="D5" s="3019"/>
      <c r="E5" s="3019"/>
      <c r="F5" s="3019"/>
      <c r="G5" s="3019"/>
      <c r="H5" s="3019"/>
      <c r="I5" s="3019"/>
      <c r="J5" s="3019"/>
      <c r="K5" s="3019"/>
    </row>
    <row r="6" spans="1:11" ht="18" x14ac:dyDescent="0.25">
      <c r="A6" s="2707" t="s">
        <v>332</v>
      </c>
      <c r="B6" s="2707"/>
      <c r="C6" s="2707"/>
      <c r="D6" s="2707"/>
      <c r="E6" s="2707"/>
      <c r="F6" s="2707"/>
      <c r="G6" s="2707"/>
      <c r="H6" s="2707"/>
      <c r="I6" s="2707"/>
      <c r="J6" s="2707"/>
      <c r="K6" s="2707"/>
    </row>
    <row r="7" spans="1:11" ht="18" x14ac:dyDescent="0.25">
      <c r="A7" s="2707" t="s">
        <v>1924</v>
      </c>
      <c r="B7" s="2707"/>
      <c r="C7" s="2707"/>
      <c r="D7" s="2707"/>
      <c r="E7" s="2707"/>
      <c r="F7" s="2707"/>
      <c r="G7" s="2707"/>
      <c r="H7" s="2707"/>
      <c r="I7" s="2707"/>
      <c r="J7" s="2707"/>
      <c r="K7" s="2707"/>
    </row>
    <row r="9" spans="1:11" ht="13.5" thickBot="1" x14ac:dyDescent="0.25">
      <c r="A9" s="3"/>
      <c r="B9" s="3"/>
      <c r="C9" s="3"/>
      <c r="D9" s="3"/>
      <c r="E9" s="12"/>
      <c r="F9" s="12"/>
      <c r="G9" s="12"/>
      <c r="H9" s="12"/>
      <c r="I9" s="12"/>
      <c r="J9" s="12"/>
      <c r="K9" s="12"/>
    </row>
    <row r="10" spans="1:11" ht="16.5" thickBot="1" x14ac:dyDescent="0.25">
      <c r="A10" s="3020" t="s">
        <v>414</v>
      </c>
      <c r="B10" s="3023" t="s">
        <v>1925</v>
      </c>
      <c r="C10" s="3024"/>
      <c r="D10" s="3024"/>
      <c r="E10" s="3024"/>
      <c r="F10" s="3024"/>
      <c r="G10" s="3024"/>
      <c r="H10" s="3024"/>
      <c r="I10" s="3024"/>
      <c r="J10" s="3024"/>
      <c r="K10" s="3025"/>
    </row>
    <row r="11" spans="1:11" x14ac:dyDescent="0.2">
      <c r="A11" s="3021"/>
      <c r="B11" s="3026" t="s">
        <v>335</v>
      </c>
      <c r="C11" s="3027"/>
      <c r="D11" s="1138"/>
      <c r="E11" s="1138"/>
      <c r="F11" s="1138"/>
      <c r="G11" s="1138"/>
      <c r="H11" s="1138"/>
      <c r="I11" s="3013" t="s">
        <v>1124</v>
      </c>
      <c r="J11" s="3014"/>
      <c r="K11" s="3015"/>
    </row>
    <row r="12" spans="1:11" x14ac:dyDescent="0.2">
      <c r="A12" s="3021"/>
      <c r="B12" s="2200" t="s">
        <v>841</v>
      </c>
      <c r="C12" s="1139" t="s">
        <v>842</v>
      </c>
      <c r="D12" s="1139" t="s">
        <v>843</v>
      </c>
      <c r="E12" s="1139" t="s">
        <v>910</v>
      </c>
      <c r="F12" s="1139" t="s">
        <v>336</v>
      </c>
      <c r="G12" s="1139" t="s">
        <v>343</v>
      </c>
      <c r="H12" s="1139" t="s">
        <v>344</v>
      </c>
      <c r="I12" s="3016" t="s">
        <v>845</v>
      </c>
      <c r="J12" s="3017"/>
      <c r="K12" s="3018"/>
    </row>
    <row r="13" spans="1:11" x14ac:dyDescent="0.2">
      <c r="A13" s="3021"/>
      <c r="B13" s="2201"/>
      <c r="C13" s="1138"/>
      <c r="D13" s="1139" t="s">
        <v>847</v>
      </c>
      <c r="E13" s="1139" t="s">
        <v>848</v>
      </c>
      <c r="F13" s="1139" t="s">
        <v>342</v>
      </c>
      <c r="G13" s="1139" t="s">
        <v>849</v>
      </c>
      <c r="H13" s="1139" t="s">
        <v>846</v>
      </c>
      <c r="I13" s="1140"/>
      <c r="J13" s="1140"/>
      <c r="K13" s="2202"/>
    </row>
    <row r="14" spans="1:11" ht="13.5" thickBot="1" x14ac:dyDescent="0.25">
      <c r="A14" s="3022"/>
      <c r="B14" s="2203" t="s">
        <v>351</v>
      </c>
      <c r="C14" s="1141" t="s">
        <v>850</v>
      </c>
      <c r="D14" s="1141" t="s">
        <v>352</v>
      </c>
      <c r="E14" s="1141" t="s">
        <v>350</v>
      </c>
      <c r="F14" s="1141" t="s">
        <v>447</v>
      </c>
      <c r="G14" s="1141" t="s">
        <v>353</v>
      </c>
      <c r="H14" s="1141" t="s">
        <v>354</v>
      </c>
      <c r="I14" s="1142" t="s">
        <v>355</v>
      </c>
      <c r="J14" s="1143" t="s">
        <v>356</v>
      </c>
      <c r="K14" s="2204" t="s">
        <v>357</v>
      </c>
    </row>
    <row r="15" spans="1:11" x14ac:dyDescent="0.2">
      <c r="A15" s="237"/>
      <c r="B15" s="239"/>
      <c r="C15" s="238"/>
      <c r="D15" s="238"/>
      <c r="E15" s="238"/>
      <c r="F15" s="238"/>
      <c r="G15" s="238"/>
      <c r="H15" s="238"/>
      <c r="I15" s="239"/>
      <c r="J15" s="239"/>
      <c r="K15" s="240"/>
    </row>
    <row r="16" spans="1:11" ht="30" customHeight="1" x14ac:dyDescent="0.2">
      <c r="A16" s="241" t="s">
        <v>911</v>
      </c>
      <c r="B16" s="2205">
        <v>80</v>
      </c>
      <c r="C16" s="242">
        <v>75.8</v>
      </c>
      <c r="D16" s="242">
        <v>270.10000000000002</v>
      </c>
      <c r="E16" s="1908">
        <v>3.5633245382585756</v>
      </c>
      <c r="F16" s="1572" t="s">
        <v>1410</v>
      </c>
      <c r="G16" s="1571">
        <v>4620000.0000000009</v>
      </c>
      <c r="H16" s="1571">
        <v>5497845.9786839047</v>
      </c>
      <c r="I16" s="242"/>
      <c r="J16" s="242"/>
      <c r="K16" s="2206"/>
    </row>
    <row r="17" spans="1:11" ht="30" customHeight="1" x14ac:dyDescent="0.2">
      <c r="A17" s="241" t="s">
        <v>912</v>
      </c>
      <c r="B17" s="2205">
        <v>463.45000000000005</v>
      </c>
      <c r="C17" s="242">
        <v>418.45000000000005</v>
      </c>
      <c r="D17" s="242">
        <v>4011.7450000000003</v>
      </c>
      <c r="E17" s="1908">
        <v>9.5871549766997255</v>
      </c>
      <c r="F17" s="1572" t="s">
        <v>412</v>
      </c>
      <c r="G17" s="1571">
        <v>918000</v>
      </c>
      <c r="H17" s="1571">
        <v>9375666.027999999</v>
      </c>
      <c r="I17" s="242"/>
      <c r="J17" s="242"/>
      <c r="K17" s="1144"/>
    </row>
    <row r="18" spans="1:11" ht="30" customHeight="1" x14ac:dyDescent="0.2">
      <c r="A18" s="241" t="s">
        <v>913</v>
      </c>
      <c r="B18" s="2205">
        <v>278.93</v>
      </c>
      <c r="C18" s="242">
        <v>258.5</v>
      </c>
      <c r="D18" s="242">
        <v>2948.15</v>
      </c>
      <c r="E18" s="1908">
        <v>11.404835589941973</v>
      </c>
      <c r="F18" s="1572" t="s">
        <v>1411</v>
      </c>
      <c r="G18" s="1571">
        <v>1310000.0000000002</v>
      </c>
      <c r="H18" s="1571">
        <v>15345432.496000005</v>
      </c>
      <c r="I18" s="242"/>
      <c r="J18" s="242"/>
      <c r="K18" s="1144"/>
    </row>
    <row r="19" spans="1:11" ht="30" customHeight="1" thickBot="1" x14ac:dyDescent="0.25">
      <c r="A19" s="243" t="s">
        <v>914</v>
      </c>
      <c r="B19" s="2207">
        <v>3272.8500000000004</v>
      </c>
      <c r="C19" s="2208">
        <v>3098.3500000000004</v>
      </c>
      <c r="D19" s="2208">
        <v>26633.96</v>
      </c>
      <c r="E19" s="2209">
        <v>8.5961753836719534</v>
      </c>
      <c r="F19" s="2210" t="s">
        <v>412</v>
      </c>
      <c r="G19" s="2211">
        <v>1335000</v>
      </c>
      <c r="H19" s="2211">
        <v>5161906.0820000004</v>
      </c>
      <c r="I19" s="2208"/>
      <c r="J19" s="2208"/>
      <c r="K19" s="2212"/>
    </row>
    <row r="20" spans="1:11" ht="30" customHeight="1" thickBot="1" x14ac:dyDescent="0.25">
      <c r="A20" s="1980" t="s">
        <v>439</v>
      </c>
      <c r="B20" s="1981">
        <v>4095.2300000000005</v>
      </c>
      <c r="C20" s="1982">
        <v>3851.1000000000004</v>
      </c>
      <c r="D20" s="1983">
        <v>33863.955000000002</v>
      </c>
      <c r="E20" s="1145"/>
      <c r="F20" s="244"/>
      <c r="G20" s="244"/>
      <c r="H20" s="244"/>
      <c r="I20" s="244"/>
      <c r="J20" s="1146"/>
      <c r="K20" s="244"/>
    </row>
    <row r="21" spans="1:11" x14ac:dyDescent="0.2">
      <c r="A21" s="7" t="s">
        <v>1904</v>
      </c>
      <c r="B21" s="8"/>
      <c r="C21" s="8"/>
      <c r="D21" s="8"/>
      <c r="E21" s="9"/>
      <c r="F21" s="10"/>
      <c r="G21" s="11"/>
      <c r="H21" s="8"/>
      <c r="I21" s="245"/>
      <c r="J21" s="245"/>
      <c r="K21" s="245"/>
    </row>
    <row r="22" spans="1:11" x14ac:dyDescent="0.2">
      <c r="A22" s="7"/>
      <c r="B22" s="8"/>
      <c r="C22" s="8"/>
      <c r="D22" s="8"/>
      <c r="E22" s="8"/>
      <c r="F22" s="8"/>
    </row>
    <row r="23" spans="1:11" x14ac:dyDescent="0.2">
      <c r="A23" s="6"/>
      <c r="B23" s="8"/>
      <c r="C23" s="8"/>
      <c r="D23" s="8"/>
      <c r="E23" s="8"/>
      <c r="F23" s="8"/>
    </row>
  </sheetData>
  <mergeCells count="8">
    <mergeCell ref="I11:K11"/>
    <mergeCell ref="I12:K12"/>
    <mergeCell ref="A5:K5"/>
    <mergeCell ref="A6:K6"/>
    <mergeCell ref="A7:K7"/>
    <mergeCell ref="A10:A14"/>
    <mergeCell ref="B10:K10"/>
    <mergeCell ref="B11:C11"/>
  </mergeCells>
  <phoneticPr fontId="13" type="noConversion"/>
  <pageMargins left="1.3779527559055118" right="0.78740157480314965" top="0.98425196850393704" bottom="0.98425196850393704" header="0" footer="0"/>
  <pageSetup scale="80" orientation="landscape" horizontalDpi="4294967295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2"/>
  <sheetViews>
    <sheetView zoomScale="80" zoomScaleNormal="80" workbookViewId="0"/>
  </sheetViews>
  <sheetFormatPr baseColWidth="10" defaultColWidth="11.42578125" defaultRowHeight="12.75" x14ac:dyDescent="0.2"/>
  <cols>
    <col min="1" max="1" width="17.5703125" customWidth="1"/>
    <col min="2" max="2" width="15.42578125" customWidth="1"/>
    <col min="3" max="3" width="13.140625" customWidth="1"/>
    <col min="5" max="5" width="7.7109375" customWidth="1"/>
    <col min="6" max="6" width="5.5703125" customWidth="1"/>
    <col min="7" max="7" width="10.5703125" customWidth="1"/>
    <col min="8" max="8" width="4" customWidth="1"/>
    <col min="9" max="9" width="9.7109375" customWidth="1"/>
    <col min="10" max="10" width="7.42578125" customWidth="1"/>
    <col min="11" max="11" width="5.140625" customWidth="1"/>
    <col min="12" max="12" width="27.5703125" customWidth="1"/>
    <col min="13" max="13" width="15.28515625" customWidth="1"/>
    <col min="14" max="14" width="13.140625" customWidth="1"/>
    <col min="15" max="15" width="8.42578125" customWidth="1"/>
    <col min="16" max="16" width="6.140625" customWidth="1"/>
    <col min="17" max="17" width="9" customWidth="1"/>
    <col min="18" max="18" width="7.140625" customWidth="1"/>
    <col min="19" max="19" width="8.5703125" customWidth="1"/>
    <col min="20" max="20" width="6.85546875" customWidth="1"/>
  </cols>
  <sheetData>
    <row r="1" spans="1:20" ht="15.75" x14ac:dyDescent="0.25">
      <c r="A1" s="2486"/>
      <c r="B1" s="2485"/>
      <c r="C1" s="2485"/>
      <c r="D1" s="2485"/>
      <c r="E1" s="2485"/>
      <c r="F1" s="2485"/>
      <c r="G1" s="2485"/>
      <c r="H1" s="2485"/>
      <c r="I1" s="2485"/>
      <c r="J1" s="2485"/>
      <c r="K1" s="2485"/>
      <c r="L1" s="2485"/>
      <c r="M1" s="2485"/>
      <c r="N1" s="2485"/>
      <c r="O1" s="2485"/>
      <c r="P1" s="2485"/>
      <c r="Q1" s="2485"/>
      <c r="R1" s="2485"/>
      <c r="S1" s="2485"/>
      <c r="T1" s="2485"/>
    </row>
    <row r="2" spans="1:20" ht="19.5" x14ac:dyDescent="0.2">
      <c r="A2" s="2863" t="s">
        <v>1926</v>
      </c>
      <c r="B2" s="2863"/>
      <c r="C2" s="2863"/>
      <c r="D2" s="2863"/>
      <c r="E2" s="2863"/>
      <c r="F2" s="2863"/>
      <c r="G2" s="2863"/>
      <c r="H2" s="2863"/>
      <c r="I2" s="2863"/>
      <c r="J2" s="2863"/>
      <c r="K2" s="2863"/>
      <c r="L2" s="2863"/>
      <c r="M2" s="2863"/>
      <c r="N2" s="2863"/>
      <c r="O2" s="2863"/>
      <c r="P2" s="2863"/>
      <c r="Q2" s="2863"/>
      <c r="R2" s="2863"/>
      <c r="S2" s="2863"/>
      <c r="T2" s="2863"/>
    </row>
    <row r="3" spans="1:20" ht="17.25" thickBot="1" x14ac:dyDescent="0.25">
      <c r="A3" s="56"/>
      <c r="B3" s="56"/>
      <c r="C3" s="166"/>
      <c r="D3" s="166"/>
      <c r="E3" s="166"/>
      <c r="F3" s="166"/>
      <c r="G3" s="59"/>
      <c r="H3" s="59"/>
      <c r="I3" s="60"/>
      <c r="J3" s="61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spans="1:20" ht="18.600000000000001" customHeight="1" x14ac:dyDescent="0.3">
      <c r="A4" s="2812" t="s">
        <v>441</v>
      </c>
      <c r="B4" s="2813"/>
      <c r="C4" s="2818" t="s">
        <v>442</v>
      </c>
      <c r="D4" s="2819"/>
      <c r="E4" s="2819"/>
      <c r="F4" s="2820"/>
      <c r="G4" s="2824" t="s">
        <v>443</v>
      </c>
      <c r="H4" s="2825"/>
      <c r="I4" s="2824" t="s">
        <v>444</v>
      </c>
      <c r="J4" s="2825"/>
      <c r="K4" s="53"/>
      <c r="L4" s="2826" t="s">
        <v>441</v>
      </c>
      <c r="M4" s="2819" t="s">
        <v>442</v>
      </c>
      <c r="N4" s="2819"/>
      <c r="O4" s="2819"/>
      <c r="P4" s="2820"/>
      <c r="Q4" s="2824" t="s">
        <v>443</v>
      </c>
      <c r="R4" s="2825"/>
      <c r="S4" s="2818" t="s">
        <v>445</v>
      </c>
      <c r="T4" s="2849"/>
    </row>
    <row r="5" spans="1:20" ht="18.600000000000001" customHeight="1" thickBot="1" x14ac:dyDescent="0.35">
      <c r="A5" s="2814"/>
      <c r="B5" s="2815"/>
      <c r="C5" s="2821"/>
      <c r="D5" s="2822"/>
      <c r="E5" s="2822"/>
      <c r="F5" s="2823"/>
      <c r="G5" s="2829" t="s">
        <v>446</v>
      </c>
      <c r="H5" s="2830"/>
      <c r="I5" s="2829"/>
      <c r="J5" s="2830"/>
      <c r="K5" s="53"/>
      <c r="L5" s="2827"/>
      <c r="M5" s="2822"/>
      <c r="N5" s="2822"/>
      <c r="O5" s="2822"/>
      <c r="P5" s="2823"/>
      <c r="Q5" s="2829" t="s">
        <v>446</v>
      </c>
      <c r="R5" s="2830"/>
      <c r="S5" s="2831" t="s">
        <v>354</v>
      </c>
      <c r="T5" s="2850"/>
    </row>
    <row r="6" spans="1:20" ht="18.600000000000001" customHeight="1" x14ac:dyDescent="0.2">
      <c r="A6" s="2814"/>
      <c r="B6" s="2815"/>
      <c r="C6" s="66" t="s">
        <v>447</v>
      </c>
      <c r="D6" s="2873" t="s">
        <v>448</v>
      </c>
      <c r="E6" s="2831" t="s">
        <v>449</v>
      </c>
      <c r="F6" s="2832"/>
      <c r="G6" s="2829" t="s">
        <v>450</v>
      </c>
      <c r="H6" s="2830"/>
      <c r="I6" s="2829" t="s">
        <v>354</v>
      </c>
      <c r="J6" s="2830"/>
      <c r="K6" s="53"/>
      <c r="L6" s="2827"/>
      <c r="M6" s="64" t="s">
        <v>447</v>
      </c>
      <c r="N6" s="2873" t="s">
        <v>448</v>
      </c>
      <c r="O6" s="2831" t="s">
        <v>449</v>
      </c>
      <c r="P6" s="2832"/>
      <c r="Q6" s="2829" t="s">
        <v>450</v>
      </c>
      <c r="R6" s="2830"/>
      <c r="S6" s="2831"/>
      <c r="T6" s="2850"/>
    </row>
    <row r="7" spans="1:20" ht="18.600000000000001" customHeight="1" thickBot="1" x14ac:dyDescent="0.25">
      <c r="A7" s="2816"/>
      <c r="B7" s="2817"/>
      <c r="C7" s="67" t="s">
        <v>451</v>
      </c>
      <c r="D7" s="2834"/>
      <c r="E7" s="2821"/>
      <c r="F7" s="2823"/>
      <c r="G7" s="2761"/>
      <c r="H7" s="2762"/>
      <c r="I7" s="2761"/>
      <c r="J7" s="2762"/>
      <c r="K7" s="53"/>
      <c r="L7" s="2828"/>
      <c r="M7" s="63" t="s">
        <v>451</v>
      </c>
      <c r="N7" s="2834"/>
      <c r="O7" s="2821"/>
      <c r="P7" s="2823"/>
      <c r="Q7" s="2761"/>
      <c r="R7" s="2762"/>
      <c r="S7" s="2852"/>
      <c r="T7" s="2853"/>
    </row>
    <row r="8" spans="1:20" ht="18.600000000000001" customHeight="1" x14ac:dyDescent="0.3">
      <c r="A8" s="203" t="s">
        <v>452</v>
      </c>
      <c r="B8" s="204"/>
      <c r="C8" s="205"/>
      <c r="D8" s="189"/>
      <c r="E8" s="2776"/>
      <c r="F8" s="2850"/>
      <c r="G8" s="2759"/>
      <c r="H8" s="3028"/>
      <c r="I8" s="2759"/>
      <c r="J8" s="3029"/>
      <c r="K8" s="53"/>
      <c r="L8" s="135" t="s">
        <v>453</v>
      </c>
      <c r="M8" s="206"/>
      <c r="N8" s="207"/>
      <c r="O8" s="2805"/>
      <c r="P8" s="2806"/>
      <c r="Q8" s="2805"/>
      <c r="R8" s="2806"/>
      <c r="S8" s="2805"/>
      <c r="T8" s="2806"/>
    </row>
    <row r="9" spans="1:20" ht="18.600000000000001" customHeight="1" x14ac:dyDescent="0.35">
      <c r="A9" s="3032" t="s">
        <v>854</v>
      </c>
      <c r="B9" s="3033"/>
      <c r="C9" s="208"/>
      <c r="D9" s="189"/>
      <c r="E9" s="2776"/>
      <c r="F9" s="2850"/>
      <c r="G9" s="2759"/>
      <c r="H9" s="3028"/>
      <c r="I9" s="2765">
        <v>76404.800000000003</v>
      </c>
      <c r="J9" s="3034"/>
      <c r="K9" s="53"/>
      <c r="L9" s="138"/>
      <c r="M9" s="209"/>
      <c r="N9" s="189"/>
      <c r="O9" s="2759"/>
      <c r="P9" s="2760"/>
      <c r="Q9" s="2759"/>
      <c r="R9" s="2760"/>
      <c r="S9" s="2759"/>
      <c r="T9" s="2760"/>
    </row>
    <row r="10" spans="1:20" ht="18.600000000000001" customHeight="1" x14ac:dyDescent="0.3">
      <c r="A10" s="3030" t="s">
        <v>855</v>
      </c>
      <c r="B10" s="3031"/>
      <c r="C10" s="208"/>
      <c r="D10" s="189"/>
      <c r="E10" s="2776"/>
      <c r="F10" s="2850"/>
      <c r="G10" s="2759"/>
      <c r="H10" s="3028"/>
      <c r="I10" s="2759">
        <v>0</v>
      </c>
      <c r="J10" s="2760"/>
      <c r="K10" s="53"/>
      <c r="L10" s="138" t="s">
        <v>456</v>
      </c>
      <c r="M10" s="189" t="s">
        <v>856</v>
      </c>
      <c r="N10" s="189" t="s">
        <v>857</v>
      </c>
      <c r="O10" s="2759">
        <v>10</v>
      </c>
      <c r="P10" s="2760"/>
      <c r="Q10" s="2759">
        <v>65730.600000000006</v>
      </c>
      <c r="R10" s="2760"/>
      <c r="S10" s="2759">
        <v>657306</v>
      </c>
      <c r="T10" s="2760"/>
    </row>
    <row r="11" spans="1:20" ht="18.600000000000001" customHeight="1" x14ac:dyDescent="0.3">
      <c r="A11" s="164" t="s">
        <v>858</v>
      </c>
      <c r="B11" s="210"/>
      <c r="C11" s="208"/>
      <c r="D11" s="189"/>
      <c r="E11" s="2776"/>
      <c r="F11" s="2850"/>
      <c r="G11" s="2759"/>
      <c r="H11" s="3028"/>
      <c r="I11" s="2759">
        <v>0</v>
      </c>
      <c r="J11" s="2760"/>
      <c r="K11" s="53"/>
      <c r="L11" s="138" t="s">
        <v>859</v>
      </c>
      <c r="M11" s="209"/>
      <c r="N11" s="189"/>
      <c r="O11" s="2759"/>
      <c r="P11" s="2760"/>
      <c r="Q11" s="2759"/>
      <c r="R11" s="2760"/>
      <c r="S11" s="2759">
        <v>0</v>
      </c>
      <c r="T11" s="2760"/>
    </row>
    <row r="12" spans="1:20" ht="18.600000000000001" customHeight="1" x14ac:dyDescent="0.2">
      <c r="A12" s="3030" t="s">
        <v>860</v>
      </c>
      <c r="B12" s="3031"/>
      <c r="C12" s="208"/>
      <c r="D12" s="189"/>
      <c r="E12" s="2776"/>
      <c r="F12" s="2777"/>
      <c r="G12" s="2759"/>
      <c r="H12" s="2760"/>
      <c r="I12" s="2759">
        <v>0</v>
      </c>
      <c r="J12" s="2760"/>
      <c r="K12" s="53"/>
      <c r="L12" s="138" t="s">
        <v>861</v>
      </c>
      <c r="M12" s="189" t="s">
        <v>862</v>
      </c>
      <c r="N12" s="189" t="s">
        <v>863</v>
      </c>
      <c r="O12" s="2759">
        <v>6</v>
      </c>
      <c r="P12" s="2760"/>
      <c r="Q12" s="2759">
        <v>16404.560000000001</v>
      </c>
      <c r="R12" s="2760"/>
      <c r="S12" s="2759">
        <v>98427.360000000015</v>
      </c>
      <c r="T12" s="2760"/>
    </row>
    <row r="13" spans="1:20" ht="18.600000000000001" customHeight="1" x14ac:dyDescent="0.2">
      <c r="A13" s="3030" t="s">
        <v>864</v>
      </c>
      <c r="B13" s="3031"/>
      <c r="C13" s="208"/>
      <c r="D13" s="189"/>
      <c r="E13" s="2776"/>
      <c r="F13" s="2777"/>
      <c r="G13" s="2759"/>
      <c r="H13" s="2760"/>
      <c r="I13" s="2759">
        <v>0</v>
      </c>
      <c r="J13" s="2760"/>
      <c r="K13" s="53"/>
      <c r="L13" s="138" t="s">
        <v>865</v>
      </c>
      <c r="M13" s="189" t="s">
        <v>718</v>
      </c>
      <c r="N13" s="2129" t="s">
        <v>479</v>
      </c>
      <c r="O13" s="2759">
        <v>8</v>
      </c>
      <c r="P13" s="2760"/>
      <c r="Q13" s="2759">
        <v>18117</v>
      </c>
      <c r="R13" s="2760"/>
      <c r="S13" s="2759">
        <v>144936</v>
      </c>
      <c r="T13" s="2760"/>
    </row>
    <row r="14" spans="1:20" ht="18.600000000000001" customHeight="1" x14ac:dyDescent="0.2">
      <c r="A14" s="3030" t="s">
        <v>866</v>
      </c>
      <c r="B14" s="3031"/>
      <c r="C14" s="208"/>
      <c r="D14" s="189"/>
      <c r="E14" s="2776"/>
      <c r="F14" s="2777"/>
      <c r="G14" s="2759"/>
      <c r="H14" s="2760"/>
      <c r="I14" s="2759">
        <v>0</v>
      </c>
      <c r="J14" s="2760"/>
      <c r="K14" s="53"/>
      <c r="L14" s="138" t="s">
        <v>867</v>
      </c>
      <c r="M14" s="189" t="s">
        <v>753</v>
      </c>
      <c r="N14" s="189" t="s">
        <v>745</v>
      </c>
      <c r="O14" s="2759">
        <v>20</v>
      </c>
      <c r="P14" s="2760"/>
      <c r="Q14" s="2759">
        <v>7084</v>
      </c>
      <c r="R14" s="2760"/>
      <c r="S14" s="2759">
        <v>141680</v>
      </c>
      <c r="T14" s="2760"/>
    </row>
    <row r="15" spans="1:20" ht="18.600000000000001" customHeight="1" x14ac:dyDescent="0.4">
      <c r="A15" s="3030" t="s">
        <v>868</v>
      </c>
      <c r="B15" s="3031"/>
      <c r="C15" s="208"/>
      <c r="D15" s="189" t="s">
        <v>502</v>
      </c>
      <c r="E15" s="2776">
        <v>2</v>
      </c>
      <c r="F15" s="2777"/>
      <c r="G15" s="2841">
        <v>38202.400000000001</v>
      </c>
      <c r="H15" s="2842">
        <v>38202.400000000001</v>
      </c>
      <c r="I15" s="2759">
        <v>76404.800000000003</v>
      </c>
      <c r="J15" s="2760"/>
      <c r="K15" s="53"/>
      <c r="L15" s="138" t="s">
        <v>869</v>
      </c>
      <c r="M15" s="189"/>
      <c r="N15" s="189"/>
      <c r="O15" s="2759"/>
      <c r="P15" s="2760"/>
      <c r="Q15" s="2759"/>
      <c r="R15" s="2760"/>
      <c r="S15" s="2759">
        <v>0</v>
      </c>
      <c r="T15" s="2760"/>
    </row>
    <row r="16" spans="1:20" ht="18.600000000000001" customHeight="1" x14ac:dyDescent="0.2">
      <c r="A16" s="164" t="s">
        <v>510</v>
      </c>
      <c r="B16" s="210"/>
      <c r="C16" s="208"/>
      <c r="D16" s="189"/>
      <c r="E16" s="2776"/>
      <c r="F16" s="2777"/>
      <c r="G16" s="2759"/>
      <c r="H16" s="2760"/>
      <c r="I16" s="2759">
        <v>0</v>
      </c>
      <c r="J16" s="2760"/>
      <c r="K16" s="53"/>
      <c r="L16" s="138" t="s">
        <v>540</v>
      </c>
      <c r="M16" s="189" t="s">
        <v>715</v>
      </c>
      <c r="N16" s="189" t="s">
        <v>561</v>
      </c>
      <c r="O16" s="2771">
        <v>1.4</v>
      </c>
      <c r="P16" s="2772"/>
      <c r="Q16" s="2759">
        <v>170450.12</v>
      </c>
      <c r="R16" s="2760"/>
      <c r="S16" s="2759">
        <v>238630.16799999998</v>
      </c>
      <c r="T16" s="2760"/>
    </row>
    <row r="17" spans="1:20" ht="18.600000000000001" customHeight="1" x14ac:dyDescent="0.2">
      <c r="A17" s="3037" t="s">
        <v>463</v>
      </c>
      <c r="B17" s="3038"/>
      <c r="C17" s="208"/>
      <c r="D17" s="189"/>
      <c r="E17" s="2776"/>
      <c r="F17" s="2777"/>
      <c r="G17" s="2759"/>
      <c r="H17" s="2760"/>
      <c r="I17" s="2765">
        <v>246293.12</v>
      </c>
      <c r="J17" s="2766"/>
      <c r="K17" s="53"/>
      <c r="L17" s="138" t="s">
        <v>541</v>
      </c>
      <c r="M17" s="189"/>
      <c r="N17" s="189"/>
      <c r="O17" s="2759"/>
      <c r="P17" s="2760"/>
      <c r="Q17" s="2759"/>
      <c r="R17" s="2760"/>
      <c r="S17" s="2759">
        <v>0</v>
      </c>
      <c r="T17" s="2760"/>
    </row>
    <row r="18" spans="1:20" ht="18.600000000000001" customHeight="1" x14ac:dyDescent="0.2">
      <c r="A18" s="211" t="s">
        <v>475</v>
      </c>
      <c r="B18" s="212"/>
      <c r="C18" s="208"/>
      <c r="D18" s="2257" t="s">
        <v>799</v>
      </c>
      <c r="E18" s="2776">
        <v>1</v>
      </c>
      <c r="F18" s="2777"/>
      <c r="G18" s="2759">
        <v>164101.78</v>
      </c>
      <c r="H18" s="2760">
        <v>164101.78</v>
      </c>
      <c r="I18" s="2759">
        <v>164101.78</v>
      </c>
      <c r="J18" s="2760"/>
      <c r="K18" s="53"/>
      <c r="L18" s="138" t="s">
        <v>543</v>
      </c>
      <c r="M18" s="189" t="s">
        <v>870</v>
      </c>
      <c r="N18" s="189" t="s">
        <v>863</v>
      </c>
      <c r="O18" s="2759">
        <v>6</v>
      </c>
      <c r="P18" s="2760"/>
      <c r="Q18" s="2759">
        <v>18944</v>
      </c>
      <c r="R18" s="2760"/>
      <c r="S18" s="2759">
        <v>113664</v>
      </c>
      <c r="T18" s="2760"/>
    </row>
    <row r="19" spans="1:20" ht="18.600000000000001" customHeight="1" x14ac:dyDescent="0.2">
      <c r="A19" s="3035" t="s">
        <v>1660</v>
      </c>
      <c r="B19" s="3036"/>
      <c r="C19" s="208"/>
      <c r="D19" s="189" t="s">
        <v>799</v>
      </c>
      <c r="E19" s="2776">
        <v>1</v>
      </c>
      <c r="F19" s="2777"/>
      <c r="G19" s="2759">
        <v>82191.34</v>
      </c>
      <c r="H19" s="2760">
        <v>82191.34</v>
      </c>
      <c r="I19" s="2759">
        <v>82191.34</v>
      </c>
      <c r="J19" s="2760"/>
      <c r="K19" s="53"/>
      <c r="L19" s="138" t="s">
        <v>872</v>
      </c>
      <c r="M19" s="189"/>
      <c r="N19" s="189"/>
      <c r="O19" s="2759"/>
      <c r="P19" s="2760"/>
      <c r="Q19" s="2759"/>
      <c r="R19" s="2760"/>
      <c r="S19" s="2759">
        <v>0</v>
      </c>
      <c r="T19" s="2760"/>
    </row>
    <row r="20" spans="1:20" ht="18.600000000000001" customHeight="1" x14ac:dyDescent="0.2">
      <c r="A20" s="211" t="s">
        <v>480</v>
      </c>
      <c r="B20" s="212"/>
      <c r="C20" s="208"/>
      <c r="D20" s="189"/>
      <c r="E20" s="2776"/>
      <c r="F20" s="2777"/>
      <c r="G20" s="2759"/>
      <c r="H20" s="2760"/>
      <c r="I20" s="2759">
        <v>0</v>
      </c>
      <c r="J20" s="2760"/>
      <c r="K20" s="53"/>
      <c r="L20" s="138" t="s">
        <v>875</v>
      </c>
      <c r="M20" s="189"/>
      <c r="N20" s="189"/>
      <c r="O20" s="2759"/>
      <c r="P20" s="2760"/>
      <c r="Q20" s="2759"/>
      <c r="R20" s="2760"/>
      <c r="S20" s="2759">
        <v>0</v>
      </c>
      <c r="T20" s="2760"/>
    </row>
    <row r="21" spans="1:20" ht="18.600000000000001" customHeight="1" x14ac:dyDescent="0.3">
      <c r="A21" s="211" t="s">
        <v>876</v>
      </c>
      <c r="B21" s="212"/>
      <c r="C21" s="208"/>
      <c r="D21" s="189"/>
      <c r="E21" s="2776"/>
      <c r="F21" s="2850"/>
      <c r="G21" s="2759"/>
      <c r="H21" s="3028"/>
      <c r="I21" s="2759">
        <v>0</v>
      </c>
      <c r="J21" s="2760"/>
      <c r="K21" s="53"/>
      <c r="L21" s="138" t="s">
        <v>877</v>
      </c>
      <c r="M21" s="209"/>
      <c r="N21" s="189"/>
      <c r="O21" s="2759"/>
      <c r="P21" s="2760"/>
      <c r="Q21" s="2759"/>
      <c r="R21" s="2760"/>
      <c r="S21" s="2759">
        <v>0</v>
      </c>
      <c r="T21" s="2760"/>
    </row>
    <row r="22" spans="1:20" ht="18.600000000000001" customHeight="1" x14ac:dyDescent="0.3">
      <c r="A22" s="213" t="s">
        <v>878</v>
      </c>
      <c r="B22" s="65"/>
      <c r="C22" s="208"/>
      <c r="D22" s="189"/>
      <c r="E22" s="2776"/>
      <c r="F22" s="2850"/>
      <c r="G22" s="2759"/>
      <c r="H22" s="3028"/>
      <c r="I22" s="2759">
        <v>0</v>
      </c>
      <c r="J22" s="2760"/>
      <c r="K22" s="53"/>
      <c r="L22" s="138" t="s">
        <v>600</v>
      </c>
      <c r="M22" s="209"/>
      <c r="N22" s="189"/>
      <c r="O22" s="2759"/>
      <c r="P22" s="2760"/>
      <c r="Q22" s="2759"/>
      <c r="R22" s="2760"/>
      <c r="S22" s="2759">
        <v>0</v>
      </c>
      <c r="T22" s="2760"/>
    </row>
    <row r="23" spans="1:20" ht="18.600000000000001" customHeight="1" x14ac:dyDescent="0.3">
      <c r="A23" s="211" t="s">
        <v>879</v>
      </c>
      <c r="B23" s="212"/>
      <c r="C23" s="208"/>
      <c r="D23" s="189"/>
      <c r="E23" s="2776"/>
      <c r="F23" s="2850"/>
      <c r="G23" s="2759"/>
      <c r="H23" s="3028"/>
      <c r="I23" s="2759">
        <v>0</v>
      </c>
      <c r="J23" s="2760"/>
      <c r="K23" s="53"/>
      <c r="L23" s="138" t="s">
        <v>513</v>
      </c>
      <c r="M23" s="189" t="s">
        <v>730</v>
      </c>
      <c r="N23" s="189" t="s">
        <v>503</v>
      </c>
      <c r="O23" s="2759">
        <v>50</v>
      </c>
      <c r="P23" s="2760"/>
      <c r="Q23" s="2759">
        <v>4500</v>
      </c>
      <c r="R23" s="2760"/>
      <c r="S23" s="2759">
        <v>225000</v>
      </c>
      <c r="T23" s="2760"/>
    </row>
    <row r="24" spans="1:20" ht="18.600000000000001" customHeight="1" x14ac:dyDescent="0.3">
      <c r="A24" s="211" t="s">
        <v>510</v>
      </c>
      <c r="B24" s="212"/>
      <c r="C24" s="208"/>
      <c r="D24" s="189"/>
      <c r="E24" s="2776"/>
      <c r="F24" s="2850"/>
      <c r="G24" s="2759"/>
      <c r="H24" s="3028"/>
      <c r="I24" s="2759">
        <v>0</v>
      </c>
      <c r="J24" s="2760"/>
      <c r="K24" s="53"/>
      <c r="L24" s="138" t="s">
        <v>806</v>
      </c>
      <c r="M24" s="189" t="s">
        <v>906</v>
      </c>
      <c r="N24" s="189" t="s">
        <v>503</v>
      </c>
      <c r="O24" s="2759">
        <v>1</v>
      </c>
      <c r="P24" s="2760"/>
      <c r="Q24" s="2759">
        <v>12023</v>
      </c>
      <c r="R24" s="2760"/>
      <c r="S24" s="2759">
        <v>12023</v>
      </c>
      <c r="T24" s="2760"/>
    </row>
    <row r="25" spans="1:20" ht="18.600000000000001" customHeight="1" x14ac:dyDescent="0.35">
      <c r="A25" s="214" t="s">
        <v>496</v>
      </c>
      <c r="B25" s="215"/>
      <c r="C25" s="208"/>
      <c r="D25" s="189"/>
      <c r="E25" s="2776"/>
      <c r="F25" s="2850"/>
      <c r="G25" s="2759"/>
      <c r="H25" s="3028"/>
      <c r="I25" s="2765">
        <v>1146072</v>
      </c>
      <c r="J25" s="3034"/>
      <c r="K25" s="53"/>
      <c r="L25" s="138" t="s">
        <v>580</v>
      </c>
      <c r="M25" s="209"/>
      <c r="N25" s="189"/>
      <c r="O25" s="2759"/>
      <c r="P25" s="2760"/>
      <c r="Q25" s="2759"/>
      <c r="R25" s="2760"/>
      <c r="S25" s="2759">
        <v>0</v>
      </c>
      <c r="T25" s="2760"/>
    </row>
    <row r="26" spans="1:20" ht="18.600000000000001" customHeight="1" x14ac:dyDescent="0.4">
      <c r="A26" s="168" t="s">
        <v>858</v>
      </c>
      <c r="B26" s="216"/>
      <c r="C26" s="208"/>
      <c r="D26" s="189" t="s">
        <v>502</v>
      </c>
      <c r="E26" s="2759">
        <v>10</v>
      </c>
      <c r="F26" s="2760"/>
      <c r="G26" s="2841">
        <v>38202.400000000001</v>
      </c>
      <c r="H26" s="2842">
        <v>38202.400000000001</v>
      </c>
      <c r="I26" s="2759">
        <v>382024</v>
      </c>
      <c r="J26" s="2760"/>
      <c r="K26" s="53"/>
      <c r="L26" s="138" t="s">
        <v>880</v>
      </c>
      <c r="M26" s="209"/>
      <c r="N26" s="189"/>
      <c r="O26" s="2759"/>
      <c r="P26" s="2760"/>
      <c r="Q26" s="2759"/>
      <c r="R26" s="2760"/>
      <c r="S26" s="2759">
        <v>0</v>
      </c>
      <c r="T26" s="2760"/>
    </row>
    <row r="27" spans="1:20" ht="18.600000000000001" customHeight="1" x14ac:dyDescent="0.4">
      <c r="A27" s="168" t="s">
        <v>501</v>
      </c>
      <c r="B27" s="216"/>
      <c r="C27" s="208"/>
      <c r="D27" s="189" t="s">
        <v>502</v>
      </c>
      <c r="E27" s="2759">
        <v>4</v>
      </c>
      <c r="F27" s="2760"/>
      <c r="G27" s="2841">
        <v>38202.400000000001</v>
      </c>
      <c r="H27" s="2842">
        <v>38202.400000000001</v>
      </c>
      <c r="I27" s="2759">
        <v>152809.60000000001</v>
      </c>
      <c r="J27" s="2760"/>
      <c r="K27" s="53"/>
      <c r="L27" s="217" t="s">
        <v>521</v>
      </c>
      <c r="M27" s="218"/>
      <c r="N27" s="136"/>
      <c r="O27" s="2759"/>
      <c r="P27" s="2760"/>
      <c r="Q27" s="2759"/>
      <c r="R27" s="2760"/>
      <c r="S27" s="2759">
        <v>0</v>
      </c>
      <c r="T27" s="2760"/>
    </row>
    <row r="28" spans="1:20" ht="18.600000000000001" customHeight="1" x14ac:dyDescent="0.2">
      <c r="A28" s="217" t="s">
        <v>881</v>
      </c>
      <c r="B28" s="219"/>
      <c r="C28" s="208"/>
      <c r="D28" s="189"/>
      <c r="E28" s="2759"/>
      <c r="F28" s="2760"/>
      <c r="G28" s="2759"/>
      <c r="H28" s="2760"/>
      <c r="I28" s="2759">
        <v>0</v>
      </c>
      <c r="J28" s="2760"/>
      <c r="K28" s="53"/>
      <c r="L28" s="220" t="s">
        <v>882</v>
      </c>
      <c r="M28" s="66"/>
      <c r="N28" s="221"/>
      <c r="O28" s="3039">
        <v>102.4</v>
      </c>
      <c r="P28" s="3040"/>
      <c r="Q28" s="3039"/>
      <c r="R28" s="3040"/>
      <c r="S28" s="2829">
        <v>1631666.5279999999</v>
      </c>
      <c r="T28" s="2830"/>
    </row>
    <row r="29" spans="1:20" ht="18.600000000000001" customHeight="1" x14ac:dyDescent="0.2">
      <c r="A29" s="217" t="s">
        <v>883</v>
      </c>
      <c r="B29" s="219"/>
      <c r="C29" s="208"/>
      <c r="D29" s="189"/>
      <c r="E29" s="2759"/>
      <c r="F29" s="2760"/>
      <c r="G29" s="2759"/>
      <c r="H29" s="2760"/>
      <c r="I29" s="2759">
        <v>0</v>
      </c>
      <c r="J29" s="2760"/>
      <c r="K29" s="53"/>
      <c r="L29" s="160" t="s">
        <v>582</v>
      </c>
      <c r="M29" s="161"/>
      <c r="N29" s="161"/>
      <c r="O29" s="162"/>
      <c r="P29" s="162"/>
      <c r="Q29" s="162"/>
      <c r="R29" s="162"/>
      <c r="S29" s="162"/>
      <c r="T29" s="163"/>
    </row>
    <row r="30" spans="1:20" ht="18.600000000000001" customHeight="1" x14ac:dyDescent="0.4">
      <c r="A30" s="3030" t="s">
        <v>532</v>
      </c>
      <c r="B30" s="3031"/>
      <c r="C30" s="208"/>
      <c r="D30" s="189" t="s">
        <v>502</v>
      </c>
      <c r="E30" s="2759">
        <v>4</v>
      </c>
      <c r="F30" s="2760"/>
      <c r="G30" s="2841">
        <v>38202.400000000001</v>
      </c>
      <c r="H30" s="2842">
        <v>38202.400000000001</v>
      </c>
      <c r="I30" s="2759">
        <v>152809.60000000001</v>
      </c>
      <c r="J30" s="2760"/>
      <c r="K30" s="53"/>
      <c r="L30" s="164" t="s">
        <v>531</v>
      </c>
      <c r="M30" s="165">
        <v>0.05</v>
      </c>
      <c r="N30" s="166"/>
      <c r="O30" s="32"/>
      <c r="P30" s="32"/>
      <c r="Q30" s="32"/>
      <c r="R30" s="32"/>
      <c r="S30" s="2775">
        <v>227856.63539472298</v>
      </c>
      <c r="T30" s="2760"/>
    </row>
    <row r="31" spans="1:20" ht="18.600000000000001" customHeight="1" x14ac:dyDescent="0.3">
      <c r="A31" s="3030" t="s">
        <v>884</v>
      </c>
      <c r="B31" s="3031"/>
      <c r="C31" s="208"/>
      <c r="D31" s="189"/>
      <c r="E31" s="2776"/>
      <c r="F31" s="2850"/>
      <c r="G31" s="2759"/>
      <c r="H31" s="3028"/>
      <c r="I31" s="2759">
        <v>0</v>
      </c>
      <c r="J31" s="2760"/>
      <c r="K31" s="53"/>
      <c r="L31" s="168" t="s">
        <v>533</v>
      </c>
      <c r="M31" s="166"/>
      <c r="N31" s="166"/>
      <c r="O31" s="32"/>
      <c r="P31" s="32"/>
      <c r="Q31" s="32"/>
      <c r="R31" s="32"/>
      <c r="S31" s="2775"/>
      <c r="T31" s="2760"/>
    </row>
    <row r="32" spans="1:20" ht="18.600000000000001" customHeight="1" x14ac:dyDescent="0.3">
      <c r="A32" s="3030" t="s">
        <v>885</v>
      </c>
      <c r="B32" s="3031"/>
      <c r="C32" s="208"/>
      <c r="D32" s="189"/>
      <c r="E32" s="2776"/>
      <c r="F32" s="2850"/>
      <c r="G32" s="2759"/>
      <c r="H32" s="3028"/>
      <c r="I32" s="2759">
        <v>0</v>
      </c>
      <c r="J32" s="2760"/>
      <c r="K32" s="53"/>
      <c r="L32" s="169" t="s">
        <v>535</v>
      </c>
      <c r="M32" s="166"/>
      <c r="N32" s="166"/>
      <c r="O32" s="32"/>
      <c r="P32" s="32"/>
      <c r="Q32" s="32"/>
      <c r="R32" s="32"/>
      <c r="S32" s="2775">
        <v>430000</v>
      </c>
      <c r="T32" s="2760"/>
    </row>
    <row r="33" spans="1:20" ht="18.600000000000001" customHeight="1" x14ac:dyDescent="0.4">
      <c r="A33" s="3030" t="s">
        <v>886</v>
      </c>
      <c r="B33" s="3031"/>
      <c r="C33" s="208"/>
      <c r="D33" s="189" t="s">
        <v>502</v>
      </c>
      <c r="E33" s="2776">
        <v>8</v>
      </c>
      <c r="F33" s="2850"/>
      <c r="G33" s="2841">
        <v>38202.400000000001</v>
      </c>
      <c r="H33" s="2842">
        <v>38202.400000000001</v>
      </c>
      <c r="I33" s="2759">
        <v>305619.20000000001</v>
      </c>
      <c r="J33" s="2760"/>
      <c r="K33" s="53"/>
      <c r="L33" s="169" t="s">
        <v>537</v>
      </c>
      <c r="M33" s="166"/>
      <c r="N33" s="166"/>
      <c r="O33" s="32"/>
      <c r="P33" s="32"/>
      <c r="Q33" s="32"/>
      <c r="R33" s="32"/>
      <c r="S33" s="2775">
        <v>227856.63539472298</v>
      </c>
      <c r="T33" s="2760"/>
    </row>
    <row r="34" spans="1:20" ht="18.600000000000001" customHeight="1" x14ac:dyDescent="0.4">
      <c r="A34" s="217" t="s">
        <v>887</v>
      </c>
      <c r="B34" s="219"/>
      <c r="C34" s="208"/>
      <c r="D34" s="189" t="s">
        <v>502</v>
      </c>
      <c r="E34" s="2776">
        <v>2</v>
      </c>
      <c r="F34" s="2850"/>
      <c r="G34" s="2841">
        <v>38202.400000000001</v>
      </c>
      <c r="H34" s="2842">
        <v>38202.400000000001</v>
      </c>
      <c r="I34" s="2759">
        <v>76404.800000000003</v>
      </c>
      <c r="J34" s="2760"/>
      <c r="K34" s="53"/>
      <c r="L34" s="185" t="s">
        <v>510</v>
      </c>
      <c r="M34" s="173"/>
      <c r="N34" s="173"/>
      <c r="O34" s="186"/>
      <c r="P34" s="186"/>
      <c r="Q34" s="186"/>
      <c r="R34" s="186"/>
      <c r="S34" s="2757">
        <v>55000</v>
      </c>
      <c r="T34" s="2758"/>
    </row>
    <row r="35" spans="1:20" ht="18.600000000000001" customHeight="1" x14ac:dyDescent="0.4">
      <c r="A35" s="3030" t="s">
        <v>888</v>
      </c>
      <c r="B35" s="3031"/>
      <c r="C35" s="208"/>
      <c r="D35" s="189" t="s">
        <v>502</v>
      </c>
      <c r="E35" s="2776">
        <v>2</v>
      </c>
      <c r="F35" s="2850"/>
      <c r="G35" s="2841">
        <v>38202.400000000001</v>
      </c>
      <c r="H35" s="2842">
        <v>38202.400000000001</v>
      </c>
      <c r="I35" s="2759">
        <v>76404.800000000003</v>
      </c>
      <c r="J35" s="2760"/>
      <c r="K35" s="53"/>
      <c r="L35" s="174" t="s">
        <v>539</v>
      </c>
      <c r="M35" s="222"/>
      <c r="N35" s="222"/>
      <c r="O35" s="223"/>
      <c r="P35" s="223"/>
      <c r="Q35" s="176"/>
      <c r="R35" s="176"/>
      <c r="S35" s="2787">
        <v>940713.27078944584</v>
      </c>
      <c r="T35" s="2788"/>
    </row>
    <row r="36" spans="1:20" ht="18.600000000000001" customHeight="1" x14ac:dyDescent="0.3">
      <c r="A36" s="217" t="s">
        <v>510</v>
      </c>
      <c r="B36" s="219"/>
      <c r="C36" s="208"/>
      <c r="D36" s="189"/>
      <c r="E36" s="2776"/>
      <c r="F36" s="2850"/>
      <c r="G36" s="2759"/>
      <c r="H36" s="3028"/>
      <c r="I36" s="2759">
        <v>0</v>
      </c>
      <c r="J36" s="2760"/>
      <c r="K36" s="53"/>
      <c r="L36" s="177"/>
      <c r="M36" s="166"/>
      <c r="N36" s="166"/>
      <c r="O36" s="32"/>
      <c r="P36" s="32"/>
      <c r="Q36" s="32"/>
      <c r="R36" s="32"/>
      <c r="S36" s="32"/>
      <c r="T36" s="167"/>
    </row>
    <row r="37" spans="1:20" ht="18.600000000000001" customHeight="1" thickBot="1" x14ac:dyDescent="0.25">
      <c r="A37" s="224" t="s">
        <v>889</v>
      </c>
      <c r="B37" s="225"/>
      <c r="C37" s="208"/>
      <c r="D37" s="155"/>
      <c r="E37" s="2773"/>
      <c r="F37" s="2774"/>
      <c r="G37" s="3041"/>
      <c r="H37" s="3042"/>
      <c r="I37" s="2765">
        <v>1456696.2598944593</v>
      </c>
      <c r="J37" s="2766"/>
      <c r="K37" s="53"/>
      <c r="L37" s="178" t="s">
        <v>588</v>
      </c>
      <c r="M37" s="226"/>
      <c r="N37" s="226"/>
      <c r="O37" s="226"/>
      <c r="P37" s="226"/>
      <c r="Q37" s="179"/>
      <c r="R37" s="179"/>
      <c r="S37" s="2780">
        <v>5497845.9786839057</v>
      </c>
      <c r="T37" s="2781"/>
    </row>
    <row r="38" spans="1:20" ht="18.600000000000001" customHeight="1" x14ac:dyDescent="0.4">
      <c r="A38" s="217" t="s">
        <v>890</v>
      </c>
      <c r="B38" s="219"/>
      <c r="C38" s="208"/>
      <c r="D38" s="189" t="s">
        <v>502</v>
      </c>
      <c r="E38" s="2759">
        <v>12</v>
      </c>
      <c r="F38" s="2760"/>
      <c r="G38" s="2841">
        <v>38202.400000000001</v>
      </c>
      <c r="H38" s="2842">
        <v>38202.400000000001</v>
      </c>
      <c r="I38" s="2759">
        <v>458428.80000000005</v>
      </c>
      <c r="J38" s="2760"/>
      <c r="K38" s="53"/>
      <c r="L38" s="53"/>
      <c r="M38" s="53"/>
      <c r="N38" s="53"/>
      <c r="O38" s="53"/>
      <c r="P38" s="53"/>
      <c r="Q38" s="53"/>
      <c r="R38" s="53"/>
      <c r="S38" s="53"/>
      <c r="T38" s="53"/>
    </row>
    <row r="39" spans="1:20" ht="18.600000000000001" customHeight="1" x14ac:dyDescent="0.4">
      <c r="A39" s="3030" t="s">
        <v>891</v>
      </c>
      <c r="B39" s="3031"/>
      <c r="C39" s="208"/>
      <c r="D39" s="189" t="s">
        <v>502</v>
      </c>
      <c r="E39" s="2776">
        <v>17</v>
      </c>
      <c r="F39" s="2850"/>
      <c r="G39" s="2841">
        <v>38202.400000000001</v>
      </c>
      <c r="H39" s="2842">
        <v>38202.400000000001</v>
      </c>
      <c r="I39" s="2759">
        <v>649440.80000000005</v>
      </c>
      <c r="J39" s="2760"/>
      <c r="K39" s="53"/>
      <c r="L39" s="7" t="s">
        <v>1530</v>
      </c>
      <c r="M39" s="8"/>
      <c r="N39" s="8"/>
      <c r="O39" s="8"/>
      <c r="P39" s="9"/>
      <c r="Q39" s="10"/>
      <c r="R39" s="11"/>
      <c r="S39" s="53"/>
      <c r="T39" s="53"/>
    </row>
    <row r="40" spans="1:20" ht="18.600000000000001" customHeight="1" x14ac:dyDescent="0.4">
      <c r="A40" s="217" t="s">
        <v>729</v>
      </c>
      <c r="B40" s="219"/>
      <c r="C40" s="208"/>
      <c r="D40" s="189" t="s">
        <v>502</v>
      </c>
      <c r="E40" s="2776">
        <v>3</v>
      </c>
      <c r="F40" s="2850"/>
      <c r="G40" s="2841">
        <v>38202.400000000001</v>
      </c>
      <c r="H40" s="2842">
        <v>38202.400000000001</v>
      </c>
      <c r="I40" s="2759">
        <v>114607.20000000001</v>
      </c>
      <c r="J40" s="2760"/>
      <c r="K40" s="53"/>
      <c r="L40" s="2155" t="s">
        <v>1585</v>
      </c>
      <c r="M40" s="227"/>
      <c r="N40" s="227"/>
      <c r="O40" s="227"/>
      <c r="P40" s="227"/>
      <c r="Q40" s="228"/>
      <c r="R40" s="166"/>
      <c r="S40" s="166"/>
      <c r="T40" s="166"/>
    </row>
    <row r="41" spans="1:20" ht="18.600000000000001" customHeight="1" x14ac:dyDescent="0.3">
      <c r="A41" s="217" t="s">
        <v>892</v>
      </c>
      <c r="B41" s="219"/>
      <c r="C41" s="208"/>
      <c r="D41" s="189"/>
      <c r="E41" s="2776"/>
      <c r="F41" s="2850"/>
      <c r="G41" s="2759"/>
      <c r="H41" s="3028"/>
      <c r="I41" s="2759">
        <v>0</v>
      </c>
      <c r="J41" s="2760"/>
      <c r="K41" s="53"/>
      <c r="L41" s="166"/>
      <c r="M41" s="227"/>
      <c r="N41" s="227"/>
      <c r="O41" s="227"/>
      <c r="P41" s="227"/>
      <c r="Q41" s="61"/>
      <c r="R41" s="166"/>
      <c r="S41" s="166"/>
      <c r="T41" s="166"/>
    </row>
    <row r="42" spans="1:20" ht="18.600000000000001" customHeight="1" x14ac:dyDescent="0.3">
      <c r="A42" s="217" t="s">
        <v>620</v>
      </c>
      <c r="B42" s="219"/>
      <c r="C42" s="208"/>
      <c r="D42" s="189" t="s">
        <v>893</v>
      </c>
      <c r="E42" s="3043">
        <v>3.5633245382585756</v>
      </c>
      <c r="F42" s="2850"/>
      <c r="G42" s="2759">
        <v>65730.600000000006</v>
      </c>
      <c r="H42" s="3028">
        <v>65730.600000000006</v>
      </c>
      <c r="I42" s="2759">
        <v>234219.45989445914</v>
      </c>
      <c r="J42" s="2760"/>
      <c r="K42" s="53"/>
      <c r="L42" s="166"/>
      <c r="M42" s="3044"/>
      <c r="N42" s="3044"/>
      <c r="O42" s="3044"/>
      <c r="P42" s="3044"/>
      <c r="Q42" s="61"/>
      <c r="R42" s="55"/>
      <c r="S42" s="166"/>
      <c r="T42" s="166"/>
    </row>
    <row r="43" spans="1:20" ht="18.600000000000001" customHeight="1" x14ac:dyDescent="0.2">
      <c r="A43" s="168"/>
      <c r="B43" s="216"/>
      <c r="C43" s="155"/>
      <c r="D43" s="155"/>
      <c r="E43" s="2773"/>
      <c r="F43" s="2774"/>
      <c r="G43" s="3041"/>
      <c r="H43" s="3042"/>
      <c r="I43" s="3041"/>
      <c r="J43" s="3042"/>
      <c r="K43" s="53"/>
      <c r="L43" s="166"/>
      <c r="M43" s="3044"/>
      <c r="N43" s="3044"/>
      <c r="O43" s="3044"/>
      <c r="P43" s="3044"/>
      <c r="Q43" s="61"/>
      <c r="R43" s="61"/>
      <c r="S43" s="166"/>
      <c r="T43" s="166"/>
    </row>
    <row r="44" spans="1:20" ht="18.600000000000001" customHeight="1" thickBot="1" x14ac:dyDescent="0.25">
      <c r="A44" s="229" t="s">
        <v>563</v>
      </c>
      <c r="B44" s="230"/>
      <c r="C44" s="231"/>
      <c r="D44" s="232"/>
      <c r="E44" s="2761">
        <v>64</v>
      </c>
      <c r="F44" s="2762"/>
      <c r="G44" s="2763"/>
      <c r="H44" s="2764"/>
      <c r="I44" s="2761">
        <v>2925466.1798944594</v>
      </c>
      <c r="J44" s="2762"/>
      <c r="K44" s="53"/>
      <c r="L44" s="166"/>
      <c r="M44" s="3044"/>
      <c r="N44" s="3044"/>
      <c r="O44" s="3044"/>
      <c r="P44" s="3044"/>
      <c r="Q44" s="61"/>
      <c r="R44" s="166"/>
      <c r="S44" s="166"/>
      <c r="T44" s="166"/>
    </row>
    <row r="45" spans="1:20" ht="17.100000000000001" customHeight="1" x14ac:dyDescent="0.3">
      <c r="A45" s="233"/>
      <c r="B45" s="233"/>
      <c r="C45" s="234"/>
      <c r="D45" s="235"/>
      <c r="E45" s="3045"/>
      <c r="F45" s="3046"/>
      <c r="G45" s="2775"/>
      <c r="H45" s="3047"/>
      <c r="I45" s="2775"/>
      <c r="J45" s="3048"/>
      <c r="K45" s="53"/>
      <c r="L45" s="166"/>
      <c r="M45" s="53"/>
      <c r="N45" s="53"/>
      <c r="O45" s="53"/>
      <c r="P45" s="53"/>
      <c r="Q45" s="53"/>
      <c r="R45" s="61"/>
      <c r="S45" s="166"/>
      <c r="T45" s="166"/>
    </row>
    <row r="46" spans="1:20" ht="17.100000000000001" customHeight="1" x14ac:dyDescent="0.2">
      <c r="A46" s="48"/>
      <c r="B46" s="48"/>
      <c r="C46" s="53"/>
      <c r="D46" s="53"/>
      <c r="E46" s="53"/>
      <c r="F46" s="53"/>
      <c r="G46" s="50"/>
      <c r="H46" s="50"/>
      <c r="I46" s="51"/>
      <c r="J46" s="52"/>
      <c r="K46" s="53"/>
      <c r="L46" s="56"/>
      <c r="M46" s="56"/>
      <c r="N46" s="166"/>
      <c r="O46" s="166"/>
      <c r="P46" s="166"/>
      <c r="Q46" s="166"/>
      <c r="R46" s="59"/>
      <c r="S46" s="166"/>
      <c r="T46" s="166"/>
    </row>
    <row r="47" spans="1:20" ht="17.100000000000001" customHeight="1" x14ac:dyDescent="0.2">
      <c r="A47" s="2863" t="s">
        <v>1927</v>
      </c>
      <c r="B47" s="2863"/>
      <c r="C47" s="2863"/>
      <c r="D47" s="2863"/>
      <c r="E47" s="2863"/>
      <c r="F47" s="2863"/>
      <c r="G47" s="2863"/>
      <c r="H47" s="2863"/>
      <c r="I47" s="2863"/>
      <c r="J47" s="2863"/>
      <c r="K47" s="2863"/>
      <c r="L47" s="2863"/>
      <c r="M47" s="2863"/>
      <c r="N47" s="2863"/>
      <c r="O47" s="2863"/>
      <c r="P47" s="2863"/>
      <c r="Q47" s="2863"/>
      <c r="R47" s="2863"/>
      <c r="S47" s="2863"/>
      <c r="T47" s="2863"/>
    </row>
    <row r="48" spans="1:20" ht="17.100000000000001" customHeight="1" thickBot="1" x14ac:dyDescent="0.25">
      <c r="A48" s="56"/>
      <c r="B48" s="56"/>
      <c r="C48" s="166"/>
      <c r="D48" s="166"/>
      <c r="E48" s="166"/>
      <c r="F48" s="166"/>
      <c r="G48" s="59"/>
      <c r="H48" s="59"/>
      <c r="I48" s="60"/>
      <c r="J48" s="61"/>
      <c r="K48" s="53"/>
      <c r="L48" s="53"/>
      <c r="M48" s="53"/>
      <c r="N48" s="53"/>
      <c r="O48" s="53"/>
      <c r="P48" s="53"/>
      <c r="Q48" s="53"/>
      <c r="R48" s="53"/>
      <c r="S48" s="53"/>
      <c r="T48" s="53"/>
    </row>
    <row r="49" spans="1:20" ht="18.600000000000001" customHeight="1" x14ac:dyDescent="0.3">
      <c r="A49" s="2812" t="s">
        <v>441</v>
      </c>
      <c r="B49" s="2813"/>
      <c r="C49" s="2818" t="s">
        <v>442</v>
      </c>
      <c r="D49" s="2819"/>
      <c r="E49" s="2819"/>
      <c r="F49" s="2820"/>
      <c r="G49" s="2824" t="s">
        <v>443</v>
      </c>
      <c r="H49" s="2825"/>
      <c r="I49" s="2824" t="s">
        <v>444</v>
      </c>
      <c r="J49" s="2825"/>
      <c r="K49" s="53"/>
      <c r="L49" s="2826" t="s">
        <v>441</v>
      </c>
      <c r="M49" s="2819" t="s">
        <v>442</v>
      </c>
      <c r="N49" s="2819"/>
      <c r="O49" s="2819"/>
      <c r="P49" s="2820"/>
      <c r="Q49" s="2824" t="s">
        <v>443</v>
      </c>
      <c r="R49" s="2825"/>
      <c r="S49" s="2818" t="s">
        <v>445</v>
      </c>
      <c r="T49" s="2849"/>
    </row>
    <row r="50" spans="1:20" ht="18.600000000000001" customHeight="1" thickBot="1" x14ac:dyDescent="0.35">
      <c r="A50" s="2814"/>
      <c r="B50" s="2815"/>
      <c r="C50" s="2821"/>
      <c r="D50" s="2822"/>
      <c r="E50" s="2822"/>
      <c r="F50" s="2823"/>
      <c r="G50" s="2829" t="s">
        <v>446</v>
      </c>
      <c r="H50" s="2830"/>
      <c r="I50" s="2829"/>
      <c r="J50" s="2830"/>
      <c r="K50" s="53"/>
      <c r="L50" s="2827"/>
      <c r="M50" s="2822"/>
      <c r="N50" s="2822"/>
      <c r="O50" s="2822"/>
      <c r="P50" s="2823"/>
      <c r="Q50" s="2829" t="s">
        <v>446</v>
      </c>
      <c r="R50" s="2830"/>
      <c r="S50" s="2831" t="s">
        <v>354</v>
      </c>
      <c r="T50" s="2850"/>
    </row>
    <row r="51" spans="1:20" ht="18.600000000000001" customHeight="1" x14ac:dyDescent="0.2">
      <c r="A51" s="2814"/>
      <c r="B51" s="2815"/>
      <c r="C51" s="66" t="s">
        <v>447</v>
      </c>
      <c r="D51" s="2873" t="s">
        <v>448</v>
      </c>
      <c r="E51" s="2831" t="s">
        <v>449</v>
      </c>
      <c r="F51" s="2832"/>
      <c r="G51" s="2829" t="s">
        <v>450</v>
      </c>
      <c r="H51" s="2830"/>
      <c r="I51" s="2829" t="s">
        <v>354</v>
      </c>
      <c r="J51" s="2830"/>
      <c r="K51" s="53"/>
      <c r="L51" s="2827"/>
      <c r="M51" s="64" t="s">
        <v>447</v>
      </c>
      <c r="N51" s="2873" t="s">
        <v>448</v>
      </c>
      <c r="O51" s="2831" t="s">
        <v>449</v>
      </c>
      <c r="P51" s="2832"/>
      <c r="Q51" s="2829" t="s">
        <v>450</v>
      </c>
      <c r="R51" s="2830"/>
      <c r="S51" s="2831"/>
      <c r="T51" s="2850"/>
    </row>
    <row r="52" spans="1:20" ht="18.600000000000001" customHeight="1" thickBot="1" x14ac:dyDescent="0.25">
      <c r="A52" s="2816"/>
      <c r="B52" s="2817"/>
      <c r="C52" s="67" t="s">
        <v>451</v>
      </c>
      <c r="D52" s="2834"/>
      <c r="E52" s="2821"/>
      <c r="F52" s="2823"/>
      <c r="G52" s="2761"/>
      <c r="H52" s="2762"/>
      <c r="I52" s="2761"/>
      <c r="J52" s="2762"/>
      <c r="K52" s="53"/>
      <c r="L52" s="2828"/>
      <c r="M52" s="63" t="s">
        <v>451</v>
      </c>
      <c r="N52" s="2834"/>
      <c r="O52" s="2821"/>
      <c r="P52" s="2823"/>
      <c r="Q52" s="2761"/>
      <c r="R52" s="2762"/>
      <c r="S52" s="2852"/>
      <c r="T52" s="2853"/>
    </row>
    <row r="53" spans="1:20" ht="18.600000000000001" customHeight="1" x14ac:dyDescent="0.3">
      <c r="A53" s="203" t="s">
        <v>452</v>
      </c>
      <c r="B53" s="204"/>
      <c r="C53" s="205"/>
      <c r="D53" s="189"/>
      <c r="E53" s="2776"/>
      <c r="F53" s="2850"/>
      <c r="G53" s="2759"/>
      <c r="H53" s="3028"/>
      <c r="I53" s="2759"/>
      <c r="J53" s="3029"/>
      <c r="K53" s="53"/>
      <c r="L53" s="135" t="s">
        <v>453</v>
      </c>
      <c r="M53" s="206"/>
      <c r="N53" s="207"/>
      <c r="O53" s="2805"/>
      <c r="P53" s="2806"/>
      <c r="Q53" s="2805"/>
      <c r="R53" s="2806"/>
      <c r="S53" s="2805"/>
      <c r="T53" s="2806"/>
    </row>
    <row r="54" spans="1:20" ht="18.600000000000001" customHeight="1" x14ac:dyDescent="0.35">
      <c r="A54" s="3032" t="s">
        <v>854</v>
      </c>
      <c r="B54" s="3033"/>
      <c r="C54" s="208"/>
      <c r="D54" s="189"/>
      <c r="E54" s="2776"/>
      <c r="F54" s="2850"/>
      <c r="G54" s="2759"/>
      <c r="H54" s="3028"/>
      <c r="I54" s="2765">
        <v>0</v>
      </c>
      <c r="J54" s="3034"/>
      <c r="K54" s="53"/>
      <c r="L54" s="138"/>
      <c r="M54" s="209"/>
      <c r="N54" s="189"/>
      <c r="O54" s="2759"/>
      <c r="P54" s="2760"/>
      <c r="Q54" s="2759"/>
      <c r="R54" s="2760"/>
      <c r="S54" s="2759"/>
      <c r="T54" s="2760"/>
    </row>
    <row r="55" spans="1:20" ht="18.600000000000001" customHeight="1" x14ac:dyDescent="0.3">
      <c r="A55" s="3030" t="s">
        <v>855</v>
      </c>
      <c r="B55" s="3031"/>
      <c r="C55" s="208"/>
      <c r="D55" s="189"/>
      <c r="E55" s="2776"/>
      <c r="F55" s="2850"/>
      <c r="G55" s="2759"/>
      <c r="H55" s="3028"/>
      <c r="I55" s="2759">
        <v>0</v>
      </c>
      <c r="J55" s="2760"/>
      <c r="K55" s="53"/>
      <c r="L55" s="138" t="s">
        <v>456</v>
      </c>
      <c r="M55" s="189" t="s">
        <v>856</v>
      </c>
      <c r="N55" s="189" t="s">
        <v>503</v>
      </c>
      <c r="O55" s="2759">
        <v>10000</v>
      </c>
      <c r="P55" s="2760"/>
      <c r="Q55" s="2759">
        <v>505.62</v>
      </c>
      <c r="R55" s="2760"/>
      <c r="S55" s="2759">
        <v>5056200</v>
      </c>
      <c r="T55" s="2760"/>
    </row>
    <row r="56" spans="1:20" ht="18.600000000000001" customHeight="1" x14ac:dyDescent="0.3">
      <c r="A56" s="164" t="s">
        <v>858</v>
      </c>
      <c r="B56" s="210"/>
      <c r="C56" s="208"/>
      <c r="D56" s="189"/>
      <c r="E56" s="2776"/>
      <c r="F56" s="2850"/>
      <c r="G56" s="2759"/>
      <c r="H56" s="3028"/>
      <c r="I56" s="2759">
        <v>0</v>
      </c>
      <c r="J56" s="2760"/>
      <c r="K56" s="53"/>
      <c r="L56" s="138" t="s">
        <v>859</v>
      </c>
      <c r="M56" s="209"/>
      <c r="N56" s="189"/>
      <c r="O56" s="2759"/>
      <c r="P56" s="2760"/>
      <c r="Q56" s="2759"/>
      <c r="R56" s="2760"/>
      <c r="S56" s="2759">
        <v>0</v>
      </c>
      <c r="T56" s="2760"/>
    </row>
    <row r="57" spans="1:20" ht="18.600000000000001" customHeight="1" x14ac:dyDescent="0.2">
      <c r="A57" s="3030" t="s">
        <v>860</v>
      </c>
      <c r="B57" s="3031"/>
      <c r="C57" s="208"/>
      <c r="D57" s="189"/>
      <c r="E57" s="2776"/>
      <c r="F57" s="2777"/>
      <c r="G57" s="2759"/>
      <c r="H57" s="2760"/>
      <c r="I57" s="2759">
        <v>0</v>
      </c>
      <c r="J57" s="2760"/>
      <c r="K57" s="53"/>
      <c r="L57" s="138" t="s">
        <v>861</v>
      </c>
      <c r="M57" s="189"/>
      <c r="N57" s="189"/>
      <c r="O57" s="2759"/>
      <c r="P57" s="2760"/>
      <c r="Q57" s="2759"/>
      <c r="R57" s="2760"/>
      <c r="S57" s="2759">
        <v>0</v>
      </c>
      <c r="T57" s="2760"/>
    </row>
    <row r="58" spans="1:20" ht="18.600000000000001" customHeight="1" x14ac:dyDescent="0.2">
      <c r="A58" s="3030" t="s">
        <v>864</v>
      </c>
      <c r="B58" s="3031"/>
      <c r="C58" s="208"/>
      <c r="D58" s="189"/>
      <c r="E58" s="2776"/>
      <c r="F58" s="2777"/>
      <c r="G58" s="2759"/>
      <c r="H58" s="2760"/>
      <c r="I58" s="2759">
        <v>0</v>
      </c>
      <c r="J58" s="2760"/>
      <c r="K58" s="53"/>
      <c r="L58" s="138" t="s">
        <v>865</v>
      </c>
      <c r="M58" s="189"/>
      <c r="N58" s="189"/>
      <c r="O58" s="2759"/>
      <c r="P58" s="2760"/>
      <c r="Q58" s="2759"/>
      <c r="R58" s="2760"/>
      <c r="S58" s="2759">
        <v>0</v>
      </c>
      <c r="T58" s="2760"/>
    </row>
    <row r="59" spans="1:20" ht="18.600000000000001" customHeight="1" x14ac:dyDescent="0.2">
      <c r="A59" s="3030" t="s">
        <v>866</v>
      </c>
      <c r="B59" s="3031"/>
      <c r="C59" s="208"/>
      <c r="D59" s="189"/>
      <c r="E59" s="2776"/>
      <c r="F59" s="2777"/>
      <c r="G59" s="2759"/>
      <c r="H59" s="2760"/>
      <c r="I59" s="2759">
        <v>0</v>
      </c>
      <c r="J59" s="2760"/>
      <c r="K59" s="53"/>
      <c r="L59" s="138" t="s">
        <v>867</v>
      </c>
      <c r="M59" s="189"/>
      <c r="N59" s="189"/>
      <c r="O59" s="2759"/>
      <c r="P59" s="2760"/>
      <c r="Q59" s="2759"/>
      <c r="R59" s="2760"/>
      <c r="S59" s="2759">
        <v>0</v>
      </c>
      <c r="T59" s="2760"/>
    </row>
    <row r="60" spans="1:20" ht="18.600000000000001" customHeight="1" x14ac:dyDescent="0.2">
      <c r="A60" s="3030" t="s">
        <v>868</v>
      </c>
      <c r="B60" s="3031"/>
      <c r="C60" s="208"/>
      <c r="D60" s="189"/>
      <c r="E60" s="2776"/>
      <c r="F60" s="2777"/>
      <c r="G60" s="2759"/>
      <c r="H60" s="2760"/>
      <c r="I60" s="2759">
        <v>0</v>
      </c>
      <c r="J60" s="2760"/>
      <c r="K60" s="53"/>
      <c r="L60" s="138" t="s">
        <v>869</v>
      </c>
      <c r="M60" s="189"/>
      <c r="N60" s="189"/>
      <c r="O60" s="2759"/>
      <c r="P60" s="2760"/>
      <c r="Q60" s="2759"/>
      <c r="R60" s="2760"/>
      <c r="S60" s="2759">
        <v>0</v>
      </c>
      <c r="T60" s="2760"/>
    </row>
    <row r="61" spans="1:20" ht="18.600000000000001" customHeight="1" x14ac:dyDescent="0.2">
      <c r="A61" s="164" t="s">
        <v>510</v>
      </c>
      <c r="B61" s="210"/>
      <c r="C61" s="208"/>
      <c r="D61" s="189"/>
      <c r="E61" s="2776"/>
      <c r="F61" s="2777"/>
      <c r="G61" s="2759"/>
      <c r="H61" s="2760"/>
      <c r="I61" s="2759">
        <v>0</v>
      </c>
      <c r="J61" s="2760"/>
      <c r="K61" s="53"/>
      <c r="L61" s="138" t="s">
        <v>540</v>
      </c>
      <c r="M61" s="189"/>
      <c r="N61" s="189"/>
      <c r="O61" s="2759"/>
      <c r="P61" s="2760"/>
      <c r="Q61" s="2759"/>
      <c r="R61" s="2760"/>
      <c r="S61" s="2759">
        <v>0</v>
      </c>
      <c r="T61" s="2760"/>
    </row>
    <row r="62" spans="1:20" ht="18.600000000000001" customHeight="1" x14ac:dyDescent="0.2">
      <c r="A62" s="3037" t="s">
        <v>565</v>
      </c>
      <c r="B62" s="3038"/>
      <c r="C62" s="208"/>
      <c r="D62" s="189"/>
      <c r="E62" s="2776"/>
      <c r="F62" s="2777"/>
      <c r="G62" s="2759"/>
      <c r="H62" s="2760"/>
      <c r="I62" s="2765">
        <v>382024</v>
      </c>
      <c r="J62" s="2766"/>
      <c r="K62" s="53"/>
      <c r="L62" s="138" t="s">
        <v>541</v>
      </c>
      <c r="M62" s="189" t="s">
        <v>595</v>
      </c>
      <c r="N62" s="189" t="s">
        <v>466</v>
      </c>
      <c r="O62" s="2759">
        <v>3</v>
      </c>
      <c r="P62" s="2760"/>
      <c r="Q62" s="2759">
        <v>125046</v>
      </c>
      <c r="R62" s="2760"/>
      <c r="S62" s="2759">
        <v>375138</v>
      </c>
      <c r="T62" s="2760"/>
    </row>
    <row r="63" spans="1:20" ht="18.600000000000001" customHeight="1" x14ac:dyDescent="0.4">
      <c r="A63" s="211" t="s">
        <v>475</v>
      </c>
      <c r="B63" s="212"/>
      <c r="C63" s="136" t="s">
        <v>502</v>
      </c>
      <c r="D63" s="189" t="s">
        <v>503</v>
      </c>
      <c r="E63" s="2776">
        <v>10</v>
      </c>
      <c r="F63" s="2777"/>
      <c r="G63" s="2841">
        <v>38202.400000000001</v>
      </c>
      <c r="H63" s="2842">
        <v>38202.400000000001</v>
      </c>
      <c r="I63" s="2759">
        <v>382024</v>
      </c>
      <c r="J63" s="2760"/>
      <c r="K63" s="53"/>
      <c r="L63" s="138" t="s">
        <v>543</v>
      </c>
      <c r="M63" s="189" t="s">
        <v>870</v>
      </c>
      <c r="N63" s="189" t="s">
        <v>863</v>
      </c>
      <c r="O63" s="2759">
        <v>6</v>
      </c>
      <c r="P63" s="2760"/>
      <c r="Q63" s="2759">
        <v>19000</v>
      </c>
      <c r="R63" s="2760"/>
      <c r="S63" s="2759">
        <v>114000</v>
      </c>
      <c r="T63" s="2760"/>
    </row>
    <row r="64" spans="1:20" ht="18.600000000000001" customHeight="1" x14ac:dyDescent="0.2">
      <c r="A64" s="3035" t="s">
        <v>871</v>
      </c>
      <c r="B64" s="3036"/>
      <c r="C64" s="208"/>
      <c r="D64" s="189"/>
      <c r="E64" s="2776"/>
      <c r="F64" s="2777"/>
      <c r="G64" s="2759"/>
      <c r="H64" s="2760"/>
      <c r="I64" s="2759">
        <v>0</v>
      </c>
      <c r="J64" s="2760"/>
      <c r="K64" s="53"/>
      <c r="L64" s="138" t="s">
        <v>872</v>
      </c>
      <c r="M64" s="189"/>
      <c r="N64" s="189"/>
      <c r="O64" s="2759"/>
      <c r="P64" s="2760"/>
      <c r="Q64" s="2759"/>
      <c r="R64" s="2760"/>
      <c r="S64" s="2759">
        <v>0</v>
      </c>
      <c r="T64" s="2760"/>
    </row>
    <row r="65" spans="1:20" ht="18.600000000000001" customHeight="1" x14ac:dyDescent="0.2">
      <c r="A65" s="211" t="s">
        <v>480</v>
      </c>
      <c r="B65" s="212"/>
      <c r="C65" s="208"/>
      <c r="D65" s="189"/>
      <c r="E65" s="2776"/>
      <c r="F65" s="2777"/>
      <c r="G65" s="2759"/>
      <c r="H65" s="2760"/>
      <c r="I65" s="2759">
        <v>0</v>
      </c>
      <c r="J65" s="2760"/>
      <c r="K65" s="53"/>
      <c r="L65" s="138" t="s">
        <v>875</v>
      </c>
      <c r="M65" s="189"/>
      <c r="N65" s="189"/>
      <c r="O65" s="2759"/>
      <c r="P65" s="2760"/>
      <c r="Q65" s="2759"/>
      <c r="R65" s="2760"/>
      <c r="S65" s="2759">
        <v>0</v>
      </c>
      <c r="T65" s="2760"/>
    </row>
    <row r="66" spans="1:20" ht="18.600000000000001" customHeight="1" x14ac:dyDescent="0.3">
      <c r="A66" s="211" t="s">
        <v>876</v>
      </c>
      <c r="B66" s="212"/>
      <c r="C66" s="208"/>
      <c r="D66" s="189"/>
      <c r="E66" s="2776"/>
      <c r="F66" s="2850"/>
      <c r="G66" s="2759"/>
      <c r="H66" s="3028"/>
      <c r="I66" s="2759">
        <v>0</v>
      </c>
      <c r="J66" s="2760"/>
      <c r="K66" s="53"/>
      <c r="L66" s="138" t="s">
        <v>877</v>
      </c>
      <c r="M66" s="209"/>
      <c r="N66" s="189"/>
      <c r="O66" s="2759"/>
      <c r="P66" s="2760"/>
      <c r="Q66" s="2759"/>
      <c r="R66" s="2760"/>
      <c r="S66" s="2759">
        <v>0</v>
      </c>
      <c r="T66" s="2760"/>
    </row>
    <row r="67" spans="1:20" ht="18.600000000000001" customHeight="1" x14ac:dyDescent="0.3">
      <c r="A67" s="213" t="s">
        <v>878</v>
      </c>
      <c r="B67" s="65"/>
      <c r="C67" s="208"/>
      <c r="D67" s="189"/>
      <c r="E67" s="2776"/>
      <c r="F67" s="2850"/>
      <c r="G67" s="2759"/>
      <c r="H67" s="3028"/>
      <c r="I67" s="2759">
        <v>0</v>
      </c>
      <c r="J67" s="2760"/>
      <c r="K67" s="53"/>
      <c r="L67" s="138" t="s">
        <v>600</v>
      </c>
      <c r="M67" s="209"/>
      <c r="N67" s="189"/>
      <c r="O67" s="2759"/>
      <c r="P67" s="2760"/>
      <c r="Q67" s="2759"/>
      <c r="R67" s="2760"/>
      <c r="S67" s="2759">
        <v>0</v>
      </c>
      <c r="T67" s="2760"/>
    </row>
    <row r="68" spans="1:20" ht="18.600000000000001" customHeight="1" x14ac:dyDescent="0.3">
      <c r="A68" s="211" t="s">
        <v>879</v>
      </c>
      <c r="B68" s="212"/>
      <c r="C68" s="208"/>
      <c r="D68" s="189"/>
      <c r="E68" s="2776"/>
      <c r="F68" s="2850"/>
      <c r="G68" s="2759"/>
      <c r="H68" s="3028"/>
      <c r="I68" s="2759">
        <v>0</v>
      </c>
      <c r="J68" s="2760"/>
      <c r="K68" s="53"/>
      <c r="L68" s="138" t="s">
        <v>513</v>
      </c>
      <c r="M68" s="189" t="s">
        <v>601</v>
      </c>
      <c r="N68" s="189" t="s">
        <v>503</v>
      </c>
      <c r="O68" s="2759">
        <v>110</v>
      </c>
      <c r="P68" s="2760"/>
      <c r="Q68" s="2759">
        <v>4200</v>
      </c>
      <c r="R68" s="2760"/>
      <c r="S68" s="2759">
        <v>462000</v>
      </c>
      <c r="T68" s="2760"/>
    </row>
    <row r="69" spans="1:20" ht="18.600000000000001" customHeight="1" x14ac:dyDescent="0.3">
      <c r="A69" s="211" t="s">
        <v>510</v>
      </c>
      <c r="B69" s="212"/>
      <c r="C69" s="208"/>
      <c r="D69" s="189"/>
      <c r="E69" s="2776"/>
      <c r="F69" s="2850"/>
      <c r="G69" s="2759"/>
      <c r="H69" s="3028"/>
      <c r="I69" s="2759">
        <v>0</v>
      </c>
      <c r="J69" s="2760"/>
      <c r="K69" s="53"/>
      <c r="L69" s="138" t="s">
        <v>806</v>
      </c>
      <c r="M69" s="189" t="s">
        <v>604</v>
      </c>
      <c r="N69" s="189" t="s">
        <v>503</v>
      </c>
      <c r="O69" s="2759">
        <v>1</v>
      </c>
      <c r="P69" s="2760"/>
      <c r="Q69" s="2759">
        <v>12023</v>
      </c>
      <c r="R69" s="2760"/>
      <c r="S69" s="2759">
        <v>12023</v>
      </c>
      <c r="T69" s="2760"/>
    </row>
    <row r="70" spans="1:20" ht="18.600000000000001" customHeight="1" x14ac:dyDescent="0.35">
      <c r="A70" s="214" t="s">
        <v>496</v>
      </c>
      <c r="B70" s="215"/>
      <c r="C70" s="208"/>
      <c r="D70" s="189"/>
      <c r="E70" s="2776"/>
      <c r="F70" s="2850"/>
      <c r="G70" s="2759"/>
      <c r="H70" s="3028"/>
      <c r="I70" s="2765">
        <v>764048</v>
      </c>
      <c r="J70" s="3034"/>
      <c r="K70" s="53"/>
      <c r="L70" s="138" t="s">
        <v>580</v>
      </c>
      <c r="M70" s="209"/>
      <c r="N70" s="189"/>
      <c r="O70" s="2759"/>
      <c r="P70" s="2760"/>
      <c r="Q70" s="2759"/>
      <c r="R70" s="2760"/>
      <c r="S70" s="2759">
        <v>0</v>
      </c>
      <c r="T70" s="2760"/>
    </row>
    <row r="71" spans="1:20" ht="18.600000000000001" customHeight="1" x14ac:dyDescent="0.2">
      <c r="A71" s="168" t="s">
        <v>894</v>
      </c>
      <c r="B71" s="216"/>
      <c r="C71" s="136" t="s">
        <v>502</v>
      </c>
      <c r="D71" s="189" t="s">
        <v>503</v>
      </c>
      <c r="E71" s="2759">
        <v>6</v>
      </c>
      <c r="F71" s="2760"/>
      <c r="G71" s="2767">
        <v>38202.400000000001</v>
      </c>
      <c r="H71" s="2768">
        <v>38202.400000000001</v>
      </c>
      <c r="I71" s="2759">
        <v>229214.40000000002</v>
      </c>
      <c r="J71" s="2760"/>
      <c r="K71" s="53"/>
      <c r="L71" s="138" t="s">
        <v>880</v>
      </c>
      <c r="M71" s="209"/>
      <c r="N71" s="189"/>
      <c r="O71" s="2759"/>
      <c r="P71" s="2760"/>
      <c r="Q71" s="2759"/>
      <c r="R71" s="2760"/>
      <c r="S71" s="2759">
        <v>0</v>
      </c>
      <c r="T71" s="2760"/>
    </row>
    <row r="72" spans="1:20" ht="18.600000000000001" customHeight="1" x14ac:dyDescent="0.2">
      <c r="A72" s="168" t="s">
        <v>501</v>
      </c>
      <c r="B72" s="216"/>
      <c r="C72" s="136" t="s">
        <v>502</v>
      </c>
      <c r="D72" s="189" t="s">
        <v>503</v>
      </c>
      <c r="E72" s="2759">
        <v>2</v>
      </c>
      <c r="F72" s="2760"/>
      <c r="G72" s="2767">
        <v>38202.400000000001</v>
      </c>
      <c r="H72" s="2768">
        <v>38202.400000000001</v>
      </c>
      <c r="I72" s="2759">
        <v>76404.800000000003</v>
      </c>
      <c r="J72" s="2760"/>
      <c r="K72" s="53"/>
      <c r="L72" s="217" t="s">
        <v>521</v>
      </c>
      <c r="M72" s="218"/>
      <c r="N72" s="136"/>
      <c r="O72" s="2759"/>
      <c r="P72" s="2760"/>
      <c r="Q72" s="2759"/>
      <c r="R72" s="2760"/>
      <c r="S72" s="2759">
        <v>0</v>
      </c>
      <c r="T72" s="2760"/>
    </row>
    <row r="73" spans="1:20" ht="18.600000000000001" customHeight="1" x14ac:dyDescent="0.2">
      <c r="A73" s="217" t="s">
        <v>881</v>
      </c>
      <c r="B73" s="219"/>
      <c r="C73" s="208"/>
      <c r="D73" s="189"/>
      <c r="E73" s="2759"/>
      <c r="F73" s="2760"/>
      <c r="G73" s="2759"/>
      <c r="H73" s="2760"/>
      <c r="I73" s="2759">
        <v>0</v>
      </c>
      <c r="J73" s="2760"/>
      <c r="K73" s="53"/>
      <c r="L73" s="220" t="s">
        <v>882</v>
      </c>
      <c r="M73" s="66"/>
      <c r="N73" s="221"/>
      <c r="O73" s="3039"/>
      <c r="P73" s="3040"/>
      <c r="Q73" s="3039"/>
      <c r="R73" s="3040"/>
      <c r="S73" s="2829">
        <v>6019361</v>
      </c>
      <c r="T73" s="2830"/>
    </row>
    <row r="74" spans="1:20" ht="18.600000000000001" customHeight="1" x14ac:dyDescent="0.2">
      <c r="A74" s="217" t="s">
        <v>883</v>
      </c>
      <c r="B74" s="219"/>
      <c r="C74" s="208"/>
      <c r="D74" s="189"/>
      <c r="E74" s="2759"/>
      <c r="F74" s="2760"/>
      <c r="G74" s="2759"/>
      <c r="H74" s="2760"/>
      <c r="I74" s="2759">
        <v>0</v>
      </c>
      <c r="J74" s="2760"/>
      <c r="K74" s="53"/>
      <c r="L74" s="160" t="s">
        <v>582</v>
      </c>
      <c r="M74" s="161"/>
      <c r="N74" s="161"/>
      <c r="O74" s="162"/>
      <c r="P74" s="162"/>
      <c r="Q74" s="162"/>
      <c r="R74" s="162"/>
      <c r="S74" s="162"/>
      <c r="T74" s="163"/>
    </row>
    <row r="75" spans="1:20" ht="18.600000000000001" customHeight="1" x14ac:dyDescent="0.2">
      <c r="A75" s="3030" t="s">
        <v>532</v>
      </c>
      <c r="B75" s="3031"/>
      <c r="C75" s="136" t="s">
        <v>502</v>
      </c>
      <c r="D75" s="189" t="s">
        <v>503</v>
      </c>
      <c r="E75" s="2759">
        <v>8</v>
      </c>
      <c r="F75" s="2760"/>
      <c r="G75" s="2767">
        <v>38202.400000000001</v>
      </c>
      <c r="H75" s="2768">
        <v>38202.400000000001</v>
      </c>
      <c r="I75" s="2759">
        <v>305619.20000000001</v>
      </c>
      <c r="J75" s="2760"/>
      <c r="K75" s="53"/>
      <c r="L75" s="164" t="s">
        <v>531</v>
      </c>
      <c r="M75" s="165">
        <v>0.05</v>
      </c>
      <c r="N75" s="166"/>
      <c r="O75" s="32"/>
      <c r="P75" s="32"/>
      <c r="Q75" s="32"/>
      <c r="R75" s="32"/>
      <c r="S75" s="2775">
        <v>407530.27400000003</v>
      </c>
      <c r="T75" s="2760"/>
    </row>
    <row r="76" spans="1:20" ht="18.600000000000001" customHeight="1" x14ac:dyDescent="0.3">
      <c r="A76" s="3030" t="s">
        <v>884</v>
      </c>
      <c r="B76" s="3031"/>
      <c r="C76" s="208"/>
      <c r="D76" s="189"/>
      <c r="E76" s="2776"/>
      <c r="F76" s="2850"/>
      <c r="G76" s="2759"/>
      <c r="H76" s="3028"/>
      <c r="I76" s="2759">
        <v>0</v>
      </c>
      <c r="J76" s="2760"/>
      <c r="K76" s="53"/>
      <c r="L76" s="168" t="s">
        <v>533</v>
      </c>
      <c r="M76" s="166"/>
      <c r="N76" s="166"/>
      <c r="O76" s="32"/>
      <c r="P76" s="32"/>
      <c r="Q76" s="32"/>
      <c r="R76" s="32"/>
      <c r="S76" s="2775"/>
      <c r="T76" s="2760"/>
    </row>
    <row r="77" spans="1:20" ht="18.600000000000001" customHeight="1" x14ac:dyDescent="0.3">
      <c r="A77" s="3030" t="s">
        <v>885</v>
      </c>
      <c r="B77" s="3031"/>
      <c r="C77" s="208"/>
      <c r="D77" s="189"/>
      <c r="E77" s="2776"/>
      <c r="F77" s="2850"/>
      <c r="G77" s="2759"/>
      <c r="H77" s="3028"/>
      <c r="I77" s="2759">
        <v>0</v>
      </c>
      <c r="J77" s="2760"/>
      <c r="K77" s="53"/>
      <c r="L77" s="169" t="s">
        <v>535</v>
      </c>
      <c r="M77" s="166"/>
      <c r="N77" s="166"/>
      <c r="O77" s="32"/>
      <c r="P77" s="32"/>
      <c r="Q77" s="32"/>
      <c r="R77" s="32"/>
      <c r="S77" s="2775">
        <v>350000</v>
      </c>
      <c r="T77" s="2760"/>
    </row>
    <row r="78" spans="1:20" ht="18.600000000000001" customHeight="1" x14ac:dyDescent="0.3">
      <c r="A78" s="3030" t="s">
        <v>886</v>
      </c>
      <c r="B78" s="3031"/>
      <c r="C78" s="136" t="s">
        <v>502</v>
      </c>
      <c r="D78" s="189" t="s">
        <v>503</v>
      </c>
      <c r="E78" s="2776">
        <v>4</v>
      </c>
      <c r="F78" s="2850"/>
      <c r="G78" s="2767">
        <v>38202.400000000001</v>
      </c>
      <c r="H78" s="2768">
        <v>38202.400000000001</v>
      </c>
      <c r="I78" s="2759">
        <v>152809.60000000001</v>
      </c>
      <c r="J78" s="2760"/>
      <c r="K78" s="53"/>
      <c r="L78" s="169" t="s">
        <v>537</v>
      </c>
      <c r="M78" s="166"/>
      <c r="N78" s="166"/>
      <c r="O78" s="32"/>
      <c r="P78" s="32"/>
      <c r="Q78" s="32"/>
      <c r="R78" s="32"/>
      <c r="S78" s="2775">
        <v>407530.27400000003</v>
      </c>
      <c r="T78" s="2760"/>
    </row>
    <row r="79" spans="1:20" ht="18.600000000000001" customHeight="1" x14ac:dyDescent="0.3">
      <c r="A79" s="217" t="s">
        <v>887</v>
      </c>
      <c r="B79" s="219"/>
      <c r="C79" s="208"/>
      <c r="D79" s="189"/>
      <c r="E79" s="2776"/>
      <c r="F79" s="2850"/>
      <c r="G79" s="2759"/>
      <c r="H79" s="2760"/>
      <c r="I79" s="2759">
        <v>0</v>
      </c>
      <c r="J79" s="2760"/>
      <c r="K79" s="53"/>
      <c r="L79" s="185" t="s">
        <v>510</v>
      </c>
      <c r="M79" s="173"/>
      <c r="N79" s="173"/>
      <c r="O79" s="186"/>
      <c r="P79" s="186"/>
      <c r="Q79" s="186"/>
      <c r="R79" s="186"/>
      <c r="S79" s="2757">
        <v>60000</v>
      </c>
      <c r="T79" s="2758"/>
    </row>
    <row r="80" spans="1:20" ht="18.600000000000001" customHeight="1" x14ac:dyDescent="0.3">
      <c r="A80" s="3030" t="s">
        <v>888</v>
      </c>
      <c r="B80" s="3031"/>
      <c r="C80" s="208"/>
      <c r="D80" s="189"/>
      <c r="E80" s="2776"/>
      <c r="F80" s="2850"/>
      <c r="G80" s="2759"/>
      <c r="H80" s="3028"/>
      <c r="I80" s="2759">
        <v>0</v>
      </c>
      <c r="J80" s="2760"/>
      <c r="K80" s="53"/>
      <c r="L80" s="174" t="s">
        <v>539</v>
      </c>
      <c r="M80" s="222"/>
      <c r="N80" s="222"/>
      <c r="O80" s="223"/>
      <c r="P80" s="223"/>
      <c r="Q80" s="176"/>
      <c r="R80" s="176"/>
      <c r="S80" s="2787">
        <v>1225060.548</v>
      </c>
      <c r="T80" s="2788"/>
    </row>
    <row r="81" spans="1:20" ht="18.600000000000001" customHeight="1" x14ac:dyDescent="0.3">
      <c r="A81" s="217" t="s">
        <v>510</v>
      </c>
      <c r="B81" s="219"/>
      <c r="C81" s="208"/>
      <c r="D81" s="189"/>
      <c r="E81" s="2776"/>
      <c r="F81" s="2850"/>
      <c r="G81" s="2759"/>
      <c r="H81" s="3028"/>
      <c r="I81" s="2759">
        <v>0</v>
      </c>
      <c r="J81" s="2760"/>
      <c r="K81" s="53"/>
      <c r="L81" s="177"/>
      <c r="M81" s="166"/>
      <c r="N81" s="166"/>
      <c r="O81" s="32"/>
      <c r="P81" s="32"/>
      <c r="Q81" s="32"/>
      <c r="R81" s="32"/>
      <c r="S81" s="32"/>
      <c r="T81" s="167"/>
    </row>
    <row r="82" spans="1:20" ht="18.600000000000001" customHeight="1" thickBot="1" x14ac:dyDescent="0.25">
      <c r="A82" s="224" t="s">
        <v>889</v>
      </c>
      <c r="B82" s="225"/>
      <c r="C82" s="208"/>
      <c r="D82" s="155"/>
      <c r="E82" s="2773"/>
      <c r="F82" s="2774"/>
      <c r="G82" s="3041"/>
      <c r="H82" s="3042"/>
      <c r="I82" s="2765">
        <v>985172.47999999998</v>
      </c>
      <c r="J82" s="2766"/>
      <c r="K82" s="53"/>
      <c r="L82" s="178" t="s">
        <v>588</v>
      </c>
      <c r="M82" s="226"/>
      <c r="N82" s="226"/>
      <c r="O82" s="226"/>
      <c r="P82" s="226"/>
      <c r="Q82" s="179"/>
      <c r="R82" s="179"/>
      <c r="S82" s="2780">
        <v>9375666.0280000009</v>
      </c>
      <c r="T82" s="2781"/>
    </row>
    <row r="83" spans="1:20" ht="18.600000000000001" customHeight="1" x14ac:dyDescent="0.2">
      <c r="A83" s="217" t="s">
        <v>890</v>
      </c>
      <c r="B83" s="219"/>
      <c r="C83" s="136" t="s">
        <v>502</v>
      </c>
      <c r="D83" s="189" t="s">
        <v>503</v>
      </c>
      <c r="E83" s="2759">
        <v>10</v>
      </c>
      <c r="F83" s="2760"/>
      <c r="G83" s="2767">
        <v>38202.400000000001</v>
      </c>
      <c r="H83" s="2768">
        <v>38202.400000000001</v>
      </c>
      <c r="I83" s="2759">
        <v>382024</v>
      </c>
      <c r="J83" s="2760"/>
      <c r="K83" s="53"/>
      <c r="L83" s="53"/>
      <c r="M83" s="53"/>
      <c r="N83" s="53"/>
      <c r="O83" s="53"/>
      <c r="P83" s="53"/>
      <c r="Q83" s="53"/>
      <c r="R83" s="53"/>
      <c r="S83" s="53"/>
      <c r="T83" s="53"/>
    </row>
    <row r="84" spans="1:20" ht="18.600000000000001" customHeight="1" x14ac:dyDescent="0.3">
      <c r="A84" s="3030" t="s">
        <v>891</v>
      </c>
      <c r="B84" s="3031"/>
      <c r="C84" s="136"/>
      <c r="D84" s="189"/>
      <c r="E84" s="2776"/>
      <c r="F84" s="2850"/>
      <c r="G84" s="2759"/>
      <c r="H84" s="3028"/>
      <c r="I84" s="2759">
        <v>0</v>
      </c>
      <c r="J84" s="2760"/>
      <c r="K84" s="53"/>
      <c r="L84" s="7" t="s">
        <v>1530</v>
      </c>
      <c r="M84" s="8"/>
      <c r="N84" s="8"/>
      <c r="O84" s="8"/>
      <c r="P84" s="9"/>
      <c r="Q84" s="10"/>
      <c r="R84" s="11"/>
      <c r="S84" s="53"/>
      <c r="T84" s="53"/>
    </row>
    <row r="85" spans="1:20" ht="18.600000000000001" customHeight="1" x14ac:dyDescent="0.3">
      <c r="A85" s="217" t="s">
        <v>729</v>
      </c>
      <c r="B85" s="219"/>
      <c r="C85" s="136" t="s">
        <v>502</v>
      </c>
      <c r="D85" s="189" t="s">
        <v>503</v>
      </c>
      <c r="E85" s="2776">
        <v>5</v>
      </c>
      <c r="F85" s="2850"/>
      <c r="G85" s="2767">
        <v>38202.400000000001</v>
      </c>
      <c r="H85" s="2768">
        <v>38202.400000000001</v>
      </c>
      <c r="I85" s="2759">
        <v>191012</v>
      </c>
      <c r="J85" s="2760"/>
      <c r="K85" s="53"/>
      <c r="L85" s="2155" t="s">
        <v>1585</v>
      </c>
      <c r="M85" s="227"/>
      <c r="N85" s="227"/>
      <c r="O85" s="227"/>
      <c r="P85" s="227"/>
      <c r="Q85" s="228"/>
      <c r="R85" s="166"/>
      <c r="S85" s="166"/>
      <c r="T85" s="166"/>
    </row>
    <row r="86" spans="1:20" ht="18.600000000000001" customHeight="1" x14ac:dyDescent="0.3">
      <c r="A86" s="217" t="s">
        <v>892</v>
      </c>
      <c r="B86" s="219"/>
      <c r="C86" s="208"/>
      <c r="D86" s="189"/>
      <c r="E86" s="2776"/>
      <c r="F86" s="2850"/>
      <c r="G86" s="2759"/>
      <c r="H86" s="3028"/>
      <c r="I86" s="2759">
        <v>0</v>
      </c>
      <c r="J86" s="2760"/>
      <c r="K86" s="53"/>
      <c r="L86" s="166"/>
      <c r="M86" s="227"/>
      <c r="N86" s="227"/>
      <c r="O86" s="227"/>
      <c r="P86" s="227"/>
      <c r="Q86" s="61"/>
      <c r="R86" s="166"/>
      <c r="S86" s="166"/>
      <c r="T86" s="166"/>
    </row>
    <row r="87" spans="1:20" ht="18.600000000000001" customHeight="1" x14ac:dyDescent="0.3">
      <c r="A87" s="217" t="s">
        <v>620</v>
      </c>
      <c r="B87" s="219"/>
      <c r="C87" s="136"/>
      <c r="D87" s="189" t="s">
        <v>466</v>
      </c>
      <c r="E87" s="2776">
        <v>131</v>
      </c>
      <c r="F87" s="2850"/>
      <c r="G87" s="2759">
        <v>3146.08</v>
      </c>
      <c r="H87" s="3028">
        <v>3146.08</v>
      </c>
      <c r="I87" s="2759">
        <v>412136.48</v>
      </c>
      <c r="J87" s="2760"/>
      <c r="K87" s="53"/>
      <c r="L87" s="166"/>
      <c r="M87" s="3044"/>
      <c r="N87" s="3044"/>
      <c r="O87" s="3044"/>
      <c r="P87" s="3044"/>
      <c r="Q87" s="61"/>
      <c r="R87" s="55"/>
      <c r="S87" s="166"/>
      <c r="T87" s="166"/>
    </row>
    <row r="88" spans="1:20" ht="18.600000000000001" customHeight="1" x14ac:dyDescent="0.2">
      <c r="A88" s="168"/>
      <c r="B88" s="216"/>
      <c r="C88" s="155"/>
      <c r="D88" s="155"/>
      <c r="E88" s="2773"/>
      <c r="F88" s="2774"/>
      <c r="G88" s="3041"/>
      <c r="H88" s="3042"/>
      <c r="I88" s="3041"/>
      <c r="J88" s="3042"/>
      <c r="K88" s="53"/>
      <c r="L88" s="166"/>
      <c r="M88" s="3044"/>
      <c r="N88" s="3044"/>
      <c r="O88" s="3044"/>
      <c r="P88" s="3044"/>
      <c r="Q88" s="61"/>
      <c r="R88" s="61"/>
      <c r="S88" s="166"/>
      <c r="T88" s="166"/>
    </row>
    <row r="89" spans="1:20" ht="18.600000000000001" customHeight="1" thickBot="1" x14ac:dyDescent="0.25">
      <c r="A89" s="229" t="s">
        <v>563</v>
      </c>
      <c r="B89" s="230"/>
      <c r="C89" s="231"/>
      <c r="D89" s="232"/>
      <c r="E89" s="2761">
        <v>45</v>
      </c>
      <c r="F89" s="2762"/>
      <c r="G89" s="2763"/>
      <c r="H89" s="2764"/>
      <c r="I89" s="2761">
        <v>2131244.48</v>
      </c>
      <c r="J89" s="2762"/>
      <c r="K89" s="53"/>
      <c r="L89" s="166"/>
      <c r="M89" s="3044"/>
      <c r="N89" s="3044"/>
      <c r="O89" s="3044"/>
      <c r="P89" s="3044"/>
      <c r="Q89" s="61"/>
      <c r="R89" s="166"/>
      <c r="S89" s="166"/>
      <c r="T89" s="166"/>
    </row>
    <row r="90" spans="1:20" ht="17.100000000000001" customHeight="1" x14ac:dyDescent="0.3">
      <c r="A90" s="233"/>
      <c r="B90" s="233"/>
      <c r="C90" s="234"/>
      <c r="D90" s="235"/>
      <c r="E90" s="3045"/>
      <c r="F90" s="3046"/>
      <c r="G90" s="2775"/>
      <c r="H90" s="3047"/>
      <c r="I90" s="2775"/>
      <c r="J90" s="3048"/>
      <c r="K90" s="53"/>
      <c r="L90" s="166"/>
      <c r="M90" s="53"/>
      <c r="N90" s="53"/>
      <c r="O90" s="53"/>
      <c r="P90" s="53"/>
      <c r="Q90" s="53"/>
      <c r="R90" s="61"/>
      <c r="S90" s="166"/>
      <c r="T90" s="166"/>
    </row>
    <row r="91" spans="1:20" ht="17.100000000000001" customHeight="1" x14ac:dyDescent="0.2">
      <c r="A91" s="233"/>
      <c r="B91" s="233"/>
      <c r="C91" s="234"/>
      <c r="D91" s="235"/>
      <c r="E91" s="32"/>
      <c r="F91" s="32"/>
      <c r="G91" s="32"/>
      <c r="H91" s="32"/>
      <c r="I91" s="32"/>
      <c r="J91" s="32"/>
      <c r="K91" s="236"/>
      <c r="L91" s="166"/>
      <c r="M91" s="166"/>
      <c r="N91" s="166"/>
      <c r="O91" s="166"/>
      <c r="P91" s="166"/>
      <c r="Q91" s="166"/>
      <c r="R91" s="61"/>
      <c r="S91" s="166"/>
      <c r="T91" s="166"/>
    </row>
    <row r="92" spans="1:20" ht="17.100000000000001" customHeight="1" x14ac:dyDescent="0.2">
      <c r="A92" s="3049" t="s">
        <v>1928</v>
      </c>
      <c r="B92" s="3049"/>
      <c r="C92" s="3049"/>
      <c r="D92" s="3049"/>
      <c r="E92" s="3049"/>
      <c r="F92" s="3049"/>
      <c r="G92" s="3049"/>
      <c r="H92" s="3049"/>
      <c r="I92" s="3049"/>
      <c r="J92" s="3049"/>
      <c r="K92" s="3049"/>
      <c r="L92" s="3049"/>
      <c r="M92" s="3049"/>
      <c r="N92" s="3049"/>
      <c r="O92" s="3049"/>
      <c r="P92" s="3049"/>
      <c r="Q92" s="3049"/>
      <c r="R92" s="3049"/>
      <c r="S92" s="3049"/>
      <c r="T92" s="3049"/>
    </row>
    <row r="93" spans="1:20" ht="17.100000000000001" customHeight="1" thickBot="1" x14ac:dyDescent="0.25">
      <c r="A93" s="56"/>
      <c r="B93" s="56"/>
      <c r="C93" s="166"/>
      <c r="D93" s="166"/>
      <c r="E93" s="166"/>
      <c r="F93" s="166"/>
      <c r="G93" s="59"/>
      <c r="H93" s="59"/>
      <c r="I93" s="60"/>
      <c r="J93" s="61"/>
      <c r="K93" s="53"/>
      <c r="L93" s="53"/>
      <c r="M93" s="53"/>
      <c r="N93" s="53"/>
      <c r="O93" s="53"/>
      <c r="P93" s="53"/>
      <c r="Q93" s="53"/>
      <c r="R93" s="53"/>
      <c r="S93" s="53"/>
      <c r="T93" s="53"/>
    </row>
    <row r="94" spans="1:20" ht="18.600000000000001" customHeight="1" x14ac:dyDescent="0.3">
      <c r="A94" s="2812" t="s">
        <v>441</v>
      </c>
      <c r="B94" s="2813"/>
      <c r="C94" s="2818" t="s">
        <v>442</v>
      </c>
      <c r="D94" s="2819"/>
      <c r="E94" s="2819"/>
      <c r="F94" s="2820"/>
      <c r="G94" s="2824" t="s">
        <v>443</v>
      </c>
      <c r="H94" s="2825"/>
      <c r="I94" s="2824" t="s">
        <v>444</v>
      </c>
      <c r="J94" s="2825"/>
      <c r="K94" s="53"/>
      <c r="L94" s="2826" t="s">
        <v>441</v>
      </c>
      <c r="M94" s="2819" t="s">
        <v>442</v>
      </c>
      <c r="N94" s="2819"/>
      <c r="O94" s="2819"/>
      <c r="P94" s="2820"/>
      <c r="Q94" s="2824" t="s">
        <v>443</v>
      </c>
      <c r="R94" s="2825"/>
      <c r="S94" s="2818" t="s">
        <v>445</v>
      </c>
      <c r="T94" s="2849"/>
    </row>
    <row r="95" spans="1:20" ht="18.600000000000001" customHeight="1" thickBot="1" x14ac:dyDescent="0.35">
      <c r="A95" s="2814"/>
      <c r="B95" s="2815"/>
      <c r="C95" s="2821"/>
      <c r="D95" s="2822"/>
      <c r="E95" s="2822"/>
      <c r="F95" s="2823"/>
      <c r="G95" s="2829" t="s">
        <v>446</v>
      </c>
      <c r="H95" s="2830"/>
      <c r="I95" s="2829"/>
      <c r="J95" s="2830"/>
      <c r="K95" s="53"/>
      <c r="L95" s="2827"/>
      <c r="M95" s="2822"/>
      <c r="N95" s="2822"/>
      <c r="O95" s="2822"/>
      <c r="P95" s="2823"/>
      <c r="Q95" s="2829" t="s">
        <v>446</v>
      </c>
      <c r="R95" s="2830"/>
      <c r="S95" s="2831" t="s">
        <v>354</v>
      </c>
      <c r="T95" s="2850"/>
    </row>
    <row r="96" spans="1:20" ht="18.600000000000001" customHeight="1" x14ac:dyDescent="0.2">
      <c r="A96" s="2814"/>
      <c r="B96" s="2815"/>
      <c r="C96" s="66" t="s">
        <v>447</v>
      </c>
      <c r="D96" s="2873" t="s">
        <v>448</v>
      </c>
      <c r="E96" s="2831" t="s">
        <v>449</v>
      </c>
      <c r="F96" s="2832"/>
      <c r="G96" s="2829" t="s">
        <v>450</v>
      </c>
      <c r="H96" s="2830"/>
      <c r="I96" s="2829" t="s">
        <v>354</v>
      </c>
      <c r="J96" s="2830"/>
      <c r="K96" s="53"/>
      <c r="L96" s="2827"/>
      <c r="M96" s="64" t="s">
        <v>447</v>
      </c>
      <c r="N96" s="2873" t="s">
        <v>448</v>
      </c>
      <c r="O96" s="2831" t="s">
        <v>449</v>
      </c>
      <c r="P96" s="2832"/>
      <c r="Q96" s="2829" t="s">
        <v>450</v>
      </c>
      <c r="R96" s="2830"/>
      <c r="S96" s="2831"/>
      <c r="T96" s="2850"/>
    </row>
    <row r="97" spans="1:20" ht="18.600000000000001" customHeight="1" thickBot="1" x14ac:dyDescent="0.25">
      <c r="A97" s="2816"/>
      <c r="B97" s="2817"/>
      <c r="C97" s="67" t="s">
        <v>451</v>
      </c>
      <c r="D97" s="2834"/>
      <c r="E97" s="2821"/>
      <c r="F97" s="2823"/>
      <c r="G97" s="2761"/>
      <c r="H97" s="2762"/>
      <c r="I97" s="2761"/>
      <c r="J97" s="2762"/>
      <c r="K97" s="53"/>
      <c r="L97" s="2828"/>
      <c r="M97" s="63" t="s">
        <v>451</v>
      </c>
      <c r="N97" s="2834"/>
      <c r="O97" s="2821"/>
      <c r="P97" s="2823"/>
      <c r="Q97" s="2761"/>
      <c r="R97" s="2762"/>
      <c r="S97" s="2852"/>
      <c r="T97" s="2853"/>
    </row>
    <row r="98" spans="1:20" ht="18.600000000000001" customHeight="1" x14ac:dyDescent="0.3">
      <c r="A98" s="203" t="s">
        <v>452</v>
      </c>
      <c r="B98" s="204"/>
      <c r="C98" s="205"/>
      <c r="D98" s="189"/>
      <c r="E98" s="2776"/>
      <c r="F98" s="2850"/>
      <c r="G98" s="2759"/>
      <c r="H98" s="3028"/>
      <c r="I98" s="2759"/>
      <c r="J98" s="3029"/>
      <c r="K98" s="53"/>
      <c r="L98" s="135" t="s">
        <v>453</v>
      </c>
      <c r="M98" s="206"/>
      <c r="N98" s="207"/>
      <c r="O98" s="2805"/>
      <c r="P98" s="2806"/>
      <c r="Q98" s="2805"/>
      <c r="R98" s="2806"/>
      <c r="S98" s="2805"/>
      <c r="T98" s="2806"/>
    </row>
    <row r="99" spans="1:20" ht="18.600000000000001" customHeight="1" x14ac:dyDescent="0.35">
      <c r="A99" s="3032" t="s">
        <v>854</v>
      </c>
      <c r="B99" s="3033"/>
      <c r="C99" s="208"/>
      <c r="D99" s="189"/>
      <c r="E99" s="2776"/>
      <c r="F99" s="2850"/>
      <c r="G99" s="2759"/>
      <c r="H99" s="3028"/>
      <c r="I99" s="2765">
        <v>0</v>
      </c>
      <c r="J99" s="3034"/>
      <c r="K99" s="53"/>
      <c r="L99" s="138"/>
      <c r="M99" s="209"/>
      <c r="N99" s="189"/>
      <c r="O99" s="2759"/>
      <c r="P99" s="2760"/>
      <c r="Q99" s="2759"/>
      <c r="R99" s="2760"/>
      <c r="S99" s="2759"/>
      <c r="T99" s="2760"/>
    </row>
    <row r="100" spans="1:20" ht="18.600000000000001" customHeight="1" x14ac:dyDescent="0.3">
      <c r="A100" s="3030" t="s">
        <v>855</v>
      </c>
      <c r="B100" s="3031"/>
      <c r="C100" s="208"/>
      <c r="D100" s="189"/>
      <c r="E100" s="2776"/>
      <c r="F100" s="2850"/>
      <c r="G100" s="2759"/>
      <c r="H100" s="3028"/>
      <c r="I100" s="2759">
        <v>0</v>
      </c>
      <c r="J100" s="2760"/>
      <c r="K100" s="53"/>
      <c r="L100" s="138" t="s">
        <v>456</v>
      </c>
      <c r="M100" s="189" t="s">
        <v>895</v>
      </c>
      <c r="N100" s="189" t="s">
        <v>602</v>
      </c>
      <c r="O100" s="2759">
        <v>5000</v>
      </c>
      <c r="P100" s="2760"/>
      <c r="Q100" s="2759">
        <v>337.08</v>
      </c>
      <c r="R100" s="2760"/>
      <c r="S100" s="2759">
        <v>1685400</v>
      </c>
      <c r="T100" s="2760"/>
    </row>
    <row r="101" spans="1:20" ht="18.600000000000001" customHeight="1" x14ac:dyDescent="0.3">
      <c r="A101" s="164" t="s">
        <v>858</v>
      </c>
      <c r="B101" s="210"/>
      <c r="C101" s="208"/>
      <c r="D101" s="189"/>
      <c r="E101" s="2776"/>
      <c r="F101" s="2850"/>
      <c r="G101" s="2759"/>
      <c r="H101" s="3028"/>
      <c r="I101" s="2759">
        <v>0</v>
      </c>
      <c r="J101" s="2760"/>
      <c r="K101" s="53"/>
      <c r="L101" s="138" t="s">
        <v>859</v>
      </c>
      <c r="M101" s="209"/>
      <c r="N101" s="189"/>
      <c r="O101" s="2759"/>
      <c r="P101" s="2760"/>
      <c r="Q101" s="2759"/>
      <c r="R101" s="2760"/>
      <c r="S101" s="2759">
        <v>0</v>
      </c>
      <c r="T101" s="2760"/>
    </row>
    <row r="102" spans="1:20" ht="18.600000000000001" customHeight="1" x14ac:dyDescent="0.2">
      <c r="A102" s="3030" t="s">
        <v>860</v>
      </c>
      <c r="B102" s="3031"/>
      <c r="C102" s="208"/>
      <c r="D102" s="189"/>
      <c r="E102" s="2776"/>
      <c r="F102" s="2777"/>
      <c r="G102" s="2759"/>
      <c r="H102" s="2760"/>
      <c r="I102" s="2759">
        <v>0</v>
      </c>
      <c r="J102" s="2760"/>
      <c r="K102" s="53"/>
      <c r="L102" s="138" t="s">
        <v>861</v>
      </c>
      <c r="M102" s="189"/>
      <c r="N102" s="189"/>
      <c r="O102" s="2759"/>
      <c r="P102" s="2760"/>
      <c r="Q102" s="2759"/>
      <c r="R102" s="2760"/>
      <c r="S102" s="2759">
        <v>0</v>
      </c>
      <c r="T102" s="2760"/>
    </row>
    <row r="103" spans="1:20" ht="18.600000000000001" customHeight="1" x14ac:dyDescent="0.2">
      <c r="A103" s="3030" t="s">
        <v>864</v>
      </c>
      <c r="B103" s="3031"/>
      <c r="C103" s="208"/>
      <c r="D103" s="189"/>
      <c r="E103" s="2776"/>
      <c r="F103" s="2777"/>
      <c r="G103" s="2759"/>
      <c r="H103" s="2760"/>
      <c r="I103" s="2759">
        <v>0</v>
      </c>
      <c r="J103" s="2760"/>
      <c r="K103" s="53"/>
      <c r="L103" s="138" t="s">
        <v>865</v>
      </c>
      <c r="M103" s="189"/>
      <c r="N103" s="189"/>
      <c r="O103" s="2759"/>
      <c r="P103" s="2760"/>
      <c r="Q103" s="2759"/>
      <c r="R103" s="2760"/>
      <c r="S103" s="2759">
        <v>0</v>
      </c>
      <c r="T103" s="2760"/>
    </row>
    <row r="104" spans="1:20" ht="18.600000000000001" customHeight="1" x14ac:dyDescent="0.2">
      <c r="A104" s="3030" t="s">
        <v>866</v>
      </c>
      <c r="B104" s="3031"/>
      <c r="C104" s="208"/>
      <c r="D104" s="189"/>
      <c r="E104" s="2776"/>
      <c r="F104" s="2777"/>
      <c r="G104" s="2759"/>
      <c r="H104" s="2760"/>
      <c r="I104" s="2759">
        <v>0</v>
      </c>
      <c r="J104" s="2760"/>
      <c r="K104" s="53"/>
      <c r="L104" s="138" t="s">
        <v>867</v>
      </c>
      <c r="M104" s="189"/>
      <c r="N104" s="189"/>
      <c r="O104" s="2759"/>
      <c r="P104" s="2760"/>
      <c r="Q104" s="2759"/>
      <c r="R104" s="2760"/>
      <c r="S104" s="2759">
        <v>0</v>
      </c>
      <c r="T104" s="2760"/>
    </row>
    <row r="105" spans="1:20" ht="18.600000000000001" customHeight="1" x14ac:dyDescent="0.2">
      <c r="A105" s="3030" t="s">
        <v>868</v>
      </c>
      <c r="B105" s="3031"/>
      <c r="C105" s="208"/>
      <c r="D105" s="189"/>
      <c r="E105" s="2776"/>
      <c r="F105" s="2777"/>
      <c r="G105" s="2759"/>
      <c r="H105" s="2760"/>
      <c r="I105" s="2759">
        <v>0</v>
      </c>
      <c r="J105" s="2760"/>
      <c r="K105" s="53"/>
      <c r="L105" s="138" t="s">
        <v>869</v>
      </c>
      <c r="M105" s="189"/>
      <c r="N105" s="189"/>
      <c r="O105" s="2759"/>
      <c r="P105" s="2760"/>
      <c r="Q105" s="2759"/>
      <c r="R105" s="2760"/>
      <c r="S105" s="2759">
        <v>0</v>
      </c>
      <c r="T105" s="2760"/>
    </row>
    <row r="106" spans="1:20" ht="18.600000000000001" customHeight="1" x14ac:dyDescent="0.2">
      <c r="A106" s="3050" t="s">
        <v>896</v>
      </c>
      <c r="B106" s="3051"/>
      <c r="C106" s="208"/>
      <c r="D106" s="189"/>
      <c r="E106" s="2776"/>
      <c r="F106" s="2777"/>
      <c r="G106" s="2759"/>
      <c r="H106" s="2760"/>
      <c r="I106" s="2759">
        <v>0</v>
      </c>
      <c r="J106" s="2760"/>
      <c r="K106" s="53"/>
      <c r="L106" s="138" t="s">
        <v>540</v>
      </c>
      <c r="M106" s="189"/>
      <c r="N106" s="189"/>
      <c r="O106" s="2759"/>
      <c r="P106" s="2760"/>
      <c r="Q106" s="2759"/>
      <c r="R106" s="2760"/>
      <c r="S106" s="2759">
        <v>0</v>
      </c>
      <c r="T106" s="2760"/>
    </row>
    <row r="107" spans="1:20" ht="18.600000000000001" customHeight="1" x14ac:dyDescent="0.2">
      <c r="A107" s="3037" t="s">
        <v>565</v>
      </c>
      <c r="B107" s="3038"/>
      <c r="C107" s="208"/>
      <c r="D107" s="189"/>
      <c r="E107" s="2776"/>
      <c r="F107" s="2777"/>
      <c r="G107" s="2759"/>
      <c r="H107" s="2760"/>
      <c r="I107" s="2765">
        <v>305619.20000000001</v>
      </c>
      <c r="J107" s="2766"/>
      <c r="K107" s="53"/>
      <c r="L107" s="138" t="s">
        <v>541</v>
      </c>
      <c r="M107" s="189"/>
      <c r="N107" s="189"/>
      <c r="O107" s="2759"/>
      <c r="P107" s="2760"/>
      <c r="Q107" s="2759"/>
      <c r="R107" s="2760"/>
      <c r="S107" s="2759">
        <v>0</v>
      </c>
      <c r="T107" s="2760"/>
    </row>
    <row r="108" spans="1:20" ht="18.600000000000001" customHeight="1" x14ac:dyDescent="0.4">
      <c r="A108" s="211" t="s">
        <v>475</v>
      </c>
      <c r="B108" s="212"/>
      <c r="C108" s="136" t="s">
        <v>502</v>
      </c>
      <c r="D108" s="189" t="s">
        <v>503</v>
      </c>
      <c r="E108" s="2776">
        <v>8</v>
      </c>
      <c r="F108" s="2777"/>
      <c r="G108" s="2841">
        <v>38202.400000000001</v>
      </c>
      <c r="H108" s="2842">
        <v>38202.400000000001</v>
      </c>
      <c r="I108" s="2759">
        <v>305619.20000000001</v>
      </c>
      <c r="J108" s="2760"/>
      <c r="K108" s="53"/>
      <c r="L108" s="138" t="s">
        <v>543</v>
      </c>
      <c r="M108" s="189"/>
      <c r="N108" s="189"/>
      <c r="O108" s="2759"/>
      <c r="P108" s="2760"/>
      <c r="Q108" s="2759"/>
      <c r="R108" s="2760"/>
      <c r="S108" s="2759">
        <v>0</v>
      </c>
      <c r="T108" s="2760"/>
    </row>
    <row r="109" spans="1:20" ht="18.600000000000001" customHeight="1" x14ac:dyDescent="0.2">
      <c r="A109" s="3035" t="s">
        <v>871</v>
      </c>
      <c r="B109" s="3036"/>
      <c r="C109" s="208"/>
      <c r="D109" s="189"/>
      <c r="E109" s="2776"/>
      <c r="F109" s="2777"/>
      <c r="G109" s="2759"/>
      <c r="H109" s="2760"/>
      <c r="I109" s="2759">
        <v>0</v>
      </c>
      <c r="J109" s="2760"/>
      <c r="K109" s="53"/>
      <c r="L109" s="138" t="s">
        <v>872</v>
      </c>
      <c r="M109" s="189"/>
      <c r="N109" s="189"/>
      <c r="O109" s="2759"/>
      <c r="P109" s="2760"/>
      <c r="Q109" s="2759"/>
      <c r="R109" s="2760"/>
      <c r="S109" s="2759">
        <v>0</v>
      </c>
      <c r="T109" s="2760"/>
    </row>
    <row r="110" spans="1:20" ht="18.600000000000001" customHeight="1" x14ac:dyDescent="0.2">
      <c r="A110" s="211" t="s">
        <v>480</v>
      </c>
      <c r="B110" s="212"/>
      <c r="C110" s="208"/>
      <c r="D110" s="189"/>
      <c r="E110" s="2776"/>
      <c r="F110" s="2777"/>
      <c r="G110" s="2759"/>
      <c r="H110" s="2760"/>
      <c r="I110" s="2759">
        <v>0</v>
      </c>
      <c r="J110" s="2760"/>
      <c r="K110" s="53"/>
      <c r="L110" s="138" t="s">
        <v>875</v>
      </c>
      <c r="M110" s="189" t="s">
        <v>715</v>
      </c>
      <c r="N110" s="189" t="s">
        <v>561</v>
      </c>
      <c r="O110" s="2771">
        <v>0.5</v>
      </c>
      <c r="P110" s="2772"/>
      <c r="Q110" s="2759">
        <v>170450.12</v>
      </c>
      <c r="R110" s="2760"/>
      <c r="S110" s="2759">
        <v>85225.06</v>
      </c>
      <c r="T110" s="2760"/>
    </row>
    <row r="111" spans="1:20" ht="18.600000000000001" customHeight="1" x14ac:dyDescent="0.3">
      <c r="A111" s="211" t="s">
        <v>876</v>
      </c>
      <c r="B111" s="212"/>
      <c r="C111" s="208"/>
      <c r="D111" s="189"/>
      <c r="E111" s="2776"/>
      <c r="F111" s="2850"/>
      <c r="G111" s="2759"/>
      <c r="H111" s="3028"/>
      <c r="I111" s="2759">
        <v>0</v>
      </c>
      <c r="J111" s="2760"/>
      <c r="K111" s="53"/>
      <c r="L111" s="138" t="s">
        <v>877</v>
      </c>
      <c r="M111" s="209"/>
      <c r="N111" s="189"/>
      <c r="O111" s="2759"/>
      <c r="P111" s="2760"/>
      <c r="Q111" s="2759"/>
      <c r="R111" s="2760"/>
      <c r="S111" s="2759">
        <v>0</v>
      </c>
      <c r="T111" s="2760"/>
    </row>
    <row r="112" spans="1:20" ht="18.600000000000001" customHeight="1" x14ac:dyDescent="0.3">
      <c r="A112" s="213" t="s">
        <v>878</v>
      </c>
      <c r="B112" s="65"/>
      <c r="C112" s="208"/>
      <c r="D112" s="189"/>
      <c r="E112" s="2776"/>
      <c r="F112" s="2850"/>
      <c r="G112" s="2759"/>
      <c r="H112" s="3028"/>
      <c r="I112" s="2759">
        <v>0</v>
      </c>
      <c r="J112" s="2760"/>
      <c r="K112" s="53"/>
      <c r="L112" s="138" t="s">
        <v>600</v>
      </c>
      <c r="M112" s="209"/>
      <c r="N112" s="189"/>
      <c r="O112" s="2759"/>
      <c r="P112" s="2760"/>
      <c r="Q112" s="2759"/>
      <c r="R112" s="2760"/>
      <c r="S112" s="2759">
        <v>0</v>
      </c>
      <c r="T112" s="2760"/>
    </row>
    <row r="113" spans="1:20" ht="18.600000000000001" customHeight="1" x14ac:dyDescent="0.3">
      <c r="A113" s="211" t="s">
        <v>879</v>
      </c>
      <c r="B113" s="212"/>
      <c r="C113" s="208"/>
      <c r="D113" s="189"/>
      <c r="E113" s="2776"/>
      <c r="F113" s="2850"/>
      <c r="G113" s="2759"/>
      <c r="H113" s="3028"/>
      <c r="I113" s="2759">
        <v>0</v>
      </c>
      <c r="J113" s="2760"/>
      <c r="K113" s="53"/>
      <c r="L113" s="138" t="s">
        <v>513</v>
      </c>
      <c r="M113" s="189" t="s">
        <v>897</v>
      </c>
      <c r="N113" s="189" t="s">
        <v>602</v>
      </c>
      <c r="O113" s="2759">
        <v>120</v>
      </c>
      <c r="P113" s="2760"/>
      <c r="Q113" s="2759">
        <v>4200</v>
      </c>
      <c r="R113" s="2760"/>
      <c r="S113" s="2759">
        <v>504000</v>
      </c>
      <c r="T113" s="2760"/>
    </row>
    <row r="114" spans="1:20" ht="18.600000000000001" customHeight="1" x14ac:dyDescent="0.3">
      <c r="A114" s="211" t="s">
        <v>510</v>
      </c>
      <c r="B114" s="212"/>
      <c r="C114" s="208"/>
      <c r="D114" s="189"/>
      <c r="E114" s="2776"/>
      <c r="F114" s="2850"/>
      <c r="G114" s="2759"/>
      <c r="H114" s="3028"/>
      <c r="I114" s="2759">
        <v>0</v>
      </c>
      <c r="J114" s="2760"/>
      <c r="K114" s="53"/>
      <c r="L114" s="138" t="s">
        <v>806</v>
      </c>
      <c r="M114" s="189" t="s">
        <v>604</v>
      </c>
      <c r="N114" s="189" t="s">
        <v>602</v>
      </c>
      <c r="O114" s="2759">
        <v>1</v>
      </c>
      <c r="P114" s="2760"/>
      <c r="Q114" s="2759">
        <v>12023</v>
      </c>
      <c r="R114" s="2760"/>
      <c r="S114" s="2759">
        <v>12023</v>
      </c>
      <c r="T114" s="2760"/>
    </row>
    <row r="115" spans="1:20" ht="18.600000000000001" customHeight="1" x14ac:dyDescent="0.35">
      <c r="A115" s="214" t="s">
        <v>496</v>
      </c>
      <c r="B115" s="215"/>
      <c r="C115" s="208"/>
      <c r="D115" s="189"/>
      <c r="E115" s="2776"/>
      <c r="F115" s="2850"/>
      <c r="G115" s="2759"/>
      <c r="H115" s="3028"/>
      <c r="I115" s="2765">
        <v>878655.20000000007</v>
      </c>
      <c r="J115" s="3034"/>
      <c r="K115" s="53"/>
      <c r="L115" s="138" t="s">
        <v>580</v>
      </c>
      <c r="M115" s="209"/>
      <c r="N115" s="189"/>
      <c r="O115" s="2759"/>
      <c r="P115" s="2760"/>
      <c r="Q115" s="2759"/>
      <c r="R115" s="2760"/>
      <c r="S115" s="2759">
        <v>0</v>
      </c>
      <c r="T115" s="2760"/>
    </row>
    <row r="116" spans="1:20" ht="18.600000000000001" customHeight="1" x14ac:dyDescent="0.4">
      <c r="A116" s="168" t="s">
        <v>858</v>
      </c>
      <c r="B116" s="216"/>
      <c r="C116" s="136" t="s">
        <v>502</v>
      </c>
      <c r="D116" s="189" t="s">
        <v>503</v>
      </c>
      <c r="E116" s="2759">
        <v>7</v>
      </c>
      <c r="F116" s="2760"/>
      <c r="G116" s="2841">
        <v>38202.400000000001</v>
      </c>
      <c r="H116" s="2842">
        <v>38202.400000000001</v>
      </c>
      <c r="I116" s="2759">
        <v>267416.8</v>
      </c>
      <c r="J116" s="2760"/>
      <c r="K116" s="53"/>
      <c r="L116" s="138" t="s">
        <v>880</v>
      </c>
      <c r="M116" s="209"/>
      <c r="N116" s="189"/>
      <c r="O116" s="2759"/>
      <c r="P116" s="2760"/>
      <c r="Q116" s="2759"/>
      <c r="R116" s="2760"/>
      <c r="S116" s="2759">
        <v>0</v>
      </c>
      <c r="T116" s="2760"/>
    </row>
    <row r="117" spans="1:20" ht="18.600000000000001" customHeight="1" x14ac:dyDescent="0.4">
      <c r="A117" s="168" t="s">
        <v>501</v>
      </c>
      <c r="B117" s="216"/>
      <c r="C117" s="136" t="s">
        <v>502</v>
      </c>
      <c r="D117" s="189" t="s">
        <v>503</v>
      </c>
      <c r="E117" s="2759">
        <v>1</v>
      </c>
      <c r="F117" s="2760"/>
      <c r="G117" s="2841">
        <v>38202.400000000001</v>
      </c>
      <c r="H117" s="2842">
        <v>38202.400000000001</v>
      </c>
      <c r="I117" s="2759">
        <v>38202.400000000001</v>
      </c>
      <c r="J117" s="2760"/>
      <c r="K117" s="53"/>
      <c r="L117" s="217" t="s">
        <v>521</v>
      </c>
      <c r="M117" s="218"/>
      <c r="N117" s="136"/>
      <c r="O117" s="2759"/>
      <c r="P117" s="2760"/>
      <c r="Q117" s="2759"/>
      <c r="R117" s="2760"/>
      <c r="S117" s="2759">
        <v>0</v>
      </c>
      <c r="T117" s="2760"/>
    </row>
    <row r="118" spans="1:20" ht="18.600000000000001" customHeight="1" x14ac:dyDescent="0.2">
      <c r="A118" s="217" t="s">
        <v>881</v>
      </c>
      <c r="B118" s="219"/>
      <c r="C118" s="208"/>
      <c r="D118" s="189"/>
      <c r="E118" s="2759"/>
      <c r="F118" s="2760"/>
      <c r="G118" s="2759"/>
      <c r="H118" s="2760"/>
      <c r="I118" s="2759">
        <v>0</v>
      </c>
      <c r="J118" s="2760"/>
      <c r="K118" s="53"/>
      <c r="L118" s="220" t="s">
        <v>882</v>
      </c>
      <c r="M118" s="66"/>
      <c r="N118" s="221"/>
      <c r="O118" s="3039"/>
      <c r="P118" s="3040"/>
      <c r="Q118" s="3039"/>
      <c r="R118" s="3040"/>
      <c r="S118" s="2829">
        <v>2286648.06</v>
      </c>
      <c r="T118" s="2830"/>
    </row>
    <row r="119" spans="1:20" ht="18.600000000000001" customHeight="1" x14ac:dyDescent="0.4">
      <c r="A119" s="217" t="s">
        <v>883</v>
      </c>
      <c r="B119" s="219"/>
      <c r="C119" s="136" t="s">
        <v>502</v>
      </c>
      <c r="D119" s="189" t="s">
        <v>503</v>
      </c>
      <c r="E119" s="2759">
        <v>3</v>
      </c>
      <c r="F119" s="2760"/>
      <c r="G119" s="2841">
        <v>38202.400000000001</v>
      </c>
      <c r="H119" s="2842">
        <v>38202.400000000001</v>
      </c>
      <c r="I119" s="2759">
        <v>114607.20000000001</v>
      </c>
      <c r="J119" s="2760"/>
      <c r="K119" s="53"/>
      <c r="L119" s="160" t="s">
        <v>582</v>
      </c>
      <c r="M119" s="161"/>
      <c r="N119" s="161"/>
      <c r="O119" s="162"/>
      <c r="P119" s="162"/>
      <c r="Q119" s="162"/>
      <c r="R119" s="162"/>
      <c r="S119" s="162"/>
      <c r="T119" s="163"/>
    </row>
    <row r="120" spans="1:20" ht="18.600000000000001" customHeight="1" x14ac:dyDescent="0.4">
      <c r="A120" s="3030" t="s">
        <v>532</v>
      </c>
      <c r="B120" s="3031"/>
      <c r="C120" s="136" t="s">
        <v>502</v>
      </c>
      <c r="D120" s="189" t="s">
        <v>503</v>
      </c>
      <c r="E120" s="2759">
        <v>10</v>
      </c>
      <c r="F120" s="2760"/>
      <c r="G120" s="2841">
        <v>38202.400000000001</v>
      </c>
      <c r="H120" s="2842">
        <v>38202.400000000001</v>
      </c>
      <c r="I120" s="2759">
        <v>382024</v>
      </c>
      <c r="J120" s="2760"/>
      <c r="K120" s="53"/>
      <c r="L120" s="164" t="s">
        <v>531</v>
      </c>
      <c r="M120" s="165">
        <v>0.05</v>
      </c>
      <c r="N120" s="166"/>
      <c r="O120" s="32"/>
      <c r="P120" s="32"/>
      <c r="Q120" s="32"/>
      <c r="R120" s="32"/>
      <c r="S120" s="2775">
        <v>215995.73100000003</v>
      </c>
      <c r="T120" s="2760"/>
    </row>
    <row r="121" spans="1:20" ht="18.600000000000001" customHeight="1" x14ac:dyDescent="0.3">
      <c r="A121" s="3030" t="s">
        <v>884</v>
      </c>
      <c r="B121" s="3031"/>
      <c r="C121" s="208"/>
      <c r="D121" s="189"/>
      <c r="E121" s="2776"/>
      <c r="F121" s="2850"/>
      <c r="G121" s="2759"/>
      <c r="H121" s="3028"/>
      <c r="I121" s="2759">
        <v>0</v>
      </c>
      <c r="J121" s="2760"/>
      <c r="K121" s="53"/>
      <c r="L121" s="168" t="s">
        <v>533</v>
      </c>
      <c r="M121" s="166"/>
      <c r="N121" s="166"/>
      <c r="O121" s="32"/>
      <c r="P121" s="32"/>
      <c r="Q121" s="32"/>
      <c r="R121" s="32"/>
      <c r="S121" s="2775"/>
      <c r="T121" s="2760"/>
    </row>
    <row r="122" spans="1:20" ht="18.600000000000001" customHeight="1" x14ac:dyDescent="0.3">
      <c r="A122" s="3030" t="s">
        <v>885</v>
      </c>
      <c r="B122" s="3031"/>
      <c r="C122" s="208"/>
      <c r="D122" s="189"/>
      <c r="E122" s="2776"/>
      <c r="F122" s="2850"/>
      <c r="G122" s="2759"/>
      <c r="H122" s="3028"/>
      <c r="I122" s="2759">
        <v>0</v>
      </c>
      <c r="J122" s="2760"/>
      <c r="K122" s="53"/>
      <c r="L122" s="169" t="s">
        <v>535</v>
      </c>
      <c r="M122" s="166"/>
      <c r="N122" s="166"/>
      <c r="O122" s="32"/>
      <c r="P122" s="32"/>
      <c r="Q122" s="32"/>
      <c r="R122" s="32"/>
      <c r="S122" s="2775">
        <v>350000</v>
      </c>
      <c r="T122" s="2760"/>
    </row>
    <row r="123" spans="1:20" ht="18.600000000000001" customHeight="1" x14ac:dyDescent="0.4">
      <c r="A123" s="3030" t="s">
        <v>886</v>
      </c>
      <c r="B123" s="3031"/>
      <c r="C123" s="136" t="s">
        <v>502</v>
      </c>
      <c r="D123" s="189" t="s">
        <v>503</v>
      </c>
      <c r="E123" s="2776">
        <v>2</v>
      </c>
      <c r="F123" s="2850"/>
      <c r="G123" s="2841">
        <v>38202.400000000001</v>
      </c>
      <c r="H123" s="2842">
        <v>38202.400000000001</v>
      </c>
      <c r="I123" s="2759">
        <v>76404.800000000003</v>
      </c>
      <c r="J123" s="2760"/>
      <c r="K123" s="53"/>
      <c r="L123" s="169" t="s">
        <v>731</v>
      </c>
      <c r="M123" s="166"/>
      <c r="N123" s="166"/>
      <c r="O123" s="32"/>
      <c r="P123" s="32"/>
      <c r="Q123" s="32"/>
      <c r="R123" s="32"/>
      <c r="S123" s="2775">
        <v>215995.73100000003</v>
      </c>
      <c r="T123" s="2760"/>
    </row>
    <row r="124" spans="1:20" ht="18.600000000000001" customHeight="1" x14ac:dyDescent="0.3">
      <c r="A124" s="217" t="s">
        <v>887</v>
      </c>
      <c r="B124" s="219"/>
      <c r="C124" s="208"/>
      <c r="D124" s="189"/>
      <c r="E124" s="2776"/>
      <c r="F124" s="2850"/>
      <c r="G124" s="2759"/>
      <c r="H124" s="3028"/>
      <c r="I124" s="2759">
        <v>0</v>
      </c>
      <c r="J124" s="2760"/>
      <c r="K124" s="53"/>
      <c r="L124" s="185" t="s">
        <v>510</v>
      </c>
      <c r="M124" s="173"/>
      <c r="N124" s="173"/>
      <c r="O124" s="186"/>
      <c r="P124" s="186"/>
      <c r="Q124" s="186"/>
      <c r="R124" s="186"/>
      <c r="S124" s="2757">
        <v>60000</v>
      </c>
      <c r="T124" s="2758"/>
    </row>
    <row r="125" spans="1:20" ht="18.600000000000001" customHeight="1" x14ac:dyDescent="0.3">
      <c r="A125" s="3030" t="s">
        <v>888</v>
      </c>
      <c r="B125" s="3031"/>
      <c r="C125" s="208"/>
      <c r="D125" s="189"/>
      <c r="E125" s="2776"/>
      <c r="F125" s="2850"/>
      <c r="G125" s="2759"/>
      <c r="H125" s="3028"/>
      <c r="I125" s="2759">
        <v>0</v>
      </c>
      <c r="J125" s="2760"/>
      <c r="K125" s="53"/>
      <c r="L125" s="174" t="s">
        <v>539</v>
      </c>
      <c r="M125" s="222"/>
      <c r="N125" s="222"/>
      <c r="O125" s="223"/>
      <c r="P125" s="223"/>
      <c r="Q125" s="176"/>
      <c r="R125" s="176"/>
      <c r="S125" s="2787">
        <v>841991.46200000006</v>
      </c>
      <c r="T125" s="2788"/>
    </row>
    <row r="126" spans="1:20" ht="18.600000000000001" customHeight="1" x14ac:dyDescent="0.3">
      <c r="A126" s="217" t="s">
        <v>510</v>
      </c>
      <c r="B126" s="219"/>
      <c r="C126" s="208"/>
      <c r="D126" s="189"/>
      <c r="E126" s="2776"/>
      <c r="F126" s="2850"/>
      <c r="G126" s="2759"/>
      <c r="H126" s="3028"/>
      <c r="I126" s="2759">
        <v>0</v>
      </c>
      <c r="J126" s="2760"/>
      <c r="K126" s="53"/>
      <c r="L126" s="177"/>
      <c r="M126" s="166"/>
      <c r="N126" s="166"/>
      <c r="O126" s="32"/>
      <c r="P126" s="32"/>
      <c r="Q126" s="32"/>
      <c r="R126" s="32"/>
      <c r="S126" s="32"/>
      <c r="T126" s="167"/>
    </row>
    <row r="127" spans="1:20" ht="18.600000000000001" customHeight="1" thickBot="1" x14ac:dyDescent="0.25">
      <c r="A127" s="224" t="s">
        <v>889</v>
      </c>
      <c r="B127" s="225"/>
      <c r="C127" s="208"/>
      <c r="D127" s="155"/>
      <c r="E127" s="2773"/>
      <c r="F127" s="2774"/>
      <c r="G127" s="3041"/>
      <c r="H127" s="3042"/>
      <c r="I127" s="2765">
        <v>848992.15999999992</v>
      </c>
      <c r="J127" s="2766"/>
      <c r="K127" s="53"/>
      <c r="L127" s="178" t="s">
        <v>588</v>
      </c>
      <c r="M127" s="226"/>
      <c r="N127" s="226"/>
      <c r="O127" s="226"/>
      <c r="P127" s="226"/>
      <c r="Q127" s="179"/>
      <c r="R127" s="179"/>
      <c r="S127" s="2780">
        <v>5161906.0820000004</v>
      </c>
      <c r="T127" s="2781"/>
    </row>
    <row r="128" spans="1:20" ht="18.600000000000001" customHeight="1" x14ac:dyDescent="0.4">
      <c r="A128" s="3050" t="s">
        <v>898</v>
      </c>
      <c r="B128" s="3051"/>
      <c r="C128" s="136" t="s">
        <v>502</v>
      </c>
      <c r="D128" s="189" t="s">
        <v>503</v>
      </c>
      <c r="E128" s="2759">
        <v>10</v>
      </c>
      <c r="F128" s="2760"/>
      <c r="G128" s="2841">
        <v>38202.400000000001</v>
      </c>
      <c r="H128" s="2842">
        <v>38202.400000000001</v>
      </c>
      <c r="I128" s="2759">
        <v>382024</v>
      </c>
      <c r="J128" s="2760"/>
      <c r="K128" s="53"/>
      <c r="L128" s="53"/>
      <c r="M128" s="53"/>
      <c r="N128" s="53"/>
      <c r="O128" s="53"/>
      <c r="P128" s="53"/>
      <c r="Q128" s="53"/>
      <c r="R128" s="53"/>
      <c r="S128" s="53"/>
      <c r="T128" s="53"/>
    </row>
    <row r="129" spans="1:20" ht="18.600000000000001" customHeight="1" x14ac:dyDescent="0.4">
      <c r="A129" s="217" t="s">
        <v>899</v>
      </c>
      <c r="B129" s="219"/>
      <c r="C129" s="136" t="s">
        <v>502</v>
      </c>
      <c r="D129" s="189" t="s">
        <v>503</v>
      </c>
      <c r="E129" s="2776">
        <v>3</v>
      </c>
      <c r="F129" s="2850"/>
      <c r="G129" s="2841">
        <v>38202.400000000001</v>
      </c>
      <c r="H129" s="2842">
        <v>38202.400000000001</v>
      </c>
      <c r="I129" s="2759">
        <v>114607.20000000001</v>
      </c>
      <c r="J129" s="2760"/>
      <c r="K129" s="53"/>
      <c r="L129" s="7" t="s">
        <v>1530</v>
      </c>
      <c r="M129" s="8"/>
      <c r="N129" s="8"/>
      <c r="O129" s="8"/>
      <c r="P129" s="9"/>
      <c r="Q129" s="10"/>
      <c r="R129" s="11"/>
      <c r="S129" s="53"/>
      <c r="T129" s="53"/>
    </row>
    <row r="130" spans="1:20" ht="18.600000000000001" customHeight="1" x14ac:dyDescent="0.3">
      <c r="A130" s="217" t="s">
        <v>733</v>
      </c>
      <c r="B130" s="219"/>
      <c r="C130" s="208"/>
      <c r="D130" s="189"/>
      <c r="E130" s="2776"/>
      <c r="F130" s="2850"/>
      <c r="G130" s="2759"/>
      <c r="H130" s="3028"/>
      <c r="I130" s="2759">
        <v>0</v>
      </c>
      <c r="J130" s="2760"/>
      <c r="K130" s="53"/>
      <c r="L130" s="2155" t="s">
        <v>1585</v>
      </c>
      <c r="M130" s="227"/>
      <c r="N130" s="227"/>
      <c r="O130" s="227"/>
      <c r="P130" s="227"/>
      <c r="Q130" s="228"/>
      <c r="R130" s="166"/>
      <c r="S130" s="166"/>
      <c r="T130" s="166"/>
    </row>
    <row r="131" spans="1:20" ht="18.600000000000001" customHeight="1" x14ac:dyDescent="0.3">
      <c r="A131" s="217" t="s">
        <v>892</v>
      </c>
      <c r="B131" s="219"/>
      <c r="C131" s="208"/>
      <c r="D131" s="189"/>
      <c r="E131" s="2776"/>
      <c r="F131" s="2850"/>
      <c r="G131" s="2759"/>
      <c r="H131" s="3028"/>
      <c r="I131" s="2759">
        <v>0</v>
      </c>
      <c r="J131" s="2760"/>
      <c r="K131" s="53"/>
      <c r="L131" s="166"/>
      <c r="M131" s="227"/>
      <c r="N131" s="227"/>
      <c r="O131" s="227"/>
      <c r="P131" s="227"/>
      <c r="Q131" s="61"/>
      <c r="R131" s="166"/>
      <c r="S131" s="166"/>
      <c r="T131" s="166"/>
    </row>
    <row r="132" spans="1:20" ht="18.600000000000001" customHeight="1" x14ac:dyDescent="0.3">
      <c r="A132" s="217" t="s">
        <v>620</v>
      </c>
      <c r="B132" s="219"/>
      <c r="C132" s="208"/>
      <c r="D132" s="189" t="s">
        <v>466</v>
      </c>
      <c r="E132" s="2776">
        <v>112</v>
      </c>
      <c r="F132" s="2850"/>
      <c r="G132" s="2759">
        <v>3146.08</v>
      </c>
      <c r="H132" s="2760">
        <v>3146.08</v>
      </c>
      <c r="I132" s="2759">
        <v>352360.95999999996</v>
      </c>
      <c r="J132" s="2760"/>
      <c r="K132" s="53"/>
      <c r="L132" s="166"/>
      <c r="M132" s="3044"/>
      <c r="N132" s="3044"/>
      <c r="O132" s="3044"/>
      <c r="P132" s="3044"/>
      <c r="Q132" s="61"/>
      <c r="R132" s="55"/>
      <c r="S132" s="166"/>
      <c r="T132" s="166"/>
    </row>
    <row r="133" spans="1:20" ht="18.600000000000001" customHeight="1" x14ac:dyDescent="0.2">
      <c r="A133" s="168"/>
      <c r="B133" s="216"/>
      <c r="C133" s="155"/>
      <c r="D133" s="155"/>
      <c r="E133" s="2773"/>
      <c r="F133" s="2774"/>
      <c r="G133" s="3041"/>
      <c r="H133" s="3042"/>
      <c r="I133" s="3041"/>
      <c r="J133" s="3042"/>
      <c r="K133" s="53"/>
      <c r="L133" s="166"/>
      <c r="M133" s="3044"/>
      <c r="N133" s="3044"/>
      <c r="O133" s="3044"/>
      <c r="P133" s="3044"/>
      <c r="Q133" s="61"/>
      <c r="R133" s="61"/>
      <c r="S133" s="166"/>
      <c r="T133" s="166"/>
    </row>
    <row r="134" spans="1:20" ht="18.600000000000001" customHeight="1" thickBot="1" x14ac:dyDescent="0.25">
      <c r="A134" s="229" t="s">
        <v>563</v>
      </c>
      <c r="B134" s="230"/>
      <c r="C134" s="231"/>
      <c r="D134" s="232"/>
      <c r="E134" s="2761">
        <v>44</v>
      </c>
      <c r="F134" s="2762"/>
      <c r="G134" s="2763"/>
      <c r="H134" s="2764"/>
      <c r="I134" s="2761">
        <v>2033266.56</v>
      </c>
      <c r="J134" s="2762"/>
      <c r="K134" s="53"/>
      <c r="L134" s="166"/>
      <c r="M134" s="3044"/>
      <c r="N134" s="3044"/>
      <c r="O134" s="3044"/>
      <c r="P134" s="3044"/>
      <c r="Q134" s="61"/>
      <c r="R134" s="166"/>
      <c r="S134" s="166"/>
      <c r="T134" s="166"/>
    </row>
    <row r="135" spans="1:20" ht="17.100000000000001" customHeight="1" x14ac:dyDescent="0.3">
      <c r="A135" s="233"/>
      <c r="B135" s="233"/>
      <c r="C135" s="234"/>
      <c r="D135" s="235"/>
      <c r="E135" s="3045"/>
      <c r="F135" s="3046"/>
      <c r="G135" s="2775"/>
      <c r="H135" s="3047"/>
      <c r="I135" s="2775"/>
      <c r="J135" s="3048"/>
      <c r="K135" s="53"/>
      <c r="L135" s="166"/>
      <c r="M135" s="53"/>
      <c r="N135" s="53"/>
      <c r="O135" s="53"/>
      <c r="P135" s="53"/>
      <c r="Q135" s="53"/>
      <c r="R135" s="61"/>
      <c r="S135" s="61"/>
      <c r="T135" s="166"/>
    </row>
    <row r="136" spans="1:20" ht="17.100000000000001" customHeight="1" x14ac:dyDescent="0.2">
      <c r="A136" s="48"/>
      <c r="B136" s="48"/>
      <c r="C136" s="53"/>
      <c r="D136" s="53"/>
      <c r="E136" s="53"/>
      <c r="F136" s="53"/>
      <c r="G136" s="50"/>
      <c r="H136" s="50"/>
      <c r="I136" s="51"/>
      <c r="J136" s="52"/>
      <c r="K136" s="53"/>
      <c r="L136" s="56"/>
      <c r="M136" s="56"/>
      <c r="N136" s="166"/>
      <c r="O136" s="166"/>
      <c r="P136" s="166"/>
      <c r="Q136" s="166"/>
      <c r="R136" s="59"/>
      <c r="S136" s="166"/>
      <c r="T136" s="166"/>
    </row>
    <row r="137" spans="1:20" ht="17.100000000000001" customHeight="1" x14ac:dyDescent="0.2">
      <c r="A137" s="2863" t="s">
        <v>1929</v>
      </c>
      <c r="B137" s="2863"/>
      <c r="C137" s="2863"/>
      <c r="D137" s="2863"/>
      <c r="E137" s="2863"/>
      <c r="F137" s="2863"/>
      <c r="G137" s="2863"/>
      <c r="H137" s="2863"/>
      <c r="I137" s="2863"/>
      <c r="J137" s="2863"/>
      <c r="K137" s="2863"/>
      <c r="L137" s="2863"/>
      <c r="M137" s="2863"/>
      <c r="N137" s="2863"/>
      <c r="O137" s="2863"/>
      <c r="P137" s="2863"/>
      <c r="Q137" s="2863"/>
      <c r="R137" s="2863"/>
      <c r="S137" s="2863"/>
      <c r="T137" s="2863"/>
    </row>
    <row r="138" spans="1:20" ht="17.100000000000001" customHeight="1" thickBot="1" x14ac:dyDescent="0.25">
      <c r="A138" s="56"/>
      <c r="B138" s="56"/>
      <c r="C138" s="166"/>
      <c r="D138" s="166"/>
      <c r="E138" s="166"/>
      <c r="F138" s="166"/>
      <c r="G138" s="59"/>
      <c r="H138" s="59"/>
      <c r="I138" s="60"/>
      <c r="J138" s="61"/>
      <c r="K138" s="53"/>
      <c r="L138" s="53"/>
      <c r="M138" s="53"/>
      <c r="N138" s="53"/>
      <c r="O138" s="53"/>
      <c r="P138" s="53"/>
      <c r="Q138" s="53"/>
      <c r="R138" s="53"/>
      <c r="S138" s="53"/>
      <c r="T138" s="53"/>
    </row>
    <row r="139" spans="1:20" ht="18.600000000000001" customHeight="1" x14ac:dyDescent="0.3">
      <c r="A139" s="2812" t="s">
        <v>441</v>
      </c>
      <c r="B139" s="2813"/>
      <c r="C139" s="2818" t="s">
        <v>442</v>
      </c>
      <c r="D139" s="2819"/>
      <c r="E139" s="2819"/>
      <c r="F139" s="2820"/>
      <c r="G139" s="2824" t="s">
        <v>443</v>
      </c>
      <c r="H139" s="2825"/>
      <c r="I139" s="2824" t="s">
        <v>444</v>
      </c>
      <c r="J139" s="2825"/>
      <c r="K139" s="53"/>
      <c r="L139" s="2826" t="s">
        <v>441</v>
      </c>
      <c r="M139" s="2819" t="s">
        <v>442</v>
      </c>
      <c r="N139" s="2819"/>
      <c r="O139" s="2819"/>
      <c r="P139" s="2820"/>
      <c r="Q139" s="2824" t="s">
        <v>443</v>
      </c>
      <c r="R139" s="2825"/>
      <c r="S139" s="2818" t="s">
        <v>445</v>
      </c>
      <c r="T139" s="2849"/>
    </row>
    <row r="140" spans="1:20" ht="18.600000000000001" customHeight="1" thickBot="1" x14ac:dyDescent="0.35">
      <c r="A140" s="2814"/>
      <c r="B140" s="2815"/>
      <c r="C140" s="2821"/>
      <c r="D140" s="2822"/>
      <c r="E140" s="2822"/>
      <c r="F140" s="2823"/>
      <c r="G140" s="2829" t="s">
        <v>446</v>
      </c>
      <c r="H140" s="2830"/>
      <c r="I140" s="2829"/>
      <c r="J140" s="2830"/>
      <c r="K140" s="53"/>
      <c r="L140" s="2827"/>
      <c r="M140" s="2822"/>
      <c r="N140" s="2822"/>
      <c r="O140" s="2822"/>
      <c r="P140" s="2823"/>
      <c r="Q140" s="2829" t="s">
        <v>446</v>
      </c>
      <c r="R140" s="2830"/>
      <c r="S140" s="2831" t="s">
        <v>354</v>
      </c>
      <c r="T140" s="2850"/>
    </row>
    <row r="141" spans="1:20" ht="18.600000000000001" customHeight="1" x14ac:dyDescent="0.2">
      <c r="A141" s="2814"/>
      <c r="B141" s="2815"/>
      <c r="C141" s="66" t="s">
        <v>447</v>
      </c>
      <c r="D141" s="2873" t="s">
        <v>448</v>
      </c>
      <c r="E141" s="2831" t="s">
        <v>449</v>
      </c>
      <c r="F141" s="2832"/>
      <c r="G141" s="2829" t="s">
        <v>450</v>
      </c>
      <c r="H141" s="2830"/>
      <c r="I141" s="2829" t="s">
        <v>354</v>
      </c>
      <c r="J141" s="2830"/>
      <c r="K141" s="53"/>
      <c r="L141" s="2827"/>
      <c r="M141" s="64" t="s">
        <v>447</v>
      </c>
      <c r="N141" s="2873" t="s">
        <v>448</v>
      </c>
      <c r="O141" s="2831" t="s">
        <v>449</v>
      </c>
      <c r="P141" s="2832"/>
      <c r="Q141" s="2829" t="s">
        <v>450</v>
      </c>
      <c r="R141" s="2830"/>
      <c r="S141" s="2831"/>
      <c r="T141" s="2850"/>
    </row>
    <row r="142" spans="1:20" ht="18.600000000000001" customHeight="1" thickBot="1" x14ac:dyDescent="0.25">
      <c r="A142" s="2816"/>
      <c r="B142" s="2817"/>
      <c r="C142" s="67" t="s">
        <v>451</v>
      </c>
      <c r="D142" s="2834"/>
      <c r="E142" s="2821"/>
      <c r="F142" s="2823"/>
      <c r="G142" s="2761"/>
      <c r="H142" s="2762"/>
      <c r="I142" s="2761"/>
      <c r="J142" s="2762"/>
      <c r="K142" s="53"/>
      <c r="L142" s="2828"/>
      <c r="M142" s="63" t="s">
        <v>451</v>
      </c>
      <c r="N142" s="2834"/>
      <c r="O142" s="2821"/>
      <c r="P142" s="2823"/>
      <c r="Q142" s="2761"/>
      <c r="R142" s="2762"/>
      <c r="S142" s="2852"/>
      <c r="T142" s="2853"/>
    </row>
    <row r="143" spans="1:20" ht="18.600000000000001" customHeight="1" x14ac:dyDescent="0.3">
      <c r="A143" s="203" t="s">
        <v>452</v>
      </c>
      <c r="B143" s="204"/>
      <c r="C143" s="205"/>
      <c r="D143" s="189"/>
      <c r="E143" s="2776"/>
      <c r="F143" s="2850"/>
      <c r="G143" s="2759"/>
      <c r="H143" s="3028"/>
      <c r="I143" s="2759"/>
      <c r="J143" s="3029"/>
      <c r="K143" s="53"/>
      <c r="L143" s="135" t="s">
        <v>453</v>
      </c>
      <c r="M143" s="206"/>
      <c r="N143" s="207"/>
      <c r="O143" s="2805"/>
      <c r="P143" s="2806"/>
      <c r="Q143" s="2805"/>
      <c r="R143" s="2806"/>
      <c r="S143" s="2805"/>
      <c r="T143" s="2806"/>
    </row>
    <row r="144" spans="1:20" ht="18.600000000000001" customHeight="1" x14ac:dyDescent="0.35">
      <c r="A144" s="3032" t="s">
        <v>854</v>
      </c>
      <c r="B144" s="3033"/>
      <c r="C144" s="208"/>
      <c r="D144" s="189"/>
      <c r="E144" s="2776"/>
      <c r="F144" s="2850"/>
      <c r="G144" s="2759"/>
      <c r="H144" s="3028"/>
      <c r="I144" s="2765">
        <v>0</v>
      </c>
      <c r="J144" s="3034"/>
      <c r="K144" s="53"/>
      <c r="L144" s="138"/>
      <c r="M144" s="209"/>
      <c r="N144" s="189"/>
      <c r="O144" s="2759"/>
      <c r="P144" s="2760"/>
      <c r="Q144" s="2759"/>
      <c r="R144" s="2760"/>
      <c r="S144" s="2759"/>
      <c r="T144" s="2760"/>
    </row>
    <row r="145" spans="1:20" ht="18.600000000000001" customHeight="1" x14ac:dyDescent="0.3">
      <c r="A145" s="3030" t="s">
        <v>855</v>
      </c>
      <c r="B145" s="3031"/>
      <c r="C145" s="208"/>
      <c r="D145" s="189"/>
      <c r="E145" s="2776"/>
      <c r="F145" s="2850"/>
      <c r="G145" s="2759"/>
      <c r="H145" s="3028"/>
      <c r="I145" s="2759">
        <v>0</v>
      </c>
      <c r="J145" s="2760"/>
      <c r="K145" s="53"/>
      <c r="L145" s="138" t="s">
        <v>456</v>
      </c>
      <c r="M145" s="189" t="s">
        <v>900</v>
      </c>
      <c r="N145" s="189" t="s">
        <v>466</v>
      </c>
      <c r="O145" s="2759">
        <v>80</v>
      </c>
      <c r="P145" s="2760"/>
      <c r="Q145" s="2759">
        <v>73034</v>
      </c>
      <c r="R145" s="2760"/>
      <c r="S145" s="2759">
        <v>5842720</v>
      </c>
      <c r="T145" s="2760"/>
    </row>
    <row r="146" spans="1:20" ht="18.600000000000001" customHeight="1" x14ac:dyDescent="0.3">
      <c r="A146" s="164" t="s">
        <v>858</v>
      </c>
      <c r="B146" s="210"/>
      <c r="C146" s="208"/>
      <c r="D146" s="189"/>
      <c r="E146" s="2776"/>
      <c r="F146" s="2850"/>
      <c r="G146" s="2759"/>
      <c r="H146" s="3028"/>
      <c r="I146" s="2759">
        <v>0</v>
      </c>
      <c r="J146" s="2760"/>
      <c r="K146" s="53"/>
      <c r="L146" s="138" t="s">
        <v>859</v>
      </c>
      <c r="M146" s="209"/>
      <c r="N146" s="189"/>
      <c r="O146" s="2759"/>
      <c r="P146" s="2760"/>
      <c r="Q146" s="2759"/>
      <c r="R146" s="2760"/>
      <c r="S146" s="2759">
        <v>0</v>
      </c>
      <c r="T146" s="2760"/>
    </row>
    <row r="147" spans="1:20" ht="18.600000000000001" customHeight="1" x14ac:dyDescent="0.2">
      <c r="A147" s="3030" t="s">
        <v>860</v>
      </c>
      <c r="B147" s="3031"/>
      <c r="C147" s="208"/>
      <c r="D147" s="189"/>
      <c r="E147" s="2776"/>
      <c r="F147" s="2777"/>
      <c r="G147" s="2759"/>
      <c r="H147" s="2760"/>
      <c r="I147" s="2759">
        <v>0</v>
      </c>
      <c r="J147" s="2760"/>
      <c r="K147" s="53"/>
      <c r="L147" s="138" t="s">
        <v>861</v>
      </c>
      <c r="M147" s="189"/>
      <c r="N147" s="189"/>
      <c r="O147" s="2759"/>
      <c r="P147" s="2760"/>
      <c r="Q147" s="2759"/>
      <c r="R147" s="2760"/>
      <c r="S147" s="2759">
        <v>0</v>
      </c>
      <c r="T147" s="2760"/>
    </row>
    <row r="148" spans="1:20" ht="18.600000000000001" customHeight="1" x14ac:dyDescent="0.2">
      <c r="A148" s="3030" t="s">
        <v>864</v>
      </c>
      <c r="B148" s="3031"/>
      <c r="C148" s="208"/>
      <c r="D148" s="189"/>
      <c r="E148" s="2776"/>
      <c r="F148" s="2777"/>
      <c r="G148" s="2759"/>
      <c r="H148" s="2760"/>
      <c r="I148" s="2759">
        <v>0</v>
      </c>
      <c r="J148" s="2760"/>
      <c r="K148" s="53"/>
      <c r="L148" s="138" t="s">
        <v>867</v>
      </c>
      <c r="M148" s="189" t="s">
        <v>901</v>
      </c>
      <c r="N148" s="189" t="s">
        <v>466</v>
      </c>
      <c r="O148" s="2759">
        <v>3</v>
      </c>
      <c r="P148" s="2760"/>
      <c r="Q148" s="2759">
        <v>60224.959999999999</v>
      </c>
      <c r="R148" s="2760"/>
      <c r="S148" s="2759">
        <v>180674.88</v>
      </c>
      <c r="T148" s="2760"/>
    </row>
    <row r="149" spans="1:20" ht="18.600000000000001" customHeight="1" x14ac:dyDescent="0.2">
      <c r="A149" s="3030" t="s">
        <v>866</v>
      </c>
      <c r="B149" s="3031"/>
      <c r="C149" s="208"/>
      <c r="D149" s="189"/>
      <c r="E149" s="2776"/>
      <c r="F149" s="2777"/>
      <c r="G149" s="2759"/>
      <c r="H149" s="2760"/>
      <c r="I149" s="2759">
        <v>0</v>
      </c>
      <c r="J149" s="2760"/>
      <c r="K149" s="53"/>
      <c r="L149" s="138" t="s">
        <v>867</v>
      </c>
      <c r="M149" s="189" t="s">
        <v>902</v>
      </c>
      <c r="N149" s="189" t="s">
        <v>737</v>
      </c>
      <c r="O149" s="2759">
        <v>2</v>
      </c>
      <c r="P149" s="2760"/>
      <c r="Q149" s="2759">
        <v>69663.199999999997</v>
      </c>
      <c r="R149" s="2760"/>
      <c r="S149" s="2759">
        <v>139326.39999999999</v>
      </c>
      <c r="T149" s="2760"/>
    </row>
    <row r="150" spans="1:20" ht="18.600000000000001" customHeight="1" x14ac:dyDescent="0.2">
      <c r="A150" s="3030" t="s">
        <v>868</v>
      </c>
      <c r="B150" s="3031"/>
      <c r="C150" s="208"/>
      <c r="D150" s="189"/>
      <c r="E150" s="2776"/>
      <c r="F150" s="2777"/>
      <c r="G150" s="2759"/>
      <c r="H150" s="2760"/>
      <c r="I150" s="2759">
        <v>0</v>
      </c>
      <c r="J150" s="2760"/>
      <c r="K150" s="53"/>
      <c r="L150" s="138" t="s">
        <v>869</v>
      </c>
      <c r="M150" s="189" t="s">
        <v>617</v>
      </c>
      <c r="N150" s="189" t="s">
        <v>745</v>
      </c>
      <c r="O150" s="2759">
        <v>2</v>
      </c>
      <c r="P150" s="2760"/>
      <c r="Q150" s="2759">
        <v>113764.5</v>
      </c>
      <c r="R150" s="2760"/>
      <c r="S150" s="2759">
        <v>227529</v>
      </c>
      <c r="T150" s="2760"/>
    </row>
    <row r="151" spans="1:20" ht="18.600000000000001" customHeight="1" x14ac:dyDescent="0.2">
      <c r="A151" s="3050" t="s">
        <v>896</v>
      </c>
      <c r="B151" s="3051"/>
      <c r="C151" s="208"/>
      <c r="D151" s="189"/>
      <c r="E151" s="2776"/>
      <c r="F151" s="2777"/>
      <c r="G151" s="2759"/>
      <c r="H151" s="2760"/>
      <c r="I151" s="2759">
        <v>0</v>
      </c>
      <c r="J151" s="2760"/>
      <c r="K151" s="53"/>
      <c r="L151" s="138" t="s">
        <v>540</v>
      </c>
      <c r="M151" s="189"/>
      <c r="N151" s="189"/>
      <c r="O151" s="2759"/>
      <c r="P151" s="2760"/>
      <c r="Q151" s="2759"/>
      <c r="R151" s="2760"/>
      <c r="S151" s="2759">
        <v>0</v>
      </c>
      <c r="T151" s="2760"/>
    </row>
    <row r="152" spans="1:20" ht="18.600000000000001" customHeight="1" x14ac:dyDescent="0.2">
      <c r="A152" s="3037" t="s">
        <v>565</v>
      </c>
      <c r="B152" s="3038"/>
      <c r="C152" s="208"/>
      <c r="D152" s="189"/>
      <c r="E152" s="2776"/>
      <c r="F152" s="2777"/>
      <c r="G152" s="2759"/>
      <c r="H152" s="2760"/>
      <c r="I152" s="2765">
        <v>764048</v>
      </c>
      <c r="J152" s="2766"/>
      <c r="K152" s="53"/>
      <c r="L152" s="138" t="s">
        <v>541</v>
      </c>
      <c r="M152" s="189" t="s">
        <v>595</v>
      </c>
      <c r="N152" s="189" t="s">
        <v>903</v>
      </c>
      <c r="O152" s="2759">
        <v>6</v>
      </c>
      <c r="P152" s="2760"/>
      <c r="Q152" s="2759">
        <v>125046</v>
      </c>
      <c r="R152" s="2760"/>
      <c r="S152" s="2759">
        <v>750276</v>
      </c>
      <c r="T152" s="2760"/>
    </row>
    <row r="153" spans="1:20" ht="18.600000000000001" customHeight="1" x14ac:dyDescent="0.4">
      <c r="A153" s="211" t="s">
        <v>904</v>
      </c>
      <c r="B153" s="212"/>
      <c r="C153" s="136" t="s">
        <v>502</v>
      </c>
      <c r="D153" s="189" t="s">
        <v>905</v>
      </c>
      <c r="E153" s="2776">
        <v>20</v>
      </c>
      <c r="F153" s="2777"/>
      <c r="G153" s="2841">
        <v>38202.400000000001</v>
      </c>
      <c r="H153" s="2842">
        <v>38202.400000000001</v>
      </c>
      <c r="I153" s="2759">
        <v>764048</v>
      </c>
      <c r="J153" s="2760"/>
      <c r="K153" s="53"/>
      <c r="L153" s="138" t="s">
        <v>543</v>
      </c>
      <c r="M153" s="189"/>
      <c r="N153" s="189"/>
      <c r="O153" s="2759"/>
      <c r="P153" s="2760"/>
      <c r="Q153" s="2759"/>
      <c r="R153" s="2760"/>
      <c r="S153" s="2759">
        <v>0</v>
      </c>
      <c r="T153" s="2760"/>
    </row>
    <row r="154" spans="1:20" ht="18.600000000000001" customHeight="1" x14ac:dyDescent="0.2">
      <c r="A154" s="3035" t="s">
        <v>871</v>
      </c>
      <c r="B154" s="3036"/>
      <c r="C154" s="208"/>
      <c r="D154" s="189"/>
      <c r="E154" s="2776"/>
      <c r="F154" s="2777"/>
      <c r="G154" s="2759"/>
      <c r="H154" s="2760"/>
      <c r="I154" s="2759">
        <v>0</v>
      </c>
      <c r="J154" s="2760"/>
      <c r="K154" s="53"/>
      <c r="L154" s="138" t="s">
        <v>872</v>
      </c>
      <c r="M154" s="189"/>
      <c r="N154" s="189"/>
      <c r="O154" s="2759"/>
      <c r="P154" s="2760"/>
      <c r="Q154" s="2759"/>
      <c r="R154" s="2760"/>
      <c r="S154" s="2759">
        <v>0</v>
      </c>
      <c r="T154" s="2760"/>
    </row>
    <row r="155" spans="1:20" ht="18.600000000000001" customHeight="1" x14ac:dyDescent="0.2">
      <c r="A155" s="211" t="s">
        <v>480</v>
      </c>
      <c r="B155" s="212"/>
      <c r="C155" s="208"/>
      <c r="D155" s="189"/>
      <c r="E155" s="2776"/>
      <c r="F155" s="2777"/>
      <c r="G155" s="2759"/>
      <c r="H155" s="2760"/>
      <c r="I155" s="2759">
        <v>0</v>
      </c>
      <c r="J155" s="2760"/>
      <c r="K155" s="53"/>
      <c r="L155" s="138" t="s">
        <v>875</v>
      </c>
      <c r="M155" s="189"/>
      <c r="N155" s="189"/>
      <c r="O155" s="2759"/>
      <c r="P155" s="2760"/>
      <c r="Q155" s="2759"/>
      <c r="R155" s="2760"/>
      <c r="S155" s="2759">
        <v>0</v>
      </c>
      <c r="T155" s="2760"/>
    </row>
    <row r="156" spans="1:20" ht="18.600000000000001" customHeight="1" x14ac:dyDescent="0.3">
      <c r="A156" s="211" t="s">
        <v>876</v>
      </c>
      <c r="B156" s="212"/>
      <c r="C156" s="208"/>
      <c r="D156" s="189"/>
      <c r="E156" s="2776"/>
      <c r="F156" s="2850"/>
      <c r="G156" s="2759"/>
      <c r="H156" s="3028"/>
      <c r="I156" s="2759">
        <v>0</v>
      </c>
      <c r="J156" s="2760"/>
      <c r="K156" s="53"/>
      <c r="L156" s="138" t="s">
        <v>877</v>
      </c>
      <c r="M156" s="209"/>
      <c r="N156" s="189"/>
      <c r="O156" s="2759"/>
      <c r="P156" s="2760"/>
      <c r="Q156" s="2759"/>
      <c r="R156" s="2760"/>
      <c r="S156" s="2759">
        <v>0</v>
      </c>
      <c r="T156" s="2760"/>
    </row>
    <row r="157" spans="1:20" ht="18.600000000000001" customHeight="1" x14ac:dyDescent="0.3">
      <c r="A157" s="213" t="s">
        <v>878</v>
      </c>
      <c r="B157" s="65"/>
      <c r="C157" s="208"/>
      <c r="D157" s="189"/>
      <c r="E157" s="2776"/>
      <c r="F157" s="2850"/>
      <c r="G157" s="2759"/>
      <c r="H157" s="3028"/>
      <c r="I157" s="2759">
        <v>0</v>
      </c>
      <c r="J157" s="2760"/>
      <c r="K157" s="53"/>
      <c r="L157" s="138" t="s">
        <v>600</v>
      </c>
      <c r="M157" s="209"/>
      <c r="N157" s="189"/>
      <c r="O157" s="2759"/>
      <c r="P157" s="2760"/>
      <c r="Q157" s="2759"/>
      <c r="R157" s="2760"/>
      <c r="S157" s="2759">
        <v>0</v>
      </c>
      <c r="T157" s="2760"/>
    </row>
    <row r="158" spans="1:20" ht="18.600000000000001" customHeight="1" x14ac:dyDescent="0.3">
      <c r="A158" s="211" t="s">
        <v>879</v>
      </c>
      <c r="B158" s="212"/>
      <c r="C158" s="208"/>
      <c r="D158" s="189"/>
      <c r="E158" s="2776"/>
      <c r="F158" s="2850"/>
      <c r="G158" s="2759"/>
      <c r="H158" s="3028"/>
      <c r="I158" s="2759">
        <v>0</v>
      </c>
      <c r="J158" s="2760"/>
      <c r="K158" s="53"/>
      <c r="L158" s="138" t="s">
        <v>513</v>
      </c>
      <c r="M158" s="189" t="s">
        <v>740</v>
      </c>
      <c r="N158" s="189" t="s">
        <v>503</v>
      </c>
      <c r="O158" s="2759">
        <v>160</v>
      </c>
      <c r="P158" s="2760"/>
      <c r="Q158" s="2759">
        <v>4200</v>
      </c>
      <c r="R158" s="2760"/>
      <c r="S158" s="2759">
        <v>672000</v>
      </c>
      <c r="T158" s="2760"/>
    </row>
    <row r="159" spans="1:20" ht="18.600000000000001" customHeight="1" x14ac:dyDescent="0.3">
      <c r="A159" s="211" t="s">
        <v>510</v>
      </c>
      <c r="B159" s="212"/>
      <c r="C159" s="208"/>
      <c r="D159" s="189"/>
      <c r="E159" s="2776"/>
      <c r="F159" s="2850"/>
      <c r="G159" s="2759"/>
      <c r="H159" s="3028"/>
      <c r="I159" s="2759">
        <v>0</v>
      </c>
      <c r="J159" s="2760"/>
      <c r="K159" s="53"/>
      <c r="L159" s="138" t="s">
        <v>806</v>
      </c>
      <c r="M159" s="189" t="s">
        <v>906</v>
      </c>
      <c r="N159" s="189" t="s">
        <v>503</v>
      </c>
      <c r="O159" s="2759">
        <v>1</v>
      </c>
      <c r="P159" s="2760"/>
      <c r="Q159" s="2759">
        <v>12023</v>
      </c>
      <c r="R159" s="2760"/>
      <c r="S159" s="2759">
        <v>12023</v>
      </c>
      <c r="T159" s="2760"/>
    </row>
    <row r="160" spans="1:20" ht="18.600000000000001" customHeight="1" x14ac:dyDescent="0.35">
      <c r="A160" s="214" t="s">
        <v>496</v>
      </c>
      <c r="B160" s="215"/>
      <c r="C160" s="208"/>
      <c r="D160" s="189"/>
      <c r="E160" s="2776"/>
      <c r="F160" s="2850"/>
      <c r="G160" s="2759"/>
      <c r="H160" s="3028"/>
      <c r="I160" s="2765">
        <v>3667430.4000000004</v>
      </c>
      <c r="J160" s="3034"/>
      <c r="K160" s="53"/>
      <c r="L160" s="138" t="s">
        <v>580</v>
      </c>
      <c r="M160" s="209"/>
      <c r="N160" s="189"/>
      <c r="O160" s="2759"/>
      <c r="P160" s="2760"/>
      <c r="Q160" s="2759"/>
      <c r="R160" s="2760"/>
      <c r="S160" s="2759">
        <v>0</v>
      </c>
      <c r="T160" s="2760"/>
    </row>
    <row r="161" spans="1:20" ht="18.600000000000001" customHeight="1" x14ac:dyDescent="0.4">
      <c r="A161" s="168" t="s">
        <v>907</v>
      </c>
      <c r="B161" s="216"/>
      <c r="C161" s="136" t="s">
        <v>502</v>
      </c>
      <c r="D161" s="189" t="s">
        <v>905</v>
      </c>
      <c r="E161" s="2759">
        <v>45</v>
      </c>
      <c r="F161" s="2760"/>
      <c r="G161" s="2841">
        <v>38202.400000000001</v>
      </c>
      <c r="H161" s="2842">
        <v>38202.400000000001</v>
      </c>
      <c r="I161" s="2759">
        <v>1719108</v>
      </c>
      <c r="J161" s="2760"/>
      <c r="K161" s="53"/>
      <c r="L161" s="138" t="s">
        <v>880</v>
      </c>
      <c r="M161" s="209"/>
      <c r="N161" s="189"/>
      <c r="O161" s="2759"/>
      <c r="P161" s="2760"/>
      <c r="Q161" s="2759"/>
      <c r="R161" s="2760"/>
      <c r="S161" s="2759">
        <v>0</v>
      </c>
      <c r="T161" s="2760"/>
    </row>
    <row r="162" spans="1:20" ht="18.600000000000001" customHeight="1" x14ac:dyDescent="0.2">
      <c r="A162" s="168" t="s">
        <v>908</v>
      </c>
      <c r="B162" s="216"/>
      <c r="C162" s="208"/>
      <c r="D162" s="189"/>
      <c r="E162" s="2759"/>
      <c r="F162" s="2760"/>
      <c r="G162" s="2759"/>
      <c r="H162" s="2760"/>
      <c r="I162" s="2759">
        <v>0</v>
      </c>
      <c r="J162" s="2760"/>
      <c r="K162" s="53"/>
      <c r="L162" s="217" t="s">
        <v>521</v>
      </c>
      <c r="M162" s="218"/>
      <c r="N162" s="136"/>
      <c r="O162" s="2759"/>
      <c r="P162" s="2760"/>
      <c r="Q162" s="2759"/>
      <c r="R162" s="2760"/>
      <c r="S162" s="2759">
        <v>0</v>
      </c>
      <c r="T162" s="2760"/>
    </row>
    <row r="163" spans="1:20" ht="18.600000000000001" customHeight="1" x14ac:dyDescent="0.2">
      <c r="A163" s="217" t="s">
        <v>881</v>
      </c>
      <c r="B163" s="219"/>
      <c r="C163" s="208"/>
      <c r="D163" s="189"/>
      <c r="E163" s="2759"/>
      <c r="F163" s="2760"/>
      <c r="G163" s="2759"/>
      <c r="H163" s="2760"/>
      <c r="I163" s="2759">
        <v>0</v>
      </c>
      <c r="J163" s="2760"/>
      <c r="K163" s="53"/>
      <c r="L163" s="220" t="s">
        <v>882</v>
      </c>
      <c r="M163" s="66"/>
      <c r="N163" s="221"/>
      <c r="O163" s="3039"/>
      <c r="P163" s="3040"/>
      <c r="Q163" s="3039"/>
      <c r="R163" s="3040"/>
      <c r="S163" s="2829">
        <v>7824549.2800000003</v>
      </c>
      <c r="T163" s="2830"/>
    </row>
    <row r="164" spans="1:20" ht="18.600000000000001" customHeight="1" x14ac:dyDescent="0.4">
      <c r="A164" s="217" t="s">
        <v>883</v>
      </c>
      <c r="B164" s="219"/>
      <c r="C164" s="136" t="s">
        <v>502</v>
      </c>
      <c r="D164" s="189" t="s">
        <v>905</v>
      </c>
      <c r="E164" s="2759">
        <v>8</v>
      </c>
      <c r="F164" s="2760"/>
      <c r="G164" s="2841">
        <v>38202.400000000001</v>
      </c>
      <c r="H164" s="2842">
        <v>38202.400000000001</v>
      </c>
      <c r="I164" s="2759">
        <v>305619.20000000001</v>
      </c>
      <c r="J164" s="2760"/>
      <c r="K164" s="53"/>
      <c r="L164" s="160" t="s">
        <v>582</v>
      </c>
      <c r="M164" s="161"/>
      <c r="N164" s="161"/>
      <c r="O164" s="162"/>
      <c r="P164" s="162"/>
      <c r="Q164" s="162"/>
      <c r="R164" s="162"/>
      <c r="S164" s="162"/>
      <c r="T164" s="163"/>
    </row>
    <row r="165" spans="1:20" ht="18.600000000000001" customHeight="1" x14ac:dyDescent="0.4">
      <c r="A165" s="3030" t="s">
        <v>532</v>
      </c>
      <c r="B165" s="3031"/>
      <c r="C165" s="136" t="s">
        <v>502</v>
      </c>
      <c r="D165" s="189" t="s">
        <v>905</v>
      </c>
      <c r="E165" s="2759">
        <v>25</v>
      </c>
      <c r="F165" s="2760"/>
      <c r="G165" s="2841">
        <v>38202.400000000001</v>
      </c>
      <c r="H165" s="2842">
        <v>38202.400000000001</v>
      </c>
      <c r="I165" s="2759">
        <v>955060</v>
      </c>
      <c r="J165" s="2760"/>
      <c r="K165" s="53"/>
      <c r="L165" s="164" t="s">
        <v>531</v>
      </c>
      <c r="M165" s="165">
        <v>0.05</v>
      </c>
      <c r="N165" s="166"/>
      <c r="O165" s="32"/>
      <c r="P165" s="32"/>
      <c r="Q165" s="32"/>
      <c r="R165" s="32"/>
      <c r="S165" s="2775">
        <v>661610.56799999997</v>
      </c>
      <c r="T165" s="2760"/>
    </row>
    <row r="166" spans="1:20" ht="18.600000000000001" customHeight="1" x14ac:dyDescent="0.3">
      <c r="A166" s="3030" t="s">
        <v>884</v>
      </c>
      <c r="B166" s="3031"/>
      <c r="C166" s="208"/>
      <c r="D166" s="189"/>
      <c r="E166" s="2776"/>
      <c r="F166" s="2850"/>
      <c r="G166" s="2759"/>
      <c r="H166" s="3028"/>
      <c r="I166" s="2759">
        <v>0</v>
      </c>
      <c r="J166" s="2760"/>
      <c r="K166" s="53"/>
      <c r="L166" s="168" t="s">
        <v>533</v>
      </c>
      <c r="M166" s="166"/>
      <c r="N166" s="166"/>
      <c r="O166" s="32"/>
      <c r="P166" s="32"/>
      <c r="Q166" s="32"/>
      <c r="R166" s="32"/>
      <c r="S166" s="2775">
        <v>150000</v>
      </c>
      <c r="T166" s="2760"/>
    </row>
    <row r="167" spans="1:20" ht="18.600000000000001" customHeight="1" x14ac:dyDescent="0.3">
      <c r="A167" s="3030" t="s">
        <v>885</v>
      </c>
      <c r="B167" s="3031"/>
      <c r="C167" s="208"/>
      <c r="D167" s="189"/>
      <c r="E167" s="2776"/>
      <c r="F167" s="2850"/>
      <c r="G167" s="2759"/>
      <c r="H167" s="3028"/>
      <c r="I167" s="2759">
        <v>0</v>
      </c>
      <c r="J167" s="2760"/>
      <c r="K167" s="53"/>
      <c r="L167" s="169" t="s">
        <v>535</v>
      </c>
      <c r="M167" s="166"/>
      <c r="N167" s="166"/>
      <c r="O167" s="32"/>
      <c r="P167" s="32"/>
      <c r="Q167" s="32"/>
      <c r="R167" s="32"/>
      <c r="S167" s="2775">
        <v>500000</v>
      </c>
      <c r="T167" s="2760"/>
    </row>
    <row r="168" spans="1:20" ht="18.600000000000001" customHeight="1" x14ac:dyDescent="0.4">
      <c r="A168" s="3030" t="s">
        <v>886</v>
      </c>
      <c r="B168" s="3031"/>
      <c r="C168" s="136" t="s">
        <v>502</v>
      </c>
      <c r="D168" s="189" t="s">
        <v>905</v>
      </c>
      <c r="E168" s="2776">
        <v>10</v>
      </c>
      <c r="F168" s="2850"/>
      <c r="G168" s="2841">
        <v>38202.400000000001</v>
      </c>
      <c r="H168" s="2842">
        <v>38202.400000000001</v>
      </c>
      <c r="I168" s="2759">
        <v>382024</v>
      </c>
      <c r="J168" s="2760"/>
      <c r="K168" s="53"/>
      <c r="L168" s="169" t="s">
        <v>731</v>
      </c>
      <c r="M168" s="166"/>
      <c r="N168" s="166"/>
      <c r="O168" s="32"/>
      <c r="P168" s="32"/>
      <c r="Q168" s="32"/>
      <c r="R168" s="32"/>
      <c r="S168" s="2775">
        <v>661610.56799999997</v>
      </c>
      <c r="T168" s="2760"/>
    </row>
    <row r="169" spans="1:20" ht="18.600000000000001" customHeight="1" x14ac:dyDescent="0.4">
      <c r="A169" s="217" t="s">
        <v>887</v>
      </c>
      <c r="B169" s="219"/>
      <c r="C169" s="136" t="s">
        <v>502</v>
      </c>
      <c r="D169" s="189" t="s">
        <v>905</v>
      </c>
      <c r="E169" s="2776">
        <v>4</v>
      </c>
      <c r="F169" s="2850"/>
      <c r="G169" s="2841">
        <v>38202.400000000001</v>
      </c>
      <c r="H169" s="2842">
        <v>38202.400000000001</v>
      </c>
      <c r="I169" s="2759">
        <v>152809.60000000001</v>
      </c>
      <c r="J169" s="2760"/>
      <c r="K169" s="53"/>
      <c r="L169" s="185" t="s">
        <v>510</v>
      </c>
      <c r="M169" s="173"/>
      <c r="N169" s="173"/>
      <c r="O169" s="186"/>
      <c r="P169" s="186"/>
      <c r="Q169" s="186"/>
      <c r="R169" s="186"/>
      <c r="S169" s="2757">
        <v>140000</v>
      </c>
      <c r="T169" s="2758"/>
    </row>
    <row r="170" spans="1:20" ht="18.600000000000001" customHeight="1" x14ac:dyDescent="0.4">
      <c r="A170" s="3030" t="s">
        <v>888</v>
      </c>
      <c r="B170" s="3031"/>
      <c r="C170" s="136" t="s">
        <v>502</v>
      </c>
      <c r="D170" s="189" t="s">
        <v>905</v>
      </c>
      <c r="E170" s="2776">
        <v>4</v>
      </c>
      <c r="F170" s="2850"/>
      <c r="G170" s="2841">
        <v>38202.400000000001</v>
      </c>
      <c r="H170" s="2842">
        <v>38202.400000000001</v>
      </c>
      <c r="I170" s="2759">
        <v>152809.60000000001</v>
      </c>
      <c r="J170" s="2760"/>
      <c r="K170" s="53"/>
      <c r="L170" s="174" t="s">
        <v>539</v>
      </c>
      <c r="M170" s="222"/>
      <c r="N170" s="222"/>
      <c r="O170" s="223"/>
      <c r="P170" s="223"/>
      <c r="Q170" s="176"/>
      <c r="R170" s="176"/>
      <c r="S170" s="2787">
        <v>2113221.1359999999</v>
      </c>
      <c r="T170" s="2788"/>
    </row>
    <row r="171" spans="1:20" ht="18.600000000000001" customHeight="1" x14ac:dyDescent="0.3">
      <c r="A171" s="217" t="s">
        <v>510</v>
      </c>
      <c r="B171" s="219"/>
      <c r="C171" s="208"/>
      <c r="D171" s="189"/>
      <c r="E171" s="2776"/>
      <c r="F171" s="2850"/>
      <c r="G171" s="2759"/>
      <c r="H171" s="3028"/>
      <c r="I171" s="2759">
        <v>0</v>
      </c>
      <c r="J171" s="2760"/>
      <c r="K171" s="53"/>
      <c r="L171" s="177"/>
      <c r="M171" s="166"/>
      <c r="N171" s="166"/>
      <c r="O171" s="32"/>
      <c r="P171" s="32"/>
      <c r="Q171" s="32"/>
      <c r="R171" s="32"/>
      <c r="S171" s="32"/>
      <c r="T171" s="167"/>
    </row>
    <row r="172" spans="1:20" ht="18.600000000000001" customHeight="1" thickBot="1" x14ac:dyDescent="0.25">
      <c r="A172" s="224" t="s">
        <v>889</v>
      </c>
      <c r="B172" s="225"/>
      <c r="C172" s="208"/>
      <c r="D172" s="155"/>
      <c r="E172" s="2773"/>
      <c r="F172" s="2774"/>
      <c r="G172" s="3041"/>
      <c r="H172" s="3042"/>
      <c r="I172" s="2765">
        <v>976183.67999999993</v>
      </c>
      <c r="J172" s="2766"/>
      <c r="K172" s="53"/>
      <c r="L172" s="178" t="s">
        <v>588</v>
      </c>
      <c r="M172" s="226"/>
      <c r="N172" s="226"/>
      <c r="O172" s="226"/>
      <c r="P172" s="226"/>
      <c r="Q172" s="179"/>
      <c r="R172" s="179"/>
      <c r="S172" s="2780">
        <v>15345432.496000001</v>
      </c>
      <c r="T172" s="2781"/>
    </row>
    <row r="173" spans="1:20" ht="18.600000000000001" customHeight="1" x14ac:dyDescent="0.4">
      <c r="A173" s="3050" t="s">
        <v>898</v>
      </c>
      <c r="B173" s="3051"/>
      <c r="C173" s="136" t="s">
        <v>502</v>
      </c>
      <c r="D173" s="189" t="s">
        <v>905</v>
      </c>
      <c r="E173" s="2759">
        <v>12</v>
      </c>
      <c r="F173" s="2760"/>
      <c r="G173" s="2841">
        <v>38202.400000000001</v>
      </c>
      <c r="H173" s="2842">
        <v>38202.400000000001</v>
      </c>
      <c r="I173" s="2759">
        <v>458428.80000000005</v>
      </c>
      <c r="J173" s="2760"/>
      <c r="K173" s="53"/>
      <c r="L173" s="53"/>
      <c r="M173" s="53"/>
      <c r="N173" s="53"/>
      <c r="O173" s="53"/>
      <c r="P173" s="53"/>
      <c r="Q173" s="53"/>
      <c r="R173" s="53"/>
      <c r="S173" s="53"/>
      <c r="T173" s="53"/>
    </row>
    <row r="174" spans="1:20" ht="18.600000000000001" customHeight="1" x14ac:dyDescent="0.4">
      <c r="A174" s="3030" t="s">
        <v>909</v>
      </c>
      <c r="B174" s="3031"/>
      <c r="C174" s="136" t="s">
        <v>502</v>
      </c>
      <c r="D174" s="189" t="s">
        <v>905</v>
      </c>
      <c r="E174" s="2776">
        <v>4</v>
      </c>
      <c r="F174" s="2850"/>
      <c r="G174" s="2841">
        <v>38202.400000000001</v>
      </c>
      <c r="H174" s="2842">
        <v>38202.400000000001</v>
      </c>
      <c r="I174" s="2759">
        <v>152809.60000000001</v>
      </c>
      <c r="J174" s="2760"/>
      <c r="K174" s="53"/>
      <c r="L174" s="7" t="s">
        <v>1530</v>
      </c>
      <c r="M174" s="8"/>
      <c r="N174" s="8"/>
      <c r="O174" s="8"/>
      <c r="P174" s="9"/>
      <c r="Q174" s="10"/>
      <c r="R174" s="11"/>
      <c r="S174" s="53"/>
      <c r="T174" s="53"/>
    </row>
    <row r="175" spans="1:20" ht="18.600000000000001" customHeight="1" x14ac:dyDescent="0.3">
      <c r="A175" s="217" t="s">
        <v>733</v>
      </c>
      <c r="B175" s="219"/>
      <c r="C175" s="208"/>
      <c r="D175" s="189"/>
      <c r="E175" s="2776"/>
      <c r="F175" s="2850"/>
      <c r="G175" s="2759"/>
      <c r="H175" s="3028"/>
      <c r="I175" s="2759">
        <v>0</v>
      </c>
      <c r="J175" s="2760"/>
      <c r="K175" s="53"/>
      <c r="L175" s="2155" t="s">
        <v>1585</v>
      </c>
      <c r="M175" s="227"/>
      <c r="N175" s="227"/>
      <c r="O175" s="227"/>
      <c r="P175" s="227"/>
      <c r="Q175" s="228"/>
      <c r="R175" s="166"/>
      <c r="S175" s="166"/>
      <c r="T175" s="166"/>
    </row>
    <row r="176" spans="1:20" ht="18.600000000000001" customHeight="1" x14ac:dyDescent="0.3">
      <c r="A176" s="217" t="s">
        <v>892</v>
      </c>
      <c r="B176" s="219"/>
      <c r="C176" s="208"/>
      <c r="D176" s="189"/>
      <c r="E176" s="2776"/>
      <c r="F176" s="2850"/>
      <c r="G176" s="2759"/>
      <c r="H176" s="3028"/>
      <c r="I176" s="2759">
        <v>0</v>
      </c>
      <c r="J176" s="2760"/>
      <c r="K176" s="53"/>
      <c r="L176" s="166"/>
      <c r="M176" s="227"/>
      <c r="N176" s="227"/>
      <c r="O176" s="227"/>
      <c r="P176" s="227"/>
      <c r="Q176" s="61"/>
      <c r="R176" s="166"/>
      <c r="S176" s="166"/>
      <c r="T176" s="166"/>
    </row>
    <row r="177" spans="1:20" ht="18.600000000000001" customHeight="1" x14ac:dyDescent="0.3">
      <c r="A177" s="217" t="s">
        <v>620</v>
      </c>
      <c r="B177" s="219"/>
      <c r="C177" s="136"/>
      <c r="D177" s="189" t="s">
        <v>466</v>
      </c>
      <c r="E177" s="2776">
        <v>116</v>
      </c>
      <c r="F177" s="2850"/>
      <c r="G177" s="2759">
        <v>3146.08</v>
      </c>
      <c r="H177" s="3028">
        <v>3146.08</v>
      </c>
      <c r="I177" s="2759">
        <v>364945.27999999997</v>
      </c>
      <c r="J177" s="2760"/>
      <c r="K177" s="53"/>
      <c r="L177" s="166"/>
      <c r="M177" s="3044"/>
      <c r="N177" s="3044"/>
      <c r="O177" s="3044"/>
      <c r="P177" s="3044"/>
      <c r="Q177" s="61"/>
      <c r="R177" s="55"/>
      <c r="S177" s="166"/>
      <c r="T177" s="166"/>
    </row>
    <row r="178" spans="1:20" ht="18.600000000000001" customHeight="1" x14ac:dyDescent="0.2">
      <c r="A178" s="168"/>
      <c r="B178" s="216"/>
      <c r="C178" s="155"/>
      <c r="D178" s="155"/>
      <c r="E178" s="2773"/>
      <c r="F178" s="2774"/>
      <c r="G178" s="3041"/>
      <c r="H178" s="3042"/>
      <c r="I178" s="3041"/>
      <c r="J178" s="3042"/>
      <c r="K178" s="53"/>
      <c r="L178" s="166"/>
      <c r="M178" s="3044"/>
      <c r="N178" s="3044"/>
      <c r="O178" s="3044"/>
      <c r="P178" s="3044"/>
      <c r="Q178" s="61"/>
      <c r="R178" s="61"/>
      <c r="S178" s="166"/>
      <c r="T178" s="166"/>
    </row>
    <row r="179" spans="1:20" ht="18.600000000000001" customHeight="1" thickBot="1" x14ac:dyDescent="0.25">
      <c r="A179" s="229" t="s">
        <v>563</v>
      </c>
      <c r="B179" s="230"/>
      <c r="C179" s="231"/>
      <c r="D179" s="232"/>
      <c r="E179" s="2761">
        <v>132</v>
      </c>
      <c r="F179" s="2762"/>
      <c r="G179" s="2763"/>
      <c r="H179" s="2764"/>
      <c r="I179" s="2761">
        <v>5407662.0800000001</v>
      </c>
      <c r="J179" s="2762"/>
      <c r="K179" s="53"/>
      <c r="L179" s="166"/>
      <c r="M179" s="3044"/>
      <c r="N179" s="3044"/>
      <c r="O179" s="3044"/>
      <c r="P179" s="3044"/>
      <c r="Q179" s="61"/>
      <c r="R179" s="166"/>
      <c r="S179" s="166"/>
      <c r="T179" s="166"/>
    </row>
    <row r="180" spans="1:20" ht="17.100000000000001" customHeight="1" x14ac:dyDescent="0.3">
      <c r="A180" s="233"/>
      <c r="B180" s="233"/>
      <c r="C180" s="234"/>
      <c r="D180" s="235"/>
      <c r="E180" s="3045"/>
      <c r="F180" s="3046"/>
      <c r="G180" s="2775"/>
      <c r="H180" s="3047"/>
      <c r="I180" s="2775"/>
      <c r="J180" s="3048"/>
      <c r="K180" s="53"/>
      <c r="L180" s="166"/>
      <c r="M180" s="166"/>
      <c r="N180" s="166"/>
      <c r="O180" s="166"/>
      <c r="P180" s="166"/>
      <c r="Q180" s="166"/>
      <c r="R180" s="61"/>
      <c r="S180" s="166"/>
      <c r="T180" s="166"/>
    </row>
    <row r="181" spans="1:20" ht="16.5" x14ac:dyDescent="0.2">
      <c r="A181" s="48"/>
      <c r="B181" s="48"/>
      <c r="C181" s="53"/>
      <c r="D181" s="53"/>
      <c r="E181" s="53"/>
      <c r="F181" s="53"/>
      <c r="G181" s="50"/>
      <c r="H181" s="50"/>
      <c r="I181" s="51"/>
      <c r="J181" s="52"/>
      <c r="K181" s="53"/>
      <c r="L181" s="53"/>
      <c r="M181" s="53"/>
      <c r="N181" s="53"/>
      <c r="O181" s="53"/>
      <c r="P181" s="53"/>
      <c r="Q181" s="53"/>
      <c r="R181" s="53"/>
      <c r="S181" s="52"/>
      <c r="T181" s="53"/>
    </row>
    <row r="182" spans="1:20" ht="16.5" x14ac:dyDescent="0.2">
      <c r="A182" s="48"/>
      <c r="B182" s="48"/>
      <c r="C182" s="53"/>
      <c r="D182" s="53"/>
      <c r="E182" s="53"/>
      <c r="F182" s="53"/>
      <c r="G182" s="50"/>
      <c r="H182" s="50"/>
      <c r="I182" s="51"/>
      <c r="J182" s="52"/>
      <c r="K182" s="53"/>
      <c r="L182" s="53"/>
      <c r="M182" s="53"/>
      <c r="N182" s="53"/>
      <c r="O182" s="53"/>
      <c r="P182" s="53"/>
      <c r="Q182" s="53"/>
      <c r="R182" s="53"/>
      <c r="S182" s="53"/>
      <c r="T182" s="53"/>
    </row>
  </sheetData>
  <mergeCells count="891">
    <mergeCell ref="A139:B142"/>
    <mergeCell ref="A137:T137"/>
    <mergeCell ref="C139:F140"/>
    <mergeCell ref="G139:H139"/>
    <mergeCell ref="Q139:R139"/>
    <mergeCell ref="S139:T139"/>
    <mergeCell ref="E135:F135"/>
    <mergeCell ref="M177:P177"/>
    <mergeCell ref="M179:P179"/>
    <mergeCell ref="E178:F178"/>
    <mergeCell ref="G178:H178"/>
    <mergeCell ref="I178:J178"/>
    <mergeCell ref="M178:P178"/>
    <mergeCell ref="E172:F172"/>
    <mergeCell ref="G172:H172"/>
    <mergeCell ref="I172:J172"/>
    <mergeCell ref="S172:T172"/>
    <mergeCell ref="A173:B173"/>
    <mergeCell ref="E173:F173"/>
    <mergeCell ref="G173:H173"/>
    <mergeCell ref="I173:J173"/>
    <mergeCell ref="A174:B174"/>
    <mergeCell ref="E174:F174"/>
    <mergeCell ref="G174:H174"/>
    <mergeCell ref="E180:F180"/>
    <mergeCell ref="G180:H180"/>
    <mergeCell ref="I180:J180"/>
    <mergeCell ref="E179:F179"/>
    <mergeCell ref="G179:H179"/>
    <mergeCell ref="I179:J179"/>
    <mergeCell ref="E175:F175"/>
    <mergeCell ref="G175:H175"/>
    <mergeCell ref="I175:J175"/>
    <mergeCell ref="E176:F176"/>
    <mergeCell ref="G176:H176"/>
    <mergeCell ref="I176:J176"/>
    <mergeCell ref="E177:F177"/>
    <mergeCell ref="G177:H177"/>
    <mergeCell ref="I177:J177"/>
    <mergeCell ref="I174:J174"/>
    <mergeCell ref="E169:F169"/>
    <mergeCell ref="G169:H169"/>
    <mergeCell ref="I169:J169"/>
    <mergeCell ref="S169:T169"/>
    <mergeCell ref="A170:B170"/>
    <mergeCell ref="E170:F170"/>
    <mergeCell ref="G170:H170"/>
    <mergeCell ref="I170:J170"/>
    <mergeCell ref="E171:F171"/>
    <mergeCell ref="G171:H171"/>
    <mergeCell ref="I171:J171"/>
    <mergeCell ref="S167:T167"/>
    <mergeCell ref="A168:B168"/>
    <mergeCell ref="E168:F168"/>
    <mergeCell ref="G168:H168"/>
    <mergeCell ref="I168:J168"/>
    <mergeCell ref="S168:T168"/>
    <mergeCell ref="A167:B167"/>
    <mergeCell ref="E167:F167"/>
    <mergeCell ref="G167:H167"/>
    <mergeCell ref="I167:J167"/>
    <mergeCell ref="E164:F164"/>
    <mergeCell ref="G164:H164"/>
    <mergeCell ref="I164:J164"/>
    <mergeCell ref="A165:B165"/>
    <mergeCell ref="E165:F165"/>
    <mergeCell ref="G165:H165"/>
    <mergeCell ref="I165:J165"/>
    <mergeCell ref="S165:T165"/>
    <mergeCell ref="A166:B166"/>
    <mergeCell ref="E166:F166"/>
    <mergeCell ref="G166:H166"/>
    <mergeCell ref="I166:J166"/>
    <mergeCell ref="S166:T166"/>
    <mergeCell ref="Q163:R163"/>
    <mergeCell ref="S163:T163"/>
    <mergeCell ref="E162:F162"/>
    <mergeCell ref="G162:H162"/>
    <mergeCell ref="E163:F163"/>
    <mergeCell ref="G163:H163"/>
    <mergeCell ref="I163:J163"/>
    <mergeCell ref="O163:P163"/>
    <mergeCell ref="I162:J162"/>
    <mergeCell ref="O162:P162"/>
    <mergeCell ref="E160:F160"/>
    <mergeCell ref="G160:H160"/>
    <mergeCell ref="I160:J160"/>
    <mergeCell ref="O160:P160"/>
    <mergeCell ref="Q162:R162"/>
    <mergeCell ref="S162:T162"/>
    <mergeCell ref="E161:F161"/>
    <mergeCell ref="G161:H161"/>
    <mergeCell ref="I161:J161"/>
    <mergeCell ref="O161:P161"/>
    <mergeCell ref="Q160:R160"/>
    <mergeCell ref="S160:T160"/>
    <mergeCell ref="Q161:R161"/>
    <mergeCell ref="S161:T161"/>
    <mergeCell ref="Q159:R159"/>
    <mergeCell ref="S159:T159"/>
    <mergeCell ref="E158:F158"/>
    <mergeCell ref="G158:H158"/>
    <mergeCell ref="E159:F159"/>
    <mergeCell ref="G159:H159"/>
    <mergeCell ref="I159:J159"/>
    <mergeCell ref="O159:P159"/>
    <mergeCell ref="I158:J158"/>
    <mergeCell ref="O158:P158"/>
    <mergeCell ref="E156:F156"/>
    <mergeCell ref="G156:H156"/>
    <mergeCell ref="I156:J156"/>
    <mergeCell ref="O156:P156"/>
    <mergeCell ref="Q158:R158"/>
    <mergeCell ref="S158:T158"/>
    <mergeCell ref="E157:F157"/>
    <mergeCell ref="G157:H157"/>
    <mergeCell ref="I157:J157"/>
    <mergeCell ref="O157:P157"/>
    <mergeCell ref="Q156:R156"/>
    <mergeCell ref="S156:T156"/>
    <mergeCell ref="Q157:R157"/>
    <mergeCell ref="S157:T157"/>
    <mergeCell ref="A154:B154"/>
    <mergeCell ref="E154:F154"/>
    <mergeCell ref="G154:H154"/>
    <mergeCell ref="I154:J154"/>
    <mergeCell ref="O154:P154"/>
    <mergeCell ref="Q154:R154"/>
    <mergeCell ref="S154:T154"/>
    <mergeCell ref="E155:F155"/>
    <mergeCell ref="G155:H155"/>
    <mergeCell ref="I155:J155"/>
    <mergeCell ref="O155:P155"/>
    <mergeCell ref="Q155:R155"/>
    <mergeCell ref="S155:T155"/>
    <mergeCell ref="A152:B152"/>
    <mergeCell ref="E152:F152"/>
    <mergeCell ref="G152:H152"/>
    <mergeCell ref="I152:J152"/>
    <mergeCell ref="O152:P152"/>
    <mergeCell ref="Q152:R152"/>
    <mergeCell ref="S152:T152"/>
    <mergeCell ref="E153:F153"/>
    <mergeCell ref="G153:H153"/>
    <mergeCell ref="I153:J153"/>
    <mergeCell ref="O153:P153"/>
    <mergeCell ref="Q153:R153"/>
    <mergeCell ref="S153:T153"/>
    <mergeCell ref="A151:B151"/>
    <mergeCell ref="E151:F151"/>
    <mergeCell ref="G151:H151"/>
    <mergeCell ref="I151:J151"/>
    <mergeCell ref="O151:P151"/>
    <mergeCell ref="Q151:R151"/>
    <mergeCell ref="S151:T151"/>
    <mergeCell ref="A150:B150"/>
    <mergeCell ref="E150:F150"/>
    <mergeCell ref="Q149:R149"/>
    <mergeCell ref="S149:T149"/>
    <mergeCell ref="A148:B148"/>
    <mergeCell ref="E148:F148"/>
    <mergeCell ref="G148:H148"/>
    <mergeCell ref="I148:J148"/>
    <mergeCell ref="O148:P148"/>
    <mergeCell ref="Q148:R148"/>
    <mergeCell ref="G150:H150"/>
    <mergeCell ref="I150:J150"/>
    <mergeCell ref="O150:P150"/>
    <mergeCell ref="Q150:R150"/>
    <mergeCell ref="S148:T148"/>
    <mergeCell ref="A149:B149"/>
    <mergeCell ref="E149:F149"/>
    <mergeCell ref="G149:H149"/>
    <mergeCell ref="I149:J149"/>
    <mergeCell ref="O149:P149"/>
    <mergeCell ref="S150:T150"/>
    <mergeCell ref="I146:J146"/>
    <mergeCell ref="O146:P146"/>
    <mergeCell ref="O144:P144"/>
    <mergeCell ref="O145:P145"/>
    <mergeCell ref="Q146:R146"/>
    <mergeCell ref="Q143:R143"/>
    <mergeCell ref="Q144:R144"/>
    <mergeCell ref="S146:T146"/>
    <mergeCell ref="A147:B147"/>
    <mergeCell ref="E147:F147"/>
    <mergeCell ref="G147:H147"/>
    <mergeCell ref="I147:J147"/>
    <mergeCell ref="O147:P147"/>
    <mergeCell ref="Q147:R147"/>
    <mergeCell ref="S147:T147"/>
    <mergeCell ref="E146:F146"/>
    <mergeCell ref="G146:H146"/>
    <mergeCell ref="E143:F143"/>
    <mergeCell ref="G143:H143"/>
    <mergeCell ref="I143:J143"/>
    <mergeCell ref="O143:P143"/>
    <mergeCell ref="S144:T144"/>
    <mergeCell ref="Q145:R145"/>
    <mergeCell ref="S145:T145"/>
    <mergeCell ref="A144:B144"/>
    <mergeCell ref="A145:B145"/>
    <mergeCell ref="E145:F145"/>
    <mergeCell ref="G145:H145"/>
    <mergeCell ref="I145:J145"/>
    <mergeCell ref="S170:T170"/>
    <mergeCell ref="E134:F134"/>
    <mergeCell ref="G134:H134"/>
    <mergeCell ref="I134:J134"/>
    <mergeCell ref="M134:P134"/>
    <mergeCell ref="S143:T143"/>
    <mergeCell ref="G140:H140"/>
    <mergeCell ref="Q140:R140"/>
    <mergeCell ref="D141:D142"/>
    <mergeCell ref="E141:F142"/>
    <mergeCell ref="G141:H142"/>
    <mergeCell ref="I141:J141"/>
    <mergeCell ref="S140:T140"/>
    <mergeCell ref="N141:N142"/>
    <mergeCell ref="O141:P142"/>
    <mergeCell ref="Q141:R142"/>
    <mergeCell ref="S141:T142"/>
    <mergeCell ref="I139:J140"/>
    <mergeCell ref="L139:L142"/>
    <mergeCell ref="M139:P140"/>
    <mergeCell ref="E144:F144"/>
    <mergeCell ref="G144:H144"/>
    <mergeCell ref="I144:J144"/>
    <mergeCell ref="I142:J142"/>
    <mergeCell ref="E132:F132"/>
    <mergeCell ref="G132:H132"/>
    <mergeCell ref="I132:J132"/>
    <mergeCell ref="M132:P132"/>
    <mergeCell ref="E133:F133"/>
    <mergeCell ref="G133:H133"/>
    <mergeCell ref="I133:J133"/>
    <mergeCell ref="M133:P133"/>
    <mergeCell ref="G135:H135"/>
    <mergeCell ref="I135:J135"/>
    <mergeCell ref="E129:F129"/>
    <mergeCell ref="G129:H129"/>
    <mergeCell ref="I129:J129"/>
    <mergeCell ref="E130:F130"/>
    <mergeCell ref="G130:H130"/>
    <mergeCell ref="I130:J130"/>
    <mergeCell ref="E131:F131"/>
    <mergeCell ref="G131:H131"/>
    <mergeCell ref="I131:J131"/>
    <mergeCell ref="E126:F126"/>
    <mergeCell ref="G126:H126"/>
    <mergeCell ref="I126:J126"/>
    <mergeCell ref="E127:F127"/>
    <mergeCell ref="G127:H127"/>
    <mergeCell ref="I127:J127"/>
    <mergeCell ref="S127:T127"/>
    <mergeCell ref="A128:B128"/>
    <mergeCell ref="E128:F128"/>
    <mergeCell ref="G128:H128"/>
    <mergeCell ref="I128:J128"/>
    <mergeCell ref="E124:F124"/>
    <mergeCell ref="G124:H124"/>
    <mergeCell ref="I124:J124"/>
    <mergeCell ref="S124:T124"/>
    <mergeCell ref="A125:B125"/>
    <mergeCell ref="E125:F125"/>
    <mergeCell ref="G125:H125"/>
    <mergeCell ref="I125:J125"/>
    <mergeCell ref="S125:T125"/>
    <mergeCell ref="S122:T122"/>
    <mergeCell ref="A123:B123"/>
    <mergeCell ref="E123:F123"/>
    <mergeCell ref="G123:H123"/>
    <mergeCell ref="I123:J123"/>
    <mergeCell ref="S123:T123"/>
    <mergeCell ref="A122:B122"/>
    <mergeCell ref="E122:F122"/>
    <mergeCell ref="G122:H122"/>
    <mergeCell ref="I122:J122"/>
    <mergeCell ref="E119:F119"/>
    <mergeCell ref="G119:H119"/>
    <mergeCell ref="I119:J119"/>
    <mergeCell ref="A120:B120"/>
    <mergeCell ref="E120:F120"/>
    <mergeCell ref="G120:H120"/>
    <mergeCell ref="I120:J120"/>
    <mergeCell ref="S120:T120"/>
    <mergeCell ref="A121:B121"/>
    <mergeCell ref="E121:F121"/>
    <mergeCell ref="G121:H121"/>
    <mergeCell ref="I121:J121"/>
    <mergeCell ref="S121:T121"/>
    <mergeCell ref="Q118:R118"/>
    <mergeCell ref="S118:T118"/>
    <mergeCell ref="E117:F117"/>
    <mergeCell ref="G117:H117"/>
    <mergeCell ref="E118:F118"/>
    <mergeCell ref="G118:H118"/>
    <mergeCell ref="I118:J118"/>
    <mergeCell ref="O118:P118"/>
    <mergeCell ref="I117:J117"/>
    <mergeCell ref="O117:P117"/>
    <mergeCell ref="E115:F115"/>
    <mergeCell ref="G115:H115"/>
    <mergeCell ref="I115:J115"/>
    <mergeCell ref="O115:P115"/>
    <mergeCell ref="Q117:R117"/>
    <mergeCell ref="S117:T117"/>
    <mergeCell ref="E116:F116"/>
    <mergeCell ref="G116:H116"/>
    <mergeCell ref="I116:J116"/>
    <mergeCell ref="O116:P116"/>
    <mergeCell ref="Q115:R115"/>
    <mergeCell ref="S115:T115"/>
    <mergeCell ref="Q116:R116"/>
    <mergeCell ref="S116:T116"/>
    <mergeCell ref="Q114:R114"/>
    <mergeCell ref="S114:T114"/>
    <mergeCell ref="E113:F113"/>
    <mergeCell ref="G113:H113"/>
    <mergeCell ref="E114:F114"/>
    <mergeCell ref="G114:H114"/>
    <mergeCell ref="I114:J114"/>
    <mergeCell ref="O114:P114"/>
    <mergeCell ref="I113:J113"/>
    <mergeCell ref="O113:P113"/>
    <mergeCell ref="Q113:R113"/>
    <mergeCell ref="S113:T113"/>
    <mergeCell ref="E112:F112"/>
    <mergeCell ref="G112:H112"/>
    <mergeCell ref="I112:J112"/>
    <mergeCell ref="O112:P112"/>
    <mergeCell ref="Q111:R111"/>
    <mergeCell ref="S111:T111"/>
    <mergeCell ref="Q112:R112"/>
    <mergeCell ref="S112:T112"/>
    <mergeCell ref="E110:F110"/>
    <mergeCell ref="G110:H110"/>
    <mergeCell ref="I110:J110"/>
    <mergeCell ref="O110:P110"/>
    <mergeCell ref="Q110:R110"/>
    <mergeCell ref="S110:T110"/>
    <mergeCell ref="E111:F111"/>
    <mergeCell ref="G111:H111"/>
    <mergeCell ref="I111:J111"/>
    <mergeCell ref="O111:P111"/>
    <mergeCell ref="E108:F108"/>
    <mergeCell ref="G108:H108"/>
    <mergeCell ref="I108:J108"/>
    <mergeCell ref="O108:P108"/>
    <mergeCell ref="Q108:R108"/>
    <mergeCell ref="S108:T108"/>
    <mergeCell ref="A109:B109"/>
    <mergeCell ref="E109:F109"/>
    <mergeCell ref="G109:H109"/>
    <mergeCell ref="I109:J109"/>
    <mergeCell ref="O109:P109"/>
    <mergeCell ref="Q109:R109"/>
    <mergeCell ref="S109:T109"/>
    <mergeCell ref="A107:B107"/>
    <mergeCell ref="E107:F107"/>
    <mergeCell ref="G107:H107"/>
    <mergeCell ref="I107:J107"/>
    <mergeCell ref="O107:P107"/>
    <mergeCell ref="Q107:R107"/>
    <mergeCell ref="S107:T107"/>
    <mergeCell ref="A106:B106"/>
    <mergeCell ref="E106:F106"/>
    <mergeCell ref="Q105:R105"/>
    <mergeCell ref="S105:T105"/>
    <mergeCell ref="A104:B104"/>
    <mergeCell ref="E104:F104"/>
    <mergeCell ref="G104:H104"/>
    <mergeCell ref="I104:J104"/>
    <mergeCell ref="O104:P104"/>
    <mergeCell ref="Q104:R104"/>
    <mergeCell ref="G106:H106"/>
    <mergeCell ref="I106:J106"/>
    <mergeCell ref="O106:P106"/>
    <mergeCell ref="Q106:R106"/>
    <mergeCell ref="S104:T104"/>
    <mergeCell ref="A105:B105"/>
    <mergeCell ref="E105:F105"/>
    <mergeCell ref="G105:H105"/>
    <mergeCell ref="I105:J105"/>
    <mergeCell ref="O105:P105"/>
    <mergeCell ref="S106:T106"/>
    <mergeCell ref="S102:T102"/>
    <mergeCell ref="E101:F101"/>
    <mergeCell ref="A103:B103"/>
    <mergeCell ref="E103:F103"/>
    <mergeCell ref="G103:H103"/>
    <mergeCell ref="I103:J103"/>
    <mergeCell ref="O103:P103"/>
    <mergeCell ref="Q103:R103"/>
    <mergeCell ref="S103:T103"/>
    <mergeCell ref="A102:B102"/>
    <mergeCell ref="E102:F102"/>
    <mergeCell ref="G102:H102"/>
    <mergeCell ref="I102:J102"/>
    <mergeCell ref="O102:P102"/>
    <mergeCell ref="Q102:R102"/>
    <mergeCell ref="G101:H101"/>
    <mergeCell ref="I101:J101"/>
    <mergeCell ref="O101:P101"/>
    <mergeCell ref="Q101:R101"/>
    <mergeCell ref="A99:B99"/>
    <mergeCell ref="E99:F99"/>
    <mergeCell ref="G99:H99"/>
    <mergeCell ref="I99:J99"/>
    <mergeCell ref="O99:P99"/>
    <mergeCell ref="E98:F98"/>
    <mergeCell ref="G98:H98"/>
    <mergeCell ref="S101:T101"/>
    <mergeCell ref="Q99:R99"/>
    <mergeCell ref="S99:T99"/>
    <mergeCell ref="A100:B100"/>
    <mergeCell ref="E100:F100"/>
    <mergeCell ref="G100:H100"/>
    <mergeCell ref="I100:J100"/>
    <mergeCell ref="O100:P100"/>
    <mergeCell ref="I98:J98"/>
    <mergeCell ref="O98:P98"/>
    <mergeCell ref="Q98:R98"/>
    <mergeCell ref="G96:H97"/>
    <mergeCell ref="I96:J96"/>
    <mergeCell ref="D96:D97"/>
    <mergeCell ref="E96:F97"/>
    <mergeCell ref="S98:T98"/>
    <mergeCell ref="Q100:R100"/>
    <mergeCell ref="S100:T100"/>
    <mergeCell ref="A92:T92"/>
    <mergeCell ref="C94:F95"/>
    <mergeCell ref="G94:H94"/>
    <mergeCell ref="I94:J95"/>
    <mergeCell ref="L94:L97"/>
    <mergeCell ref="M94:P95"/>
    <mergeCell ref="Q94:R94"/>
    <mergeCell ref="S94:T94"/>
    <mergeCell ref="G95:H95"/>
    <mergeCell ref="Q95:R95"/>
    <mergeCell ref="S95:T95"/>
    <mergeCell ref="N96:N97"/>
    <mergeCell ref="O96:P97"/>
    <mergeCell ref="Q96:R97"/>
    <mergeCell ref="S96:T97"/>
    <mergeCell ref="I97:J97"/>
    <mergeCell ref="A94:B97"/>
    <mergeCell ref="G87:H87"/>
    <mergeCell ref="I87:J87"/>
    <mergeCell ref="M87:P87"/>
    <mergeCell ref="E88:F88"/>
    <mergeCell ref="G88:H88"/>
    <mergeCell ref="I88:J88"/>
    <mergeCell ref="M88:P88"/>
    <mergeCell ref="E90:F90"/>
    <mergeCell ref="G90:H90"/>
    <mergeCell ref="I90:J90"/>
    <mergeCell ref="E89:F89"/>
    <mergeCell ref="G89:H89"/>
    <mergeCell ref="I89:J89"/>
    <mergeCell ref="M89:P89"/>
    <mergeCell ref="E87:F87"/>
    <mergeCell ref="A84:B84"/>
    <mergeCell ref="E84:F84"/>
    <mergeCell ref="G84:H84"/>
    <mergeCell ref="I84:J84"/>
    <mergeCell ref="E85:F85"/>
    <mergeCell ref="G85:H85"/>
    <mergeCell ref="I85:J85"/>
    <mergeCell ref="E86:F86"/>
    <mergeCell ref="G86:H86"/>
    <mergeCell ref="I86:J86"/>
    <mergeCell ref="E81:F81"/>
    <mergeCell ref="G81:H81"/>
    <mergeCell ref="I81:J81"/>
    <mergeCell ref="E82:F82"/>
    <mergeCell ref="G82:H82"/>
    <mergeCell ref="I82:J82"/>
    <mergeCell ref="S82:T82"/>
    <mergeCell ref="E83:F83"/>
    <mergeCell ref="G83:H83"/>
    <mergeCell ref="I83:J83"/>
    <mergeCell ref="E79:F79"/>
    <mergeCell ref="G79:H79"/>
    <mergeCell ref="I79:J79"/>
    <mergeCell ref="S79:T79"/>
    <mergeCell ref="A80:B80"/>
    <mergeCell ref="E80:F80"/>
    <mergeCell ref="G80:H80"/>
    <mergeCell ref="I80:J80"/>
    <mergeCell ref="S80:T80"/>
    <mergeCell ref="S77:T77"/>
    <mergeCell ref="A78:B78"/>
    <mergeCell ref="E78:F78"/>
    <mergeCell ref="G78:H78"/>
    <mergeCell ref="I78:J78"/>
    <mergeCell ref="S78:T78"/>
    <mergeCell ref="A77:B77"/>
    <mergeCell ref="E77:F77"/>
    <mergeCell ref="G77:H77"/>
    <mergeCell ref="I77:J77"/>
    <mergeCell ref="S75:T75"/>
    <mergeCell ref="A76:B76"/>
    <mergeCell ref="E76:F76"/>
    <mergeCell ref="G76:H76"/>
    <mergeCell ref="I76:J76"/>
    <mergeCell ref="S76:T76"/>
    <mergeCell ref="A75:B75"/>
    <mergeCell ref="E75:F75"/>
    <mergeCell ref="G75:H75"/>
    <mergeCell ref="I75:J75"/>
    <mergeCell ref="Q73:R73"/>
    <mergeCell ref="S73:T73"/>
    <mergeCell ref="E74:F74"/>
    <mergeCell ref="G74:H74"/>
    <mergeCell ref="I74:J74"/>
    <mergeCell ref="E73:F73"/>
    <mergeCell ref="G73:H73"/>
    <mergeCell ref="I73:J73"/>
    <mergeCell ref="O73:P73"/>
    <mergeCell ref="Q72:R72"/>
    <mergeCell ref="S72:T72"/>
    <mergeCell ref="E71:F71"/>
    <mergeCell ref="G71:H71"/>
    <mergeCell ref="E72:F72"/>
    <mergeCell ref="G72:H72"/>
    <mergeCell ref="I72:J72"/>
    <mergeCell ref="O72:P72"/>
    <mergeCell ref="I71:J71"/>
    <mergeCell ref="O71:P71"/>
    <mergeCell ref="E69:F69"/>
    <mergeCell ref="G69:H69"/>
    <mergeCell ref="I69:J69"/>
    <mergeCell ref="O69:P69"/>
    <mergeCell ref="Q71:R71"/>
    <mergeCell ref="S71:T71"/>
    <mergeCell ref="E70:F70"/>
    <mergeCell ref="G70:H70"/>
    <mergeCell ref="I70:J70"/>
    <mergeCell ref="O70:P70"/>
    <mergeCell ref="Q69:R69"/>
    <mergeCell ref="S69:T69"/>
    <mergeCell ref="Q70:R70"/>
    <mergeCell ref="S70:T70"/>
    <mergeCell ref="Q68:R68"/>
    <mergeCell ref="S68:T68"/>
    <mergeCell ref="E67:F67"/>
    <mergeCell ref="G67:H67"/>
    <mergeCell ref="E68:F68"/>
    <mergeCell ref="G68:H68"/>
    <mergeCell ref="I68:J68"/>
    <mergeCell ref="O68:P68"/>
    <mergeCell ref="I67:J67"/>
    <mergeCell ref="O67:P67"/>
    <mergeCell ref="E65:F65"/>
    <mergeCell ref="G65:H65"/>
    <mergeCell ref="I65:J65"/>
    <mergeCell ref="O65:P65"/>
    <mergeCell ref="Q67:R67"/>
    <mergeCell ref="S67:T67"/>
    <mergeCell ref="E66:F66"/>
    <mergeCell ref="G66:H66"/>
    <mergeCell ref="I66:J66"/>
    <mergeCell ref="O66:P66"/>
    <mergeCell ref="Q65:R65"/>
    <mergeCell ref="S65:T65"/>
    <mergeCell ref="Q66:R66"/>
    <mergeCell ref="S66:T66"/>
    <mergeCell ref="I63:J63"/>
    <mergeCell ref="O63:P63"/>
    <mergeCell ref="Q61:R61"/>
    <mergeCell ref="I61:J61"/>
    <mergeCell ref="O61:P61"/>
    <mergeCell ref="Q63:R63"/>
    <mergeCell ref="S63:T63"/>
    <mergeCell ref="A64:B64"/>
    <mergeCell ref="E64:F64"/>
    <mergeCell ref="G64:H64"/>
    <mergeCell ref="I64:J64"/>
    <mergeCell ref="O64:P64"/>
    <mergeCell ref="Q64:R64"/>
    <mergeCell ref="S64:T64"/>
    <mergeCell ref="E63:F63"/>
    <mergeCell ref="G63:H63"/>
    <mergeCell ref="S61:T61"/>
    <mergeCell ref="A62:B62"/>
    <mergeCell ref="E62:F62"/>
    <mergeCell ref="G62:H62"/>
    <mergeCell ref="I62:J62"/>
    <mergeCell ref="O62:P62"/>
    <mergeCell ref="Q62:R62"/>
    <mergeCell ref="S62:T62"/>
    <mergeCell ref="E61:F61"/>
    <mergeCell ref="G61:H61"/>
    <mergeCell ref="A60:B60"/>
    <mergeCell ref="E60:F60"/>
    <mergeCell ref="G60:H60"/>
    <mergeCell ref="I60:J60"/>
    <mergeCell ref="O60:P60"/>
    <mergeCell ref="Q60:R60"/>
    <mergeCell ref="S60:T60"/>
    <mergeCell ref="A59:B59"/>
    <mergeCell ref="E59:F59"/>
    <mergeCell ref="Q58:R58"/>
    <mergeCell ref="S58:T58"/>
    <mergeCell ref="A57:B57"/>
    <mergeCell ref="E57:F57"/>
    <mergeCell ref="G57:H57"/>
    <mergeCell ref="I57:J57"/>
    <mergeCell ref="O57:P57"/>
    <mergeCell ref="Q57:R57"/>
    <mergeCell ref="G59:H59"/>
    <mergeCell ref="I59:J59"/>
    <mergeCell ref="O59:P59"/>
    <mergeCell ref="Q59:R59"/>
    <mergeCell ref="S57:T57"/>
    <mergeCell ref="A58:B58"/>
    <mergeCell ref="E58:F58"/>
    <mergeCell ref="G58:H58"/>
    <mergeCell ref="I58:J58"/>
    <mergeCell ref="O58:P58"/>
    <mergeCell ref="S59:T59"/>
    <mergeCell ref="A55:B55"/>
    <mergeCell ref="E55:F55"/>
    <mergeCell ref="G55:H55"/>
    <mergeCell ref="I55:J55"/>
    <mergeCell ref="O55:P55"/>
    <mergeCell ref="Q55:R55"/>
    <mergeCell ref="S55:T55"/>
    <mergeCell ref="E56:F56"/>
    <mergeCell ref="G56:H56"/>
    <mergeCell ref="I56:J56"/>
    <mergeCell ref="O56:P56"/>
    <mergeCell ref="Q56:R56"/>
    <mergeCell ref="S56:T56"/>
    <mergeCell ref="A54:B54"/>
    <mergeCell ref="E54:F54"/>
    <mergeCell ref="G54:H54"/>
    <mergeCell ref="I54:J54"/>
    <mergeCell ref="O54:P54"/>
    <mergeCell ref="Q54:R54"/>
    <mergeCell ref="S54:T54"/>
    <mergeCell ref="E53:F53"/>
    <mergeCell ref="G53:H53"/>
    <mergeCell ref="I53:J53"/>
    <mergeCell ref="O53:P53"/>
    <mergeCell ref="N51:N52"/>
    <mergeCell ref="O51:P52"/>
    <mergeCell ref="Q53:R53"/>
    <mergeCell ref="S50:T50"/>
    <mergeCell ref="Q51:R52"/>
    <mergeCell ref="S51:T52"/>
    <mergeCell ref="M49:P50"/>
    <mergeCell ref="Q49:R49"/>
    <mergeCell ref="S53:T53"/>
    <mergeCell ref="M42:P42"/>
    <mergeCell ref="M44:P44"/>
    <mergeCell ref="D51:D52"/>
    <mergeCell ref="E51:F52"/>
    <mergeCell ref="G51:H52"/>
    <mergeCell ref="I51:J51"/>
    <mergeCell ref="I52:J52"/>
    <mergeCell ref="A47:T47"/>
    <mergeCell ref="C49:F50"/>
    <mergeCell ref="G49:H49"/>
    <mergeCell ref="A49:B52"/>
    <mergeCell ref="E43:F43"/>
    <mergeCell ref="G43:H43"/>
    <mergeCell ref="I43:J43"/>
    <mergeCell ref="M43:P43"/>
    <mergeCell ref="E44:F44"/>
    <mergeCell ref="G44:H44"/>
    <mergeCell ref="I44:J44"/>
    <mergeCell ref="S49:T49"/>
    <mergeCell ref="G50:H50"/>
    <mergeCell ref="Q50:R50"/>
    <mergeCell ref="E45:F45"/>
    <mergeCell ref="G45:H45"/>
    <mergeCell ref="I45:J45"/>
    <mergeCell ref="I49:J50"/>
    <mergeCell ref="L49:L52"/>
    <mergeCell ref="A39:B39"/>
    <mergeCell ref="E39:F39"/>
    <mergeCell ref="G39:H39"/>
    <mergeCell ref="I39:J39"/>
    <mergeCell ref="E42:F42"/>
    <mergeCell ref="E40:F40"/>
    <mergeCell ref="G40:H40"/>
    <mergeCell ref="I40:J40"/>
    <mergeCell ref="E41:F41"/>
    <mergeCell ref="G41:H41"/>
    <mergeCell ref="I41:J41"/>
    <mergeCell ref="G42:H42"/>
    <mergeCell ref="I42:J42"/>
    <mergeCell ref="E36:F36"/>
    <mergeCell ref="G36:H36"/>
    <mergeCell ref="I36:J36"/>
    <mergeCell ref="E37:F37"/>
    <mergeCell ref="G37:H37"/>
    <mergeCell ref="I37:J37"/>
    <mergeCell ref="S37:T37"/>
    <mergeCell ref="E38:F38"/>
    <mergeCell ref="G38:H38"/>
    <mergeCell ref="I38:J38"/>
    <mergeCell ref="E34:F34"/>
    <mergeCell ref="G34:H34"/>
    <mergeCell ref="I34:J34"/>
    <mergeCell ref="S34:T34"/>
    <mergeCell ref="A35:B35"/>
    <mergeCell ref="E35:F35"/>
    <mergeCell ref="G35:H35"/>
    <mergeCell ref="I35:J35"/>
    <mergeCell ref="S35:T35"/>
    <mergeCell ref="S32:T32"/>
    <mergeCell ref="A33:B33"/>
    <mergeCell ref="E33:F33"/>
    <mergeCell ref="G33:H33"/>
    <mergeCell ref="I33:J33"/>
    <mergeCell ref="S33:T33"/>
    <mergeCell ref="A32:B32"/>
    <mergeCell ref="E32:F32"/>
    <mergeCell ref="G32:H32"/>
    <mergeCell ref="I32:J32"/>
    <mergeCell ref="S30:T30"/>
    <mergeCell ref="A31:B31"/>
    <mergeCell ref="E31:F31"/>
    <mergeCell ref="G31:H31"/>
    <mergeCell ref="I31:J31"/>
    <mergeCell ref="S31:T31"/>
    <mergeCell ref="A30:B30"/>
    <mergeCell ref="E30:F30"/>
    <mergeCell ref="G30:H30"/>
    <mergeCell ref="I30:J30"/>
    <mergeCell ref="Q28:R28"/>
    <mergeCell ref="S28:T28"/>
    <mergeCell ref="E29:F29"/>
    <mergeCell ref="G29:H29"/>
    <mergeCell ref="I29:J29"/>
    <mergeCell ref="E28:F28"/>
    <mergeCell ref="G28:H28"/>
    <mergeCell ref="I28:J28"/>
    <mergeCell ref="O28:P28"/>
    <mergeCell ref="Q27:R27"/>
    <mergeCell ref="S27:T27"/>
    <mergeCell ref="E26:F26"/>
    <mergeCell ref="G26:H26"/>
    <mergeCell ref="E27:F27"/>
    <mergeCell ref="G27:H27"/>
    <mergeCell ref="I27:J27"/>
    <mergeCell ref="O27:P27"/>
    <mergeCell ref="I26:J26"/>
    <mergeCell ref="O26:P26"/>
    <mergeCell ref="E24:F24"/>
    <mergeCell ref="G24:H24"/>
    <mergeCell ref="I24:J24"/>
    <mergeCell ref="O24:P24"/>
    <mergeCell ref="Q26:R26"/>
    <mergeCell ref="S26:T26"/>
    <mergeCell ref="E25:F25"/>
    <mergeCell ref="G25:H25"/>
    <mergeCell ref="I25:J25"/>
    <mergeCell ref="O25:P25"/>
    <mergeCell ref="Q24:R24"/>
    <mergeCell ref="S24:T24"/>
    <mergeCell ref="Q25:R25"/>
    <mergeCell ref="S25:T25"/>
    <mergeCell ref="Q23:R23"/>
    <mergeCell ref="S23:T23"/>
    <mergeCell ref="E22:F22"/>
    <mergeCell ref="G22:H22"/>
    <mergeCell ref="E23:F23"/>
    <mergeCell ref="G23:H23"/>
    <mergeCell ref="I23:J23"/>
    <mergeCell ref="O23:P23"/>
    <mergeCell ref="I22:J22"/>
    <mergeCell ref="O22:P22"/>
    <mergeCell ref="E20:F20"/>
    <mergeCell ref="G20:H20"/>
    <mergeCell ref="I20:J20"/>
    <mergeCell ref="O20:P20"/>
    <mergeCell ref="Q22:R22"/>
    <mergeCell ref="S22:T22"/>
    <mergeCell ref="E21:F21"/>
    <mergeCell ref="G21:H21"/>
    <mergeCell ref="I21:J21"/>
    <mergeCell ref="O21:P21"/>
    <mergeCell ref="Q20:R20"/>
    <mergeCell ref="S20:T20"/>
    <mergeCell ref="Q21:R21"/>
    <mergeCell ref="S21:T21"/>
    <mergeCell ref="I18:J18"/>
    <mergeCell ref="O18:P18"/>
    <mergeCell ref="Q16:R16"/>
    <mergeCell ref="I16:J16"/>
    <mergeCell ref="O16:P16"/>
    <mergeCell ref="Q18:R18"/>
    <mergeCell ref="S18:T18"/>
    <mergeCell ref="A19:B19"/>
    <mergeCell ref="E19:F19"/>
    <mergeCell ref="G19:H19"/>
    <mergeCell ref="I19:J19"/>
    <mergeCell ref="O19:P19"/>
    <mergeCell ref="Q19:R19"/>
    <mergeCell ref="S19:T19"/>
    <mergeCell ref="E18:F18"/>
    <mergeCell ref="G18:H18"/>
    <mergeCell ref="S16:T16"/>
    <mergeCell ref="A17:B17"/>
    <mergeCell ref="E17:F17"/>
    <mergeCell ref="G17:H17"/>
    <mergeCell ref="I17:J17"/>
    <mergeCell ref="O17:P17"/>
    <mergeCell ref="Q17:R17"/>
    <mergeCell ref="S17:T17"/>
    <mergeCell ref="E16:F16"/>
    <mergeCell ref="G16:H16"/>
    <mergeCell ref="A15:B15"/>
    <mergeCell ref="E15:F15"/>
    <mergeCell ref="G15:H15"/>
    <mergeCell ref="I15:J15"/>
    <mergeCell ref="O15:P15"/>
    <mergeCell ref="Q15:R15"/>
    <mergeCell ref="S15:T15"/>
    <mergeCell ref="A14:B14"/>
    <mergeCell ref="E14:F14"/>
    <mergeCell ref="G14:H14"/>
    <mergeCell ref="I14:J14"/>
    <mergeCell ref="O14:P14"/>
    <mergeCell ref="Q14:R14"/>
    <mergeCell ref="S12:T12"/>
    <mergeCell ref="A13:B13"/>
    <mergeCell ref="E13:F13"/>
    <mergeCell ref="G13:H13"/>
    <mergeCell ref="I13:J13"/>
    <mergeCell ref="O13:P13"/>
    <mergeCell ref="S14:T14"/>
    <mergeCell ref="E11:F11"/>
    <mergeCell ref="G11:H11"/>
    <mergeCell ref="I11:J11"/>
    <mergeCell ref="O11:P11"/>
    <mergeCell ref="Q11:R11"/>
    <mergeCell ref="S11:T11"/>
    <mergeCell ref="Q13:R13"/>
    <mergeCell ref="S13:T13"/>
    <mergeCell ref="A12:B12"/>
    <mergeCell ref="E12:F12"/>
    <mergeCell ref="G12:H12"/>
    <mergeCell ref="I12:J12"/>
    <mergeCell ref="O12:P12"/>
    <mergeCell ref="Q12:R12"/>
    <mergeCell ref="G8:H8"/>
    <mergeCell ref="I8:J8"/>
    <mergeCell ref="O8:P8"/>
    <mergeCell ref="L4:L7"/>
    <mergeCell ref="M4:P5"/>
    <mergeCell ref="S9:T9"/>
    <mergeCell ref="E8:F8"/>
    <mergeCell ref="A10:B10"/>
    <mergeCell ref="E10:F10"/>
    <mergeCell ref="G10:H10"/>
    <mergeCell ref="I10:J10"/>
    <mergeCell ref="O10:P10"/>
    <mergeCell ref="Q10:R10"/>
    <mergeCell ref="S10:T10"/>
    <mergeCell ref="A9:B9"/>
    <mergeCell ref="E9:F9"/>
    <mergeCell ref="G9:H9"/>
    <mergeCell ref="I9:J9"/>
    <mergeCell ref="O9:P9"/>
    <mergeCell ref="Q9:R9"/>
    <mergeCell ref="Q8:R8"/>
    <mergeCell ref="S8:T8"/>
    <mergeCell ref="E6:F7"/>
    <mergeCell ref="N6:N7"/>
    <mergeCell ref="A2:T2"/>
    <mergeCell ref="Q6:R7"/>
    <mergeCell ref="S6:T7"/>
    <mergeCell ref="C4:F5"/>
    <mergeCell ref="G4:H4"/>
    <mergeCell ref="I4:J5"/>
    <mergeCell ref="G5:H5"/>
    <mergeCell ref="D6:D7"/>
    <mergeCell ref="A4:B7"/>
    <mergeCell ref="O6:P7"/>
    <mergeCell ref="I6:J6"/>
    <mergeCell ref="I7:J7"/>
    <mergeCell ref="G6:H7"/>
    <mergeCell ref="Q4:R4"/>
    <mergeCell ref="S4:T4"/>
    <mergeCell ref="Q5:R5"/>
    <mergeCell ref="S5:T5"/>
  </mergeCells>
  <phoneticPr fontId="13" type="noConversion"/>
  <pageMargins left="0.59055118110236227" right="0.59055118110236227" top="0.98425196850393704" bottom="0.78740157480314965" header="0.59055118110236227" footer="0"/>
  <pageSetup scale="60" orientation="landscape" horizontalDpi="4294967293" r:id="rId1"/>
  <headerFooter alignWithMargins="0">
    <oddHeader>&amp;C&amp;"Arial,Negrita"&amp;12GOBERNACIÓN DEL HUILA&amp;"Arial,Normal"&amp;10
&amp;"Arial,Negrita"&amp;12Secretaría de Agricultura y Minería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535"/>
  <sheetViews>
    <sheetView zoomScale="90" zoomScaleNormal="90" workbookViewId="0">
      <selection sqref="A1:O1"/>
    </sheetView>
  </sheetViews>
  <sheetFormatPr baseColWidth="10" defaultColWidth="11.42578125" defaultRowHeight="12.75" x14ac:dyDescent="0.2"/>
  <cols>
    <col min="1" max="1" width="18.5703125" customWidth="1"/>
    <col min="2" max="3" width="13" customWidth="1"/>
    <col min="4" max="4" width="14" customWidth="1"/>
    <col min="5" max="15" width="13" customWidth="1"/>
  </cols>
  <sheetData>
    <row r="1" spans="1:15" ht="15" x14ac:dyDescent="0.25">
      <c r="A1" s="3054" t="s">
        <v>1930</v>
      </c>
      <c r="B1" s="3054"/>
      <c r="C1" s="3054"/>
      <c r="D1" s="3054"/>
      <c r="E1" s="3054"/>
      <c r="F1" s="3054"/>
      <c r="G1" s="3054"/>
      <c r="H1" s="3054"/>
      <c r="I1" s="3054"/>
      <c r="J1" s="3054"/>
      <c r="K1" s="3054"/>
      <c r="L1" s="3054"/>
      <c r="M1" s="3054"/>
      <c r="N1" s="3054"/>
      <c r="O1" s="3054"/>
    </row>
    <row r="2" spans="1:15" x14ac:dyDescent="0.2">
      <c r="A2" s="8"/>
      <c r="B2" s="8"/>
      <c r="C2" s="246"/>
      <c r="D2" s="246"/>
      <c r="E2" s="246"/>
      <c r="F2" s="246"/>
      <c r="G2" s="246"/>
      <c r="H2" s="249"/>
      <c r="I2" s="249"/>
      <c r="J2" s="249"/>
      <c r="K2" s="257"/>
      <c r="L2" s="258"/>
      <c r="M2" s="259"/>
      <c r="N2" s="259"/>
      <c r="O2" s="259"/>
    </row>
    <row r="3" spans="1:15" ht="13.5" thickBot="1" x14ac:dyDescent="0.25">
      <c r="A3" s="247" t="s">
        <v>943</v>
      </c>
      <c r="B3" s="247"/>
      <c r="C3" s="246"/>
      <c r="D3" s="246"/>
      <c r="E3" s="246"/>
      <c r="F3" s="246"/>
      <c r="G3" s="246"/>
      <c r="H3" s="249"/>
      <c r="I3" s="249"/>
      <c r="J3" s="249"/>
      <c r="K3" s="257"/>
      <c r="L3" s="258"/>
      <c r="M3" s="259"/>
      <c r="N3" s="259"/>
      <c r="O3" s="259"/>
    </row>
    <row r="4" spans="1:15" ht="14.45" customHeight="1" x14ac:dyDescent="0.2">
      <c r="A4" s="3055" t="s">
        <v>334</v>
      </c>
      <c r="B4" s="3058" t="s">
        <v>1931</v>
      </c>
      <c r="C4" s="3059"/>
      <c r="D4" s="3059"/>
      <c r="E4" s="3059"/>
      <c r="F4" s="3059"/>
      <c r="G4" s="3059"/>
      <c r="H4" s="3059"/>
      <c r="I4" s="3059"/>
      <c r="J4" s="3059"/>
      <c r="K4" s="3059"/>
      <c r="L4" s="3059"/>
      <c r="M4" s="3059"/>
      <c r="N4" s="3059"/>
      <c r="O4" s="3060"/>
    </row>
    <row r="5" spans="1:15" ht="14.45" customHeight="1" x14ac:dyDescent="0.2">
      <c r="A5" s="3056"/>
      <c r="B5" s="3061" t="s">
        <v>198</v>
      </c>
      <c r="C5" s="3061"/>
      <c r="D5" s="3061"/>
      <c r="E5" s="3061"/>
      <c r="F5" s="3061"/>
      <c r="G5" s="3061"/>
      <c r="H5" s="3061"/>
      <c r="I5" s="3061"/>
      <c r="J5" s="2319"/>
      <c r="K5" s="2319" t="s">
        <v>910</v>
      </c>
      <c r="L5" s="2319"/>
      <c r="M5" s="1172" t="s">
        <v>443</v>
      </c>
      <c r="N5" s="1172" t="s">
        <v>916</v>
      </c>
      <c r="O5" s="1177" t="s">
        <v>916</v>
      </c>
    </row>
    <row r="6" spans="1:15" ht="14.45" customHeight="1" x14ac:dyDescent="0.2">
      <c r="A6" s="3056"/>
      <c r="B6" s="2319" t="s">
        <v>439</v>
      </c>
      <c r="C6" s="2319"/>
      <c r="D6" s="3052" t="s">
        <v>1873</v>
      </c>
      <c r="E6" s="2319"/>
      <c r="F6" s="2319"/>
      <c r="G6" s="2319" t="s">
        <v>917</v>
      </c>
      <c r="H6" s="2319"/>
      <c r="I6" s="2319" t="s">
        <v>439</v>
      </c>
      <c r="J6" s="2350" t="s">
        <v>918</v>
      </c>
      <c r="K6" s="2350" t="s">
        <v>848</v>
      </c>
      <c r="L6" s="2350" t="s">
        <v>336</v>
      </c>
      <c r="M6" s="1173" t="s">
        <v>919</v>
      </c>
      <c r="N6" s="1173" t="s">
        <v>920</v>
      </c>
      <c r="O6" s="1178" t="s">
        <v>919</v>
      </c>
    </row>
    <row r="7" spans="1:15" ht="14.45" customHeight="1" x14ac:dyDescent="0.2">
      <c r="A7" s="3056"/>
      <c r="B7" s="2350" t="s">
        <v>922</v>
      </c>
      <c r="C7" s="2350" t="s">
        <v>924</v>
      </c>
      <c r="D7" s="3053"/>
      <c r="E7" s="2350" t="s">
        <v>873</v>
      </c>
      <c r="F7" s="2350" t="s">
        <v>923</v>
      </c>
      <c r="G7" s="2350" t="s">
        <v>925</v>
      </c>
      <c r="H7" s="2350" t="s">
        <v>842</v>
      </c>
      <c r="I7" s="2350" t="s">
        <v>841</v>
      </c>
      <c r="J7" s="2350" t="s">
        <v>926</v>
      </c>
      <c r="K7" s="2350" t="s">
        <v>927</v>
      </c>
      <c r="L7" s="2350" t="s">
        <v>342</v>
      </c>
      <c r="M7" s="1173" t="s">
        <v>928</v>
      </c>
      <c r="N7" s="1173" t="s">
        <v>929</v>
      </c>
      <c r="O7" s="1178" t="s">
        <v>930</v>
      </c>
    </row>
    <row r="8" spans="1:15" ht="14.45" customHeight="1" thickBot="1" x14ac:dyDescent="0.25">
      <c r="A8" s="3057"/>
      <c r="B8" s="1985">
        <v>44196</v>
      </c>
      <c r="C8" s="2351">
        <v>2021</v>
      </c>
      <c r="D8" s="2351">
        <v>2021</v>
      </c>
      <c r="E8" s="2351">
        <v>2021</v>
      </c>
      <c r="F8" s="2351">
        <v>2021</v>
      </c>
      <c r="G8" s="2351" t="s">
        <v>931</v>
      </c>
      <c r="H8" s="1176">
        <v>2021</v>
      </c>
      <c r="I8" s="1985">
        <v>44561</v>
      </c>
      <c r="J8" s="1985" t="s">
        <v>1932</v>
      </c>
      <c r="K8" s="1985" t="s">
        <v>1932</v>
      </c>
      <c r="L8" s="2351" t="s">
        <v>447</v>
      </c>
      <c r="M8" s="1175" t="s">
        <v>932</v>
      </c>
      <c r="N8" s="1175" t="s">
        <v>933</v>
      </c>
      <c r="O8" s="1179" t="s">
        <v>933</v>
      </c>
    </row>
    <row r="9" spans="1:15" ht="14.45" customHeight="1" x14ac:dyDescent="0.2">
      <c r="A9" s="1185" t="s">
        <v>358</v>
      </c>
      <c r="B9" s="1186">
        <v>4303.55</v>
      </c>
      <c r="C9" s="1186">
        <v>157</v>
      </c>
      <c r="D9" s="1186">
        <v>88</v>
      </c>
      <c r="E9" s="1186">
        <v>65</v>
      </c>
      <c r="F9" s="1186">
        <v>294.2</v>
      </c>
      <c r="G9" s="1186">
        <v>82</v>
      </c>
      <c r="H9" s="1186">
        <v>3774.3500000000004</v>
      </c>
      <c r="I9" s="1186">
        <v>4101.3499999999995</v>
      </c>
      <c r="J9" s="1186">
        <v>2595.7511999999997</v>
      </c>
      <c r="K9" s="1582">
        <v>0.68773462980380717</v>
      </c>
      <c r="L9" s="404"/>
      <c r="M9" s="1188"/>
      <c r="N9" s="1188"/>
      <c r="O9" s="1189"/>
    </row>
    <row r="10" spans="1:15" ht="14.45" customHeight="1" x14ac:dyDescent="0.2">
      <c r="A10" s="1009" t="s">
        <v>359</v>
      </c>
      <c r="B10" s="1206">
        <v>481</v>
      </c>
      <c r="C10" s="2369">
        <v>23</v>
      </c>
      <c r="D10" s="2369">
        <v>0</v>
      </c>
      <c r="E10" s="2369">
        <v>0</v>
      </c>
      <c r="F10" s="2369">
        <v>0</v>
      </c>
      <c r="G10" s="2369">
        <v>0</v>
      </c>
      <c r="H10" s="1198">
        <v>481</v>
      </c>
      <c r="I10" s="1198">
        <v>504</v>
      </c>
      <c r="J10" s="1198">
        <v>384.8</v>
      </c>
      <c r="K10" s="2369">
        <v>0.8</v>
      </c>
      <c r="L10" s="2137" t="s">
        <v>984</v>
      </c>
      <c r="M10" s="1006">
        <v>8061000</v>
      </c>
      <c r="N10" s="1006">
        <v>18636782.215634923</v>
      </c>
      <c r="O10" s="1200">
        <v>6174390.7918400001</v>
      </c>
    </row>
    <row r="11" spans="1:15" ht="14.45" customHeight="1" x14ac:dyDescent="0.2">
      <c r="A11" s="1009" t="s">
        <v>360</v>
      </c>
      <c r="B11" s="1206">
        <v>47</v>
      </c>
      <c r="C11" s="2369">
        <v>10</v>
      </c>
      <c r="D11" s="2369">
        <v>0</v>
      </c>
      <c r="E11" s="2369">
        <v>0</v>
      </c>
      <c r="F11" s="2369">
        <v>0</v>
      </c>
      <c r="G11" s="2369">
        <v>0</v>
      </c>
      <c r="H11" s="1198">
        <v>47</v>
      </c>
      <c r="I11" s="1198">
        <v>57</v>
      </c>
      <c r="J11" s="1198">
        <v>28.2</v>
      </c>
      <c r="K11" s="2369">
        <v>0.6</v>
      </c>
      <c r="L11" s="2137" t="s">
        <v>984</v>
      </c>
      <c r="M11" s="1006">
        <v>8061000</v>
      </c>
      <c r="N11" s="1006">
        <v>18636782.215634923</v>
      </c>
      <c r="O11" s="1200">
        <v>6174390.7918400001</v>
      </c>
    </row>
    <row r="12" spans="1:15" ht="14.45" customHeight="1" x14ac:dyDescent="0.2">
      <c r="A12" s="1009" t="s">
        <v>361</v>
      </c>
      <c r="B12" s="1206">
        <v>400.5</v>
      </c>
      <c r="C12" s="2369">
        <v>5</v>
      </c>
      <c r="D12" s="2369">
        <v>8</v>
      </c>
      <c r="E12" s="2369">
        <v>1</v>
      </c>
      <c r="F12" s="2369">
        <v>255</v>
      </c>
      <c r="G12" s="2369">
        <v>13</v>
      </c>
      <c r="H12" s="1198">
        <v>123.5</v>
      </c>
      <c r="I12" s="1198">
        <v>149.5</v>
      </c>
      <c r="J12" s="1198">
        <v>127.5</v>
      </c>
      <c r="K12" s="2369">
        <v>1</v>
      </c>
      <c r="L12" s="2137" t="s">
        <v>984</v>
      </c>
      <c r="M12" s="1006">
        <v>8061000</v>
      </c>
      <c r="N12" s="1006">
        <v>18636782.215634923</v>
      </c>
      <c r="O12" s="1200">
        <v>6174390.7918400001</v>
      </c>
    </row>
    <row r="13" spans="1:15" ht="14.45" customHeight="1" x14ac:dyDescent="0.2">
      <c r="A13" s="1009" t="s">
        <v>362</v>
      </c>
      <c r="B13" s="1206">
        <v>332</v>
      </c>
      <c r="C13" s="2369">
        <v>2</v>
      </c>
      <c r="D13" s="2369">
        <v>0</v>
      </c>
      <c r="E13" s="2369">
        <v>12</v>
      </c>
      <c r="F13" s="2369">
        <v>10</v>
      </c>
      <c r="G13" s="2369">
        <v>0</v>
      </c>
      <c r="H13" s="1198">
        <v>310</v>
      </c>
      <c r="I13" s="1198">
        <v>312</v>
      </c>
      <c r="J13" s="1198">
        <v>127.1</v>
      </c>
      <c r="K13" s="2369">
        <v>0.41</v>
      </c>
      <c r="L13" s="2137" t="s">
        <v>984</v>
      </c>
      <c r="M13" s="1006">
        <v>8061000</v>
      </c>
      <c r="N13" s="1006">
        <v>18636782.215634923</v>
      </c>
      <c r="O13" s="1200">
        <v>6174390.7918400001</v>
      </c>
    </row>
    <row r="14" spans="1:15" ht="14.45" customHeight="1" x14ac:dyDescent="0.2">
      <c r="A14" s="1009" t="s">
        <v>363</v>
      </c>
      <c r="B14" s="1206">
        <v>470.23</v>
      </c>
      <c r="C14" s="2369">
        <v>15</v>
      </c>
      <c r="D14" s="2369">
        <v>55</v>
      </c>
      <c r="E14" s="2369">
        <v>0</v>
      </c>
      <c r="F14" s="2369">
        <v>1.2</v>
      </c>
      <c r="G14" s="2369">
        <v>50</v>
      </c>
      <c r="H14" s="1198">
        <v>364.03000000000003</v>
      </c>
      <c r="I14" s="1198">
        <v>484.03000000000003</v>
      </c>
      <c r="J14" s="1198">
        <v>391.53000000000003</v>
      </c>
      <c r="K14" s="2369">
        <v>1</v>
      </c>
      <c r="L14" s="2137" t="s">
        <v>984</v>
      </c>
      <c r="M14" s="1006">
        <v>8061000</v>
      </c>
      <c r="N14" s="1006">
        <v>18636782.215634923</v>
      </c>
      <c r="O14" s="1200">
        <v>6174390.7918400001</v>
      </c>
    </row>
    <row r="15" spans="1:15" ht="14.45" customHeight="1" x14ac:dyDescent="0.2">
      <c r="A15" s="1009" t="s">
        <v>364</v>
      </c>
      <c r="B15" s="1206">
        <v>300.5</v>
      </c>
      <c r="C15" s="2369">
        <v>0</v>
      </c>
      <c r="D15" s="2369">
        <v>10</v>
      </c>
      <c r="E15" s="2369">
        <v>2</v>
      </c>
      <c r="F15" s="2369">
        <v>10</v>
      </c>
      <c r="G15" s="2369">
        <v>2</v>
      </c>
      <c r="H15" s="1198">
        <v>276.5</v>
      </c>
      <c r="I15" s="1198">
        <v>288.5</v>
      </c>
      <c r="J15" s="1198">
        <v>168.9</v>
      </c>
      <c r="K15" s="2369">
        <v>0.6</v>
      </c>
      <c r="L15" s="2137" t="s">
        <v>984</v>
      </c>
      <c r="M15" s="1006">
        <v>8061000</v>
      </c>
      <c r="N15" s="1006">
        <v>18636782.215634923</v>
      </c>
      <c r="O15" s="1200">
        <v>6174390.7918400001</v>
      </c>
    </row>
    <row r="16" spans="1:15" ht="14.45" customHeight="1" x14ac:dyDescent="0.2">
      <c r="A16" s="1009" t="s">
        <v>934</v>
      </c>
      <c r="B16" s="1206">
        <v>94.549999999999983</v>
      </c>
      <c r="C16" s="2369">
        <v>10</v>
      </c>
      <c r="D16" s="2369">
        <v>0</v>
      </c>
      <c r="E16" s="2369">
        <v>0</v>
      </c>
      <c r="F16" s="2369">
        <v>0</v>
      </c>
      <c r="G16" s="2369">
        <v>5</v>
      </c>
      <c r="H16" s="1198">
        <v>89.549999999999983</v>
      </c>
      <c r="I16" s="1198">
        <v>104.54999999999998</v>
      </c>
      <c r="J16" s="1198">
        <v>62.684999999999981</v>
      </c>
      <c r="K16" s="2369">
        <v>0.7</v>
      </c>
      <c r="L16" s="2137" t="s">
        <v>984</v>
      </c>
      <c r="M16" s="1006">
        <v>8061000</v>
      </c>
      <c r="N16" s="1006">
        <v>18636782.215634923</v>
      </c>
      <c r="O16" s="1200">
        <v>6174390.7918400001</v>
      </c>
    </row>
    <row r="17" spans="1:16" ht="14.45" customHeight="1" x14ac:dyDescent="0.2">
      <c r="A17" s="1009" t="s">
        <v>366</v>
      </c>
      <c r="B17" s="1206">
        <v>192.2</v>
      </c>
      <c r="C17" s="2369">
        <v>0</v>
      </c>
      <c r="D17" s="2369">
        <v>5</v>
      </c>
      <c r="E17" s="2369">
        <v>0</v>
      </c>
      <c r="F17" s="2369">
        <v>0</v>
      </c>
      <c r="G17" s="2369">
        <v>0</v>
      </c>
      <c r="H17" s="1198">
        <v>187.2</v>
      </c>
      <c r="I17" s="1198">
        <v>192.2</v>
      </c>
      <c r="J17" s="1198">
        <v>132.79</v>
      </c>
      <c r="K17" s="2369">
        <v>0.7</v>
      </c>
      <c r="L17" s="2137" t="s">
        <v>984</v>
      </c>
      <c r="M17" s="1006">
        <v>8061000</v>
      </c>
      <c r="N17" s="1006">
        <v>18636782.215634923</v>
      </c>
      <c r="O17" s="1200">
        <v>6174390.7918400001</v>
      </c>
    </row>
    <row r="18" spans="1:16" ht="14.45" customHeight="1" x14ac:dyDescent="0.2">
      <c r="A18" s="1009" t="s">
        <v>935</v>
      </c>
      <c r="B18" s="1206">
        <v>264.27</v>
      </c>
      <c r="C18" s="2369">
        <v>20</v>
      </c>
      <c r="D18" s="2369">
        <v>0</v>
      </c>
      <c r="E18" s="2369">
        <v>5</v>
      </c>
      <c r="F18" s="2369">
        <v>10</v>
      </c>
      <c r="G18" s="2369">
        <v>0</v>
      </c>
      <c r="H18" s="1198">
        <v>249.26999999999998</v>
      </c>
      <c r="I18" s="1198">
        <v>269.27</v>
      </c>
      <c r="J18" s="1198">
        <v>164.51820000000001</v>
      </c>
      <c r="K18" s="2369">
        <v>0.66</v>
      </c>
      <c r="L18" s="2137" t="s">
        <v>984</v>
      </c>
      <c r="M18" s="1006">
        <v>8061000</v>
      </c>
      <c r="N18" s="1006">
        <v>18636782.215634923</v>
      </c>
      <c r="O18" s="1200">
        <v>6174390.7918400001</v>
      </c>
      <c r="P18" s="422"/>
    </row>
    <row r="19" spans="1:16" ht="14.45" customHeight="1" x14ac:dyDescent="0.2">
      <c r="A19" s="1009" t="s">
        <v>368</v>
      </c>
      <c r="B19" s="1206">
        <v>897.14</v>
      </c>
      <c r="C19" s="2369">
        <v>15</v>
      </c>
      <c r="D19" s="2369">
        <v>0</v>
      </c>
      <c r="E19" s="2369">
        <v>0</v>
      </c>
      <c r="F19" s="2369">
        <v>8</v>
      </c>
      <c r="G19" s="2369">
        <v>0</v>
      </c>
      <c r="H19" s="1198">
        <v>889.14</v>
      </c>
      <c r="I19" s="1198">
        <v>904.14</v>
      </c>
      <c r="J19" s="1198">
        <v>444.57</v>
      </c>
      <c r="K19" s="2369">
        <v>0.5</v>
      </c>
      <c r="L19" s="2137" t="s">
        <v>984</v>
      </c>
      <c r="M19" s="1006">
        <v>8061000</v>
      </c>
      <c r="N19" s="1006">
        <v>18636782.215634923</v>
      </c>
      <c r="O19" s="1200">
        <v>6174390.7918400001</v>
      </c>
    </row>
    <row r="20" spans="1:16" ht="14.45" customHeight="1" x14ac:dyDescent="0.2">
      <c r="A20" s="1009" t="s">
        <v>369</v>
      </c>
      <c r="B20" s="1206">
        <v>92</v>
      </c>
      <c r="C20" s="2369">
        <v>1</v>
      </c>
      <c r="D20" s="2369">
        <v>0</v>
      </c>
      <c r="E20" s="2369">
        <v>35</v>
      </c>
      <c r="F20" s="2369">
        <v>0</v>
      </c>
      <c r="G20" s="2369">
        <v>0</v>
      </c>
      <c r="H20" s="1198">
        <v>57</v>
      </c>
      <c r="I20" s="1198">
        <v>58</v>
      </c>
      <c r="J20" s="1198">
        <v>39.900000000000006</v>
      </c>
      <c r="K20" s="2369">
        <v>0.70000000000000007</v>
      </c>
      <c r="L20" s="2137" t="s">
        <v>984</v>
      </c>
      <c r="M20" s="1006">
        <v>8061000</v>
      </c>
      <c r="N20" s="1006">
        <v>18636782.215634923</v>
      </c>
      <c r="O20" s="1200">
        <v>6174390.7918400001</v>
      </c>
    </row>
    <row r="21" spans="1:16" ht="14.45" customHeight="1" x14ac:dyDescent="0.2">
      <c r="A21" s="1009" t="s">
        <v>936</v>
      </c>
      <c r="B21" s="1206">
        <v>564.16000000000008</v>
      </c>
      <c r="C21" s="2369">
        <v>25</v>
      </c>
      <c r="D21" s="2369">
        <v>10</v>
      </c>
      <c r="E21" s="2369">
        <v>10</v>
      </c>
      <c r="F21" s="2369">
        <v>0</v>
      </c>
      <c r="G21" s="2369">
        <v>0</v>
      </c>
      <c r="H21" s="1198">
        <v>544.16000000000008</v>
      </c>
      <c r="I21" s="1198">
        <v>579.16000000000008</v>
      </c>
      <c r="J21" s="1198">
        <v>439.32800000000009</v>
      </c>
      <c r="K21" s="2369">
        <v>0.8</v>
      </c>
      <c r="L21" s="2137" t="s">
        <v>984</v>
      </c>
      <c r="M21" s="1006">
        <v>8061000</v>
      </c>
      <c r="N21" s="1006">
        <v>18636782.215634923</v>
      </c>
      <c r="O21" s="1200">
        <v>6174390.7918400001</v>
      </c>
    </row>
    <row r="22" spans="1:16" ht="14.45" customHeight="1" x14ac:dyDescent="0.2">
      <c r="A22" s="1009" t="s">
        <v>371</v>
      </c>
      <c r="B22" s="1206">
        <v>73</v>
      </c>
      <c r="C22" s="2369">
        <v>1</v>
      </c>
      <c r="D22" s="2369">
        <v>0</v>
      </c>
      <c r="E22" s="2369">
        <v>0</v>
      </c>
      <c r="F22" s="2369">
        <v>0</v>
      </c>
      <c r="G22" s="2369">
        <v>0</v>
      </c>
      <c r="H22" s="1198">
        <v>73</v>
      </c>
      <c r="I22" s="1198">
        <v>74</v>
      </c>
      <c r="J22" s="1198">
        <v>32.85</v>
      </c>
      <c r="K22" s="2369">
        <v>0.45</v>
      </c>
      <c r="L22" s="2137" t="s">
        <v>984</v>
      </c>
      <c r="M22" s="1006">
        <v>8061000</v>
      </c>
      <c r="N22" s="1006">
        <v>18636782.215634923</v>
      </c>
      <c r="O22" s="1200">
        <v>6174390.7918400001</v>
      </c>
    </row>
    <row r="23" spans="1:16" ht="14.45" customHeight="1" x14ac:dyDescent="0.2">
      <c r="A23" s="1009" t="s">
        <v>372</v>
      </c>
      <c r="B23" s="1206">
        <v>32</v>
      </c>
      <c r="C23" s="2369">
        <v>25</v>
      </c>
      <c r="D23" s="2369">
        <v>0</v>
      </c>
      <c r="E23" s="2369">
        <v>0</v>
      </c>
      <c r="F23" s="2369">
        <v>0</v>
      </c>
      <c r="G23" s="2369">
        <v>0</v>
      </c>
      <c r="H23" s="1198">
        <v>32</v>
      </c>
      <c r="I23" s="1198">
        <v>57</v>
      </c>
      <c r="J23" s="1198">
        <v>20.48</v>
      </c>
      <c r="K23" s="2369">
        <v>0.64</v>
      </c>
      <c r="L23" s="2137" t="s">
        <v>984</v>
      </c>
      <c r="M23" s="1006">
        <v>8061000</v>
      </c>
      <c r="N23" s="1006">
        <v>18636782.215634923</v>
      </c>
      <c r="O23" s="1200">
        <v>6174390.7918400001</v>
      </c>
    </row>
    <row r="24" spans="1:16" ht="14.45" customHeight="1" x14ac:dyDescent="0.2">
      <c r="A24" s="1009" t="s">
        <v>373</v>
      </c>
      <c r="B24" s="1206">
        <v>63</v>
      </c>
      <c r="C24" s="2369">
        <v>5</v>
      </c>
      <c r="D24" s="2369">
        <v>0</v>
      </c>
      <c r="E24" s="2369">
        <v>0</v>
      </c>
      <c r="F24" s="2369">
        <v>0</v>
      </c>
      <c r="G24" s="2369">
        <v>12</v>
      </c>
      <c r="H24" s="1198">
        <v>51</v>
      </c>
      <c r="I24" s="1198">
        <v>68</v>
      </c>
      <c r="J24" s="1198">
        <v>30.599999999999998</v>
      </c>
      <c r="K24" s="2369">
        <v>0.6</v>
      </c>
      <c r="L24" s="2137" t="s">
        <v>984</v>
      </c>
      <c r="M24" s="1006">
        <v>8061000</v>
      </c>
      <c r="N24" s="1006">
        <v>18636782.215634923</v>
      </c>
      <c r="O24" s="1200">
        <v>6174390.7918400001</v>
      </c>
    </row>
    <row r="25" spans="1:16" ht="14.45" customHeight="1" x14ac:dyDescent="0.2">
      <c r="A25" s="459" t="s">
        <v>937</v>
      </c>
      <c r="B25" s="1201">
        <v>1099.76</v>
      </c>
      <c r="C25" s="1201">
        <v>72</v>
      </c>
      <c r="D25" s="1201">
        <v>20</v>
      </c>
      <c r="E25" s="1201">
        <v>1</v>
      </c>
      <c r="F25" s="1201">
        <v>0</v>
      </c>
      <c r="G25" s="1201">
        <v>65</v>
      </c>
      <c r="H25" s="1201">
        <v>1013.76</v>
      </c>
      <c r="I25" s="1201">
        <v>1170.76</v>
      </c>
      <c r="J25" s="1201">
        <v>770.16100000000006</v>
      </c>
      <c r="K25" s="1583">
        <v>0.75970742582070716</v>
      </c>
      <c r="L25" s="1203"/>
      <c r="M25" s="1043"/>
      <c r="N25" s="1043"/>
      <c r="O25" s="1204"/>
    </row>
    <row r="26" spans="1:16" ht="14.45" customHeight="1" x14ac:dyDescent="0.2">
      <c r="A26" s="1009" t="s">
        <v>375</v>
      </c>
      <c r="B26" s="1206">
        <v>445.8</v>
      </c>
      <c r="C26" s="2369">
        <v>10</v>
      </c>
      <c r="D26" s="2369">
        <v>0</v>
      </c>
      <c r="E26" s="2369">
        <v>1</v>
      </c>
      <c r="F26" s="2369">
        <v>0</v>
      </c>
      <c r="G26" s="2369">
        <v>10</v>
      </c>
      <c r="H26" s="1198">
        <v>434.8</v>
      </c>
      <c r="I26" s="1198">
        <v>454.8</v>
      </c>
      <c r="J26" s="1198">
        <v>347.84000000000003</v>
      </c>
      <c r="K26" s="2369">
        <v>0.8</v>
      </c>
      <c r="L26" s="2137" t="s">
        <v>984</v>
      </c>
      <c r="M26" s="1006">
        <v>8061000</v>
      </c>
      <c r="N26" s="1006">
        <v>18636782.215634923</v>
      </c>
      <c r="O26" s="1200">
        <v>6174390.7918400001</v>
      </c>
    </row>
    <row r="27" spans="1:16" ht="14.45" customHeight="1" x14ac:dyDescent="0.2">
      <c r="A27" s="1009" t="s">
        <v>376</v>
      </c>
      <c r="B27" s="1206">
        <v>0</v>
      </c>
      <c r="C27" s="2369">
        <v>0</v>
      </c>
      <c r="D27" s="2369">
        <v>0</v>
      </c>
      <c r="E27" s="2369">
        <v>0</v>
      </c>
      <c r="F27" s="2369">
        <v>0</v>
      </c>
      <c r="G27" s="2369">
        <v>0</v>
      </c>
      <c r="H27" s="1198">
        <v>0</v>
      </c>
      <c r="I27" s="1198">
        <v>0</v>
      </c>
      <c r="J27" s="1198">
        <v>0</v>
      </c>
      <c r="K27" s="2369">
        <v>0</v>
      </c>
      <c r="L27" s="1199"/>
      <c r="M27" s="1006"/>
      <c r="N27" s="1006"/>
      <c r="O27" s="1200"/>
    </row>
    <row r="28" spans="1:16" ht="14.45" customHeight="1" x14ac:dyDescent="0.2">
      <c r="A28" s="1009" t="s">
        <v>377</v>
      </c>
      <c r="B28" s="1206">
        <v>124.3</v>
      </c>
      <c r="C28" s="2369">
        <v>32</v>
      </c>
      <c r="D28" s="2369">
        <v>0</v>
      </c>
      <c r="E28" s="2369">
        <v>0</v>
      </c>
      <c r="F28" s="2369">
        <v>0</v>
      </c>
      <c r="G28" s="2369">
        <v>20</v>
      </c>
      <c r="H28" s="1198">
        <v>104.30000000000001</v>
      </c>
      <c r="I28" s="1198">
        <v>156.30000000000001</v>
      </c>
      <c r="J28" s="1198">
        <v>67.795000000000016</v>
      </c>
      <c r="K28" s="2369">
        <v>0.65</v>
      </c>
      <c r="L28" s="2137" t="s">
        <v>984</v>
      </c>
      <c r="M28" s="1006">
        <v>8061000</v>
      </c>
      <c r="N28" s="1006">
        <v>18636782.215634923</v>
      </c>
      <c r="O28" s="1200">
        <v>6174390.7918400001</v>
      </c>
    </row>
    <row r="29" spans="1:16" ht="14.45" customHeight="1" x14ac:dyDescent="0.2">
      <c r="A29" s="1009" t="s">
        <v>378</v>
      </c>
      <c r="B29" s="1206">
        <v>282.89999999999998</v>
      </c>
      <c r="C29" s="2369">
        <v>20</v>
      </c>
      <c r="D29" s="2369">
        <v>0</v>
      </c>
      <c r="E29" s="2369">
        <v>0</v>
      </c>
      <c r="F29" s="2369">
        <v>0</v>
      </c>
      <c r="G29" s="2369">
        <v>0</v>
      </c>
      <c r="H29" s="1198">
        <v>282.89999999999998</v>
      </c>
      <c r="I29" s="1198">
        <v>302.89999999999998</v>
      </c>
      <c r="J29" s="1198">
        <v>152.76599999999999</v>
      </c>
      <c r="K29" s="2369">
        <v>0.54</v>
      </c>
      <c r="L29" s="2137" t="s">
        <v>984</v>
      </c>
      <c r="M29" s="1006">
        <v>8061000</v>
      </c>
      <c r="N29" s="1006">
        <v>18636782.215634923</v>
      </c>
      <c r="O29" s="1200">
        <v>6174390.7918400001</v>
      </c>
    </row>
    <row r="30" spans="1:16" ht="14.45" customHeight="1" x14ac:dyDescent="0.2">
      <c r="A30" s="1009" t="s">
        <v>379</v>
      </c>
      <c r="B30" s="1206">
        <v>246.76</v>
      </c>
      <c r="C30" s="2369">
        <v>10</v>
      </c>
      <c r="D30" s="2369">
        <v>20</v>
      </c>
      <c r="E30" s="2369">
        <v>0</v>
      </c>
      <c r="F30" s="2369">
        <v>0</v>
      </c>
      <c r="G30" s="2369">
        <v>35</v>
      </c>
      <c r="H30" s="1198">
        <v>191.76</v>
      </c>
      <c r="I30" s="1198">
        <v>256.76</v>
      </c>
      <c r="J30" s="1198">
        <v>201.76</v>
      </c>
      <c r="K30" s="2369">
        <v>1</v>
      </c>
      <c r="L30" s="2137" t="s">
        <v>984</v>
      </c>
      <c r="M30" s="1006">
        <v>8061000</v>
      </c>
      <c r="N30" s="1006">
        <v>18636782.215634923</v>
      </c>
      <c r="O30" s="1200">
        <v>6174390.7918400001</v>
      </c>
    </row>
    <row r="31" spans="1:16" ht="14.45" customHeight="1" x14ac:dyDescent="0.2">
      <c r="A31" s="1205" t="s">
        <v>380</v>
      </c>
      <c r="B31" s="1201">
        <v>1492.8400000000001</v>
      </c>
      <c r="C31" s="1201">
        <v>107.5</v>
      </c>
      <c r="D31" s="1201">
        <v>17.524999999999999</v>
      </c>
      <c r="E31" s="1201">
        <v>22.288999999999998</v>
      </c>
      <c r="F31" s="1201">
        <v>10</v>
      </c>
      <c r="G31" s="1201">
        <v>74</v>
      </c>
      <c r="H31" s="1201">
        <v>1369.0259999999998</v>
      </c>
      <c r="I31" s="1201">
        <v>1568.0509999999999</v>
      </c>
      <c r="J31" s="1201">
        <v>1127.6089999999999</v>
      </c>
      <c r="K31" s="1583">
        <v>0.82365784141426102</v>
      </c>
      <c r="L31" s="1203"/>
      <c r="M31" s="1043"/>
      <c r="N31" s="1043"/>
      <c r="O31" s="1204"/>
    </row>
    <row r="32" spans="1:16" ht="14.45" customHeight="1" x14ac:dyDescent="0.2">
      <c r="A32" s="1009" t="s">
        <v>381</v>
      </c>
      <c r="B32" s="1206">
        <v>142</v>
      </c>
      <c r="C32" s="2369">
        <v>70</v>
      </c>
      <c r="D32" s="2369">
        <v>5</v>
      </c>
      <c r="E32" s="2369">
        <v>0</v>
      </c>
      <c r="F32" s="2369">
        <v>0</v>
      </c>
      <c r="G32" s="2369">
        <v>30</v>
      </c>
      <c r="H32" s="1198">
        <v>107</v>
      </c>
      <c r="I32" s="1198">
        <v>212</v>
      </c>
      <c r="J32" s="1198">
        <v>76.649999999999991</v>
      </c>
      <c r="K32" s="2369">
        <v>0.7</v>
      </c>
      <c r="L32" s="2137" t="s">
        <v>984</v>
      </c>
      <c r="M32" s="1006">
        <v>8061000</v>
      </c>
      <c r="N32" s="1006">
        <v>18636782.215634923</v>
      </c>
      <c r="O32" s="1200">
        <v>6174390.7918400001</v>
      </c>
    </row>
    <row r="33" spans="1:15" ht="14.45" customHeight="1" x14ac:dyDescent="0.2">
      <c r="A33" s="1009" t="s">
        <v>382</v>
      </c>
      <c r="B33" s="1206">
        <v>203.36</v>
      </c>
      <c r="C33" s="2369">
        <v>3.5</v>
      </c>
      <c r="D33" s="2369">
        <v>0.52500000000000002</v>
      </c>
      <c r="E33" s="2369">
        <v>17.288999999999998</v>
      </c>
      <c r="F33" s="2369">
        <v>0</v>
      </c>
      <c r="G33" s="2369">
        <v>0</v>
      </c>
      <c r="H33" s="1198">
        <v>185.54600000000002</v>
      </c>
      <c r="I33" s="1198">
        <v>189.57100000000003</v>
      </c>
      <c r="J33" s="1198">
        <v>185.80850000000001</v>
      </c>
      <c r="K33" s="2369">
        <v>1</v>
      </c>
      <c r="L33" s="2137" t="s">
        <v>984</v>
      </c>
      <c r="M33" s="1006">
        <v>8061000</v>
      </c>
      <c r="N33" s="1006">
        <v>18636782.215634923</v>
      </c>
      <c r="O33" s="1200">
        <v>6174390.7918400001</v>
      </c>
    </row>
    <row r="34" spans="1:15" ht="14.45" customHeight="1" x14ac:dyDescent="0.2">
      <c r="A34" s="1009" t="s">
        <v>383</v>
      </c>
      <c r="B34" s="1206">
        <v>12</v>
      </c>
      <c r="C34" s="2369">
        <v>0</v>
      </c>
      <c r="D34" s="2369">
        <v>0</v>
      </c>
      <c r="E34" s="2369">
        <v>3</v>
      </c>
      <c r="F34" s="2369">
        <v>0</v>
      </c>
      <c r="G34" s="2369">
        <v>0</v>
      </c>
      <c r="H34" s="2369">
        <v>9</v>
      </c>
      <c r="I34" s="1198">
        <v>9</v>
      </c>
      <c r="J34" s="1198">
        <v>4.5</v>
      </c>
      <c r="K34" s="2369">
        <v>0.5</v>
      </c>
      <c r="L34" s="2137" t="s">
        <v>984</v>
      </c>
      <c r="M34" s="1006">
        <v>8061000</v>
      </c>
      <c r="N34" s="1006">
        <v>18636782.215634923</v>
      </c>
      <c r="O34" s="1200">
        <v>6174390.7918400001</v>
      </c>
    </row>
    <row r="35" spans="1:15" ht="14.45" customHeight="1" x14ac:dyDescent="0.2">
      <c r="A35" s="1009" t="s">
        <v>384</v>
      </c>
      <c r="B35" s="1206">
        <v>481.44999999999993</v>
      </c>
      <c r="C35" s="2369">
        <v>19</v>
      </c>
      <c r="D35" s="2369">
        <v>0</v>
      </c>
      <c r="E35" s="2369">
        <v>0</v>
      </c>
      <c r="F35" s="2369">
        <v>8</v>
      </c>
      <c r="G35" s="2369">
        <v>39</v>
      </c>
      <c r="H35" s="1198">
        <v>434.44999999999993</v>
      </c>
      <c r="I35" s="1198">
        <v>492.44999999999993</v>
      </c>
      <c r="J35" s="1198">
        <v>282.39249999999998</v>
      </c>
      <c r="K35" s="2369">
        <v>0.65</v>
      </c>
      <c r="L35" s="2137" t="s">
        <v>984</v>
      </c>
      <c r="M35" s="1006">
        <v>8061000</v>
      </c>
      <c r="N35" s="1006">
        <v>18636782.215634923</v>
      </c>
      <c r="O35" s="1200">
        <v>6174390.7918400001</v>
      </c>
    </row>
    <row r="36" spans="1:15" ht="14.45" customHeight="1" x14ac:dyDescent="0.2">
      <c r="A36" s="1009" t="s">
        <v>385</v>
      </c>
      <c r="B36" s="1206">
        <v>109.3</v>
      </c>
      <c r="C36" s="2369">
        <v>0</v>
      </c>
      <c r="D36" s="2369">
        <v>0</v>
      </c>
      <c r="E36" s="2369">
        <v>0</v>
      </c>
      <c r="F36" s="2369">
        <v>0</v>
      </c>
      <c r="G36" s="2369">
        <v>0</v>
      </c>
      <c r="H36" s="1198">
        <v>109.3</v>
      </c>
      <c r="I36" s="1198">
        <v>109.3</v>
      </c>
      <c r="J36" s="1198">
        <v>109.3</v>
      </c>
      <c r="K36" s="2369">
        <v>1</v>
      </c>
      <c r="L36" s="2137" t="s">
        <v>984</v>
      </c>
      <c r="M36" s="1006">
        <v>8061000</v>
      </c>
      <c r="N36" s="1006">
        <v>18636782.215634923</v>
      </c>
      <c r="O36" s="1200">
        <v>6174390.7918400001</v>
      </c>
    </row>
    <row r="37" spans="1:15" ht="14.45" customHeight="1" x14ac:dyDescent="0.2">
      <c r="A37" s="1009" t="s">
        <v>386</v>
      </c>
      <c r="B37" s="1206">
        <v>148.87</v>
      </c>
      <c r="C37" s="2369">
        <v>15</v>
      </c>
      <c r="D37" s="2369">
        <v>12</v>
      </c>
      <c r="E37" s="2369">
        <v>2</v>
      </c>
      <c r="F37" s="2369">
        <v>2</v>
      </c>
      <c r="G37" s="2369">
        <v>5</v>
      </c>
      <c r="H37" s="1198">
        <v>127.87</v>
      </c>
      <c r="I37" s="1198">
        <v>159.87</v>
      </c>
      <c r="J37" s="1198">
        <v>133.87</v>
      </c>
      <c r="K37" s="2369">
        <v>1</v>
      </c>
      <c r="L37" s="2137" t="s">
        <v>984</v>
      </c>
      <c r="M37" s="1006">
        <v>8061000</v>
      </c>
      <c r="N37" s="1006">
        <v>18636782.215634923</v>
      </c>
      <c r="O37" s="1200">
        <v>6174390.7918400001</v>
      </c>
    </row>
    <row r="38" spans="1:15" ht="14.45" customHeight="1" x14ac:dyDescent="0.2">
      <c r="A38" s="1009" t="s">
        <v>387</v>
      </c>
      <c r="B38" s="1206">
        <v>92</v>
      </c>
      <c r="C38" s="2369">
        <v>0</v>
      </c>
      <c r="D38" s="2369">
        <v>0</v>
      </c>
      <c r="E38" s="2369">
        <v>0</v>
      </c>
      <c r="F38" s="2369">
        <v>0</v>
      </c>
      <c r="G38" s="2369">
        <v>0</v>
      </c>
      <c r="H38" s="1198">
        <v>92</v>
      </c>
      <c r="I38" s="1198">
        <v>92</v>
      </c>
      <c r="J38" s="1198">
        <v>92</v>
      </c>
      <c r="K38" s="2369">
        <v>1</v>
      </c>
      <c r="L38" s="2137" t="s">
        <v>984</v>
      </c>
      <c r="M38" s="1006">
        <v>8061000</v>
      </c>
      <c r="N38" s="1006">
        <v>18636782.215634923</v>
      </c>
      <c r="O38" s="1200">
        <v>6174390.7918400001</v>
      </c>
    </row>
    <row r="39" spans="1:15" ht="14.45" customHeight="1" x14ac:dyDescent="0.2">
      <c r="A39" s="1009" t="s">
        <v>388</v>
      </c>
      <c r="B39" s="1206">
        <v>303.86</v>
      </c>
      <c r="C39" s="2369">
        <v>0</v>
      </c>
      <c r="D39" s="2369">
        <v>0</v>
      </c>
      <c r="E39" s="2369">
        <v>0</v>
      </c>
      <c r="F39" s="2369">
        <v>0</v>
      </c>
      <c r="G39" s="2369">
        <v>0</v>
      </c>
      <c r="H39" s="1198">
        <v>303.86</v>
      </c>
      <c r="I39" s="1198">
        <v>303.86</v>
      </c>
      <c r="J39" s="1198">
        <v>243.08800000000002</v>
      </c>
      <c r="K39" s="2369">
        <v>0.8</v>
      </c>
      <c r="L39" s="2137" t="s">
        <v>984</v>
      </c>
      <c r="M39" s="1006">
        <v>8061000</v>
      </c>
      <c r="N39" s="1006">
        <v>18636782.215634923</v>
      </c>
      <c r="O39" s="1200">
        <v>6174390.7918400001</v>
      </c>
    </row>
    <row r="40" spans="1:15" ht="14.45" customHeight="1" x14ac:dyDescent="0.2">
      <c r="A40" s="1205" t="s">
        <v>389</v>
      </c>
      <c r="B40" s="1201">
        <v>446.7</v>
      </c>
      <c r="C40" s="1201">
        <v>23</v>
      </c>
      <c r="D40" s="1201">
        <v>20</v>
      </c>
      <c r="E40" s="1201">
        <v>6</v>
      </c>
      <c r="F40" s="1201">
        <v>14</v>
      </c>
      <c r="G40" s="1201">
        <v>6</v>
      </c>
      <c r="H40" s="1201">
        <v>400.7</v>
      </c>
      <c r="I40" s="1201">
        <v>449.7</v>
      </c>
      <c r="J40" s="1201">
        <v>277.59500000000003</v>
      </c>
      <c r="K40" s="1583">
        <v>0.69277514349887703</v>
      </c>
      <c r="L40" s="1203"/>
      <c r="M40" s="1043"/>
      <c r="N40" s="1043"/>
      <c r="O40" s="1204"/>
    </row>
    <row r="41" spans="1:15" ht="14.45" customHeight="1" x14ac:dyDescent="0.2">
      <c r="A41" s="1009" t="s">
        <v>390</v>
      </c>
      <c r="B41" s="1206">
        <v>64.2</v>
      </c>
      <c r="C41" s="2369">
        <v>0</v>
      </c>
      <c r="D41" s="2369">
        <v>0</v>
      </c>
      <c r="E41" s="2369">
        <v>0</v>
      </c>
      <c r="F41" s="2369">
        <v>0</v>
      </c>
      <c r="G41" s="2369">
        <v>0</v>
      </c>
      <c r="H41" s="1198">
        <v>64.2</v>
      </c>
      <c r="I41" s="1198">
        <v>64.2</v>
      </c>
      <c r="J41" s="1198">
        <v>38.520000000000003</v>
      </c>
      <c r="K41" s="2369">
        <v>0.6</v>
      </c>
      <c r="L41" s="2137" t="s">
        <v>984</v>
      </c>
      <c r="M41" s="1006">
        <v>8061000</v>
      </c>
      <c r="N41" s="1006">
        <v>18636782.215634923</v>
      </c>
      <c r="O41" s="1200">
        <v>6174390.7918400001</v>
      </c>
    </row>
    <row r="42" spans="1:15" ht="14.45" customHeight="1" x14ac:dyDescent="0.2">
      <c r="A42" s="1009" t="s">
        <v>391</v>
      </c>
      <c r="B42" s="1206">
        <v>12</v>
      </c>
      <c r="C42" s="1206">
        <v>0</v>
      </c>
      <c r="D42" s="1206">
        <v>0</v>
      </c>
      <c r="E42" s="1206">
        <v>0</v>
      </c>
      <c r="F42" s="1206">
        <v>0</v>
      </c>
      <c r="G42" s="1206">
        <v>0</v>
      </c>
      <c r="H42" s="1198">
        <v>12</v>
      </c>
      <c r="I42" s="1198">
        <v>12</v>
      </c>
      <c r="J42" s="1198">
        <v>7.1999999999999993</v>
      </c>
      <c r="K42" s="1206">
        <v>0.6</v>
      </c>
      <c r="L42" s="2137" t="s">
        <v>984</v>
      </c>
      <c r="M42" s="1006">
        <v>8061000</v>
      </c>
      <c r="N42" s="1006">
        <v>18636782.215634923</v>
      </c>
      <c r="O42" s="1200">
        <v>6174390.7918400001</v>
      </c>
    </row>
    <row r="43" spans="1:15" ht="14.45" customHeight="1" x14ac:dyDescent="0.2">
      <c r="A43" s="1009" t="s">
        <v>392</v>
      </c>
      <c r="B43" s="1206">
        <v>140.5</v>
      </c>
      <c r="C43" s="1795">
        <v>0</v>
      </c>
      <c r="D43" s="1795">
        <v>0</v>
      </c>
      <c r="E43" s="1795">
        <v>0</v>
      </c>
      <c r="F43" s="1795">
        <v>0</v>
      </c>
      <c r="G43" s="1795">
        <v>0</v>
      </c>
      <c r="H43" s="1198">
        <v>140.5</v>
      </c>
      <c r="I43" s="1198">
        <v>140.5</v>
      </c>
      <c r="J43" s="1198">
        <v>91.325000000000003</v>
      </c>
      <c r="K43" s="1795">
        <v>0.65</v>
      </c>
      <c r="L43" s="2137" t="s">
        <v>984</v>
      </c>
      <c r="M43" s="1006">
        <v>8061000</v>
      </c>
      <c r="N43" s="1006">
        <v>18636782.215634923</v>
      </c>
      <c r="O43" s="1200">
        <v>6174390.7918400001</v>
      </c>
    </row>
    <row r="44" spans="1:15" ht="14.45" customHeight="1" x14ac:dyDescent="0.2">
      <c r="A44" s="1009" t="s">
        <v>393</v>
      </c>
      <c r="B44" s="1206">
        <v>30.5</v>
      </c>
      <c r="C44" s="1795">
        <v>3</v>
      </c>
      <c r="D44" s="1795">
        <v>0</v>
      </c>
      <c r="E44" s="1795">
        <v>0</v>
      </c>
      <c r="F44" s="1795">
        <v>10</v>
      </c>
      <c r="G44" s="1795">
        <v>3</v>
      </c>
      <c r="H44" s="1198">
        <v>17.5</v>
      </c>
      <c r="I44" s="1198">
        <v>23.5</v>
      </c>
      <c r="J44" s="1198">
        <v>10.5</v>
      </c>
      <c r="K44" s="1795">
        <v>0.6</v>
      </c>
      <c r="L44" s="2137" t="s">
        <v>984</v>
      </c>
      <c r="M44" s="1006">
        <v>8061000</v>
      </c>
      <c r="N44" s="1006">
        <v>18636782.215634923</v>
      </c>
      <c r="O44" s="1200">
        <v>6174390.7918400001</v>
      </c>
    </row>
    <row r="45" spans="1:15" ht="14.45" customHeight="1" x14ac:dyDescent="0.2">
      <c r="A45" s="1009" t="s">
        <v>394</v>
      </c>
      <c r="B45" s="1206">
        <v>70</v>
      </c>
      <c r="C45" s="1206">
        <v>0</v>
      </c>
      <c r="D45" s="1206">
        <v>2</v>
      </c>
      <c r="E45" s="1206">
        <v>0</v>
      </c>
      <c r="F45" s="1206">
        <v>0</v>
      </c>
      <c r="G45" s="1206">
        <v>1</v>
      </c>
      <c r="H45" s="1198">
        <v>67</v>
      </c>
      <c r="I45" s="1198">
        <v>70</v>
      </c>
      <c r="J45" s="1198">
        <v>54.400000000000006</v>
      </c>
      <c r="K45" s="1206">
        <v>0.8</v>
      </c>
      <c r="L45" s="2137" t="s">
        <v>984</v>
      </c>
      <c r="M45" s="1006">
        <v>8061000</v>
      </c>
      <c r="N45" s="1006">
        <v>18636782.215634923</v>
      </c>
      <c r="O45" s="1200">
        <v>6174390.7918400001</v>
      </c>
    </row>
    <row r="46" spans="1:15" ht="14.45" customHeight="1" x14ac:dyDescent="0.2">
      <c r="A46" s="1009" t="s">
        <v>395</v>
      </c>
      <c r="B46" s="1206">
        <v>0</v>
      </c>
      <c r="C46" s="2369">
        <v>0</v>
      </c>
      <c r="D46" s="2369">
        <v>0</v>
      </c>
      <c r="E46" s="2369">
        <v>0</v>
      </c>
      <c r="F46" s="2369">
        <v>0</v>
      </c>
      <c r="G46" s="2369">
        <v>0</v>
      </c>
      <c r="H46" s="1198">
        <v>0</v>
      </c>
      <c r="I46" s="1198">
        <v>0</v>
      </c>
      <c r="J46" s="1198">
        <v>0</v>
      </c>
      <c r="K46" s="2369">
        <v>0</v>
      </c>
      <c r="L46" s="2137"/>
      <c r="M46" s="1006"/>
      <c r="N46" s="1006"/>
      <c r="O46" s="1200"/>
    </row>
    <row r="47" spans="1:15" ht="14.45" customHeight="1" x14ac:dyDescent="0.2">
      <c r="A47" s="1009" t="s">
        <v>396</v>
      </c>
      <c r="B47" s="1206">
        <v>81.5</v>
      </c>
      <c r="C47" s="1206">
        <v>20</v>
      </c>
      <c r="D47" s="1206">
        <v>18</v>
      </c>
      <c r="E47" s="1206">
        <v>6</v>
      </c>
      <c r="F47" s="1206">
        <v>4</v>
      </c>
      <c r="G47" s="1206">
        <v>2</v>
      </c>
      <c r="H47" s="1198">
        <v>51.5</v>
      </c>
      <c r="I47" s="1198">
        <v>91.5</v>
      </c>
      <c r="J47" s="1198">
        <v>42.349999999999994</v>
      </c>
      <c r="K47" s="1206">
        <v>0.7</v>
      </c>
      <c r="L47" s="2137" t="s">
        <v>984</v>
      </c>
      <c r="M47" s="1006">
        <v>8061000</v>
      </c>
      <c r="N47" s="1006">
        <v>18636782.215634923</v>
      </c>
      <c r="O47" s="1200">
        <v>6174390.7918400001</v>
      </c>
    </row>
    <row r="48" spans="1:15" ht="14.45" customHeight="1" x14ac:dyDescent="0.2">
      <c r="A48" s="1009" t="s">
        <v>938</v>
      </c>
      <c r="B48" s="1206">
        <v>3</v>
      </c>
      <c r="C48" s="1206">
        <v>0</v>
      </c>
      <c r="D48" s="1206">
        <v>0</v>
      </c>
      <c r="E48" s="1206">
        <v>0</v>
      </c>
      <c r="F48" s="1206">
        <v>0</v>
      </c>
      <c r="G48" s="1206">
        <v>0</v>
      </c>
      <c r="H48" s="1198">
        <v>3</v>
      </c>
      <c r="I48" s="1198">
        <v>3</v>
      </c>
      <c r="J48" s="1198">
        <v>1.7999999999999998</v>
      </c>
      <c r="K48" s="1206">
        <v>0.6</v>
      </c>
      <c r="L48" s="2137" t="s">
        <v>984</v>
      </c>
      <c r="M48" s="1006">
        <v>8061000</v>
      </c>
      <c r="N48" s="1006">
        <v>18636782.215634923</v>
      </c>
      <c r="O48" s="1200">
        <v>6174390.7918400001</v>
      </c>
    </row>
    <row r="49" spans="1:15" ht="14.45" customHeight="1" thickBot="1" x14ac:dyDescent="0.25">
      <c r="A49" s="1190" t="s">
        <v>398</v>
      </c>
      <c r="B49" s="2370">
        <v>45</v>
      </c>
      <c r="C49" s="2371">
        <v>0</v>
      </c>
      <c r="D49" s="2371">
        <v>0</v>
      </c>
      <c r="E49" s="2371">
        <v>0</v>
      </c>
      <c r="F49" s="2371">
        <v>0</v>
      </c>
      <c r="G49" s="2371">
        <v>0</v>
      </c>
      <c r="H49" s="2372">
        <v>45</v>
      </c>
      <c r="I49" s="1198">
        <v>45</v>
      </c>
      <c r="J49" s="1198">
        <v>31.499999999999996</v>
      </c>
      <c r="K49" s="2371">
        <v>0.7</v>
      </c>
      <c r="L49" s="2137" t="s">
        <v>984</v>
      </c>
      <c r="M49" s="1006">
        <v>8061000</v>
      </c>
      <c r="N49" s="1006">
        <v>18636782.215634923</v>
      </c>
      <c r="O49" s="1200">
        <v>6174390.7918400001</v>
      </c>
    </row>
    <row r="50" spans="1:15" ht="14.45" customHeight="1" thickBot="1" x14ac:dyDescent="0.25">
      <c r="A50" s="430" t="s">
        <v>939</v>
      </c>
      <c r="B50" s="1182">
        <v>7342.85</v>
      </c>
      <c r="C50" s="1182">
        <v>359.5</v>
      </c>
      <c r="D50" s="1182">
        <v>145.52500000000001</v>
      </c>
      <c r="E50" s="1182">
        <v>94.289000000000001</v>
      </c>
      <c r="F50" s="1182">
        <v>318.2</v>
      </c>
      <c r="G50" s="1182">
        <v>227</v>
      </c>
      <c r="H50" s="1182">
        <v>6557.8360000000002</v>
      </c>
      <c r="I50" s="1182">
        <v>7289.8609999999999</v>
      </c>
      <c r="J50" s="1182">
        <v>4771.1161999999995</v>
      </c>
      <c r="K50" s="1183">
        <v>0.71174985205182884</v>
      </c>
      <c r="L50" s="1580" t="s">
        <v>984</v>
      </c>
      <c r="M50" s="1184">
        <v>8061000.0000000028</v>
      </c>
      <c r="N50" s="1184">
        <v>18636782.215634927</v>
      </c>
      <c r="O50" s="536">
        <v>6174390.7918399973</v>
      </c>
    </row>
    <row r="51" spans="1:15" x14ac:dyDescent="0.2">
      <c r="A51" s="7" t="s">
        <v>1904</v>
      </c>
      <c r="B51" s="8"/>
      <c r="C51" s="8"/>
      <c r="D51" s="8"/>
      <c r="E51" s="9"/>
      <c r="F51" s="10"/>
      <c r="G51" s="11"/>
      <c r="H51" s="8"/>
      <c r="I51" s="249"/>
      <c r="J51" s="249"/>
      <c r="K51" s="257"/>
      <c r="L51" s="258"/>
      <c r="M51" s="259"/>
      <c r="N51" s="259"/>
      <c r="O51" s="259"/>
    </row>
    <row r="52" spans="1:15" x14ac:dyDescent="0.2">
      <c r="A52" s="42" t="s">
        <v>1610</v>
      </c>
      <c r="B52" s="246"/>
      <c r="C52" s="246"/>
      <c r="D52" s="246"/>
      <c r="E52" s="246"/>
      <c r="F52" s="246"/>
      <c r="G52" s="246"/>
      <c r="H52" s="249"/>
      <c r="I52" s="264"/>
      <c r="J52" s="264"/>
      <c r="K52" s="257"/>
      <c r="L52" s="258"/>
      <c r="M52" s="259"/>
      <c r="N52" s="259"/>
      <c r="O52" s="259"/>
    </row>
    <row r="53" spans="1:15" x14ac:dyDescent="0.2">
      <c r="A53" s="7" t="s">
        <v>1933</v>
      </c>
      <c r="B53" s="246"/>
      <c r="C53" s="246"/>
      <c r="D53" s="246"/>
      <c r="E53" s="246"/>
      <c r="F53" s="246"/>
      <c r="G53" s="246"/>
      <c r="H53" s="264"/>
      <c r="I53" s="249"/>
      <c r="J53" s="264"/>
      <c r="K53" s="1599"/>
      <c r="L53" s="258"/>
      <c r="M53" s="259"/>
      <c r="N53" s="259"/>
      <c r="O53" s="259"/>
    </row>
    <row r="54" spans="1:15" x14ac:dyDescent="0.2">
      <c r="A54" s="421"/>
      <c r="B54" s="246"/>
      <c r="C54" s="246"/>
      <c r="D54" s="246"/>
      <c r="E54" s="246"/>
      <c r="F54" s="246"/>
      <c r="G54" s="246"/>
      <c r="H54" s="249"/>
      <c r="I54" s="266"/>
      <c r="J54" s="249"/>
      <c r="K54" s="1599"/>
      <c r="L54" s="258"/>
      <c r="M54" s="259"/>
      <c r="N54" s="259"/>
      <c r="O54" s="259"/>
    </row>
    <row r="55" spans="1:15" x14ac:dyDescent="0.2">
      <c r="A55" s="421"/>
      <c r="B55" s="246"/>
      <c r="C55" s="246"/>
      <c r="D55" s="246"/>
      <c r="E55" s="246"/>
      <c r="F55" s="246"/>
      <c r="G55" s="246"/>
      <c r="H55" s="249"/>
      <c r="I55" s="266"/>
      <c r="J55" s="249"/>
      <c r="K55" s="257"/>
      <c r="L55" s="258"/>
      <c r="M55" s="259"/>
      <c r="N55" s="259"/>
      <c r="O55" s="259"/>
    </row>
    <row r="56" spans="1:15" ht="15" x14ac:dyDescent="0.25">
      <c r="A56" s="3054" t="s">
        <v>1930</v>
      </c>
      <c r="B56" s="3054"/>
      <c r="C56" s="3054"/>
      <c r="D56" s="3054"/>
      <c r="E56" s="3054"/>
      <c r="F56" s="3054"/>
      <c r="G56" s="3054"/>
      <c r="H56" s="3054"/>
      <c r="I56" s="3054"/>
      <c r="J56" s="3054"/>
      <c r="K56" s="3054"/>
      <c r="L56" s="3054"/>
      <c r="M56" s="3054"/>
      <c r="N56" s="3054"/>
      <c r="O56" s="3054"/>
    </row>
    <row r="57" spans="1:15" ht="13.5" thickBot="1" x14ac:dyDescent="0.25">
      <c r="A57" s="8" t="s">
        <v>1829</v>
      </c>
      <c r="B57" s="247"/>
      <c r="C57" s="246"/>
      <c r="D57" s="246"/>
      <c r="E57" s="246"/>
      <c r="F57" s="246"/>
      <c r="G57" s="246"/>
      <c r="H57" s="249"/>
      <c r="I57" s="249"/>
      <c r="J57" s="249"/>
      <c r="K57" s="257"/>
      <c r="L57" s="258"/>
      <c r="M57" s="259"/>
      <c r="N57" s="259"/>
      <c r="O57" s="259"/>
    </row>
    <row r="58" spans="1:15" ht="15" customHeight="1" x14ac:dyDescent="0.2">
      <c r="A58" s="3055" t="s">
        <v>334</v>
      </c>
      <c r="B58" s="3058" t="s">
        <v>1931</v>
      </c>
      <c r="C58" s="3059"/>
      <c r="D58" s="3059"/>
      <c r="E58" s="3059"/>
      <c r="F58" s="3059"/>
      <c r="G58" s="3059"/>
      <c r="H58" s="3059"/>
      <c r="I58" s="3059"/>
      <c r="J58" s="3059"/>
      <c r="K58" s="3059"/>
      <c r="L58" s="3059"/>
      <c r="M58" s="3059"/>
      <c r="N58" s="3059"/>
      <c r="O58" s="3060"/>
    </row>
    <row r="59" spans="1:15" ht="15" customHeight="1" x14ac:dyDescent="0.2">
      <c r="A59" s="3056"/>
      <c r="B59" s="3061" t="s">
        <v>198</v>
      </c>
      <c r="C59" s="3061"/>
      <c r="D59" s="3061"/>
      <c r="E59" s="3061"/>
      <c r="F59" s="3061"/>
      <c r="G59" s="3061"/>
      <c r="H59" s="3061"/>
      <c r="I59" s="3061"/>
      <c r="J59" s="2319"/>
      <c r="K59" s="2319" t="s">
        <v>910</v>
      </c>
      <c r="L59" s="2319"/>
      <c r="M59" s="1172" t="s">
        <v>443</v>
      </c>
      <c r="N59" s="1172" t="s">
        <v>916</v>
      </c>
      <c r="O59" s="1177" t="s">
        <v>916</v>
      </c>
    </row>
    <row r="60" spans="1:15" ht="15" customHeight="1" x14ac:dyDescent="0.2">
      <c r="A60" s="3056"/>
      <c r="B60" s="2319" t="s">
        <v>439</v>
      </c>
      <c r="C60" s="2319"/>
      <c r="D60" s="3052" t="s">
        <v>1873</v>
      </c>
      <c r="E60" s="2319"/>
      <c r="F60" s="2319"/>
      <c r="G60" s="2319" t="s">
        <v>917</v>
      </c>
      <c r="H60" s="2319"/>
      <c r="I60" s="2319" t="s">
        <v>439</v>
      </c>
      <c r="J60" s="2350" t="s">
        <v>918</v>
      </c>
      <c r="K60" s="2350" t="s">
        <v>848</v>
      </c>
      <c r="L60" s="2350" t="s">
        <v>336</v>
      </c>
      <c r="M60" s="1173" t="s">
        <v>919</v>
      </c>
      <c r="N60" s="1173" t="s">
        <v>920</v>
      </c>
      <c r="O60" s="1178" t="s">
        <v>919</v>
      </c>
    </row>
    <row r="61" spans="1:15" ht="15" customHeight="1" x14ac:dyDescent="0.2">
      <c r="A61" s="3056"/>
      <c r="B61" s="2350" t="s">
        <v>922</v>
      </c>
      <c r="C61" s="2350" t="s">
        <v>924</v>
      </c>
      <c r="D61" s="3053"/>
      <c r="E61" s="2350" t="s">
        <v>873</v>
      </c>
      <c r="F61" s="2350" t="s">
        <v>923</v>
      </c>
      <c r="G61" s="2350" t="s">
        <v>925</v>
      </c>
      <c r="H61" s="2350" t="s">
        <v>842</v>
      </c>
      <c r="I61" s="2350" t="s">
        <v>841</v>
      </c>
      <c r="J61" s="2350" t="s">
        <v>926</v>
      </c>
      <c r="K61" s="2350" t="s">
        <v>927</v>
      </c>
      <c r="L61" s="2350" t="s">
        <v>342</v>
      </c>
      <c r="M61" s="1173" t="s">
        <v>928</v>
      </c>
      <c r="N61" s="1173" t="s">
        <v>929</v>
      </c>
      <c r="O61" s="1178" t="s">
        <v>930</v>
      </c>
    </row>
    <row r="62" spans="1:15" ht="15" customHeight="1" thickBot="1" x14ac:dyDescent="0.25">
      <c r="A62" s="3057"/>
      <c r="B62" s="1985">
        <v>44196</v>
      </c>
      <c r="C62" s="2351">
        <v>2021</v>
      </c>
      <c r="D62" s="2351">
        <v>2021</v>
      </c>
      <c r="E62" s="2351">
        <v>2021</v>
      </c>
      <c r="F62" s="2351">
        <v>2021</v>
      </c>
      <c r="G62" s="2351" t="s">
        <v>931</v>
      </c>
      <c r="H62" s="1176">
        <v>2021</v>
      </c>
      <c r="I62" s="1985">
        <v>44561</v>
      </c>
      <c r="J62" s="1985" t="s">
        <v>1932</v>
      </c>
      <c r="K62" s="1985" t="s">
        <v>1932</v>
      </c>
      <c r="L62" s="2351" t="s">
        <v>447</v>
      </c>
      <c r="M62" s="1175" t="s">
        <v>932</v>
      </c>
      <c r="N62" s="1175" t="s">
        <v>933</v>
      </c>
      <c r="O62" s="1179" t="s">
        <v>933</v>
      </c>
    </row>
    <row r="63" spans="1:15" ht="15" customHeight="1" x14ac:dyDescent="0.2">
      <c r="A63" s="1185" t="s">
        <v>358</v>
      </c>
      <c r="B63" s="1180">
        <v>31577.920000000002</v>
      </c>
      <c r="C63" s="1180">
        <v>669.0899999999998</v>
      </c>
      <c r="D63" s="1180">
        <v>2005.53</v>
      </c>
      <c r="E63" s="1180">
        <v>58</v>
      </c>
      <c r="F63" s="1180">
        <v>79</v>
      </c>
      <c r="G63" s="1180">
        <v>5164.68</v>
      </c>
      <c r="H63" s="1180">
        <v>26836.320000000003</v>
      </c>
      <c r="I63" s="1186">
        <v>32001</v>
      </c>
      <c r="J63" s="1186">
        <v>35109.875899999999</v>
      </c>
      <c r="K63" s="1590">
        <v>1.3082969609842181</v>
      </c>
      <c r="L63" s="404"/>
      <c r="M63" s="1188"/>
      <c r="N63" s="1188"/>
      <c r="O63" s="1189"/>
    </row>
    <row r="64" spans="1:15" ht="15" customHeight="1" x14ac:dyDescent="0.2">
      <c r="A64" s="1009" t="s">
        <v>359</v>
      </c>
      <c r="B64" s="1795">
        <v>4302.9399999999996</v>
      </c>
      <c r="C64" s="1206">
        <v>117.81</v>
      </c>
      <c r="D64" s="1206">
        <v>196.76999999999998</v>
      </c>
      <c r="E64" s="1206">
        <v>0</v>
      </c>
      <c r="F64" s="1206">
        <v>0</v>
      </c>
      <c r="G64" s="1206">
        <v>726.57999999999947</v>
      </c>
      <c r="H64" s="1197">
        <v>3654.82</v>
      </c>
      <c r="I64" s="1198">
        <v>4381.3999999999996</v>
      </c>
      <c r="J64" s="1686">
        <v>4422.3321999999998</v>
      </c>
      <c r="K64" s="1206">
        <v>1.21</v>
      </c>
      <c r="L64" s="2170" t="s">
        <v>624</v>
      </c>
      <c r="M64" s="1006">
        <v>12158464</v>
      </c>
      <c r="N64" s="1006">
        <v>15995090</v>
      </c>
      <c r="O64" s="1200">
        <v>9667253.333333334</v>
      </c>
    </row>
    <row r="65" spans="1:15" ht="15" customHeight="1" x14ac:dyDescent="0.2">
      <c r="A65" s="1009" t="s">
        <v>360</v>
      </c>
      <c r="B65" s="1795">
        <v>1121.6099999999999</v>
      </c>
      <c r="C65" s="1206">
        <v>14.45</v>
      </c>
      <c r="D65" s="1206">
        <v>92.710000000000008</v>
      </c>
      <c r="E65" s="1206">
        <v>0</v>
      </c>
      <c r="F65" s="1206">
        <v>0</v>
      </c>
      <c r="G65" s="1206">
        <v>222.90000000000009</v>
      </c>
      <c r="H65" s="1197">
        <v>922.26</v>
      </c>
      <c r="I65" s="1198">
        <v>1145.1600000000001</v>
      </c>
      <c r="J65" s="1686">
        <v>1152.825</v>
      </c>
      <c r="K65" s="1206">
        <v>1.25</v>
      </c>
      <c r="L65" s="2170" t="s">
        <v>624</v>
      </c>
      <c r="M65" s="1006">
        <v>12158464</v>
      </c>
      <c r="N65" s="1006">
        <v>15995090</v>
      </c>
      <c r="O65" s="1200">
        <v>9667253.333333334</v>
      </c>
    </row>
    <row r="66" spans="1:15" ht="15" customHeight="1" x14ac:dyDescent="0.2">
      <c r="A66" s="1009" t="s">
        <v>361</v>
      </c>
      <c r="B66" s="1795">
        <v>5810.72</v>
      </c>
      <c r="C66" s="1206">
        <v>153.43</v>
      </c>
      <c r="D66" s="1206">
        <v>480.27</v>
      </c>
      <c r="E66" s="1206">
        <v>2</v>
      </c>
      <c r="F66" s="1206">
        <v>0</v>
      </c>
      <c r="G66" s="1206">
        <v>1195.54</v>
      </c>
      <c r="H66" s="1197">
        <v>4690.05</v>
      </c>
      <c r="I66" s="1198">
        <v>5885.59</v>
      </c>
      <c r="J66" s="1686">
        <v>7035.0750000000007</v>
      </c>
      <c r="K66" s="1206">
        <v>1.5</v>
      </c>
      <c r="L66" s="2170" t="s">
        <v>624</v>
      </c>
      <c r="M66" s="1006">
        <v>12158464</v>
      </c>
      <c r="N66" s="1006">
        <v>15995090</v>
      </c>
      <c r="O66" s="1200">
        <v>9667253.333333334</v>
      </c>
    </row>
    <row r="67" spans="1:15" ht="15" customHeight="1" x14ac:dyDescent="0.2">
      <c r="A67" s="1009" t="s">
        <v>362</v>
      </c>
      <c r="B67" s="1795">
        <v>816.82</v>
      </c>
      <c r="C67" s="1206">
        <v>27.16</v>
      </c>
      <c r="D67" s="1206">
        <v>22.61</v>
      </c>
      <c r="E67" s="1206">
        <v>3</v>
      </c>
      <c r="F67" s="1206">
        <v>15</v>
      </c>
      <c r="G67" s="1206">
        <v>79.080000000000041</v>
      </c>
      <c r="H67" s="1197">
        <v>746.37</v>
      </c>
      <c r="I67" s="1198">
        <v>825.45</v>
      </c>
      <c r="J67" s="1686">
        <v>947.88990000000001</v>
      </c>
      <c r="K67" s="1206">
        <v>1.27</v>
      </c>
      <c r="L67" s="2170" t="s">
        <v>624</v>
      </c>
      <c r="M67" s="1006">
        <v>12158464</v>
      </c>
      <c r="N67" s="1006">
        <v>15995090</v>
      </c>
      <c r="O67" s="1200">
        <v>9667253.333333334</v>
      </c>
    </row>
    <row r="68" spans="1:15" ht="15" customHeight="1" x14ac:dyDescent="0.2">
      <c r="A68" s="1009" t="s">
        <v>363</v>
      </c>
      <c r="B68" s="1795">
        <v>1839.41</v>
      </c>
      <c r="C68" s="265">
        <v>42.27</v>
      </c>
      <c r="D68" s="265">
        <v>168.25</v>
      </c>
      <c r="E68" s="265">
        <v>0</v>
      </c>
      <c r="F68" s="265">
        <v>0</v>
      </c>
      <c r="G68" s="1206">
        <v>347.70000000000005</v>
      </c>
      <c r="H68" s="1197">
        <v>1540.62</v>
      </c>
      <c r="I68" s="1198">
        <v>1888.32</v>
      </c>
      <c r="J68" s="1686">
        <v>2002.806</v>
      </c>
      <c r="K68" s="265">
        <v>1.3</v>
      </c>
      <c r="L68" s="2170" t="s">
        <v>624</v>
      </c>
      <c r="M68" s="1006">
        <v>12158464</v>
      </c>
      <c r="N68" s="1006">
        <v>15995090</v>
      </c>
      <c r="O68" s="1200">
        <v>9667253.333333334</v>
      </c>
    </row>
    <row r="69" spans="1:15" ht="15" customHeight="1" x14ac:dyDescent="0.2">
      <c r="A69" s="1009" t="s">
        <v>364</v>
      </c>
      <c r="B69" s="1795">
        <v>1861.76</v>
      </c>
      <c r="C69" s="1206">
        <v>31.7</v>
      </c>
      <c r="D69" s="1206">
        <v>119.58000000000001</v>
      </c>
      <c r="E69" s="1206">
        <v>0</v>
      </c>
      <c r="F69" s="1206">
        <v>11</v>
      </c>
      <c r="G69" s="1206">
        <v>264.24</v>
      </c>
      <c r="H69" s="1197">
        <v>1640.77</v>
      </c>
      <c r="I69" s="1198">
        <v>1905.01</v>
      </c>
      <c r="J69" s="1686">
        <v>2083.7779</v>
      </c>
      <c r="K69" s="1206">
        <v>1.27</v>
      </c>
      <c r="L69" s="2170" t="s">
        <v>624</v>
      </c>
      <c r="M69" s="1006">
        <v>12158464</v>
      </c>
      <c r="N69" s="1006">
        <v>15995090</v>
      </c>
      <c r="O69" s="1200">
        <v>9667253.333333334</v>
      </c>
    </row>
    <row r="70" spans="1:15" ht="15" customHeight="1" x14ac:dyDescent="0.2">
      <c r="A70" s="1009" t="s">
        <v>934</v>
      </c>
      <c r="B70" s="1795">
        <v>969.84</v>
      </c>
      <c r="C70" s="1206">
        <v>9.8800000000000008</v>
      </c>
      <c r="D70" s="1206">
        <v>53.230000000000004</v>
      </c>
      <c r="E70" s="1206">
        <v>0</v>
      </c>
      <c r="F70" s="1206">
        <v>0</v>
      </c>
      <c r="G70" s="1206">
        <v>108.72000000000003</v>
      </c>
      <c r="H70" s="1197">
        <v>859.39</v>
      </c>
      <c r="I70" s="1198">
        <v>968.11</v>
      </c>
      <c r="J70" s="1686">
        <v>1108.6131</v>
      </c>
      <c r="K70" s="1206">
        <v>1.29</v>
      </c>
      <c r="L70" s="2170" t="s">
        <v>624</v>
      </c>
      <c r="M70" s="1006">
        <v>12158464</v>
      </c>
      <c r="N70" s="1006">
        <v>15995090</v>
      </c>
      <c r="O70" s="1200">
        <v>9667253.333333334</v>
      </c>
    </row>
    <row r="71" spans="1:15" ht="15" customHeight="1" x14ac:dyDescent="0.2">
      <c r="A71" s="1009" t="s">
        <v>366</v>
      </c>
      <c r="B71" s="1795">
        <v>2535.2199999999998</v>
      </c>
      <c r="C71" s="1206">
        <v>72.430000000000007</v>
      </c>
      <c r="D71" s="1206">
        <v>169.8</v>
      </c>
      <c r="E71" s="1206">
        <v>0</v>
      </c>
      <c r="F71" s="1206">
        <v>0</v>
      </c>
      <c r="G71" s="1206">
        <v>453.65000000000009</v>
      </c>
      <c r="H71" s="1197">
        <v>2125.17</v>
      </c>
      <c r="I71" s="1198">
        <v>2578.8200000000002</v>
      </c>
      <c r="J71" s="1686">
        <v>2571.4557</v>
      </c>
      <c r="K71" s="1206">
        <v>1.21</v>
      </c>
      <c r="L71" s="2170" t="s">
        <v>624</v>
      </c>
      <c r="M71" s="1006">
        <v>12158464</v>
      </c>
      <c r="N71" s="1006">
        <v>15995090</v>
      </c>
      <c r="O71" s="1200">
        <v>9667253.333333334</v>
      </c>
    </row>
    <row r="72" spans="1:15" ht="15" customHeight="1" x14ac:dyDescent="0.2">
      <c r="A72" s="1009" t="s">
        <v>935</v>
      </c>
      <c r="B72" s="1795">
        <v>2510.2800000000002</v>
      </c>
      <c r="C72" s="1206">
        <v>58.05</v>
      </c>
      <c r="D72" s="1206">
        <v>157.94999999999999</v>
      </c>
      <c r="E72" s="1206">
        <v>40</v>
      </c>
      <c r="F72" s="1206">
        <v>38</v>
      </c>
      <c r="G72" s="1206">
        <v>430.40000000000009</v>
      </c>
      <c r="H72" s="1197">
        <v>2101.92</v>
      </c>
      <c r="I72" s="1198">
        <v>2532.3200000000002</v>
      </c>
      <c r="J72" s="1686">
        <v>2732.4960000000001</v>
      </c>
      <c r="K72" s="1206">
        <v>1.3</v>
      </c>
      <c r="L72" s="2170" t="s">
        <v>624</v>
      </c>
      <c r="M72" s="1006">
        <v>12158464</v>
      </c>
      <c r="N72" s="1006">
        <v>15995090</v>
      </c>
      <c r="O72" s="1200">
        <v>9667253.333333334</v>
      </c>
    </row>
    <row r="73" spans="1:15" ht="15" customHeight="1" x14ac:dyDescent="0.2">
      <c r="A73" s="1009" t="s">
        <v>368</v>
      </c>
      <c r="B73" s="1795">
        <v>727</v>
      </c>
      <c r="C73" s="1206">
        <v>27.65</v>
      </c>
      <c r="D73" s="1206">
        <v>45.62</v>
      </c>
      <c r="E73" s="1206">
        <v>0</v>
      </c>
      <c r="F73" s="1206">
        <v>3</v>
      </c>
      <c r="G73" s="1206">
        <v>130.79000000000008</v>
      </c>
      <c r="H73" s="1197">
        <v>605.4</v>
      </c>
      <c r="I73" s="1198">
        <v>736.19</v>
      </c>
      <c r="J73" s="1686">
        <v>847.56</v>
      </c>
      <c r="K73" s="1206">
        <v>1.4</v>
      </c>
      <c r="L73" s="2170" t="s">
        <v>624</v>
      </c>
      <c r="M73" s="1006">
        <v>12158464</v>
      </c>
      <c r="N73" s="1006">
        <v>15995090</v>
      </c>
      <c r="O73" s="1200">
        <v>9667253.333333334</v>
      </c>
    </row>
    <row r="74" spans="1:15" ht="15" customHeight="1" x14ac:dyDescent="0.2">
      <c r="A74" s="1009" t="s">
        <v>369</v>
      </c>
      <c r="B74" s="1795">
        <v>3093.01</v>
      </c>
      <c r="C74" s="1206">
        <v>41.55</v>
      </c>
      <c r="D74" s="1206">
        <v>161.39999999999998</v>
      </c>
      <c r="E74" s="1206">
        <v>0</v>
      </c>
      <c r="F74" s="1206">
        <v>12</v>
      </c>
      <c r="G74" s="1206">
        <v>400.34000000000015</v>
      </c>
      <c r="H74" s="1197">
        <v>2762.73</v>
      </c>
      <c r="I74" s="1198">
        <v>3163.07</v>
      </c>
      <c r="J74" s="1686">
        <v>3232.3941</v>
      </c>
      <c r="K74" s="1206">
        <v>1.17</v>
      </c>
      <c r="L74" s="2170" t="s">
        <v>624</v>
      </c>
      <c r="M74" s="1006">
        <v>12158464</v>
      </c>
      <c r="N74" s="1006">
        <v>15995090</v>
      </c>
      <c r="O74" s="1200">
        <v>9667253.333333334</v>
      </c>
    </row>
    <row r="75" spans="1:15" ht="15" customHeight="1" x14ac:dyDescent="0.2">
      <c r="A75" s="1009" t="s">
        <v>936</v>
      </c>
      <c r="B75" s="1795">
        <v>3254.25</v>
      </c>
      <c r="C75" s="1206">
        <v>36.54</v>
      </c>
      <c r="D75" s="1206">
        <v>185.12</v>
      </c>
      <c r="E75" s="1206">
        <v>13</v>
      </c>
      <c r="F75" s="1206">
        <v>0</v>
      </c>
      <c r="G75" s="1206">
        <v>351.07000000000016</v>
      </c>
      <c r="H75" s="1197">
        <v>2888.97</v>
      </c>
      <c r="I75" s="1198">
        <v>3240.04</v>
      </c>
      <c r="J75" s="1686">
        <v>3755.6610000000001</v>
      </c>
      <c r="K75" s="1206">
        <v>1.3</v>
      </c>
      <c r="L75" s="2170" t="s">
        <v>624</v>
      </c>
      <c r="M75" s="1006">
        <v>12158464</v>
      </c>
      <c r="N75" s="1006">
        <v>15995090</v>
      </c>
      <c r="O75" s="1200">
        <v>9667253.333333334</v>
      </c>
    </row>
    <row r="76" spans="1:15" ht="15" customHeight="1" x14ac:dyDescent="0.2">
      <c r="A76" s="1009" t="s">
        <v>371</v>
      </c>
      <c r="B76" s="1795">
        <v>2735.06</v>
      </c>
      <c r="C76" s="1206">
        <v>36.17</v>
      </c>
      <c r="D76" s="1206">
        <v>152.22</v>
      </c>
      <c r="E76" s="1206">
        <v>0</v>
      </c>
      <c r="F76" s="1206">
        <v>0</v>
      </c>
      <c r="G76" s="1206">
        <v>453.67000000000007</v>
      </c>
      <c r="H76" s="1197">
        <v>2297.85</v>
      </c>
      <c r="I76" s="1198">
        <v>2751.52</v>
      </c>
      <c r="J76" s="1686">
        <v>3216.99</v>
      </c>
      <c r="K76" s="1206">
        <v>1.4</v>
      </c>
      <c r="L76" s="2170" t="s">
        <v>624</v>
      </c>
      <c r="M76" s="1006">
        <v>12158464</v>
      </c>
      <c r="N76" s="1006">
        <v>15995090</v>
      </c>
      <c r="O76" s="1200">
        <v>9667253.333333334</v>
      </c>
    </row>
    <row r="77" spans="1:15" ht="15" customHeight="1" x14ac:dyDescent="0.2">
      <c r="A77" s="1009" t="s">
        <v>372</v>
      </c>
      <c r="B77" s="1003"/>
      <c r="C77" s="1196"/>
      <c r="D77" s="1196"/>
      <c r="E77" s="1196">
        <v>0</v>
      </c>
      <c r="F77" s="1196">
        <v>0</v>
      </c>
      <c r="G77" s="1206">
        <v>0</v>
      </c>
      <c r="H77" s="1197"/>
      <c r="I77" s="1198"/>
      <c r="J77" s="1686">
        <v>0</v>
      </c>
      <c r="K77" s="1198">
        <v>0</v>
      </c>
      <c r="L77" s="1602"/>
      <c r="M77" s="1206"/>
      <c r="N77" s="1006"/>
      <c r="O77" s="1200"/>
    </row>
    <row r="78" spans="1:15" ht="15" customHeight="1" x14ac:dyDescent="0.2">
      <c r="A78" s="1009" t="s">
        <v>373</v>
      </c>
      <c r="B78" s="1003"/>
      <c r="C78" s="1196"/>
      <c r="D78" s="1196"/>
      <c r="E78" s="1196">
        <v>0</v>
      </c>
      <c r="F78" s="1196">
        <v>0</v>
      </c>
      <c r="G78" s="1206">
        <v>0</v>
      </c>
      <c r="H78" s="1197"/>
      <c r="I78" s="1198"/>
      <c r="J78" s="1686">
        <v>0</v>
      </c>
      <c r="K78" s="1198">
        <v>0</v>
      </c>
      <c r="L78" s="1602"/>
      <c r="M78" s="1206"/>
      <c r="N78" s="1006"/>
      <c r="O78" s="1200"/>
    </row>
    <row r="79" spans="1:15" ht="15" customHeight="1" x14ac:dyDescent="0.2">
      <c r="A79" s="459" t="s">
        <v>937</v>
      </c>
      <c r="B79" s="1049">
        <v>18050.289999999997</v>
      </c>
      <c r="C79" s="1049">
        <v>285.15999999999997</v>
      </c>
      <c r="D79" s="1049">
        <v>1401.58</v>
      </c>
      <c r="E79" s="1049">
        <v>3</v>
      </c>
      <c r="F79" s="1049">
        <v>10</v>
      </c>
      <c r="G79" s="1049">
        <v>3130.3600000000006</v>
      </c>
      <c r="H79" s="1049">
        <v>14716.449999999997</v>
      </c>
      <c r="I79" s="1201">
        <v>17846.810000000001</v>
      </c>
      <c r="J79" s="1201">
        <v>19689.601399999996</v>
      </c>
      <c r="K79" s="1201">
        <v>1.3379314576545294</v>
      </c>
      <c r="L79" s="1203"/>
      <c r="M79" s="1043"/>
      <c r="N79" s="460"/>
      <c r="O79" s="461"/>
    </row>
    <row r="80" spans="1:15" ht="15" customHeight="1" x14ac:dyDescent="0.2">
      <c r="A80" s="1009" t="s">
        <v>375</v>
      </c>
      <c r="B80" s="1795">
        <v>11250.33</v>
      </c>
      <c r="C80" s="1206">
        <v>172.99</v>
      </c>
      <c r="D80" s="1206">
        <v>849.16</v>
      </c>
      <c r="E80" s="1206">
        <v>1</v>
      </c>
      <c r="F80" s="1206">
        <v>0</v>
      </c>
      <c r="G80" s="1206">
        <v>2000.9300000000003</v>
      </c>
      <c r="H80" s="1197">
        <v>9097.39</v>
      </c>
      <c r="I80" s="1198">
        <v>11098.32</v>
      </c>
      <c r="J80" s="1686">
        <v>12736.345999999998</v>
      </c>
      <c r="K80" s="1206">
        <v>1.4</v>
      </c>
      <c r="L80" s="2170" t="s">
        <v>624</v>
      </c>
      <c r="M80" s="1006">
        <v>12158464</v>
      </c>
      <c r="N80" s="1006">
        <v>15995090</v>
      </c>
      <c r="O80" s="1200">
        <v>9667253.333333334</v>
      </c>
    </row>
    <row r="81" spans="1:15" ht="15" customHeight="1" x14ac:dyDescent="0.2">
      <c r="A81" s="1009" t="s">
        <v>376</v>
      </c>
      <c r="B81" s="1795">
        <v>2603.5700000000002</v>
      </c>
      <c r="C81" s="1206">
        <v>31.13</v>
      </c>
      <c r="D81" s="1206">
        <v>254.88</v>
      </c>
      <c r="E81" s="1206">
        <v>0</v>
      </c>
      <c r="F81" s="1206">
        <v>0</v>
      </c>
      <c r="G81" s="1206">
        <v>450.34999999999991</v>
      </c>
      <c r="H81" s="1197">
        <v>2173.4</v>
      </c>
      <c r="I81" s="1198">
        <v>2623.75</v>
      </c>
      <c r="J81" s="1686">
        <v>2825.42</v>
      </c>
      <c r="K81" s="1206">
        <v>1.3</v>
      </c>
      <c r="L81" s="2170" t="s">
        <v>624</v>
      </c>
      <c r="M81" s="1006">
        <v>12158464</v>
      </c>
      <c r="N81" s="1006">
        <v>15995090</v>
      </c>
      <c r="O81" s="1200">
        <v>9667253.333333334</v>
      </c>
    </row>
    <row r="82" spans="1:15" ht="15" customHeight="1" x14ac:dyDescent="0.2">
      <c r="A82" s="1009" t="s">
        <v>377</v>
      </c>
      <c r="B82" s="1795">
        <v>1838.42</v>
      </c>
      <c r="C82" s="1206">
        <v>37.26</v>
      </c>
      <c r="D82" s="1206">
        <v>130.12</v>
      </c>
      <c r="E82" s="1206">
        <v>2</v>
      </c>
      <c r="F82" s="1206">
        <v>10</v>
      </c>
      <c r="G82" s="1206">
        <v>305.38000000000011</v>
      </c>
      <c r="H82" s="1197">
        <v>1476.3</v>
      </c>
      <c r="I82" s="1198">
        <v>1781.68</v>
      </c>
      <c r="J82" s="1686">
        <v>1874.9010000000001</v>
      </c>
      <c r="K82" s="1206">
        <v>1.27</v>
      </c>
      <c r="L82" s="2170" t="s">
        <v>624</v>
      </c>
      <c r="M82" s="1006">
        <v>12158464</v>
      </c>
      <c r="N82" s="1006">
        <v>15995090</v>
      </c>
      <c r="O82" s="1200">
        <v>9667253.333333334</v>
      </c>
    </row>
    <row r="83" spans="1:15" ht="15" customHeight="1" x14ac:dyDescent="0.2">
      <c r="A83" s="1009" t="s">
        <v>378</v>
      </c>
      <c r="B83" s="1795">
        <v>1687.21</v>
      </c>
      <c r="C83" s="1206">
        <v>35.53</v>
      </c>
      <c r="D83" s="1206">
        <v>129.18</v>
      </c>
      <c r="E83" s="1206">
        <v>0</v>
      </c>
      <c r="F83" s="1206">
        <v>0</v>
      </c>
      <c r="G83" s="1206">
        <v>301.06999999999994</v>
      </c>
      <c r="H83" s="1197">
        <v>1378.72</v>
      </c>
      <c r="I83" s="1198">
        <v>1679.79</v>
      </c>
      <c r="J83" s="1686">
        <v>1544.1664000000001</v>
      </c>
      <c r="K83" s="1206">
        <v>1.1200000000000001</v>
      </c>
      <c r="L83" s="2170" t="s">
        <v>624</v>
      </c>
      <c r="M83" s="1006">
        <v>12158464</v>
      </c>
      <c r="N83" s="1006">
        <v>15995090</v>
      </c>
      <c r="O83" s="1200">
        <v>9667253.333333334</v>
      </c>
    </row>
    <row r="84" spans="1:15" ht="15" customHeight="1" x14ac:dyDescent="0.2">
      <c r="A84" s="1009" t="s">
        <v>379</v>
      </c>
      <c r="B84" s="1795">
        <v>670.76</v>
      </c>
      <c r="C84" s="1206">
        <v>8.25</v>
      </c>
      <c r="D84" s="1206">
        <v>38.239999999999995</v>
      </c>
      <c r="E84" s="1206">
        <v>0</v>
      </c>
      <c r="F84" s="1206">
        <v>0</v>
      </c>
      <c r="G84" s="1206">
        <v>72.63</v>
      </c>
      <c r="H84" s="1197">
        <v>590.64</v>
      </c>
      <c r="I84" s="1198">
        <v>663.27</v>
      </c>
      <c r="J84" s="1686">
        <v>708.76799999999992</v>
      </c>
      <c r="K84" s="1206">
        <v>1.2</v>
      </c>
      <c r="L84" s="2170" t="s">
        <v>624</v>
      </c>
      <c r="M84" s="1006">
        <v>12158464</v>
      </c>
      <c r="N84" s="1006">
        <v>15995090</v>
      </c>
      <c r="O84" s="1200">
        <v>9667253.333333334</v>
      </c>
    </row>
    <row r="85" spans="1:15" ht="15" customHeight="1" x14ac:dyDescent="0.2">
      <c r="A85" s="1205" t="s">
        <v>380</v>
      </c>
      <c r="B85" s="1049">
        <v>35421.78</v>
      </c>
      <c r="C85" s="1049">
        <v>522.21</v>
      </c>
      <c r="D85" s="1049">
        <v>3421.04</v>
      </c>
      <c r="E85" s="1049">
        <v>128.5</v>
      </c>
      <c r="F85" s="1049">
        <v>52</v>
      </c>
      <c r="G85" s="1049">
        <v>7066.1699999999983</v>
      </c>
      <c r="H85" s="1049">
        <v>28326.829999999998</v>
      </c>
      <c r="I85" s="1201">
        <v>35393</v>
      </c>
      <c r="J85" s="1201">
        <v>37469.413200000003</v>
      </c>
      <c r="K85" s="1201">
        <v>1.322753488477179</v>
      </c>
      <c r="L85" s="1203"/>
      <c r="M85" s="1043"/>
      <c r="N85" s="460"/>
      <c r="O85" s="461"/>
    </row>
    <row r="86" spans="1:15" ht="15" customHeight="1" x14ac:dyDescent="0.2">
      <c r="A86" s="1009" t="s">
        <v>381</v>
      </c>
      <c r="B86" s="1795">
        <v>9270.39</v>
      </c>
      <c r="C86" s="1206">
        <v>141.56</v>
      </c>
      <c r="D86" s="1206">
        <v>841.51</v>
      </c>
      <c r="E86" s="1206">
        <v>0</v>
      </c>
      <c r="F86" s="1206">
        <v>0</v>
      </c>
      <c r="G86" s="1206">
        <v>1699.8899999999994</v>
      </c>
      <c r="H86" s="1197">
        <v>7506.49</v>
      </c>
      <c r="I86" s="1198">
        <v>9206.3799999999992</v>
      </c>
      <c r="J86" s="1686">
        <v>10509.085999999999</v>
      </c>
      <c r="K86" s="1206">
        <v>1.4</v>
      </c>
      <c r="L86" s="2170" t="s">
        <v>624</v>
      </c>
      <c r="M86" s="1006">
        <v>12158464</v>
      </c>
      <c r="N86" s="1006">
        <v>15995090</v>
      </c>
      <c r="O86" s="1200">
        <v>9667253.333333334</v>
      </c>
    </row>
    <row r="87" spans="1:15" ht="15" customHeight="1" x14ac:dyDescent="0.2">
      <c r="A87" s="1009" t="s">
        <v>382</v>
      </c>
      <c r="B87" s="1795">
        <v>1252.8800000000001</v>
      </c>
      <c r="C87" s="1206">
        <v>8.09</v>
      </c>
      <c r="D87" s="1206">
        <v>116.23</v>
      </c>
      <c r="E87" s="1206">
        <v>126.5</v>
      </c>
      <c r="F87" s="1206">
        <v>0</v>
      </c>
      <c r="G87" s="1206">
        <v>240.26999999999998</v>
      </c>
      <c r="H87" s="1197">
        <v>1047.26</v>
      </c>
      <c r="I87" s="1198">
        <v>1287.53</v>
      </c>
      <c r="J87" s="1686">
        <v>1256.712</v>
      </c>
      <c r="K87" s="1206">
        <v>1.2</v>
      </c>
      <c r="L87" s="2170" t="s">
        <v>624</v>
      </c>
      <c r="M87" s="1006">
        <v>12158464</v>
      </c>
      <c r="N87" s="1006">
        <v>15995090</v>
      </c>
      <c r="O87" s="1200">
        <v>9667253.333333334</v>
      </c>
    </row>
    <row r="88" spans="1:15" ht="15" customHeight="1" x14ac:dyDescent="0.2">
      <c r="A88" s="1009" t="s">
        <v>383</v>
      </c>
      <c r="B88" s="1795">
        <v>91.68</v>
      </c>
      <c r="C88" s="1206">
        <v>3.84</v>
      </c>
      <c r="D88" s="1206">
        <v>4.3999999999999995</v>
      </c>
      <c r="E88" s="1206">
        <v>0</v>
      </c>
      <c r="F88" s="1206">
        <v>0</v>
      </c>
      <c r="G88" s="1206">
        <v>19.760000000000005</v>
      </c>
      <c r="H88" s="1197">
        <v>67.94</v>
      </c>
      <c r="I88" s="2369">
        <v>87.7</v>
      </c>
      <c r="J88" s="2374">
        <v>80.169199999999989</v>
      </c>
      <c r="K88" s="1206">
        <v>1.18</v>
      </c>
      <c r="L88" s="2170" t="s">
        <v>624</v>
      </c>
      <c r="M88" s="1006">
        <v>12158464</v>
      </c>
      <c r="N88" s="1006">
        <v>15995090</v>
      </c>
      <c r="O88" s="1200">
        <v>9667253.333333334</v>
      </c>
    </row>
    <row r="89" spans="1:15" ht="15" customHeight="1" x14ac:dyDescent="0.2">
      <c r="A89" s="1009" t="s">
        <v>384</v>
      </c>
      <c r="B89" s="1795">
        <v>5264.96</v>
      </c>
      <c r="C89" s="1206">
        <v>61.84</v>
      </c>
      <c r="D89" s="1206">
        <v>532.1</v>
      </c>
      <c r="E89" s="1206">
        <v>0</v>
      </c>
      <c r="F89" s="1206">
        <v>22</v>
      </c>
      <c r="G89" s="1206">
        <v>1006.1700000000001</v>
      </c>
      <c r="H89" s="1197">
        <v>4174.6400000000003</v>
      </c>
      <c r="I89" s="1198">
        <v>5180.8100000000004</v>
      </c>
      <c r="J89" s="1686">
        <v>6261.9600000000009</v>
      </c>
      <c r="K89" s="1206">
        <v>1.5</v>
      </c>
      <c r="L89" s="2170" t="s">
        <v>624</v>
      </c>
      <c r="M89" s="1006">
        <v>12158464</v>
      </c>
      <c r="N89" s="1006">
        <v>15995090</v>
      </c>
      <c r="O89" s="1200">
        <v>9667253.333333334</v>
      </c>
    </row>
    <row r="90" spans="1:15" ht="15" customHeight="1" x14ac:dyDescent="0.2">
      <c r="A90" s="1009" t="s">
        <v>385</v>
      </c>
      <c r="B90" s="1795">
        <v>4520.0600000000004</v>
      </c>
      <c r="C90" s="1206">
        <v>41.36</v>
      </c>
      <c r="D90" s="1206">
        <v>449.45000000000005</v>
      </c>
      <c r="E90" s="1206">
        <v>0</v>
      </c>
      <c r="F90" s="1206">
        <v>0</v>
      </c>
      <c r="G90" s="1206">
        <v>1011.6099999999997</v>
      </c>
      <c r="H90" s="1197">
        <v>3490.71</v>
      </c>
      <c r="I90" s="1198">
        <v>4502.32</v>
      </c>
      <c r="J90" s="1686">
        <v>3839.7810000000004</v>
      </c>
      <c r="K90" s="1206">
        <v>1.1000000000000001</v>
      </c>
      <c r="L90" s="2170" t="s">
        <v>624</v>
      </c>
      <c r="M90" s="1006">
        <v>12158464</v>
      </c>
      <c r="N90" s="1006">
        <v>15995090</v>
      </c>
      <c r="O90" s="1200">
        <v>9667253.333333334</v>
      </c>
    </row>
    <row r="91" spans="1:15" ht="15" customHeight="1" x14ac:dyDescent="0.2">
      <c r="A91" s="1009" t="s">
        <v>386</v>
      </c>
      <c r="B91" s="1795">
        <v>4801.18</v>
      </c>
      <c r="C91" s="1206">
        <v>34.89</v>
      </c>
      <c r="D91" s="1206">
        <v>424.14</v>
      </c>
      <c r="E91" s="1206">
        <v>2</v>
      </c>
      <c r="F91" s="1206">
        <v>30</v>
      </c>
      <c r="G91" s="1206">
        <v>848.86999999999989</v>
      </c>
      <c r="H91" s="1197">
        <v>3910.8</v>
      </c>
      <c r="I91" s="1198">
        <v>4759.67</v>
      </c>
      <c r="J91" s="1686">
        <v>5084.04</v>
      </c>
      <c r="K91" s="1206">
        <v>1.3</v>
      </c>
      <c r="L91" s="2170" t="s">
        <v>624</v>
      </c>
      <c r="M91" s="1006">
        <v>12158464</v>
      </c>
      <c r="N91" s="1006">
        <v>15995090</v>
      </c>
      <c r="O91" s="1200">
        <v>9667253.333333334</v>
      </c>
    </row>
    <row r="92" spans="1:15" ht="15" customHeight="1" x14ac:dyDescent="0.2">
      <c r="A92" s="1009" t="s">
        <v>387</v>
      </c>
      <c r="B92" s="1795">
        <v>6987.84</v>
      </c>
      <c r="C92" s="1206">
        <v>171.68</v>
      </c>
      <c r="D92" s="1206">
        <v>708.99</v>
      </c>
      <c r="E92" s="1206">
        <v>0</v>
      </c>
      <c r="F92" s="1206">
        <v>0</v>
      </c>
      <c r="G92" s="1206">
        <v>1533.87</v>
      </c>
      <c r="H92" s="1197">
        <v>5528.55</v>
      </c>
      <c r="I92" s="1198">
        <v>7062.42</v>
      </c>
      <c r="J92" s="1686">
        <v>7187.1150000000007</v>
      </c>
      <c r="K92" s="1206">
        <v>1.3</v>
      </c>
      <c r="L92" s="2170" t="s">
        <v>624</v>
      </c>
      <c r="M92" s="1006">
        <v>12158464</v>
      </c>
      <c r="N92" s="1006">
        <v>15995090</v>
      </c>
      <c r="O92" s="1200">
        <v>9667253.333333334</v>
      </c>
    </row>
    <row r="93" spans="1:15" ht="15" customHeight="1" x14ac:dyDescent="0.2">
      <c r="A93" s="1009" t="s">
        <v>388</v>
      </c>
      <c r="B93" s="1795">
        <v>3232.79</v>
      </c>
      <c r="C93" s="1206">
        <v>58.95</v>
      </c>
      <c r="D93" s="1206">
        <v>344.22</v>
      </c>
      <c r="E93" s="1206">
        <v>0</v>
      </c>
      <c r="F93" s="1206">
        <v>0</v>
      </c>
      <c r="G93" s="1206">
        <v>705.73</v>
      </c>
      <c r="H93" s="1197">
        <v>2600.44</v>
      </c>
      <c r="I93" s="1198">
        <v>3306.17</v>
      </c>
      <c r="J93" s="1686">
        <v>3250.55</v>
      </c>
      <c r="K93" s="1206">
        <v>1.25</v>
      </c>
      <c r="L93" s="2170" t="s">
        <v>624</v>
      </c>
      <c r="M93" s="1006">
        <v>12158464</v>
      </c>
      <c r="N93" s="1006">
        <v>15995090</v>
      </c>
      <c r="O93" s="1200">
        <v>9667253.333333334</v>
      </c>
    </row>
    <row r="94" spans="1:15" ht="15" customHeight="1" x14ac:dyDescent="0.2">
      <c r="A94" s="1205" t="s">
        <v>389</v>
      </c>
      <c r="B94" s="1049">
        <v>59271.98000000001</v>
      </c>
      <c r="C94" s="1049">
        <v>678.73000000000013</v>
      </c>
      <c r="D94" s="1049">
        <v>6147.6500000000005</v>
      </c>
      <c r="E94" s="1049">
        <v>85</v>
      </c>
      <c r="F94" s="1049">
        <v>80</v>
      </c>
      <c r="G94" s="1049">
        <v>11974.239999999998</v>
      </c>
      <c r="H94" s="1049">
        <v>46901.709999999992</v>
      </c>
      <c r="I94" s="1201">
        <v>58875.950000000004</v>
      </c>
      <c r="J94" s="1201">
        <v>58633.083500000001</v>
      </c>
      <c r="K94" s="1201">
        <v>1.2501267757614809</v>
      </c>
      <c r="L94" s="1203"/>
      <c r="M94" s="1043"/>
      <c r="N94" s="460"/>
      <c r="O94" s="461"/>
    </row>
    <row r="95" spans="1:15" ht="15" customHeight="1" x14ac:dyDescent="0.2">
      <c r="A95" s="1009" t="s">
        <v>390</v>
      </c>
      <c r="B95" s="1795">
        <v>17901.52</v>
      </c>
      <c r="C95" s="1206">
        <v>205.97</v>
      </c>
      <c r="D95" s="1206">
        <v>1849.5600000000002</v>
      </c>
      <c r="E95" s="1206">
        <v>0</v>
      </c>
      <c r="F95" s="1206">
        <v>0</v>
      </c>
      <c r="G95" s="1206">
        <v>3685.3799999999992</v>
      </c>
      <c r="H95" s="1197">
        <v>13827.24</v>
      </c>
      <c r="I95" s="1198">
        <v>17512.62</v>
      </c>
      <c r="J95" s="1686">
        <v>18666.774000000001</v>
      </c>
      <c r="K95" s="1206">
        <v>1.35</v>
      </c>
      <c r="L95" s="2170" t="s">
        <v>624</v>
      </c>
      <c r="M95" s="1006">
        <v>12158464</v>
      </c>
      <c r="N95" s="1006">
        <v>15995090</v>
      </c>
      <c r="O95" s="1200">
        <v>9667253.333333334</v>
      </c>
    </row>
    <row r="96" spans="1:15" ht="15" customHeight="1" x14ac:dyDescent="0.2">
      <c r="A96" s="1009" t="s">
        <v>391</v>
      </c>
      <c r="B96" s="1795">
        <v>13730.78</v>
      </c>
      <c r="C96" s="1206">
        <v>150.4</v>
      </c>
      <c r="D96" s="1206">
        <v>1488.83</v>
      </c>
      <c r="E96" s="1206">
        <v>10</v>
      </c>
      <c r="F96" s="1206">
        <v>50</v>
      </c>
      <c r="G96" s="1206">
        <v>2790.1800000000003</v>
      </c>
      <c r="H96" s="1197">
        <v>10882.17</v>
      </c>
      <c r="I96" s="1198">
        <v>13672.35</v>
      </c>
      <c r="J96" s="1686">
        <v>14690.9295</v>
      </c>
      <c r="K96" s="1206">
        <v>1.35</v>
      </c>
      <c r="L96" s="2170" t="s">
        <v>624</v>
      </c>
      <c r="M96" s="1006">
        <v>12158464</v>
      </c>
      <c r="N96" s="1006">
        <v>15995090</v>
      </c>
      <c r="O96" s="1200">
        <v>9667253.333333334</v>
      </c>
    </row>
    <row r="97" spans="1:15" ht="15" customHeight="1" x14ac:dyDescent="0.2">
      <c r="A97" s="1009" t="s">
        <v>392</v>
      </c>
      <c r="B97" s="1795">
        <v>1137.1400000000001</v>
      </c>
      <c r="C97" s="1206">
        <v>19.23</v>
      </c>
      <c r="D97" s="1206">
        <v>116.00999999999999</v>
      </c>
      <c r="E97" s="1206">
        <v>0</v>
      </c>
      <c r="F97" s="1206">
        <v>0</v>
      </c>
      <c r="G97" s="1206">
        <v>249.6099999999999</v>
      </c>
      <c r="H97" s="1197">
        <v>875.99</v>
      </c>
      <c r="I97" s="1198">
        <v>1125.5999999999999</v>
      </c>
      <c r="J97" s="1686">
        <v>1112.5073</v>
      </c>
      <c r="K97" s="1206">
        <v>1.27</v>
      </c>
      <c r="L97" s="2170" t="s">
        <v>624</v>
      </c>
      <c r="M97" s="1006">
        <v>12158464</v>
      </c>
      <c r="N97" s="1006">
        <v>15995090</v>
      </c>
      <c r="O97" s="1200">
        <v>9667253.333333334</v>
      </c>
    </row>
    <row r="98" spans="1:15" ht="15" customHeight="1" x14ac:dyDescent="0.2">
      <c r="A98" s="1009" t="s">
        <v>393</v>
      </c>
      <c r="B98" s="1795">
        <v>4531.0200000000004</v>
      </c>
      <c r="C98" s="1206">
        <v>62.09</v>
      </c>
      <c r="D98" s="1206">
        <v>429.84000000000003</v>
      </c>
      <c r="E98" s="1206">
        <v>0</v>
      </c>
      <c r="F98" s="1206">
        <v>0</v>
      </c>
      <c r="G98" s="1206">
        <v>920.41999999999962</v>
      </c>
      <c r="H98" s="1197">
        <v>3741.73</v>
      </c>
      <c r="I98" s="1198">
        <v>4662.1499999999996</v>
      </c>
      <c r="J98" s="1686">
        <v>4115.9030000000002</v>
      </c>
      <c r="K98" s="1206">
        <v>1.1000000000000001</v>
      </c>
      <c r="L98" s="2170" t="s">
        <v>624</v>
      </c>
      <c r="M98" s="1006">
        <v>12158464</v>
      </c>
      <c r="N98" s="1006">
        <v>15995090</v>
      </c>
      <c r="O98" s="1200">
        <v>9667253.333333334</v>
      </c>
    </row>
    <row r="99" spans="1:15" ht="15" customHeight="1" x14ac:dyDescent="0.2">
      <c r="A99" s="1009" t="s">
        <v>394</v>
      </c>
      <c r="B99" s="1795">
        <v>3110.39</v>
      </c>
      <c r="C99" s="1206">
        <v>11.46</v>
      </c>
      <c r="D99" s="1206">
        <v>310.19</v>
      </c>
      <c r="E99" s="1206">
        <v>5</v>
      </c>
      <c r="F99" s="1206">
        <v>10</v>
      </c>
      <c r="G99" s="1206">
        <v>568.82000000000016</v>
      </c>
      <c r="H99" s="1197">
        <v>2468.58</v>
      </c>
      <c r="I99" s="1198">
        <v>3037.4</v>
      </c>
      <c r="J99" s="1686">
        <v>2468.58</v>
      </c>
      <c r="K99" s="1206">
        <v>1</v>
      </c>
      <c r="L99" s="2170" t="s">
        <v>624</v>
      </c>
      <c r="M99" s="1006">
        <v>12158464</v>
      </c>
      <c r="N99" s="1006">
        <v>15995090</v>
      </c>
      <c r="O99" s="1200">
        <v>9667253.333333334</v>
      </c>
    </row>
    <row r="100" spans="1:15" ht="15" customHeight="1" x14ac:dyDescent="0.2">
      <c r="A100" s="1009" t="s">
        <v>395</v>
      </c>
      <c r="B100" s="1795">
        <v>4580.6000000000004</v>
      </c>
      <c r="C100" s="1206">
        <v>40.51</v>
      </c>
      <c r="D100" s="1206">
        <v>442.92</v>
      </c>
      <c r="E100" s="1206">
        <v>0</v>
      </c>
      <c r="F100" s="1206">
        <v>0</v>
      </c>
      <c r="G100" s="1206">
        <v>807.79999999999973</v>
      </c>
      <c r="H100" s="1197">
        <v>3734.03</v>
      </c>
      <c r="I100" s="1198">
        <v>4541.83</v>
      </c>
      <c r="J100" s="1686">
        <v>4368.8150999999998</v>
      </c>
      <c r="K100" s="1206">
        <v>1.17</v>
      </c>
      <c r="L100" s="2170" t="s">
        <v>624</v>
      </c>
      <c r="M100" s="1006">
        <v>12158464</v>
      </c>
      <c r="N100" s="1006">
        <v>15995090</v>
      </c>
      <c r="O100" s="1200">
        <v>9667253.333333334</v>
      </c>
    </row>
    <row r="101" spans="1:15" ht="15" customHeight="1" x14ac:dyDescent="0.2">
      <c r="A101" s="1009" t="s">
        <v>396</v>
      </c>
      <c r="B101" s="1795">
        <v>3627.26</v>
      </c>
      <c r="C101" s="1206">
        <v>37.89</v>
      </c>
      <c r="D101" s="1206">
        <v>418.97</v>
      </c>
      <c r="E101" s="1206">
        <v>70</v>
      </c>
      <c r="F101" s="1206">
        <v>20</v>
      </c>
      <c r="G101" s="1206">
        <v>771.19</v>
      </c>
      <c r="H101" s="1197">
        <v>2833.27</v>
      </c>
      <c r="I101" s="1198">
        <v>3604.46</v>
      </c>
      <c r="J101" s="1686">
        <v>3541.5875000000001</v>
      </c>
      <c r="K101" s="1206">
        <v>1.25</v>
      </c>
      <c r="L101" s="2170" t="s">
        <v>624</v>
      </c>
      <c r="M101" s="1006">
        <v>12158464</v>
      </c>
      <c r="N101" s="1006">
        <v>15995090</v>
      </c>
      <c r="O101" s="1200">
        <v>9667253.333333334</v>
      </c>
    </row>
    <row r="102" spans="1:15" ht="15" customHeight="1" x14ac:dyDescent="0.2">
      <c r="A102" s="1009" t="s">
        <v>938</v>
      </c>
      <c r="B102" s="1795">
        <v>5743.08</v>
      </c>
      <c r="C102" s="1206">
        <v>75.97</v>
      </c>
      <c r="D102" s="1206">
        <v>580.86</v>
      </c>
      <c r="E102" s="1206">
        <v>0</v>
      </c>
      <c r="F102" s="1206">
        <v>0</v>
      </c>
      <c r="G102" s="1206">
        <v>1169.1300000000001</v>
      </c>
      <c r="H102" s="1197">
        <v>4604.17</v>
      </c>
      <c r="I102" s="1198">
        <v>5773.3</v>
      </c>
      <c r="J102" s="1686">
        <v>5064.5870000000004</v>
      </c>
      <c r="K102" s="1206">
        <v>1.1000000000000001</v>
      </c>
      <c r="L102" s="2170" t="s">
        <v>624</v>
      </c>
      <c r="M102" s="1006">
        <v>12158464</v>
      </c>
      <c r="N102" s="1006">
        <v>15995090</v>
      </c>
      <c r="O102" s="1200">
        <v>9667253.333333334</v>
      </c>
    </row>
    <row r="103" spans="1:15" ht="15" customHeight="1" thickBot="1" x14ac:dyDescent="0.25">
      <c r="A103" s="1190" t="s">
        <v>398</v>
      </c>
      <c r="B103" s="1797">
        <v>4910.1899999999996</v>
      </c>
      <c r="C103" s="1796">
        <v>75.209999999999994</v>
      </c>
      <c r="D103" s="1796">
        <v>510.46999999999997</v>
      </c>
      <c r="E103" s="1796">
        <v>0</v>
      </c>
      <c r="F103" s="1796">
        <v>0</v>
      </c>
      <c r="G103" s="1206">
        <v>1011.7099999999996</v>
      </c>
      <c r="H103" s="1197">
        <v>3934.53</v>
      </c>
      <c r="I103" s="1198">
        <v>4946.24</v>
      </c>
      <c r="J103" s="1686">
        <v>4603.4000999999998</v>
      </c>
      <c r="K103" s="1796">
        <v>1.17</v>
      </c>
      <c r="L103" s="2170" t="s">
        <v>624</v>
      </c>
      <c r="M103" s="1006">
        <v>12158464</v>
      </c>
      <c r="N103" s="1006">
        <v>15995090</v>
      </c>
      <c r="O103" s="1200">
        <v>9667253.333333334</v>
      </c>
    </row>
    <row r="104" spans="1:15" ht="15" customHeight="1" thickBot="1" x14ac:dyDescent="0.25">
      <c r="A104" s="430" t="s">
        <v>939</v>
      </c>
      <c r="B104" s="1182">
        <v>144321.97</v>
      </c>
      <c r="C104" s="1182">
        <v>2155.19</v>
      </c>
      <c r="D104" s="1182">
        <v>12975.8</v>
      </c>
      <c r="E104" s="1181">
        <v>274.5</v>
      </c>
      <c r="F104" s="1181">
        <v>221</v>
      </c>
      <c r="G104" s="1181">
        <v>27335.449999999997</v>
      </c>
      <c r="H104" s="1181">
        <v>116781.31</v>
      </c>
      <c r="I104" s="1182">
        <v>144116.76</v>
      </c>
      <c r="J104" s="1182">
        <v>150901.97400000002</v>
      </c>
      <c r="K104" s="1182">
        <v>1.2921757257218645</v>
      </c>
      <c r="L104" s="1580" t="s">
        <v>624</v>
      </c>
      <c r="M104" s="1184">
        <v>12158464</v>
      </c>
      <c r="N104" s="1184">
        <v>15995090</v>
      </c>
      <c r="O104" s="536">
        <v>9667253.3333333321</v>
      </c>
    </row>
    <row r="105" spans="1:15" x14ac:dyDescent="0.2">
      <c r="A105" s="7" t="s">
        <v>1904</v>
      </c>
      <c r="B105" s="8"/>
      <c r="C105" s="8"/>
      <c r="D105" s="8"/>
      <c r="E105" s="9"/>
      <c r="F105" s="10"/>
      <c r="G105" s="11"/>
      <c r="H105" s="8"/>
      <c r="I105" s="264"/>
      <c r="J105" s="264"/>
      <c r="K105" s="264"/>
      <c r="L105" s="258"/>
      <c r="M105" s="259"/>
      <c r="N105" s="259"/>
      <c r="O105" s="259"/>
    </row>
    <row r="106" spans="1:15" x14ac:dyDescent="0.2">
      <c r="A106" s="421" t="s">
        <v>2041</v>
      </c>
      <c r="B106" s="246"/>
      <c r="C106" s="246"/>
      <c r="D106" s="1962"/>
      <c r="E106" s="42" t="s">
        <v>1740</v>
      </c>
      <c r="F106" s="246"/>
      <c r="I106" s="42" t="s">
        <v>1819</v>
      </c>
      <c r="J106" s="264"/>
      <c r="K106" s="266"/>
      <c r="L106" s="2221"/>
      <c r="M106" s="259"/>
      <c r="N106" s="259"/>
      <c r="O106" s="259"/>
    </row>
    <row r="107" spans="1:15" x14ac:dyDescent="0.2">
      <c r="A107" s="7" t="s">
        <v>1797</v>
      </c>
      <c r="C107" s="246"/>
      <c r="D107" s="246"/>
      <c r="E107" s="1963"/>
      <c r="F107" s="11"/>
      <c r="H107" s="249"/>
      <c r="I107" s="2443"/>
      <c r="J107" s="249"/>
      <c r="K107" s="264"/>
      <c r="L107" s="258"/>
      <c r="M107" s="259"/>
      <c r="N107" s="259"/>
      <c r="O107" s="259"/>
    </row>
    <row r="108" spans="1:15" x14ac:dyDescent="0.2">
      <c r="A108" s="7"/>
      <c r="B108" s="15"/>
      <c r="C108" s="2494"/>
      <c r="D108" s="2494"/>
      <c r="E108" s="2494"/>
      <c r="F108" s="2487"/>
      <c r="G108" s="15"/>
      <c r="H108" s="266"/>
      <c r="I108" s="266"/>
      <c r="J108" s="266"/>
      <c r="K108" s="266"/>
      <c r="L108" s="2495"/>
      <c r="M108" s="2494"/>
      <c r="N108" s="2494"/>
      <c r="O108" s="2494"/>
    </row>
    <row r="109" spans="1:15" ht="15" x14ac:dyDescent="0.25">
      <c r="A109" s="3054" t="s">
        <v>1930</v>
      </c>
      <c r="B109" s="3054"/>
      <c r="C109" s="3054"/>
      <c r="D109" s="3054"/>
      <c r="E109" s="3054"/>
      <c r="F109" s="3054"/>
      <c r="G109" s="3054"/>
      <c r="H109" s="3054"/>
      <c r="I109" s="3054"/>
      <c r="J109" s="3054"/>
      <c r="K109" s="3054"/>
      <c r="L109" s="3054"/>
      <c r="M109" s="3054"/>
      <c r="N109" s="3054"/>
      <c r="O109" s="3054"/>
    </row>
    <row r="110" spans="1:15" ht="13.5" thickBot="1" x14ac:dyDescent="0.25">
      <c r="A110" s="247" t="s">
        <v>941</v>
      </c>
      <c r="B110" s="247"/>
      <c r="C110" s="246"/>
      <c r="D110" s="246"/>
      <c r="E110" s="246"/>
      <c r="F110" s="246"/>
      <c r="G110" s="246"/>
      <c r="H110" s="249"/>
      <c r="I110" s="249"/>
      <c r="J110" s="249"/>
      <c r="K110" s="257"/>
      <c r="L110" s="258"/>
      <c r="M110" s="259"/>
      <c r="N110" s="259"/>
      <c r="O110" s="259"/>
    </row>
    <row r="111" spans="1:15" ht="15" customHeight="1" x14ac:dyDescent="0.2">
      <c r="A111" s="3055" t="s">
        <v>334</v>
      </c>
      <c r="B111" s="3058" t="s">
        <v>1931</v>
      </c>
      <c r="C111" s="3059"/>
      <c r="D111" s="3059"/>
      <c r="E111" s="3059"/>
      <c r="F111" s="3059"/>
      <c r="G111" s="3059"/>
      <c r="H111" s="3059"/>
      <c r="I111" s="3059"/>
      <c r="J111" s="3059"/>
      <c r="K111" s="3059"/>
      <c r="L111" s="3059"/>
      <c r="M111" s="3059"/>
      <c r="N111" s="3059"/>
      <c r="O111" s="3060"/>
    </row>
    <row r="112" spans="1:15" ht="15" customHeight="1" x14ac:dyDescent="0.2">
      <c r="A112" s="3056"/>
      <c r="B112" s="3061" t="s">
        <v>198</v>
      </c>
      <c r="C112" s="3061"/>
      <c r="D112" s="3061"/>
      <c r="E112" s="3061"/>
      <c r="F112" s="3061"/>
      <c r="G112" s="3061"/>
      <c r="H112" s="3061"/>
      <c r="I112" s="3061"/>
      <c r="J112" s="2319"/>
      <c r="K112" s="2319" t="s">
        <v>910</v>
      </c>
      <c r="L112" s="2319"/>
      <c r="M112" s="1172" t="s">
        <v>443</v>
      </c>
      <c r="N112" s="1172" t="s">
        <v>916</v>
      </c>
      <c r="O112" s="1177" t="s">
        <v>916</v>
      </c>
    </row>
    <row r="113" spans="1:15" ht="15" customHeight="1" x14ac:dyDescent="0.2">
      <c r="A113" s="3056"/>
      <c r="B113" s="2319" t="s">
        <v>439</v>
      </c>
      <c r="C113" s="2319"/>
      <c r="D113" s="3052" t="s">
        <v>1873</v>
      </c>
      <c r="E113" s="2319"/>
      <c r="F113" s="2319"/>
      <c r="G113" s="2319" t="s">
        <v>917</v>
      </c>
      <c r="H113" s="2319"/>
      <c r="I113" s="2319" t="s">
        <v>439</v>
      </c>
      <c r="J113" s="2350" t="s">
        <v>918</v>
      </c>
      <c r="K113" s="2350" t="s">
        <v>848</v>
      </c>
      <c r="L113" s="2350" t="s">
        <v>336</v>
      </c>
      <c r="M113" s="1173" t="s">
        <v>919</v>
      </c>
      <c r="N113" s="1173" t="s">
        <v>920</v>
      </c>
      <c r="O113" s="1178" t="s">
        <v>919</v>
      </c>
    </row>
    <row r="114" spans="1:15" ht="15" customHeight="1" x14ac:dyDescent="0.2">
      <c r="A114" s="3056"/>
      <c r="B114" s="2350" t="s">
        <v>922</v>
      </c>
      <c r="C114" s="2350" t="s">
        <v>924</v>
      </c>
      <c r="D114" s="3053"/>
      <c r="E114" s="2350" t="s">
        <v>873</v>
      </c>
      <c r="F114" s="2350" t="s">
        <v>923</v>
      </c>
      <c r="G114" s="2350" t="s">
        <v>925</v>
      </c>
      <c r="H114" s="2350" t="s">
        <v>842</v>
      </c>
      <c r="I114" s="2350" t="s">
        <v>841</v>
      </c>
      <c r="J114" s="2350" t="s">
        <v>926</v>
      </c>
      <c r="K114" s="2350" t="s">
        <v>927</v>
      </c>
      <c r="L114" s="2350" t="s">
        <v>342</v>
      </c>
      <c r="M114" s="1173" t="s">
        <v>928</v>
      </c>
      <c r="N114" s="1173" t="s">
        <v>929</v>
      </c>
      <c r="O114" s="1178" t="s">
        <v>930</v>
      </c>
    </row>
    <row r="115" spans="1:15" ht="15" customHeight="1" thickBot="1" x14ac:dyDescent="0.25">
      <c r="A115" s="3057"/>
      <c r="B115" s="1985">
        <v>44196</v>
      </c>
      <c r="C115" s="2351">
        <v>2021</v>
      </c>
      <c r="D115" s="2351">
        <v>2021</v>
      </c>
      <c r="E115" s="2351">
        <v>2021</v>
      </c>
      <c r="F115" s="2351">
        <v>2021</v>
      </c>
      <c r="G115" s="2351" t="s">
        <v>931</v>
      </c>
      <c r="H115" s="1176">
        <v>2021</v>
      </c>
      <c r="I115" s="1985">
        <v>44561</v>
      </c>
      <c r="J115" s="1985" t="s">
        <v>1932</v>
      </c>
      <c r="K115" s="1985" t="s">
        <v>1932</v>
      </c>
      <c r="L115" s="2351" t="s">
        <v>447</v>
      </c>
      <c r="M115" s="1175" t="s">
        <v>932</v>
      </c>
      <c r="N115" s="1175" t="s">
        <v>933</v>
      </c>
      <c r="O115" s="1179" t="s">
        <v>933</v>
      </c>
    </row>
    <row r="116" spans="1:15" ht="15" customHeight="1" x14ac:dyDescent="0.2">
      <c r="A116" s="1185" t="s">
        <v>358</v>
      </c>
      <c r="B116" s="1180">
        <v>3066.5</v>
      </c>
      <c r="C116" s="1180">
        <v>128</v>
      </c>
      <c r="D116" s="1180">
        <v>184</v>
      </c>
      <c r="E116" s="1180">
        <v>24</v>
      </c>
      <c r="F116" s="1180">
        <v>390</v>
      </c>
      <c r="G116" s="1180">
        <v>1154.25</v>
      </c>
      <c r="H116" s="1180">
        <v>1314.25</v>
      </c>
      <c r="I116" s="1180">
        <v>2780.5</v>
      </c>
      <c r="J116" s="1186">
        <v>8260.3485000000001</v>
      </c>
      <c r="K116" s="1590">
        <v>6.2852185657218946</v>
      </c>
      <c r="L116" s="404"/>
      <c r="M116" s="1188"/>
      <c r="N116" s="1188"/>
      <c r="O116" s="1189"/>
    </row>
    <row r="117" spans="1:15" ht="15" customHeight="1" x14ac:dyDescent="0.2">
      <c r="A117" s="1009" t="s">
        <v>359</v>
      </c>
      <c r="B117" s="1004">
        <v>849.1</v>
      </c>
      <c r="C117" s="1196">
        <v>8</v>
      </c>
      <c r="D117" s="1196">
        <v>110</v>
      </c>
      <c r="E117" s="1196">
        <v>0</v>
      </c>
      <c r="F117" s="1196">
        <v>0</v>
      </c>
      <c r="G117" s="1196">
        <v>467</v>
      </c>
      <c r="H117" s="1197">
        <v>272.10000000000002</v>
      </c>
      <c r="I117" s="1197">
        <v>857.1</v>
      </c>
      <c r="J117" s="1198">
        <v>1088.4000000000001</v>
      </c>
      <c r="K117" s="1206">
        <v>4</v>
      </c>
      <c r="L117" s="2137" t="s">
        <v>1125</v>
      </c>
      <c r="M117" s="1006">
        <v>3220000</v>
      </c>
      <c r="N117" s="1006">
        <v>13152505.400222221</v>
      </c>
      <c r="O117" s="1200">
        <v>14092262.979999999</v>
      </c>
    </row>
    <row r="118" spans="1:15" ht="15" customHeight="1" x14ac:dyDescent="0.2">
      <c r="A118" s="1009" t="s">
        <v>360</v>
      </c>
      <c r="B118" s="1004">
        <v>108</v>
      </c>
      <c r="C118" s="1196">
        <v>15</v>
      </c>
      <c r="D118" s="1196">
        <v>0</v>
      </c>
      <c r="E118" s="1196">
        <v>0</v>
      </c>
      <c r="F118" s="1196">
        <v>0</v>
      </c>
      <c r="G118" s="1196">
        <v>30.75</v>
      </c>
      <c r="H118" s="1197">
        <v>77.25</v>
      </c>
      <c r="I118" s="1197">
        <v>123</v>
      </c>
      <c r="J118" s="1198">
        <v>648.9</v>
      </c>
      <c r="K118" s="1206">
        <v>8.4</v>
      </c>
      <c r="L118" s="2137" t="s">
        <v>1125</v>
      </c>
      <c r="M118" s="1006">
        <v>3220000</v>
      </c>
      <c r="N118" s="1006">
        <v>13152505.400222221</v>
      </c>
      <c r="O118" s="1200">
        <v>14092262.979999999</v>
      </c>
    </row>
    <row r="119" spans="1:15" ht="15" customHeight="1" x14ac:dyDescent="0.2">
      <c r="A119" s="1009" t="s">
        <v>361</v>
      </c>
      <c r="B119" s="1004">
        <v>366</v>
      </c>
      <c r="C119" s="1196">
        <v>3</v>
      </c>
      <c r="D119" s="1196">
        <v>2</v>
      </c>
      <c r="E119" s="1196">
        <v>1</v>
      </c>
      <c r="F119" s="1196">
        <v>300</v>
      </c>
      <c r="G119" s="1196">
        <v>25</v>
      </c>
      <c r="H119" s="1197">
        <v>38</v>
      </c>
      <c r="I119" s="1197">
        <v>68</v>
      </c>
      <c r="J119" s="1198">
        <v>304</v>
      </c>
      <c r="K119" s="1206">
        <v>8</v>
      </c>
      <c r="L119" s="2137" t="s">
        <v>1125</v>
      </c>
      <c r="M119" s="1006">
        <v>3220000</v>
      </c>
      <c r="N119" s="1006">
        <v>13152505.400222221</v>
      </c>
      <c r="O119" s="1200">
        <v>14092262.979999999</v>
      </c>
    </row>
    <row r="120" spans="1:15" ht="15" customHeight="1" x14ac:dyDescent="0.2">
      <c r="A120" s="1009" t="s">
        <v>362</v>
      </c>
      <c r="B120" s="1004">
        <v>139.6</v>
      </c>
      <c r="C120" s="1196">
        <v>0</v>
      </c>
      <c r="D120" s="1196">
        <v>0</v>
      </c>
      <c r="E120" s="1196">
        <v>8</v>
      </c>
      <c r="F120" s="1196">
        <v>15</v>
      </c>
      <c r="G120" s="1196">
        <v>59.25</v>
      </c>
      <c r="H120" s="1197">
        <v>57.349999999999994</v>
      </c>
      <c r="I120" s="1197">
        <v>116.6</v>
      </c>
      <c r="J120" s="1198">
        <v>258.64849999999996</v>
      </c>
      <c r="K120" s="1206">
        <v>4.51</v>
      </c>
      <c r="L120" s="2137" t="s">
        <v>1125</v>
      </c>
      <c r="M120" s="1006">
        <v>3220000</v>
      </c>
      <c r="N120" s="1006">
        <v>13152505.400222221</v>
      </c>
      <c r="O120" s="1200">
        <v>14092262.979999999</v>
      </c>
    </row>
    <row r="121" spans="1:15" ht="15" customHeight="1" x14ac:dyDescent="0.2">
      <c r="A121" s="1009" t="s">
        <v>363</v>
      </c>
      <c r="B121" s="1004">
        <v>215</v>
      </c>
      <c r="C121" s="1196">
        <v>0</v>
      </c>
      <c r="D121" s="1196">
        <v>10</v>
      </c>
      <c r="E121" s="1196">
        <v>0</v>
      </c>
      <c r="F121" s="1196">
        <v>0</v>
      </c>
      <c r="G121" s="1196">
        <v>113.25</v>
      </c>
      <c r="H121" s="1197">
        <v>91.75</v>
      </c>
      <c r="I121" s="1197">
        <v>215</v>
      </c>
      <c r="J121" s="1198">
        <v>550.5</v>
      </c>
      <c r="K121" s="1206">
        <v>6</v>
      </c>
      <c r="L121" s="2137" t="s">
        <v>1125</v>
      </c>
      <c r="M121" s="1006">
        <v>3220000</v>
      </c>
      <c r="N121" s="1006">
        <v>13152505.400222221</v>
      </c>
      <c r="O121" s="1200">
        <v>14092262.979999999</v>
      </c>
    </row>
    <row r="122" spans="1:15" ht="15" customHeight="1" x14ac:dyDescent="0.2">
      <c r="A122" s="1009" t="s">
        <v>364</v>
      </c>
      <c r="B122" s="1004">
        <v>388.4</v>
      </c>
      <c r="C122" s="1196">
        <v>30</v>
      </c>
      <c r="D122" s="1196">
        <v>2</v>
      </c>
      <c r="E122" s="1196">
        <v>3</v>
      </c>
      <c r="F122" s="1196">
        <v>1</v>
      </c>
      <c r="G122" s="1196">
        <v>183.75</v>
      </c>
      <c r="H122" s="1197">
        <v>198.64999999999998</v>
      </c>
      <c r="I122" s="1197">
        <v>414.4</v>
      </c>
      <c r="J122" s="1198">
        <v>1390.5499999999997</v>
      </c>
      <c r="K122" s="1206">
        <v>7</v>
      </c>
      <c r="L122" s="2137" t="s">
        <v>1125</v>
      </c>
      <c r="M122" s="1006">
        <v>3220000</v>
      </c>
      <c r="N122" s="1006">
        <v>13152505.400222221</v>
      </c>
      <c r="O122" s="1200">
        <v>14092262.979999999</v>
      </c>
    </row>
    <row r="123" spans="1:15" ht="15" customHeight="1" x14ac:dyDescent="0.2">
      <c r="A123" s="1009" t="s">
        <v>934</v>
      </c>
      <c r="B123" s="1004">
        <v>18</v>
      </c>
      <c r="C123" s="1196">
        <v>2</v>
      </c>
      <c r="D123" s="1196">
        <v>0</v>
      </c>
      <c r="E123" s="1196">
        <v>0</v>
      </c>
      <c r="F123" s="1196">
        <v>0</v>
      </c>
      <c r="G123" s="1196">
        <v>10</v>
      </c>
      <c r="H123" s="1197">
        <v>8</v>
      </c>
      <c r="I123" s="1197">
        <v>20</v>
      </c>
      <c r="J123" s="1198">
        <v>56</v>
      </c>
      <c r="K123" s="1206">
        <v>7</v>
      </c>
      <c r="L123" s="2137" t="s">
        <v>1125</v>
      </c>
      <c r="M123" s="1006">
        <v>3220000</v>
      </c>
      <c r="N123" s="1006">
        <v>13152505.400222221</v>
      </c>
      <c r="O123" s="1200">
        <v>14092262.979999999</v>
      </c>
    </row>
    <row r="124" spans="1:15" ht="15" customHeight="1" x14ac:dyDescent="0.2">
      <c r="A124" s="1009" t="s">
        <v>366</v>
      </c>
      <c r="B124" s="1004">
        <v>166.39999999999998</v>
      </c>
      <c r="C124" s="1196">
        <v>4</v>
      </c>
      <c r="D124" s="1196">
        <v>25</v>
      </c>
      <c r="E124" s="1196">
        <v>0</v>
      </c>
      <c r="F124" s="1196">
        <v>0</v>
      </c>
      <c r="G124" s="1196">
        <v>31.5</v>
      </c>
      <c r="H124" s="1197">
        <v>109.89999999999998</v>
      </c>
      <c r="I124" s="1197">
        <v>170.39999999999998</v>
      </c>
      <c r="J124" s="1198">
        <v>549.49999999999989</v>
      </c>
      <c r="K124" s="1206">
        <v>5</v>
      </c>
      <c r="L124" s="2137" t="s">
        <v>1125</v>
      </c>
      <c r="M124" s="1006">
        <v>3220000</v>
      </c>
      <c r="N124" s="1006">
        <v>13152505.400222221</v>
      </c>
      <c r="O124" s="1200">
        <v>14092262.979999999</v>
      </c>
    </row>
    <row r="125" spans="1:15" ht="15" customHeight="1" x14ac:dyDescent="0.2">
      <c r="A125" s="1009" t="s">
        <v>935</v>
      </c>
      <c r="B125" s="1004">
        <v>204</v>
      </c>
      <c r="C125" s="1196">
        <v>7</v>
      </c>
      <c r="D125" s="1196">
        <v>0</v>
      </c>
      <c r="E125" s="1196">
        <v>2</v>
      </c>
      <c r="F125" s="1196">
        <v>5</v>
      </c>
      <c r="G125" s="1196">
        <v>78.5</v>
      </c>
      <c r="H125" s="1197">
        <v>118.5</v>
      </c>
      <c r="I125" s="1197">
        <v>204</v>
      </c>
      <c r="J125" s="1198">
        <v>1066.5</v>
      </c>
      <c r="K125" s="1206">
        <v>9</v>
      </c>
      <c r="L125" s="2137" t="s">
        <v>1125</v>
      </c>
      <c r="M125" s="1006">
        <v>3220000</v>
      </c>
      <c r="N125" s="1006">
        <v>13152505.400222221</v>
      </c>
      <c r="O125" s="1200">
        <v>14092262.979999999</v>
      </c>
    </row>
    <row r="126" spans="1:15" ht="15" customHeight="1" x14ac:dyDescent="0.2">
      <c r="A126" s="1009" t="s">
        <v>368</v>
      </c>
      <c r="B126" s="1004">
        <v>154</v>
      </c>
      <c r="C126" s="1196">
        <v>0</v>
      </c>
      <c r="D126" s="1196">
        <v>0</v>
      </c>
      <c r="E126" s="1196">
        <v>10</v>
      </c>
      <c r="F126" s="1196">
        <v>68</v>
      </c>
      <c r="G126" s="1196">
        <v>35.75</v>
      </c>
      <c r="H126" s="1197">
        <v>40.25</v>
      </c>
      <c r="I126" s="1197">
        <v>76</v>
      </c>
      <c r="J126" s="1198">
        <v>201.25</v>
      </c>
      <c r="K126" s="1206">
        <v>5</v>
      </c>
      <c r="L126" s="2137" t="s">
        <v>1125</v>
      </c>
      <c r="M126" s="1006">
        <v>3220000</v>
      </c>
      <c r="N126" s="1006">
        <v>13152505.400222221</v>
      </c>
      <c r="O126" s="1200">
        <v>14092262.979999999</v>
      </c>
    </row>
    <row r="127" spans="1:15" ht="15" customHeight="1" x14ac:dyDescent="0.2">
      <c r="A127" s="1009" t="s">
        <v>369</v>
      </c>
      <c r="B127" s="1004">
        <v>250</v>
      </c>
      <c r="C127" s="1196">
        <v>50</v>
      </c>
      <c r="D127" s="1196">
        <v>35</v>
      </c>
      <c r="E127" s="1196">
        <v>0</v>
      </c>
      <c r="F127" s="1196">
        <v>0</v>
      </c>
      <c r="G127" s="1196">
        <v>25</v>
      </c>
      <c r="H127" s="1197">
        <v>190</v>
      </c>
      <c r="I127" s="1197">
        <v>300</v>
      </c>
      <c r="J127" s="1198">
        <v>1254</v>
      </c>
      <c r="K127" s="1206">
        <v>6.6000000000000005</v>
      </c>
      <c r="L127" s="2137" t="s">
        <v>1125</v>
      </c>
      <c r="M127" s="1006">
        <v>3220000</v>
      </c>
      <c r="N127" s="1006">
        <v>13152505.400222221</v>
      </c>
      <c r="O127" s="1200">
        <v>14092262.979999999</v>
      </c>
    </row>
    <row r="128" spans="1:15" ht="15" customHeight="1" x14ac:dyDescent="0.2">
      <c r="A128" s="1009" t="s">
        <v>936</v>
      </c>
      <c r="B128" s="1004">
        <v>168</v>
      </c>
      <c r="C128" s="1196">
        <v>5</v>
      </c>
      <c r="D128" s="1196">
        <v>0</v>
      </c>
      <c r="E128" s="1196">
        <v>0</v>
      </c>
      <c r="F128" s="1196">
        <v>1</v>
      </c>
      <c r="G128" s="1196">
        <v>56.75</v>
      </c>
      <c r="H128" s="1197">
        <v>110.25</v>
      </c>
      <c r="I128" s="1197">
        <v>172</v>
      </c>
      <c r="J128" s="1198">
        <v>882</v>
      </c>
      <c r="K128" s="1206">
        <v>8</v>
      </c>
      <c r="L128" s="2137" t="s">
        <v>1125</v>
      </c>
      <c r="M128" s="1006">
        <v>3220000</v>
      </c>
      <c r="N128" s="1006">
        <v>13152505.400222221</v>
      </c>
      <c r="O128" s="1200">
        <v>14092262.979999999</v>
      </c>
    </row>
    <row r="129" spans="1:15" ht="15" customHeight="1" x14ac:dyDescent="0.2">
      <c r="A129" s="1009" t="s">
        <v>371</v>
      </c>
      <c r="B129" s="1004">
        <v>30</v>
      </c>
      <c r="C129" s="1196">
        <v>2.5</v>
      </c>
      <c r="D129" s="1196">
        <v>0</v>
      </c>
      <c r="E129" s="1196">
        <v>0</v>
      </c>
      <c r="F129" s="1196">
        <v>0</v>
      </c>
      <c r="G129" s="1196">
        <v>30</v>
      </c>
      <c r="H129" s="1197">
        <v>0</v>
      </c>
      <c r="I129" s="1197">
        <v>32.5</v>
      </c>
      <c r="J129" s="1198">
        <v>0</v>
      </c>
      <c r="K129" s="1206">
        <v>7.5</v>
      </c>
      <c r="L129" s="2137" t="s">
        <v>1125</v>
      </c>
      <c r="M129" s="1006">
        <v>3220000</v>
      </c>
      <c r="N129" s="1006">
        <v>13152505.400222221</v>
      </c>
      <c r="O129" s="1200">
        <v>14092262.979999999</v>
      </c>
    </row>
    <row r="130" spans="1:15" ht="15" customHeight="1" x14ac:dyDescent="0.2">
      <c r="A130" s="1009" t="s">
        <v>372</v>
      </c>
      <c r="B130" s="1003">
        <v>7.5</v>
      </c>
      <c r="C130" s="1196">
        <v>1.5</v>
      </c>
      <c r="D130" s="1196">
        <v>0</v>
      </c>
      <c r="E130" s="1196">
        <v>0</v>
      </c>
      <c r="F130" s="1196">
        <v>0</v>
      </c>
      <c r="G130" s="1196">
        <v>7.25</v>
      </c>
      <c r="H130" s="1197">
        <v>0.25</v>
      </c>
      <c r="I130" s="1197">
        <v>9</v>
      </c>
      <c r="J130" s="1198">
        <v>2.1</v>
      </c>
      <c r="K130" s="1206">
        <v>8.4</v>
      </c>
      <c r="L130" s="2137" t="s">
        <v>1125</v>
      </c>
      <c r="M130" s="1006">
        <v>3220000</v>
      </c>
      <c r="N130" s="1006">
        <v>13152505.400222221</v>
      </c>
      <c r="O130" s="1200">
        <v>14092262.979999999</v>
      </c>
    </row>
    <row r="131" spans="1:15" ht="15" customHeight="1" x14ac:dyDescent="0.2">
      <c r="A131" s="1009" t="s">
        <v>373</v>
      </c>
      <c r="B131" s="1003">
        <v>2.5</v>
      </c>
      <c r="C131" s="1196">
        <v>0</v>
      </c>
      <c r="D131" s="1196">
        <v>0</v>
      </c>
      <c r="E131" s="1196">
        <v>0</v>
      </c>
      <c r="F131" s="1196">
        <v>0</v>
      </c>
      <c r="G131" s="1196">
        <v>0.5</v>
      </c>
      <c r="H131" s="1197">
        <v>2</v>
      </c>
      <c r="I131" s="1197">
        <v>2.5</v>
      </c>
      <c r="J131" s="1198">
        <v>8</v>
      </c>
      <c r="K131" s="1206">
        <v>4</v>
      </c>
      <c r="L131" s="2137" t="s">
        <v>1125</v>
      </c>
      <c r="M131" s="1006">
        <v>3220000</v>
      </c>
      <c r="N131" s="1006">
        <v>13152505.400222221</v>
      </c>
      <c r="O131" s="1200">
        <v>14092262.979999999</v>
      </c>
    </row>
    <row r="132" spans="1:15" ht="15" customHeight="1" x14ac:dyDescent="0.2">
      <c r="A132" s="459" t="s">
        <v>937</v>
      </c>
      <c r="B132" s="1049">
        <v>917.75</v>
      </c>
      <c r="C132" s="1049">
        <v>43</v>
      </c>
      <c r="D132" s="1049">
        <v>29</v>
      </c>
      <c r="E132" s="1049">
        <v>0</v>
      </c>
      <c r="F132" s="1049">
        <v>0</v>
      </c>
      <c r="G132" s="1049">
        <v>405.5</v>
      </c>
      <c r="H132" s="1049">
        <v>483.25</v>
      </c>
      <c r="I132" s="1049">
        <v>960.75</v>
      </c>
      <c r="J132" s="1201">
        <v>3085.5749999999998</v>
      </c>
      <c r="K132" s="1201">
        <v>6.385049146404552</v>
      </c>
      <c r="L132" s="1203"/>
      <c r="M132" s="1043"/>
      <c r="N132" s="460"/>
      <c r="O132" s="461"/>
    </row>
    <row r="133" spans="1:15" ht="15" customHeight="1" x14ac:dyDescent="0.2">
      <c r="A133" s="1009" t="s">
        <v>375</v>
      </c>
      <c r="B133" s="1004">
        <v>439.5</v>
      </c>
      <c r="C133" s="1196">
        <v>38</v>
      </c>
      <c r="D133" s="1196">
        <v>24</v>
      </c>
      <c r="E133" s="1196">
        <v>0</v>
      </c>
      <c r="F133" s="1196">
        <v>0</v>
      </c>
      <c r="G133" s="1196">
        <v>227</v>
      </c>
      <c r="H133" s="1197">
        <v>188.5</v>
      </c>
      <c r="I133" s="1197">
        <v>477.5</v>
      </c>
      <c r="J133" s="1198">
        <v>1319.5</v>
      </c>
      <c r="K133" s="1206">
        <v>7</v>
      </c>
      <c r="L133" s="2137" t="s">
        <v>1125</v>
      </c>
      <c r="M133" s="1006">
        <v>3220000</v>
      </c>
      <c r="N133" s="1006">
        <v>13152505.400222221</v>
      </c>
      <c r="O133" s="1200">
        <v>14092262.979999999</v>
      </c>
    </row>
    <row r="134" spans="1:15" ht="15" customHeight="1" x14ac:dyDescent="0.2">
      <c r="A134" s="1009" t="s">
        <v>376</v>
      </c>
      <c r="B134" s="1004">
        <v>218.5</v>
      </c>
      <c r="C134" s="1196">
        <v>0</v>
      </c>
      <c r="D134" s="1196">
        <v>0</v>
      </c>
      <c r="E134" s="1196">
        <v>0</v>
      </c>
      <c r="F134" s="1196">
        <v>0</v>
      </c>
      <c r="G134" s="1196">
        <v>101.25</v>
      </c>
      <c r="H134" s="1197">
        <v>117.25</v>
      </c>
      <c r="I134" s="1197">
        <v>218.5</v>
      </c>
      <c r="J134" s="1198">
        <v>469</v>
      </c>
      <c r="K134" s="1206">
        <v>4</v>
      </c>
      <c r="L134" s="2137" t="s">
        <v>1125</v>
      </c>
      <c r="M134" s="1006">
        <v>3220000</v>
      </c>
      <c r="N134" s="1006">
        <v>13152505.400222221</v>
      </c>
      <c r="O134" s="1200">
        <v>14092262.979999999</v>
      </c>
    </row>
    <row r="135" spans="1:15" ht="15" customHeight="1" x14ac:dyDescent="0.2">
      <c r="A135" s="1009" t="s">
        <v>377</v>
      </c>
      <c r="B135" s="1004">
        <v>73</v>
      </c>
      <c r="C135" s="1196">
        <v>0</v>
      </c>
      <c r="D135" s="1196">
        <v>0</v>
      </c>
      <c r="E135" s="1196">
        <v>0</v>
      </c>
      <c r="F135" s="1196">
        <v>0</v>
      </c>
      <c r="G135" s="1196">
        <v>25.25</v>
      </c>
      <c r="H135" s="1197">
        <v>47.75</v>
      </c>
      <c r="I135" s="1197">
        <v>73</v>
      </c>
      <c r="J135" s="1198">
        <v>382</v>
      </c>
      <c r="K135" s="1206">
        <v>8</v>
      </c>
      <c r="L135" s="2137" t="s">
        <v>1125</v>
      </c>
      <c r="M135" s="1006">
        <v>3220000</v>
      </c>
      <c r="N135" s="1006">
        <v>13152505.400222221</v>
      </c>
      <c r="O135" s="1200">
        <v>14092262.979999999</v>
      </c>
    </row>
    <row r="136" spans="1:15" ht="15" customHeight="1" x14ac:dyDescent="0.2">
      <c r="A136" s="1009" t="s">
        <v>378</v>
      </c>
      <c r="B136" s="1004">
        <v>119.25</v>
      </c>
      <c r="C136" s="1196">
        <v>0</v>
      </c>
      <c r="D136" s="1196">
        <v>0</v>
      </c>
      <c r="E136" s="1196">
        <v>0</v>
      </c>
      <c r="F136" s="1196">
        <v>0</v>
      </c>
      <c r="G136" s="1196">
        <v>39.75</v>
      </c>
      <c r="H136" s="1197">
        <v>79.5</v>
      </c>
      <c r="I136" s="1197">
        <v>119.25</v>
      </c>
      <c r="J136" s="1198">
        <v>397.5</v>
      </c>
      <c r="K136" s="1206">
        <v>5</v>
      </c>
      <c r="L136" s="2137" t="s">
        <v>1125</v>
      </c>
      <c r="M136" s="1006">
        <v>3220000</v>
      </c>
      <c r="N136" s="1006">
        <v>13152505.400222221</v>
      </c>
      <c r="O136" s="1200">
        <v>14092262.979999999</v>
      </c>
    </row>
    <row r="137" spans="1:15" ht="15" customHeight="1" x14ac:dyDescent="0.2">
      <c r="A137" s="1009" t="s">
        <v>379</v>
      </c>
      <c r="B137" s="1004">
        <v>67.5</v>
      </c>
      <c r="C137" s="1196">
        <v>5</v>
      </c>
      <c r="D137" s="1196">
        <v>5</v>
      </c>
      <c r="E137" s="1196">
        <v>0</v>
      </c>
      <c r="F137" s="1196">
        <v>0</v>
      </c>
      <c r="G137" s="1196">
        <v>12.25</v>
      </c>
      <c r="H137" s="1197">
        <v>50.25</v>
      </c>
      <c r="I137" s="1197">
        <v>72.5</v>
      </c>
      <c r="J137" s="1198">
        <v>517.57500000000005</v>
      </c>
      <c r="K137" s="1206">
        <v>10.3</v>
      </c>
      <c r="L137" s="2137" t="s">
        <v>1125</v>
      </c>
      <c r="M137" s="1006">
        <v>3220000</v>
      </c>
      <c r="N137" s="1006">
        <v>13152505.400222221</v>
      </c>
      <c r="O137" s="1200">
        <v>14092262.979999999</v>
      </c>
    </row>
    <row r="138" spans="1:15" ht="15" customHeight="1" x14ac:dyDescent="0.2">
      <c r="A138" s="1205" t="s">
        <v>380</v>
      </c>
      <c r="B138" s="1049">
        <v>806.7</v>
      </c>
      <c r="C138" s="1049">
        <v>33</v>
      </c>
      <c r="D138" s="1049">
        <v>5.3</v>
      </c>
      <c r="E138" s="1049">
        <v>5.343</v>
      </c>
      <c r="F138" s="1049">
        <v>13</v>
      </c>
      <c r="G138" s="1049">
        <v>252.5</v>
      </c>
      <c r="H138" s="1049">
        <v>530.55700000000002</v>
      </c>
      <c r="I138" s="1049">
        <v>821.35699999999997</v>
      </c>
      <c r="J138" s="1201">
        <v>3731.8708554216869</v>
      </c>
      <c r="K138" s="1201">
        <v>7.0338735619767281</v>
      </c>
      <c r="L138" s="1203"/>
      <c r="M138" s="1043"/>
      <c r="N138" s="460"/>
      <c r="O138" s="461"/>
    </row>
    <row r="139" spans="1:15" ht="15" customHeight="1" x14ac:dyDescent="0.2">
      <c r="A139" s="1009" t="s">
        <v>381</v>
      </c>
      <c r="B139" s="1004">
        <v>95</v>
      </c>
      <c r="C139" s="1196">
        <v>12</v>
      </c>
      <c r="D139" s="1196">
        <v>0</v>
      </c>
      <c r="E139" s="1196">
        <v>1</v>
      </c>
      <c r="F139" s="1196">
        <v>0</v>
      </c>
      <c r="G139" s="1196">
        <v>29.75</v>
      </c>
      <c r="H139" s="1197">
        <v>64.25</v>
      </c>
      <c r="I139" s="1197">
        <v>106</v>
      </c>
      <c r="J139" s="1198">
        <v>449.75</v>
      </c>
      <c r="K139" s="1206">
        <v>7</v>
      </c>
      <c r="L139" s="2137" t="s">
        <v>1125</v>
      </c>
      <c r="M139" s="1006">
        <v>3220000</v>
      </c>
      <c r="N139" s="1006">
        <v>13152505.400222221</v>
      </c>
      <c r="O139" s="1200">
        <v>14092262.979999999</v>
      </c>
    </row>
    <row r="140" spans="1:15" ht="15" customHeight="1" x14ac:dyDescent="0.2">
      <c r="A140" s="1009" t="s">
        <v>382</v>
      </c>
      <c r="B140" s="1004">
        <v>24.7</v>
      </c>
      <c r="C140" s="1196">
        <v>2</v>
      </c>
      <c r="D140" s="1196">
        <v>0.3</v>
      </c>
      <c r="E140" s="1196">
        <v>1.343</v>
      </c>
      <c r="F140" s="1196">
        <v>0</v>
      </c>
      <c r="G140" s="1196">
        <v>3.5</v>
      </c>
      <c r="H140" s="1197">
        <v>19.556999999999999</v>
      </c>
      <c r="I140" s="1197">
        <v>25.356999999999999</v>
      </c>
      <c r="J140" s="1198">
        <v>215.12699999999998</v>
      </c>
      <c r="K140" s="1206">
        <v>11</v>
      </c>
      <c r="L140" s="2137" t="s">
        <v>1125</v>
      </c>
      <c r="M140" s="1006">
        <v>3220000</v>
      </c>
      <c r="N140" s="1006">
        <v>13152505.400222221</v>
      </c>
      <c r="O140" s="1200">
        <v>14092262.979999999</v>
      </c>
    </row>
    <row r="141" spans="1:15" ht="15" customHeight="1" x14ac:dyDescent="0.2">
      <c r="A141" s="1009" t="s">
        <v>383</v>
      </c>
      <c r="B141" s="1004">
        <v>45.5</v>
      </c>
      <c r="C141" s="1196">
        <v>5</v>
      </c>
      <c r="D141" s="1196">
        <v>0</v>
      </c>
      <c r="E141" s="1196">
        <v>0</v>
      </c>
      <c r="F141" s="1196">
        <v>0</v>
      </c>
      <c r="G141" s="1196">
        <v>2</v>
      </c>
      <c r="H141" s="1197">
        <v>43.5</v>
      </c>
      <c r="I141" s="1197">
        <v>50.5</v>
      </c>
      <c r="J141" s="1198">
        <v>348</v>
      </c>
      <c r="K141" s="1206">
        <v>8</v>
      </c>
      <c r="L141" s="2137" t="s">
        <v>1125</v>
      </c>
      <c r="M141" s="1006">
        <v>3220000</v>
      </c>
      <c r="N141" s="1006">
        <v>13152505.400222221</v>
      </c>
      <c r="O141" s="1200">
        <v>14092262.979999999</v>
      </c>
    </row>
    <row r="142" spans="1:15" ht="15" customHeight="1" x14ac:dyDescent="0.2">
      <c r="A142" s="1009" t="s">
        <v>384</v>
      </c>
      <c r="B142" s="1004">
        <v>185.5</v>
      </c>
      <c r="C142" s="1196">
        <v>6</v>
      </c>
      <c r="D142" s="1196">
        <v>0</v>
      </c>
      <c r="E142" s="1196">
        <v>0</v>
      </c>
      <c r="F142" s="1196">
        <v>12</v>
      </c>
      <c r="G142" s="1196">
        <v>66.25</v>
      </c>
      <c r="H142" s="1197">
        <v>107.25</v>
      </c>
      <c r="I142" s="1197">
        <v>179.5</v>
      </c>
      <c r="J142" s="1198">
        <v>566.28</v>
      </c>
      <c r="K142" s="1206">
        <v>5.28</v>
      </c>
      <c r="L142" s="2137" t="s">
        <v>1125</v>
      </c>
      <c r="M142" s="1006">
        <v>3220000</v>
      </c>
      <c r="N142" s="1006">
        <v>13152505.400222221</v>
      </c>
      <c r="O142" s="1200">
        <v>14092262.979999999</v>
      </c>
    </row>
    <row r="143" spans="1:15" ht="15" customHeight="1" x14ac:dyDescent="0.2">
      <c r="A143" s="1009" t="s">
        <v>385</v>
      </c>
      <c r="B143" s="1004">
        <v>57</v>
      </c>
      <c r="C143" s="1196">
        <v>0</v>
      </c>
      <c r="D143" s="1196">
        <v>0</v>
      </c>
      <c r="E143" s="1196">
        <v>0</v>
      </c>
      <c r="F143" s="1196">
        <v>0</v>
      </c>
      <c r="G143" s="1196">
        <v>10.5</v>
      </c>
      <c r="H143" s="1197">
        <v>46.5</v>
      </c>
      <c r="I143" s="1197">
        <v>57</v>
      </c>
      <c r="J143" s="1198">
        <v>604.5</v>
      </c>
      <c r="K143" s="1206">
        <v>13</v>
      </c>
      <c r="L143" s="2137" t="s">
        <v>1125</v>
      </c>
      <c r="M143" s="1006">
        <v>3220000</v>
      </c>
      <c r="N143" s="1006">
        <v>13152505.400222221</v>
      </c>
      <c r="O143" s="1200">
        <v>14092262.979999999</v>
      </c>
    </row>
    <row r="144" spans="1:15" ht="15" customHeight="1" x14ac:dyDescent="0.2">
      <c r="A144" s="1009" t="s">
        <v>386</v>
      </c>
      <c r="B144" s="1004">
        <v>117</v>
      </c>
      <c r="C144" s="1196">
        <v>8</v>
      </c>
      <c r="D144" s="1196">
        <v>5</v>
      </c>
      <c r="E144" s="1196">
        <v>1</v>
      </c>
      <c r="F144" s="1196">
        <v>1</v>
      </c>
      <c r="G144" s="1196">
        <v>60.25</v>
      </c>
      <c r="H144" s="1197">
        <v>49.75</v>
      </c>
      <c r="I144" s="1197">
        <v>123</v>
      </c>
      <c r="J144" s="1198">
        <v>348.25</v>
      </c>
      <c r="K144" s="1206">
        <v>7</v>
      </c>
      <c r="L144" s="2137" t="s">
        <v>1125</v>
      </c>
      <c r="M144" s="1006">
        <v>3220000</v>
      </c>
      <c r="N144" s="1006">
        <v>13152505.400222221</v>
      </c>
      <c r="O144" s="1200">
        <v>14092262.979999999</v>
      </c>
    </row>
    <row r="145" spans="1:15" ht="15" customHeight="1" x14ac:dyDescent="0.2">
      <c r="A145" s="1009" t="s">
        <v>387</v>
      </c>
      <c r="B145" s="1004">
        <v>83</v>
      </c>
      <c r="C145" s="1196">
        <v>0</v>
      </c>
      <c r="D145" s="1196">
        <v>0</v>
      </c>
      <c r="E145" s="1196">
        <v>0</v>
      </c>
      <c r="F145" s="1196">
        <v>0</v>
      </c>
      <c r="G145" s="1196">
        <v>22.25</v>
      </c>
      <c r="H145" s="1197">
        <v>60.75</v>
      </c>
      <c r="I145" s="1197">
        <v>83</v>
      </c>
      <c r="J145" s="1198">
        <v>365.96385542168679</v>
      </c>
      <c r="K145" s="1206">
        <v>6.024096385542169</v>
      </c>
      <c r="L145" s="2137" t="s">
        <v>1125</v>
      </c>
      <c r="M145" s="1006">
        <v>3220000</v>
      </c>
      <c r="N145" s="1006">
        <v>13152505.400222221</v>
      </c>
      <c r="O145" s="1200">
        <v>14092262.979999999</v>
      </c>
    </row>
    <row r="146" spans="1:15" ht="15" customHeight="1" x14ac:dyDescent="0.2">
      <c r="A146" s="1009" t="s">
        <v>388</v>
      </c>
      <c r="B146" s="1004">
        <v>199</v>
      </c>
      <c r="C146" s="1196">
        <v>0</v>
      </c>
      <c r="D146" s="1196">
        <v>0</v>
      </c>
      <c r="E146" s="1196">
        <v>2</v>
      </c>
      <c r="F146" s="1196">
        <v>0</v>
      </c>
      <c r="G146" s="1196">
        <v>58</v>
      </c>
      <c r="H146" s="1197">
        <v>139</v>
      </c>
      <c r="I146" s="1197">
        <v>197</v>
      </c>
      <c r="J146" s="1198">
        <v>834</v>
      </c>
      <c r="K146" s="1206">
        <v>6</v>
      </c>
      <c r="L146" s="2137" t="s">
        <v>1125</v>
      </c>
      <c r="M146" s="1006">
        <v>3220000</v>
      </c>
      <c r="N146" s="1006">
        <v>13152505.400222221</v>
      </c>
      <c r="O146" s="1200">
        <v>14092262.979999999</v>
      </c>
    </row>
    <row r="147" spans="1:15" ht="15" customHeight="1" x14ac:dyDescent="0.2">
      <c r="A147" s="1205" t="s">
        <v>389</v>
      </c>
      <c r="B147" s="1049">
        <v>9475.7000000000007</v>
      </c>
      <c r="C147" s="1049">
        <v>117.5</v>
      </c>
      <c r="D147" s="1049">
        <v>462</v>
      </c>
      <c r="E147" s="1049">
        <v>6</v>
      </c>
      <c r="F147" s="1049">
        <v>59</v>
      </c>
      <c r="G147" s="1049">
        <v>5249.35</v>
      </c>
      <c r="H147" s="1049">
        <v>3699.3500000000004</v>
      </c>
      <c r="I147" s="1049">
        <v>9528.2000000000007</v>
      </c>
      <c r="J147" s="1201">
        <v>39158.100000000006</v>
      </c>
      <c r="K147" s="1201">
        <v>10.585129820103532</v>
      </c>
      <c r="L147" s="1203"/>
      <c r="M147" s="1043"/>
      <c r="N147" s="460"/>
      <c r="O147" s="461"/>
    </row>
    <row r="148" spans="1:15" ht="15" customHeight="1" x14ac:dyDescent="0.2">
      <c r="A148" s="1009" t="s">
        <v>390</v>
      </c>
      <c r="B148" s="1004">
        <v>387.6</v>
      </c>
      <c r="C148" s="1196">
        <v>0</v>
      </c>
      <c r="D148" s="1196">
        <v>0</v>
      </c>
      <c r="E148" s="1196">
        <v>0</v>
      </c>
      <c r="F148" s="1196">
        <v>50</v>
      </c>
      <c r="G148" s="1196">
        <v>330.6</v>
      </c>
      <c r="H148" s="1197">
        <v>7</v>
      </c>
      <c r="I148" s="1197">
        <v>337.6</v>
      </c>
      <c r="J148" s="1198">
        <v>70</v>
      </c>
      <c r="K148" s="1206">
        <v>10</v>
      </c>
      <c r="L148" s="2137" t="s">
        <v>1125</v>
      </c>
      <c r="M148" s="1006">
        <v>3220000</v>
      </c>
      <c r="N148" s="1006">
        <v>13152505.400222221</v>
      </c>
      <c r="O148" s="1200">
        <v>14092262.979999999</v>
      </c>
    </row>
    <row r="149" spans="1:15" ht="15" customHeight="1" x14ac:dyDescent="0.2">
      <c r="A149" s="1009" t="s">
        <v>391</v>
      </c>
      <c r="B149" s="1004">
        <v>321.8</v>
      </c>
      <c r="C149" s="1196">
        <v>10</v>
      </c>
      <c r="D149" s="1196">
        <v>0</v>
      </c>
      <c r="E149" s="1196">
        <v>0</v>
      </c>
      <c r="F149" s="1196">
        <v>0</v>
      </c>
      <c r="G149" s="1196">
        <v>191.75</v>
      </c>
      <c r="H149" s="1197">
        <v>130.05000000000001</v>
      </c>
      <c r="I149" s="1197">
        <v>331.8</v>
      </c>
      <c r="J149" s="1198">
        <v>780.30000000000007</v>
      </c>
      <c r="K149" s="1206">
        <v>6</v>
      </c>
      <c r="L149" s="2137" t="s">
        <v>1125</v>
      </c>
      <c r="M149" s="1006">
        <v>3220000</v>
      </c>
      <c r="N149" s="1006">
        <v>13152505.400222221</v>
      </c>
      <c r="O149" s="1200">
        <v>14092262.979999999</v>
      </c>
    </row>
    <row r="150" spans="1:15" ht="15" customHeight="1" x14ac:dyDescent="0.2">
      <c r="A150" s="1009" t="s">
        <v>392</v>
      </c>
      <c r="B150" s="1004">
        <v>28.5</v>
      </c>
      <c r="C150" s="1196">
        <v>1.5</v>
      </c>
      <c r="D150" s="1196">
        <v>0</v>
      </c>
      <c r="E150" s="1196">
        <v>0</v>
      </c>
      <c r="F150" s="1196">
        <v>0</v>
      </c>
      <c r="G150" s="1196">
        <v>7.5</v>
      </c>
      <c r="H150" s="1197">
        <v>21</v>
      </c>
      <c r="I150" s="1197">
        <v>30</v>
      </c>
      <c r="J150" s="1198">
        <v>147</v>
      </c>
      <c r="K150" s="1206">
        <v>7</v>
      </c>
      <c r="L150" s="2137" t="s">
        <v>1125</v>
      </c>
      <c r="M150" s="1006">
        <v>3220000</v>
      </c>
      <c r="N150" s="1006">
        <v>13152505.400222221</v>
      </c>
      <c r="O150" s="1200">
        <v>14092262.979999999</v>
      </c>
    </row>
    <row r="151" spans="1:15" ht="15" customHeight="1" x14ac:dyDescent="0.2">
      <c r="A151" s="1009" t="s">
        <v>393</v>
      </c>
      <c r="B151" s="1004">
        <v>4795.8</v>
      </c>
      <c r="C151" s="1196">
        <v>50</v>
      </c>
      <c r="D151" s="1196">
        <v>0</v>
      </c>
      <c r="E151" s="1196">
        <v>0</v>
      </c>
      <c r="F151" s="1196">
        <v>0</v>
      </c>
      <c r="G151" s="1196">
        <v>2323</v>
      </c>
      <c r="H151" s="1197">
        <v>2472.8000000000002</v>
      </c>
      <c r="I151" s="1197">
        <v>4845.8</v>
      </c>
      <c r="J151" s="1198">
        <v>27200.800000000003</v>
      </c>
      <c r="K151" s="1206">
        <v>11</v>
      </c>
      <c r="L151" s="2137" t="s">
        <v>1125</v>
      </c>
      <c r="M151" s="1006">
        <v>3220000</v>
      </c>
      <c r="N151" s="1006">
        <v>13152505.400222221</v>
      </c>
      <c r="O151" s="1200">
        <v>14092262.979999999</v>
      </c>
    </row>
    <row r="152" spans="1:15" ht="15" customHeight="1" x14ac:dyDescent="0.2">
      <c r="A152" s="1009" t="s">
        <v>394</v>
      </c>
      <c r="B152" s="1004">
        <v>69</v>
      </c>
      <c r="C152" s="1196">
        <v>9</v>
      </c>
      <c r="D152" s="1196">
        <v>17</v>
      </c>
      <c r="E152" s="1196">
        <v>1</v>
      </c>
      <c r="F152" s="1196">
        <v>3</v>
      </c>
      <c r="G152" s="1196">
        <v>23.5</v>
      </c>
      <c r="H152" s="1197">
        <v>24.5</v>
      </c>
      <c r="I152" s="1197">
        <v>74</v>
      </c>
      <c r="J152" s="1198">
        <v>294</v>
      </c>
      <c r="K152" s="1206">
        <v>12</v>
      </c>
      <c r="L152" s="2137" t="s">
        <v>1125</v>
      </c>
      <c r="M152" s="1006">
        <v>3220000</v>
      </c>
      <c r="N152" s="1006">
        <v>13152505.400222221</v>
      </c>
      <c r="O152" s="1200">
        <v>14092262.979999999</v>
      </c>
    </row>
    <row r="153" spans="1:15" ht="15" customHeight="1" x14ac:dyDescent="0.2">
      <c r="A153" s="1009" t="s">
        <v>395</v>
      </c>
      <c r="B153" s="1004">
        <v>53</v>
      </c>
      <c r="C153" s="1196">
        <v>0</v>
      </c>
      <c r="D153" s="1196">
        <v>0</v>
      </c>
      <c r="E153" s="1196">
        <v>0</v>
      </c>
      <c r="F153" s="1196">
        <v>0</v>
      </c>
      <c r="G153" s="1196">
        <v>13</v>
      </c>
      <c r="H153" s="1197">
        <v>40</v>
      </c>
      <c r="I153" s="1197">
        <v>53</v>
      </c>
      <c r="J153" s="1198">
        <v>440</v>
      </c>
      <c r="K153" s="1206">
        <v>11</v>
      </c>
      <c r="L153" s="2137" t="s">
        <v>1125</v>
      </c>
      <c r="M153" s="1006">
        <v>3220000</v>
      </c>
      <c r="N153" s="1006">
        <v>13152505.400222221</v>
      </c>
      <c r="O153" s="1200">
        <v>14092262.979999999</v>
      </c>
    </row>
    <row r="154" spans="1:15" ht="15" customHeight="1" x14ac:dyDescent="0.2">
      <c r="A154" s="1009" t="s">
        <v>396</v>
      </c>
      <c r="B154" s="1004">
        <v>131</v>
      </c>
      <c r="C154" s="1196">
        <v>30</v>
      </c>
      <c r="D154" s="1196">
        <v>10</v>
      </c>
      <c r="E154" s="1196">
        <v>5</v>
      </c>
      <c r="F154" s="1196">
        <v>4</v>
      </c>
      <c r="G154" s="1196">
        <v>2</v>
      </c>
      <c r="H154" s="1197">
        <v>110</v>
      </c>
      <c r="I154" s="2373">
        <v>152</v>
      </c>
      <c r="J154" s="2369">
        <v>1320</v>
      </c>
      <c r="K154" s="1206">
        <v>12</v>
      </c>
      <c r="L154" s="2137" t="s">
        <v>1125</v>
      </c>
      <c r="M154" s="1006">
        <v>3220000</v>
      </c>
      <c r="N154" s="1006">
        <v>13152505.400222221</v>
      </c>
      <c r="O154" s="1200">
        <v>14092262.979999999</v>
      </c>
    </row>
    <row r="155" spans="1:15" ht="15" customHeight="1" x14ac:dyDescent="0.2">
      <c r="A155" s="1009" t="s">
        <v>938</v>
      </c>
      <c r="B155" s="1004">
        <v>3653</v>
      </c>
      <c r="C155" s="1196">
        <v>16</v>
      </c>
      <c r="D155" s="1196">
        <v>435</v>
      </c>
      <c r="E155" s="1196">
        <v>0</v>
      </c>
      <c r="F155" s="1196">
        <v>0</v>
      </c>
      <c r="G155" s="1196">
        <v>2358</v>
      </c>
      <c r="H155" s="1197">
        <v>860</v>
      </c>
      <c r="I155" s="1197">
        <v>3669</v>
      </c>
      <c r="J155" s="1198">
        <v>8600</v>
      </c>
      <c r="K155" s="1206">
        <v>10</v>
      </c>
      <c r="L155" s="2137" t="s">
        <v>1125</v>
      </c>
      <c r="M155" s="1006">
        <v>3220000</v>
      </c>
      <c r="N155" s="1006">
        <v>13152505.400222221</v>
      </c>
      <c r="O155" s="1200">
        <v>14092262.979999999</v>
      </c>
    </row>
    <row r="156" spans="1:15" ht="15" customHeight="1" thickBot="1" x14ac:dyDescent="0.25">
      <c r="A156" s="1190" t="s">
        <v>398</v>
      </c>
      <c r="B156" s="1584">
        <v>36</v>
      </c>
      <c r="C156" s="1191">
        <v>1</v>
      </c>
      <c r="D156" s="1191">
        <v>0</v>
      </c>
      <c r="E156" s="1191">
        <v>0</v>
      </c>
      <c r="F156" s="1191">
        <v>2</v>
      </c>
      <c r="G156" s="1196">
        <v>0</v>
      </c>
      <c r="H156" s="1197">
        <v>34</v>
      </c>
      <c r="I156" s="1197">
        <v>35</v>
      </c>
      <c r="J156" s="1581">
        <v>306</v>
      </c>
      <c r="K156" s="1206">
        <v>9</v>
      </c>
      <c r="L156" s="2137" t="s">
        <v>1125</v>
      </c>
      <c r="M156" s="1006">
        <v>3220000</v>
      </c>
      <c r="N156" s="1006">
        <v>13152505.400222221</v>
      </c>
      <c r="O156" s="1200">
        <v>14092262.979999999</v>
      </c>
    </row>
    <row r="157" spans="1:15" ht="15" customHeight="1" thickBot="1" x14ac:dyDescent="0.25">
      <c r="A157" s="430" t="s">
        <v>939</v>
      </c>
      <c r="B157" s="1181">
        <v>14266.650000000001</v>
      </c>
      <c r="C157" s="1181">
        <v>321.5</v>
      </c>
      <c r="D157" s="1181">
        <v>680.3</v>
      </c>
      <c r="E157" s="1181">
        <v>35.343000000000004</v>
      </c>
      <c r="F157" s="1181">
        <v>462</v>
      </c>
      <c r="G157" s="1181">
        <v>7061.6</v>
      </c>
      <c r="H157" s="1181">
        <v>6027.4070000000002</v>
      </c>
      <c r="I157" s="1181">
        <v>14090.807000000001</v>
      </c>
      <c r="J157" s="1182">
        <v>54235.894355421697</v>
      </c>
      <c r="K157" s="1182">
        <v>8.9982133868546956</v>
      </c>
      <c r="L157" s="1580" t="s">
        <v>1125</v>
      </c>
      <c r="M157" s="1184">
        <v>3219999.9999999995</v>
      </c>
      <c r="N157" s="1184">
        <v>13152505.400222216</v>
      </c>
      <c r="O157" s="536">
        <v>14092262.98</v>
      </c>
    </row>
    <row r="158" spans="1:15" x14ac:dyDescent="0.2">
      <c r="A158" s="7" t="s">
        <v>1904</v>
      </c>
      <c r="B158" s="8"/>
      <c r="C158" s="8"/>
      <c r="D158" s="8"/>
      <c r="E158" s="9"/>
      <c r="F158" s="10"/>
      <c r="G158" s="11"/>
      <c r="H158" s="8"/>
      <c r="I158" s="249"/>
      <c r="J158" s="249"/>
      <c r="K158" s="257"/>
      <c r="L158" s="258"/>
      <c r="M158" s="259"/>
      <c r="N158" s="259"/>
      <c r="O158" s="259"/>
    </row>
    <row r="159" spans="1:15" x14ac:dyDescent="0.2">
      <c r="A159" s="260" t="s">
        <v>1596</v>
      </c>
      <c r="B159" s="2494"/>
      <c r="C159" s="2494"/>
      <c r="D159" s="2494"/>
      <c r="E159" s="2494"/>
      <c r="F159" s="2494"/>
      <c r="G159" s="2494"/>
      <c r="H159" s="2494"/>
      <c r="I159" s="2494"/>
      <c r="J159" s="266"/>
      <c r="K159" s="266"/>
      <c r="L159" s="2495"/>
      <c r="M159" s="2494"/>
      <c r="N159" s="2494"/>
      <c r="O159" s="2494"/>
    </row>
    <row r="160" spans="1:15" x14ac:dyDescent="0.2">
      <c r="B160" s="246"/>
      <c r="C160" s="246"/>
      <c r="D160" s="246"/>
      <c r="E160" s="246"/>
      <c r="F160" s="246"/>
      <c r="G160" s="246"/>
      <c r="H160" s="249"/>
      <c r="I160" s="249"/>
      <c r="J160" s="249"/>
      <c r="K160" s="257"/>
      <c r="L160" s="258"/>
      <c r="M160" s="259"/>
      <c r="N160" s="259"/>
      <c r="O160" s="259"/>
    </row>
    <row r="161" spans="1:15" x14ac:dyDescent="0.2">
      <c r="B161" s="246"/>
      <c r="C161" s="246"/>
      <c r="D161" s="246"/>
      <c r="E161" s="246"/>
      <c r="F161" s="246"/>
      <c r="G161" s="246"/>
      <c r="H161" s="249"/>
      <c r="I161" s="249"/>
      <c r="J161" s="249"/>
      <c r="K161" s="257"/>
      <c r="L161" s="258"/>
      <c r="M161" s="259"/>
      <c r="N161" s="259"/>
      <c r="O161" s="259"/>
    </row>
    <row r="162" spans="1:15" ht="15" x14ac:dyDescent="0.25">
      <c r="A162" s="3054" t="s">
        <v>1930</v>
      </c>
      <c r="B162" s="3054"/>
      <c r="C162" s="3054"/>
      <c r="D162" s="3054"/>
      <c r="E162" s="3054"/>
      <c r="F162" s="3054"/>
      <c r="G162" s="3054"/>
      <c r="H162" s="3054"/>
      <c r="I162" s="3054"/>
      <c r="J162" s="3054"/>
      <c r="K162" s="3054"/>
      <c r="L162" s="3054"/>
      <c r="M162" s="3054"/>
      <c r="N162" s="3054"/>
      <c r="O162" s="3054"/>
    </row>
    <row r="163" spans="1:15" ht="13.5" thickBot="1" x14ac:dyDescent="0.25">
      <c r="A163" s="2000" t="s">
        <v>1830</v>
      </c>
      <c r="B163" s="263"/>
      <c r="C163" s="259"/>
      <c r="D163" s="259"/>
      <c r="E163" s="259"/>
      <c r="F163" s="259"/>
      <c r="G163" s="259"/>
      <c r="H163" s="257"/>
      <c r="I163" s="257"/>
      <c r="J163" s="257"/>
      <c r="K163" s="257"/>
      <c r="L163" s="258"/>
      <c r="M163" s="259"/>
      <c r="N163" s="259"/>
      <c r="O163" s="259"/>
    </row>
    <row r="164" spans="1:15" ht="15" customHeight="1" x14ac:dyDescent="0.2">
      <c r="A164" s="3055" t="s">
        <v>334</v>
      </c>
      <c r="B164" s="3058" t="s">
        <v>1931</v>
      </c>
      <c r="C164" s="3059"/>
      <c r="D164" s="3059"/>
      <c r="E164" s="3059"/>
      <c r="F164" s="3059"/>
      <c r="G164" s="3059"/>
      <c r="H164" s="3059"/>
      <c r="I164" s="3059"/>
      <c r="J164" s="3059"/>
      <c r="K164" s="3059"/>
      <c r="L164" s="3059"/>
      <c r="M164" s="3059"/>
      <c r="N164" s="3059"/>
      <c r="O164" s="3060"/>
    </row>
    <row r="165" spans="1:15" ht="15" customHeight="1" x14ac:dyDescent="0.2">
      <c r="A165" s="3056"/>
      <c r="B165" s="3061" t="s">
        <v>198</v>
      </c>
      <c r="C165" s="3061"/>
      <c r="D165" s="3061"/>
      <c r="E165" s="3061"/>
      <c r="F165" s="3061"/>
      <c r="G165" s="3061"/>
      <c r="H165" s="3061"/>
      <c r="I165" s="3061"/>
      <c r="J165" s="2319"/>
      <c r="K165" s="2319" t="s">
        <v>910</v>
      </c>
      <c r="L165" s="2319"/>
      <c r="M165" s="1172" t="s">
        <v>443</v>
      </c>
      <c r="N165" s="1172" t="s">
        <v>916</v>
      </c>
      <c r="O165" s="1177" t="s">
        <v>916</v>
      </c>
    </row>
    <row r="166" spans="1:15" ht="15" customHeight="1" x14ac:dyDescent="0.2">
      <c r="A166" s="3056"/>
      <c r="B166" s="2319" t="s">
        <v>439</v>
      </c>
      <c r="C166" s="2319"/>
      <c r="D166" s="3052" t="s">
        <v>1873</v>
      </c>
      <c r="E166" s="2319"/>
      <c r="F166" s="2319"/>
      <c r="G166" s="2319" t="s">
        <v>917</v>
      </c>
      <c r="H166" s="2319"/>
      <c r="I166" s="2319" t="s">
        <v>439</v>
      </c>
      <c r="J166" s="2350" t="s">
        <v>918</v>
      </c>
      <c r="K166" s="2350" t="s">
        <v>848</v>
      </c>
      <c r="L166" s="2350" t="s">
        <v>336</v>
      </c>
      <c r="M166" s="1173" t="s">
        <v>919</v>
      </c>
      <c r="N166" s="1173" t="s">
        <v>920</v>
      </c>
      <c r="O166" s="1178" t="s">
        <v>919</v>
      </c>
    </row>
    <row r="167" spans="1:15" ht="15" customHeight="1" x14ac:dyDescent="0.2">
      <c r="A167" s="3056"/>
      <c r="B167" s="2350" t="s">
        <v>922</v>
      </c>
      <c r="C167" s="2350" t="s">
        <v>924</v>
      </c>
      <c r="D167" s="3053"/>
      <c r="E167" s="2350" t="s">
        <v>873</v>
      </c>
      <c r="F167" s="2350" t="s">
        <v>923</v>
      </c>
      <c r="G167" s="2350" t="s">
        <v>925</v>
      </c>
      <c r="H167" s="2350" t="s">
        <v>842</v>
      </c>
      <c r="I167" s="2350" t="s">
        <v>841</v>
      </c>
      <c r="J167" s="2350" t="s">
        <v>926</v>
      </c>
      <c r="K167" s="2350" t="s">
        <v>927</v>
      </c>
      <c r="L167" s="2350" t="s">
        <v>342</v>
      </c>
      <c r="M167" s="1173" t="s">
        <v>928</v>
      </c>
      <c r="N167" s="1173" t="s">
        <v>929</v>
      </c>
      <c r="O167" s="1178" t="s">
        <v>930</v>
      </c>
    </row>
    <row r="168" spans="1:15" ht="15" customHeight="1" thickBot="1" x14ac:dyDescent="0.25">
      <c r="A168" s="3057"/>
      <c r="B168" s="1985">
        <v>44196</v>
      </c>
      <c r="C168" s="2351">
        <v>2021</v>
      </c>
      <c r="D168" s="2351">
        <v>2021</v>
      </c>
      <c r="E168" s="2351">
        <v>2021</v>
      </c>
      <c r="F168" s="2351">
        <v>2021</v>
      </c>
      <c r="G168" s="2351" t="s">
        <v>931</v>
      </c>
      <c r="H168" s="1176">
        <v>2021</v>
      </c>
      <c r="I168" s="1985">
        <v>44561</v>
      </c>
      <c r="J168" s="1985" t="s">
        <v>1932</v>
      </c>
      <c r="K168" s="1985" t="s">
        <v>1932</v>
      </c>
      <c r="L168" s="2351" t="s">
        <v>447</v>
      </c>
      <c r="M168" s="1175" t="s">
        <v>932</v>
      </c>
      <c r="N168" s="1175" t="s">
        <v>933</v>
      </c>
      <c r="O168" s="1179" t="s">
        <v>933</v>
      </c>
    </row>
    <row r="169" spans="1:15" ht="15" customHeight="1" x14ac:dyDescent="0.2">
      <c r="A169" s="1185" t="s">
        <v>358</v>
      </c>
      <c r="B169" s="1180">
        <v>2133.75</v>
      </c>
      <c r="C169" s="1180">
        <v>216.5</v>
      </c>
      <c r="D169" s="1180">
        <v>45</v>
      </c>
      <c r="E169" s="1180">
        <v>42</v>
      </c>
      <c r="F169" s="1180">
        <v>22</v>
      </c>
      <c r="G169" s="1180">
        <v>40</v>
      </c>
      <c r="H169" s="1180">
        <v>1984.75</v>
      </c>
      <c r="I169" s="1180">
        <v>2286.25</v>
      </c>
      <c r="J169" s="1186">
        <v>12525.75</v>
      </c>
      <c r="K169" s="1590">
        <v>6.3109963471469959</v>
      </c>
      <c r="L169" s="404"/>
      <c r="M169" s="1188"/>
      <c r="N169" s="1188"/>
      <c r="O169" s="1189"/>
    </row>
    <row r="170" spans="1:15" ht="15" customHeight="1" x14ac:dyDescent="0.2">
      <c r="A170" s="1009" t="s">
        <v>359</v>
      </c>
      <c r="B170" s="262">
        <v>711</v>
      </c>
      <c r="C170" s="1196">
        <v>15</v>
      </c>
      <c r="D170" s="1196">
        <v>23</v>
      </c>
      <c r="E170" s="1196">
        <v>0</v>
      </c>
      <c r="F170" s="1196">
        <v>0</v>
      </c>
      <c r="G170" s="1196">
        <v>0</v>
      </c>
      <c r="H170" s="1197">
        <v>688</v>
      </c>
      <c r="I170" s="1197">
        <v>726</v>
      </c>
      <c r="J170" s="1198">
        <v>4128</v>
      </c>
      <c r="K170" s="1206">
        <v>6</v>
      </c>
      <c r="L170" s="2137" t="s">
        <v>1126</v>
      </c>
      <c r="M170" s="1006">
        <v>934000</v>
      </c>
      <c r="N170" s="1006">
        <v>10023137.526666667</v>
      </c>
      <c r="O170" s="1200">
        <v>5082145.4854444452</v>
      </c>
    </row>
    <row r="171" spans="1:15" ht="15" customHeight="1" x14ac:dyDescent="0.2">
      <c r="A171" s="1009" t="s">
        <v>360</v>
      </c>
      <c r="B171" s="262">
        <v>214</v>
      </c>
      <c r="C171" s="1196">
        <v>100</v>
      </c>
      <c r="D171" s="1196">
        <v>0</v>
      </c>
      <c r="E171" s="1196">
        <v>0</v>
      </c>
      <c r="F171" s="1196">
        <v>0</v>
      </c>
      <c r="G171" s="1196">
        <v>0</v>
      </c>
      <c r="H171" s="1197">
        <v>214</v>
      </c>
      <c r="I171" s="1197">
        <v>314</v>
      </c>
      <c r="J171" s="1198">
        <v>1391</v>
      </c>
      <c r="K171" s="1206">
        <v>6.5</v>
      </c>
      <c r="L171" s="2137" t="s">
        <v>1126</v>
      </c>
      <c r="M171" s="1006">
        <v>934000</v>
      </c>
      <c r="N171" s="1006">
        <v>10023137.526666667</v>
      </c>
      <c r="O171" s="1200">
        <v>5082145.4854444452</v>
      </c>
    </row>
    <row r="172" spans="1:15" ht="15" customHeight="1" x14ac:dyDescent="0.2">
      <c r="A172" s="1009" t="s">
        <v>361</v>
      </c>
      <c r="B172" s="1552">
        <v>96</v>
      </c>
      <c r="C172" s="1196">
        <v>0</v>
      </c>
      <c r="D172" s="1196">
        <v>0</v>
      </c>
      <c r="E172" s="1196">
        <v>15</v>
      </c>
      <c r="F172" s="1196">
        <v>10</v>
      </c>
      <c r="G172" s="1196">
        <v>0</v>
      </c>
      <c r="H172" s="1197">
        <v>71</v>
      </c>
      <c r="I172" s="1197">
        <v>71</v>
      </c>
      <c r="J172" s="1198">
        <v>426</v>
      </c>
      <c r="K172" s="1206">
        <v>6</v>
      </c>
      <c r="L172" s="2137" t="s">
        <v>1126</v>
      </c>
      <c r="M172" s="1006">
        <v>934000</v>
      </c>
      <c r="N172" s="1006">
        <v>10023137.526666667</v>
      </c>
      <c r="O172" s="1200">
        <v>5082145.4854444452</v>
      </c>
    </row>
    <row r="173" spans="1:15" ht="15" customHeight="1" x14ac:dyDescent="0.2">
      <c r="A173" s="1009" t="s">
        <v>362</v>
      </c>
      <c r="B173" s="1552">
        <v>41</v>
      </c>
      <c r="C173" s="1196">
        <v>1</v>
      </c>
      <c r="D173" s="1196">
        <v>0</v>
      </c>
      <c r="E173" s="1196">
        <v>2</v>
      </c>
      <c r="F173" s="1196">
        <v>2</v>
      </c>
      <c r="G173" s="1196">
        <v>0</v>
      </c>
      <c r="H173" s="1197">
        <v>37</v>
      </c>
      <c r="I173" s="1197">
        <v>38</v>
      </c>
      <c r="J173" s="1198">
        <v>222</v>
      </c>
      <c r="K173" s="1206">
        <v>6</v>
      </c>
      <c r="L173" s="2137" t="s">
        <v>1126</v>
      </c>
      <c r="M173" s="1006">
        <v>934000</v>
      </c>
      <c r="N173" s="1006">
        <v>10023137.526666667</v>
      </c>
      <c r="O173" s="1200">
        <v>5082145.4854444452</v>
      </c>
    </row>
    <row r="174" spans="1:15" ht="15" customHeight="1" x14ac:dyDescent="0.2">
      <c r="A174" s="1009" t="s">
        <v>363</v>
      </c>
      <c r="B174" s="1552">
        <v>101</v>
      </c>
      <c r="C174" s="1196">
        <v>5</v>
      </c>
      <c r="D174" s="1196">
        <v>20</v>
      </c>
      <c r="E174" s="1196">
        <v>0</v>
      </c>
      <c r="F174" s="1196">
        <v>0</v>
      </c>
      <c r="G174" s="1196">
        <v>34</v>
      </c>
      <c r="H174" s="1197">
        <v>47</v>
      </c>
      <c r="I174" s="1197">
        <v>106</v>
      </c>
      <c r="J174" s="1198">
        <v>329</v>
      </c>
      <c r="K174" s="1206">
        <v>7</v>
      </c>
      <c r="L174" s="2137" t="s">
        <v>1126</v>
      </c>
      <c r="M174" s="1006">
        <v>934000</v>
      </c>
      <c r="N174" s="1006">
        <v>10023137.526666667</v>
      </c>
      <c r="O174" s="1200">
        <v>5082145.4854444452</v>
      </c>
    </row>
    <row r="175" spans="1:15" ht="15" customHeight="1" x14ac:dyDescent="0.2">
      <c r="A175" s="1009" t="s">
        <v>364</v>
      </c>
      <c r="B175" s="1552">
        <v>56</v>
      </c>
      <c r="C175" s="1196">
        <v>15</v>
      </c>
      <c r="D175" s="1196">
        <v>0</v>
      </c>
      <c r="E175" s="1196">
        <v>0</v>
      </c>
      <c r="F175" s="1196">
        <v>0</v>
      </c>
      <c r="G175" s="1196">
        <v>0</v>
      </c>
      <c r="H175" s="1197">
        <v>56</v>
      </c>
      <c r="I175" s="1197">
        <v>71</v>
      </c>
      <c r="J175" s="1198">
        <v>364</v>
      </c>
      <c r="K175" s="1206">
        <v>6.5</v>
      </c>
      <c r="L175" s="2137" t="s">
        <v>1126</v>
      </c>
      <c r="M175" s="1006">
        <v>934000</v>
      </c>
      <c r="N175" s="1006">
        <v>10023137.526666667</v>
      </c>
      <c r="O175" s="1200">
        <v>5082145.4854444452</v>
      </c>
    </row>
    <row r="176" spans="1:15" ht="15" customHeight="1" x14ac:dyDescent="0.2">
      <c r="A176" s="1009" t="s">
        <v>934</v>
      </c>
      <c r="B176" s="1552">
        <v>28.5</v>
      </c>
      <c r="C176" s="1196">
        <v>2</v>
      </c>
      <c r="D176" s="1196">
        <v>0</v>
      </c>
      <c r="E176" s="1196">
        <v>0</v>
      </c>
      <c r="F176" s="1196">
        <v>0</v>
      </c>
      <c r="G176" s="1196">
        <v>0</v>
      </c>
      <c r="H176" s="1197">
        <v>28.5</v>
      </c>
      <c r="I176" s="1197">
        <v>30.5</v>
      </c>
      <c r="J176" s="1198">
        <v>199.5</v>
      </c>
      <c r="K176" s="1206">
        <v>7</v>
      </c>
      <c r="L176" s="2137" t="s">
        <v>1126</v>
      </c>
      <c r="M176" s="1006">
        <v>934000</v>
      </c>
      <c r="N176" s="1006">
        <v>10023137.526666667</v>
      </c>
      <c r="O176" s="1200">
        <v>5082145.4854444452</v>
      </c>
    </row>
    <row r="177" spans="1:15" ht="15" customHeight="1" x14ac:dyDescent="0.2">
      <c r="A177" s="1009" t="s">
        <v>366</v>
      </c>
      <c r="B177" s="1552">
        <v>41</v>
      </c>
      <c r="C177" s="1196">
        <v>17</v>
      </c>
      <c r="D177" s="1196">
        <v>0</v>
      </c>
      <c r="E177" s="1196">
        <v>1</v>
      </c>
      <c r="F177" s="1196">
        <v>0</v>
      </c>
      <c r="G177" s="1196">
        <v>3</v>
      </c>
      <c r="H177" s="1197">
        <v>37</v>
      </c>
      <c r="I177" s="1197">
        <v>57</v>
      </c>
      <c r="J177" s="1198">
        <v>259</v>
      </c>
      <c r="K177" s="1206">
        <v>7</v>
      </c>
      <c r="L177" s="2137" t="s">
        <v>1126</v>
      </c>
      <c r="M177" s="1006">
        <v>934000</v>
      </c>
      <c r="N177" s="1006">
        <v>10023137.526666667</v>
      </c>
      <c r="O177" s="1200">
        <v>5082145.4854444452</v>
      </c>
    </row>
    <row r="178" spans="1:15" ht="15" customHeight="1" x14ac:dyDescent="0.2">
      <c r="A178" s="1009" t="s">
        <v>935</v>
      </c>
      <c r="B178" s="1552">
        <v>130.25</v>
      </c>
      <c r="C178" s="1196">
        <v>8</v>
      </c>
      <c r="D178" s="1196">
        <v>2</v>
      </c>
      <c r="E178" s="1196">
        <v>2</v>
      </c>
      <c r="F178" s="1196">
        <v>4</v>
      </c>
      <c r="G178" s="1196">
        <v>0</v>
      </c>
      <c r="H178" s="1197">
        <v>122.25</v>
      </c>
      <c r="I178" s="1197">
        <v>132.25</v>
      </c>
      <c r="J178" s="1198">
        <v>855.75</v>
      </c>
      <c r="K178" s="1206">
        <v>7</v>
      </c>
      <c r="L178" s="2137" t="s">
        <v>1126</v>
      </c>
      <c r="M178" s="1006">
        <v>934000</v>
      </c>
      <c r="N178" s="1006">
        <v>10023137.526666667</v>
      </c>
      <c r="O178" s="1200">
        <v>5082145.4854444452</v>
      </c>
    </row>
    <row r="179" spans="1:15" ht="15" customHeight="1" x14ac:dyDescent="0.2">
      <c r="A179" s="1009" t="s">
        <v>368</v>
      </c>
      <c r="B179" s="1552">
        <v>79</v>
      </c>
      <c r="C179" s="1196">
        <v>0</v>
      </c>
      <c r="D179" s="1196">
        <v>0</v>
      </c>
      <c r="E179" s="1196">
        <v>1</v>
      </c>
      <c r="F179" s="1196">
        <v>5</v>
      </c>
      <c r="G179" s="1196">
        <v>3</v>
      </c>
      <c r="H179" s="1197">
        <v>70</v>
      </c>
      <c r="I179" s="1197">
        <v>73</v>
      </c>
      <c r="J179" s="1198">
        <v>420</v>
      </c>
      <c r="K179" s="1206">
        <v>6</v>
      </c>
      <c r="L179" s="2137" t="s">
        <v>1126</v>
      </c>
      <c r="M179" s="1006">
        <v>934000</v>
      </c>
      <c r="N179" s="1006">
        <v>10023137.526666667</v>
      </c>
      <c r="O179" s="1200">
        <v>5082145.4854444452</v>
      </c>
    </row>
    <row r="180" spans="1:15" ht="15" customHeight="1" x14ac:dyDescent="0.2">
      <c r="A180" s="1009" t="s">
        <v>369</v>
      </c>
      <c r="B180" s="1552">
        <v>51</v>
      </c>
      <c r="C180" s="1196">
        <v>0</v>
      </c>
      <c r="D180" s="1196">
        <v>0</v>
      </c>
      <c r="E180" s="1196">
        <v>0</v>
      </c>
      <c r="F180" s="1196">
        <v>0</v>
      </c>
      <c r="G180" s="1196">
        <v>0</v>
      </c>
      <c r="H180" s="1197">
        <v>51</v>
      </c>
      <c r="I180" s="1197">
        <v>51</v>
      </c>
      <c r="J180" s="1198">
        <v>331.5</v>
      </c>
      <c r="K180" s="1206">
        <v>6.5</v>
      </c>
      <c r="L180" s="2137" t="s">
        <v>1126</v>
      </c>
      <c r="M180" s="1006">
        <v>934000</v>
      </c>
      <c r="N180" s="1006">
        <v>10023137.526666667</v>
      </c>
      <c r="O180" s="1200">
        <v>5082145.4854444452</v>
      </c>
    </row>
    <row r="181" spans="1:15" ht="15" customHeight="1" x14ac:dyDescent="0.2">
      <c r="A181" s="1009" t="s">
        <v>936</v>
      </c>
      <c r="B181" s="1552">
        <v>284</v>
      </c>
      <c r="C181" s="1196">
        <v>32</v>
      </c>
      <c r="D181" s="1196">
        <v>0</v>
      </c>
      <c r="E181" s="1196">
        <v>12</v>
      </c>
      <c r="F181" s="1196">
        <v>0</v>
      </c>
      <c r="G181" s="1196">
        <v>0</v>
      </c>
      <c r="H181" s="1197">
        <v>272</v>
      </c>
      <c r="I181" s="1197">
        <v>304</v>
      </c>
      <c r="J181" s="1198">
        <v>1904</v>
      </c>
      <c r="K181" s="1206">
        <v>7</v>
      </c>
      <c r="L181" s="2137" t="s">
        <v>1126</v>
      </c>
      <c r="M181" s="1006">
        <v>934000</v>
      </c>
      <c r="N181" s="1006">
        <v>10023137.526666667</v>
      </c>
      <c r="O181" s="1200">
        <v>5082145.4854444452</v>
      </c>
    </row>
    <row r="182" spans="1:15" ht="15" customHeight="1" x14ac:dyDescent="0.2">
      <c r="A182" s="1009" t="s">
        <v>371</v>
      </c>
      <c r="B182" s="1552">
        <v>9</v>
      </c>
      <c r="C182" s="1196">
        <v>0</v>
      </c>
      <c r="D182" s="1196">
        <v>0</v>
      </c>
      <c r="E182" s="1196">
        <v>0</v>
      </c>
      <c r="F182" s="1196">
        <v>1</v>
      </c>
      <c r="G182" s="1196">
        <v>0</v>
      </c>
      <c r="H182" s="1197">
        <v>8</v>
      </c>
      <c r="I182" s="1197">
        <v>8</v>
      </c>
      <c r="J182" s="1198">
        <v>96</v>
      </c>
      <c r="K182" s="1206">
        <v>12</v>
      </c>
      <c r="L182" s="2137" t="s">
        <v>1126</v>
      </c>
      <c r="M182" s="1006">
        <v>934000</v>
      </c>
      <c r="N182" s="1006">
        <v>10023137.526666667</v>
      </c>
      <c r="O182" s="1200">
        <v>5082145.4854444452</v>
      </c>
    </row>
    <row r="183" spans="1:15" ht="15" customHeight="1" x14ac:dyDescent="0.2">
      <c r="A183" s="1009" t="s">
        <v>372</v>
      </c>
      <c r="B183" s="1552">
        <v>263</v>
      </c>
      <c r="C183" s="1196">
        <v>21.5</v>
      </c>
      <c r="D183" s="1196">
        <v>0</v>
      </c>
      <c r="E183" s="1196">
        <v>9</v>
      </c>
      <c r="F183" s="1196">
        <v>0</v>
      </c>
      <c r="G183" s="1196">
        <v>0</v>
      </c>
      <c r="H183" s="1197">
        <v>254</v>
      </c>
      <c r="I183" s="1197">
        <v>275.5</v>
      </c>
      <c r="J183" s="1198">
        <v>1397</v>
      </c>
      <c r="K183" s="1206">
        <v>5.5</v>
      </c>
      <c r="L183" s="2137" t="s">
        <v>1126</v>
      </c>
      <c r="M183" s="1006">
        <v>934000</v>
      </c>
      <c r="N183" s="1006">
        <v>10023137.526666667</v>
      </c>
      <c r="O183" s="1200">
        <v>5082145.4854444452</v>
      </c>
    </row>
    <row r="184" spans="1:15" ht="15" customHeight="1" x14ac:dyDescent="0.2">
      <c r="A184" s="1009" t="s">
        <v>373</v>
      </c>
      <c r="B184" s="1552">
        <v>29</v>
      </c>
      <c r="C184" s="1196">
        <v>0</v>
      </c>
      <c r="D184" s="1196">
        <v>0</v>
      </c>
      <c r="E184" s="1196">
        <v>0</v>
      </c>
      <c r="F184" s="1196">
        <v>0</v>
      </c>
      <c r="G184" s="1196">
        <v>0</v>
      </c>
      <c r="H184" s="1197">
        <v>29</v>
      </c>
      <c r="I184" s="1197">
        <v>29</v>
      </c>
      <c r="J184" s="1198">
        <v>203</v>
      </c>
      <c r="K184" s="1206">
        <v>7</v>
      </c>
      <c r="L184" s="2137" t="s">
        <v>1126</v>
      </c>
      <c r="M184" s="1006">
        <v>934000</v>
      </c>
      <c r="N184" s="1006">
        <v>10023137.526666667</v>
      </c>
      <c r="O184" s="1200">
        <v>5082145.4854444452</v>
      </c>
    </row>
    <row r="185" spans="1:15" ht="15" customHeight="1" x14ac:dyDescent="0.2">
      <c r="A185" s="459" t="s">
        <v>937</v>
      </c>
      <c r="B185" s="1049">
        <v>154.19999999999999</v>
      </c>
      <c r="C185" s="1049">
        <v>48</v>
      </c>
      <c r="D185" s="1049">
        <v>8</v>
      </c>
      <c r="E185" s="1049">
        <v>1</v>
      </c>
      <c r="F185" s="1049">
        <v>3</v>
      </c>
      <c r="G185" s="1049">
        <v>10</v>
      </c>
      <c r="H185" s="1049">
        <v>132.19999999999999</v>
      </c>
      <c r="I185" s="1049">
        <v>198.2</v>
      </c>
      <c r="J185" s="1201">
        <v>725.8</v>
      </c>
      <c r="K185" s="1201">
        <v>5.4901664145234497</v>
      </c>
      <c r="L185" s="1203"/>
      <c r="M185" s="1043"/>
      <c r="N185" s="460"/>
      <c r="O185" s="461"/>
    </row>
    <row r="186" spans="1:15" ht="15" customHeight="1" x14ac:dyDescent="0.2">
      <c r="A186" s="1009" t="s">
        <v>375</v>
      </c>
      <c r="B186" s="1552">
        <v>90</v>
      </c>
      <c r="C186" s="1196">
        <v>22</v>
      </c>
      <c r="D186" s="1196">
        <v>8</v>
      </c>
      <c r="E186" s="1196">
        <v>0</v>
      </c>
      <c r="F186" s="1196">
        <v>0</v>
      </c>
      <c r="G186" s="1196">
        <v>10</v>
      </c>
      <c r="H186" s="1197">
        <v>72</v>
      </c>
      <c r="I186" s="1197">
        <v>112</v>
      </c>
      <c r="J186" s="1198">
        <v>360</v>
      </c>
      <c r="K186" s="1206">
        <v>5</v>
      </c>
      <c r="L186" s="2137" t="s">
        <v>1126</v>
      </c>
      <c r="M186" s="1006">
        <v>934000</v>
      </c>
      <c r="N186" s="1006">
        <v>10023137.526666667</v>
      </c>
      <c r="O186" s="1200">
        <v>5082145.4854444452</v>
      </c>
    </row>
    <row r="187" spans="1:15" ht="15" customHeight="1" x14ac:dyDescent="0.2">
      <c r="A187" s="1009" t="s">
        <v>376</v>
      </c>
      <c r="B187" s="1552">
        <v>14.5</v>
      </c>
      <c r="C187" s="1196">
        <v>10</v>
      </c>
      <c r="D187" s="1196">
        <v>0</v>
      </c>
      <c r="E187" s="1196">
        <v>1</v>
      </c>
      <c r="F187" s="1196">
        <v>2</v>
      </c>
      <c r="G187" s="1196">
        <v>0</v>
      </c>
      <c r="H187" s="1197">
        <v>11.5</v>
      </c>
      <c r="I187" s="1197">
        <v>21.5</v>
      </c>
      <c r="J187" s="1198">
        <v>69</v>
      </c>
      <c r="K187" s="1206">
        <v>6</v>
      </c>
      <c r="L187" s="2137" t="s">
        <v>1126</v>
      </c>
      <c r="M187" s="1006">
        <v>934000</v>
      </c>
      <c r="N187" s="1006">
        <v>10023137.526666667</v>
      </c>
      <c r="O187" s="1589"/>
    </row>
    <row r="188" spans="1:15" ht="15" customHeight="1" x14ac:dyDescent="0.2">
      <c r="A188" s="1009" t="s">
        <v>377</v>
      </c>
      <c r="B188" s="1552">
        <v>8</v>
      </c>
      <c r="C188" s="1196">
        <v>4</v>
      </c>
      <c r="D188" s="1196">
        <v>0</v>
      </c>
      <c r="E188" s="1196">
        <v>0</v>
      </c>
      <c r="F188" s="1196">
        <v>1</v>
      </c>
      <c r="G188" s="1196">
        <v>0</v>
      </c>
      <c r="H188" s="1197">
        <v>7</v>
      </c>
      <c r="I188" s="1197">
        <v>11</v>
      </c>
      <c r="J188" s="1198">
        <v>49</v>
      </c>
      <c r="K188" s="1206">
        <v>7</v>
      </c>
      <c r="L188" s="2137" t="s">
        <v>1126</v>
      </c>
      <c r="M188" s="1006">
        <v>934000</v>
      </c>
      <c r="N188" s="1006">
        <v>10023137.526666667</v>
      </c>
      <c r="O188" s="1200">
        <v>5082145.4854444452</v>
      </c>
    </row>
    <row r="189" spans="1:15" ht="15" customHeight="1" x14ac:dyDescent="0.2">
      <c r="A189" s="1009" t="s">
        <v>378</v>
      </c>
      <c r="B189" s="1552">
        <v>26.2</v>
      </c>
      <c r="C189" s="1196">
        <v>2</v>
      </c>
      <c r="D189" s="1196">
        <v>0</v>
      </c>
      <c r="E189" s="1196">
        <v>0</v>
      </c>
      <c r="F189" s="1196">
        <v>0</v>
      </c>
      <c r="G189" s="1196">
        <v>0</v>
      </c>
      <c r="H189" s="1197">
        <v>26.2</v>
      </c>
      <c r="I189" s="1197">
        <v>28.2</v>
      </c>
      <c r="J189" s="1198">
        <v>170.29999999999998</v>
      </c>
      <c r="K189" s="1206">
        <v>6.5</v>
      </c>
      <c r="L189" s="2137" t="s">
        <v>1126</v>
      </c>
      <c r="M189" s="1006">
        <v>934000</v>
      </c>
      <c r="N189" s="1006">
        <v>10023137.526666667</v>
      </c>
      <c r="O189" s="1200">
        <v>5082145.4854444452</v>
      </c>
    </row>
    <row r="190" spans="1:15" ht="15" customHeight="1" x14ac:dyDescent="0.2">
      <c r="A190" s="1009" t="s">
        <v>379</v>
      </c>
      <c r="B190" s="1552">
        <v>15.5</v>
      </c>
      <c r="C190" s="1196">
        <v>10</v>
      </c>
      <c r="D190" s="1196">
        <v>0</v>
      </c>
      <c r="E190" s="1196">
        <v>0</v>
      </c>
      <c r="F190" s="1196">
        <v>0</v>
      </c>
      <c r="G190" s="1196">
        <v>0</v>
      </c>
      <c r="H190" s="1197">
        <v>15.5</v>
      </c>
      <c r="I190" s="1197">
        <v>25.5</v>
      </c>
      <c r="J190" s="1198">
        <v>77.5</v>
      </c>
      <c r="K190" s="1206">
        <v>5</v>
      </c>
      <c r="L190" s="2137" t="s">
        <v>1126</v>
      </c>
      <c r="M190" s="1006">
        <v>934000</v>
      </c>
      <c r="N190" s="1006">
        <v>10023137.526666667</v>
      </c>
      <c r="O190" s="1200">
        <v>5082145.4854444452</v>
      </c>
    </row>
    <row r="191" spans="1:15" ht="15" customHeight="1" x14ac:dyDescent="0.2">
      <c r="A191" s="1205" t="s">
        <v>380</v>
      </c>
      <c r="B191" s="1049">
        <v>603</v>
      </c>
      <c r="C191" s="1049">
        <v>373.5</v>
      </c>
      <c r="D191" s="1049">
        <v>42</v>
      </c>
      <c r="E191" s="1049">
        <v>0</v>
      </c>
      <c r="F191" s="1049">
        <v>2</v>
      </c>
      <c r="G191" s="1049">
        <v>38</v>
      </c>
      <c r="H191" s="1049">
        <v>521</v>
      </c>
      <c r="I191" s="1049">
        <v>974.5</v>
      </c>
      <c r="J191" s="1201">
        <v>5073.5</v>
      </c>
      <c r="K191" s="1201">
        <v>9.7380038387715935</v>
      </c>
      <c r="L191" s="1203"/>
      <c r="M191" s="1043"/>
      <c r="N191" s="460"/>
      <c r="O191" s="461"/>
    </row>
    <row r="192" spans="1:15" ht="15" customHeight="1" x14ac:dyDescent="0.2">
      <c r="A192" s="1009" t="s">
        <v>381</v>
      </c>
      <c r="B192" s="1552">
        <v>208</v>
      </c>
      <c r="C192" s="1196">
        <v>25</v>
      </c>
      <c r="D192" s="1196">
        <v>23</v>
      </c>
      <c r="E192" s="1196">
        <v>0</v>
      </c>
      <c r="F192" s="1196">
        <v>0</v>
      </c>
      <c r="G192" s="1196">
        <v>36</v>
      </c>
      <c r="H192" s="1197">
        <v>149</v>
      </c>
      <c r="I192" s="1197">
        <v>233</v>
      </c>
      <c r="J192" s="1198">
        <v>1192</v>
      </c>
      <c r="K192" s="1206">
        <v>8</v>
      </c>
      <c r="L192" s="2137" t="s">
        <v>1126</v>
      </c>
      <c r="M192" s="1006">
        <v>934000</v>
      </c>
      <c r="N192" s="1006">
        <v>10023137.526666667</v>
      </c>
      <c r="O192" s="1200">
        <v>5082145.4854444452</v>
      </c>
    </row>
    <row r="193" spans="1:15" ht="15" customHeight="1" x14ac:dyDescent="0.2">
      <c r="A193" s="1009" t="s">
        <v>382</v>
      </c>
      <c r="B193" s="1552">
        <v>24</v>
      </c>
      <c r="C193" s="1196">
        <v>256</v>
      </c>
      <c r="D193" s="1196">
        <v>0</v>
      </c>
      <c r="E193" s="1196">
        <v>0</v>
      </c>
      <c r="F193" s="1196">
        <v>0</v>
      </c>
      <c r="G193" s="1196">
        <v>0</v>
      </c>
      <c r="H193" s="1197">
        <v>24</v>
      </c>
      <c r="I193" s="1197">
        <v>280</v>
      </c>
      <c r="J193" s="1198">
        <v>432</v>
      </c>
      <c r="K193" s="1206">
        <v>18</v>
      </c>
      <c r="L193" s="2137" t="s">
        <v>1126</v>
      </c>
      <c r="M193" s="1006">
        <v>934000</v>
      </c>
      <c r="N193" s="1006">
        <v>10023137.526666667</v>
      </c>
      <c r="O193" s="1200">
        <v>5082145.4854444452</v>
      </c>
    </row>
    <row r="194" spans="1:15" ht="15" customHeight="1" x14ac:dyDescent="0.2">
      <c r="A194" s="1009" t="s">
        <v>383</v>
      </c>
      <c r="B194" s="1552">
        <v>50.5</v>
      </c>
      <c r="C194" s="1196">
        <v>49.5</v>
      </c>
      <c r="D194" s="1196">
        <v>0</v>
      </c>
      <c r="E194" s="1196">
        <v>0</v>
      </c>
      <c r="F194" s="1196">
        <v>0</v>
      </c>
      <c r="G194" s="1196">
        <v>0</v>
      </c>
      <c r="H194" s="1197">
        <v>50.5</v>
      </c>
      <c r="I194" s="1197">
        <v>100</v>
      </c>
      <c r="J194" s="1198">
        <v>227.25</v>
      </c>
      <c r="K194" s="1206">
        <v>4.5</v>
      </c>
      <c r="L194" s="2137" t="s">
        <v>1126</v>
      </c>
      <c r="M194" s="1006">
        <v>934000</v>
      </c>
      <c r="N194" s="1006">
        <v>10023137.526666667</v>
      </c>
      <c r="O194" s="1200">
        <v>5082145.4854444452</v>
      </c>
    </row>
    <row r="195" spans="1:15" ht="15" customHeight="1" x14ac:dyDescent="0.2">
      <c r="A195" s="1009" t="s">
        <v>384</v>
      </c>
      <c r="B195" s="1552">
        <v>101</v>
      </c>
      <c r="C195" s="1196">
        <v>2</v>
      </c>
      <c r="D195" s="1196">
        <v>15</v>
      </c>
      <c r="E195" s="1196">
        <v>0</v>
      </c>
      <c r="F195" s="1196">
        <v>1</v>
      </c>
      <c r="G195" s="1196">
        <v>0</v>
      </c>
      <c r="H195" s="1197">
        <v>85</v>
      </c>
      <c r="I195" s="1197">
        <v>102</v>
      </c>
      <c r="J195" s="1198">
        <v>459.00000000000006</v>
      </c>
      <c r="K195" s="1206">
        <v>5.4</v>
      </c>
      <c r="L195" s="2137" t="s">
        <v>1126</v>
      </c>
      <c r="M195" s="1006">
        <v>934000</v>
      </c>
      <c r="N195" s="1006">
        <v>10023137.526666667</v>
      </c>
      <c r="O195" s="1200">
        <v>5082145.4854444452</v>
      </c>
    </row>
    <row r="196" spans="1:15" ht="15" customHeight="1" x14ac:dyDescent="0.2">
      <c r="A196" s="1009" t="s">
        <v>385</v>
      </c>
      <c r="B196" s="1552">
        <v>99</v>
      </c>
      <c r="C196" s="1196">
        <v>26</v>
      </c>
      <c r="D196" s="1196">
        <v>0</v>
      </c>
      <c r="E196" s="1196">
        <v>0</v>
      </c>
      <c r="F196" s="1196">
        <v>0</v>
      </c>
      <c r="G196" s="1196">
        <v>0</v>
      </c>
      <c r="H196" s="1197">
        <v>99</v>
      </c>
      <c r="I196" s="1197">
        <v>125</v>
      </c>
      <c r="J196" s="1198">
        <v>1782</v>
      </c>
      <c r="K196" s="1206">
        <v>18</v>
      </c>
      <c r="L196" s="2137" t="s">
        <v>1126</v>
      </c>
      <c r="M196" s="1006">
        <v>934000</v>
      </c>
      <c r="N196" s="1006">
        <v>10023137.526666667</v>
      </c>
      <c r="O196" s="1200">
        <v>5082145.4854444452</v>
      </c>
    </row>
    <row r="197" spans="1:15" ht="15" customHeight="1" x14ac:dyDescent="0.2">
      <c r="A197" s="1009" t="s">
        <v>386</v>
      </c>
      <c r="B197" s="1552">
        <v>31.5</v>
      </c>
      <c r="C197" s="1196">
        <v>12</v>
      </c>
      <c r="D197" s="1196">
        <v>4</v>
      </c>
      <c r="E197" s="1196">
        <v>0</v>
      </c>
      <c r="F197" s="1196">
        <v>1</v>
      </c>
      <c r="G197" s="1196">
        <v>2</v>
      </c>
      <c r="H197" s="1197">
        <v>24.5</v>
      </c>
      <c r="I197" s="1197">
        <v>42.5</v>
      </c>
      <c r="J197" s="1198">
        <v>159.25</v>
      </c>
      <c r="K197" s="1206">
        <v>6.5</v>
      </c>
      <c r="L197" s="2137" t="s">
        <v>1126</v>
      </c>
      <c r="M197" s="1006">
        <v>934000</v>
      </c>
      <c r="N197" s="1006">
        <v>10023137.526666667</v>
      </c>
      <c r="O197" s="1200">
        <v>5082145.4854444452</v>
      </c>
    </row>
    <row r="198" spans="1:15" ht="15" customHeight="1" x14ac:dyDescent="0.2">
      <c r="A198" s="1009" t="s">
        <v>387</v>
      </c>
      <c r="B198" s="1552">
        <v>61.5</v>
      </c>
      <c r="C198" s="1196">
        <v>0</v>
      </c>
      <c r="D198" s="1196">
        <v>0</v>
      </c>
      <c r="E198" s="1196">
        <v>0</v>
      </c>
      <c r="F198" s="1196">
        <v>0</v>
      </c>
      <c r="G198" s="1196">
        <v>0</v>
      </c>
      <c r="H198" s="1197">
        <v>61.5</v>
      </c>
      <c r="I198" s="1197">
        <v>61.5</v>
      </c>
      <c r="J198" s="1198">
        <v>492</v>
      </c>
      <c r="K198" s="1206">
        <v>8</v>
      </c>
      <c r="L198" s="2137" t="s">
        <v>1126</v>
      </c>
      <c r="M198" s="1006">
        <v>934000</v>
      </c>
      <c r="N198" s="1006">
        <v>10023137.526666667</v>
      </c>
      <c r="O198" s="1200">
        <v>5082145.4854444452</v>
      </c>
    </row>
    <row r="199" spans="1:15" ht="15" customHeight="1" x14ac:dyDescent="0.2">
      <c r="A199" s="1009" t="s">
        <v>388</v>
      </c>
      <c r="B199" s="1552">
        <v>27.5</v>
      </c>
      <c r="C199" s="1196">
        <v>3</v>
      </c>
      <c r="D199" s="1196">
        <v>0</v>
      </c>
      <c r="E199" s="1196">
        <v>0</v>
      </c>
      <c r="F199" s="1196">
        <v>0</v>
      </c>
      <c r="G199" s="1196">
        <v>0</v>
      </c>
      <c r="H199" s="1197">
        <v>27.5</v>
      </c>
      <c r="I199" s="1197">
        <v>30.5</v>
      </c>
      <c r="J199" s="1198">
        <v>330</v>
      </c>
      <c r="K199" s="1206">
        <v>12</v>
      </c>
      <c r="L199" s="2137" t="s">
        <v>1126</v>
      </c>
      <c r="M199" s="1006">
        <v>934000</v>
      </c>
      <c r="N199" s="1006">
        <v>10023137.526666667</v>
      </c>
      <c r="O199" s="1200">
        <v>5082145.4854444452</v>
      </c>
    </row>
    <row r="200" spans="1:15" ht="15" customHeight="1" x14ac:dyDescent="0.2">
      <c r="A200" s="1205" t="s">
        <v>389</v>
      </c>
      <c r="B200" s="1049">
        <v>179.5</v>
      </c>
      <c r="C200" s="1049">
        <v>25</v>
      </c>
      <c r="D200" s="1049">
        <v>5</v>
      </c>
      <c r="E200" s="1049">
        <v>2</v>
      </c>
      <c r="F200" s="1049">
        <v>2</v>
      </c>
      <c r="G200" s="1049">
        <v>11</v>
      </c>
      <c r="H200" s="1049">
        <v>159.5</v>
      </c>
      <c r="I200" s="1049">
        <v>200.5</v>
      </c>
      <c r="J200" s="1201">
        <v>1513.75</v>
      </c>
      <c r="K200" s="1201">
        <v>9.4905956112852667</v>
      </c>
      <c r="L200" s="1203"/>
      <c r="M200" s="1043"/>
      <c r="N200" s="460"/>
      <c r="O200" s="461"/>
    </row>
    <row r="201" spans="1:15" ht="15" customHeight="1" x14ac:dyDescent="0.2">
      <c r="A201" s="1009" t="s">
        <v>390</v>
      </c>
      <c r="B201" s="1552">
        <v>78.5</v>
      </c>
      <c r="C201" s="1196">
        <v>0</v>
      </c>
      <c r="D201" s="1196">
        <v>0</v>
      </c>
      <c r="E201" s="1196">
        <v>0</v>
      </c>
      <c r="F201" s="1196">
        <v>0</v>
      </c>
      <c r="G201" s="1196">
        <v>0</v>
      </c>
      <c r="H201" s="1197">
        <v>78.5</v>
      </c>
      <c r="I201" s="1197">
        <v>78.5</v>
      </c>
      <c r="J201" s="1198">
        <v>942</v>
      </c>
      <c r="K201" s="1206">
        <v>12</v>
      </c>
      <c r="L201" s="2137" t="s">
        <v>1126</v>
      </c>
      <c r="M201" s="1006">
        <v>934000</v>
      </c>
      <c r="N201" s="1006">
        <v>10023137.526666667</v>
      </c>
      <c r="O201" s="1200">
        <v>5082145.4854444452</v>
      </c>
    </row>
    <row r="202" spans="1:15" ht="15" customHeight="1" x14ac:dyDescent="0.2">
      <c r="A202" s="1009" t="s">
        <v>391</v>
      </c>
      <c r="B202" s="1552">
        <v>10</v>
      </c>
      <c r="C202" s="1196">
        <v>10</v>
      </c>
      <c r="D202" s="1196">
        <v>0</v>
      </c>
      <c r="E202" s="1196">
        <v>0</v>
      </c>
      <c r="F202" s="1196">
        <v>0</v>
      </c>
      <c r="G202" s="1196">
        <v>10</v>
      </c>
      <c r="H202" s="1197">
        <v>0</v>
      </c>
      <c r="I202" s="1197">
        <v>20</v>
      </c>
      <c r="J202" s="1198">
        <v>0</v>
      </c>
      <c r="K202" s="1206">
        <v>8</v>
      </c>
      <c r="L202" s="2137" t="s">
        <v>1126</v>
      </c>
      <c r="M202" s="1006">
        <v>934000</v>
      </c>
      <c r="N202" s="1006">
        <v>10023137.526666667</v>
      </c>
      <c r="O202" s="1200">
        <v>5082145.4854444452</v>
      </c>
    </row>
    <row r="203" spans="1:15" ht="15" customHeight="1" x14ac:dyDescent="0.2">
      <c r="A203" s="1009" t="s">
        <v>392</v>
      </c>
      <c r="B203" s="1552">
        <v>18.5</v>
      </c>
      <c r="C203" s="1196">
        <v>0</v>
      </c>
      <c r="D203" s="1196">
        <v>0</v>
      </c>
      <c r="E203" s="1196">
        <v>0</v>
      </c>
      <c r="F203" s="1196">
        <v>0</v>
      </c>
      <c r="G203" s="1196">
        <v>0</v>
      </c>
      <c r="H203" s="1197">
        <v>18.5</v>
      </c>
      <c r="I203" s="1197">
        <v>18.5</v>
      </c>
      <c r="J203" s="1198">
        <v>148</v>
      </c>
      <c r="K203" s="1206">
        <v>8</v>
      </c>
      <c r="L203" s="2137" t="s">
        <v>1126</v>
      </c>
      <c r="M203" s="1006">
        <v>934000</v>
      </c>
      <c r="N203" s="1006">
        <v>10023137.526666667</v>
      </c>
      <c r="O203" s="1200">
        <v>5082145.4854444452</v>
      </c>
    </row>
    <row r="204" spans="1:15" ht="15" customHeight="1" x14ac:dyDescent="0.2">
      <c r="A204" s="1009" t="s">
        <v>393</v>
      </c>
      <c r="B204" s="262">
        <v>8</v>
      </c>
      <c r="C204" s="1196">
        <v>10</v>
      </c>
      <c r="D204" s="1196">
        <v>0</v>
      </c>
      <c r="E204" s="1196">
        <v>0</v>
      </c>
      <c r="F204" s="1196">
        <v>0</v>
      </c>
      <c r="G204" s="1196">
        <v>0</v>
      </c>
      <c r="H204" s="1197">
        <v>8</v>
      </c>
      <c r="I204" s="1197">
        <v>18</v>
      </c>
      <c r="J204" s="1198">
        <v>64</v>
      </c>
      <c r="K204" s="1206">
        <v>8</v>
      </c>
      <c r="L204" s="2137" t="s">
        <v>1126</v>
      </c>
      <c r="M204" s="1006">
        <v>934000</v>
      </c>
      <c r="N204" s="1006">
        <v>10023137.526666667</v>
      </c>
      <c r="O204" s="1200">
        <v>5082145.4854444452</v>
      </c>
    </row>
    <row r="205" spans="1:15" ht="15" customHeight="1" x14ac:dyDescent="0.2">
      <c r="A205" s="1009" t="s">
        <v>394</v>
      </c>
      <c r="B205" s="1003">
        <v>17.5</v>
      </c>
      <c r="C205" s="1196">
        <v>0</v>
      </c>
      <c r="D205" s="1196">
        <v>0</v>
      </c>
      <c r="E205" s="1196">
        <v>0</v>
      </c>
      <c r="F205" s="1196">
        <v>0</v>
      </c>
      <c r="G205" s="1196">
        <v>0</v>
      </c>
      <c r="H205" s="1197">
        <v>17.5</v>
      </c>
      <c r="I205" s="1197">
        <v>17.5</v>
      </c>
      <c r="J205" s="1198">
        <v>105</v>
      </c>
      <c r="K205" s="1206">
        <v>6</v>
      </c>
      <c r="L205" s="2137" t="s">
        <v>1126</v>
      </c>
      <c r="M205" s="1006">
        <v>934000</v>
      </c>
      <c r="N205" s="1006">
        <v>10023137.526666667</v>
      </c>
      <c r="O205" s="1200">
        <v>5082145.4854444452</v>
      </c>
    </row>
    <row r="206" spans="1:15" ht="15" customHeight="1" x14ac:dyDescent="0.2">
      <c r="A206" s="1009" t="s">
        <v>395</v>
      </c>
      <c r="B206" s="1003">
        <v>15.5</v>
      </c>
      <c r="C206" s="1196">
        <v>0</v>
      </c>
      <c r="D206" s="1196">
        <v>0</v>
      </c>
      <c r="E206" s="1196">
        <v>0</v>
      </c>
      <c r="F206" s="1196">
        <v>0</v>
      </c>
      <c r="G206" s="1196">
        <v>0</v>
      </c>
      <c r="H206" s="1197">
        <v>15.5</v>
      </c>
      <c r="I206" s="1197">
        <v>15.5</v>
      </c>
      <c r="J206" s="1198">
        <v>108.5</v>
      </c>
      <c r="K206" s="1206">
        <v>7</v>
      </c>
      <c r="L206" s="2137" t="s">
        <v>1126</v>
      </c>
      <c r="M206" s="1006">
        <v>934000</v>
      </c>
      <c r="N206" s="1006">
        <v>10023137.526666667</v>
      </c>
      <c r="O206" s="1200">
        <v>5082145.4854444452</v>
      </c>
    </row>
    <row r="207" spans="1:15" ht="15" customHeight="1" x14ac:dyDescent="0.2">
      <c r="A207" s="1009" t="s">
        <v>396</v>
      </c>
      <c r="B207" s="1003">
        <v>18.5</v>
      </c>
      <c r="C207" s="1196">
        <v>5</v>
      </c>
      <c r="D207" s="1196">
        <v>5</v>
      </c>
      <c r="E207" s="1196">
        <v>2</v>
      </c>
      <c r="F207" s="1196">
        <v>2</v>
      </c>
      <c r="G207" s="1196">
        <v>1</v>
      </c>
      <c r="H207" s="1197">
        <v>8.5</v>
      </c>
      <c r="I207" s="1197">
        <v>19.5</v>
      </c>
      <c r="J207" s="1198">
        <v>55.25</v>
      </c>
      <c r="K207" s="1206">
        <v>6.5</v>
      </c>
      <c r="L207" s="2137" t="s">
        <v>1126</v>
      </c>
      <c r="M207" s="1006">
        <v>934000</v>
      </c>
      <c r="N207" s="1006">
        <v>10023137.526666667</v>
      </c>
      <c r="O207" s="1200">
        <v>5082145.4854444452</v>
      </c>
    </row>
    <row r="208" spans="1:15" ht="15" customHeight="1" x14ac:dyDescent="0.2">
      <c r="A208" s="1009" t="s">
        <v>938</v>
      </c>
      <c r="B208" s="1003">
        <v>0</v>
      </c>
      <c r="C208" s="1196">
        <v>0</v>
      </c>
      <c r="D208" s="1196">
        <v>0</v>
      </c>
      <c r="E208" s="1196">
        <v>0</v>
      </c>
      <c r="F208" s="1196">
        <v>0</v>
      </c>
      <c r="G208" s="1196">
        <v>0</v>
      </c>
      <c r="H208" s="1197">
        <v>0</v>
      </c>
      <c r="I208" s="1197">
        <v>0</v>
      </c>
      <c r="J208" s="1198">
        <v>0</v>
      </c>
      <c r="K208" s="1206">
        <v>0</v>
      </c>
      <c r="L208" s="1199"/>
      <c r="M208" s="1006"/>
      <c r="N208" s="1006"/>
      <c r="O208" s="1200"/>
    </row>
    <row r="209" spans="1:15" ht="15" customHeight="1" thickBot="1" x14ac:dyDescent="0.25">
      <c r="A209" s="1190" t="s">
        <v>398</v>
      </c>
      <c r="B209" s="261">
        <v>13</v>
      </c>
      <c r="C209" s="1191">
        <v>0</v>
      </c>
      <c r="D209" s="1191">
        <v>0</v>
      </c>
      <c r="E209" s="1191">
        <v>0</v>
      </c>
      <c r="F209" s="1191">
        <v>0</v>
      </c>
      <c r="G209" s="1191">
        <v>0</v>
      </c>
      <c r="H209" s="1197">
        <v>13</v>
      </c>
      <c r="I209" s="1197">
        <v>13</v>
      </c>
      <c r="J209" s="1198">
        <v>91</v>
      </c>
      <c r="K209" s="1796">
        <v>7</v>
      </c>
      <c r="L209" s="2137" t="s">
        <v>1126</v>
      </c>
      <c r="M209" s="1006">
        <v>934000</v>
      </c>
      <c r="N209" s="1006">
        <v>10023137.526666667</v>
      </c>
      <c r="O209" s="1200">
        <v>5082145.4854444452</v>
      </c>
    </row>
    <row r="210" spans="1:15" ht="15" customHeight="1" thickBot="1" x14ac:dyDescent="0.25">
      <c r="A210" s="430" t="s">
        <v>939</v>
      </c>
      <c r="B210" s="1181">
        <v>3070.45</v>
      </c>
      <c r="C210" s="1181">
        <v>663</v>
      </c>
      <c r="D210" s="1181">
        <v>100</v>
      </c>
      <c r="E210" s="1181">
        <v>45</v>
      </c>
      <c r="F210" s="1181">
        <v>29</v>
      </c>
      <c r="G210" s="1181">
        <v>99</v>
      </c>
      <c r="H210" s="1181">
        <v>2797.45</v>
      </c>
      <c r="I210" s="1181">
        <v>3659.45</v>
      </c>
      <c r="J210" s="1182">
        <v>19838.8</v>
      </c>
      <c r="K210" s="1182">
        <v>7.0917442671003954</v>
      </c>
      <c r="L210" s="1580" t="s">
        <v>1126</v>
      </c>
      <c r="M210" s="1184">
        <v>934000.00000000012</v>
      </c>
      <c r="N210" s="1184">
        <v>10023137.526666667</v>
      </c>
      <c r="O210" s="536">
        <v>5061253.3611588944</v>
      </c>
    </row>
    <row r="211" spans="1:15" x14ac:dyDescent="0.2">
      <c r="A211" s="7" t="s">
        <v>1904</v>
      </c>
      <c r="B211" s="8"/>
      <c r="C211" s="8"/>
      <c r="D211" s="8"/>
      <c r="E211" s="9"/>
      <c r="F211" s="10"/>
      <c r="G211" s="11"/>
      <c r="H211" s="8"/>
      <c r="I211" s="249"/>
      <c r="J211" s="249"/>
      <c r="K211" s="257"/>
      <c r="L211" s="258"/>
      <c r="M211" s="259"/>
      <c r="N211" s="259"/>
      <c r="O211" s="259"/>
    </row>
    <row r="212" spans="1:15" x14ac:dyDescent="0.2">
      <c r="A212" s="42"/>
      <c r="B212" s="246"/>
      <c r="C212" s="246"/>
      <c r="D212" s="246"/>
      <c r="E212" s="246"/>
      <c r="F212" s="246"/>
      <c r="G212" s="246"/>
      <c r="H212" s="264"/>
      <c r="I212" s="249"/>
      <c r="J212" s="264"/>
      <c r="K212" s="266"/>
      <c r="L212" s="258"/>
      <c r="M212" s="259"/>
      <c r="N212" s="259"/>
      <c r="O212" s="259"/>
    </row>
    <row r="213" spans="1:15" x14ac:dyDescent="0.2">
      <c r="A213" s="260"/>
      <c r="B213" s="259"/>
      <c r="C213" s="259"/>
      <c r="D213" s="259"/>
      <c r="E213" s="259"/>
      <c r="F213" s="259"/>
      <c r="G213" s="259"/>
      <c r="H213" s="257"/>
      <c r="I213" s="257"/>
      <c r="J213" s="257"/>
      <c r="K213" s="257"/>
      <c r="L213" s="258"/>
      <c r="M213" s="259"/>
      <c r="N213" s="259"/>
      <c r="O213" s="259"/>
    </row>
    <row r="214" spans="1:15" x14ac:dyDescent="0.2">
      <c r="A214" s="260"/>
      <c r="B214" s="259"/>
      <c r="C214" s="259"/>
      <c r="D214" s="259"/>
      <c r="E214" s="259"/>
      <c r="F214" s="259"/>
      <c r="G214" s="259"/>
      <c r="H214" s="257"/>
      <c r="I214" s="257"/>
      <c r="J214" s="257"/>
      <c r="K214" s="257"/>
      <c r="L214" s="258"/>
      <c r="M214" s="259"/>
      <c r="N214" s="259"/>
      <c r="O214" s="259"/>
    </row>
    <row r="215" spans="1:15" ht="15" x14ac:dyDescent="0.25">
      <c r="A215" s="3054" t="s">
        <v>1930</v>
      </c>
      <c r="B215" s="3054"/>
      <c r="C215" s="3054"/>
      <c r="D215" s="3054"/>
      <c r="E215" s="3054"/>
      <c r="F215" s="3054"/>
      <c r="G215" s="3054"/>
      <c r="H215" s="3054"/>
      <c r="I215" s="3054"/>
      <c r="J215" s="3054"/>
      <c r="K215" s="3054"/>
      <c r="L215" s="3054"/>
      <c r="M215" s="3054"/>
      <c r="N215" s="3054"/>
      <c r="O215" s="3054"/>
    </row>
    <row r="216" spans="1:15" ht="13.5" thickBot="1" x14ac:dyDescent="0.25">
      <c r="A216" s="2000" t="s">
        <v>1831</v>
      </c>
      <c r="B216" s="263"/>
      <c r="C216" s="259"/>
      <c r="D216" s="259"/>
      <c r="E216" s="259"/>
      <c r="F216" s="259"/>
      <c r="G216" s="259"/>
      <c r="H216" s="257"/>
      <c r="I216" s="257"/>
      <c r="J216" s="257"/>
      <c r="K216" s="257"/>
      <c r="L216" s="258"/>
      <c r="M216" s="259"/>
      <c r="N216" s="259"/>
      <c r="O216" s="259"/>
    </row>
    <row r="217" spans="1:15" ht="15" customHeight="1" x14ac:dyDescent="0.2">
      <c r="A217" s="3055" t="s">
        <v>334</v>
      </c>
      <c r="B217" s="3058" t="s">
        <v>1931</v>
      </c>
      <c r="C217" s="3059"/>
      <c r="D217" s="3059"/>
      <c r="E217" s="3059"/>
      <c r="F217" s="3059"/>
      <c r="G217" s="3059"/>
      <c r="H217" s="3059"/>
      <c r="I217" s="3059"/>
      <c r="J217" s="3059"/>
      <c r="K217" s="3059"/>
      <c r="L217" s="3059"/>
      <c r="M217" s="3059"/>
      <c r="N217" s="3059"/>
      <c r="O217" s="3060"/>
    </row>
    <row r="218" spans="1:15" ht="15" customHeight="1" x14ac:dyDescent="0.2">
      <c r="A218" s="3056"/>
      <c r="B218" s="3061" t="s">
        <v>198</v>
      </c>
      <c r="C218" s="3061"/>
      <c r="D218" s="3061"/>
      <c r="E218" s="3061"/>
      <c r="F218" s="3061"/>
      <c r="G218" s="3061"/>
      <c r="H218" s="3061"/>
      <c r="I218" s="3061"/>
      <c r="J218" s="2319"/>
      <c r="K218" s="2319" t="s">
        <v>910</v>
      </c>
      <c r="L218" s="2319"/>
      <c r="M218" s="1172" t="s">
        <v>443</v>
      </c>
      <c r="N218" s="1172" t="s">
        <v>916</v>
      </c>
      <c r="O218" s="1177" t="s">
        <v>916</v>
      </c>
    </row>
    <row r="219" spans="1:15" ht="15" customHeight="1" x14ac:dyDescent="0.2">
      <c r="A219" s="3056"/>
      <c r="B219" s="2319" t="s">
        <v>439</v>
      </c>
      <c r="C219" s="2319"/>
      <c r="D219" s="3052" t="s">
        <v>1873</v>
      </c>
      <c r="E219" s="2319"/>
      <c r="F219" s="2319"/>
      <c r="G219" s="2319" t="s">
        <v>917</v>
      </c>
      <c r="H219" s="2319"/>
      <c r="I219" s="2319" t="s">
        <v>439</v>
      </c>
      <c r="J219" s="2350" t="s">
        <v>918</v>
      </c>
      <c r="K219" s="2350" t="s">
        <v>848</v>
      </c>
      <c r="L219" s="2350" t="s">
        <v>336</v>
      </c>
      <c r="M219" s="1173" t="s">
        <v>919</v>
      </c>
      <c r="N219" s="1173" t="s">
        <v>920</v>
      </c>
      <c r="O219" s="1178" t="s">
        <v>919</v>
      </c>
    </row>
    <row r="220" spans="1:15" ht="15" customHeight="1" x14ac:dyDescent="0.2">
      <c r="A220" s="3056"/>
      <c r="B220" s="2350" t="s">
        <v>922</v>
      </c>
      <c r="C220" s="2350" t="s">
        <v>924</v>
      </c>
      <c r="D220" s="3053"/>
      <c r="E220" s="2350" t="s">
        <v>873</v>
      </c>
      <c r="F220" s="2350" t="s">
        <v>923</v>
      </c>
      <c r="G220" s="2350" t="s">
        <v>925</v>
      </c>
      <c r="H220" s="2350" t="s">
        <v>842</v>
      </c>
      <c r="I220" s="2350" t="s">
        <v>841</v>
      </c>
      <c r="J220" s="2350" t="s">
        <v>926</v>
      </c>
      <c r="K220" s="2350" t="s">
        <v>927</v>
      </c>
      <c r="L220" s="2350" t="s">
        <v>342</v>
      </c>
      <c r="M220" s="1173" t="s">
        <v>928</v>
      </c>
      <c r="N220" s="1173" t="s">
        <v>929</v>
      </c>
      <c r="O220" s="1178" t="s">
        <v>930</v>
      </c>
    </row>
    <row r="221" spans="1:15" ht="15" customHeight="1" thickBot="1" x14ac:dyDescent="0.25">
      <c r="A221" s="3057"/>
      <c r="B221" s="1985">
        <v>44196</v>
      </c>
      <c r="C221" s="2351">
        <v>2021</v>
      </c>
      <c r="D221" s="2351">
        <v>2021</v>
      </c>
      <c r="E221" s="2351">
        <v>2021</v>
      </c>
      <c r="F221" s="2351">
        <v>2021</v>
      </c>
      <c r="G221" s="2351" t="s">
        <v>931</v>
      </c>
      <c r="H221" s="1176">
        <v>2021</v>
      </c>
      <c r="I221" s="1985">
        <v>44561</v>
      </c>
      <c r="J221" s="1985" t="s">
        <v>1932</v>
      </c>
      <c r="K221" s="1985" t="s">
        <v>1932</v>
      </c>
      <c r="L221" s="2351" t="s">
        <v>447</v>
      </c>
      <c r="M221" s="1175" t="s">
        <v>932</v>
      </c>
      <c r="N221" s="1175" t="s">
        <v>933</v>
      </c>
      <c r="O221" s="1179" t="s">
        <v>933</v>
      </c>
    </row>
    <row r="222" spans="1:15" ht="15" customHeight="1" x14ac:dyDescent="0.2">
      <c r="A222" s="1185" t="s">
        <v>358</v>
      </c>
      <c r="B222" s="1180">
        <v>8664.4</v>
      </c>
      <c r="C222" s="1180">
        <v>386</v>
      </c>
      <c r="D222" s="1180">
        <v>610</v>
      </c>
      <c r="E222" s="1180">
        <v>112.5</v>
      </c>
      <c r="F222" s="1180">
        <v>253</v>
      </c>
      <c r="G222" s="1180">
        <v>496</v>
      </c>
      <c r="H222" s="1180">
        <v>7192.9</v>
      </c>
      <c r="I222" s="1180">
        <v>8684.9</v>
      </c>
      <c r="J222" s="1186">
        <v>24916.75</v>
      </c>
      <c r="K222" s="1590">
        <v>3.4640756857456658</v>
      </c>
      <c r="L222" s="404"/>
      <c r="M222" s="1188"/>
      <c r="N222" s="1188"/>
      <c r="O222" s="1189"/>
    </row>
    <row r="223" spans="1:15" ht="15" customHeight="1" x14ac:dyDescent="0.2">
      <c r="A223" s="1009" t="s">
        <v>359</v>
      </c>
      <c r="B223" s="1196">
        <v>844</v>
      </c>
      <c r="C223" s="1196">
        <v>34</v>
      </c>
      <c r="D223" s="1196">
        <v>87</v>
      </c>
      <c r="E223" s="1196">
        <v>0</v>
      </c>
      <c r="F223" s="1196">
        <v>0</v>
      </c>
      <c r="G223" s="1196">
        <v>0</v>
      </c>
      <c r="H223" s="1197">
        <v>757</v>
      </c>
      <c r="I223" s="1197">
        <v>878</v>
      </c>
      <c r="J223" s="1198">
        <v>2271</v>
      </c>
      <c r="K223" s="1206">
        <v>3</v>
      </c>
      <c r="L223" s="2137" t="s">
        <v>1126</v>
      </c>
      <c r="M223" s="1006">
        <v>934000</v>
      </c>
      <c r="N223" s="1006">
        <v>3852583.6168756424</v>
      </c>
      <c r="O223" s="1200">
        <v>2635370.3689374896</v>
      </c>
    </row>
    <row r="224" spans="1:15" ht="15" customHeight="1" x14ac:dyDescent="0.2">
      <c r="A224" s="1009" t="s">
        <v>360</v>
      </c>
      <c r="B224" s="1196">
        <v>262.5</v>
      </c>
      <c r="C224" s="1196">
        <v>0</v>
      </c>
      <c r="D224" s="1196">
        <v>0</v>
      </c>
      <c r="E224" s="1196">
        <v>0</v>
      </c>
      <c r="F224" s="1196">
        <v>0</v>
      </c>
      <c r="G224" s="1196">
        <v>0</v>
      </c>
      <c r="H224" s="1197">
        <v>262.5</v>
      </c>
      <c r="I224" s="1197">
        <v>262.5</v>
      </c>
      <c r="J224" s="1198">
        <v>918.75</v>
      </c>
      <c r="K224" s="1206">
        <v>3.5</v>
      </c>
      <c r="L224" s="2137" t="s">
        <v>1126</v>
      </c>
      <c r="M224" s="1006">
        <v>934000</v>
      </c>
      <c r="N224" s="1006">
        <v>3852583.6168756424</v>
      </c>
      <c r="O224" s="1200">
        <v>2635370.3689374896</v>
      </c>
    </row>
    <row r="225" spans="1:15" ht="15" customHeight="1" x14ac:dyDescent="0.2">
      <c r="A225" s="1009" t="s">
        <v>361</v>
      </c>
      <c r="B225" s="1196">
        <v>1429.5</v>
      </c>
      <c r="C225" s="1196">
        <v>100</v>
      </c>
      <c r="D225" s="1196">
        <v>120</v>
      </c>
      <c r="E225" s="1196">
        <v>50</v>
      </c>
      <c r="F225" s="1196">
        <v>200</v>
      </c>
      <c r="G225" s="1196">
        <v>220</v>
      </c>
      <c r="H225" s="1197">
        <v>839.5</v>
      </c>
      <c r="I225" s="1197">
        <v>1279.5</v>
      </c>
      <c r="J225" s="1198">
        <v>2098.75</v>
      </c>
      <c r="K225" s="1206">
        <v>2.5</v>
      </c>
      <c r="L225" s="2137" t="s">
        <v>1126</v>
      </c>
      <c r="M225" s="1006">
        <v>934000</v>
      </c>
      <c r="N225" s="1006">
        <v>3852583.6168756424</v>
      </c>
      <c r="O225" s="1200">
        <v>2635370.3689374896</v>
      </c>
    </row>
    <row r="226" spans="1:15" ht="15" customHeight="1" x14ac:dyDescent="0.2">
      <c r="A226" s="1009" t="s">
        <v>362</v>
      </c>
      <c r="B226" s="1196">
        <v>135</v>
      </c>
      <c r="C226" s="1196">
        <v>1</v>
      </c>
      <c r="D226" s="1196">
        <v>0</v>
      </c>
      <c r="E226" s="1196">
        <v>2</v>
      </c>
      <c r="F226" s="1196">
        <v>2</v>
      </c>
      <c r="G226" s="1196">
        <v>0</v>
      </c>
      <c r="H226" s="1197">
        <v>131</v>
      </c>
      <c r="I226" s="1197">
        <v>132</v>
      </c>
      <c r="J226" s="1198">
        <v>393</v>
      </c>
      <c r="K226" s="1206">
        <v>3</v>
      </c>
      <c r="L226" s="2137" t="s">
        <v>1126</v>
      </c>
      <c r="M226" s="1006">
        <v>934000</v>
      </c>
      <c r="N226" s="1006">
        <v>3852583.6168756424</v>
      </c>
      <c r="O226" s="1200">
        <v>2635370.3689374896</v>
      </c>
    </row>
    <row r="227" spans="1:15" ht="15" customHeight="1" x14ac:dyDescent="0.2">
      <c r="A227" s="1009" t="s">
        <v>363</v>
      </c>
      <c r="B227" s="1196">
        <v>695.5</v>
      </c>
      <c r="C227" s="1196">
        <v>70</v>
      </c>
      <c r="D227" s="1196">
        <v>37</v>
      </c>
      <c r="E227" s="1196">
        <v>0</v>
      </c>
      <c r="F227" s="1196">
        <v>25</v>
      </c>
      <c r="G227" s="1196">
        <v>120</v>
      </c>
      <c r="H227" s="1197">
        <v>513.5</v>
      </c>
      <c r="I227" s="1197">
        <v>740.5</v>
      </c>
      <c r="J227" s="1198">
        <v>1848.6000000000001</v>
      </c>
      <c r="K227" s="1206">
        <v>3.6</v>
      </c>
      <c r="L227" s="2137" t="s">
        <v>1126</v>
      </c>
      <c r="M227" s="1006">
        <v>934000</v>
      </c>
      <c r="N227" s="1006">
        <v>3852583.6168756424</v>
      </c>
      <c r="O227" s="1200">
        <v>2635370.3689374896</v>
      </c>
    </row>
    <row r="228" spans="1:15" ht="15" customHeight="1" x14ac:dyDescent="0.2">
      <c r="A228" s="1009" t="s">
        <v>364</v>
      </c>
      <c r="B228" s="1196">
        <v>271</v>
      </c>
      <c r="C228" s="1196">
        <v>100</v>
      </c>
      <c r="D228" s="1196">
        <v>30</v>
      </c>
      <c r="E228" s="1196">
        <v>50</v>
      </c>
      <c r="F228" s="1196">
        <v>20</v>
      </c>
      <c r="G228" s="1196">
        <v>50</v>
      </c>
      <c r="H228" s="1197">
        <v>121</v>
      </c>
      <c r="I228" s="1197">
        <v>301</v>
      </c>
      <c r="J228" s="1198">
        <v>387.20000000000005</v>
      </c>
      <c r="K228" s="1206">
        <v>3.2</v>
      </c>
      <c r="L228" s="2137" t="s">
        <v>1126</v>
      </c>
      <c r="M228" s="1006">
        <v>934000</v>
      </c>
      <c r="N228" s="1006">
        <v>3852583.6168756424</v>
      </c>
      <c r="O228" s="1200">
        <v>2635370.3689374896</v>
      </c>
    </row>
    <row r="229" spans="1:15" ht="15" customHeight="1" x14ac:dyDescent="0.2">
      <c r="A229" s="1009" t="s">
        <v>934</v>
      </c>
      <c r="B229" s="1196">
        <v>125.9</v>
      </c>
      <c r="C229" s="1196">
        <v>10</v>
      </c>
      <c r="D229" s="1196">
        <v>0</v>
      </c>
      <c r="E229" s="1196">
        <v>0</v>
      </c>
      <c r="F229" s="1196">
        <v>0</v>
      </c>
      <c r="G229" s="1196">
        <v>0</v>
      </c>
      <c r="H229" s="1197">
        <v>125.9</v>
      </c>
      <c r="I229" s="1197">
        <v>135.9</v>
      </c>
      <c r="J229" s="1198">
        <v>440.65000000000003</v>
      </c>
      <c r="K229" s="1206">
        <v>3.5</v>
      </c>
      <c r="L229" s="2137" t="s">
        <v>1126</v>
      </c>
      <c r="M229" s="1006">
        <v>934000</v>
      </c>
      <c r="N229" s="1006">
        <v>3852583.6168756424</v>
      </c>
      <c r="O229" s="1200">
        <v>2635370.3689374896</v>
      </c>
    </row>
    <row r="230" spans="1:15" ht="15" customHeight="1" x14ac:dyDescent="0.2">
      <c r="A230" s="1009" t="s">
        <v>366</v>
      </c>
      <c r="B230" s="1196">
        <v>857.09999999999991</v>
      </c>
      <c r="C230" s="1196">
        <v>15</v>
      </c>
      <c r="D230" s="1196">
        <v>67</v>
      </c>
      <c r="E230" s="1196">
        <v>2</v>
      </c>
      <c r="F230" s="1196">
        <v>0</v>
      </c>
      <c r="G230" s="1196">
        <v>2</v>
      </c>
      <c r="H230" s="1197">
        <v>786.09999999999991</v>
      </c>
      <c r="I230" s="1197">
        <v>870.09999999999991</v>
      </c>
      <c r="J230" s="1198">
        <v>2358.2999999999997</v>
      </c>
      <c r="K230" s="1206">
        <v>3</v>
      </c>
      <c r="L230" s="2137" t="s">
        <v>1126</v>
      </c>
      <c r="M230" s="1006">
        <v>934000</v>
      </c>
      <c r="N230" s="1006">
        <v>3852583.6168756424</v>
      </c>
      <c r="O230" s="1200">
        <v>2635370.3689374896</v>
      </c>
    </row>
    <row r="231" spans="1:15" ht="15" customHeight="1" x14ac:dyDescent="0.2">
      <c r="A231" s="1009" t="s">
        <v>935</v>
      </c>
      <c r="B231" s="1196">
        <v>453.5</v>
      </c>
      <c r="C231" s="1196">
        <v>23</v>
      </c>
      <c r="D231" s="1196">
        <v>35</v>
      </c>
      <c r="E231" s="1196">
        <v>0</v>
      </c>
      <c r="F231" s="1196">
        <v>3</v>
      </c>
      <c r="G231" s="1196">
        <v>0</v>
      </c>
      <c r="H231" s="1197">
        <v>415.5</v>
      </c>
      <c r="I231" s="1197">
        <v>473.5</v>
      </c>
      <c r="J231" s="1198">
        <v>1246.5</v>
      </c>
      <c r="K231" s="1206">
        <v>3</v>
      </c>
      <c r="L231" s="2137" t="s">
        <v>1126</v>
      </c>
      <c r="M231" s="1006">
        <v>934000</v>
      </c>
      <c r="N231" s="1006">
        <v>3852583.6168756424</v>
      </c>
      <c r="O231" s="1200">
        <v>2635370.3689374896</v>
      </c>
    </row>
    <row r="232" spans="1:15" ht="15" customHeight="1" x14ac:dyDescent="0.2">
      <c r="A232" s="1009" t="s">
        <v>368</v>
      </c>
      <c r="B232" s="1196">
        <v>377.5</v>
      </c>
      <c r="C232" s="1196">
        <v>2</v>
      </c>
      <c r="D232" s="1196">
        <v>0</v>
      </c>
      <c r="E232" s="1196">
        <v>0.5</v>
      </c>
      <c r="F232" s="1196">
        <v>3</v>
      </c>
      <c r="G232" s="1196">
        <v>4</v>
      </c>
      <c r="H232" s="1197">
        <v>370</v>
      </c>
      <c r="I232" s="1197">
        <v>376</v>
      </c>
      <c r="J232" s="1198">
        <v>1480</v>
      </c>
      <c r="K232" s="1206">
        <v>4</v>
      </c>
      <c r="L232" s="2137" t="s">
        <v>1126</v>
      </c>
      <c r="M232" s="1006">
        <v>934000</v>
      </c>
      <c r="N232" s="1006">
        <v>3852583.6168756424</v>
      </c>
      <c r="O232" s="1200">
        <v>2635370.3689374896</v>
      </c>
    </row>
    <row r="233" spans="1:15" ht="15" customHeight="1" x14ac:dyDescent="0.2">
      <c r="A233" s="1009" t="s">
        <v>369</v>
      </c>
      <c r="B233" s="1196">
        <v>1151.5</v>
      </c>
      <c r="C233" s="1196">
        <v>10</v>
      </c>
      <c r="D233" s="1196">
        <v>234</v>
      </c>
      <c r="E233" s="1196">
        <v>0</v>
      </c>
      <c r="F233" s="1196">
        <v>0</v>
      </c>
      <c r="G233" s="1196">
        <v>100</v>
      </c>
      <c r="H233" s="1197">
        <v>817.5</v>
      </c>
      <c r="I233" s="1197">
        <v>1161.5</v>
      </c>
      <c r="J233" s="1198">
        <v>3270</v>
      </c>
      <c r="K233" s="1206">
        <v>4</v>
      </c>
      <c r="L233" s="2137" t="s">
        <v>1126</v>
      </c>
      <c r="M233" s="1006">
        <v>934000</v>
      </c>
      <c r="N233" s="1006">
        <v>3852583.6168756424</v>
      </c>
      <c r="O233" s="1200">
        <v>2635370.3689374896</v>
      </c>
    </row>
    <row r="234" spans="1:15" ht="15" customHeight="1" x14ac:dyDescent="0.2">
      <c r="A234" s="1009" t="s">
        <v>936</v>
      </c>
      <c r="B234" s="1196">
        <v>1714</v>
      </c>
      <c r="C234" s="1196">
        <v>12</v>
      </c>
      <c r="D234" s="1196">
        <v>0</v>
      </c>
      <c r="E234" s="1196">
        <v>8</v>
      </c>
      <c r="F234" s="1196">
        <v>0</v>
      </c>
      <c r="G234" s="1196">
        <v>0</v>
      </c>
      <c r="H234" s="1197">
        <v>1706</v>
      </c>
      <c r="I234" s="1197">
        <v>1718</v>
      </c>
      <c r="J234" s="1198">
        <v>6824</v>
      </c>
      <c r="K234" s="1206">
        <v>4</v>
      </c>
      <c r="L234" s="2137" t="s">
        <v>1126</v>
      </c>
      <c r="M234" s="1006">
        <v>934000</v>
      </c>
      <c r="N234" s="1006">
        <v>3852583.6168756424</v>
      </c>
      <c r="O234" s="1200">
        <v>2635370.3689374896</v>
      </c>
    </row>
    <row r="235" spans="1:15" ht="15" customHeight="1" x14ac:dyDescent="0.2">
      <c r="A235" s="1009" t="s">
        <v>371</v>
      </c>
      <c r="B235" s="1196">
        <v>331.4</v>
      </c>
      <c r="C235" s="1196">
        <v>9</v>
      </c>
      <c r="D235" s="1196">
        <v>0</v>
      </c>
      <c r="E235" s="1196">
        <v>0</v>
      </c>
      <c r="F235" s="1196">
        <v>0</v>
      </c>
      <c r="G235" s="1196">
        <v>0</v>
      </c>
      <c r="H235" s="1197">
        <v>331.4</v>
      </c>
      <c r="I235" s="1197">
        <v>340.4</v>
      </c>
      <c r="J235" s="1198">
        <v>1325.6</v>
      </c>
      <c r="K235" s="1206">
        <v>4</v>
      </c>
      <c r="L235" s="2137" t="s">
        <v>1126</v>
      </c>
      <c r="M235" s="1006">
        <v>934000</v>
      </c>
      <c r="N235" s="1006">
        <v>3852583.6168756424</v>
      </c>
      <c r="O235" s="1200">
        <v>2635370.3689374896</v>
      </c>
    </row>
    <row r="236" spans="1:15" ht="15" customHeight="1" x14ac:dyDescent="0.2">
      <c r="A236" s="1009" t="s">
        <v>372</v>
      </c>
      <c r="B236" s="1196">
        <v>0</v>
      </c>
      <c r="C236" s="1196">
        <v>0</v>
      </c>
      <c r="D236" s="1196">
        <v>0</v>
      </c>
      <c r="E236" s="1196">
        <v>0</v>
      </c>
      <c r="F236" s="1196">
        <v>0</v>
      </c>
      <c r="G236" s="1196">
        <v>0</v>
      </c>
      <c r="H236" s="1197">
        <v>0</v>
      </c>
      <c r="I236" s="1197">
        <v>0</v>
      </c>
      <c r="J236" s="1198">
        <v>0</v>
      </c>
      <c r="K236" s="1198">
        <v>0</v>
      </c>
      <c r="L236" s="1199"/>
      <c r="M236" s="1006"/>
      <c r="N236" s="1588"/>
      <c r="O236" s="1589"/>
    </row>
    <row r="237" spans="1:15" ht="15" customHeight="1" x14ac:dyDescent="0.2">
      <c r="A237" s="1009" t="s">
        <v>373</v>
      </c>
      <c r="B237" s="1196">
        <v>16</v>
      </c>
      <c r="C237" s="1196">
        <v>0</v>
      </c>
      <c r="D237" s="1196">
        <v>0</v>
      </c>
      <c r="E237" s="1196">
        <v>0</v>
      </c>
      <c r="F237" s="1196">
        <v>0</v>
      </c>
      <c r="G237" s="1196">
        <v>0</v>
      </c>
      <c r="H237" s="1197">
        <v>16</v>
      </c>
      <c r="I237" s="1197">
        <v>16</v>
      </c>
      <c r="J237" s="1198">
        <v>54.4</v>
      </c>
      <c r="K237" s="1198">
        <v>3.4</v>
      </c>
      <c r="L237" s="2137" t="s">
        <v>1126</v>
      </c>
      <c r="M237" s="1006">
        <v>934000</v>
      </c>
      <c r="N237" s="1006">
        <v>3852583.6168756424</v>
      </c>
      <c r="O237" s="1200">
        <v>2635370.3689374896</v>
      </c>
    </row>
    <row r="238" spans="1:15" ht="15" customHeight="1" x14ac:dyDescent="0.2">
      <c r="A238" s="459" t="s">
        <v>937</v>
      </c>
      <c r="B238" s="1049">
        <v>1681</v>
      </c>
      <c r="C238" s="1049">
        <v>154</v>
      </c>
      <c r="D238" s="1049">
        <v>59</v>
      </c>
      <c r="E238" s="1049">
        <v>0</v>
      </c>
      <c r="F238" s="1049">
        <v>2</v>
      </c>
      <c r="G238" s="1049">
        <v>120</v>
      </c>
      <c r="H238" s="1049">
        <v>1500</v>
      </c>
      <c r="I238" s="1049">
        <v>1833</v>
      </c>
      <c r="J238" s="1201">
        <v>6704.76</v>
      </c>
      <c r="K238" s="1201">
        <v>4.4698400000000005</v>
      </c>
      <c r="L238" s="1203"/>
      <c r="M238" s="1043"/>
      <c r="N238" s="460"/>
      <c r="O238" s="461"/>
    </row>
    <row r="239" spans="1:15" ht="15" customHeight="1" x14ac:dyDescent="0.2">
      <c r="A239" s="1009" t="s">
        <v>375</v>
      </c>
      <c r="B239" s="1196">
        <v>1146.5999999999999</v>
      </c>
      <c r="C239" s="1196">
        <v>110</v>
      </c>
      <c r="D239" s="1196">
        <v>57</v>
      </c>
      <c r="E239" s="1196">
        <v>0</v>
      </c>
      <c r="F239" s="1196">
        <v>0</v>
      </c>
      <c r="G239" s="1196">
        <v>80</v>
      </c>
      <c r="H239" s="1197">
        <v>1009.5999999999999</v>
      </c>
      <c r="I239" s="1197">
        <v>1256.5999999999999</v>
      </c>
      <c r="J239" s="1198">
        <v>5048</v>
      </c>
      <c r="K239" s="1206">
        <v>5</v>
      </c>
      <c r="L239" s="2137" t="s">
        <v>1126</v>
      </c>
      <c r="M239" s="1006">
        <v>934000</v>
      </c>
      <c r="N239" s="1006">
        <v>3852583.6168756424</v>
      </c>
      <c r="O239" s="1200">
        <v>2635370.3689374896</v>
      </c>
    </row>
    <row r="240" spans="1:15" ht="15" customHeight="1" x14ac:dyDescent="0.2">
      <c r="A240" s="1009" t="s">
        <v>376</v>
      </c>
      <c r="B240" s="1196">
        <v>162</v>
      </c>
      <c r="C240" s="1196">
        <v>0</v>
      </c>
      <c r="D240" s="1196">
        <v>0</v>
      </c>
      <c r="E240" s="1196">
        <v>0</v>
      </c>
      <c r="F240" s="1196">
        <v>0</v>
      </c>
      <c r="G240" s="1196">
        <v>0</v>
      </c>
      <c r="H240" s="1197">
        <v>162</v>
      </c>
      <c r="I240" s="1197">
        <v>162</v>
      </c>
      <c r="J240" s="1198">
        <v>648</v>
      </c>
      <c r="K240" s="1206">
        <v>4</v>
      </c>
      <c r="L240" s="2137" t="s">
        <v>1126</v>
      </c>
      <c r="M240" s="1006">
        <v>934000</v>
      </c>
      <c r="N240" s="1006">
        <v>3852583.6168756424</v>
      </c>
      <c r="O240" s="1200">
        <v>2635370.3689374896</v>
      </c>
    </row>
    <row r="241" spans="1:15" ht="15" customHeight="1" x14ac:dyDescent="0.2">
      <c r="A241" s="1009" t="s">
        <v>377</v>
      </c>
      <c r="B241" s="1196">
        <v>246.2</v>
      </c>
      <c r="C241" s="1196">
        <v>40</v>
      </c>
      <c r="D241" s="1196">
        <v>2</v>
      </c>
      <c r="E241" s="1196">
        <v>0</v>
      </c>
      <c r="F241" s="1196">
        <v>2</v>
      </c>
      <c r="G241" s="1196">
        <v>40</v>
      </c>
      <c r="H241" s="1197">
        <v>202.2</v>
      </c>
      <c r="I241" s="1197">
        <v>284.2</v>
      </c>
      <c r="J241" s="1198">
        <v>566.16</v>
      </c>
      <c r="K241" s="1206">
        <v>2.8</v>
      </c>
      <c r="L241" s="2137" t="s">
        <v>1126</v>
      </c>
      <c r="M241" s="1006">
        <v>934000</v>
      </c>
      <c r="N241" s="1006">
        <v>3852583.6168756424</v>
      </c>
      <c r="O241" s="1200">
        <v>2635370.3689374896</v>
      </c>
    </row>
    <row r="242" spans="1:15" ht="15" customHeight="1" x14ac:dyDescent="0.2">
      <c r="A242" s="1009" t="s">
        <v>378</v>
      </c>
      <c r="B242" s="1196">
        <v>64</v>
      </c>
      <c r="C242" s="1196">
        <v>4</v>
      </c>
      <c r="D242" s="1196">
        <v>0</v>
      </c>
      <c r="E242" s="1196">
        <v>0</v>
      </c>
      <c r="F242" s="1196">
        <v>0</v>
      </c>
      <c r="G242" s="1196">
        <v>0</v>
      </c>
      <c r="H242" s="1197">
        <v>64</v>
      </c>
      <c r="I242" s="1197">
        <v>68</v>
      </c>
      <c r="J242" s="1198">
        <v>256</v>
      </c>
      <c r="K242" s="1206">
        <v>4</v>
      </c>
      <c r="L242" s="2137" t="s">
        <v>1126</v>
      </c>
      <c r="M242" s="1006">
        <v>934000</v>
      </c>
      <c r="N242" s="1006">
        <v>3852583.6168756424</v>
      </c>
      <c r="O242" s="1200">
        <v>2635370.3689374896</v>
      </c>
    </row>
    <row r="243" spans="1:15" ht="15" customHeight="1" x14ac:dyDescent="0.2">
      <c r="A243" s="1009" t="s">
        <v>379</v>
      </c>
      <c r="B243" s="1196">
        <v>62.2</v>
      </c>
      <c r="C243" s="1196">
        <v>0</v>
      </c>
      <c r="D243" s="1196">
        <v>0</v>
      </c>
      <c r="E243" s="1196">
        <v>0</v>
      </c>
      <c r="F243" s="1196">
        <v>0</v>
      </c>
      <c r="G243" s="1196">
        <v>0</v>
      </c>
      <c r="H243" s="1197">
        <v>62.2</v>
      </c>
      <c r="I243" s="1197">
        <v>62.2</v>
      </c>
      <c r="J243" s="1198">
        <v>186.60000000000002</v>
      </c>
      <c r="K243" s="1206">
        <v>3</v>
      </c>
      <c r="L243" s="2137" t="s">
        <v>1126</v>
      </c>
      <c r="M243" s="1006">
        <v>934000</v>
      </c>
      <c r="N243" s="1006">
        <v>3852583.6168756424</v>
      </c>
      <c r="O243" s="1200">
        <v>2635370.3689374896</v>
      </c>
    </row>
    <row r="244" spans="1:15" ht="15" customHeight="1" x14ac:dyDescent="0.2">
      <c r="A244" s="1205" t="s">
        <v>380</v>
      </c>
      <c r="B244" s="1049">
        <v>7105</v>
      </c>
      <c r="C244" s="1049">
        <v>293</v>
      </c>
      <c r="D244" s="1049">
        <v>618.6</v>
      </c>
      <c r="E244" s="1049">
        <v>106.46299999999999</v>
      </c>
      <c r="F244" s="1049">
        <v>120</v>
      </c>
      <c r="G244" s="1049">
        <v>576</v>
      </c>
      <c r="H244" s="1049">
        <v>5683.9369999999999</v>
      </c>
      <c r="I244" s="1049">
        <v>7171.5370000000003</v>
      </c>
      <c r="J244" s="1201">
        <v>20589.797999999999</v>
      </c>
      <c r="K244" s="1201">
        <v>3.6224535915862544</v>
      </c>
      <c r="L244" s="1203"/>
      <c r="M244" s="1043"/>
      <c r="N244" s="460"/>
      <c r="O244" s="461"/>
    </row>
    <row r="245" spans="1:15" ht="15" customHeight="1" x14ac:dyDescent="0.2">
      <c r="A245" s="1009" t="s">
        <v>381</v>
      </c>
      <c r="B245" s="1196">
        <v>2468</v>
      </c>
      <c r="C245" s="1196">
        <v>112</v>
      </c>
      <c r="D245" s="1196">
        <v>345</v>
      </c>
      <c r="E245" s="1196">
        <v>0</v>
      </c>
      <c r="F245" s="1196">
        <v>2</v>
      </c>
      <c r="G245" s="1196">
        <v>546</v>
      </c>
      <c r="H245" s="1197">
        <v>1575</v>
      </c>
      <c r="I245" s="1197">
        <v>2578</v>
      </c>
      <c r="J245" s="1198">
        <v>5827.5</v>
      </c>
      <c r="K245" s="1206">
        <v>3.7</v>
      </c>
      <c r="L245" s="2137" t="s">
        <v>1126</v>
      </c>
      <c r="M245" s="1006">
        <v>934000</v>
      </c>
      <c r="N245" s="1006">
        <v>3852583.6168756424</v>
      </c>
      <c r="O245" s="1200">
        <v>2635370.3689374896</v>
      </c>
    </row>
    <row r="246" spans="1:15" ht="15" customHeight="1" x14ac:dyDescent="0.2">
      <c r="A246" s="1009" t="s">
        <v>382</v>
      </c>
      <c r="B246" s="1196">
        <v>220.5</v>
      </c>
      <c r="C246" s="1196">
        <v>24</v>
      </c>
      <c r="D246" s="1196">
        <v>3.5999999999999996</v>
      </c>
      <c r="E246" s="1196">
        <v>22.463000000000001</v>
      </c>
      <c r="F246" s="1196">
        <v>0</v>
      </c>
      <c r="G246" s="1196">
        <v>0</v>
      </c>
      <c r="H246" s="1197">
        <v>194.43700000000001</v>
      </c>
      <c r="I246" s="1197">
        <v>222.03700000000001</v>
      </c>
      <c r="J246" s="1198">
        <v>777.74800000000005</v>
      </c>
      <c r="K246" s="1206">
        <v>4</v>
      </c>
      <c r="L246" s="2137" t="s">
        <v>1126</v>
      </c>
      <c r="M246" s="1006">
        <v>934000</v>
      </c>
      <c r="N246" s="1006">
        <v>3852583.6168756424</v>
      </c>
      <c r="O246" s="1200">
        <v>2635370.3689374896</v>
      </c>
    </row>
    <row r="247" spans="1:15" ht="15" customHeight="1" x14ac:dyDescent="0.2">
      <c r="A247" s="1009" t="s">
        <v>383</v>
      </c>
      <c r="B247" s="1196">
        <v>91</v>
      </c>
      <c r="C247" s="1196">
        <v>9</v>
      </c>
      <c r="D247" s="1196">
        <v>0</v>
      </c>
      <c r="E247" s="1196">
        <v>0</v>
      </c>
      <c r="F247" s="1196">
        <v>0</v>
      </c>
      <c r="G247" s="1196">
        <v>0</v>
      </c>
      <c r="H247" s="1197">
        <v>91</v>
      </c>
      <c r="I247" s="1197">
        <v>100</v>
      </c>
      <c r="J247" s="1198">
        <v>409.5</v>
      </c>
      <c r="K247" s="1206">
        <v>4.5</v>
      </c>
      <c r="L247" s="2137" t="s">
        <v>1126</v>
      </c>
      <c r="M247" s="1006">
        <v>934000</v>
      </c>
      <c r="N247" s="1006">
        <v>3852583.6168756424</v>
      </c>
      <c r="O247" s="1200">
        <v>2635370.3689374896</v>
      </c>
    </row>
    <row r="248" spans="1:15" ht="15" customHeight="1" x14ac:dyDescent="0.2">
      <c r="A248" s="1009" t="s">
        <v>384</v>
      </c>
      <c r="B248" s="1196">
        <v>1989</v>
      </c>
      <c r="C248" s="1196">
        <v>50</v>
      </c>
      <c r="D248" s="1196">
        <v>245</v>
      </c>
      <c r="E248" s="1196">
        <v>0</v>
      </c>
      <c r="F248" s="1196">
        <v>12</v>
      </c>
      <c r="G248" s="1196">
        <v>0</v>
      </c>
      <c r="H248" s="1197">
        <v>1732</v>
      </c>
      <c r="I248" s="1197">
        <v>2027</v>
      </c>
      <c r="J248" s="1198">
        <v>5888.8</v>
      </c>
      <c r="K248" s="1206">
        <v>3.4</v>
      </c>
      <c r="L248" s="2137" t="s">
        <v>1126</v>
      </c>
      <c r="M248" s="1006">
        <v>934000</v>
      </c>
      <c r="N248" s="1006">
        <v>3852583.6168756424</v>
      </c>
      <c r="O248" s="1200">
        <v>2635370.3689374896</v>
      </c>
    </row>
    <row r="249" spans="1:15" ht="15" customHeight="1" x14ac:dyDescent="0.2">
      <c r="A249" s="1009" t="s">
        <v>385</v>
      </c>
      <c r="B249" s="1196">
        <v>848</v>
      </c>
      <c r="C249" s="1196">
        <v>15</v>
      </c>
      <c r="D249" s="1196">
        <v>0</v>
      </c>
      <c r="E249" s="1196">
        <v>80</v>
      </c>
      <c r="F249" s="1196">
        <v>96</v>
      </c>
      <c r="G249" s="1196">
        <v>0</v>
      </c>
      <c r="H249" s="1197">
        <v>672</v>
      </c>
      <c r="I249" s="1197">
        <v>687</v>
      </c>
      <c r="J249" s="1198">
        <v>2688</v>
      </c>
      <c r="K249" s="1206">
        <v>4</v>
      </c>
      <c r="L249" s="2137" t="s">
        <v>1126</v>
      </c>
      <c r="M249" s="1006">
        <v>934000</v>
      </c>
      <c r="N249" s="1006">
        <v>3852583.6168756424</v>
      </c>
      <c r="O249" s="1200">
        <v>2635370.3689374896</v>
      </c>
    </row>
    <row r="250" spans="1:15" ht="15" customHeight="1" x14ac:dyDescent="0.2">
      <c r="A250" s="1009" t="s">
        <v>386</v>
      </c>
      <c r="B250" s="1196">
        <v>897.5</v>
      </c>
      <c r="C250" s="1196">
        <v>80</v>
      </c>
      <c r="D250" s="1196">
        <v>25</v>
      </c>
      <c r="E250" s="1196">
        <v>4</v>
      </c>
      <c r="F250" s="1196">
        <v>10</v>
      </c>
      <c r="G250" s="1196">
        <v>30</v>
      </c>
      <c r="H250" s="1197">
        <v>828.5</v>
      </c>
      <c r="I250" s="1197">
        <v>963.5</v>
      </c>
      <c r="J250" s="1198">
        <v>2899.75</v>
      </c>
      <c r="K250" s="1206">
        <v>3.5</v>
      </c>
      <c r="L250" s="2137" t="s">
        <v>1126</v>
      </c>
      <c r="M250" s="1006">
        <v>934000</v>
      </c>
      <c r="N250" s="1006">
        <v>3852583.6168756424</v>
      </c>
      <c r="O250" s="1200">
        <v>2635370.3689374896</v>
      </c>
    </row>
    <row r="251" spans="1:15" ht="15" customHeight="1" x14ac:dyDescent="0.2">
      <c r="A251" s="1009" t="s">
        <v>387</v>
      </c>
      <c r="B251" s="1004">
        <v>265.5</v>
      </c>
      <c r="C251" s="1196">
        <v>0</v>
      </c>
      <c r="D251" s="1196">
        <v>0</v>
      </c>
      <c r="E251" s="1196">
        <v>0</v>
      </c>
      <c r="F251" s="1196">
        <v>0</v>
      </c>
      <c r="G251" s="1196">
        <v>0</v>
      </c>
      <c r="H251" s="1197">
        <v>265.5</v>
      </c>
      <c r="I251" s="1197">
        <v>265.5</v>
      </c>
      <c r="J251" s="1198">
        <v>796.5</v>
      </c>
      <c r="K251" s="1206">
        <v>3</v>
      </c>
      <c r="L251" s="2137" t="s">
        <v>1126</v>
      </c>
      <c r="M251" s="1006">
        <v>934000</v>
      </c>
      <c r="N251" s="1006">
        <v>3852583.6168756424</v>
      </c>
      <c r="O251" s="1200">
        <v>2635370.3689374896</v>
      </c>
    </row>
    <row r="252" spans="1:15" ht="15" customHeight="1" x14ac:dyDescent="0.2">
      <c r="A252" s="1009" t="s">
        <v>388</v>
      </c>
      <c r="B252" s="1004">
        <v>325.5</v>
      </c>
      <c r="C252" s="1196">
        <v>3</v>
      </c>
      <c r="D252" s="1196">
        <v>0</v>
      </c>
      <c r="E252" s="1196">
        <v>0</v>
      </c>
      <c r="F252" s="1196">
        <v>0</v>
      </c>
      <c r="G252" s="1196">
        <v>0</v>
      </c>
      <c r="H252" s="1197">
        <v>325.5</v>
      </c>
      <c r="I252" s="1197">
        <v>328.5</v>
      </c>
      <c r="J252" s="1198">
        <v>1302</v>
      </c>
      <c r="K252" s="1206">
        <v>4</v>
      </c>
      <c r="L252" s="2137" t="s">
        <v>1126</v>
      </c>
      <c r="M252" s="1006">
        <v>934000</v>
      </c>
      <c r="N252" s="1006">
        <v>3852583.6168756424</v>
      </c>
      <c r="O252" s="1200">
        <v>2635370.3689374896</v>
      </c>
    </row>
    <row r="253" spans="1:15" ht="15" customHeight="1" x14ac:dyDescent="0.2">
      <c r="A253" s="1205" t="s">
        <v>389</v>
      </c>
      <c r="B253" s="1049">
        <v>8835</v>
      </c>
      <c r="C253" s="1049">
        <v>75</v>
      </c>
      <c r="D253" s="1049">
        <v>248</v>
      </c>
      <c r="E253" s="1049">
        <v>4</v>
      </c>
      <c r="F253" s="1049">
        <v>7</v>
      </c>
      <c r="G253" s="1049">
        <v>124</v>
      </c>
      <c r="H253" s="1049">
        <v>8452</v>
      </c>
      <c r="I253" s="1049">
        <v>8899</v>
      </c>
      <c r="J253" s="1201">
        <v>31248.05</v>
      </c>
      <c r="K253" s="1201">
        <v>3.6971190250828205</v>
      </c>
      <c r="L253" s="1203"/>
      <c r="M253" s="1043"/>
      <c r="N253" s="460"/>
      <c r="O253" s="461"/>
    </row>
    <row r="254" spans="1:15" ht="15" customHeight="1" x14ac:dyDescent="0.2">
      <c r="A254" s="1009" t="s">
        <v>390</v>
      </c>
      <c r="B254" s="1004">
        <v>2541</v>
      </c>
      <c r="C254" s="1196">
        <v>0</v>
      </c>
      <c r="D254" s="1196">
        <v>0</v>
      </c>
      <c r="E254" s="1196">
        <v>0</v>
      </c>
      <c r="F254" s="1196">
        <v>0</v>
      </c>
      <c r="G254" s="1196">
        <v>0</v>
      </c>
      <c r="H254" s="1197">
        <v>2541</v>
      </c>
      <c r="I254" s="1197">
        <v>2541</v>
      </c>
      <c r="J254" s="1198">
        <v>8893.5</v>
      </c>
      <c r="K254" s="1206">
        <v>3.5</v>
      </c>
      <c r="L254" s="2137" t="s">
        <v>1126</v>
      </c>
      <c r="M254" s="1006">
        <v>934000</v>
      </c>
      <c r="N254" s="1006">
        <v>3852583.6168756424</v>
      </c>
      <c r="O254" s="1200">
        <v>2635370.3689374896</v>
      </c>
    </row>
    <row r="255" spans="1:15" ht="15" customHeight="1" x14ac:dyDescent="0.2">
      <c r="A255" s="1009" t="s">
        <v>391</v>
      </c>
      <c r="B255" s="1004">
        <v>2722</v>
      </c>
      <c r="C255" s="1196">
        <v>4</v>
      </c>
      <c r="D255" s="1196">
        <v>100</v>
      </c>
      <c r="E255" s="1196">
        <v>0</v>
      </c>
      <c r="F255" s="1196">
        <v>0</v>
      </c>
      <c r="G255" s="1196">
        <v>100</v>
      </c>
      <c r="H255" s="1197">
        <v>2522</v>
      </c>
      <c r="I255" s="1197">
        <v>2726</v>
      </c>
      <c r="J255" s="1198">
        <v>10088</v>
      </c>
      <c r="K255" s="1206">
        <v>4</v>
      </c>
      <c r="L255" s="2137" t="s">
        <v>1126</v>
      </c>
      <c r="M255" s="1006">
        <v>934000</v>
      </c>
      <c r="N255" s="1006">
        <v>3852583.6168756424</v>
      </c>
      <c r="O255" s="1200">
        <v>2635370.3689374896</v>
      </c>
    </row>
    <row r="256" spans="1:15" ht="15" customHeight="1" x14ac:dyDescent="0.2">
      <c r="A256" s="1009" t="s">
        <v>392</v>
      </c>
      <c r="B256" s="1004">
        <v>155.5</v>
      </c>
      <c r="C256" s="1196">
        <v>3</v>
      </c>
      <c r="D256" s="1196">
        <v>0</v>
      </c>
      <c r="E256" s="1196">
        <v>0</v>
      </c>
      <c r="F256" s="1196">
        <v>0</v>
      </c>
      <c r="G256" s="1196">
        <v>12</v>
      </c>
      <c r="H256" s="1197">
        <v>143.5</v>
      </c>
      <c r="I256" s="1197">
        <v>158.5</v>
      </c>
      <c r="J256" s="1198">
        <v>459.20000000000005</v>
      </c>
      <c r="K256" s="1206">
        <v>3.2</v>
      </c>
      <c r="L256" s="2137" t="s">
        <v>1126</v>
      </c>
      <c r="M256" s="1006">
        <v>934000</v>
      </c>
      <c r="N256" s="1006">
        <v>3852583.6168756424</v>
      </c>
      <c r="O256" s="1200">
        <v>2635370.3689374896</v>
      </c>
    </row>
    <row r="257" spans="1:15" ht="15" customHeight="1" x14ac:dyDescent="0.2">
      <c r="A257" s="1009" t="s">
        <v>393</v>
      </c>
      <c r="B257" s="1004">
        <v>409.5</v>
      </c>
      <c r="C257" s="1196">
        <v>5</v>
      </c>
      <c r="D257" s="1196">
        <v>0</v>
      </c>
      <c r="E257" s="1196">
        <v>0</v>
      </c>
      <c r="F257" s="1196">
        <v>0</v>
      </c>
      <c r="G257" s="1196">
        <v>5</v>
      </c>
      <c r="H257" s="1197">
        <v>404.5</v>
      </c>
      <c r="I257" s="1197">
        <v>414.5</v>
      </c>
      <c r="J257" s="1198">
        <v>1618</v>
      </c>
      <c r="K257" s="1206">
        <v>4</v>
      </c>
      <c r="L257" s="2137" t="s">
        <v>1126</v>
      </c>
      <c r="M257" s="1006">
        <v>934000</v>
      </c>
      <c r="N257" s="1006">
        <v>3852583.6168756424</v>
      </c>
      <c r="O257" s="1200">
        <v>2635370.3689374896</v>
      </c>
    </row>
    <row r="258" spans="1:15" ht="15" customHeight="1" x14ac:dyDescent="0.2">
      <c r="A258" s="1009" t="s">
        <v>394</v>
      </c>
      <c r="B258" s="1004">
        <v>539.5</v>
      </c>
      <c r="C258" s="1196">
        <v>18</v>
      </c>
      <c r="D258" s="1196">
        <v>20</v>
      </c>
      <c r="E258" s="1196">
        <v>2</v>
      </c>
      <c r="F258" s="1196">
        <v>0</v>
      </c>
      <c r="G258" s="1196">
        <v>5</v>
      </c>
      <c r="H258" s="1197">
        <v>512.5</v>
      </c>
      <c r="I258" s="1197">
        <v>555.5</v>
      </c>
      <c r="J258" s="1198">
        <v>2050</v>
      </c>
      <c r="K258" s="1206">
        <v>4</v>
      </c>
      <c r="L258" s="2137" t="s">
        <v>1126</v>
      </c>
      <c r="M258" s="1006">
        <v>934000</v>
      </c>
      <c r="N258" s="1006">
        <v>3852583.6168756424</v>
      </c>
      <c r="O258" s="1200">
        <v>2635370.3689374896</v>
      </c>
    </row>
    <row r="259" spans="1:15" ht="15" customHeight="1" x14ac:dyDescent="0.2">
      <c r="A259" s="1009" t="s">
        <v>395</v>
      </c>
      <c r="B259" s="1004">
        <v>826.5</v>
      </c>
      <c r="C259" s="1196">
        <v>0</v>
      </c>
      <c r="D259" s="1196">
        <v>0</v>
      </c>
      <c r="E259" s="1196">
        <v>0</v>
      </c>
      <c r="F259" s="1196">
        <v>0</v>
      </c>
      <c r="G259" s="1196">
        <v>0</v>
      </c>
      <c r="H259" s="1197">
        <v>826.5</v>
      </c>
      <c r="I259" s="1197">
        <v>826.5</v>
      </c>
      <c r="J259" s="1198">
        <v>2892.75</v>
      </c>
      <c r="K259" s="1206">
        <v>3.5</v>
      </c>
      <c r="L259" s="2137" t="s">
        <v>1126</v>
      </c>
      <c r="M259" s="1006">
        <v>934000</v>
      </c>
      <c r="N259" s="1006">
        <v>3852583.6168756424</v>
      </c>
      <c r="O259" s="1200">
        <v>2635370.3689374896</v>
      </c>
    </row>
    <row r="260" spans="1:15" ht="15" customHeight="1" x14ac:dyDescent="0.2">
      <c r="A260" s="1009" t="s">
        <v>396</v>
      </c>
      <c r="B260" s="1004">
        <v>395</v>
      </c>
      <c r="C260" s="1196">
        <v>10</v>
      </c>
      <c r="D260" s="1196">
        <v>5</v>
      </c>
      <c r="E260" s="1196">
        <v>2</v>
      </c>
      <c r="F260" s="1196">
        <v>7</v>
      </c>
      <c r="G260" s="1196">
        <v>2</v>
      </c>
      <c r="H260" s="1197">
        <v>379</v>
      </c>
      <c r="I260" s="1197">
        <v>396</v>
      </c>
      <c r="J260" s="1198">
        <v>1137</v>
      </c>
      <c r="K260" s="1206">
        <v>3</v>
      </c>
      <c r="L260" s="2137" t="s">
        <v>1126</v>
      </c>
      <c r="M260" s="1006">
        <v>934000</v>
      </c>
      <c r="N260" s="1006">
        <v>3852583.6168756424</v>
      </c>
      <c r="O260" s="1200">
        <v>2635370.3689374896</v>
      </c>
    </row>
    <row r="261" spans="1:15" ht="15" customHeight="1" x14ac:dyDescent="0.2">
      <c r="A261" s="1009" t="s">
        <v>938</v>
      </c>
      <c r="B261" s="1004">
        <v>601</v>
      </c>
      <c r="C261" s="1196">
        <v>35</v>
      </c>
      <c r="D261" s="1196">
        <v>123</v>
      </c>
      <c r="E261" s="1196">
        <v>0</v>
      </c>
      <c r="F261" s="1196">
        <v>0</v>
      </c>
      <c r="G261" s="1196">
        <v>0</v>
      </c>
      <c r="H261" s="1197">
        <v>478</v>
      </c>
      <c r="I261" s="1197">
        <v>636</v>
      </c>
      <c r="J261" s="1198">
        <v>1529.6000000000001</v>
      </c>
      <c r="K261" s="1206">
        <v>3.2</v>
      </c>
      <c r="L261" s="2137" t="s">
        <v>1126</v>
      </c>
      <c r="M261" s="1006">
        <v>934000</v>
      </c>
      <c r="N261" s="1006">
        <v>3852583.6168756424</v>
      </c>
      <c r="O261" s="1200">
        <v>2635370.3689374896</v>
      </c>
    </row>
    <row r="262" spans="1:15" ht="15" customHeight="1" thickBot="1" x14ac:dyDescent="0.25">
      <c r="A262" s="1190" t="s">
        <v>398</v>
      </c>
      <c r="B262" s="1584">
        <v>645</v>
      </c>
      <c r="C262" s="1191">
        <v>0</v>
      </c>
      <c r="D262" s="1191">
        <v>0</v>
      </c>
      <c r="E262" s="1191">
        <v>0</v>
      </c>
      <c r="F262" s="1191">
        <v>0</v>
      </c>
      <c r="G262" s="1191">
        <v>0</v>
      </c>
      <c r="H262" s="1197">
        <v>645</v>
      </c>
      <c r="I262" s="1197">
        <v>645</v>
      </c>
      <c r="J262" s="1581">
        <v>2580</v>
      </c>
      <c r="K262" s="1796">
        <v>4</v>
      </c>
      <c r="L262" s="2137" t="s">
        <v>1126</v>
      </c>
      <c r="M262" s="1006">
        <v>934000</v>
      </c>
      <c r="N262" s="1006">
        <v>3852583.6168756424</v>
      </c>
      <c r="O262" s="1200">
        <v>2635370.3689374896</v>
      </c>
    </row>
    <row r="263" spans="1:15" ht="15" customHeight="1" thickBot="1" x14ac:dyDescent="0.25">
      <c r="A263" s="430" t="s">
        <v>939</v>
      </c>
      <c r="B263" s="1181">
        <v>26285.4</v>
      </c>
      <c r="C263" s="1181">
        <v>908</v>
      </c>
      <c r="D263" s="1181">
        <v>1535.6</v>
      </c>
      <c r="E263" s="1181">
        <v>222.96299999999999</v>
      </c>
      <c r="F263" s="1181">
        <v>382</v>
      </c>
      <c r="G263" s="1181">
        <v>1316</v>
      </c>
      <c r="H263" s="1181">
        <v>22828.837</v>
      </c>
      <c r="I263" s="1181">
        <v>26588.436999999998</v>
      </c>
      <c r="J263" s="1182">
        <v>83459.358000000007</v>
      </c>
      <c r="K263" s="1182">
        <v>3.655874278659049</v>
      </c>
      <c r="L263" s="1580" t="s">
        <v>1126</v>
      </c>
      <c r="M263" s="1184">
        <v>934000</v>
      </c>
      <c r="N263" s="1184">
        <v>3852583.6168756434</v>
      </c>
      <c r="O263" s="536">
        <v>2635370.36893749</v>
      </c>
    </row>
    <row r="264" spans="1:15" x14ac:dyDescent="0.2">
      <c r="A264" s="7" t="s">
        <v>1904</v>
      </c>
      <c r="B264" s="8"/>
      <c r="C264" s="8"/>
      <c r="D264" s="8"/>
      <c r="E264" s="9"/>
      <c r="F264" s="10"/>
      <c r="G264" s="11"/>
      <c r="H264" s="8"/>
      <c r="I264" s="249"/>
      <c r="J264" s="249"/>
      <c r="K264" s="257"/>
      <c r="L264" s="258"/>
      <c r="M264" s="259"/>
      <c r="N264" s="259"/>
      <c r="O264" s="259"/>
    </row>
    <row r="265" spans="1:15" x14ac:dyDescent="0.2">
      <c r="A265" s="42"/>
      <c r="B265" s="2494"/>
      <c r="C265" s="2494"/>
      <c r="D265" s="2494"/>
      <c r="E265" s="2494"/>
      <c r="F265" s="2494"/>
      <c r="G265" s="2494"/>
      <c r="H265" s="266"/>
      <c r="I265" s="266"/>
      <c r="J265" s="266"/>
      <c r="K265" s="266"/>
      <c r="L265" s="2495"/>
      <c r="M265" s="2494"/>
      <c r="N265" s="2494"/>
      <c r="O265" s="2494"/>
    </row>
    <row r="266" spans="1:15" x14ac:dyDescent="0.2">
      <c r="A266" s="260"/>
      <c r="B266" s="259"/>
      <c r="C266" s="259"/>
      <c r="D266" s="259"/>
      <c r="E266" s="259"/>
      <c r="F266" s="259"/>
      <c r="G266" s="259"/>
      <c r="H266" s="257"/>
      <c r="I266" s="257"/>
      <c r="J266" s="257"/>
      <c r="K266" s="266"/>
      <c r="L266" s="258"/>
      <c r="M266" s="259"/>
      <c r="N266" s="259"/>
      <c r="O266" s="259"/>
    </row>
    <row r="267" spans="1:15" x14ac:dyDescent="0.2">
      <c r="A267" s="260"/>
      <c r="B267" s="259"/>
      <c r="C267" s="259"/>
      <c r="D267" s="259"/>
      <c r="E267" s="259"/>
      <c r="F267" s="259"/>
      <c r="G267" s="259"/>
      <c r="H267" s="257"/>
      <c r="I267" s="257"/>
      <c r="J267" s="257"/>
      <c r="K267" s="266"/>
      <c r="L267" s="258"/>
      <c r="M267" s="259"/>
      <c r="N267" s="259"/>
      <c r="O267" s="259"/>
    </row>
    <row r="268" spans="1:15" ht="15" x14ac:dyDescent="0.25">
      <c r="A268" s="3054" t="s">
        <v>1930</v>
      </c>
      <c r="B268" s="3054"/>
      <c r="C268" s="3054"/>
      <c r="D268" s="3054"/>
      <c r="E268" s="3054"/>
      <c r="F268" s="3054"/>
      <c r="G268" s="3054"/>
      <c r="H268" s="3054"/>
      <c r="I268" s="3054"/>
      <c r="J268" s="3054"/>
      <c r="K268" s="3054"/>
      <c r="L268" s="3054"/>
      <c r="M268" s="3054"/>
      <c r="N268" s="3054"/>
      <c r="O268" s="3054"/>
    </row>
    <row r="269" spans="1:15" ht="13.5" thickBot="1" x14ac:dyDescent="0.25">
      <c r="A269" s="8" t="s">
        <v>1874</v>
      </c>
      <c r="B269" s="248"/>
      <c r="C269" s="251"/>
      <c r="D269" s="251"/>
      <c r="E269" s="251"/>
      <c r="F269" s="251"/>
      <c r="G269" s="251"/>
      <c r="H269" s="252"/>
      <c r="I269" s="252"/>
      <c r="J269" s="252"/>
      <c r="K269" s="252"/>
      <c r="L269" s="253"/>
      <c r="M269" s="251"/>
      <c r="N269" s="251"/>
      <c r="O269" s="251"/>
    </row>
    <row r="270" spans="1:15" ht="15" customHeight="1" x14ac:dyDescent="0.2">
      <c r="A270" s="3055" t="s">
        <v>334</v>
      </c>
      <c r="B270" s="3058" t="s">
        <v>1931</v>
      </c>
      <c r="C270" s="3059"/>
      <c r="D270" s="3059"/>
      <c r="E270" s="3059"/>
      <c r="F270" s="3059"/>
      <c r="G270" s="3059"/>
      <c r="H270" s="3059"/>
      <c r="I270" s="3059"/>
      <c r="J270" s="3059"/>
      <c r="K270" s="3059"/>
      <c r="L270" s="3059"/>
      <c r="M270" s="3059"/>
      <c r="N270" s="3059"/>
      <c r="O270" s="3060"/>
    </row>
    <row r="271" spans="1:15" ht="15" customHeight="1" x14ac:dyDescent="0.2">
      <c r="A271" s="3056"/>
      <c r="B271" s="3061" t="s">
        <v>198</v>
      </c>
      <c r="C271" s="3061"/>
      <c r="D271" s="3061"/>
      <c r="E271" s="3061"/>
      <c r="F271" s="3061"/>
      <c r="G271" s="3061"/>
      <c r="H271" s="3061"/>
      <c r="I271" s="3061"/>
      <c r="J271" s="2319"/>
      <c r="K271" s="2319" t="s">
        <v>910</v>
      </c>
      <c r="L271" s="2319"/>
      <c r="M271" s="1172" t="s">
        <v>443</v>
      </c>
      <c r="N271" s="1172" t="s">
        <v>916</v>
      </c>
      <c r="O271" s="1177" t="s">
        <v>916</v>
      </c>
    </row>
    <row r="272" spans="1:15" ht="15" customHeight="1" x14ac:dyDescent="0.2">
      <c r="A272" s="3056"/>
      <c r="B272" s="2319" t="s">
        <v>439</v>
      </c>
      <c r="C272" s="2319"/>
      <c r="D272" s="3052" t="s">
        <v>1873</v>
      </c>
      <c r="E272" s="2319"/>
      <c r="F272" s="2319"/>
      <c r="G272" s="2319" t="s">
        <v>917</v>
      </c>
      <c r="H272" s="2319"/>
      <c r="I272" s="2319" t="s">
        <v>439</v>
      </c>
      <c r="J272" s="2350" t="s">
        <v>918</v>
      </c>
      <c r="K272" s="2350" t="s">
        <v>848</v>
      </c>
      <c r="L272" s="2350" t="s">
        <v>336</v>
      </c>
      <c r="M272" s="1173" t="s">
        <v>919</v>
      </c>
      <c r="N272" s="1173" t="s">
        <v>920</v>
      </c>
      <c r="O272" s="1178" t="s">
        <v>919</v>
      </c>
    </row>
    <row r="273" spans="1:15" ht="15" customHeight="1" x14ac:dyDescent="0.2">
      <c r="A273" s="3056"/>
      <c r="B273" s="2350" t="s">
        <v>922</v>
      </c>
      <c r="C273" s="2350" t="s">
        <v>924</v>
      </c>
      <c r="D273" s="3053"/>
      <c r="E273" s="2350" t="s">
        <v>873</v>
      </c>
      <c r="F273" s="2350" t="s">
        <v>923</v>
      </c>
      <c r="G273" s="2350" t="s">
        <v>925</v>
      </c>
      <c r="H273" s="2350" t="s">
        <v>842</v>
      </c>
      <c r="I273" s="2350" t="s">
        <v>841</v>
      </c>
      <c r="J273" s="2350" t="s">
        <v>926</v>
      </c>
      <c r="K273" s="2350" t="s">
        <v>927</v>
      </c>
      <c r="L273" s="2350" t="s">
        <v>342</v>
      </c>
      <c r="M273" s="1173" t="s">
        <v>928</v>
      </c>
      <c r="N273" s="1173" t="s">
        <v>929</v>
      </c>
      <c r="O273" s="1178" t="s">
        <v>930</v>
      </c>
    </row>
    <row r="274" spans="1:15" ht="15" customHeight="1" thickBot="1" x14ac:dyDescent="0.25">
      <c r="A274" s="3057"/>
      <c r="B274" s="1985">
        <v>44196</v>
      </c>
      <c r="C274" s="2351">
        <v>2021</v>
      </c>
      <c r="D274" s="2351">
        <v>2021</v>
      </c>
      <c r="E274" s="2351">
        <v>2021</v>
      </c>
      <c r="F274" s="2351">
        <v>2021</v>
      </c>
      <c r="G274" s="2351" t="s">
        <v>931</v>
      </c>
      <c r="H274" s="1176">
        <v>2021</v>
      </c>
      <c r="I274" s="1985">
        <v>44561</v>
      </c>
      <c r="J274" s="1985" t="s">
        <v>1932</v>
      </c>
      <c r="K274" s="1985" t="s">
        <v>1932</v>
      </c>
      <c r="L274" s="2351" t="s">
        <v>447</v>
      </c>
      <c r="M274" s="1175" t="s">
        <v>932</v>
      </c>
      <c r="N274" s="1175" t="s">
        <v>933</v>
      </c>
      <c r="O274" s="1179" t="s">
        <v>933</v>
      </c>
    </row>
    <row r="275" spans="1:15" ht="15" customHeight="1" x14ac:dyDescent="0.2">
      <c r="A275" s="1185" t="s">
        <v>358</v>
      </c>
      <c r="B275" s="1180">
        <v>913.18</v>
      </c>
      <c r="C275" s="1180">
        <v>108</v>
      </c>
      <c r="D275" s="1180">
        <v>10</v>
      </c>
      <c r="E275" s="1180">
        <v>9.1999999999999993</v>
      </c>
      <c r="F275" s="1180">
        <v>214</v>
      </c>
      <c r="G275" s="1180">
        <v>33</v>
      </c>
      <c r="H275" s="1180">
        <v>646.98000000000013</v>
      </c>
      <c r="I275" s="1180">
        <v>797.98000000000013</v>
      </c>
      <c r="J275" s="1186">
        <v>5411.6900000000005</v>
      </c>
      <c r="K275" s="1590">
        <v>8.3645398621286589</v>
      </c>
      <c r="L275" s="404"/>
      <c r="M275" s="1188"/>
      <c r="N275" s="1188"/>
      <c r="O275" s="1189"/>
    </row>
    <row r="276" spans="1:15" ht="15" customHeight="1" x14ac:dyDescent="0.2">
      <c r="A276" s="1009" t="s">
        <v>359</v>
      </c>
      <c r="B276" s="1006">
        <v>155</v>
      </c>
      <c r="C276" s="1196">
        <v>5</v>
      </c>
      <c r="D276" s="1196">
        <v>0</v>
      </c>
      <c r="E276" s="1196">
        <v>0</v>
      </c>
      <c r="F276" s="1196">
        <v>0</v>
      </c>
      <c r="G276" s="1196">
        <v>0</v>
      </c>
      <c r="H276" s="1197">
        <v>155</v>
      </c>
      <c r="I276" s="1197">
        <v>160</v>
      </c>
      <c r="J276" s="1198">
        <v>1240</v>
      </c>
      <c r="K276" s="1198">
        <v>8</v>
      </c>
      <c r="L276" s="2137" t="s">
        <v>985</v>
      </c>
      <c r="M276" s="1006">
        <v>2560000</v>
      </c>
      <c r="N276" s="1006">
        <v>12422390.862888888</v>
      </c>
      <c r="O276" s="1200">
        <v>9095331.0507054552</v>
      </c>
    </row>
    <row r="277" spans="1:15" ht="15" customHeight="1" x14ac:dyDescent="0.2">
      <c r="A277" s="1009" t="s">
        <v>360</v>
      </c>
      <c r="B277" s="1006">
        <v>25</v>
      </c>
      <c r="C277" s="1196">
        <v>5</v>
      </c>
      <c r="D277" s="1196">
        <v>0</v>
      </c>
      <c r="E277" s="1196">
        <v>1</v>
      </c>
      <c r="F277" s="1196">
        <v>0</v>
      </c>
      <c r="G277" s="1196">
        <v>4</v>
      </c>
      <c r="H277" s="1197">
        <v>20</v>
      </c>
      <c r="I277" s="1197">
        <v>29</v>
      </c>
      <c r="J277" s="1198">
        <v>100</v>
      </c>
      <c r="K277" s="1198">
        <v>5</v>
      </c>
      <c r="L277" s="2137" t="s">
        <v>985</v>
      </c>
      <c r="M277" s="1006">
        <v>2560000</v>
      </c>
      <c r="N277" s="1006">
        <v>12422390.862888888</v>
      </c>
      <c r="O277" s="1200">
        <v>9095331.0507054552</v>
      </c>
    </row>
    <row r="278" spans="1:15" ht="15" customHeight="1" x14ac:dyDescent="0.2">
      <c r="A278" s="1009" t="s">
        <v>361</v>
      </c>
      <c r="B278" s="1196">
        <v>252.93</v>
      </c>
      <c r="C278" s="1196">
        <v>0</v>
      </c>
      <c r="D278" s="1196">
        <v>0</v>
      </c>
      <c r="E278" s="1196">
        <v>1</v>
      </c>
      <c r="F278" s="1196">
        <v>210</v>
      </c>
      <c r="G278" s="1196">
        <v>0</v>
      </c>
      <c r="H278" s="1197">
        <v>41.930000000000007</v>
      </c>
      <c r="I278" s="1197">
        <v>41.930000000000007</v>
      </c>
      <c r="J278" s="1198">
        <v>293.51000000000005</v>
      </c>
      <c r="K278" s="1198">
        <v>7</v>
      </c>
      <c r="L278" s="2137" t="s">
        <v>985</v>
      </c>
      <c r="M278" s="1006">
        <v>2560000</v>
      </c>
      <c r="N278" s="1006">
        <v>12422390.862888888</v>
      </c>
      <c r="O278" s="1200">
        <v>9095331.0507054552</v>
      </c>
    </row>
    <row r="279" spans="1:15" ht="15" customHeight="1" x14ac:dyDescent="0.2">
      <c r="A279" s="1009" t="s">
        <v>362</v>
      </c>
      <c r="B279" s="1196">
        <v>16</v>
      </c>
      <c r="C279" s="1196">
        <v>1</v>
      </c>
      <c r="D279" s="1196">
        <v>0</v>
      </c>
      <c r="E279" s="1196">
        <v>0</v>
      </c>
      <c r="F279" s="1196">
        <v>3</v>
      </c>
      <c r="G279" s="1196">
        <v>0</v>
      </c>
      <c r="H279" s="1197">
        <v>13</v>
      </c>
      <c r="I279" s="1197">
        <v>14</v>
      </c>
      <c r="J279" s="1198">
        <v>63.180000000000007</v>
      </c>
      <c r="K279" s="1198">
        <v>4.8600000000000003</v>
      </c>
      <c r="L279" s="2137" t="s">
        <v>985</v>
      </c>
      <c r="M279" s="1006">
        <v>2560000</v>
      </c>
      <c r="N279" s="1006">
        <v>12422390.862888888</v>
      </c>
      <c r="O279" s="1200">
        <v>9095331.0507054552</v>
      </c>
    </row>
    <row r="280" spans="1:15" ht="15" customHeight="1" x14ac:dyDescent="0.2">
      <c r="A280" s="1009" t="s">
        <v>363</v>
      </c>
      <c r="B280" s="1196">
        <v>71.34</v>
      </c>
      <c r="C280" s="1196">
        <v>80</v>
      </c>
      <c r="D280" s="1196">
        <v>10</v>
      </c>
      <c r="E280" s="1196">
        <v>1.2</v>
      </c>
      <c r="F280" s="1196">
        <v>0</v>
      </c>
      <c r="G280" s="1196">
        <v>18</v>
      </c>
      <c r="H280" s="1197">
        <v>42.140000000000015</v>
      </c>
      <c r="I280" s="1197">
        <v>150.14000000000001</v>
      </c>
      <c r="J280" s="1198">
        <v>337.12000000000012</v>
      </c>
      <c r="K280" s="1198">
        <v>8</v>
      </c>
      <c r="L280" s="2137" t="s">
        <v>985</v>
      </c>
      <c r="M280" s="1006">
        <v>2560000</v>
      </c>
      <c r="N280" s="1006">
        <v>12422390.862888888</v>
      </c>
      <c r="O280" s="1200">
        <v>9095331.0507054552</v>
      </c>
    </row>
    <row r="281" spans="1:15" ht="15" customHeight="1" x14ac:dyDescent="0.2">
      <c r="A281" s="1009" t="s">
        <v>364</v>
      </c>
      <c r="B281" s="1196">
        <v>15</v>
      </c>
      <c r="C281" s="1196">
        <v>0</v>
      </c>
      <c r="D281" s="1196">
        <v>0</v>
      </c>
      <c r="E281" s="1196">
        <v>0</v>
      </c>
      <c r="F281" s="1196">
        <v>0</v>
      </c>
      <c r="G281" s="1196">
        <v>1</v>
      </c>
      <c r="H281" s="1197">
        <v>14</v>
      </c>
      <c r="I281" s="1197">
        <v>15</v>
      </c>
      <c r="J281" s="1198">
        <v>98</v>
      </c>
      <c r="K281" s="1198">
        <v>7</v>
      </c>
      <c r="L281" s="2137" t="s">
        <v>985</v>
      </c>
      <c r="M281" s="1006">
        <v>2560000</v>
      </c>
      <c r="N281" s="1006">
        <v>12422390.862888888</v>
      </c>
      <c r="O281" s="1200">
        <v>9095331.0507054552</v>
      </c>
    </row>
    <row r="282" spans="1:15" ht="15" customHeight="1" x14ac:dyDescent="0.2">
      <c r="A282" s="1009" t="s">
        <v>934</v>
      </c>
      <c r="B282" s="1196">
        <v>15</v>
      </c>
      <c r="C282" s="1196">
        <v>5</v>
      </c>
      <c r="D282" s="1196">
        <v>0</v>
      </c>
      <c r="E282" s="1196">
        <v>0</v>
      </c>
      <c r="F282" s="1196">
        <v>0</v>
      </c>
      <c r="G282" s="1196">
        <v>0</v>
      </c>
      <c r="H282" s="1197">
        <v>15</v>
      </c>
      <c r="I282" s="1197">
        <v>20</v>
      </c>
      <c r="J282" s="1198">
        <v>150</v>
      </c>
      <c r="K282" s="1198">
        <v>10</v>
      </c>
      <c r="L282" s="2137" t="s">
        <v>985</v>
      </c>
      <c r="M282" s="1006">
        <v>2560000</v>
      </c>
      <c r="N282" s="1006">
        <v>12422390.862888888</v>
      </c>
      <c r="O282" s="1200">
        <v>9095331.0507054552</v>
      </c>
    </row>
    <row r="283" spans="1:15" ht="15" customHeight="1" x14ac:dyDescent="0.2">
      <c r="A283" s="1009" t="s">
        <v>366</v>
      </c>
      <c r="B283" s="1196">
        <v>55.55</v>
      </c>
      <c r="C283" s="1196">
        <v>5</v>
      </c>
      <c r="D283" s="1196">
        <v>0</v>
      </c>
      <c r="E283" s="1196">
        <v>0</v>
      </c>
      <c r="F283" s="1196">
        <v>0</v>
      </c>
      <c r="G283" s="1196">
        <v>0</v>
      </c>
      <c r="H283" s="1197">
        <v>55.55</v>
      </c>
      <c r="I283" s="1197">
        <v>60.55</v>
      </c>
      <c r="J283" s="1198">
        <v>555.5</v>
      </c>
      <c r="K283" s="1198">
        <v>10</v>
      </c>
      <c r="L283" s="2137" t="s">
        <v>985</v>
      </c>
      <c r="M283" s="1006">
        <v>2560000</v>
      </c>
      <c r="N283" s="1006">
        <v>12422390.862888888</v>
      </c>
      <c r="O283" s="1200">
        <v>9095331.0507054552</v>
      </c>
    </row>
    <row r="284" spans="1:15" ht="15" customHeight="1" x14ac:dyDescent="0.2">
      <c r="A284" s="1009" t="s">
        <v>935</v>
      </c>
      <c r="B284" s="1196">
        <v>47</v>
      </c>
      <c r="C284" s="1196">
        <v>3</v>
      </c>
      <c r="D284" s="1196">
        <v>0</v>
      </c>
      <c r="E284" s="1196">
        <v>2</v>
      </c>
      <c r="F284" s="1196">
        <v>1</v>
      </c>
      <c r="G284" s="1196">
        <v>0</v>
      </c>
      <c r="H284" s="1197">
        <v>44</v>
      </c>
      <c r="I284" s="1197">
        <v>47</v>
      </c>
      <c r="J284" s="1198">
        <v>220</v>
      </c>
      <c r="K284" s="1198">
        <v>5</v>
      </c>
      <c r="L284" s="2137" t="s">
        <v>985</v>
      </c>
      <c r="M284" s="1006">
        <v>2560000</v>
      </c>
      <c r="N284" s="1006">
        <v>12422390.862888888</v>
      </c>
      <c r="O284" s="1200">
        <v>9095331.0507054552</v>
      </c>
    </row>
    <row r="285" spans="1:15" ht="15" customHeight="1" x14ac:dyDescent="0.2">
      <c r="A285" s="1009" t="s">
        <v>368</v>
      </c>
      <c r="B285" s="1196">
        <v>3</v>
      </c>
      <c r="C285" s="1196">
        <v>0</v>
      </c>
      <c r="D285" s="1196">
        <v>0</v>
      </c>
      <c r="E285" s="1196">
        <v>0</v>
      </c>
      <c r="F285" s="1196">
        <v>0</v>
      </c>
      <c r="G285" s="1196">
        <v>0</v>
      </c>
      <c r="H285" s="1197">
        <v>3</v>
      </c>
      <c r="I285" s="1197">
        <v>3</v>
      </c>
      <c r="J285" s="1198">
        <v>37.5</v>
      </c>
      <c r="K285" s="1198">
        <v>12.5</v>
      </c>
      <c r="L285" s="2137" t="s">
        <v>985</v>
      </c>
      <c r="M285" s="1006">
        <v>2560000</v>
      </c>
      <c r="N285" s="1006">
        <v>12422390.862888888</v>
      </c>
      <c r="O285" s="1200">
        <v>9095331.0507054552</v>
      </c>
    </row>
    <row r="286" spans="1:15" ht="15" customHeight="1" x14ac:dyDescent="0.2">
      <c r="A286" s="1009" t="s">
        <v>369</v>
      </c>
      <c r="B286" s="1196">
        <v>200</v>
      </c>
      <c r="C286" s="1196">
        <v>3</v>
      </c>
      <c r="D286" s="1196">
        <v>0</v>
      </c>
      <c r="E286" s="1196">
        <v>4</v>
      </c>
      <c r="F286" s="1196">
        <v>0</v>
      </c>
      <c r="G286" s="1196">
        <v>10</v>
      </c>
      <c r="H286" s="1197">
        <v>186</v>
      </c>
      <c r="I286" s="1197">
        <v>199</v>
      </c>
      <c r="J286" s="1198">
        <v>1860</v>
      </c>
      <c r="K286" s="1198">
        <v>10</v>
      </c>
      <c r="L286" s="2137" t="s">
        <v>985</v>
      </c>
      <c r="M286" s="1006">
        <v>2560000</v>
      </c>
      <c r="N286" s="1006">
        <v>12422390.862888888</v>
      </c>
      <c r="O286" s="1200">
        <v>9095331.0507054552</v>
      </c>
    </row>
    <row r="287" spans="1:15" ht="15" customHeight="1" x14ac:dyDescent="0.2">
      <c r="A287" s="1009" t="s">
        <v>936</v>
      </c>
      <c r="B287" s="1196">
        <v>51.86</v>
      </c>
      <c r="C287" s="1196">
        <v>0</v>
      </c>
      <c r="D287" s="1196">
        <v>0</v>
      </c>
      <c r="E287" s="1196">
        <v>0</v>
      </c>
      <c r="F287" s="1196">
        <v>0</v>
      </c>
      <c r="G287" s="1196">
        <v>0</v>
      </c>
      <c r="H287" s="1197">
        <v>51.86</v>
      </c>
      <c r="I287" s="1197">
        <v>51.86</v>
      </c>
      <c r="J287" s="1198">
        <v>414.88</v>
      </c>
      <c r="K287" s="1198">
        <v>8</v>
      </c>
      <c r="L287" s="2137" t="s">
        <v>985</v>
      </c>
      <c r="M287" s="1006">
        <v>2560000</v>
      </c>
      <c r="N287" s="1006">
        <v>12422390.862888888</v>
      </c>
      <c r="O287" s="1200">
        <v>9095331.0507054552</v>
      </c>
    </row>
    <row r="288" spans="1:15" ht="15" customHeight="1" x14ac:dyDescent="0.2">
      <c r="A288" s="1009" t="s">
        <v>371</v>
      </c>
      <c r="B288" s="1003">
        <v>5</v>
      </c>
      <c r="C288" s="1196">
        <v>1</v>
      </c>
      <c r="D288" s="1196">
        <v>0</v>
      </c>
      <c r="E288" s="1196">
        <v>0</v>
      </c>
      <c r="F288" s="1196">
        <v>0</v>
      </c>
      <c r="G288" s="1196">
        <v>0</v>
      </c>
      <c r="H288" s="1197">
        <v>5</v>
      </c>
      <c r="I288" s="1197">
        <v>6</v>
      </c>
      <c r="J288" s="1198">
        <v>40</v>
      </c>
      <c r="K288" s="1198">
        <v>8</v>
      </c>
      <c r="L288" s="2137" t="s">
        <v>985</v>
      </c>
      <c r="M288" s="1006">
        <v>2560000</v>
      </c>
      <c r="N288" s="1006">
        <v>12422390.862888888</v>
      </c>
      <c r="O288" s="1200">
        <v>9095331.0507054552</v>
      </c>
    </row>
    <row r="289" spans="1:15" ht="15" customHeight="1" x14ac:dyDescent="0.2">
      <c r="A289" s="1009" t="s">
        <v>372</v>
      </c>
      <c r="B289" s="1003"/>
      <c r="C289" s="1196">
        <v>0</v>
      </c>
      <c r="D289" s="1196">
        <v>0</v>
      </c>
      <c r="E289" s="1196">
        <v>0</v>
      </c>
      <c r="F289" s="1196">
        <v>0</v>
      </c>
      <c r="G289" s="1196">
        <v>0</v>
      </c>
      <c r="H289" s="1197">
        <v>0</v>
      </c>
      <c r="I289" s="1197">
        <v>0</v>
      </c>
      <c r="J289" s="1198">
        <v>0</v>
      </c>
      <c r="K289" s="1198">
        <v>0</v>
      </c>
      <c r="L289" s="1199"/>
      <c r="M289" s="1006"/>
      <c r="N289" s="1006"/>
      <c r="O289" s="1200"/>
    </row>
    <row r="290" spans="1:15" ht="15" customHeight="1" x14ac:dyDescent="0.2">
      <c r="A290" s="1009" t="s">
        <v>373</v>
      </c>
      <c r="B290" s="1003">
        <v>0.5</v>
      </c>
      <c r="C290" s="1196">
        <v>0</v>
      </c>
      <c r="D290" s="1196">
        <v>0</v>
      </c>
      <c r="E290" s="1196">
        <v>0</v>
      </c>
      <c r="F290" s="1196">
        <v>0</v>
      </c>
      <c r="G290" s="1196">
        <v>0</v>
      </c>
      <c r="H290" s="1197">
        <v>0.5</v>
      </c>
      <c r="I290" s="1197">
        <v>0.5</v>
      </c>
      <c r="J290" s="1198">
        <v>2</v>
      </c>
      <c r="K290" s="1198">
        <v>4</v>
      </c>
      <c r="L290" s="2137" t="s">
        <v>985</v>
      </c>
      <c r="M290" s="1006">
        <v>2560000</v>
      </c>
      <c r="N290" s="1006">
        <v>12422390.862888888</v>
      </c>
      <c r="O290" s="1200">
        <v>9095331.0507054552</v>
      </c>
    </row>
    <row r="291" spans="1:15" ht="15" customHeight="1" x14ac:dyDescent="0.2">
      <c r="A291" s="459" t="s">
        <v>937</v>
      </c>
      <c r="B291" s="1049">
        <v>336.99</v>
      </c>
      <c r="C291" s="1049">
        <v>38</v>
      </c>
      <c r="D291" s="1049">
        <v>4</v>
      </c>
      <c r="E291" s="1049">
        <v>1</v>
      </c>
      <c r="F291" s="1049">
        <v>5</v>
      </c>
      <c r="G291" s="1049">
        <v>18</v>
      </c>
      <c r="H291" s="1049">
        <v>308.99</v>
      </c>
      <c r="I291" s="1049">
        <v>368.99</v>
      </c>
      <c r="J291" s="1201">
        <v>1664.8539999999998</v>
      </c>
      <c r="K291" s="1201">
        <v>5.388051393248972</v>
      </c>
      <c r="L291" s="1203"/>
      <c r="M291" s="1043"/>
      <c r="N291" s="1043"/>
      <c r="O291" s="1204"/>
    </row>
    <row r="292" spans="1:15" ht="15" customHeight="1" x14ac:dyDescent="0.2">
      <c r="A292" s="1009" t="s">
        <v>375</v>
      </c>
      <c r="B292" s="1196">
        <v>199.7</v>
      </c>
      <c r="C292" s="1196">
        <v>10</v>
      </c>
      <c r="D292" s="1196">
        <v>0</v>
      </c>
      <c r="E292" s="1196">
        <v>1</v>
      </c>
      <c r="F292" s="1196">
        <v>0</v>
      </c>
      <c r="G292" s="1196">
        <v>10</v>
      </c>
      <c r="H292" s="1197">
        <v>188.7</v>
      </c>
      <c r="I292" s="1197">
        <v>208.7</v>
      </c>
      <c r="J292" s="1198">
        <v>943.5</v>
      </c>
      <c r="K292" s="1198">
        <v>5</v>
      </c>
      <c r="L292" s="2137" t="s">
        <v>985</v>
      </c>
      <c r="M292" s="1006">
        <v>2560000</v>
      </c>
      <c r="N292" s="1006">
        <v>12422390.862888888</v>
      </c>
      <c r="O292" s="1200">
        <v>9095331.0507054552</v>
      </c>
    </row>
    <row r="293" spans="1:15" ht="15" customHeight="1" x14ac:dyDescent="0.2">
      <c r="A293" s="1009" t="s">
        <v>376</v>
      </c>
      <c r="B293" s="1196">
        <v>95.96</v>
      </c>
      <c r="C293" s="1196">
        <v>20</v>
      </c>
      <c r="D293" s="1196">
        <v>0</v>
      </c>
      <c r="E293" s="1196">
        <v>0</v>
      </c>
      <c r="F293" s="1196">
        <v>0</v>
      </c>
      <c r="G293" s="1196">
        <v>0</v>
      </c>
      <c r="H293" s="1197">
        <v>95.96</v>
      </c>
      <c r="I293" s="1197">
        <v>115.96</v>
      </c>
      <c r="J293" s="1198">
        <v>566.16399999999999</v>
      </c>
      <c r="K293" s="1198">
        <v>5.9</v>
      </c>
      <c r="L293" s="2137" t="s">
        <v>985</v>
      </c>
      <c r="M293" s="1006">
        <v>2560000</v>
      </c>
      <c r="N293" s="1006">
        <v>12422390.862888888</v>
      </c>
      <c r="O293" s="1200">
        <v>9095331.0507054552</v>
      </c>
    </row>
    <row r="294" spans="1:15" ht="15" customHeight="1" x14ac:dyDescent="0.2">
      <c r="A294" s="1009" t="s">
        <v>377</v>
      </c>
      <c r="B294" s="1196">
        <v>28.75</v>
      </c>
      <c r="C294" s="1196">
        <v>7</v>
      </c>
      <c r="D294" s="1196">
        <v>4</v>
      </c>
      <c r="E294" s="1196">
        <v>0</v>
      </c>
      <c r="F294" s="1196">
        <v>5</v>
      </c>
      <c r="G294" s="1196">
        <v>6</v>
      </c>
      <c r="H294" s="1197">
        <v>13.75</v>
      </c>
      <c r="I294" s="1197">
        <v>30.75</v>
      </c>
      <c r="J294" s="1198">
        <v>68.75</v>
      </c>
      <c r="K294" s="1198">
        <v>5</v>
      </c>
      <c r="L294" s="2137" t="s">
        <v>985</v>
      </c>
      <c r="M294" s="1006">
        <v>2560000</v>
      </c>
      <c r="N294" s="1006">
        <v>12422390.862888888</v>
      </c>
      <c r="O294" s="1200">
        <v>9095331.0507054552</v>
      </c>
    </row>
    <row r="295" spans="1:15" ht="15" customHeight="1" x14ac:dyDescent="0.2">
      <c r="A295" s="1009" t="s">
        <v>378</v>
      </c>
      <c r="B295" s="1196">
        <v>6.98</v>
      </c>
      <c r="C295" s="1196">
        <v>0</v>
      </c>
      <c r="D295" s="1196">
        <v>0</v>
      </c>
      <c r="E295" s="1196">
        <v>0</v>
      </c>
      <c r="F295" s="1196">
        <v>0</v>
      </c>
      <c r="G295" s="1196">
        <v>0</v>
      </c>
      <c r="H295" s="1197">
        <v>6.98</v>
      </c>
      <c r="I295" s="1197">
        <v>6.98</v>
      </c>
      <c r="J295" s="1198">
        <v>55.84</v>
      </c>
      <c r="K295" s="1198">
        <v>8</v>
      </c>
      <c r="L295" s="2137" t="s">
        <v>985</v>
      </c>
      <c r="M295" s="1006">
        <v>2560000</v>
      </c>
      <c r="N295" s="1006">
        <v>12422390.862888888</v>
      </c>
      <c r="O295" s="1200">
        <v>9095331.0507054552</v>
      </c>
    </row>
    <row r="296" spans="1:15" ht="15" customHeight="1" x14ac:dyDescent="0.2">
      <c r="A296" s="1009" t="s">
        <v>379</v>
      </c>
      <c r="B296" s="1196">
        <v>5.6</v>
      </c>
      <c r="C296" s="1196">
        <v>1</v>
      </c>
      <c r="D296" s="1196">
        <v>0</v>
      </c>
      <c r="E296" s="1196">
        <v>0</v>
      </c>
      <c r="F296" s="1196">
        <v>0</v>
      </c>
      <c r="G296" s="1196">
        <v>2</v>
      </c>
      <c r="H296" s="1197">
        <v>3.5999999999999996</v>
      </c>
      <c r="I296" s="1197">
        <v>6.6</v>
      </c>
      <c r="J296" s="1198">
        <v>30.599999999999998</v>
      </c>
      <c r="K296" s="1198">
        <v>8.5</v>
      </c>
      <c r="L296" s="2137" t="s">
        <v>985</v>
      </c>
      <c r="M296" s="1006">
        <v>2560000</v>
      </c>
      <c r="N296" s="1006">
        <v>12422390.862888888</v>
      </c>
      <c r="O296" s="1200">
        <v>9095331.0507054552</v>
      </c>
    </row>
    <row r="297" spans="1:15" ht="15" customHeight="1" x14ac:dyDescent="0.2">
      <c r="A297" s="1205" t="s">
        <v>380</v>
      </c>
      <c r="B297" s="1049">
        <v>907.92000000000007</v>
      </c>
      <c r="C297" s="1049">
        <v>76.2</v>
      </c>
      <c r="D297" s="1049">
        <v>2.15</v>
      </c>
      <c r="E297" s="1049">
        <v>9.0429999999999993</v>
      </c>
      <c r="F297" s="1049">
        <v>5</v>
      </c>
      <c r="G297" s="1049">
        <v>2</v>
      </c>
      <c r="H297" s="1049">
        <v>889.72700000000009</v>
      </c>
      <c r="I297" s="1049">
        <v>970.077</v>
      </c>
      <c r="J297" s="1201">
        <v>8021.8938190000008</v>
      </c>
      <c r="K297" s="1201">
        <v>9.0161294633072835</v>
      </c>
      <c r="L297" s="1203"/>
      <c r="M297" s="1043"/>
      <c r="N297" s="1043"/>
      <c r="O297" s="1204"/>
    </row>
    <row r="298" spans="1:15" ht="15" customHeight="1" x14ac:dyDescent="0.2">
      <c r="A298" s="1009" t="s">
        <v>381</v>
      </c>
      <c r="B298" s="1196">
        <v>221.18</v>
      </c>
      <c r="C298" s="1196">
        <v>30</v>
      </c>
      <c r="D298" s="1196">
        <v>0</v>
      </c>
      <c r="E298" s="1196">
        <v>3</v>
      </c>
      <c r="F298" s="1196">
        <v>4</v>
      </c>
      <c r="G298" s="1196">
        <v>0</v>
      </c>
      <c r="H298" s="1197">
        <v>214.18</v>
      </c>
      <c r="I298" s="1197">
        <v>244.18</v>
      </c>
      <c r="J298" s="1198">
        <v>1927.6200000000001</v>
      </c>
      <c r="K298" s="1198">
        <v>9</v>
      </c>
      <c r="L298" s="2137" t="s">
        <v>985</v>
      </c>
      <c r="M298" s="1006">
        <v>2560000</v>
      </c>
      <c r="N298" s="1006">
        <v>12422390.862888888</v>
      </c>
      <c r="O298" s="1200">
        <v>9095331.0507054552</v>
      </c>
    </row>
    <row r="299" spans="1:15" ht="15" customHeight="1" x14ac:dyDescent="0.2">
      <c r="A299" s="1009" t="s">
        <v>382</v>
      </c>
      <c r="B299" s="1196">
        <v>27.5</v>
      </c>
      <c r="C299" s="1196">
        <v>1</v>
      </c>
      <c r="D299" s="1196">
        <v>0.15</v>
      </c>
      <c r="E299" s="1196">
        <v>2.5430000000000001</v>
      </c>
      <c r="F299" s="1196">
        <v>0</v>
      </c>
      <c r="G299" s="1196">
        <v>0</v>
      </c>
      <c r="H299" s="1197">
        <v>24.807000000000002</v>
      </c>
      <c r="I299" s="1197">
        <v>25.957000000000001</v>
      </c>
      <c r="J299" s="1198">
        <v>297.68400000000003</v>
      </c>
      <c r="K299" s="1198">
        <v>12</v>
      </c>
      <c r="L299" s="2137" t="s">
        <v>985</v>
      </c>
      <c r="M299" s="1006">
        <v>2560000</v>
      </c>
      <c r="N299" s="1006">
        <v>12422390.862888888</v>
      </c>
      <c r="O299" s="1200">
        <v>9095331.0507054552</v>
      </c>
    </row>
    <row r="300" spans="1:15" ht="15" customHeight="1" x14ac:dyDescent="0.2">
      <c r="A300" s="1009" t="s">
        <v>383</v>
      </c>
      <c r="B300" s="1196">
        <v>26</v>
      </c>
      <c r="C300" s="1196">
        <v>0</v>
      </c>
      <c r="D300" s="1196">
        <v>0</v>
      </c>
      <c r="E300" s="1196">
        <v>0</v>
      </c>
      <c r="F300" s="1196">
        <v>0</v>
      </c>
      <c r="G300" s="1196">
        <v>0</v>
      </c>
      <c r="H300" s="1197">
        <v>26</v>
      </c>
      <c r="I300" s="1197">
        <v>26</v>
      </c>
      <c r="J300" s="1198">
        <v>156</v>
      </c>
      <c r="K300" s="1198">
        <v>6</v>
      </c>
      <c r="L300" s="2137" t="s">
        <v>985</v>
      </c>
      <c r="M300" s="1006">
        <v>2560000</v>
      </c>
      <c r="N300" s="1006">
        <v>12422390.862888888</v>
      </c>
      <c r="O300" s="1200">
        <v>9095331.0507054552</v>
      </c>
    </row>
    <row r="301" spans="1:15" ht="15" customHeight="1" x14ac:dyDescent="0.2">
      <c r="A301" s="1009" t="s">
        <v>384</v>
      </c>
      <c r="B301" s="1196">
        <v>135.36000000000001</v>
      </c>
      <c r="C301" s="1196">
        <v>12</v>
      </c>
      <c r="D301" s="1196">
        <v>0</v>
      </c>
      <c r="E301" s="1196">
        <v>2</v>
      </c>
      <c r="F301" s="1196">
        <v>0</v>
      </c>
      <c r="G301" s="1196">
        <v>0</v>
      </c>
      <c r="H301" s="1197">
        <v>133.36000000000001</v>
      </c>
      <c r="I301" s="1197">
        <v>145.36000000000001</v>
      </c>
      <c r="J301" s="1198">
        <v>960.19200000000012</v>
      </c>
      <c r="K301" s="1198">
        <v>7.2</v>
      </c>
      <c r="L301" s="2137" t="s">
        <v>985</v>
      </c>
      <c r="M301" s="1006">
        <v>2560000</v>
      </c>
      <c r="N301" s="1006">
        <v>12422390.862888888</v>
      </c>
      <c r="O301" s="1200">
        <v>9095331.0507054552</v>
      </c>
    </row>
    <row r="302" spans="1:15" ht="15" customHeight="1" x14ac:dyDescent="0.2">
      <c r="A302" s="1009" t="s">
        <v>385</v>
      </c>
      <c r="B302" s="1196">
        <v>65.3</v>
      </c>
      <c r="C302" s="1196">
        <v>25</v>
      </c>
      <c r="D302" s="1196">
        <v>0</v>
      </c>
      <c r="E302" s="1196">
        <v>0</v>
      </c>
      <c r="F302" s="1196">
        <v>0</v>
      </c>
      <c r="G302" s="1196">
        <v>0</v>
      </c>
      <c r="H302" s="1197">
        <v>65.3</v>
      </c>
      <c r="I302" s="1197">
        <v>90.3</v>
      </c>
      <c r="J302" s="1198">
        <v>914.19999999999993</v>
      </c>
      <c r="K302" s="1198">
        <v>14</v>
      </c>
      <c r="L302" s="2137" t="s">
        <v>985</v>
      </c>
      <c r="M302" s="1006">
        <v>2560000</v>
      </c>
      <c r="N302" s="1006">
        <v>12422390.862888888</v>
      </c>
      <c r="O302" s="1200">
        <v>9095331.0507054552</v>
      </c>
    </row>
    <row r="303" spans="1:15" ht="15" customHeight="1" x14ac:dyDescent="0.2">
      <c r="A303" s="1009" t="s">
        <v>386</v>
      </c>
      <c r="B303" s="1003">
        <v>81.75</v>
      </c>
      <c r="C303" s="1196">
        <v>5.7</v>
      </c>
      <c r="D303" s="1196">
        <v>2</v>
      </c>
      <c r="E303" s="1196">
        <v>1.5</v>
      </c>
      <c r="F303" s="1196">
        <v>1</v>
      </c>
      <c r="G303" s="1196">
        <v>2</v>
      </c>
      <c r="H303" s="1197">
        <v>75.25</v>
      </c>
      <c r="I303" s="1197">
        <v>84.95</v>
      </c>
      <c r="J303" s="1198">
        <v>1015.875</v>
      </c>
      <c r="K303" s="1198">
        <v>13.5</v>
      </c>
      <c r="L303" s="2137" t="s">
        <v>985</v>
      </c>
      <c r="M303" s="1006">
        <v>2560000</v>
      </c>
      <c r="N303" s="1006">
        <v>12422390.862888888</v>
      </c>
      <c r="O303" s="1200">
        <v>9095331.0507054552</v>
      </c>
    </row>
    <row r="304" spans="1:15" ht="15" customHeight="1" x14ac:dyDescent="0.2">
      <c r="A304" s="1009" t="s">
        <v>387</v>
      </c>
      <c r="B304" s="1003">
        <v>181.53</v>
      </c>
      <c r="C304" s="1196">
        <v>0</v>
      </c>
      <c r="D304" s="1196">
        <v>0</v>
      </c>
      <c r="E304" s="1196">
        <v>0</v>
      </c>
      <c r="F304" s="1196">
        <v>0</v>
      </c>
      <c r="G304" s="1196">
        <v>0</v>
      </c>
      <c r="H304" s="1197">
        <v>181.53</v>
      </c>
      <c r="I304" s="1197">
        <v>181.53</v>
      </c>
      <c r="J304" s="1198">
        <v>1089.18</v>
      </c>
      <c r="K304" s="1198">
        <v>6</v>
      </c>
      <c r="L304" s="2137" t="s">
        <v>985</v>
      </c>
      <c r="M304" s="1006">
        <v>2560000</v>
      </c>
      <c r="N304" s="1006">
        <v>12422390.862888888</v>
      </c>
      <c r="O304" s="1200">
        <v>9095331.0507054552</v>
      </c>
    </row>
    <row r="305" spans="1:15" ht="15" customHeight="1" x14ac:dyDescent="0.2">
      <c r="A305" s="1009" t="s">
        <v>388</v>
      </c>
      <c r="B305" s="1003">
        <v>169.3</v>
      </c>
      <c r="C305" s="1196">
        <v>2.5</v>
      </c>
      <c r="D305" s="1196">
        <v>0</v>
      </c>
      <c r="E305" s="1196">
        <v>0</v>
      </c>
      <c r="F305" s="1196">
        <v>0</v>
      </c>
      <c r="G305" s="1196">
        <v>0</v>
      </c>
      <c r="H305" s="1197">
        <v>169.3</v>
      </c>
      <c r="I305" s="1197">
        <v>171.8</v>
      </c>
      <c r="J305" s="1198">
        <v>1661.1428190000001</v>
      </c>
      <c r="K305" s="1198">
        <v>9.8118300000000005</v>
      </c>
      <c r="L305" s="2137" t="s">
        <v>985</v>
      </c>
      <c r="M305" s="1006">
        <v>2560000</v>
      </c>
      <c r="N305" s="1006">
        <v>12422390.862888888</v>
      </c>
      <c r="O305" s="1200">
        <v>9095331.0507054552</v>
      </c>
    </row>
    <row r="306" spans="1:15" ht="15" customHeight="1" x14ac:dyDescent="0.2">
      <c r="A306" s="1205" t="s">
        <v>389</v>
      </c>
      <c r="B306" s="1049">
        <v>1283.2530000000002</v>
      </c>
      <c r="C306" s="1049">
        <v>42.46</v>
      </c>
      <c r="D306" s="1049">
        <v>20</v>
      </c>
      <c r="E306" s="1049">
        <v>20</v>
      </c>
      <c r="F306" s="1049">
        <v>59.09</v>
      </c>
      <c r="G306" s="1049">
        <v>112</v>
      </c>
      <c r="H306" s="1049">
        <v>1072.163</v>
      </c>
      <c r="I306" s="1049">
        <v>1246.623</v>
      </c>
      <c r="J306" s="1201">
        <v>10083.59</v>
      </c>
      <c r="K306" s="1201">
        <v>9.4049039185273138</v>
      </c>
      <c r="L306" s="1203"/>
      <c r="M306" s="1043"/>
      <c r="N306" s="1043"/>
      <c r="O306" s="1204"/>
    </row>
    <row r="307" spans="1:15" ht="15" customHeight="1" x14ac:dyDescent="0.2">
      <c r="A307" s="1009" t="s">
        <v>390</v>
      </c>
      <c r="B307" s="1196">
        <v>158.09</v>
      </c>
      <c r="C307" s="1196">
        <v>0</v>
      </c>
      <c r="D307" s="1196">
        <v>0</v>
      </c>
      <c r="E307" s="1196">
        <v>0</v>
      </c>
      <c r="F307" s="1196">
        <v>28.09</v>
      </c>
      <c r="G307" s="1196">
        <v>5</v>
      </c>
      <c r="H307" s="1197">
        <v>125</v>
      </c>
      <c r="I307" s="1197">
        <v>130</v>
      </c>
      <c r="J307" s="1198">
        <v>1437.5</v>
      </c>
      <c r="K307" s="1198">
        <v>11.5</v>
      </c>
      <c r="L307" s="2137" t="s">
        <v>985</v>
      </c>
      <c r="M307" s="1006">
        <v>2560000</v>
      </c>
      <c r="N307" s="1006">
        <v>12422390.862888888</v>
      </c>
      <c r="O307" s="1200">
        <v>9095331.0507054552</v>
      </c>
    </row>
    <row r="308" spans="1:15" ht="15" customHeight="1" x14ac:dyDescent="0.2">
      <c r="A308" s="1009" t="s">
        <v>391</v>
      </c>
      <c r="B308" s="1196">
        <v>42</v>
      </c>
      <c r="C308" s="1196">
        <v>10</v>
      </c>
      <c r="D308" s="1196">
        <v>0</v>
      </c>
      <c r="E308" s="1196">
        <v>0</v>
      </c>
      <c r="F308" s="1196">
        <v>0</v>
      </c>
      <c r="G308" s="1196">
        <v>10</v>
      </c>
      <c r="H308" s="1197">
        <v>32</v>
      </c>
      <c r="I308" s="1197">
        <v>52</v>
      </c>
      <c r="J308" s="1198">
        <v>160</v>
      </c>
      <c r="K308" s="1198">
        <v>5</v>
      </c>
      <c r="L308" s="2137" t="s">
        <v>985</v>
      </c>
      <c r="M308" s="1006">
        <v>2560000</v>
      </c>
      <c r="N308" s="1006">
        <v>12422390.862888888</v>
      </c>
      <c r="O308" s="1200">
        <v>9095331.0507054552</v>
      </c>
    </row>
    <row r="309" spans="1:15" ht="15" customHeight="1" x14ac:dyDescent="0.2">
      <c r="A309" s="1009" t="s">
        <v>392</v>
      </c>
      <c r="B309" s="1196">
        <v>44.54</v>
      </c>
      <c r="C309" s="1196">
        <v>1.46</v>
      </c>
      <c r="D309" s="1196">
        <v>0</v>
      </c>
      <c r="E309" s="1196">
        <v>0</v>
      </c>
      <c r="F309" s="1196">
        <v>0</v>
      </c>
      <c r="G309" s="1196">
        <v>13</v>
      </c>
      <c r="H309" s="1197">
        <v>31.54</v>
      </c>
      <c r="I309" s="1197">
        <v>46</v>
      </c>
      <c r="J309" s="1198">
        <v>378.48</v>
      </c>
      <c r="K309" s="1198">
        <v>12</v>
      </c>
      <c r="L309" s="2137" t="s">
        <v>985</v>
      </c>
      <c r="M309" s="1006">
        <v>2560000</v>
      </c>
      <c r="N309" s="1006">
        <v>12422390.862888888</v>
      </c>
      <c r="O309" s="1200">
        <v>9095331.0507054552</v>
      </c>
    </row>
    <row r="310" spans="1:15" ht="15" customHeight="1" x14ac:dyDescent="0.2">
      <c r="A310" s="1009" t="s">
        <v>393</v>
      </c>
      <c r="B310" s="1196">
        <v>344.29</v>
      </c>
      <c r="C310" s="1196">
        <v>2</v>
      </c>
      <c r="D310" s="1196">
        <v>0</v>
      </c>
      <c r="E310" s="1196">
        <v>4</v>
      </c>
      <c r="F310" s="1196">
        <v>3</v>
      </c>
      <c r="G310" s="1196">
        <v>2</v>
      </c>
      <c r="H310" s="1197">
        <v>335.29</v>
      </c>
      <c r="I310" s="1197">
        <v>339.29</v>
      </c>
      <c r="J310" s="1198">
        <v>3352.9</v>
      </c>
      <c r="K310" s="1198">
        <v>10</v>
      </c>
      <c r="L310" s="2137" t="s">
        <v>985</v>
      </c>
      <c r="M310" s="1006">
        <v>2560000</v>
      </c>
      <c r="N310" s="1006">
        <v>12422390.862888888</v>
      </c>
      <c r="O310" s="1200">
        <v>9095331.0507054552</v>
      </c>
    </row>
    <row r="311" spans="1:15" ht="15" customHeight="1" x14ac:dyDescent="0.2">
      <c r="A311" s="1009" t="s">
        <v>394</v>
      </c>
      <c r="B311" s="1196">
        <v>108.82</v>
      </c>
      <c r="C311" s="1196">
        <v>0</v>
      </c>
      <c r="D311" s="1196">
        <v>0</v>
      </c>
      <c r="E311" s="1196">
        <v>5</v>
      </c>
      <c r="F311" s="1196">
        <v>20</v>
      </c>
      <c r="G311" s="1196">
        <v>0</v>
      </c>
      <c r="H311" s="1197">
        <v>83.82</v>
      </c>
      <c r="I311" s="1197">
        <v>83.82</v>
      </c>
      <c r="J311" s="1198">
        <v>754.37999999999988</v>
      </c>
      <c r="K311" s="1198">
        <v>9</v>
      </c>
      <c r="L311" s="2137" t="s">
        <v>985</v>
      </c>
      <c r="M311" s="1006">
        <v>2560000</v>
      </c>
      <c r="N311" s="1006">
        <v>12422390.862888888</v>
      </c>
      <c r="O311" s="1200">
        <v>9095331.0507054552</v>
      </c>
    </row>
    <row r="312" spans="1:15" ht="15" customHeight="1" x14ac:dyDescent="0.2">
      <c r="A312" s="1009" t="s">
        <v>395</v>
      </c>
      <c r="B312" s="1196">
        <v>21.699999999999989</v>
      </c>
      <c r="C312" s="1196">
        <v>9</v>
      </c>
      <c r="D312" s="1196">
        <v>0</v>
      </c>
      <c r="E312" s="1196">
        <v>0</v>
      </c>
      <c r="F312" s="1196">
        <v>0</v>
      </c>
      <c r="G312" s="1196">
        <v>9</v>
      </c>
      <c r="H312" s="1197">
        <v>12.699999999999989</v>
      </c>
      <c r="I312" s="1197">
        <v>30.699999999999989</v>
      </c>
      <c r="J312" s="1198">
        <v>76.199999999999932</v>
      </c>
      <c r="K312" s="1198">
        <v>6</v>
      </c>
      <c r="L312" s="2137" t="s">
        <v>985</v>
      </c>
      <c r="M312" s="1006">
        <v>2560000</v>
      </c>
      <c r="N312" s="1006">
        <v>12422390.862888888</v>
      </c>
      <c r="O312" s="1200">
        <v>9095331.0507054552</v>
      </c>
    </row>
    <row r="313" spans="1:15" ht="15" customHeight="1" x14ac:dyDescent="0.2">
      <c r="A313" s="1009" t="s">
        <v>396</v>
      </c>
      <c r="B313" s="1196">
        <v>135.5</v>
      </c>
      <c r="C313" s="1196">
        <v>20</v>
      </c>
      <c r="D313" s="1196">
        <v>20</v>
      </c>
      <c r="E313" s="1196">
        <v>8</v>
      </c>
      <c r="F313" s="1196">
        <v>2</v>
      </c>
      <c r="G313" s="1196">
        <v>8</v>
      </c>
      <c r="H313" s="1197">
        <v>97.5</v>
      </c>
      <c r="I313" s="1197">
        <v>145.5</v>
      </c>
      <c r="J313" s="1198">
        <v>585</v>
      </c>
      <c r="K313" s="1198">
        <v>6</v>
      </c>
      <c r="L313" s="2137" t="s">
        <v>985</v>
      </c>
      <c r="M313" s="1006">
        <v>2560000</v>
      </c>
      <c r="N313" s="1006">
        <v>12422390.862888888</v>
      </c>
      <c r="O313" s="1200">
        <v>9095331.0507054552</v>
      </c>
    </row>
    <row r="314" spans="1:15" ht="15" customHeight="1" x14ac:dyDescent="0.2">
      <c r="A314" s="1009" t="s">
        <v>938</v>
      </c>
      <c r="B314" s="1003">
        <v>377.31299999999999</v>
      </c>
      <c r="C314" s="1196">
        <v>0</v>
      </c>
      <c r="D314" s="1196">
        <v>0</v>
      </c>
      <c r="E314" s="1196">
        <v>3</v>
      </c>
      <c r="F314" s="1196">
        <v>6</v>
      </c>
      <c r="G314" s="1196">
        <v>65</v>
      </c>
      <c r="H314" s="1197">
        <v>303.31299999999999</v>
      </c>
      <c r="I314" s="1197">
        <v>368.31299999999999</v>
      </c>
      <c r="J314" s="1198">
        <v>3033.13</v>
      </c>
      <c r="K314" s="1198">
        <v>10</v>
      </c>
      <c r="L314" s="2137" t="s">
        <v>985</v>
      </c>
      <c r="M314" s="1006">
        <v>2560000</v>
      </c>
      <c r="N314" s="1006">
        <v>12422390.862888888</v>
      </c>
      <c r="O314" s="1200">
        <v>9095331.0507054552</v>
      </c>
    </row>
    <row r="315" spans="1:15" ht="15" customHeight="1" thickBot="1" x14ac:dyDescent="0.25">
      <c r="A315" s="1190" t="s">
        <v>398</v>
      </c>
      <c r="B315" s="261">
        <v>51</v>
      </c>
      <c r="C315" s="1191">
        <v>0</v>
      </c>
      <c r="D315" s="1191">
        <v>0</v>
      </c>
      <c r="E315" s="1191">
        <v>0</v>
      </c>
      <c r="F315" s="1191">
        <v>0</v>
      </c>
      <c r="G315" s="1191">
        <v>0</v>
      </c>
      <c r="H315" s="1197">
        <v>51</v>
      </c>
      <c r="I315" s="1197">
        <v>51</v>
      </c>
      <c r="J315" s="1198">
        <v>306</v>
      </c>
      <c r="K315" s="1198">
        <v>6</v>
      </c>
      <c r="L315" s="2137" t="s">
        <v>985</v>
      </c>
      <c r="M315" s="1006">
        <v>2560000</v>
      </c>
      <c r="N315" s="1006">
        <v>12422390.862888888</v>
      </c>
      <c r="O315" s="1200">
        <v>9095331.0507054552</v>
      </c>
    </row>
    <row r="316" spans="1:15" ht="15" customHeight="1" thickBot="1" x14ac:dyDescent="0.25">
      <c r="A316" s="430" t="s">
        <v>939</v>
      </c>
      <c r="B316" s="1181">
        <v>3441.3430000000003</v>
      </c>
      <c r="C316" s="1181">
        <v>264.65999999999997</v>
      </c>
      <c r="D316" s="1181">
        <v>36.15</v>
      </c>
      <c r="E316" s="1181">
        <v>39.242999999999995</v>
      </c>
      <c r="F316" s="1181">
        <v>283.09000000000003</v>
      </c>
      <c r="G316" s="1181">
        <v>165</v>
      </c>
      <c r="H316" s="1181">
        <v>2917.86</v>
      </c>
      <c r="I316" s="1181">
        <v>3383.6700000000005</v>
      </c>
      <c r="J316" s="1182">
        <v>25182.027819000003</v>
      </c>
      <c r="K316" s="1182">
        <v>8.6303070808743403</v>
      </c>
      <c r="L316" s="1580" t="s">
        <v>985</v>
      </c>
      <c r="M316" s="1184">
        <v>2560000.0000000005</v>
      </c>
      <c r="N316" s="1184">
        <v>12422390.862888886</v>
      </c>
      <c r="O316" s="536">
        <v>9095331.0507054552</v>
      </c>
    </row>
    <row r="317" spans="1:15" x14ac:dyDescent="0.2">
      <c r="A317" s="7" t="s">
        <v>1904</v>
      </c>
      <c r="B317" s="8"/>
      <c r="C317" s="8"/>
      <c r="D317" s="8"/>
      <c r="E317" s="9"/>
      <c r="F317" s="10"/>
      <c r="G317" s="11"/>
      <c r="H317" s="8"/>
      <c r="I317" s="249"/>
      <c r="J317" s="249"/>
      <c r="K317" s="257"/>
      <c r="L317" s="258"/>
      <c r="M317" s="259"/>
      <c r="N317" s="259"/>
      <c r="O317" s="259"/>
    </row>
    <row r="318" spans="1:15" x14ac:dyDescent="0.2">
      <c r="A318" s="42"/>
      <c r="B318" s="2494"/>
      <c r="C318" s="2494"/>
      <c r="D318" s="2494"/>
      <c r="E318" s="2494"/>
      <c r="F318" s="2494"/>
      <c r="G318" s="2494"/>
      <c r="H318" s="266"/>
      <c r="I318" s="266"/>
      <c r="J318" s="266"/>
      <c r="K318" s="266"/>
      <c r="L318" s="2495"/>
      <c r="M318" s="2494"/>
      <c r="N318" s="2494"/>
      <c r="O318" s="2494"/>
    </row>
    <row r="319" spans="1:15" x14ac:dyDescent="0.2">
      <c r="A319" s="260"/>
      <c r="B319" s="246"/>
      <c r="C319" s="246"/>
      <c r="D319" s="246"/>
      <c r="E319" s="246"/>
      <c r="F319" s="246"/>
      <c r="G319" s="246"/>
      <c r="H319" s="249"/>
      <c r="I319" s="249"/>
      <c r="J319" s="249"/>
      <c r="K319" s="257"/>
      <c r="L319" s="258"/>
      <c r="M319" s="259"/>
      <c r="N319" s="259"/>
      <c r="O319" s="259"/>
    </row>
    <row r="320" spans="1:15" x14ac:dyDescent="0.2">
      <c r="A320" s="260"/>
      <c r="B320" s="246"/>
      <c r="C320" s="246"/>
      <c r="D320" s="246"/>
      <c r="E320" s="246"/>
      <c r="F320" s="246"/>
      <c r="G320" s="246"/>
      <c r="H320" s="249"/>
      <c r="I320" s="249"/>
      <c r="J320" s="249"/>
      <c r="K320" s="257"/>
      <c r="L320" s="258"/>
      <c r="M320" s="259"/>
      <c r="N320" s="259"/>
      <c r="O320" s="259"/>
    </row>
    <row r="321" spans="1:15" ht="15" customHeight="1" x14ac:dyDescent="0.25">
      <c r="A321" s="3054" t="s">
        <v>1930</v>
      </c>
      <c r="B321" s="3054"/>
      <c r="C321" s="3054"/>
      <c r="D321" s="3054"/>
      <c r="E321" s="3054"/>
      <c r="F321" s="3054"/>
      <c r="G321" s="3054"/>
      <c r="H321" s="3054"/>
      <c r="I321" s="3054"/>
      <c r="J321" s="3054"/>
      <c r="K321" s="3054"/>
      <c r="L321" s="3054"/>
      <c r="M321" s="3054"/>
      <c r="N321" s="3054"/>
      <c r="O321" s="3054"/>
    </row>
    <row r="322" spans="1:15" ht="15" customHeight="1" thickBot="1" x14ac:dyDescent="0.25">
      <c r="A322" s="8" t="s">
        <v>1871</v>
      </c>
      <c r="B322" s="248"/>
      <c r="C322" s="251"/>
      <c r="D322" s="251"/>
      <c r="E322" s="251"/>
      <c r="F322" s="251"/>
      <c r="G322" s="251"/>
      <c r="H322" s="252"/>
      <c r="I322" s="252"/>
      <c r="J322" s="252"/>
      <c r="K322" s="252"/>
      <c r="L322" s="253"/>
      <c r="M322" s="251"/>
      <c r="N322" s="251"/>
      <c r="O322" s="251"/>
    </row>
    <row r="323" spans="1:15" ht="15" customHeight="1" x14ac:dyDescent="0.2">
      <c r="A323" s="3055" t="s">
        <v>334</v>
      </c>
      <c r="B323" s="3058" t="s">
        <v>1931</v>
      </c>
      <c r="C323" s="3059"/>
      <c r="D323" s="3059"/>
      <c r="E323" s="3059"/>
      <c r="F323" s="3059"/>
      <c r="G323" s="3059"/>
      <c r="H323" s="3059"/>
      <c r="I323" s="3059"/>
      <c r="J323" s="3059"/>
      <c r="K323" s="3059"/>
      <c r="L323" s="3059"/>
      <c r="M323" s="3059"/>
      <c r="N323" s="3059"/>
      <c r="O323" s="3060"/>
    </row>
    <row r="324" spans="1:15" ht="15" customHeight="1" x14ac:dyDescent="0.2">
      <c r="A324" s="3056"/>
      <c r="B324" s="3061" t="s">
        <v>198</v>
      </c>
      <c r="C324" s="3061"/>
      <c r="D324" s="3061"/>
      <c r="E324" s="3061"/>
      <c r="F324" s="3061"/>
      <c r="G324" s="3061"/>
      <c r="H324" s="3061"/>
      <c r="I324" s="3061"/>
      <c r="J324" s="2319"/>
      <c r="K324" s="2319" t="s">
        <v>910</v>
      </c>
      <c r="L324" s="2319"/>
      <c r="M324" s="1172" t="s">
        <v>443</v>
      </c>
      <c r="N324" s="1172" t="s">
        <v>916</v>
      </c>
      <c r="O324" s="1177" t="s">
        <v>916</v>
      </c>
    </row>
    <row r="325" spans="1:15" ht="15" customHeight="1" x14ac:dyDescent="0.2">
      <c r="A325" s="3056"/>
      <c r="B325" s="2319" t="s">
        <v>439</v>
      </c>
      <c r="C325" s="2319"/>
      <c r="D325" s="3052" t="s">
        <v>1873</v>
      </c>
      <c r="E325" s="2319"/>
      <c r="F325" s="2319"/>
      <c r="G325" s="2319" t="s">
        <v>917</v>
      </c>
      <c r="H325" s="2319"/>
      <c r="I325" s="2319" t="s">
        <v>439</v>
      </c>
      <c r="J325" s="2350" t="s">
        <v>918</v>
      </c>
      <c r="K325" s="2350" t="s">
        <v>848</v>
      </c>
      <c r="L325" s="2350" t="s">
        <v>336</v>
      </c>
      <c r="M325" s="1173" t="s">
        <v>919</v>
      </c>
      <c r="N325" s="1173" t="s">
        <v>920</v>
      </c>
      <c r="O325" s="1178" t="s">
        <v>919</v>
      </c>
    </row>
    <row r="326" spans="1:15" ht="15" customHeight="1" x14ac:dyDescent="0.2">
      <c r="A326" s="3056"/>
      <c r="B326" s="2350" t="s">
        <v>922</v>
      </c>
      <c r="C326" s="2350" t="s">
        <v>924</v>
      </c>
      <c r="D326" s="3053"/>
      <c r="E326" s="2350" t="s">
        <v>873</v>
      </c>
      <c r="F326" s="2350" t="s">
        <v>923</v>
      </c>
      <c r="G326" s="2350" t="s">
        <v>925</v>
      </c>
      <c r="H326" s="2350" t="s">
        <v>842</v>
      </c>
      <c r="I326" s="2350" t="s">
        <v>841</v>
      </c>
      <c r="J326" s="2350" t="s">
        <v>926</v>
      </c>
      <c r="K326" s="2350" t="s">
        <v>927</v>
      </c>
      <c r="L326" s="2350" t="s">
        <v>342</v>
      </c>
      <c r="M326" s="1173" t="s">
        <v>928</v>
      </c>
      <c r="N326" s="1173" t="s">
        <v>929</v>
      </c>
      <c r="O326" s="1178" t="s">
        <v>930</v>
      </c>
    </row>
    <row r="327" spans="1:15" ht="15" customHeight="1" thickBot="1" x14ac:dyDescent="0.25">
      <c r="A327" s="3057"/>
      <c r="B327" s="1985">
        <v>44196</v>
      </c>
      <c r="C327" s="2351">
        <v>2021</v>
      </c>
      <c r="D327" s="2351">
        <v>2021</v>
      </c>
      <c r="E327" s="2351">
        <v>2021</v>
      </c>
      <c r="F327" s="2351">
        <v>2021</v>
      </c>
      <c r="G327" s="2351" t="s">
        <v>931</v>
      </c>
      <c r="H327" s="1176">
        <v>2021</v>
      </c>
      <c r="I327" s="1985">
        <v>44561</v>
      </c>
      <c r="J327" s="1985" t="s">
        <v>1932</v>
      </c>
      <c r="K327" s="1985" t="s">
        <v>1932</v>
      </c>
      <c r="L327" s="2351" t="s">
        <v>447</v>
      </c>
      <c r="M327" s="1175" t="s">
        <v>932</v>
      </c>
      <c r="N327" s="1175" t="s">
        <v>933</v>
      </c>
      <c r="O327" s="1179" t="s">
        <v>933</v>
      </c>
    </row>
    <row r="328" spans="1:15" ht="15" customHeight="1" x14ac:dyDescent="0.2">
      <c r="A328" s="1185" t="s">
        <v>358</v>
      </c>
      <c r="B328" s="1180">
        <v>157.32999999999998</v>
      </c>
      <c r="C328" s="1180">
        <v>132.5</v>
      </c>
      <c r="D328" s="1180">
        <v>3</v>
      </c>
      <c r="E328" s="1180">
        <v>3</v>
      </c>
      <c r="F328" s="1180">
        <v>2</v>
      </c>
      <c r="G328" s="1180">
        <v>42</v>
      </c>
      <c r="H328" s="1180">
        <v>107.33</v>
      </c>
      <c r="I328" s="1180">
        <v>284.83</v>
      </c>
      <c r="J328" s="1186">
        <v>887.13000000000011</v>
      </c>
      <c r="K328" s="1590">
        <v>8.2654430261809377</v>
      </c>
      <c r="L328" s="404"/>
      <c r="M328" s="1188"/>
      <c r="N328" s="1188"/>
      <c r="O328" s="1189"/>
    </row>
    <row r="329" spans="1:15" ht="15" customHeight="1" x14ac:dyDescent="0.2">
      <c r="A329" s="1009" t="s">
        <v>359</v>
      </c>
      <c r="B329" s="1006"/>
      <c r="C329" s="1196">
        <v>0</v>
      </c>
      <c r="D329" s="1196">
        <v>0</v>
      </c>
      <c r="E329" s="1196">
        <v>0</v>
      </c>
      <c r="F329" s="1196">
        <v>0</v>
      </c>
      <c r="G329" s="1196">
        <v>0</v>
      </c>
      <c r="H329" s="1197">
        <v>0</v>
      </c>
      <c r="I329" s="1197">
        <v>0</v>
      </c>
      <c r="J329" s="1198">
        <v>0</v>
      </c>
      <c r="K329" s="1206">
        <v>0</v>
      </c>
      <c r="L329" s="2137"/>
      <c r="M329" s="1006"/>
      <c r="N329" s="1006"/>
      <c r="O329" s="1200"/>
    </row>
    <row r="330" spans="1:15" ht="15" customHeight="1" x14ac:dyDescent="0.2">
      <c r="A330" s="1009" t="s">
        <v>360</v>
      </c>
      <c r="B330" s="1006"/>
      <c r="C330" s="1196">
        <v>0</v>
      </c>
      <c r="D330" s="1196">
        <v>0</v>
      </c>
      <c r="E330" s="1196">
        <v>0</v>
      </c>
      <c r="F330" s="1196">
        <v>0</v>
      </c>
      <c r="G330" s="1196">
        <v>0</v>
      </c>
      <c r="H330" s="1197">
        <v>0</v>
      </c>
      <c r="I330" s="1197">
        <v>0</v>
      </c>
      <c r="J330" s="1198">
        <v>0</v>
      </c>
      <c r="K330" s="1206">
        <v>0</v>
      </c>
      <c r="L330" s="2137"/>
      <c r="M330" s="1006"/>
      <c r="N330" s="1006"/>
      <c r="O330" s="1200"/>
    </row>
    <row r="331" spans="1:15" ht="15" customHeight="1" x14ac:dyDescent="0.2">
      <c r="A331" s="1009" t="s">
        <v>361</v>
      </c>
      <c r="B331" s="1196">
        <v>43.09</v>
      </c>
      <c r="C331" s="1196">
        <v>6</v>
      </c>
      <c r="D331" s="1196">
        <v>2</v>
      </c>
      <c r="E331" s="1196">
        <v>2</v>
      </c>
      <c r="F331" s="1196">
        <v>1</v>
      </c>
      <c r="G331" s="1196">
        <v>8</v>
      </c>
      <c r="H331" s="1197">
        <v>30.090000000000003</v>
      </c>
      <c r="I331" s="1197">
        <v>46.09</v>
      </c>
      <c r="J331" s="1198">
        <v>270.81000000000006</v>
      </c>
      <c r="K331" s="1198">
        <v>9</v>
      </c>
      <c r="L331" s="2137" t="s">
        <v>985</v>
      </c>
      <c r="M331" s="1006">
        <v>2560000</v>
      </c>
      <c r="N331" s="1006">
        <v>12422390.862888888</v>
      </c>
      <c r="O331" s="1200">
        <v>9095331.0507054552</v>
      </c>
    </row>
    <row r="332" spans="1:15" ht="15" customHeight="1" x14ac:dyDescent="0.2">
      <c r="A332" s="1009" t="s">
        <v>362</v>
      </c>
      <c r="B332" s="1196"/>
      <c r="C332" s="1196">
        <v>0</v>
      </c>
      <c r="D332" s="1196">
        <v>0</v>
      </c>
      <c r="E332" s="1196">
        <v>0</v>
      </c>
      <c r="F332" s="1196">
        <v>0</v>
      </c>
      <c r="G332" s="1196">
        <v>0</v>
      </c>
      <c r="H332" s="1197">
        <v>0</v>
      </c>
      <c r="I332" s="1197">
        <v>0</v>
      </c>
      <c r="J332" s="1198">
        <v>0</v>
      </c>
      <c r="K332" s="1198">
        <v>0</v>
      </c>
      <c r="L332" s="2137"/>
      <c r="M332" s="1006"/>
      <c r="N332" s="1006">
        <v>0</v>
      </c>
      <c r="O332" s="1200">
        <v>0</v>
      </c>
    </row>
    <row r="333" spans="1:15" ht="15" customHeight="1" x14ac:dyDescent="0.2">
      <c r="A333" s="1009" t="s">
        <v>363</v>
      </c>
      <c r="B333" s="1196"/>
      <c r="C333" s="1196">
        <v>20</v>
      </c>
      <c r="D333" s="1196">
        <v>0</v>
      </c>
      <c r="E333" s="1196">
        <v>0</v>
      </c>
      <c r="F333" s="1196">
        <v>0</v>
      </c>
      <c r="G333" s="1196">
        <v>0</v>
      </c>
      <c r="H333" s="1197">
        <v>0</v>
      </c>
      <c r="I333" s="1197">
        <v>20</v>
      </c>
      <c r="J333" s="1198">
        <v>0</v>
      </c>
      <c r="K333" s="1198">
        <v>0</v>
      </c>
      <c r="L333" s="2137"/>
      <c r="M333" s="1006"/>
      <c r="N333" s="1006">
        <v>12422390.862888888</v>
      </c>
      <c r="O333" s="1200">
        <v>0</v>
      </c>
    </row>
    <row r="334" spans="1:15" ht="15" customHeight="1" x14ac:dyDescent="0.2">
      <c r="A334" s="1009" t="s">
        <v>364</v>
      </c>
      <c r="B334" s="1196"/>
      <c r="C334" s="1196">
        <v>25</v>
      </c>
      <c r="D334" s="1196">
        <v>0</v>
      </c>
      <c r="E334" s="1196">
        <v>0</v>
      </c>
      <c r="F334" s="1196">
        <v>0</v>
      </c>
      <c r="G334" s="1196">
        <v>0</v>
      </c>
      <c r="H334" s="1197">
        <v>0</v>
      </c>
      <c r="I334" s="1197">
        <v>25</v>
      </c>
      <c r="J334" s="1198">
        <v>0</v>
      </c>
      <c r="K334" s="1198">
        <v>0</v>
      </c>
      <c r="L334" s="2137"/>
      <c r="M334" s="1006"/>
      <c r="N334" s="1006">
        <v>12422390.862888888</v>
      </c>
      <c r="O334" s="1200">
        <v>0</v>
      </c>
    </row>
    <row r="335" spans="1:15" ht="15" customHeight="1" x14ac:dyDescent="0.2">
      <c r="A335" s="1009" t="s">
        <v>934</v>
      </c>
      <c r="B335" s="1196"/>
      <c r="C335" s="1196">
        <v>0</v>
      </c>
      <c r="D335" s="1196">
        <v>0</v>
      </c>
      <c r="E335" s="1196">
        <v>0</v>
      </c>
      <c r="F335" s="1196">
        <v>0</v>
      </c>
      <c r="G335" s="1196">
        <v>0</v>
      </c>
      <c r="H335" s="1197">
        <v>0</v>
      </c>
      <c r="I335" s="1197">
        <v>0</v>
      </c>
      <c r="J335" s="1198">
        <v>0</v>
      </c>
      <c r="K335" s="1198">
        <v>0</v>
      </c>
      <c r="L335" s="2137"/>
      <c r="M335" s="1006"/>
      <c r="N335" s="1006">
        <v>0</v>
      </c>
      <c r="O335" s="1200">
        <v>0</v>
      </c>
    </row>
    <row r="336" spans="1:15" ht="15" customHeight="1" x14ac:dyDescent="0.2">
      <c r="A336" s="1009" t="s">
        <v>366</v>
      </c>
      <c r="B336" s="1196">
        <v>27</v>
      </c>
      <c r="C336" s="1196">
        <v>12</v>
      </c>
      <c r="D336" s="1196">
        <v>0</v>
      </c>
      <c r="E336" s="1196">
        <v>0</v>
      </c>
      <c r="F336" s="1196">
        <v>0</v>
      </c>
      <c r="G336" s="1196">
        <v>0</v>
      </c>
      <c r="H336" s="1197">
        <v>27</v>
      </c>
      <c r="I336" s="1197">
        <v>39</v>
      </c>
      <c r="J336" s="1198">
        <v>162</v>
      </c>
      <c r="K336" s="1198">
        <v>6</v>
      </c>
      <c r="L336" s="2137" t="s">
        <v>985</v>
      </c>
      <c r="M336" s="1006">
        <v>2560000</v>
      </c>
      <c r="N336" s="1006">
        <v>12422390.862888888</v>
      </c>
      <c r="O336" s="1200">
        <v>9095331.0507054552</v>
      </c>
    </row>
    <row r="337" spans="1:15" ht="15" customHeight="1" x14ac:dyDescent="0.2">
      <c r="A337" s="1009" t="s">
        <v>935</v>
      </c>
      <c r="B337" s="1196">
        <v>18</v>
      </c>
      <c r="C337" s="1196">
        <v>2</v>
      </c>
      <c r="D337" s="1196">
        <v>0</v>
      </c>
      <c r="E337" s="1196">
        <v>0</v>
      </c>
      <c r="F337" s="1196">
        <v>1</v>
      </c>
      <c r="G337" s="1196">
        <v>0</v>
      </c>
      <c r="H337" s="1197">
        <v>17</v>
      </c>
      <c r="I337" s="1197">
        <v>19</v>
      </c>
      <c r="J337" s="1198">
        <v>85</v>
      </c>
      <c r="K337" s="1198">
        <v>5</v>
      </c>
      <c r="L337" s="2137" t="s">
        <v>985</v>
      </c>
      <c r="M337" s="1006">
        <v>2560000</v>
      </c>
      <c r="N337" s="1006">
        <v>12422390.862888888</v>
      </c>
      <c r="O337" s="1200">
        <v>9095331.0507054552</v>
      </c>
    </row>
    <row r="338" spans="1:15" ht="15" customHeight="1" x14ac:dyDescent="0.2">
      <c r="A338" s="1009" t="s">
        <v>368</v>
      </c>
      <c r="B338" s="1196">
        <v>5.6</v>
      </c>
      <c r="C338" s="1196">
        <v>39</v>
      </c>
      <c r="D338" s="1196">
        <v>0</v>
      </c>
      <c r="E338" s="1196">
        <v>0</v>
      </c>
      <c r="F338" s="1196">
        <v>0</v>
      </c>
      <c r="G338" s="1196">
        <v>0</v>
      </c>
      <c r="H338" s="1197">
        <v>5.6000000000000014</v>
      </c>
      <c r="I338" s="1197">
        <v>44.6</v>
      </c>
      <c r="J338" s="1198">
        <v>84.000000000000028</v>
      </c>
      <c r="K338" s="1198">
        <v>15</v>
      </c>
      <c r="L338" s="2137" t="s">
        <v>985</v>
      </c>
      <c r="M338" s="1006">
        <v>2560000</v>
      </c>
      <c r="N338" s="1006">
        <v>12422390.862888888</v>
      </c>
      <c r="O338" s="1200">
        <v>9095331.0507054552</v>
      </c>
    </row>
    <row r="339" spans="1:15" ht="15" customHeight="1" x14ac:dyDescent="0.2">
      <c r="A339" s="1009" t="s">
        <v>369</v>
      </c>
      <c r="B339" s="1196">
        <v>40</v>
      </c>
      <c r="C339" s="1196">
        <v>20</v>
      </c>
      <c r="D339" s="1196">
        <v>0</v>
      </c>
      <c r="E339" s="1196">
        <v>0</v>
      </c>
      <c r="F339" s="1196">
        <v>0</v>
      </c>
      <c r="G339" s="1196">
        <v>20</v>
      </c>
      <c r="H339" s="1197">
        <v>20</v>
      </c>
      <c r="I339" s="1197">
        <v>60</v>
      </c>
      <c r="J339" s="1198">
        <v>200</v>
      </c>
      <c r="K339" s="1198">
        <v>10</v>
      </c>
      <c r="L339" s="2137" t="s">
        <v>985</v>
      </c>
      <c r="M339" s="1006">
        <v>2560000</v>
      </c>
      <c r="N339" s="1006">
        <v>12422390.862888888</v>
      </c>
      <c r="O339" s="1200">
        <v>9095331.0507054552</v>
      </c>
    </row>
    <row r="340" spans="1:15" ht="15" customHeight="1" x14ac:dyDescent="0.2">
      <c r="A340" s="1009" t="s">
        <v>936</v>
      </c>
      <c r="B340" s="1196">
        <v>6.1400000000000006</v>
      </c>
      <c r="C340" s="1196">
        <v>6</v>
      </c>
      <c r="D340" s="1196">
        <v>1</v>
      </c>
      <c r="E340" s="1196">
        <v>1</v>
      </c>
      <c r="F340" s="1196">
        <v>0</v>
      </c>
      <c r="G340" s="1196">
        <v>0</v>
      </c>
      <c r="H340" s="1197">
        <v>4.1400000000000006</v>
      </c>
      <c r="I340" s="1197">
        <v>11.14</v>
      </c>
      <c r="J340" s="1198">
        <v>53.820000000000007</v>
      </c>
      <c r="K340" s="1198">
        <v>13</v>
      </c>
      <c r="L340" s="2137" t="s">
        <v>985</v>
      </c>
      <c r="M340" s="1006">
        <v>2560000</v>
      </c>
      <c r="N340" s="1006">
        <v>12422390.862888888</v>
      </c>
      <c r="O340" s="1200">
        <v>9095331.0507054552</v>
      </c>
    </row>
    <row r="341" spans="1:15" ht="15" customHeight="1" x14ac:dyDescent="0.2">
      <c r="A341" s="1009" t="s">
        <v>371</v>
      </c>
      <c r="B341" s="1003">
        <v>17.5</v>
      </c>
      <c r="C341" s="1196">
        <v>2.5</v>
      </c>
      <c r="D341" s="1196">
        <v>0</v>
      </c>
      <c r="E341" s="1196">
        <v>0</v>
      </c>
      <c r="F341" s="1196">
        <v>0</v>
      </c>
      <c r="G341" s="1196">
        <v>14</v>
      </c>
      <c r="H341" s="1197">
        <v>3.5</v>
      </c>
      <c r="I341" s="1197">
        <v>20</v>
      </c>
      <c r="J341" s="1198">
        <v>31.5</v>
      </c>
      <c r="K341" s="1206">
        <v>9</v>
      </c>
      <c r="L341" s="2137" t="s">
        <v>985</v>
      </c>
      <c r="M341" s="1006">
        <v>2560000</v>
      </c>
      <c r="N341" s="1006">
        <v>12422390.862888888</v>
      </c>
      <c r="O341" s="1200">
        <v>9095331.0507054552</v>
      </c>
    </row>
    <row r="342" spans="1:15" ht="15" customHeight="1" x14ac:dyDescent="0.2">
      <c r="A342" s="1009" t="s">
        <v>372</v>
      </c>
      <c r="B342" s="1003"/>
      <c r="C342" s="1196">
        <v>0</v>
      </c>
      <c r="D342" s="1196">
        <v>0</v>
      </c>
      <c r="E342" s="1196">
        <v>0</v>
      </c>
      <c r="F342" s="1196">
        <v>0</v>
      </c>
      <c r="G342" s="1196">
        <v>0</v>
      </c>
      <c r="H342" s="1197">
        <v>0</v>
      </c>
      <c r="I342" s="1197">
        <v>0</v>
      </c>
      <c r="J342" s="1198">
        <v>0</v>
      </c>
      <c r="K342" s="1206">
        <v>0</v>
      </c>
      <c r="L342" s="1199"/>
      <c r="M342" s="1006"/>
      <c r="N342" s="1006"/>
      <c r="O342" s="1200"/>
    </row>
    <row r="343" spans="1:15" ht="15" customHeight="1" x14ac:dyDescent="0.2">
      <c r="A343" s="1009" t="s">
        <v>373</v>
      </c>
      <c r="B343" s="1003"/>
      <c r="C343" s="1196">
        <v>0</v>
      </c>
      <c r="D343" s="1196">
        <v>0</v>
      </c>
      <c r="E343" s="1196">
        <v>0</v>
      </c>
      <c r="F343" s="1196">
        <v>0</v>
      </c>
      <c r="G343" s="1196">
        <v>0</v>
      </c>
      <c r="H343" s="1197">
        <v>0</v>
      </c>
      <c r="I343" s="1197">
        <v>0</v>
      </c>
      <c r="J343" s="1198">
        <v>0</v>
      </c>
      <c r="K343" s="1206">
        <v>0</v>
      </c>
      <c r="L343" s="1199"/>
      <c r="M343" s="1006"/>
      <c r="N343" s="1006"/>
      <c r="O343" s="1200"/>
    </row>
    <row r="344" spans="1:15" ht="15" customHeight="1" x14ac:dyDescent="0.2">
      <c r="A344" s="459" t="s">
        <v>937</v>
      </c>
      <c r="B344" s="1049">
        <v>81.06</v>
      </c>
      <c r="C344" s="1049">
        <v>163.98</v>
      </c>
      <c r="D344" s="1049">
        <v>0</v>
      </c>
      <c r="E344" s="1049">
        <v>1</v>
      </c>
      <c r="F344" s="1049">
        <v>0</v>
      </c>
      <c r="G344" s="1049">
        <v>0</v>
      </c>
      <c r="H344" s="1049">
        <v>115.05999999999999</v>
      </c>
      <c r="I344" s="1049">
        <v>244.04</v>
      </c>
      <c r="J344" s="1201">
        <v>936.38</v>
      </c>
      <c r="K344" s="1201">
        <v>8.1381887710759617</v>
      </c>
      <c r="L344" s="1203"/>
      <c r="M344" s="1043"/>
      <c r="N344" s="1043"/>
      <c r="O344" s="1204"/>
    </row>
    <row r="345" spans="1:15" ht="15" customHeight="1" x14ac:dyDescent="0.2">
      <c r="A345" s="1009" t="s">
        <v>375</v>
      </c>
      <c r="B345" s="1196"/>
      <c r="C345" s="1196">
        <v>150</v>
      </c>
      <c r="D345" s="1196">
        <v>0</v>
      </c>
      <c r="E345" s="1196">
        <v>0</v>
      </c>
      <c r="F345" s="1196">
        <v>0</v>
      </c>
      <c r="G345" s="1196">
        <v>0</v>
      </c>
      <c r="H345" s="1197">
        <v>35</v>
      </c>
      <c r="I345" s="1197">
        <v>150</v>
      </c>
      <c r="J345" s="1198">
        <v>420</v>
      </c>
      <c r="K345" s="1206">
        <v>12</v>
      </c>
      <c r="L345" s="2137" t="s">
        <v>985</v>
      </c>
      <c r="M345" s="1006">
        <v>2560000</v>
      </c>
      <c r="N345" s="1006">
        <v>12422390.862888888</v>
      </c>
      <c r="O345" s="1200">
        <v>9095331.0507054552</v>
      </c>
    </row>
    <row r="346" spans="1:15" ht="15" customHeight="1" x14ac:dyDescent="0.2">
      <c r="A346" s="1009" t="s">
        <v>376</v>
      </c>
      <c r="B346" s="1196">
        <v>59.04</v>
      </c>
      <c r="C346" s="1196">
        <v>10</v>
      </c>
      <c r="D346" s="1196">
        <v>0</v>
      </c>
      <c r="E346" s="1196">
        <v>1</v>
      </c>
      <c r="F346" s="1196">
        <v>0</v>
      </c>
      <c r="G346" s="1196">
        <v>0</v>
      </c>
      <c r="H346" s="1197">
        <v>58.039999999999992</v>
      </c>
      <c r="I346" s="1197">
        <v>68.039999999999992</v>
      </c>
      <c r="J346" s="1198">
        <v>406.28</v>
      </c>
      <c r="K346" s="1198">
        <v>7</v>
      </c>
      <c r="L346" s="2137" t="s">
        <v>985</v>
      </c>
      <c r="M346" s="1006">
        <v>2560000</v>
      </c>
      <c r="N346" s="1006">
        <v>12422390.862888888</v>
      </c>
      <c r="O346" s="1200">
        <v>9095331.0507054552</v>
      </c>
    </row>
    <row r="347" spans="1:15" ht="15" customHeight="1" x14ac:dyDescent="0.2">
      <c r="A347" s="1009" t="s">
        <v>377</v>
      </c>
      <c r="B347" s="1196"/>
      <c r="C347" s="1196">
        <v>0</v>
      </c>
      <c r="D347" s="1196">
        <v>0</v>
      </c>
      <c r="E347" s="1196">
        <v>0</v>
      </c>
      <c r="F347" s="1196">
        <v>0</v>
      </c>
      <c r="G347" s="1196">
        <v>0</v>
      </c>
      <c r="H347" s="1197">
        <v>0</v>
      </c>
      <c r="I347" s="1197">
        <v>0</v>
      </c>
      <c r="J347" s="1198">
        <v>0</v>
      </c>
      <c r="K347" s="1198">
        <v>0</v>
      </c>
      <c r="L347" s="2137"/>
      <c r="M347" s="1006"/>
      <c r="N347" s="1006">
        <v>0</v>
      </c>
      <c r="O347" s="1200">
        <v>0</v>
      </c>
    </row>
    <row r="348" spans="1:15" ht="15" customHeight="1" x14ac:dyDescent="0.2">
      <c r="A348" s="1009" t="s">
        <v>378</v>
      </c>
      <c r="B348" s="1196">
        <v>22.02</v>
      </c>
      <c r="C348" s="1196">
        <v>3.98</v>
      </c>
      <c r="D348" s="1196">
        <v>0</v>
      </c>
      <c r="E348" s="1196">
        <v>0</v>
      </c>
      <c r="F348" s="1196">
        <v>0</v>
      </c>
      <c r="G348" s="1196">
        <v>0</v>
      </c>
      <c r="H348" s="1197">
        <v>22.02</v>
      </c>
      <c r="I348" s="1197">
        <v>26</v>
      </c>
      <c r="J348" s="1198">
        <v>110.1</v>
      </c>
      <c r="K348" s="1198">
        <v>5</v>
      </c>
      <c r="L348" s="2137" t="s">
        <v>985</v>
      </c>
      <c r="M348" s="1006">
        <v>2560000</v>
      </c>
      <c r="N348" s="1006">
        <v>12422390.862888888</v>
      </c>
      <c r="O348" s="1200">
        <v>9095331.0507054552</v>
      </c>
    </row>
    <row r="349" spans="1:15" ht="15" customHeight="1" x14ac:dyDescent="0.2">
      <c r="A349" s="1009" t="s">
        <v>379</v>
      </c>
      <c r="B349" s="1196"/>
      <c r="C349" s="1196">
        <v>0</v>
      </c>
      <c r="D349" s="1196">
        <v>0</v>
      </c>
      <c r="E349" s="1196">
        <v>0</v>
      </c>
      <c r="F349" s="1196">
        <v>0</v>
      </c>
      <c r="G349" s="1196">
        <v>0</v>
      </c>
      <c r="H349" s="1197">
        <v>0</v>
      </c>
      <c r="I349" s="1197">
        <v>0</v>
      </c>
      <c r="J349" s="1198">
        <v>0</v>
      </c>
      <c r="K349" s="1206">
        <v>0</v>
      </c>
      <c r="L349" s="2137"/>
      <c r="M349" s="1006"/>
      <c r="N349" s="1006">
        <v>0</v>
      </c>
      <c r="O349" s="1200">
        <v>0</v>
      </c>
    </row>
    <row r="350" spans="1:15" ht="15" customHeight="1" x14ac:dyDescent="0.2">
      <c r="A350" s="1205" t="s">
        <v>380</v>
      </c>
      <c r="B350" s="1049">
        <v>69.099999999999994</v>
      </c>
      <c r="C350" s="1049">
        <v>102.1</v>
      </c>
      <c r="D350" s="1049">
        <v>0</v>
      </c>
      <c r="E350" s="1049">
        <v>6.7</v>
      </c>
      <c r="F350" s="1049">
        <v>4</v>
      </c>
      <c r="G350" s="1049">
        <v>10.96</v>
      </c>
      <c r="H350" s="1049">
        <v>47.44</v>
      </c>
      <c r="I350" s="1049">
        <v>160.5</v>
      </c>
      <c r="J350" s="1201">
        <v>477.70799999999991</v>
      </c>
      <c r="K350" s="1201">
        <v>10.06973018549747</v>
      </c>
      <c r="L350" s="1203"/>
      <c r="M350" s="1043"/>
      <c r="N350" s="1043"/>
      <c r="O350" s="1204"/>
    </row>
    <row r="351" spans="1:15" ht="15" customHeight="1" x14ac:dyDescent="0.2">
      <c r="A351" s="1009" t="s">
        <v>381</v>
      </c>
      <c r="B351" s="1196">
        <v>8.82</v>
      </c>
      <c r="C351" s="1196">
        <v>30</v>
      </c>
      <c r="D351" s="1196">
        <v>0</v>
      </c>
      <c r="E351" s="1196">
        <v>3</v>
      </c>
      <c r="F351" s="1196">
        <v>4</v>
      </c>
      <c r="G351" s="1196">
        <v>0</v>
      </c>
      <c r="H351" s="1197">
        <v>1.8200000000000003</v>
      </c>
      <c r="I351" s="1197">
        <v>31.82</v>
      </c>
      <c r="J351" s="1198">
        <v>16.380000000000003</v>
      </c>
      <c r="K351" s="1198">
        <v>9</v>
      </c>
      <c r="L351" s="2137" t="s">
        <v>985</v>
      </c>
      <c r="M351" s="1006">
        <v>2560000</v>
      </c>
      <c r="N351" s="1006">
        <v>12422390.862888888</v>
      </c>
      <c r="O351" s="1200">
        <v>9095331.0507054552</v>
      </c>
    </row>
    <row r="352" spans="1:15" ht="15" customHeight="1" x14ac:dyDescent="0.2">
      <c r="A352" s="1009" t="s">
        <v>382</v>
      </c>
      <c r="B352" s="1196"/>
      <c r="C352" s="1196">
        <v>0</v>
      </c>
      <c r="D352" s="1196">
        <v>0</v>
      </c>
      <c r="E352" s="1196">
        <v>0</v>
      </c>
      <c r="F352" s="1196">
        <v>0</v>
      </c>
      <c r="G352" s="1196">
        <v>0</v>
      </c>
      <c r="H352" s="1197">
        <v>0</v>
      </c>
      <c r="I352" s="1197">
        <v>0</v>
      </c>
      <c r="J352" s="1198">
        <v>0</v>
      </c>
      <c r="K352" s="1198">
        <v>0</v>
      </c>
      <c r="L352" s="2137"/>
      <c r="M352" s="1006"/>
      <c r="N352" s="1006">
        <v>0</v>
      </c>
      <c r="O352" s="1200">
        <v>0</v>
      </c>
    </row>
    <row r="353" spans="1:15" ht="15" customHeight="1" x14ac:dyDescent="0.2">
      <c r="A353" s="1009" t="s">
        <v>383</v>
      </c>
      <c r="B353" s="1196"/>
      <c r="C353" s="1196">
        <v>35</v>
      </c>
      <c r="D353" s="1196">
        <v>0</v>
      </c>
      <c r="E353" s="1196">
        <v>0</v>
      </c>
      <c r="F353" s="1196">
        <v>0</v>
      </c>
      <c r="G353" s="1196">
        <v>0</v>
      </c>
      <c r="H353" s="1197">
        <v>0</v>
      </c>
      <c r="I353" s="1197">
        <v>35</v>
      </c>
      <c r="J353" s="1198">
        <v>0</v>
      </c>
      <c r="K353" s="1198">
        <v>0</v>
      </c>
      <c r="L353" s="2137"/>
      <c r="M353" s="1006"/>
      <c r="N353" s="1006">
        <v>12422390.862888888</v>
      </c>
      <c r="O353" s="1200">
        <v>0</v>
      </c>
    </row>
    <row r="354" spans="1:15" ht="15" customHeight="1" x14ac:dyDescent="0.2">
      <c r="A354" s="1009" t="s">
        <v>384</v>
      </c>
      <c r="B354" s="1196">
        <v>30.96</v>
      </c>
      <c r="C354" s="1196">
        <v>15.5</v>
      </c>
      <c r="D354" s="1196">
        <v>0</v>
      </c>
      <c r="E354" s="1196">
        <v>3.2</v>
      </c>
      <c r="F354" s="1196">
        <v>0</v>
      </c>
      <c r="G354" s="1196">
        <v>5.96</v>
      </c>
      <c r="H354" s="1197">
        <v>21.799999999999997</v>
      </c>
      <c r="I354" s="1197">
        <v>43.26</v>
      </c>
      <c r="J354" s="1198">
        <v>220.39799999999997</v>
      </c>
      <c r="K354" s="1198">
        <v>10.11</v>
      </c>
      <c r="L354" s="2137" t="s">
        <v>985</v>
      </c>
      <c r="M354" s="1006">
        <v>2560000</v>
      </c>
      <c r="N354" s="1006">
        <v>12422390.862888888</v>
      </c>
      <c r="O354" s="1200">
        <v>9095331.0507054552</v>
      </c>
    </row>
    <row r="355" spans="1:15" ht="15" customHeight="1" x14ac:dyDescent="0.2">
      <c r="A355" s="1009" t="s">
        <v>385</v>
      </c>
      <c r="B355" s="1196"/>
      <c r="C355" s="1196">
        <v>0</v>
      </c>
      <c r="D355" s="1196">
        <v>0</v>
      </c>
      <c r="E355" s="1196">
        <v>0</v>
      </c>
      <c r="F355" s="1196">
        <v>0</v>
      </c>
      <c r="G355" s="1196">
        <v>0</v>
      </c>
      <c r="H355" s="1197">
        <v>0</v>
      </c>
      <c r="I355" s="1197">
        <v>0</v>
      </c>
      <c r="J355" s="1198">
        <v>0</v>
      </c>
      <c r="K355" s="1198">
        <v>0</v>
      </c>
      <c r="L355" s="2137"/>
      <c r="M355" s="1006"/>
      <c r="N355" s="1006">
        <v>0</v>
      </c>
      <c r="O355" s="1200">
        <v>0</v>
      </c>
    </row>
    <row r="356" spans="1:15" ht="15" customHeight="1" x14ac:dyDescent="0.2">
      <c r="A356" s="1009" t="s">
        <v>386</v>
      </c>
      <c r="B356" s="1003">
        <v>17.619999999999997</v>
      </c>
      <c r="C356" s="1003">
        <v>21</v>
      </c>
      <c r="D356" s="1003">
        <v>0</v>
      </c>
      <c r="E356" s="1003">
        <v>0.5</v>
      </c>
      <c r="F356" s="1003">
        <v>0</v>
      </c>
      <c r="G356" s="1003">
        <v>5</v>
      </c>
      <c r="H356" s="1197">
        <v>12.119999999999997</v>
      </c>
      <c r="I356" s="1197">
        <v>38.119999999999997</v>
      </c>
      <c r="J356" s="1198">
        <v>199.97999999999996</v>
      </c>
      <c r="K356" s="1198">
        <v>16.5</v>
      </c>
      <c r="L356" s="2137" t="s">
        <v>985</v>
      </c>
      <c r="M356" s="1006">
        <v>2560000</v>
      </c>
      <c r="N356" s="1006">
        <v>12422390.862888888</v>
      </c>
      <c r="O356" s="1200">
        <v>9095331.0507054552</v>
      </c>
    </row>
    <row r="357" spans="1:15" ht="15" customHeight="1" x14ac:dyDescent="0.2">
      <c r="A357" s="1009" t="s">
        <v>387</v>
      </c>
      <c r="B357" s="1003"/>
      <c r="C357" s="1003">
        <v>0</v>
      </c>
      <c r="D357" s="1003">
        <v>0</v>
      </c>
      <c r="E357" s="1003">
        <v>0</v>
      </c>
      <c r="F357" s="1003">
        <v>0</v>
      </c>
      <c r="G357" s="1003">
        <v>0</v>
      </c>
      <c r="H357" s="1197">
        <v>0</v>
      </c>
      <c r="I357" s="1197">
        <v>0</v>
      </c>
      <c r="J357" s="1198">
        <v>0</v>
      </c>
      <c r="K357" s="1198">
        <v>0</v>
      </c>
      <c r="L357" s="2137"/>
      <c r="M357" s="1006"/>
      <c r="N357" s="1006">
        <v>0</v>
      </c>
      <c r="O357" s="1200">
        <v>0</v>
      </c>
    </row>
    <row r="358" spans="1:15" ht="15" customHeight="1" x14ac:dyDescent="0.2">
      <c r="A358" s="1009" t="s">
        <v>388</v>
      </c>
      <c r="B358" s="1003">
        <v>11.7</v>
      </c>
      <c r="C358" s="1003">
        <v>0.6</v>
      </c>
      <c r="D358" s="1003">
        <v>0</v>
      </c>
      <c r="E358" s="1003">
        <v>0</v>
      </c>
      <c r="F358" s="1003">
        <v>0</v>
      </c>
      <c r="G358" s="1003">
        <v>0</v>
      </c>
      <c r="H358" s="1197">
        <v>11.7</v>
      </c>
      <c r="I358" s="1197">
        <v>12.299999999999999</v>
      </c>
      <c r="J358" s="1198">
        <v>40.949999999999996</v>
      </c>
      <c r="K358" s="1198">
        <v>3.5</v>
      </c>
      <c r="L358" s="2137" t="s">
        <v>985</v>
      </c>
      <c r="M358" s="1006">
        <v>2560000</v>
      </c>
      <c r="N358" s="1006">
        <v>12422390.862888888</v>
      </c>
      <c r="O358" s="1200">
        <v>9095331.0507054552</v>
      </c>
    </row>
    <row r="359" spans="1:15" ht="15" customHeight="1" x14ac:dyDescent="0.2">
      <c r="A359" s="1205" t="s">
        <v>389</v>
      </c>
      <c r="B359" s="1049">
        <v>1481.0769999999998</v>
      </c>
      <c r="C359" s="1049">
        <v>544.5</v>
      </c>
      <c r="D359" s="1049">
        <v>2.5</v>
      </c>
      <c r="E359" s="1049">
        <v>6.8</v>
      </c>
      <c r="F359" s="1049">
        <v>7</v>
      </c>
      <c r="G359" s="1049">
        <v>251</v>
      </c>
      <c r="H359" s="1049">
        <v>1213.777</v>
      </c>
      <c r="I359" s="1049">
        <v>2011.777</v>
      </c>
      <c r="J359" s="1201">
        <v>14125.223000000002</v>
      </c>
      <c r="K359" s="1201">
        <v>11.637411979300976</v>
      </c>
      <c r="L359" s="1203"/>
      <c r="M359" s="1043"/>
      <c r="N359" s="1043"/>
      <c r="O359" s="1204"/>
    </row>
    <row r="360" spans="1:15" ht="15" customHeight="1" x14ac:dyDescent="0.2">
      <c r="A360" s="1009" t="s">
        <v>390</v>
      </c>
      <c r="B360" s="1196">
        <v>329.5</v>
      </c>
      <c r="C360" s="1196">
        <v>25</v>
      </c>
      <c r="D360" s="1196">
        <v>0</v>
      </c>
      <c r="E360" s="1196">
        <v>0</v>
      </c>
      <c r="F360" s="1196">
        <v>0</v>
      </c>
      <c r="G360" s="1196">
        <v>0</v>
      </c>
      <c r="H360" s="1197">
        <v>329.5</v>
      </c>
      <c r="I360" s="1197">
        <v>354.5</v>
      </c>
      <c r="J360" s="1198">
        <v>3954</v>
      </c>
      <c r="K360" s="1198">
        <v>12</v>
      </c>
      <c r="L360" s="2137" t="s">
        <v>985</v>
      </c>
      <c r="M360" s="1006">
        <v>2560000</v>
      </c>
      <c r="N360" s="1006">
        <v>12422390.862888888</v>
      </c>
      <c r="O360" s="1200">
        <v>9095331.0507054552</v>
      </c>
    </row>
    <row r="361" spans="1:15" ht="15" customHeight="1" x14ac:dyDescent="0.2">
      <c r="A361" s="1009" t="s">
        <v>391</v>
      </c>
      <c r="B361" s="1196">
        <v>10</v>
      </c>
      <c r="C361" s="1196">
        <v>130</v>
      </c>
      <c r="D361" s="1196">
        <v>0</v>
      </c>
      <c r="E361" s="1196">
        <v>0</v>
      </c>
      <c r="F361" s="1196">
        <v>0</v>
      </c>
      <c r="G361" s="1196">
        <v>0</v>
      </c>
      <c r="H361" s="1197">
        <v>10</v>
      </c>
      <c r="I361" s="1197">
        <v>140</v>
      </c>
      <c r="J361" s="1198">
        <v>150</v>
      </c>
      <c r="K361" s="1198">
        <v>15</v>
      </c>
      <c r="L361" s="2137" t="s">
        <v>985</v>
      </c>
      <c r="M361" s="1006">
        <v>2560000</v>
      </c>
      <c r="N361" s="1006">
        <v>12422390.862888888</v>
      </c>
      <c r="O361" s="1200">
        <v>9095331.0507054552</v>
      </c>
    </row>
    <row r="362" spans="1:15" ht="15" customHeight="1" x14ac:dyDescent="0.2">
      <c r="A362" s="1009" t="s">
        <v>392</v>
      </c>
      <c r="B362" s="1196">
        <v>8.9</v>
      </c>
      <c r="C362" s="1196">
        <v>0</v>
      </c>
      <c r="D362" s="1196">
        <v>0</v>
      </c>
      <c r="E362" s="1196">
        <v>0</v>
      </c>
      <c r="F362" s="1196">
        <v>0</v>
      </c>
      <c r="G362" s="1196">
        <v>5</v>
      </c>
      <c r="H362" s="1197">
        <v>3.9000000000000004</v>
      </c>
      <c r="I362" s="1197">
        <v>8.9</v>
      </c>
      <c r="J362" s="1198">
        <v>46.800000000000004</v>
      </c>
      <c r="K362" s="1198">
        <v>12</v>
      </c>
      <c r="L362" s="2137" t="s">
        <v>985</v>
      </c>
      <c r="M362" s="1006">
        <v>2560000</v>
      </c>
      <c r="N362" s="1006">
        <v>12422390.862888888</v>
      </c>
      <c r="O362" s="1200">
        <v>9095331.0507054552</v>
      </c>
    </row>
    <row r="363" spans="1:15" ht="15" customHeight="1" x14ac:dyDescent="0.2">
      <c r="A363" s="1009" t="s">
        <v>393</v>
      </c>
      <c r="B363" s="1196">
        <v>662.21</v>
      </c>
      <c r="C363" s="1196">
        <v>300</v>
      </c>
      <c r="D363" s="1196">
        <v>0</v>
      </c>
      <c r="E363" s="1196">
        <v>4</v>
      </c>
      <c r="F363" s="1196">
        <v>3</v>
      </c>
      <c r="G363" s="1196">
        <v>0</v>
      </c>
      <c r="H363" s="1197">
        <v>655.21</v>
      </c>
      <c r="I363" s="1197">
        <v>955.21</v>
      </c>
      <c r="J363" s="1198">
        <v>7862.52</v>
      </c>
      <c r="K363" s="1198">
        <v>12</v>
      </c>
      <c r="L363" s="2137" t="s">
        <v>985</v>
      </c>
      <c r="M363" s="1006">
        <v>2560000</v>
      </c>
      <c r="N363" s="1006">
        <v>12422390.862888888</v>
      </c>
      <c r="O363" s="1200">
        <v>9095331.0507054552</v>
      </c>
    </row>
    <row r="364" spans="1:15" ht="15" customHeight="1" x14ac:dyDescent="0.2">
      <c r="A364" s="1009" t="s">
        <v>394</v>
      </c>
      <c r="B364" s="1196">
        <v>42.18</v>
      </c>
      <c r="C364" s="1196">
        <v>0</v>
      </c>
      <c r="D364" s="1196">
        <v>0</v>
      </c>
      <c r="E364" s="1196">
        <v>1</v>
      </c>
      <c r="F364" s="1196">
        <v>0</v>
      </c>
      <c r="G364" s="1196">
        <v>20</v>
      </c>
      <c r="H364" s="1197">
        <v>21.18</v>
      </c>
      <c r="I364" s="1197">
        <v>41.18</v>
      </c>
      <c r="J364" s="1198">
        <v>190.62</v>
      </c>
      <c r="K364" s="1198">
        <v>9</v>
      </c>
      <c r="L364" s="2137" t="s">
        <v>985</v>
      </c>
      <c r="M364" s="1006">
        <v>2560000</v>
      </c>
      <c r="N364" s="1006">
        <v>12422390.862888888</v>
      </c>
      <c r="O364" s="1200">
        <v>9095331.0507054552</v>
      </c>
    </row>
    <row r="365" spans="1:15" ht="15" customHeight="1" x14ac:dyDescent="0.2">
      <c r="A365" s="1009" t="s">
        <v>395</v>
      </c>
      <c r="B365" s="1196">
        <v>112.3</v>
      </c>
      <c r="C365" s="1196">
        <v>23</v>
      </c>
      <c r="D365" s="1196">
        <v>0</v>
      </c>
      <c r="E365" s="1196">
        <v>0</v>
      </c>
      <c r="F365" s="1196">
        <v>0</v>
      </c>
      <c r="G365" s="1196">
        <v>23</v>
      </c>
      <c r="H365" s="1197">
        <v>89.300000000000011</v>
      </c>
      <c r="I365" s="1197">
        <v>135.30000000000001</v>
      </c>
      <c r="J365" s="1198">
        <v>982.30000000000018</v>
      </c>
      <c r="K365" s="1198">
        <v>11</v>
      </c>
      <c r="L365" s="2137" t="s">
        <v>985</v>
      </c>
      <c r="M365" s="1006">
        <v>2560000</v>
      </c>
      <c r="N365" s="1006">
        <v>12422390.862888888</v>
      </c>
      <c r="O365" s="1200">
        <v>9095331.0507054552</v>
      </c>
    </row>
    <row r="366" spans="1:15" ht="15" customHeight="1" x14ac:dyDescent="0.2">
      <c r="A366" s="1009" t="s">
        <v>396</v>
      </c>
      <c r="B366" s="1196">
        <v>14.5</v>
      </c>
      <c r="C366" s="1196">
        <v>9.5</v>
      </c>
      <c r="D366" s="1196">
        <v>2.5</v>
      </c>
      <c r="E366" s="1196">
        <v>1.8</v>
      </c>
      <c r="F366" s="1196">
        <v>4</v>
      </c>
      <c r="G366" s="1196">
        <v>3</v>
      </c>
      <c r="H366" s="1197">
        <v>3.1999999999999993</v>
      </c>
      <c r="I366" s="1197">
        <v>18.2</v>
      </c>
      <c r="J366" s="1198">
        <v>25.599999999999994</v>
      </c>
      <c r="K366" s="1198">
        <v>8</v>
      </c>
      <c r="L366" s="2137" t="s">
        <v>985</v>
      </c>
      <c r="M366" s="1006">
        <v>2560000</v>
      </c>
      <c r="N366" s="1006">
        <v>12422390.862888888</v>
      </c>
      <c r="O366" s="1200">
        <v>9095331.0507054552</v>
      </c>
    </row>
    <row r="367" spans="1:15" ht="15" customHeight="1" x14ac:dyDescent="0.2">
      <c r="A367" s="1009" t="s">
        <v>938</v>
      </c>
      <c r="B367" s="1003">
        <v>301.48699999999997</v>
      </c>
      <c r="C367" s="1003">
        <v>12</v>
      </c>
      <c r="D367" s="1003">
        <v>0</v>
      </c>
      <c r="E367" s="1003">
        <v>0</v>
      </c>
      <c r="F367" s="1003">
        <v>0</v>
      </c>
      <c r="G367" s="1003">
        <v>200</v>
      </c>
      <c r="H367" s="1197">
        <v>101.48699999999997</v>
      </c>
      <c r="I367" s="1197">
        <v>313.48699999999997</v>
      </c>
      <c r="J367" s="1198">
        <v>913.3829999999997</v>
      </c>
      <c r="K367" s="1198">
        <v>9</v>
      </c>
      <c r="L367" s="2137" t="s">
        <v>985</v>
      </c>
      <c r="M367" s="1006">
        <v>2560000</v>
      </c>
      <c r="N367" s="1006">
        <v>12422390.862888888</v>
      </c>
      <c r="O367" s="1200">
        <v>9095331.0507054552</v>
      </c>
    </row>
    <row r="368" spans="1:15" ht="15" customHeight="1" thickBot="1" x14ac:dyDescent="0.25">
      <c r="A368" s="1190" t="s">
        <v>398</v>
      </c>
      <c r="B368" s="261"/>
      <c r="C368" s="1191">
        <v>45</v>
      </c>
      <c r="D368" s="1191">
        <v>0</v>
      </c>
      <c r="E368" s="1191">
        <v>0</v>
      </c>
      <c r="F368" s="1191">
        <v>0</v>
      </c>
      <c r="G368" s="1191">
        <v>0</v>
      </c>
      <c r="H368" s="1197">
        <v>0</v>
      </c>
      <c r="I368" s="1197">
        <v>45</v>
      </c>
      <c r="J368" s="1198">
        <v>0</v>
      </c>
      <c r="K368" s="1796">
        <v>0</v>
      </c>
      <c r="L368" s="2137"/>
      <c r="M368" s="1006"/>
      <c r="N368" s="1006">
        <v>12422390.862888888</v>
      </c>
      <c r="O368" s="1200">
        <v>0</v>
      </c>
    </row>
    <row r="369" spans="1:15" ht="15" customHeight="1" thickBot="1" x14ac:dyDescent="0.25">
      <c r="A369" s="430" t="s">
        <v>939</v>
      </c>
      <c r="B369" s="1181">
        <v>1788.5669999999998</v>
      </c>
      <c r="C369" s="1181">
        <v>943.08</v>
      </c>
      <c r="D369" s="1181">
        <v>5.5</v>
      </c>
      <c r="E369" s="1181">
        <v>17.5</v>
      </c>
      <c r="F369" s="1181">
        <v>13</v>
      </c>
      <c r="G369" s="1181">
        <v>303.95999999999998</v>
      </c>
      <c r="H369" s="1181">
        <v>1483.607</v>
      </c>
      <c r="I369" s="1181">
        <v>2701.1469999999999</v>
      </c>
      <c r="J369" s="1182">
        <v>16426.441000000003</v>
      </c>
      <c r="K369" s="1182">
        <v>11.071962453668663</v>
      </c>
      <c r="L369" s="1580" t="s">
        <v>985</v>
      </c>
      <c r="M369" s="1184">
        <v>2560000</v>
      </c>
      <c r="N369" s="1184">
        <v>12422390.862888888</v>
      </c>
      <c r="O369" s="536">
        <v>9095331.0507054552</v>
      </c>
    </row>
    <row r="370" spans="1:15" x14ac:dyDescent="0.2">
      <c r="A370" s="7" t="s">
        <v>1904</v>
      </c>
      <c r="B370" s="8"/>
      <c r="C370" s="8"/>
      <c r="D370" s="8"/>
      <c r="E370" s="2579"/>
      <c r="F370" s="10"/>
      <c r="G370" s="11"/>
      <c r="H370" s="8"/>
      <c r="I370" s="249"/>
      <c r="J370" s="249"/>
      <c r="K370" s="257"/>
      <c r="L370" s="258"/>
      <c r="M370" s="259"/>
      <c r="N370" s="259"/>
      <c r="O370" s="259"/>
    </row>
    <row r="371" spans="1:15" x14ac:dyDescent="0.2">
      <c r="A371" s="260"/>
      <c r="B371" s="246"/>
      <c r="C371" s="246"/>
      <c r="D371" s="246"/>
      <c r="E371" s="246"/>
      <c r="F371" s="246"/>
      <c r="G371" s="246"/>
      <c r="H371" s="249"/>
      <c r="I371" s="249"/>
      <c r="J371" s="249"/>
      <c r="K371" s="257"/>
      <c r="L371" s="258"/>
      <c r="M371" s="259"/>
      <c r="N371" s="259"/>
      <c r="O371" s="259"/>
    </row>
    <row r="372" spans="1:15" x14ac:dyDescent="0.2">
      <c r="A372" s="260"/>
      <c r="B372" s="246"/>
      <c r="C372" s="246"/>
      <c r="D372" s="246"/>
      <c r="E372" s="246"/>
      <c r="F372" s="246"/>
      <c r="G372" s="246"/>
      <c r="H372" s="249"/>
      <c r="I372" s="249"/>
      <c r="J372" s="249"/>
      <c r="K372" s="257"/>
      <c r="L372" s="258"/>
      <c r="M372" s="259"/>
      <c r="N372" s="259"/>
      <c r="O372" s="259"/>
    </row>
    <row r="373" spans="1:15" x14ac:dyDescent="0.2">
      <c r="A373" s="260"/>
      <c r="B373" s="246"/>
      <c r="C373" s="246"/>
      <c r="D373" s="246"/>
      <c r="E373" s="246"/>
      <c r="F373" s="246"/>
      <c r="G373" s="246"/>
      <c r="H373" s="249"/>
      <c r="I373" s="249"/>
      <c r="J373" s="249"/>
      <c r="K373" s="257"/>
      <c r="L373" s="258"/>
      <c r="M373" s="259"/>
      <c r="N373" s="259"/>
      <c r="O373" s="259"/>
    </row>
    <row r="374" spans="1:15" ht="15" customHeight="1" x14ac:dyDescent="0.25">
      <c r="A374" s="3054" t="s">
        <v>1930</v>
      </c>
      <c r="B374" s="3054"/>
      <c r="C374" s="3054"/>
      <c r="D374" s="3054"/>
      <c r="E374" s="3054"/>
      <c r="F374" s="3054"/>
      <c r="G374" s="3054"/>
      <c r="H374" s="3054"/>
      <c r="I374" s="3054"/>
      <c r="J374" s="3054"/>
      <c r="K374" s="3054"/>
      <c r="L374" s="3054"/>
      <c r="M374" s="3054"/>
      <c r="N374" s="3054"/>
      <c r="O374" s="3054"/>
    </row>
    <row r="375" spans="1:15" ht="15" customHeight="1" thickBot="1" x14ac:dyDescent="0.25">
      <c r="A375" s="8" t="s">
        <v>1872</v>
      </c>
      <c r="B375" s="248"/>
      <c r="C375" s="251"/>
      <c r="D375" s="251"/>
      <c r="E375" s="251"/>
      <c r="F375" s="251"/>
      <c r="G375" s="251"/>
      <c r="H375" s="252"/>
      <c r="I375" s="252"/>
      <c r="J375" s="252"/>
      <c r="K375" s="252"/>
      <c r="L375" s="253"/>
      <c r="M375" s="251"/>
      <c r="N375" s="251"/>
      <c r="O375" s="251"/>
    </row>
    <row r="376" spans="1:15" ht="15" customHeight="1" x14ac:dyDescent="0.2">
      <c r="A376" s="3055" t="s">
        <v>334</v>
      </c>
      <c r="B376" s="3058" t="s">
        <v>1931</v>
      </c>
      <c r="C376" s="3059"/>
      <c r="D376" s="3059"/>
      <c r="E376" s="3059"/>
      <c r="F376" s="3059"/>
      <c r="G376" s="3059"/>
      <c r="H376" s="3059"/>
      <c r="I376" s="3059"/>
      <c r="J376" s="3059"/>
      <c r="K376" s="3059"/>
      <c r="L376" s="3059"/>
      <c r="M376" s="3059"/>
      <c r="N376" s="3059"/>
      <c r="O376" s="3060"/>
    </row>
    <row r="377" spans="1:15" ht="15" customHeight="1" x14ac:dyDescent="0.2">
      <c r="A377" s="3056"/>
      <c r="B377" s="3061" t="s">
        <v>198</v>
      </c>
      <c r="C377" s="3061"/>
      <c r="D377" s="3061"/>
      <c r="E377" s="3061"/>
      <c r="F377" s="3061"/>
      <c r="G377" s="3061"/>
      <c r="H377" s="3061"/>
      <c r="I377" s="3061"/>
      <c r="J377" s="2319"/>
      <c r="K377" s="2319" t="s">
        <v>910</v>
      </c>
      <c r="L377" s="2319"/>
      <c r="M377" s="1172" t="s">
        <v>443</v>
      </c>
      <c r="N377" s="1172" t="s">
        <v>916</v>
      </c>
      <c r="O377" s="1177" t="s">
        <v>916</v>
      </c>
    </row>
    <row r="378" spans="1:15" ht="15" customHeight="1" x14ac:dyDescent="0.2">
      <c r="A378" s="3056"/>
      <c r="B378" s="2319" t="s">
        <v>439</v>
      </c>
      <c r="C378" s="2319"/>
      <c r="D378" s="3052" t="s">
        <v>1873</v>
      </c>
      <c r="E378" s="2319"/>
      <c r="F378" s="2319"/>
      <c r="G378" s="2319" t="s">
        <v>917</v>
      </c>
      <c r="H378" s="2319"/>
      <c r="I378" s="2319" t="s">
        <v>439</v>
      </c>
      <c r="J378" s="2350" t="s">
        <v>918</v>
      </c>
      <c r="K378" s="2350" t="s">
        <v>848</v>
      </c>
      <c r="L378" s="2350" t="s">
        <v>336</v>
      </c>
      <c r="M378" s="1173" t="s">
        <v>919</v>
      </c>
      <c r="N378" s="1173" t="s">
        <v>920</v>
      </c>
      <c r="O378" s="1178" t="s">
        <v>919</v>
      </c>
    </row>
    <row r="379" spans="1:15" ht="15" customHeight="1" x14ac:dyDescent="0.2">
      <c r="A379" s="3056"/>
      <c r="B379" s="2350" t="s">
        <v>922</v>
      </c>
      <c r="C379" s="2350" t="s">
        <v>924</v>
      </c>
      <c r="D379" s="3053"/>
      <c r="E379" s="2350" t="s">
        <v>873</v>
      </c>
      <c r="F379" s="2350" t="s">
        <v>923</v>
      </c>
      <c r="G379" s="2350" t="s">
        <v>925</v>
      </c>
      <c r="H379" s="2350" t="s">
        <v>842</v>
      </c>
      <c r="I379" s="2350" t="s">
        <v>841</v>
      </c>
      <c r="J379" s="2350" t="s">
        <v>926</v>
      </c>
      <c r="K379" s="2350" t="s">
        <v>927</v>
      </c>
      <c r="L379" s="2350" t="s">
        <v>342</v>
      </c>
      <c r="M379" s="1173" t="s">
        <v>928</v>
      </c>
      <c r="N379" s="1173" t="s">
        <v>929</v>
      </c>
      <c r="O379" s="1178" t="s">
        <v>930</v>
      </c>
    </row>
    <row r="380" spans="1:15" ht="15" customHeight="1" thickBot="1" x14ac:dyDescent="0.25">
      <c r="A380" s="3057"/>
      <c r="B380" s="1985">
        <v>44196</v>
      </c>
      <c r="C380" s="2351">
        <v>2021</v>
      </c>
      <c r="D380" s="2351">
        <v>2021</v>
      </c>
      <c r="E380" s="2351">
        <v>2021</v>
      </c>
      <c r="F380" s="2351">
        <v>2021</v>
      </c>
      <c r="G380" s="2351" t="s">
        <v>931</v>
      </c>
      <c r="H380" s="1176">
        <v>2021</v>
      </c>
      <c r="I380" s="1985">
        <v>44561</v>
      </c>
      <c r="J380" s="1985" t="s">
        <v>1932</v>
      </c>
      <c r="K380" s="1985" t="s">
        <v>1932</v>
      </c>
      <c r="L380" s="2351" t="s">
        <v>447</v>
      </c>
      <c r="M380" s="1175" t="s">
        <v>932</v>
      </c>
      <c r="N380" s="1175" t="s">
        <v>933</v>
      </c>
      <c r="O380" s="1179" t="s">
        <v>933</v>
      </c>
    </row>
    <row r="381" spans="1:15" ht="15" customHeight="1" x14ac:dyDescent="0.2">
      <c r="A381" s="1185" t="s">
        <v>358</v>
      </c>
      <c r="B381" s="1180">
        <v>92.289999999999992</v>
      </c>
      <c r="C381" s="1180">
        <v>44</v>
      </c>
      <c r="D381" s="1180">
        <v>0</v>
      </c>
      <c r="E381" s="1180">
        <v>5</v>
      </c>
      <c r="F381" s="1180">
        <v>0</v>
      </c>
      <c r="G381" s="1180">
        <v>29.5</v>
      </c>
      <c r="H381" s="1180">
        <v>57.79</v>
      </c>
      <c r="I381" s="1180">
        <v>131.29</v>
      </c>
      <c r="J381" s="1186">
        <v>405.56</v>
      </c>
      <c r="K381" s="1590">
        <v>7.0178231527946009</v>
      </c>
      <c r="L381" s="404"/>
      <c r="M381" s="1188"/>
      <c r="N381" s="1188"/>
      <c r="O381" s="1189"/>
    </row>
    <row r="382" spans="1:15" ht="15" customHeight="1" x14ac:dyDescent="0.2">
      <c r="A382" s="1009" t="s">
        <v>359</v>
      </c>
      <c r="B382" s="1006"/>
      <c r="C382" s="1196">
        <v>0</v>
      </c>
      <c r="D382" s="1196">
        <v>0</v>
      </c>
      <c r="E382" s="1196">
        <v>0</v>
      </c>
      <c r="F382" s="1196">
        <v>0</v>
      </c>
      <c r="G382" s="1196">
        <v>0</v>
      </c>
      <c r="H382" s="1197">
        <v>0</v>
      </c>
      <c r="I382" s="1197">
        <v>0</v>
      </c>
      <c r="J382" s="1198">
        <v>0</v>
      </c>
      <c r="K382" s="1206">
        <v>0</v>
      </c>
      <c r="L382" s="2137"/>
      <c r="M382" s="1006"/>
      <c r="N382" s="1006"/>
      <c r="O382" s="1200"/>
    </row>
    <row r="383" spans="1:15" ht="15" customHeight="1" x14ac:dyDescent="0.2">
      <c r="A383" s="1009" t="s">
        <v>360</v>
      </c>
      <c r="B383" s="1006"/>
      <c r="C383" s="1196">
        <v>0</v>
      </c>
      <c r="D383" s="1196">
        <v>0</v>
      </c>
      <c r="E383" s="1196">
        <v>0</v>
      </c>
      <c r="F383" s="1196">
        <v>0</v>
      </c>
      <c r="G383" s="1196">
        <v>0</v>
      </c>
      <c r="H383" s="1197">
        <v>0</v>
      </c>
      <c r="I383" s="1197">
        <v>0</v>
      </c>
      <c r="J383" s="1198">
        <v>0</v>
      </c>
      <c r="K383" s="1206">
        <v>0</v>
      </c>
      <c r="L383" s="2137"/>
      <c r="M383" s="1006"/>
      <c r="N383" s="1006"/>
      <c r="O383" s="1200"/>
    </row>
    <row r="384" spans="1:15" ht="15" customHeight="1" x14ac:dyDescent="0.2">
      <c r="A384" s="1009" t="s">
        <v>361</v>
      </c>
      <c r="B384" s="1196">
        <v>8.98</v>
      </c>
      <c r="C384" s="1196">
        <v>5</v>
      </c>
      <c r="D384" s="1196">
        <v>0</v>
      </c>
      <c r="E384" s="1196">
        <v>2</v>
      </c>
      <c r="F384" s="1196">
        <v>0</v>
      </c>
      <c r="G384" s="1196">
        <v>1</v>
      </c>
      <c r="H384" s="1197">
        <v>5.98</v>
      </c>
      <c r="I384" s="1197">
        <v>11.98</v>
      </c>
      <c r="J384" s="1198">
        <v>56.81</v>
      </c>
      <c r="K384" s="1198">
        <v>9.5</v>
      </c>
      <c r="L384" s="2137" t="s">
        <v>985</v>
      </c>
      <c r="M384" s="1006">
        <v>2560000</v>
      </c>
      <c r="N384" s="1006">
        <v>12422390.862888888</v>
      </c>
      <c r="O384" s="1200">
        <v>9095331.0507054552</v>
      </c>
    </row>
    <row r="385" spans="1:15" ht="15" customHeight="1" x14ac:dyDescent="0.2">
      <c r="A385" s="1009" t="s">
        <v>362</v>
      </c>
      <c r="B385" s="1196"/>
      <c r="C385" s="1196">
        <v>0</v>
      </c>
      <c r="D385" s="1196">
        <v>0</v>
      </c>
      <c r="E385" s="1196">
        <v>0</v>
      </c>
      <c r="F385" s="1196">
        <v>0</v>
      </c>
      <c r="G385" s="1196">
        <v>0</v>
      </c>
      <c r="H385" s="1197">
        <v>0</v>
      </c>
      <c r="I385" s="1197">
        <v>0</v>
      </c>
      <c r="J385" s="1198">
        <v>0</v>
      </c>
      <c r="K385" s="1198">
        <v>0</v>
      </c>
      <c r="L385" s="2137"/>
      <c r="M385" s="1006"/>
      <c r="N385" s="1006"/>
      <c r="O385" s="1200"/>
    </row>
    <row r="386" spans="1:15" ht="15" customHeight="1" x14ac:dyDescent="0.2">
      <c r="A386" s="1009" t="s">
        <v>363</v>
      </c>
      <c r="B386" s="1196">
        <v>1.8100000000000003</v>
      </c>
      <c r="C386" s="1196">
        <v>8</v>
      </c>
      <c r="D386" s="1196">
        <v>0</v>
      </c>
      <c r="E386" s="1196">
        <v>0</v>
      </c>
      <c r="F386" s="1196">
        <v>0</v>
      </c>
      <c r="G386" s="1196">
        <v>0</v>
      </c>
      <c r="H386" s="1197">
        <v>1.8100000000000005</v>
      </c>
      <c r="I386" s="1197">
        <v>9.81</v>
      </c>
      <c r="J386" s="1198">
        <v>16.290000000000006</v>
      </c>
      <c r="K386" s="1198">
        <v>9</v>
      </c>
      <c r="L386" s="2137" t="s">
        <v>985</v>
      </c>
      <c r="M386" s="1006">
        <v>2560000</v>
      </c>
      <c r="N386" s="1006">
        <v>12422390.862888888</v>
      </c>
      <c r="O386" s="1200">
        <v>9095331.0507054552</v>
      </c>
    </row>
    <row r="387" spans="1:15" ht="15" customHeight="1" x14ac:dyDescent="0.2">
      <c r="A387" s="1009" t="s">
        <v>364</v>
      </c>
      <c r="B387" s="1196"/>
      <c r="C387" s="1196">
        <v>10</v>
      </c>
      <c r="D387" s="1196">
        <v>0</v>
      </c>
      <c r="E387" s="1196">
        <v>0</v>
      </c>
      <c r="F387" s="1196">
        <v>0</v>
      </c>
      <c r="G387" s="1196">
        <v>0</v>
      </c>
      <c r="H387" s="1197">
        <v>0</v>
      </c>
      <c r="I387" s="1197">
        <v>10</v>
      </c>
      <c r="J387" s="1198">
        <v>0</v>
      </c>
      <c r="K387" s="1198">
        <v>0</v>
      </c>
      <c r="L387" s="2137"/>
      <c r="M387" s="1006"/>
      <c r="N387" s="1006">
        <v>12422390.862888888</v>
      </c>
      <c r="O387" s="1200"/>
    </row>
    <row r="388" spans="1:15" ht="15" customHeight="1" x14ac:dyDescent="0.2">
      <c r="A388" s="1009" t="s">
        <v>934</v>
      </c>
      <c r="B388" s="1196"/>
      <c r="C388" s="1196">
        <v>0</v>
      </c>
      <c r="D388" s="1196">
        <v>0</v>
      </c>
      <c r="E388" s="1196">
        <v>0</v>
      </c>
      <c r="F388" s="1196">
        <v>0</v>
      </c>
      <c r="G388" s="1196">
        <v>0</v>
      </c>
      <c r="H388" s="1197">
        <v>0</v>
      </c>
      <c r="I388" s="1197">
        <v>0</v>
      </c>
      <c r="J388" s="1198">
        <v>0</v>
      </c>
      <c r="K388" s="1198">
        <v>0</v>
      </c>
      <c r="L388" s="2137"/>
      <c r="M388" s="1006"/>
      <c r="N388" s="1006"/>
      <c r="O388" s="1200"/>
    </row>
    <row r="389" spans="1:15" ht="15" customHeight="1" x14ac:dyDescent="0.2">
      <c r="A389" s="1009" t="s">
        <v>366</v>
      </c>
      <c r="B389" s="1196"/>
      <c r="C389" s="1196">
        <v>0</v>
      </c>
      <c r="D389" s="1196">
        <v>0</v>
      </c>
      <c r="E389" s="1196">
        <v>0</v>
      </c>
      <c r="F389" s="1196">
        <v>0</v>
      </c>
      <c r="G389" s="1196">
        <v>0</v>
      </c>
      <c r="H389" s="1197">
        <v>0</v>
      </c>
      <c r="I389" s="1197">
        <v>0</v>
      </c>
      <c r="J389" s="1198">
        <v>0</v>
      </c>
      <c r="K389" s="1198">
        <v>0</v>
      </c>
      <c r="L389" s="2137"/>
      <c r="M389" s="1006"/>
      <c r="N389" s="1006"/>
      <c r="O389" s="1200"/>
    </row>
    <row r="390" spans="1:15" ht="15" customHeight="1" x14ac:dyDescent="0.2">
      <c r="A390" s="1009" t="s">
        <v>935</v>
      </c>
      <c r="B390" s="1196">
        <v>38</v>
      </c>
      <c r="C390" s="1196">
        <v>5</v>
      </c>
      <c r="D390" s="1196">
        <v>0</v>
      </c>
      <c r="E390" s="1196">
        <v>2</v>
      </c>
      <c r="F390" s="1196">
        <v>0</v>
      </c>
      <c r="G390" s="1196">
        <v>0</v>
      </c>
      <c r="H390" s="1197">
        <v>36</v>
      </c>
      <c r="I390" s="1197">
        <v>41</v>
      </c>
      <c r="J390" s="1198">
        <v>174.96</v>
      </c>
      <c r="K390" s="1198">
        <v>4.8600000000000003</v>
      </c>
      <c r="L390" s="2137" t="s">
        <v>985</v>
      </c>
      <c r="M390" s="1006">
        <v>2560000</v>
      </c>
      <c r="N390" s="1006">
        <v>12422390.862888888</v>
      </c>
      <c r="O390" s="1200">
        <v>9095331.0507054552</v>
      </c>
    </row>
    <row r="391" spans="1:15" ht="15" customHeight="1" x14ac:dyDescent="0.2">
      <c r="A391" s="1009" t="s">
        <v>368</v>
      </c>
      <c r="B391" s="1196"/>
      <c r="C391" s="1196">
        <v>4</v>
      </c>
      <c r="D391" s="1196">
        <v>0</v>
      </c>
      <c r="E391" s="1196">
        <v>0</v>
      </c>
      <c r="F391" s="1196">
        <v>0</v>
      </c>
      <c r="G391" s="1196">
        <v>0</v>
      </c>
      <c r="H391" s="1197">
        <v>0</v>
      </c>
      <c r="I391" s="1197">
        <v>4</v>
      </c>
      <c r="J391" s="1198">
        <v>0</v>
      </c>
      <c r="K391" s="1198">
        <v>0</v>
      </c>
      <c r="L391" s="2137"/>
      <c r="M391" s="1006"/>
      <c r="N391" s="1006">
        <v>12422390.862888888</v>
      </c>
      <c r="O391" s="1200"/>
    </row>
    <row r="392" spans="1:15" ht="15" customHeight="1" x14ac:dyDescent="0.2">
      <c r="A392" s="1009" t="s">
        <v>369</v>
      </c>
      <c r="B392" s="1196">
        <v>10</v>
      </c>
      <c r="C392" s="1196">
        <v>1</v>
      </c>
      <c r="D392" s="1196">
        <v>0</v>
      </c>
      <c r="E392" s="1196">
        <v>1</v>
      </c>
      <c r="F392" s="1196">
        <v>0</v>
      </c>
      <c r="G392" s="1196">
        <v>2</v>
      </c>
      <c r="H392" s="1197">
        <v>7</v>
      </c>
      <c r="I392" s="1197">
        <v>10</v>
      </c>
      <c r="J392" s="1198">
        <v>87.5</v>
      </c>
      <c r="K392" s="1198">
        <v>12.5</v>
      </c>
      <c r="L392" s="2137" t="s">
        <v>985</v>
      </c>
      <c r="M392" s="1006">
        <v>2560000</v>
      </c>
      <c r="N392" s="1006">
        <v>12422390.862888888</v>
      </c>
      <c r="O392" s="1200">
        <v>9095331.0507054552</v>
      </c>
    </row>
    <row r="393" spans="1:15" ht="15" customHeight="1" x14ac:dyDescent="0.2">
      <c r="A393" s="1009" t="s">
        <v>936</v>
      </c>
      <c r="B393" s="1196"/>
      <c r="C393" s="1196">
        <v>9</v>
      </c>
      <c r="D393" s="1196">
        <v>0</v>
      </c>
      <c r="E393" s="1196">
        <v>0</v>
      </c>
      <c r="F393" s="1196">
        <v>0</v>
      </c>
      <c r="G393" s="1196">
        <v>0</v>
      </c>
      <c r="H393" s="1197">
        <v>0</v>
      </c>
      <c r="I393" s="1197">
        <v>9</v>
      </c>
      <c r="J393" s="1198">
        <v>0</v>
      </c>
      <c r="K393" s="1206">
        <v>0</v>
      </c>
      <c r="L393" s="2137"/>
      <c r="M393" s="1006"/>
      <c r="N393" s="1006">
        <v>12422390.862888888</v>
      </c>
      <c r="O393" s="1200"/>
    </row>
    <row r="394" spans="1:15" ht="15" customHeight="1" x14ac:dyDescent="0.2">
      <c r="A394" s="1009" t="s">
        <v>371</v>
      </c>
      <c r="B394" s="1003">
        <v>33.5</v>
      </c>
      <c r="C394" s="1196">
        <v>2</v>
      </c>
      <c r="D394" s="1196">
        <v>0</v>
      </c>
      <c r="E394" s="1196">
        <v>0</v>
      </c>
      <c r="F394" s="1196">
        <v>0</v>
      </c>
      <c r="G394" s="1196">
        <v>26.5</v>
      </c>
      <c r="H394" s="1197">
        <v>7</v>
      </c>
      <c r="I394" s="1197">
        <v>35.5</v>
      </c>
      <c r="J394" s="1198">
        <v>70</v>
      </c>
      <c r="K394" s="1206">
        <v>10</v>
      </c>
      <c r="L394" s="2137" t="s">
        <v>985</v>
      </c>
      <c r="M394" s="1006">
        <v>2560000</v>
      </c>
      <c r="N394" s="1006">
        <v>12422390.862888888</v>
      </c>
      <c r="O394" s="1200">
        <v>9095331.0507054552</v>
      </c>
    </row>
    <row r="395" spans="1:15" ht="15" customHeight="1" x14ac:dyDescent="0.2">
      <c r="A395" s="1009" t="s">
        <v>372</v>
      </c>
      <c r="B395" s="1003"/>
      <c r="C395" s="1196">
        <v>0</v>
      </c>
      <c r="D395" s="1196">
        <v>0</v>
      </c>
      <c r="E395" s="1196">
        <v>0</v>
      </c>
      <c r="F395" s="1196">
        <v>0</v>
      </c>
      <c r="G395" s="1196">
        <v>0</v>
      </c>
      <c r="H395" s="1197">
        <v>0</v>
      </c>
      <c r="I395" s="1197">
        <v>0</v>
      </c>
      <c r="J395" s="1198">
        <v>0</v>
      </c>
      <c r="K395" s="1206">
        <v>0</v>
      </c>
      <c r="L395" s="1199"/>
      <c r="M395" s="1006"/>
      <c r="N395" s="1006"/>
      <c r="O395" s="1200"/>
    </row>
    <row r="396" spans="1:15" ht="15" customHeight="1" x14ac:dyDescent="0.2">
      <c r="A396" s="1009" t="s">
        <v>373</v>
      </c>
      <c r="B396" s="1003"/>
      <c r="C396" s="1196">
        <v>0</v>
      </c>
      <c r="D396" s="1196">
        <v>0</v>
      </c>
      <c r="E396" s="1196">
        <v>0</v>
      </c>
      <c r="F396" s="1196">
        <v>0</v>
      </c>
      <c r="G396" s="1196">
        <v>0</v>
      </c>
      <c r="H396" s="1197">
        <v>0</v>
      </c>
      <c r="I396" s="1197">
        <v>0</v>
      </c>
      <c r="J396" s="1198">
        <v>0</v>
      </c>
      <c r="K396" s="1206">
        <v>0</v>
      </c>
      <c r="L396" s="1199"/>
      <c r="M396" s="1006"/>
      <c r="N396" s="1006"/>
      <c r="O396" s="1200"/>
    </row>
    <row r="397" spans="1:15" ht="15" customHeight="1" x14ac:dyDescent="0.2">
      <c r="A397" s="459" t="s">
        <v>937</v>
      </c>
      <c r="B397" s="1049">
        <v>0</v>
      </c>
      <c r="C397" s="1049">
        <v>21</v>
      </c>
      <c r="D397" s="1049">
        <v>0</v>
      </c>
      <c r="E397" s="1049">
        <v>0</v>
      </c>
      <c r="F397" s="1049">
        <v>0</v>
      </c>
      <c r="G397" s="1049">
        <v>0</v>
      </c>
      <c r="H397" s="1049">
        <v>0</v>
      </c>
      <c r="I397" s="1049">
        <v>21</v>
      </c>
      <c r="J397" s="1201">
        <v>0</v>
      </c>
      <c r="K397" s="1201" t="e">
        <v>#DIV/0!</v>
      </c>
      <c r="L397" s="1203"/>
      <c r="M397" s="1043"/>
      <c r="N397" s="1043"/>
      <c r="O397" s="1204"/>
    </row>
    <row r="398" spans="1:15" ht="15" customHeight="1" x14ac:dyDescent="0.2">
      <c r="A398" s="1009" t="s">
        <v>375</v>
      </c>
      <c r="B398" s="1196"/>
      <c r="C398" s="1196">
        <v>15</v>
      </c>
      <c r="D398" s="1196">
        <v>0</v>
      </c>
      <c r="E398" s="1196">
        <v>0</v>
      </c>
      <c r="F398" s="1196">
        <v>0</v>
      </c>
      <c r="G398" s="1196">
        <v>0</v>
      </c>
      <c r="H398" s="1197">
        <v>0</v>
      </c>
      <c r="I398" s="1197">
        <v>15</v>
      </c>
      <c r="J398" s="1198">
        <v>0</v>
      </c>
      <c r="K398" s="1206">
        <v>0</v>
      </c>
      <c r="L398" s="2137"/>
      <c r="M398" s="1006"/>
      <c r="N398" s="1006">
        <v>12422390.862888888</v>
      </c>
      <c r="O398" s="1200"/>
    </row>
    <row r="399" spans="1:15" ht="15" customHeight="1" x14ac:dyDescent="0.2">
      <c r="A399" s="1009" t="s">
        <v>376</v>
      </c>
      <c r="B399" s="1196"/>
      <c r="C399" s="1196">
        <v>0</v>
      </c>
      <c r="D399" s="1196">
        <v>0</v>
      </c>
      <c r="E399" s="1196">
        <v>0</v>
      </c>
      <c r="F399" s="1196">
        <v>0</v>
      </c>
      <c r="G399" s="1196">
        <v>0</v>
      </c>
      <c r="H399" s="1197">
        <v>0</v>
      </c>
      <c r="I399" s="1197">
        <v>0</v>
      </c>
      <c r="J399" s="1198">
        <v>0</v>
      </c>
      <c r="K399" s="1206">
        <v>0</v>
      </c>
      <c r="L399" s="2137"/>
      <c r="M399" s="1006"/>
      <c r="N399" s="1006"/>
      <c r="O399" s="1200"/>
    </row>
    <row r="400" spans="1:15" ht="15" customHeight="1" x14ac:dyDescent="0.2">
      <c r="A400" s="1009" t="s">
        <v>377</v>
      </c>
      <c r="B400" s="1196"/>
      <c r="C400" s="1196">
        <v>0</v>
      </c>
      <c r="D400" s="1196">
        <v>0</v>
      </c>
      <c r="E400" s="1196">
        <v>0</v>
      </c>
      <c r="F400" s="1196">
        <v>0</v>
      </c>
      <c r="G400" s="1196">
        <v>0</v>
      </c>
      <c r="H400" s="1197">
        <v>0</v>
      </c>
      <c r="I400" s="1197">
        <v>0</v>
      </c>
      <c r="J400" s="1198">
        <v>0</v>
      </c>
      <c r="K400" s="1206">
        <v>0</v>
      </c>
      <c r="L400" s="2137"/>
      <c r="M400" s="1006"/>
      <c r="N400" s="1006"/>
      <c r="O400" s="1200"/>
    </row>
    <row r="401" spans="1:15" ht="15" customHeight="1" x14ac:dyDescent="0.2">
      <c r="A401" s="1009" t="s">
        <v>378</v>
      </c>
      <c r="B401" s="1196"/>
      <c r="C401" s="1196">
        <v>6</v>
      </c>
      <c r="D401" s="1196">
        <v>0</v>
      </c>
      <c r="E401" s="1196">
        <v>0</v>
      </c>
      <c r="F401" s="1196">
        <v>0</v>
      </c>
      <c r="G401" s="1196">
        <v>0</v>
      </c>
      <c r="H401" s="1197">
        <v>0</v>
      </c>
      <c r="I401" s="1197">
        <v>6</v>
      </c>
      <c r="J401" s="1198">
        <v>0</v>
      </c>
      <c r="K401" s="1206">
        <v>0</v>
      </c>
      <c r="L401" s="2137"/>
      <c r="M401" s="1006"/>
      <c r="N401" s="1006">
        <v>12422390.862888888</v>
      </c>
      <c r="O401" s="1200"/>
    </row>
    <row r="402" spans="1:15" ht="15" customHeight="1" x14ac:dyDescent="0.2">
      <c r="A402" s="1009" t="s">
        <v>379</v>
      </c>
      <c r="B402" s="1196"/>
      <c r="C402" s="1196">
        <v>0</v>
      </c>
      <c r="D402" s="1196">
        <v>0</v>
      </c>
      <c r="E402" s="1196">
        <v>0</v>
      </c>
      <c r="F402" s="1196">
        <v>0</v>
      </c>
      <c r="G402" s="1196">
        <v>0</v>
      </c>
      <c r="H402" s="1197">
        <v>0</v>
      </c>
      <c r="I402" s="1197">
        <v>0</v>
      </c>
      <c r="J402" s="1198">
        <v>0</v>
      </c>
      <c r="K402" s="1206">
        <v>0</v>
      </c>
      <c r="L402" s="2137"/>
      <c r="M402" s="1006"/>
      <c r="N402" s="1006"/>
      <c r="O402" s="1200"/>
    </row>
    <row r="403" spans="1:15" ht="15" customHeight="1" x14ac:dyDescent="0.2">
      <c r="A403" s="1205" t="s">
        <v>380</v>
      </c>
      <c r="B403" s="1049">
        <v>123.48</v>
      </c>
      <c r="C403" s="1049">
        <v>22.5</v>
      </c>
      <c r="D403" s="1049">
        <v>1</v>
      </c>
      <c r="E403" s="1049">
        <v>1</v>
      </c>
      <c r="F403" s="1049">
        <v>0</v>
      </c>
      <c r="G403" s="1049">
        <v>21.68</v>
      </c>
      <c r="H403" s="1049">
        <v>99.8</v>
      </c>
      <c r="I403" s="1049">
        <v>144.98000000000002</v>
      </c>
      <c r="J403" s="1201">
        <v>1133.8594118805381</v>
      </c>
      <c r="K403" s="1201">
        <v>11.361316752310001</v>
      </c>
      <c r="L403" s="1203"/>
      <c r="M403" s="1043"/>
      <c r="N403" s="1043"/>
      <c r="O403" s="1204"/>
    </row>
    <row r="404" spans="1:15" ht="15" customHeight="1" x14ac:dyDescent="0.2">
      <c r="A404" s="1009" t="s">
        <v>381</v>
      </c>
      <c r="B404" s="1196"/>
      <c r="C404" s="1196">
        <v>0</v>
      </c>
      <c r="D404" s="1196">
        <v>0</v>
      </c>
      <c r="E404" s="1196">
        <v>0</v>
      </c>
      <c r="F404" s="1196">
        <v>0</v>
      </c>
      <c r="G404" s="1196">
        <v>0</v>
      </c>
      <c r="H404" s="1197">
        <v>0</v>
      </c>
      <c r="I404" s="1197">
        <v>0</v>
      </c>
      <c r="J404" s="1198">
        <v>0</v>
      </c>
      <c r="K404" s="1206">
        <v>0</v>
      </c>
      <c r="L404" s="2137"/>
      <c r="M404" s="1006"/>
      <c r="N404" s="1006"/>
      <c r="O404" s="1200"/>
    </row>
    <row r="405" spans="1:15" ht="15" customHeight="1" x14ac:dyDescent="0.2">
      <c r="A405" s="1009" t="s">
        <v>382</v>
      </c>
      <c r="B405" s="1196"/>
      <c r="C405" s="1196">
        <v>0</v>
      </c>
      <c r="D405" s="1196">
        <v>0</v>
      </c>
      <c r="E405" s="1196">
        <v>0</v>
      </c>
      <c r="F405" s="1196">
        <v>0</v>
      </c>
      <c r="G405" s="1196">
        <v>0</v>
      </c>
      <c r="H405" s="1197">
        <v>0</v>
      </c>
      <c r="I405" s="1197">
        <v>0</v>
      </c>
      <c r="J405" s="1198">
        <v>0</v>
      </c>
      <c r="K405" s="1206">
        <v>0</v>
      </c>
      <c r="L405" s="2137"/>
      <c r="M405" s="1006"/>
      <c r="N405" s="1006"/>
      <c r="O405" s="1200"/>
    </row>
    <row r="406" spans="1:15" ht="15" customHeight="1" x14ac:dyDescent="0.2">
      <c r="A406" s="1009" t="s">
        <v>383</v>
      </c>
      <c r="B406" s="1196"/>
      <c r="C406" s="1196">
        <v>0</v>
      </c>
      <c r="D406" s="1196">
        <v>0</v>
      </c>
      <c r="E406" s="1196">
        <v>0</v>
      </c>
      <c r="F406" s="1196">
        <v>0</v>
      </c>
      <c r="G406" s="1196">
        <v>0</v>
      </c>
      <c r="H406" s="1197">
        <v>0</v>
      </c>
      <c r="I406" s="1197">
        <v>0</v>
      </c>
      <c r="J406" s="1198">
        <v>0</v>
      </c>
      <c r="K406" s="1206">
        <v>0</v>
      </c>
      <c r="L406" s="2137"/>
      <c r="M406" s="1006"/>
      <c r="N406" s="1006"/>
      <c r="O406" s="1200"/>
    </row>
    <row r="407" spans="1:15" ht="15" customHeight="1" x14ac:dyDescent="0.2">
      <c r="A407" s="1009" t="s">
        <v>384</v>
      </c>
      <c r="B407" s="1196">
        <v>37.68</v>
      </c>
      <c r="C407" s="1196">
        <v>17</v>
      </c>
      <c r="D407" s="1196">
        <v>0</v>
      </c>
      <c r="E407" s="1196">
        <v>1</v>
      </c>
      <c r="F407" s="1196">
        <v>0</v>
      </c>
      <c r="G407" s="1196">
        <v>21.68</v>
      </c>
      <c r="H407" s="1197">
        <v>15</v>
      </c>
      <c r="I407" s="1197">
        <v>53.68</v>
      </c>
      <c r="J407" s="1198">
        <v>153</v>
      </c>
      <c r="K407" s="1198">
        <v>10.199999999999999</v>
      </c>
      <c r="L407" s="2137" t="s">
        <v>985</v>
      </c>
      <c r="M407" s="1006">
        <v>2560000</v>
      </c>
      <c r="N407" s="1006">
        <v>12422390.862888888</v>
      </c>
      <c r="O407" s="1200">
        <v>9095331.0507054552</v>
      </c>
    </row>
    <row r="408" spans="1:15" ht="15" customHeight="1" x14ac:dyDescent="0.2">
      <c r="A408" s="1009" t="s">
        <v>385</v>
      </c>
      <c r="B408" s="1196">
        <v>2.7</v>
      </c>
      <c r="C408" s="1196">
        <v>3.5</v>
      </c>
      <c r="D408" s="1196">
        <v>0</v>
      </c>
      <c r="E408" s="1196">
        <v>0</v>
      </c>
      <c r="F408" s="1196">
        <v>0</v>
      </c>
      <c r="G408" s="1196">
        <v>0</v>
      </c>
      <c r="H408" s="1197">
        <v>2.7</v>
      </c>
      <c r="I408" s="1197">
        <v>6.2</v>
      </c>
      <c r="J408" s="1198">
        <v>32.400000000000006</v>
      </c>
      <c r="K408" s="1198">
        <v>12</v>
      </c>
      <c r="L408" s="2137" t="s">
        <v>985</v>
      </c>
      <c r="M408" s="1006">
        <v>2560000</v>
      </c>
      <c r="N408" s="1006">
        <v>12422390.862888888</v>
      </c>
      <c r="O408" s="1200">
        <v>9095331.0507054552</v>
      </c>
    </row>
    <row r="409" spans="1:15" ht="15" customHeight="1" x14ac:dyDescent="0.2">
      <c r="A409" s="1009" t="s">
        <v>386</v>
      </c>
      <c r="B409" s="1003">
        <v>2.63</v>
      </c>
      <c r="C409" s="1196">
        <v>2</v>
      </c>
      <c r="D409" s="1196">
        <v>1</v>
      </c>
      <c r="E409" s="1196">
        <v>0</v>
      </c>
      <c r="F409" s="1196">
        <v>0</v>
      </c>
      <c r="G409" s="1196">
        <v>0</v>
      </c>
      <c r="H409" s="1197">
        <v>1.63</v>
      </c>
      <c r="I409" s="1197">
        <v>4.63</v>
      </c>
      <c r="J409" s="1198">
        <v>24.123999999999999</v>
      </c>
      <c r="K409" s="1198">
        <v>14.8</v>
      </c>
      <c r="L409" s="2137" t="s">
        <v>985</v>
      </c>
      <c r="M409" s="1006">
        <v>2560000</v>
      </c>
      <c r="N409" s="1006">
        <v>12422390.862888888</v>
      </c>
      <c r="O409" s="1200">
        <v>9095331.0507054552</v>
      </c>
    </row>
    <row r="410" spans="1:15" ht="15" customHeight="1" x14ac:dyDescent="0.2">
      <c r="A410" s="1009" t="s">
        <v>387</v>
      </c>
      <c r="B410" s="1003">
        <v>80.47</v>
      </c>
      <c r="C410" s="1196">
        <v>0</v>
      </c>
      <c r="D410" s="1196">
        <v>0</v>
      </c>
      <c r="E410" s="1196">
        <v>0</v>
      </c>
      <c r="F410" s="1196">
        <v>0</v>
      </c>
      <c r="G410" s="1196">
        <v>0</v>
      </c>
      <c r="H410" s="1197">
        <v>80.47</v>
      </c>
      <c r="I410" s="1197">
        <v>80.47</v>
      </c>
      <c r="J410" s="1198">
        <v>924.33541188053823</v>
      </c>
      <c r="K410" s="1198">
        <v>11.486708237610765</v>
      </c>
      <c r="L410" s="2137" t="s">
        <v>985</v>
      </c>
      <c r="M410" s="1006">
        <v>2560000</v>
      </c>
      <c r="N410" s="1006">
        <v>12422390.862888888</v>
      </c>
      <c r="O410" s="1200">
        <v>9095331.0507054552</v>
      </c>
    </row>
    <row r="411" spans="1:15" ht="15" customHeight="1" x14ac:dyDescent="0.2">
      <c r="A411" s="1009" t="s">
        <v>388</v>
      </c>
      <c r="B411" s="1003"/>
      <c r="C411" s="1196">
        <v>0</v>
      </c>
      <c r="D411" s="1196">
        <v>0</v>
      </c>
      <c r="E411" s="1196">
        <v>0</v>
      </c>
      <c r="F411" s="1196">
        <v>0</v>
      </c>
      <c r="G411" s="1196">
        <v>0</v>
      </c>
      <c r="H411" s="1197">
        <v>0</v>
      </c>
      <c r="I411" s="1197">
        <v>0</v>
      </c>
      <c r="J411" s="1198">
        <v>0</v>
      </c>
      <c r="K411" s="1206">
        <v>0</v>
      </c>
      <c r="L411" s="2137"/>
      <c r="M411" s="1006"/>
      <c r="N411" s="1006"/>
      <c r="O411" s="1200"/>
    </row>
    <row r="412" spans="1:15" ht="15" customHeight="1" x14ac:dyDescent="0.2">
      <c r="A412" s="1205" t="s">
        <v>389</v>
      </c>
      <c r="B412" s="1049">
        <v>27.389999999999997</v>
      </c>
      <c r="C412" s="1049">
        <v>13.440000000000001</v>
      </c>
      <c r="D412" s="1049">
        <v>1</v>
      </c>
      <c r="E412" s="1049">
        <v>0</v>
      </c>
      <c r="F412" s="1049">
        <v>0</v>
      </c>
      <c r="G412" s="1049">
        <v>2.5</v>
      </c>
      <c r="H412" s="1049">
        <v>23.889999999999997</v>
      </c>
      <c r="I412" s="1049">
        <v>40.83</v>
      </c>
      <c r="J412" s="1201">
        <v>286.85999999999996</v>
      </c>
      <c r="K412" s="1201">
        <v>12.007534533277521</v>
      </c>
      <c r="L412" s="1203"/>
      <c r="M412" s="1043"/>
      <c r="N412" s="1043"/>
      <c r="O412" s="1204"/>
    </row>
    <row r="413" spans="1:15" ht="15" customHeight="1" x14ac:dyDescent="0.2">
      <c r="A413" s="1009" t="s">
        <v>390</v>
      </c>
      <c r="B413" s="1196">
        <v>18.829999999999998</v>
      </c>
      <c r="C413" s="1196">
        <v>0</v>
      </c>
      <c r="D413" s="1196">
        <v>0</v>
      </c>
      <c r="E413" s="1196">
        <v>0</v>
      </c>
      <c r="F413" s="1196">
        <v>0</v>
      </c>
      <c r="G413" s="1196">
        <v>0</v>
      </c>
      <c r="H413" s="1197">
        <v>18.829999999999998</v>
      </c>
      <c r="I413" s="1197">
        <v>18.829999999999998</v>
      </c>
      <c r="J413" s="1198">
        <v>225.95999999999998</v>
      </c>
      <c r="K413" s="1198">
        <v>12</v>
      </c>
      <c r="L413" s="2137" t="s">
        <v>985</v>
      </c>
      <c r="M413" s="1006">
        <v>2560000</v>
      </c>
      <c r="N413" s="1006">
        <v>12422390.862888888</v>
      </c>
      <c r="O413" s="1200">
        <v>9095331.0507054552</v>
      </c>
    </row>
    <row r="414" spans="1:15" ht="15" customHeight="1" x14ac:dyDescent="0.2">
      <c r="A414" s="1009" t="s">
        <v>391</v>
      </c>
      <c r="B414" s="1196"/>
      <c r="C414" s="1196">
        <v>5</v>
      </c>
      <c r="D414" s="1196">
        <v>0</v>
      </c>
      <c r="E414" s="1196">
        <v>0</v>
      </c>
      <c r="F414" s="1196">
        <v>0</v>
      </c>
      <c r="G414" s="1196">
        <v>0</v>
      </c>
      <c r="H414" s="1197">
        <v>0</v>
      </c>
      <c r="I414" s="1197">
        <v>5</v>
      </c>
      <c r="J414" s="1198">
        <v>0</v>
      </c>
      <c r="K414" s="1198">
        <v>0</v>
      </c>
      <c r="L414" s="2137"/>
      <c r="M414" s="1006"/>
      <c r="N414" s="1006">
        <v>12422390.862888888</v>
      </c>
      <c r="O414" s="1200"/>
    </row>
    <row r="415" spans="1:15" ht="15" customHeight="1" x14ac:dyDescent="0.2">
      <c r="A415" s="1009" t="s">
        <v>392</v>
      </c>
      <c r="B415" s="1196">
        <v>3.56</v>
      </c>
      <c r="C415" s="1196">
        <v>0.44</v>
      </c>
      <c r="D415" s="1196">
        <v>0</v>
      </c>
      <c r="E415" s="1196">
        <v>0</v>
      </c>
      <c r="F415" s="1196">
        <v>0</v>
      </c>
      <c r="G415" s="1196">
        <v>1.5</v>
      </c>
      <c r="H415" s="1197">
        <v>2.06</v>
      </c>
      <c r="I415" s="1197">
        <v>4</v>
      </c>
      <c r="J415" s="1198">
        <v>30.900000000000002</v>
      </c>
      <c r="K415" s="1198">
        <v>15</v>
      </c>
      <c r="L415" s="2137" t="s">
        <v>985</v>
      </c>
      <c r="M415" s="1006">
        <v>2560000</v>
      </c>
      <c r="N415" s="1006">
        <v>12422390.862888888</v>
      </c>
      <c r="O415" s="1200">
        <v>9095331.0507054552</v>
      </c>
    </row>
    <row r="416" spans="1:15" ht="15" customHeight="1" x14ac:dyDescent="0.2">
      <c r="A416" s="1009" t="s">
        <v>393</v>
      </c>
      <c r="B416" s="1196"/>
      <c r="C416" s="1196">
        <v>5</v>
      </c>
      <c r="D416" s="1196">
        <v>0</v>
      </c>
      <c r="E416" s="1196">
        <v>0</v>
      </c>
      <c r="F416" s="1196">
        <v>0</v>
      </c>
      <c r="G416" s="1196">
        <v>0</v>
      </c>
      <c r="H416" s="1197">
        <v>0</v>
      </c>
      <c r="I416" s="1197">
        <v>5</v>
      </c>
      <c r="J416" s="1198">
        <v>0</v>
      </c>
      <c r="K416" s="1198">
        <v>0</v>
      </c>
      <c r="L416" s="2137"/>
      <c r="M416" s="1006"/>
      <c r="N416" s="1006">
        <v>12422390.862888888</v>
      </c>
      <c r="O416" s="1200"/>
    </row>
    <row r="417" spans="1:15" ht="15" customHeight="1" x14ac:dyDescent="0.2">
      <c r="A417" s="1009" t="s">
        <v>394</v>
      </c>
      <c r="B417" s="1196">
        <v>5</v>
      </c>
      <c r="C417" s="1196">
        <v>0</v>
      </c>
      <c r="D417" s="1196">
        <v>1</v>
      </c>
      <c r="E417" s="1196">
        <v>0</v>
      </c>
      <c r="F417" s="1196">
        <v>0</v>
      </c>
      <c r="G417" s="1196">
        <v>1</v>
      </c>
      <c r="H417" s="1197">
        <v>3</v>
      </c>
      <c r="I417" s="1197">
        <v>5</v>
      </c>
      <c r="J417" s="1198">
        <v>30</v>
      </c>
      <c r="K417" s="1198">
        <v>10</v>
      </c>
      <c r="L417" s="2137" t="s">
        <v>985</v>
      </c>
      <c r="M417" s="1006">
        <v>2560000</v>
      </c>
      <c r="N417" s="1006">
        <v>12422390.862888888</v>
      </c>
      <c r="O417" s="1200">
        <v>9095331.0507054552</v>
      </c>
    </row>
    <row r="418" spans="1:15" ht="15" customHeight="1" x14ac:dyDescent="0.2">
      <c r="A418" s="1009" t="s">
        <v>395</v>
      </c>
      <c r="B418" s="1196"/>
      <c r="C418" s="1196">
        <v>0</v>
      </c>
      <c r="D418" s="1196">
        <v>0</v>
      </c>
      <c r="E418" s="1196">
        <v>0</v>
      </c>
      <c r="F418" s="1196">
        <v>0</v>
      </c>
      <c r="G418" s="1196">
        <v>0</v>
      </c>
      <c r="H418" s="1197">
        <v>0</v>
      </c>
      <c r="I418" s="1197">
        <v>0</v>
      </c>
      <c r="J418" s="1198">
        <v>0</v>
      </c>
      <c r="K418" s="1198">
        <v>0</v>
      </c>
      <c r="L418" s="2137"/>
      <c r="M418" s="1006"/>
      <c r="N418" s="1006"/>
      <c r="O418" s="1200"/>
    </row>
    <row r="419" spans="1:15" ht="15" customHeight="1" x14ac:dyDescent="0.2">
      <c r="A419" s="1009" t="s">
        <v>396</v>
      </c>
      <c r="B419" s="1196"/>
      <c r="C419" s="1196">
        <v>0</v>
      </c>
      <c r="D419" s="1196">
        <v>0</v>
      </c>
      <c r="E419" s="1196">
        <v>0</v>
      </c>
      <c r="F419" s="1196">
        <v>0</v>
      </c>
      <c r="G419" s="1196">
        <v>0</v>
      </c>
      <c r="H419" s="1197">
        <v>0</v>
      </c>
      <c r="I419" s="1197">
        <v>0</v>
      </c>
      <c r="J419" s="1198">
        <v>0</v>
      </c>
      <c r="K419" s="1206">
        <v>0</v>
      </c>
      <c r="L419" s="2137"/>
      <c r="M419" s="1006"/>
      <c r="N419" s="1006"/>
      <c r="O419" s="1200"/>
    </row>
    <row r="420" spans="1:15" ht="15" customHeight="1" x14ac:dyDescent="0.2">
      <c r="A420" s="1009" t="s">
        <v>938</v>
      </c>
      <c r="B420" s="1003"/>
      <c r="C420" s="1196">
        <v>0</v>
      </c>
      <c r="D420" s="1196">
        <v>0</v>
      </c>
      <c r="E420" s="1196">
        <v>0</v>
      </c>
      <c r="F420" s="1196">
        <v>0</v>
      </c>
      <c r="G420" s="1196">
        <v>0</v>
      </c>
      <c r="H420" s="1197">
        <v>0</v>
      </c>
      <c r="I420" s="1197">
        <v>0</v>
      </c>
      <c r="J420" s="1198">
        <v>0</v>
      </c>
      <c r="K420" s="1206">
        <v>0</v>
      </c>
      <c r="L420" s="2137"/>
      <c r="M420" s="1006"/>
      <c r="N420" s="1006"/>
      <c r="O420" s="1200"/>
    </row>
    <row r="421" spans="1:15" ht="15" customHeight="1" thickBot="1" x14ac:dyDescent="0.25">
      <c r="A421" s="1190" t="s">
        <v>398</v>
      </c>
      <c r="B421" s="261"/>
      <c r="C421" s="1191">
        <v>3</v>
      </c>
      <c r="D421" s="1191">
        <v>0</v>
      </c>
      <c r="E421" s="1191">
        <v>0</v>
      </c>
      <c r="F421" s="1191">
        <v>0</v>
      </c>
      <c r="G421" s="1191">
        <v>0</v>
      </c>
      <c r="H421" s="1197">
        <v>0</v>
      </c>
      <c r="I421" s="1197">
        <v>3</v>
      </c>
      <c r="J421" s="1198">
        <v>0</v>
      </c>
      <c r="K421" s="1796">
        <v>0</v>
      </c>
      <c r="L421" s="2137"/>
      <c r="M421" s="1006"/>
      <c r="N421" s="1006">
        <v>12422390.862888888</v>
      </c>
      <c r="O421" s="1200"/>
    </row>
    <row r="422" spans="1:15" ht="15" customHeight="1" thickBot="1" x14ac:dyDescent="0.25">
      <c r="A422" s="430" t="s">
        <v>939</v>
      </c>
      <c r="B422" s="1181">
        <v>243.15999999999997</v>
      </c>
      <c r="C422" s="1181">
        <v>100.94</v>
      </c>
      <c r="D422" s="1181">
        <v>2</v>
      </c>
      <c r="E422" s="1181">
        <v>6</v>
      </c>
      <c r="F422" s="1181">
        <v>0</v>
      </c>
      <c r="G422" s="1181">
        <v>53.68</v>
      </c>
      <c r="H422" s="1181">
        <v>181.48</v>
      </c>
      <c r="I422" s="1181">
        <v>338.09999999999997</v>
      </c>
      <c r="J422" s="1182">
        <v>1826.279411880538</v>
      </c>
      <c r="K422" s="1182">
        <v>10.063254418561483</v>
      </c>
      <c r="L422" s="1580" t="s">
        <v>985</v>
      </c>
      <c r="M422" s="1184">
        <v>2560000</v>
      </c>
      <c r="N422" s="1184">
        <v>12422390.862888888</v>
      </c>
      <c r="O422" s="536">
        <v>9095331.0507054552</v>
      </c>
    </row>
    <row r="423" spans="1:15" ht="15" customHeight="1" x14ac:dyDescent="0.2">
      <c r="A423" s="7" t="s">
        <v>1904</v>
      </c>
      <c r="B423" s="8"/>
      <c r="C423" s="8"/>
      <c r="D423" s="8"/>
      <c r="E423" s="2579"/>
      <c r="F423" s="10"/>
      <c r="G423" s="11"/>
      <c r="H423" s="8"/>
      <c r="I423" s="249"/>
      <c r="J423" s="249"/>
      <c r="K423" s="257"/>
      <c r="L423" s="258"/>
      <c r="M423" s="259"/>
      <c r="N423" s="259"/>
      <c r="O423" s="259"/>
    </row>
    <row r="424" spans="1:15" x14ac:dyDescent="0.2">
      <c r="A424" s="260"/>
      <c r="B424" s="246"/>
      <c r="C424" s="246"/>
      <c r="D424" s="246"/>
      <c r="E424" s="246"/>
      <c r="F424" s="246"/>
      <c r="G424" s="246"/>
      <c r="H424" s="249"/>
      <c r="I424" s="249"/>
      <c r="J424" s="249"/>
      <c r="K424" s="257"/>
      <c r="L424" s="258"/>
      <c r="M424" s="259"/>
      <c r="N424" s="259"/>
      <c r="O424" s="259"/>
    </row>
    <row r="425" spans="1:15" x14ac:dyDescent="0.2">
      <c r="A425" s="260"/>
      <c r="B425" s="246"/>
      <c r="C425" s="246"/>
      <c r="D425" s="246"/>
      <c r="E425" s="246"/>
      <c r="F425" s="246"/>
      <c r="G425" s="246"/>
      <c r="H425" s="249"/>
      <c r="I425" s="249"/>
      <c r="J425" s="249"/>
      <c r="K425" s="257"/>
      <c r="L425" s="258"/>
      <c r="M425" s="259"/>
      <c r="N425" s="259"/>
      <c r="O425" s="259"/>
    </row>
    <row r="426" spans="1:15" ht="15" x14ac:dyDescent="0.25">
      <c r="A426" s="3054" t="s">
        <v>1930</v>
      </c>
      <c r="B426" s="3054"/>
      <c r="C426" s="3054"/>
      <c r="D426" s="3054"/>
      <c r="E426" s="3054"/>
      <c r="F426" s="3054"/>
      <c r="G426" s="3054"/>
      <c r="H426" s="3054"/>
      <c r="I426" s="3054"/>
      <c r="J426" s="3054"/>
      <c r="K426" s="3054"/>
      <c r="L426" s="3054"/>
      <c r="M426" s="3054"/>
      <c r="N426" s="3054"/>
      <c r="O426" s="3054"/>
    </row>
    <row r="427" spans="1:15" ht="13.5" thickBot="1" x14ac:dyDescent="0.25">
      <c r="A427" s="8" t="s">
        <v>1692</v>
      </c>
      <c r="B427" s="247"/>
      <c r="C427" s="246"/>
      <c r="D427" s="246"/>
      <c r="E427" s="246"/>
      <c r="F427" s="246"/>
      <c r="G427" s="246"/>
      <c r="H427" s="249"/>
      <c r="I427" s="249"/>
      <c r="J427" s="249"/>
      <c r="K427" s="257"/>
      <c r="L427" s="258"/>
      <c r="M427" s="259"/>
      <c r="N427" s="259"/>
      <c r="O427" s="259"/>
    </row>
    <row r="428" spans="1:15" ht="15" customHeight="1" x14ac:dyDescent="0.2">
      <c r="A428" s="3055" t="s">
        <v>334</v>
      </c>
      <c r="B428" s="3058" t="s">
        <v>1931</v>
      </c>
      <c r="C428" s="3059"/>
      <c r="D428" s="3059"/>
      <c r="E428" s="3059"/>
      <c r="F428" s="3059"/>
      <c r="G428" s="3059"/>
      <c r="H428" s="3059"/>
      <c r="I428" s="3059"/>
      <c r="J428" s="3059"/>
      <c r="K428" s="3059"/>
      <c r="L428" s="3059"/>
      <c r="M428" s="3059"/>
      <c r="N428" s="3059"/>
      <c r="O428" s="3060"/>
    </row>
    <row r="429" spans="1:15" ht="15" customHeight="1" x14ac:dyDescent="0.2">
      <c r="A429" s="3056"/>
      <c r="B429" s="3061" t="s">
        <v>198</v>
      </c>
      <c r="C429" s="3061"/>
      <c r="D429" s="3061"/>
      <c r="E429" s="3061"/>
      <c r="F429" s="3061"/>
      <c r="G429" s="3061"/>
      <c r="H429" s="3061"/>
      <c r="I429" s="3061"/>
      <c r="J429" s="2319"/>
      <c r="K429" s="2319" t="s">
        <v>910</v>
      </c>
      <c r="L429" s="2319"/>
      <c r="M429" s="1172" t="s">
        <v>443</v>
      </c>
      <c r="N429" s="1172" t="s">
        <v>916</v>
      </c>
      <c r="O429" s="1177" t="s">
        <v>916</v>
      </c>
    </row>
    <row r="430" spans="1:15" ht="15" customHeight="1" x14ac:dyDescent="0.2">
      <c r="A430" s="3056"/>
      <c r="B430" s="2319" t="s">
        <v>439</v>
      </c>
      <c r="C430" s="2319"/>
      <c r="D430" s="3052" t="s">
        <v>1873</v>
      </c>
      <c r="E430" s="2319"/>
      <c r="F430" s="2319"/>
      <c r="G430" s="2319" t="s">
        <v>917</v>
      </c>
      <c r="H430" s="2319"/>
      <c r="I430" s="2319" t="s">
        <v>439</v>
      </c>
      <c r="J430" s="2350" t="s">
        <v>918</v>
      </c>
      <c r="K430" s="2350" t="s">
        <v>848</v>
      </c>
      <c r="L430" s="2350" t="s">
        <v>336</v>
      </c>
      <c r="M430" s="1173" t="s">
        <v>919</v>
      </c>
      <c r="N430" s="1173" t="s">
        <v>920</v>
      </c>
      <c r="O430" s="1178" t="s">
        <v>919</v>
      </c>
    </row>
    <row r="431" spans="1:15" ht="15" customHeight="1" x14ac:dyDescent="0.2">
      <c r="A431" s="3056"/>
      <c r="B431" s="2350" t="s">
        <v>922</v>
      </c>
      <c r="C431" s="2350" t="s">
        <v>924</v>
      </c>
      <c r="D431" s="3053"/>
      <c r="E431" s="2350" t="s">
        <v>873</v>
      </c>
      <c r="F431" s="2350" t="s">
        <v>923</v>
      </c>
      <c r="G431" s="2350" t="s">
        <v>925</v>
      </c>
      <c r="H431" s="2350" t="s">
        <v>842</v>
      </c>
      <c r="I431" s="2350" t="s">
        <v>841</v>
      </c>
      <c r="J431" s="2350" t="s">
        <v>926</v>
      </c>
      <c r="K431" s="2350" t="s">
        <v>927</v>
      </c>
      <c r="L431" s="2350" t="s">
        <v>342</v>
      </c>
      <c r="M431" s="1173" t="s">
        <v>928</v>
      </c>
      <c r="N431" s="1173" t="s">
        <v>929</v>
      </c>
      <c r="O431" s="1178" t="s">
        <v>930</v>
      </c>
    </row>
    <row r="432" spans="1:15" ht="15" customHeight="1" thickBot="1" x14ac:dyDescent="0.25">
      <c r="A432" s="3057"/>
      <c r="B432" s="1985">
        <v>44196</v>
      </c>
      <c r="C432" s="2351">
        <v>2021</v>
      </c>
      <c r="D432" s="2351">
        <v>2021</v>
      </c>
      <c r="E432" s="2351">
        <v>2021</v>
      </c>
      <c r="F432" s="2351">
        <v>2021</v>
      </c>
      <c r="G432" s="2351" t="s">
        <v>931</v>
      </c>
      <c r="H432" s="1176">
        <v>2021</v>
      </c>
      <c r="I432" s="1985">
        <v>44561</v>
      </c>
      <c r="J432" s="1985" t="s">
        <v>1932</v>
      </c>
      <c r="K432" s="1985" t="s">
        <v>1932</v>
      </c>
      <c r="L432" s="2351" t="s">
        <v>447</v>
      </c>
      <c r="M432" s="1175" t="s">
        <v>932</v>
      </c>
      <c r="N432" s="1175" t="s">
        <v>933</v>
      </c>
      <c r="O432" s="1179" t="s">
        <v>933</v>
      </c>
    </row>
    <row r="433" spans="1:15" ht="15" customHeight="1" x14ac:dyDescent="0.2">
      <c r="A433" s="1185" t="s">
        <v>358</v>
      </c>
      <c r="B433" s="1180">
        <v>41.150000000000006</v>
      </c>
      <c r="C433" s="1180">
        <v>13</v>
      </c>
      <c r="D433" s="1180">
        <v>0</v>
      </c>
      <c r="E433" s="1180">
        <v>4</v>
      </c>
      <c r="F433" s="1180">
        <v>6.8</v>
      </c>
      <c r="G433" s="1180">
        <v>2</v>
      </c>
      <c r="H433" s="1180">
        <v>28.35</v>
      </c>
      <c r="I433" s="1180">
        <v>43.35</v>
      </c>
      <c r="J433" s="1186">
        <v>488.72</v>
      </c>
      <c r="K433" s="1201">
        <v>17.238800705467373</v>
      </c>
      <c r="L433" s="404"/>
      <c r="M433" s="1188"/>
      <c r="N433" s="1188"/>
      <c r="O433" s="1189"/>
    </row>
    <row r="434" spans="1:15" ht="15" customHeight="1" x14ac:dyDescent="0.2">
      <c r="A434" s="1009" t="s">
        <v>359</v>
      </c>
      <c r="B434" s="1552">
        <v>20</v>
      </c>
      <c r="C434" s="1196">
        <v>5</v>
      </c>
      <c r="D434" s="1196">
        <v>0</v>
      </c>
      <c r="E434" s="1196">
        <v>0</v>
      </c>
      <c r="F434" s="1196">
        <v>0</v>
      </c>
      <c r="G434" s="1196">
        <v>0</v>
      </c>
      <c r="H434" s="1197">
        <v>20</v>
      </c>
      <c r="I434" s="1197">
        <v>25</v>
      </c>
      <c r="J434" s="1198">
        <v>380</v>
      </c>
      <c r="K434" s="1206">
        <v>19</v>
      </c>
      <c r="L434" s="2137" t="s">
        <v>985</v>
      </c>
      <c r="M434" s="1006">
        <v>1687000</v>
      </c>
      <c r="N434" s="1937">
        <v>17638757.5</v>
      </c>
      <c r="O434" s="1938">
        <v>11590332.5</v>
      </c>
    </row>
    <row r="435" spans="1:15" ht="15" customHeight="1" x14ac:dyDescent="0.2">
      <c r="A435" s="1009" t="s">
        <v>360</v>
      </c>
      <c r="B435" s="1552">
        <v>0</v>
      </c>
      <c r="C435" s="1196">
        <v>0</v>
      </c>
      <c r="D435" s="1196">
        <v>0</v>
      </c>
      <c r="E435" s="1196">
        <v>0</v>
      </c>
      <c r="F435" s="1196">
        <v>0</v>
      </c>
      <c r="G435" s="1196">
        <v>0</v>
      </c>
      <c r="H435" s="1197">
        <v>0</v>
      </c>
      <c r="I435" s="1197">
        <v>0</v>
      </c>
      <c r="J435" s="1198">
        <v>0</v>
      </c>
      <c r="K435" s="1206">
        <v>0</v>
      </c>
      <c r="L435" s="1199"/>
      <c r="M435" s="1006"/>
      <c r="N435" s="1006"/>
      <c r="O435" s="1200"/>
    </row>
    <row r="436" spans="1:15" ht="15" customHeight="1" x14ac:dyDescent="0.2">
      <c r="A436" s="1009" t="s">
        <v>361</v>
      </c>
      <c r="B436" s="1552">
        <v>0</v>
      </c>
      <c r="C436" s="1196">
        <v>0</v>
      </c>
      <c r="D436" s="1196">
        <v>0</v>
      </c>
      <c r="E436" s="1196">
        <v>0</v>
      </c>
      <c r="F436" s="1196">
        <v>0</v>
      </c>
      <c r="G436" s="1196">
        <v>0</v>
      </c>
      <c r="H436" s="1197">
        <v>0</v>
      </c>
      <c r="I436" s="1197">
        <v>0</v>
      </c>
      <c r="J436" s="1198">
        <v>0</v>
      </c>
      <c r="K436" s="1206">
        <v>0</v>
      </c>
      <c r="L436" s="1199"/>
      <c r="M436" s="1006"/>
      <c r="N436" s="1006"/>
      <c r="O436" s="1200"/>
    </row>
    <row r="437" spans="1:15" ht="15" customHeight="1" x14ac:dyDescent="0.2">
      <c r="A437" s="1009" t="s">
        <v>362</v>
      </c>
      <c r="B437" s="1552">
        <v>1.5</v>
      </c>
      <c r="C437" s="1196">
        <v>1</v>
      </c>
      <c r="D437" s="1196">
        <v>0</v>
      </c>
      <c r="E437" s="1196">
        <v>0</v>
      </c>
      <c r="F437" s="1196">
        <v>0</v>
      </c>
      <c r="G437" s="1196">
        <v>0</v>
      </c>
      <c r="H437" s="1197">
        <v>1.5</v>
      </c>
      <c r="I437" s="1197">
        <v>2.5</v>
      </c>
      <c r="J437" s="1198">
        <v>5.97</v>
      </c>
      <c r="K437" s="1206">
        <v>3.98</v>
      </c>
      <c r="L437" s="2137" t="s">
        <v>985</v>
      </c>
      <c r="M437" s="1006">
        <v>1687000</v>
      </c>
      <c r="N437" s="1937">
        <v>17638757.5</v>
      </c>
      <c r="O437" s="1938">
        <v>11590332.5</v>
      </c>
    </row>
    <row r="438" spans="1:15" ht="15" customHeight="1" x14ac:dyDescent="0.2">
      <c r="A438" s="1009" t="s">
        <v>363</v>
      </c>
      <c r="B438" s="1552">
        <v>1.9999999999999996</v>
      </c>
      <c r="C438" s="1196">
        <v>5</v>
      </c>
      <c r="D438" s="1196">
        <v>0</v>
      </c>
      <c r="E438" s="1196">
        <v>0</v>
      </c>
      <c r="F438" s="1196">
        <v>0</v>
      </c>
      <c r="G438" s="1196">
        <v>2</v>
      </c>
      <c r="H438" s="1197">
        <v>0</v>
      </c>
      <c r="I438" s="1197">
        <v>7</v>
      </c>
      <c r="J438" s="1198">
        <v>0</v>
      </c>
      <c r="K438" s="1206">
        <v>0</v>
      </c>
      <c r="L438" s="1199"/>
      <c r="M438" s="1006"/>
      <c r="N438" s="1937">
        <v>17638757.5</v>
      </c>
      <c r="O438" s="1200"/>
    </row>
    <row r="439" spans="1:15" ht="15" customHeight="1" x14ac:dyDescent="0.2">
      <c r="A439" s="1009" t="s">
        <v>364</v>
      </c>
      <c r="B439" s="1552">
        <v>0</v>
      </c>
      <c r="C439" s="1196">
        <v>0</v>
      </c>
      <c r="D439" s="1196">
        <v>0</v>
      </c>
      <c r="E439" s="1196">
        <v>0</v>
      </c>
      <c r="F439" s="1196">
        <v>0</v>
      </c>
      <c r="G439" s="1196">
        <v>0</v>
      </c>
      <c r="H439" s="1197">
        <v>0</v>
      </c>
      <c r="I439" s="1197">
        <v>0</v>
      </c>
      <c r="J439" s="1198">
        <v>0</v>
      </c>
      <c r="K439" s="1206">
        <v>0</v>
      </c>
      <c r="L439" s="1199"/>
      <c r="M439" s="1006"/>
      <c r="N439" s="1006"/>
      <c r="O439" s="1200"/>
    </row>
    <row r="440" spans="1:15" ht="15" customHeight="1" x14ac:dyDescent="0.2">
      <c r="A440" s="1009" t="s">
        <v>934</v>
      </c>
      <c r="B440" s="1552">
        <v>4</v>
      </c>
      <c r="C440" s="1196">
        <v>0</v>
      </c>
      <c r="D440" s="1196">
        <v>0</v>
      </c>
      <c r="E440" s="1196">
        <v>4</v>
      </c>
      <c r="F440" s="1196">
        <v>0</v>
      </c>
      <c r="G440" s="1196">
        <v>0</v>
      </c>
      <c r="H440" s="1197">
        <v>0</v>
      </c>
      <c r="I440" s="1197">
        <v>0</v>
      </c>
      <c r="J440" s="1198">
        <v>0</v>
      </c>
      <c r="K440" s="1206">
        <v>0</v>
      </c>
      <c r="L440" s="2137"/>
      <c r="M440" s="1006"/>
      <c r="N440" s="1937"/>
      <c r="O440" s="1938"/>
    </row>
    <row r="441" spans="1:15" ht="15" customHeight="1" x14ac:dyDescent="0.2">
      <c r="A441" s="1009" t="s">
        <v>366</v>
      </c>
      <c r="B441" s="1552">
        <v>2.8499999999999996</v>
      </c>
      <c r="C441" s="1196">
        <v>0</v>
      </c>
      <c r="D441" s="1196">
        <v>0</v>
      </c>
      <c r="E441" s="1196">
        <v>0</v>
      </c>
      <c r="F441" s="1196">
        <v>0</v>
      </c>
      <c r="G441" s="1196">
        <v>0</v>
      </c>
      <c r="H441" s="1197">
        <v>2.8499999999999996</v>
      </c>
      <c r="I441" s="1197">
        <v>2.8499999999999996</v>
      </c>
      <c r="J441" s="1198">
        <v>42.749999999999993</v>
      </c>
      <c r="K441" s="1206">
        <v>15</v>
      </c>
      <c r="L441" s="2137" t="s">
        <v>985</v>
      </c>
      <c r="M441" s="1006">
        <v>1687000</v>
      </c>
      <c r="N441" s="1937">
        <v>17638757.5</v>
      </c>
      <c r="O441" s="1938">
        <v>11590332.5</v>
      </c>
    </row>
    <row r="442" spans="1:15" ht="15" customHeight="1" x14ac:dyDescent="0.2">
      <c r="A442" s="1009" t="s">
        <v>935</v>
      </c>
      <c r="B442" s="1552">
        <v>0</v>
      </c>
      <c r="C442" s="1196">
        <v>0</v>
      </c>
      <c r="D442" s="1196">
        <v>0</v>
      </c>
      <c r="E442" s="1196">
        <v>0</v>
      </c>
      <c r="F442" s="1196">
        <v>0</v>
      </c>
      <c r="G442" s="1196">
        <v>0</v>
      </c>
      <c r="H442" s="1197">
        <v>0</v>
      </c>
      <c r="I442" s="1197">
        <v>0</v>
      </c>
      <c r="J442" s="1198">
        <v>0</v>
      </c>
      <c r="K442" s="1206">
        <v>0</v>
      </c>
      <c r="L442" s="1199"/>
      <c r="M442" s="1006"/>
      <c r="N442" s="1006"/>
      <c r="O442" s="1200"/>
    </row>
    <row r="443" spans="1:15" ht="15" customHeight="1" x14ac:dyDescent="0.2">
      <c r="A443" s="1009" t="s">
        <v>368</v>
      </c>
      <c r="B443" s="1552">
        <v>10.8</v>
      </c>
      <c r="C443" s="1196">
        <v>2</v>
      </c>
      <c r="D443" s="1196">
        <v>0</v>
      </c>
      <c r="E443" s="1196">
        <v>0</v>
      </c>
      <c r="F443" s="1196">
        <v>6.8</v>
      </c>
      <c r="G443" s="1196">
        <v>0</v>
      </c>
      <c r="H443" s="1197">
        <v>4.0000000000000009</v>
      </c>
      <c r="I443" s="1197">
        <v>6.0000000000000009</v>
      </c>
      <c r="J443" s="1198">
        <v>60.000000000000014</v>
      </c>
      <c r="K443" s="1206">
        <v>15</v>
      </c>
      <c r="L443" s="2137" t="s">
        <v>985</v>
      </c>
      <c r="M443" s="1006">
        <v>1687000</v>
      </c>
      <c r="N443" s="1937">
        <v>17638757.5</v>
      </c>
      <c r="O443" s="1938">
        <v>11590332.5</v>
      </c>
    </row>
    <row r="444" spans="1:15" ht="15" customHeight="1" x14ac:dyDescent="0.2">
      <c r="A444" s="1009" t="s">
        <v>369</v>
      </c>
      <c r="B444" s="1003">
        <v>0</v>
      </c>
      <c r="C444" s="1196">
        <v>0</v>
      </c>
      <c r="D444" s="1196">
        <v>0</v>
      </c>
      <c r="E444" s="1196">
        <v>0</v>
      </c>
      <c r="F444" s="1196">
        <v>0</v>
      </c>
      <c r="G444" s="1196">
        <v>0</v>
      </c>
      <c r="H444" s="1197">
        <v>0</v>
      </c>
      <c r="I444" s="1197">
        <v>0</v>
      </c>
      <c r="J444" s="1198">
        <v>0</v>
      </c>
      <c r="K444" s="1206">
        <v>0</v>
      </c>
      <c r="L444" s="1199"/>
      <c r="M444" s="1006"/>
      <c r="N444" s="1006"/>
      <c r="O444" s="1200"/>
    </row>
    <row r="445" spans="1:15" ht="15" customHeight="1" x14ac:dyDescent="0.2">
      <c r="A445" s="1009" t="s">
        <v>936</v>
      </c>
      <c r="B445" s="1003">
        <v>0</v>
      </c>
      <c r="C445" s="1196">
        <v>0</v>
      </c>
      <c r="D445" s="1196">
        <v>0</v>
      </c>
      <c r="E445" s="1196">
        <v>0</v>
      </c>
      <c r="F445" s="1196">
        <v>0</v>
      </c>
      <c r="G445" s="1196">
        <v>0</v>
      </c>
      <c r="H445" s="1197">
        <v>0</v>
      </c>
      <c r="I445" s="1197">
        <v>0</v>
      </c>
      <c r="J445" s="1198">
        <v>0</v>
      </c>
      <c r="K445" s="1198">
        <v>0</v>
      </c>
      <c r="L445" s="1199"/>
      <c r="M445" s="1006"/>
      <c r="N445" s="1006"/>
      <c r="O445" s="1200"/>
    </row>
    <row r="446" spans="1:15" ht="15" customHeight="1" x14ac:dyDescent="0.2">
      <c r="A446" s="1009" t="s">
        <v>371</v>
      </c>
      <c r="B446" s="1003">
        <v>0</v>
      </c>
      <c r="C446" s="1196">
        <v>0</v>
      </c>
      <c r="D446" s="1196">
        <v>0</v>
      </c>
      <c r="E446" s="1196">
        <v>0</v>
      </c>
      <c r="F446" s="1196">
        <v>0</v>
      </c>
      <c r="G446" s="1196">
        <v>0</v>
      </c>
      <c r="H446" s="1197">
        <v>0</v>
      </c>
      <c r="I446" s="1197">
        <v>0</v>
      </c>
      <c r="J446" s="1198">
        <v>0</v>
      </c>
      <c r="K446" s="1198">
        <v>0</v>
      </c>
      <c r="L446" s="1199"/>
      <c r="M446" s="1006"/>
      <c r="N446" s="1006"/>
      <c r="O446" s="1200"/>
    </row>
    <row r="447" spans="1:15" ht="15" customHeight="1" x14ac:dyDescent="0.2">
      <c r="A447" s="1009" t="s">
        <v>372</v>
      </c>
      <c r="B447" s="1003">
        <v>0</v>
      </c>
      <c r="C447" s="1196">
        <v>0</v>
      </c>
      <c r="D447" s="1196">
        <v>0</v>
      </c>
      <c r="E447" s="1196">
        <v>0</v>
      </c>
      <c r="F447" s="1196">
        <v>0</v>
      </c>
      <c r="G447" s="1196">
        <v>0</v>
      </c>
      <c r="H447" s="1197">
        <v>0</v>
      </c>
      <c r="I447" s="1197">
        <v>0</v>
      </c>
      <c r="J447" s="1198">
        <v>0</v>
      </c>
      <c r="K447" s="1198">
        <v>0</v>
      </c>
      <c r="L447" s="1199"/>
      <c r="M447" s="1006"/>
      <c r="N447" s="1006"/>
      <c r="O447" s="1200"/>
    </row>
    <row r="448" spans="1:15" ht="15" customHeight="1" x14ac:dyDescent="0.2">
      <c r="A448" s="1009" t="s">
        <v>373</v>
      </c>
      <c r="B448" s="1003">
        <v>0</v>
      </c>
      <c r="C448" s="1196">
        <v>0</v>
      </c>
      <c r="D448" s="1196">
        <v>0</v>
      </c>
      <c r="E448" s="1196">
        <v>0</v>
      </c>
      <c r="F448" s="1196">
        <v>0</v>
      </c>
      <c r="G448" s="1196">
        <v>0</v>
      </c>
      <c r="H448" s="1197">
        <v>0</v>
      </c>
      <c r="I448" s="1197">
        <v>0</v>
      </c>
      <c r="J448" s="1198">
        <v>0</v>
      </c>
      <c r="K448" s="1198">
        <v>0</v>
      </c>
      <c r="L448" s="1199"/>
      <c r="M448" s="1006"/>
      <c r="N448" s="1006"/>
      <c r="O448" s="1200"/>
    </row>
    <row r="449" spans="1:15" ht="15" customHeight="1" x14ac:dyDescent="0.2">
      <c r="A449" s="459" t="s">
        <v>937</v>
      </c>
      <c r="B449" s="1049">
        <v>15.5</v>
      </c>
      <c r="C449" s="1049">
        <v>2</v>
      </c>
      <c r="D449" s="1049">
        <v>0</v>
      </c>
      <c r="E449" s="1049">
        <v>0</v>
      </c>
      <c r="F449" s="1049">
        <v>2</v>
      </c>
      <c r="G449" s="1049">
        <v>2</v>
      </c>
      <c r="H449" s="1049">
        <v>11.5</v>
      </c>
      <c r="I449" s="1049">
        <v>15.5</v>
      </c>
      <c r="J449" s="1201">
        <v>164.5</v>
      </c>
      <c r="K449" s="1201">
        <v>14.304347826086957</v>
      </c>
      <c r="L449" s="1203"/>
      <c r="M449" s="1043"/>
      <c r="N449" s="1043"/>
      <c r="O449" s="1204"/>
    </row>
    <row r="450" spans="1:15" ht="15" customHeight="1" x14ac:dyDescent="0.2">
      <c r="A450" s="1009" t="s">
        <v>375</v>
      </c>
      <c r="B450" s="1552">
        <v>9.5</v>
      </c>
      <c r="C450" s="1196">
        <v>2</v>
      </c>
      <c r="D450" s="1196">
        <v>0</v>
      </c>
      <c r="E450" s="1196">
        <v>0</v>
      </c>
      <c r="F450" s="1196">
        <v>0</v>
      </c>
      <c r="G450" s="1196">
        <v>2</v>
      </c>
      <c r="H450" s="1197">
        <v>7.5</v>
      </c>
      <c r="I450" s="1197">
        <v>11.5</v>
      </c>
      <c r="J450" s="1198">
        <v>112.5</v>
      </c>
      <c r="K450" s="1206">
        <v>15</v>
      </c>
      <c r="L450" s="2137" t="s">
        <v>985</v>
      </c>
      <c r="M450" s="1006">
        <v>1687000</v>
      </c>
      <c r="N450" s="1937">
        <v>17638757.5</v>
      </c>
      <c r="O450" s="1938">
        <v>11590332.5</v>
      </c>
    </row>
    <row r="451" spans="1:15" ht="15" customHeight="1" x14ac:dyDescent="0.2">
      <c r="A451" s="1009" t="s">
        <v>376</v>
      </c>
      <c r="B451" s="1552">
        <v>0</v>
      </c>
      <c r="C451" s="1196">
        <v>0</v>
      </c>
      <c r="D451" s="1196">
        <v>0</v>
      </c>
      <c r="E451" s="1196">
        <v>0</v>
      </c>
      <c r="F451" s="1196">
        <v>0</v>
      </c>
      <c r="G451" s="1196">
        <v>0</v>
      </c>
      <c r="H451" s="1197">
        <v>0</v>
      </c>
      <c r="I451" s="1197">
        <v>0</v>
      </c>
      <c r="J451" s="1198">
        <v>0</v>
      </c>
      <c r="K451" s="1206">
        <v>0</v>
      </c>
      <c r="L451" s="1199"/>
      <c r="M451" s="1006"/>
      <c r="N451" s="1006"/>
      <c r="O451" s="1200"/>
    </row>
    <row r="452" spans="1:15" ht="15" customHeight="1" x14ac:dyDescent="0.2">
      <c r="A452" s="1009" t="s">
        <v>377</v>
      </c>
      <c r="B452" s="1552">
        <v>1</v>
      </c>
      <c r="C452" s="1196">
        <v>0</v>
      </c>
      <c r="D452" s="1196">
        <v>0</v>
      </c>
      <c r="E452" s="1196">
        <v>0</v>
      </c>
      <c r="F452" s="1196">
        <v>0</v>
      </c>
      <c r="G452" s="1196">
        <v>0</v>
      </c>
      <c r="H452" s="1197">
        <v>1</v>
      </c>
      <c r="I452" s="1197">
        <v>1</v>
      </c>
      <c r="J452" s="1198">
        <v>12</v>
      </c>
      <c r="K452" s="1206">
        <v>12</v>
      </c>
      <c r="L452" s="2137" t="s">
        <v>985</v>
      </c>
      <c r="M452" s="1006">
        <v>1687000</v>
      </c>
      <c r="N452" s="1937">
        <v>17638757.5</v>
      </c>
      <c r="O452" s="1938">
        <v>11590332.5</v>
      </c>
    </row>
    <row r="453" spans="1:15" ht="15" customHeight="1" x14ac:dyDescent="0.2">
      <c r="A453" s="1009" t="s">
        <v>378</v>
      </c>
      <c r="B453" s="1552">
        <v>4</v>
      </c>
      <c r="C453" s="1196">
        <v>0</v>
      </c>
      <c r="D453" s="1196">
        <v>0</v>
      </c>
      <c r="E453" s="1196">
        <v>0</v>
      </c>
      <c r="F453" s="1196">
        <v>2</v>
      </c>
      <c r="G453" s="1196">
        <v>0</v>
      </c>
      <c r="H453" s="1197">
        <v>2</v>
      </c>
      <c r="I453" s="1197">
        <v>2</v>
      </c>
      <c r="J453" s="1198">
        <v>28</v>
      </c>
      <c r="K453" s="1206">
        <v>14</v>
      </c>
      <c r="L453" s="2137" t="s">
        <v>985</v>
      </c>
      <c r="M453" s="1006">
        <v>1687000</v>
      </c>
      <c r="N453" s="1937">
        <v>17638757.5</v>
      </c>
      <c r="O453" s="1938">
        <v>11590332.5</v>
      </c>
    </row>
    <row r="454" spans="1:15" ht="15" customHeight="1" x14ac:dyDescent="0.2">
      <c r="A454" s="1009" t="s">
        <v>379</v>
      </c>
      <c r="B454" s="1003">
        <v>1</v>
      </c>
      <c r="C454" s="1196">
        <v>0</v>
      </c>
      <c r="D454" s="1196">
        <v>0</v>
      </c>
      <c r="E454" s="1196">
        <v>0</v>
      </c>
      <c r="F454" s="1196">
        <v>0</v>
      </c>
      <c r="G454" s="1196">
        <v>0</v>
      </c>
      <c r="H454" s="1197">
        <v>1</v>
      </c>
      <c r="I454" s="1197">
        <v>1</v>
      </c>
      <c r="J454" s="1198">
        <v>12</v>
      </c>
      <c r="K454" s="1206">
        <v>12</v>
      </c>
      <c r="L454" s="2137" t="s">
        <v>985</v>
      </c>
      <c r="M454" s="1006">
        <v>1687000</v>
      </c>
      <c r="N454" s="1937">
        <v>17638757.5</v>
      </c>
      <c r="O454" s="1938">
        <v>11590332.5</v>
      </c>
    </row>
    <row r="455" spans="1:15" ht="15" customHeight="1" x14ac:dyDescent="0.2">
      <c r="A455" s="1205" t="s">
        <v>380</v>
      </c>
      <c r="B455" s="1049">
        <v>65.400000000000006</v>
      </c>
      <c r="C455" s="1049">
        <v>20</v>
      </c>
      <c r="D455" s="1049">
        <v>0</v>
      </c>
      <c r="E455" s="1049">
        <v>12.2</v>
      </c>
      <c r="F455" s="1049">
        <v>6</v>
      </c>
      <c r="G455" s="1049">
        <v>0.5</v>
      </c>
      <c r="H455" s="1049">
        <v>46.699999999999996</v>
      </c>
      <c r="I455" s="1049">
        <v>67.2</v>
      </c>
      <c r="J455" s="1201">
        <v>644.90000000000009</v>
      </c>
      <c r="K455" s="1201">
        <v>13.809421841541759</v>
      </c>
      <c r="L455" s="1203"/>
      <c r="M455" s="1043"/>
      <c r="N455" s="1043"/>
      <c r="O455" s="1204"/>
    </row>
    <row r="456" spans="1:15" ht="15" customHeight="1" x14ac:dyDescent="0.2">
      <c r="A456" s="1009" t="s">
        <v>381</v>
      </c>
      <c r="B456" s="1552">
        <v>8.5</v>
      </c>
      <c r="C456" s="1196">
        <v>8</v>
      </c>
      <c r="D456" s="1196">
        <v>0</v>
      </c>
      <c r="E456" s="1196">
        <v>2</v>
      </c>
      <c r="F456" s="1196">
        <v>0</v>
      </c>
      <c r="G456" s="1196">
        <v>0</v>
      </c>
      <c r="H456" s="1197">
        <v>6.5</v>
      </c>
      <c r="I456" s="1197">
        <v>14.5</v>
      </c>
      <c r="J456" s="1198">
        <v>78</v>
      </c>
      <c r="K456" s="1206">
        <v>12</v>
      </c>
      <c r="L456" s="2137" t="s">
        <v>985</v>
      </c>
      <c r="M456" s="1006">
        <v>1687000</v>
      </c>
      <c r="N456" s="1937">
        <v>17638757.5</v>
      </c>
      <c r="O456" s="1938">
        <v>11590332.5</v>
      </c>
    </row>
    <row r="457" spans="1:15" ht="15" customHeight="1" x14ac:dyDescent="0.2">
      <c r="A457" s="1009" t="s">
        <v>382</v>
      </c>
      <c r="B457" s="1552">
        <v>17.5</v>
      </c>
      <c r="C457" s="1196">
        <v>0</v>
      </c>
      <c r="D457" s="1196">
        <v>0</v>
      </c>
      <c r="E457" s="1196">
        <v>1.2000000000000002</v>
      </c>
      <c r="F457" s="1196">
        <v>4</v>
      </c>
      <c r="G457" s="1196">
        <v>0</v>
      </c>
      <c r="H457" s="1197">
        <v>12.3</v>
      </c>
      <c r="I457" s="1197">
        <v>12.3</v>
      </c>
      <c r="J457" s="1198">
        <v>172.20000000000002</v>
      </c>
      <c r="K457" s="1206">
        <v>14</v>
      </c>
      <c r="L457" s="2137" t="s">
        <v>985</v>
      </c>
      <c r="M457" s="1006">
        <v>1687000</v>
      </c>
      <c r="N457" s="1937">
        <v>17638757.5</v>
      </c>
      <c r="O457" s="1938">
        <v>11590332.5</v>
      </c>
    </row>
    <row r="458" spans="1:15" ht="15" customHeight="1" x14ac:dyDescent="0.2">
      <c r="A458" s="1009" t="s">
        <v>383</v>
      </c>
      <c r="B458" s="1552">
        <v>6</v>
      </c>
      <c r="C458" s="1196">
        <v>8</v>
      </c>
      <c r="D458" s="1196">
        <v>0</v>
      </c>
      <c r="E458" s="1196">
        <v>5</v>
      </c>
      <c r="F458" s="1196">
        <v>0</v>
      </c>
      <c r="G458" s="1196">
        <v>0</v>
      </c>
      <c r="H458" s="1197">
        <v>1</v>
      </c>
      <c r="I458" s="1197">
        <v>9</v>
      </c>
      <c r="J458" s="1198">
        <v>15.5</v>
      </c>
      <c r="K458" s="1206">
        <v>15.5</v>
      </c>
      <c r="L458" s="2137" t="s">
        <v>985</v>
      </c>
      <c r="M458" s="1006">
        <v>1687000</v>
      </c>
      <c r="N458" s="1937">
        <v>17638757.5</v>
      </c>
      <c r="O458" s="1938">
        <v>11590332.5</v>
      </c>
    </row>
    <row r="459" spans="1:15" ht="15" customHeight="1" x14ac:dyDescent="0.2">
      <c r="A459" s="1009" t="s">
        <v>384</v>
      </c>
      <c r="B459" s="1552">
        <v>11</v>
      </c>
      <c r="C459" s="1196">
        <v>3</v>
      </c>
      <c r="D459" s="1196">
        <v>0</v>
      </c>
      <c r="E459" s="1196">
        <v>4</v>
      </c>
      <c r="F459" s="1196">
        <v>1</v>
      </c>
      <c r="G459" s="1196">
        <v>0</v>
      </c>
      <c r="H459" s="1197">
        <v>6</v>
      </c>
      <c r="I459" s="1197">
        <v>9</v>
      </c>
      <c r="J459" s="1198">
        <v>82.800000000000011</v>
      </c>
      <c r="K459" s="1206">
        <v>13.8</v>
      </c>
      <c r="L459" s="2137" t="s">
        <v>985</v>
      </c>
      <c r="M459" s="1006">
        <v>1687000</v>
      </c>
      <c r="N459" s="1937">
        <v>17638757.5</v>
      </c>
      <c r="O459" s="1938">
        <v>11590332.5</v>
      </c>
    </row>
    <row r="460" spans="1:15" ht="15" customHeight="1" x14ac:dyDescent="0.2">
      <c r="A460" s="1009" t="s">
        <v>385</v>
      </c>
      <c r="B460" s="1552">
        <v>5</v>
      </c>
      <c r="C460" s="1196">
        <v>0</v>
      </c>
      <c r="D460" s="1196">
        <v>0</v>
      </c>
      <c r="E460" s="1196">
        <v>0</v>
      </c>
      <c r="F460" s="1196">
        <v>0</v>
      </c>
      <c r="G460" s="1196">
        <v>0</v>
      </c>
      <c r="H460" s="1197">
        <v>5</v>
      </c>
      <c r="I460" s="1197">
        <v>5</v>
      </c>
      <c r="J460" s="1198">
        <v>70</v>
      </c>
      <c r="K460" s="1206">
        <v>14</v>
      </c>
      <c r="L460" s="2137" t="s">
        <v>985</v>
      </c>
      <c r="M460" s="1006">
        <v>1687000</v>
      </c>
      <c r="N460" s="1937">
        <v>17638757.5</v>
      </c>
      <c r="O460" s="1938">
        <v>11590332.5</v>
      </c>
    </row>
    <row r="461" spans="1:15" ht="15" customHeight="1" x14ac:dyDescent="0.2">
      <c r="A461" s="1009" t="s">
        <v>386</v>
      </c>
      <c r="B461" s="1552">
        <v>5.5</v>
      </c>
      <c r="C461" s="1196">
        <v>1</v>
      </c>
      <c r="D461" s="1196">
        <v>0</v>
      </c>
      <c r="E461" s="1196">
        <v>0</v>
      </c>
      <c r="F461" s="1196">
        <v>1</v>
      </c>
      <c r="G461" s="1196">
        <v>0.5</v>
      </c>
      <c r="H461" s="1197">
        <v>4</v>
      </c>
      <c r="I461" s="1197">
        <v>5.5</v>
      </c>
      <c r="J461" s="1198">
        <v>36</v>
      </c>
      <c r="K461" s="1206">
        <v>9</v>
      </c>
      <c r="L461" s="2137" t="s">
        <v>985</v>
      </c>
      <c r="M461" s="1006">
        <v>1687000</v>
      </c>
      <c r="N461" s="1937">
        <v>17638757.5</v>
      </c>
      <c r="O461" s="1938">
        <v>11590332.5</v>
      </c>
    </row>
    <row r="462" spans="1:15" ht="15" customHeight="1" x14ac:dyDescent="0.2">
      <c r="A462" s="1009" t="s">
        <v>387</v>
      </c>
      <c r="B462" s="1552">
        <v>0</v>
      </c>
      <c r="C462" s="1196">
        <v>0</v>
      </c>
      <c r="D462" s="1196">
        <v>0</v>
      </c>
      <c r="E462" s="1196">
        <v>0</v>
      </c>
      <c r="F462" s="1196">
        <v>0</v>
      </c>
      <c r="G462" s="1196">
        <v>0</v>
      </c>
      <c r="H462" s="1197">
        <v>0</v>
      </c>
      <c r="I462" s="1197">
        <v>0</v>
      </c>
      <c r="J462" s="1198">
        <v>0</v>
      </c>
      <c r="K462" s="1206">
        <v>0</v>
      </c>
      <c r="L462" s="1199"/>
      <c r="M462" s="1006"/>
      <c r="N462" s="1006"/>
      <c r="O462" s="1200"/>
    </row>
    <row r="463" spans="1:15" ht="15" customHeight="1" x14ac:dyDescent="0.2">
      <c r="A463" s="1009" t="s">
        <v>388</v>
      </c>
      <c r="B463" s="1552">
        <v>11.9</v>
      </c>
      <c r="C463" s="1196">
        <v>0</v>
      </c>
      <c r="D463" s="1196">
        <v>0</v>
      </c>
      <c r="E463" s="1196">
        <v>0</v>
      </c>
      <c r="F463" s="1196">
        <v>0</v>
      </c>
      <c r="G463" s="1196">
        <v>0</v>
      </c>
      <c r="H463" s="1197">
        <v>11.9</v>
      </c>
      <c r="I463" s="1197">
        <v>11.9</v>
      </c>
      <c r="J463" s="1198">
        <v>190.4</v>
      </c>
      <c r="K463" s="1206">
        <v>16</v>
      </c>
      <c r="L463" s="2137" t="s">
        <v>985</v>
      </c>
      <c r="M463" s="1006">
        <v>1687000</v>
      </c>
      <c r="N463" s="1937">
        <v>17638757.5</v>
      </c>
      <c r="O463" s="1938">
        <v>11590332.5</v>
      </c>
    </row>
    <row r="464" spans="1:15" ht="15" customHeight="1" x14ac:dyDescent="0.2">
      <c r="A464" s="1205" t="s">
        <v>389</v>
      </c>
      <c r="B464" s="1049">
        <v>0</v>
      </c>
      <c r="C464" s="1049">
        <v>0</v>
      </c>
      <c r="D464" s="1049">
        <v>0</v>
      </c>
      <c r="E464" s="1049">
        <v>0</v>
      </c>
      <c r="F464" s="1049">
        <v>0</v>
      </c>
      <c r="G464" s="1049">
        <v>0</v>
      </c>
      <c r="H464" s="1049">
        <v>0</v>
      </c>
      <c r="I464" s="1049">
        <v>0</v>
      </c>
      <c r="J464" s="1201">
        <v>0</v>
      </c>
      <c r="K464" s="1202"/>
      <c r="L464" s="1203"/>
      <c r="M464" s="1043"/>
      <c r="N464" s="1043"/>
      <c r="O464" s="1204"/>
    </row>
    <row r="465" spans="1:15" ht="15" customHeight="1" x14ac:dyDescent="0.2">
      <c r="A465" s="1009" t="s">
        <v>390</v>
      </c>
      <c r="B465" s="1003">
        <v>0</v>
      </c>
      <c r="C465" s="1196">
        <v>0</v>
      </c>
      <c r="D465" s="1196">
        <v>0</v>
      </c>
      <c r="E465" s="1196">
        <v>0</v>
      </c>
      <c r="F465" s="1196">
        <v>0</v>
      </c>
      <c r="G465" s="1196">
        <v>0</v>
      </c>
      <c r="H465" s="1197">
        <v>0</v>
      </c>
      <c r="I465" s="1197">
        <v>0</v>
      </c>
      <c r="J465" s="1198">
        <v>0</v>
      </c>
      <c r="K465" s="1198">
        <v>0</v>
      </c>
      <c r="L465" s="1199"/>
      <c r="M465" s="1006"/>
      <c r="N465" s="1006"/>
      <c r="O465" s="1200"/>
    </row>
    <row r="466" spans="1:15" ht="15" customHeight="1" x14ac:dyDescent="0.2">
      <c r="A466" s="1009" t="s">
        <v>391</v>
      </c>
      <c r="B466" s="1003">
        <v>0</v>
      </c>
      <c r="C466" s="1196">
        <v>0</v>
      </c>
      <c r="D466" s="1196">
        <v>0</v>
      </c>
      <c r="E466" s="1196">
        <v>0</v>
      </c>
      <c r="F466" s="1196">
        <v>0</v>
      </c>
      <c r="G466" s="1196">
        <v>0</v>
      </c>
      <c r="H466" s="1197">
        <v>0</v>
      </c>
      <c r="I466" s="1197">
        <v>0</v>
      </c>
      <c r="J466" s="1198">
        <v>0</v>
      </c>
      <c r="K466" s="1198">
        <v>0</v>
      </c>
      <c r="L466" s="1199"/>
      <c r="M466" s="1006"/>
      <c r="N466" s="1006"/>
      <c r="O466" s="1200"/>
    </row>
    <row r="467" spans="1:15" ht="15" customHeight="1" x14ac:dyDescent="0.2">
      <c r="A467" s="1009" t="s">
        <v>392</v>
      </c>
      <c r="B467" s="1003">
        <v>0</v>
      </c>
      <c r="C467" s="1196">
        <v>0</v>
      </c>
      <c r="D467" s="1196">
        <v>0</v>
      </c>
      <c r="E467" s="1196">
        <v>0</v>
      </c>
      <c r="F467" s="1196">
        <v>0</v>
      </c>
      <c r="G467" s="1196">
        <v>0</v>
      </c>
      <c r="H467" s="1197">
        <v>0</v>
      </c>
      <c r="I467" s="1197">
        <v>0</v>
      </c>
      <c r="J467" s="1198">
        <v>0</v>
      </c>
      <c r="K467" s="1198">
        <v>0</v>
      </c>
      <c r="L467" s="1199"/>
      <c r="M467" s="1006"/>
      <c r="N467" s="1006"/>
      <c r="O467" s="1200"/>
    </row>
    <row r="468" spans="1:15" ht="15" customHeight="1" x14ac:dyDescent="0.2">
      <c r="A468" s="1009" t="s">
        <v>393</v>
      </c>
      <c r="B468" s="1003">
        <v>0</v>
      </c>
      <c r="C468" s="1196">
        <v>0</v>
      </c>
      <c r="D468" s="1196">
        <v>0</v>
      </c>
      <c r="E468" s="1196">
        <v>0</v>
      </c>
      <c r="F468" s="1196">
        <v>0</v>
      </c>
      <c r="G468" s="1196">
        <v>0</v>
      </c>
      <c r="H468" s="1197">
        <v>0</v>
      </c>
      <c r="I468" s="1197">
        <v>0</v>
      </c>
      <c r="J468" s="1198">
        <v>0</v>
      </c>
      <c r="K468" s="1198">
        <v>0</v>
      </c>
      <c r="L468" s="1199"/>
      <c r="M468" s="1006"/>
      <c r="N468" s="1006"/>
      <c r="O468" s="1200"/>
    </row>
    <row r="469" spans="1:15" ht="15" customHeight="1" x14ac:dyDescent="0.2">
      <c r="A469" s="1009" t="s">
        <v>394</v>
      </c>
      <c r="B469" s="1003">
        <v>0</v>
      </c>
      <c r="C469" s="1196">
        <v>0</v>
      </c>
      <c r="D469" s="1196">
        <v>0</v>
      </c>
      <c r="E469" s="1196">
        <v>0</v>
      </c>
      <c r="F469" s="1196">
        <v>0</v>
      </c>
      <c r="G469" s="1196">
        <v>0</v>
      </c>
      <c r="H469" s="1197">
        <v>0</v>
      </c>
      <c r="I469" s="1197">
        <v>0</v>
      </c>
      <c r="J469" s="1198">
        <v>0</v>
      </c>
      <c r="K469" s="1198">
        <v>0</v>
      </c>
      <c r="L469" s="1199"/>
      <c r="M469" s="1006"/>
      <c r="N469" s="1006"/>
      <c r="O469" s="1200"/>
    </row>
    <row r="470" spans="1:15" ht="15" customHeight="1" x14ac:dyDescent="0.2">
      <c r="A470" s="1009" t="s">
        <v>395</v>
      </c>
      <c r="B470" s="1003">
        <v>0</v>
      </c>
      <c r="C470" s="1196">
        <v>0</v>
      </c>
      <c r="D470" s="1196">
        <v>0</v>
      </c>
      <c r="E470" s="1196">
        <v>0</v>
      </c>
      <c r="F470" s="1196">
        <v>0</v>
      </c>
      <c r="G470" s="1196">
        <v>0</v>
      </c>
      <c r="H470" s="1197">
        <v>0</v>
      </c>
      <c r="I470" s="1197">
        <v>0</v>
      </c>
      <c r="J470" s="1198">
        <v>0</v>
      </c>
      <c r="K470" s="1198">
        <v>0</v>
      </c>
      <c r="L470" s="1199"/>
      <c r="M470" s="1006"/>
      <c r="N470" s="1006"/>
      <c r="O470" s="1200"/>
    </row>
    <row r="471" spans="1:15" ht="15" customHeight="1" x14ac:dyDescent="0.2">
      <c r="A471" s="1009" t="s">
        <v>396</v>
      </c>
      <c r="B471" s="1003">
        <v>0</v>
      </c>
      <c r="C471" s="1196">
        <v>0</v>
      </c>
      <c r="D471" s="1196">
        <v>0</v>
      </c>
      <c r="E471" s="1196">
        <v>0</v>
      </c>
      <c r="F471" s="1196">
        <v>0</v>
      </c>
      <c r="G471" s="1196">
        <v>0</v>
      </c>
      <c r="H471" s="1197">
        <v>0</v>
      </c>
      <c r="I471" s="1197">
        <v>0</v>
      </c>
      <c r="J471" s="1198">
        <v>0</v>
      </c>
      <c r="K471" s="1198">
        <v>0</v>
      </c>
      <c r="L471" s="1199"/>
      <c r="M471" s="1006"/>
      <c r="N471" s="1006"/>
      <c r="O471" s="1200"/>
    </row>
    <row r="472" spans="1:15" ht="15" customHeight="1" x14ac:dyDescent="0.2">
      <c r="A472" s="1009" t="s">
        <v>938</v>
      </c>
      <c r="B472" s="1003">
        <v>0</v>
      </c>
      <c r="C472" s="1196">
        <v>0</v>
      </c>
      <c r="D472" s="1196">
        <v>0</v>
      </c>
      <c r="E472" s="1196">
        <v>0</v>
      </c>
      <c r="F472" s="1196">
        <v>0</v>
      </c>
      <c r="G472" s="1196">
        <v>0</v>
      </c>
      <c r="H472" s="1197">
        <v>0</v>
      </c>
      <c r="I472" s="1197">
        <v>0</v>
      </c>
      <c r="J472" s="1198">
        <v>0</v>
      </c>
      <c r="K472" s="1198">
        <v>0</v>
      </c>
      <c r="L472" s="1199"/>
      <c r="M472" s="1006"/>
      <c r="N472" s="1006"/>
      <c r="O472" s="1200"/>
    </row>
    <row r="473" spans="1:15" ht="15" customHeight="1" thickBot="1" x14ac:dyDescent="0.25">
      <c r="A473" s="1190" t="s">
        <v>398</v>
      </c>
      <c r="B473" s="261">
        <v>0</v>
      </c>
      <c r="C473" s="1191">
        <v>0</v>
      </c>
      <c r="D473" s="1191">
        <v>0</v>
      </c>
      <c r="E473" s="1191">
        <v>0</v>
      </c>
      <c r="F473" s="1191">
        <v>0</v>
      </c>
      <c r="G473" s="1191">
        <v>0</v>
      </c>
      <c r="H473" s="1197">
        <v>0</v>
      </c>
      <c r="I473" s="1197">
        <v>0</v>
      </c>
      <c r="J473" s="1198">
        <v>0</v>
      </c>
      <c r="K473" s="1192">
        <v>0</v>
      </c>
      <c r="L473" s="1193"/>
      <c r="M473" s="1194"/>
      <c r="N473" s="1194"/>
      <c r="O473" s="1195"/>
    </row>
    <row r="474" spans="1:15" ht="15" customHeight="1" thickBot="1" x14ac:dyDescent="0.25">
      <c r="A474" s="430" t="s">
        <v>939</v>
      </c>
      <c r="B474" s="1181">
        <v>122.05000000000001</v>
      </c>
      <c r="C474" s="1181">
        <v>35</v>
      </c>
      <c r="D474" s="1181">
        <v>0</v>
      </c>
      <c r="E474" s="1181">
        <v>16.2</v>
      </c>
      <c r="F474" s="1181">
        <v>14.8</v>
      </c>
      <c r="G474" s="1181">
        <v>4.5</v>
      </c>
      <c r="H474" s="1181">
        <v>86.55</v>
      </c>
      <c r="I474" s="1181">
        <v>126.05000000000001</v>
      </c>
      <c r="J474" s="1182">
        <v>1298.1200000000001</v>
      </c>
      <c r="K474" s="1182">
        <v>14.998497978047373</v>
      </c>
      <c r="L474" s="1580" t="s">
        <v>985</v>
      </c>
      <c r="M474" s="1184">
        <v>1687000</v>
      </c>
      <c r="N474" s="1184">
        <v>17638757.499999996</v>
      </c>
      <c r="O474" s="536">
        <v>11590332.500000002</v>
      </c>
    </row>
    <row r="475" spans="1:15" x14ac:dyDescent="0.2">
      <c r="A475" s="7" t="s">
        <v>1904</v>
      </c>
      <c r="B475" s="8"/>
      <c r="C475" s="8"/>
      <c r="D475" s="8"/>
      <c r="E475" s="9"/>
      <c r="F475" s="10"/>
      <c r="G475" s="11"/>
      <c r="H475" s="8"/>
      <c r="I475" s="249"/>
      <c r="J475" s="249"/>
      <c r="K475" s="257"/>
      <c r="L475" s="258"/>
      <c r="M475" s="259"/>
      <c r="N475" s="259"/>
      <c r="O475" s="259"/>
    </row>
    <row r="476" spans="1:15" x14ac:dyDescent="0.2">
      <c r="A476" s="42"/>
      <c r="B476" s="246"/>
      <c r="C476" s="246"/>
      <c r="D476" s="246"/>
      <c r="E476" s="246"/>
      <c r="F476" s="246"/>
      <c r="G476" s="246"/>
      <c r="H476" s="249"/>
      <c r="I476" s="249"/>
      <c r="J476" s="249"/>
      <c r="K476" s="257"/>
      <c r="L476" s="258"/>
      <c r="M476" s="259"/>
      <c r="N476" s="259"/>
      <c r="O476" s="259"/>
    </row>
    <row r="477" spans="1:15" x14ac:dyDescent="0.2">
      <c r="A477" s="260"/>
      <c r="B477" s="246"/>
      <c r="C477" s="246"/>
      <c r="D477" s="246"/>
      <c r="E477" s="246"/>
      <c r="F477" s="246"/>
      <c r="G477" s="246"/>
      <c r="H477" s="249"/>
      <c r="I477" s="249"/>
      <c r="J477" s="249"/>
      <c r="K477" s="257"/>
      <c r="L477" s="258"/>
      <c r="M477" s="259"/>
      <c r="N477" s="259"/>
      <c r="O477" s="259"/>
    </row>
    <row r="478" spans="1:15" x14ac:dyDescent="0.2">
      <c r="A478" s="260"/>
      <c r="B478" s="246"/>
      <c r="C478" s="246"/>
      <c r="D478" s="246"/>
      <c r="E478" s="246"/>
      <c r="F478" s="246"/>
      <c r="G478" s="246"/>
      <c r="H478" s="249"/>
      <c r="I478" s="249"/>
      <c r="J478" s="249"/>
      <c r="K478" s="257"/>
      <c r="L478" s="258"/>
      <c r="M478" s="259"/>
      <c r="N478" s="259"/>
      <c r="O478" s="259"/>
    </row>
    <row r="479" spans="1:15" ht="15" x14ac:dyDescent="0.25">
      <c r="A479" s="3054" t="s">
        <v>1930</v>
      </c>
      <c r="B479" s="3054"/>
      <c r="C479" s="3054"/>
      <c r="D479" s="3054"/>
      <c r="E479" s="3054"/>
      <c r="F479" s="3054"/>
      <c r="G479" s="3054"/>
      <c r="H479" s="3054"/>
      <c r="I479" s="3054"/>
      <c r="J479" s="3054"/>
      <c r="K479" s="3054"/>
      <c r="L479" s="3054"/>
      <c r="M479" s="3054"/>
      <c r="N479" s="3054"/>
      <c r="O479" s="3054"/>
    </row>
    <row r="480" spans="1:15" ht="13.5" thickBot="1" x14ac:dyDescent="0.25">
      <c r="A480" s="247" t="s">
        <v>940</v>
      </c>
      <c r="B480" s="247"/>
      <c r="C480" s="246"/>
      <c r="D480" s="246"/>
      <c r="E480" s="246"/>
      <c r="F480" s="246"/>
      <c r="G480" s="246"/>
      <c r="H480" s="249"/>
      <c r="I480" s="249"/>
      <c r="J480" s="249"/>
      <c r="K480" s="257"/>
      <c r="L480" s="258"/>
      <c r="M480" s="259"/>
      <c r="N480" s="259"/>
      <c r="O480" s="259"/>
    </row>
    <row r="481" spans="1:15" ht="15" customHeight="1" x14ac:dyDescent="0.2">
      <c r="A481" s="3055" t="s">
        <v>334</v>
      </c>
      <c r="B481" s="3058" t="s">
        <v>1931</v>
      </c>
      <c r="C481" s="3059"/>
      <c r="D481" s="3059"/>
      <c r="E481" s="3059"/>
      <c r="F481" s="3059"/>
      <c r="G481" s="3059"/>
      <c r="H481" s="3059"/>
      <c r="I481" s="3059"/>
      <c r="J481" s="3059"/>
      <c r="K481" s="3059"/>
      <c r="L481" s="3059"/>
      <c r="M481" s="3059"/>
      <c r="N481" s="3059"/>
      <c r="O481" s="3060"/>
    </row>
    <row r="482" spans="1:15" ht="15" customHeight="1" x14ac:dyDescent="0.2">
      <c r="A482" s="3056"/>
      <c r="B482" s="3061" t="s">
        <v>198</v>
      </c>
      <c r="C482" s="3061"/>
      <c r="D482" s="3061"/>
      <c r="E482" s="3061"/>
      <c r="F482" s="3061"/>
      <c r="G482" s="3061"/>
      <c r="H482" s="3061"/>
      <c r="I482" s="3061"/>
      <c r="J482" s="2319"/>
      <c r="K482" s="2319" t="s">
        <v>910</v>
      </c>
      <c r="L482" s="2319"/>
      <c r="M482" s="1172" t="s">
        <v>443</v>
      </c>
      <c r="N482" s="1172" t="s">
        <v>916</v>
      </c>
      <c r="O482" s="1177" t="s">
        <v>916</v>
      </c>
    </row>
    <row r="483" spans="1:15" ht="15" customHeight="1" x14ac:dyDescent="0.2">
      <c r="A483" s="3056"/>
      <c r="B483" s="2319" t="s">
        <v>439</v>
      </c>
      <c r="C483" s="2319"/>
      <c r="D483" s="3052" t="s">
        <v>1873</v>
      </c>
      <c r="E483" s="2319"/>
      <c r="F483" s="2319"/>
      <c r="G483" s="2319" t="s">
        <v>917</v>
      </c>
      <c r="H483" s="2319"/>
      <c r="I483" s="2319" t="s">
        <v>439</v>
      </c>
      <c r="J483" s="2350" t="s">
        <v>918</v>
      </c>
      <c r="K483" s="2350" t="s">
        <v>848</v>
      </c>
      <c r="L483" s="2350" t="s">
        <v>336</v>
      </c>
      <c r="M483" s="1173" t="s">
        <v>919</v>
      </c>
      <c r="N483" s="1173" t="s">
        <v>920</v>
      </c>
      <c r="O483" s="1178" t="s">
        <v>919</v>
      </c>
    </row>
    <row r="484" spans="1:15" ht="15" customHeight="1" x14ac:dyDescent="0.2">
      <c r="A484" s="3056"/>
      <c r="B484" s="2350" t="s">
        <v>922</v>
      </c>
      <c r="C484" s="2350" t="s">
        <v>924</v>
      </c>
      <c r="D484" s="3053"/>
      <c r="E484" s="2350" t="s">
        <v>873</v>
      </c>
      <c r="F484" s="2350" t="s">
        <v>923</v>
      </c>
      <c r="G484" s="2350" t="s">
        <v>925</v>
      </c>
      <c r="H484" s="2350" t="s">
        <v>842</v>
      </c>
      <c r="I484" s="2350" t="s">
        <v>841</v>
      </c>
      <c r="J484" s="2350" t="s">
        <v>926</v>
      </c>
      <c r="K484" s="2350" t="s">
        <v>927</v>
      </c>
      <c r="L484" s="2350" t="s">
        <v>342</v>
      </c>
      <c r="M484" s="1173" t="s">
        <v>928</v>
      </c>
      <c r="N484" s="1173" t="s">
        <v>929</v>
      </c>
      <c r="O484" s="1178" t="s">
        <v>930</v>
      </c>
    </row>
    <row r="485" spans="1:15" ht="15" customHeight="1" thickBot="1" x14ac:dyDescent="0.25">
      <c r="A485" s="3057"/>
      <c r="B485" s="1985">
        <v>44196</v>
      </c>
      <c r="C485" s="2351">
        <v>2021</v>
      </c>
      <c r="D485" s="2351">
        <v>2021</v>
      </c>
      <c r="E485" s="2351">
        <v>2021</v>
      </c>
      <c r="F485" s="2351">
        <v>2021</v>
      </c>
      <c r="G485" s="2351" t="s">
        <v>931</v>
      </c>
      <c r="H485" s="1176">
        <v>2021</v>
      </c>
      <c r="I485" s="1985">
        <v>44561</v>
      </c>
      <c r="J485" s="1985" t="s">
        <v>1932</v>
      </c>
      <c r="K485" s="1985" t="s">
        <v>1932</v>
      </c>
      <c r="L485" s="2351" t="s">
        <v>447</v>
      </c>
      <c r="M485" s="1175" t="s">
        <v>932</v>
      </c>
      <c r="N485" s="1175" t="s">
        <v>933</v>
      </c>
      <c r="O485" s="1179" t="s">
        <v>933</v>
      </c>
    </row>
    <row r="486" spans="1:15" ht="15" customHeight="1" x14ac:dyDescent="0.2">
      <c r="A486" s="1185" t="s">
        <v>358</v>
      </c>
      <c r="B486" s="1180">
        <v>2661</v>
      </c>
      <c r="C486" s="1180">
        <v>173.5</v>
      </c>
      <c r="D486" s="1180">
        <v>25</v>
      </c>
      <c r="E486" s="1180">
        <v>46</v>
      </c>
      <c r="F486" s="1180">
        <v>498</v>
      </c>
      <c r="G486" s="1180">
        <v>29</v>
      </c>
      <c r="H486" s="1180">
        <v>2063</v>
      </c>
      <c r="I486" s="1180">
        <v>2290.5</v>
      </c>
      <c r="J486" s="1186">
        <v>13815.994999999999</v>
      </c>
      <c r="K486" s="1201">
        <v>6.6970407174018414</v>
      </c>
      <c r="L486" s="404"/>
      <c r="M486" s="1188"/>
      <c r="N486" s="1188"/>
      <c r="O486" s="1189"/>
    </row>
    <row r="487" spans="1:15" ht="15" customHeight="1" x14ac:dyDescent="0.2">
      <c r="A487" s="2295" t="s">
        <v>359</v>
      </c>
      <c r="B487" s="1003">
        <v>290</v>
      </c>
      <c r="C487" s="1196">
        <v>29</v>
      </c>
      <c r="D487" s="1196">
        <v>0</v>
      </c>
      <c r="E487" s="1196">
        <v>0</v>
      </c>
      <c r="F487" s="1196">
        <v>0</v>
      </c>
      <c r="G487" s="1196">
        <v>0</v>
      </c>
      <c r="H487" s="1197">
        <v>290</v>
      </c>
      <c r="I487" s="1197">
        <v>319</v>
      </c>
      <c r="J487" s="1198">
        <v>2157.6</v>
      </c>
      <c r="K487" s="1206">
        <v>7.44</v>
      </c>
      <c r="L487" s="2137" t="s">
        <v>985</v>
      </c>
      <c r="M487" s="1006">
        <v>1100000</v>
      </c>
      <c r="N487" s="1937">
        <v>9384698.3337619044</v>
      </c>
      <c r="O487" s="1938">
        <v>7442471.4807619052</v>
      </c>
    </row>
    <row r="488" spans="1:15" ht="15" customHeight="1" x14ac:dyDescent="0.2">
      <c r="A488" s="2295" t="s">
        <v>360</v>
      </c>
      <c r="B488" s="1003">
        <v>3</v>
      </c>
      <c r="C488" s="1196">
        <v>0.5</v>
      </c>
      <c r="D488" s="1196">
        <v>0</v>
      </c>
      <c r="E488" s="1196">
        <v>0</v>
      </c>
      <c r="F488" s="1196">
        <v>0</v>
      </c>
      <c r="G488" s="1196">
        <v>0</v>
      </c>
      <c r="H488" s="1197">
        <v>3</v>
      </c>
      <c r="I488" s="1197">
        <v>3.5</v>
      </c>
      <c r="J488" s="1198">
        <v>12</v>
      </c>
      <c r="K488" s="1206">
        <v>4</v>
      </c>
      <c r="L488" s="2137" t="s">
        <v>985</v>
      </c>
      <c r="M488" s="1006">
        <v>1100000</v>
      </c>
      <c r="N488" s="1937">
        <v>9384698.3337619044</v>
      </c>
      <c r="O488" s="1938">
        <v>7442471.4807619052</v>
      </c>
    </row>
    <row r="489" spans="1:15" ht="15" customHeight="1" x14ac:dyDescent="0.2">
      <c r="A489" s="2295" t="s">
        <v>361</v>
      </c>
      <c r="B489" s="1681">
        <v>599</v>
      </c>
      <c r="C489" s="1682">
        <v>10</v>
      </c>
      <c r="D489" s="1682">
        <v>5</v>
      </c>
      <c r="E489" s="1682">
        <v>3</v>
      </c>
      <c r="F489" s="1682">
        <v>490</v>
      </c>
      <c r="G489" s="1682">
        <v>15</v>
      </c>
      <c r="H489" s="1197">
        <v>86</v>
      </c>
      <c r="I489" s="1197">
        <v>116</v>
      </c>
      <c r="J489" s="1595">
        <v>860</v>
      </c>
      <c r="K489" s="2691">
        <v>10</v>
      </c>
      <c r="L489" s="2137" t="s">
        <v>985</v>
      </c>
      <c r="M489" s="1006">
        <v>1100000</v>
      </c>
      <c r="N489" s="1937">
        <v>9384698.3337619044</v>
      </c>
      <c r="O489" s="1938">
        <v>7442471.4807619052</v>
      </c>
    </row>
    <row r="490" spans="1:15" ht="15" customHeight="1" x14ac:dyDescent="0.2">
      <c r="A490" s="2295" t="s">
        <v>362</v>
      </c>
      <c r="B490" s="1003">
        <v>122</v>
      </c>
      <c r="C490" s="1196">
        <v>2</v>
      </c>
      <c r="D490" s="1196">
        <v>0</v>
      </c>
      <c r="E490" s="1196">
        <v>3</v>
      </c>
      <c r="F490" s="1196">
        <v>3</v>
      </c>
      <c r="G490" s="1196">
        <v>0</v>
      </c>
      <c r="H490" s="1197">
        <v>116</v>
      </c>
      <c r="I490" s="1197">
        <v>118</v>
      </c>
      <c r="J490" s="1198">
        <v>812</v>
      </c>
      <c r="K490" s="1206">
        <v>7</v>
      </c>
      <c r="L490" s="2137" t="s">
        <v>985</v>
      </c>
      <c r="M490" s="1006">
        <v>1100000</v>
      </c>
      <c r="N490" s="1937">
        <v>9384698.3337619044</v>
      </c>
      <c r="O490" s="1938">
        <v>7442471.4807619052</v>
      </c>
    </row>
    <row r="491" spans="1:15" ht="15" customHeight="1" x14ac:dyDescent="0.2">
      <c r="A491" s="2295" t="s">
        <v>363</v>
      </c>
      <c r="B491" s="1003">
        <v>42.5</v>
      </c>
      <c r="C491" s="1196">
        <v>50</v>
      </c>
      <c r="D491" s="1196">
        <v>12</v>
      </c>
      <c r="E491" s="1196">
        <v>1</v>
      </c>
      <c r="F491" s="1196">
        <v>0</v>
      </c>
      <c r="G491" s="1196">
        <v>10</v>
      </c>
      <c r="H491" s="1197">
        <v>19.5</v>
      </c>
      <c r="I491" s="1197">
        <v>91.5</v>
      </c>
      <c r="J491" s="1198">
        <v>97.5</v>
      </c>
      <c r="K491" s="1206">
        <v>5</v>
      </c>
      <c r="L491" s="2137" t="s">
        <v>985</v>
      </c>
      <c r="M491" s="1006">
        <v>1100000</v>
      </c>
      <c r="N491" s="1937">
        <v>9384698.3337619044</v>
      </c>
      <c r="O491" s="1938">
        <v>7442471.4807619052</v>
      </c>
    </row>
    <row r="492" spans="1:15" ht="15" customHeight="1" x14ac:dyDescent="0.2">
      <c r="A492" s="2295" t="s">
        <v>364</v>
      </c>
      <c r="B492" s="1003">
        <v>10</v>
      </c>
      <c r="C492" s="1196">
        <v>10</v>
      </c>
      <c r="D492" s="1196">
        <v>1</v>
      </c>
      <c r="E492" s="1196">
        <v>1</v>
      </c>
      <c r="F492" s="1196">
        <v>1</v>
      </c>
      <c r="G492" s="1196">
        <v>1</v>
      </c>
      <c r="H492" s="1197">
        <v>6</v>
      </c>
      <c r="I492" s="1197">
        <v>18</v>
      </c>
      <c r="J492" s="1198">
        <v>42</v>
      </c>
      <c r="K492" s="1206">
        <v>7</v>
      </c>
      <c r="L492" s="2137" t="s">
        <v>985</v>
      </c>
      <c r="M492" s="1006">
        <v>1100000</v>
      </c>
      <c r="N492" s="1937">
        <v>9384698.3337619044</v>
      </c>
      <c r="O492" s="1938">
        <v>7442471.4807619052</v>
      </c>
    </row>
    <row r="493" spans="1:15" ht="15" customHeight="1" x14ac:dyDescent="0.2">
      <c r="A493" s="2295" t="s">
        <v>934</v>
      </c>
      <c r="B493" s="1003">
        <v>17</v>
      </c>
      <c r="C493" s="1196">
        <v>2</v>
      </c>
      <c r="D493" s="1196">
        <v>0</v>
      </c>
      <c r="E493" s="1196">
        <v>1</v>
      </c>
      <c r="F493" s="1196">
        <v>0</v>
      </c>
      <c r="G493" s="1196">
        <v>0</v>
      </c>
      <c r="H493" s="1197">
        <v>16</v>
      </c>
      <c r="I493" s="1197">
        <v>18</v>
      </c>
      <c r="J493" s="1198">
        <v>112</v>
      </c>
      <c r="K493" s="1206">
        <v>7</v>
      </c>
      <c r="L493" s="2137" t="s">
        <v>985</v>
      </c>
      <c r="M493" s="1006">
        <v>1100000</v>
      </c>
      <c r="N493" s="1937">
        <v>9384698.3337619044</v>
      </c>
      <c r="O493" s="1938">
        <v>7442471.4807619052</v>
      </c>
    </row>
    <row r="494" spans="1:15" ht="15" customHeight="1" x14ac:dyDescent="0.2">
      <c r="A494" s="2295" t="s">
        <v>366</v>
      </c>
      <c r="B494" s="1003">
        <v>0</v>
      </c>
      <c r="C494" s="1196">
        <v>0</v>
      </c>
      <c r="D494" s="1196">
        <v>0</v>
      </c>
      <c r="E494" s="1196">
        <v>0</v>
      </c>
      <c r="F494" s="1196">
        <v>0</v>
      </c>
      <c r="G494" s="1196">
        <v>0</v>
      </c>
      <c r="H494" s="1197">
        <v>0</v>
      </c>
      <c r="I494" s="1197">
        <v>0</v>
      </c>
      <c r="J494" s="1198">
        <v>0</v>
      </c>
      <c r="K494" s="1206">
        <v>0</v>
      </c>
      <c r="L494" s="2137"/>
      <c r="M494" s="1006"/>
      <c r="N494" s="1006"/>
      <c r="O494" s="1200"/>
    </row>
    <row r="495" spans="1:15" ht="15" customHeight="1" x14ac:dyDescent="0.2">
      <c r="A495" s="2295" t="s">
        <v>935</v>
      </c>
      <c r="B495" s="1003">
        <v>116.5</v>
      </c>
      <c r="C495" s="1196">
        <v>4</v>
      </c>
      <c r="D495" s="1196">
        <v>4</v>
      </c>
      <c r="E495" s="1196">
        <v>2</v>
      </c>
      <c r="F495" s="1196">
        <v>1</v>
      </c>
      <c r="G495" s="1196">
        <v>0</v>
      </c>
      <c r="H495" s="1197">
        <v>109.5</v>
      </c>
      <c r="I495" s="1197">
        <v>117.5</v>
      </c>
      <c r="J495" s="1198">
        <v>482.89500000000004</v>
      </c>
      <c r="K495" s="1206">
        <v>4.41</v>
      </c>
      <c r="L495" s="2137" t="s">
        <v>985</v>
      </c>
      <c r="M495" s="1006">
        <v>1100000</v>
      </c>
      <c r="N495" s="1937">
        <v>9384698.3337619044</v>
      </c>
      <c r="O495" s="1938">
        <v>7442471.4807619052</v>
      </c>
    </row>
    <row r="496" spans="1:15" ht="15" customHeight="1" x14ac:dyDescent="0.2">
      <c r="A496" s="2295" t="s">
        <v>368</v>
      </c>
      <c r="B496" s="1003">
        <v>215</v>
      </c>
      <c r="C496" s="1196">
        <v>0</v>
      </c>
      <c r="D496" s="1196">
        <v>0</v>
      </c>
      <c r="E496" s="1196">
        <v>0</v>
      </c>
      <c r="F496" s="1196">
        <v>0</v>
      </c>
      <c r="G496" s="1196">
        <v>0</v>
      </c>
      <c r="H496" s="1197">
        <v>215</v>
      </c>
      <c r="I496" s="1197">
        <v>215</v>
      </c>
      <c r="J496" s="1198">
        <v>1397.5</v>
      </c>
      <c r="K496" s="1206">
        <v>6.5</v>
      </c>
      <c r="L496" s="2137" t="s">
        <v>985</v>
      </c>
      <c r="M496" s="1006">
        <v>1100000</v>
      </c>
      <c r="N496" s="1937">
        <v>9384698.3337619044</v>
      </c>
      <c r="O496" s="1938">
        <v>7442471.4807619052</v>
      </c>
    </row>
    <row r="497" spans="1:15" ht="15" customHeight="1" x14ac:dyDescent="0.2">
      <c r="A497" s="2295" t="s">
        <v>369</v>
      </c>
      <c r="B497" s="1003">
        <v>14</v>
      </c>
      <c r="C497" s="1196">
        <v>1</v>
      </c>
      <c r="D497" s="1196">
        <v>0</v>
      </c>
      <c r="E497" s="1196">
        <v>2</v>
      </c>
      <c r="F497" s="1196">
        <v>3</v>
      </c>
      <c r="G497" s="1196">
        <v>0</v>
      </c>
      <c r="H497" s="1197">
        <v>9</v>
      </c>
      <c r="I497" s="1197">
        <v>10</v>
      </c>
      <c r="J497" s="1198">
        <v>72</v>
      </c>
      <c r="K497" s="1206">
        <v>8</v>
      </c>
      <c r="L497" s="2137" t="s">
        <v>985</v>
      </c>
      <c r="M497" s="1006">
        <v>1100000</v>
      </c>
      <c r="N497" s="1937">
        <v>9384698.3337619044</v>
      </c>
      <c r="O497" s="1938">
        <v>7442471.4807619052</v>
      </c>
    </row>
    <row r="498" spans="1:15" ht="15" customHeight="1" x14ac:dyDescent="0.2">
      <c r="A498" s="2295" t="s">
        <v>936</v>
      </c>
      <c r="B498" s="1003">
        <v>1197</v>
      </c>
      <c r="C498" s="1196">
        <v>62</v>
      </c>
      <c r="D498" s="1196">
        <v>3</v>
      </c>
      <c r="E498" s="1196">
        <v>33</v>
      </c>
      <c r="F498" s="1196">
        <v>0</v>
      </c>
      <c r="G498" s="1196">
        <v>0</v>
      </c>
      <c r="H498" s="1197">
        <v>1161</v>
      </c>
      <c r="I498" s="1197">
        <v>1226</v>
      </c>
      <c r="J498" s="1198">
        <v>7546.5</v>
      </c>
      <c r="K498" s="1206">
        <v>6.5</v>
      </c>
      <c r="L498" s="2137" t="s">
        <v>985</v>
      </c>
      <c r="M498" s="1006">
        <v>1100000</v>
      </c>
      <c r="N498" s="1937">
        <v>9384698.3337619044</v>
      </c>
      <c r="O498" s="1938">
        <v>7442471.4807619052</v>
      </c>
    </row>
    <row r="499" spans="1:15" ht="15" customHeight="1" x14ac:dyDescent="0.2">
      <c r="A499" s="1009" t="s">
        <v>371</v>
      </c>
      <c r="B499" s="1003">
        <v>35</v>
      </c>
      <c r="C499" s="1196">
        <v>3</v>
      </c>
      <c r="D499" s="1196">
        <v>0</v>
      </c>
      <c r="E499" s="1196">
        <v>0</v>
      </c>
      <c r="F499" s="1196">
        <v>0</v>
      </c>
      <c r="G499" s="1196">
        <v>3</v>
      </c>
      <c r="H499" s="1197">
        <v>32</v>
      </c>
      <c r="I499" s="1197">
        <v>38</v>
      </c>
      <c r="J499" s="1198">
        <v>224</v>
      </c>
      <c r="K499" s="1206">
        <v>7</v>
      </c>
      <c r="L499" s="2137" t="s">
        <v>985</v>
      </c>
      <c r="M499" s="1006">
        <v>1100000</v>
      </c>
      <c r="N499" s="1937">
        <v>9384698.3337619044</v>
      </c>
      <c r="O499" s="1938">
        <v>7442471.4807619052</v>
      </c>
    </row>
    <row r="500" spans="1:15" ht="15" customHeight="1" x14ac:dyDescent="0.2">
      <c r="A500" s="1009" t="s">
        <v>372</v>
      </c>
      <c r="B500" s="1003">
        <v>0</v>
      </c>
      <c r="C500" s="1196">
        <v>0</v>
      </c>
      <c r="D500" s="1196">
        <v>0</v>
      </c>
      <c r="E500" s="1196">
        <v>0</v>
      </c>
      <c r="F500" s="1196">
        <v>0</v>
      </c>
      <c r="G500" s="1196">
        <v>0</v>
      </c>
      <c r="H500" s="1197">
        <v>0</v>
      </c>
      <c r="I500" s="1197">
        <v>0</v>
      </c>
      <c r="J500" s="1198">
        <v>0</v>
      </c>
      <c r="K500" s="1198">
        <v>0</v>
      </c>
      <c r="L500" s="1199"/>
      <c r="M500" s="1006"/>
      <c r="N500" s="1006"/>
      <c r="O500" s="1200"/>
    </row>
    <row r="501" spans="1:15" ht="15" customHeight="1" x14ac:dyDescent="0.2">
      <c r="A501" s="1009" t="s">
        <v>373</v>
      </c>
      <c r="B501" s="1003">
        <v>0</v>
      </c>
      <c r="C501" s="1196">
        <v>0</v>
      </c>
      <c r="D501" s="1196">
        <v>0</v>
      </c>
      <c r="E501" s="1196">
        <v>0</v>
      </c>
      <c r="F501" s="1196">
        <v>0</v>
      </c>
      <c r="G501" s="1196">
        <v>0</v>
      </c>
      <c r="H501" s="1197">
        <v>0</v>
      </c>
      <c r="I501" s="1197">
        <v>0</v>
      </c>
      <c r="J501" s="1198">
        <v>0</v>
      </c>
      <c r="K501" s="1198">
        <v>0</v>
      </c>
      <c r="L501" s="1199"/>
      <c r="M501" s="1006"/>
      <c r="N501" s="1006"/>
      <c r="O501" s="1200"/>
    </row>
    <row r="502" spans="1:15" ht="15" customHeight="1" x14ac:dyDescent="0.2">
      <c r="A502" s="459" t="s">
        <v>937</v>
      </c>
      <c r="B502" s="1049">
        <v>109.56</v>
      </c>
      <c r="C502" s="1049">
        <v>21</v>
      </c>
      <c r="D502" s="1049">
        <v>0</v>
      </c>
      <c r="E502" s="1049">
        <v>0</v>
      </c>
      <c r="F502" s="1049">
        <v>2</v>
      </c>
      <c r="G502" s="1049">
        <v>18</v>
      </c>
      <c r="H502" s="1049">
        <v>89.56</v>
      </c>
      <c r="I502" s="1049">
        <v>128.56</v>
      </c>
      <c r="J502" s="1201">
        <v>817.7</v>
      </c>
      <c r="K502" s="1201">
        <v>9.1301920500223321</v>
      </c>
      <c r="L502" s="1203"/>
      <c r="M502" s="1043"/>
      <c r="N502" s="1043"/>
      <c r="O502" s="1204"/>
    </row>
    <row r="503" spans="1:15" ht="15" customHeight="1" x14ac:dyDescent="0.2">
      <c r="A503" s="2295" t="s">
        <v>375</v>
      </c>
      <c r="B503" s="1003">
        <v>87.4</v>
      </c>
      <c r="C503" s="1196">
        <v>18</v>
      </c>
      <c r="D503" s="1196">
        <v>0</v>
      </c>
      <c r="E503" s="1196">
        <v>0</v>
      </c>
      <c r="F503" s="1196">
        <v>0</v>
      </c>
      <c r="G503" s="1196">
        <v>18</v>
      </c>
      <c r="H503" s="1197">
        <v>69.400000000000006</v>
      </c>
      <c r="I503" s="1197">
        <v>105.4</v>
      </c>
      <c r="J503" s="1198">
        <v>694</v>
      </c>
      <c r="K503" s="1206">
        <v>10</v>
      </c>
      <c r="L503" s="2137" t="s">
        <v>985</v>
      </c>
      <c r="M503" s="1006">
        <v>1100000</v>
      </c>
      <c r="N503" s="1937">
        <v>9384698.3337619044</v>
      </c>
      <c r="O503" s="1938">
        <v>7442471.4807619052</v>
      </c>
    </row>
    <row r="504" spans="1:15" ht="15" customHeight="1" x14ac:dyDescent="0.2">
      <c r="A504" s="2295" t="s">
        <v>376</v>
      </c>
      <c r="B504" s="1003">
        <v>0</v>
      </c>
      <c r="C504" s="1196">
        <v>0</v>
      </c>
      <c r="D504" s="1196">
        <v>0</v>
      </c>
      <c r="E504" s="1196">
        <v>0</v>
      </c>
      <c r="F504" s="1196">
        <v>0</v>
      </c>
      <c r="G504" s="1196">
        <v>0</v>
      </c>
      <c r="H504" s="1197">
        <v>0</v>
      </c>
      <c r="I504" s="1197">
        <v>0</v>
      </c>
      <c r="J504" s="1198">
        <v>0</v>
      </c>
      <c r="K504" s="1206">
        <v>0</v>
      </c>
      <c r="L504" s="1199"/>
      <c r="M504" s="1006"/>
      <c r="N504" s="1006"/>
      <c r="O504" s="1200"/>
    </row>
    <row r="505" spans="1:15" ht="15" customHeight="1" x14ac:dyDescent="0.2">
      <c r="A505" s="2295" t="s">
        <v>377</v>
      </c>
      <c r="B505" s="1003">
        <v>3.16</v>
      </c>
      <c r="C505" s="1196">
        <v>2</v>
      </c>
      <c r="D505" s="1196">
        <v>0</v>
      </c>
      <c r="E505" s="1196">
        <v>0</v>
      </c>
      <c r="F505" s="1196">
        <v>2</v>
      </c>
      <c r="G505" s="1196">
        <v>0</v>
      </c>
      <c r="H505" s="1197">
        <v>1.1600000000000001</v>
      </c>
      <c r="I505" s="1197">
        <v>3.16</v>
      </c>
      <c r="J505" s="1198">
        <v>8.7000000000000011</v>
      </c>
      <c r="K505" s="1206">
        <v>7.5</v>
      </c>
      <c r="L505" s="2137" t="s">
        <v>985</v>
      </c>
      <c r="M505" s="1006">
        <v>1100000</v>
      </c>
      <c r="N505" s="1937">
        <v>9384698.3337619044</v>
      </c>
      <c r="O505" s="1938">
        <v>7442471.4807619052</v>
      </c>
    </row>
    <row r="506" spans="1:15" ht="15" customHeight="1" x14ac:dyDescent="0.2">
      <c r="A506" s="2295" t="s">
        <v>378</v>
      </c>
      <c r="B506" s="1003">
        <v>2</v>
      </c>
      <c r="C506" s="1196">
        <v>1</v>
      </c>
      <c r="D506" s="1196">
        <v>0</v>
      </c>
      <c r="E506" s="1196">
        <v>0</v>
      </c>
      <c r="F506" s="1196">
        <v>0</v>
      </c>
      <c r="G506" s="1196">
        <v>0</v>
      </c>
      <c r="H506" s="1197">
        <v>2</v>
      </c>
      <c r="I506" s="1197">
        <v>3</v>
      </c>
      <c r="J506" s="1198">
        <v>13</v>
      </c>
      <c r="K506" s="1206">
        <v>6.5</v>
      </c>
      <c r="L506" s="2137" t="s">
        <v>985</v>
      </c>
      <c r="M506" s="1006">
        <v>1100000</v>
      </c>
      <c r="N506" s="1937">
        <v>9384698.3337619044</v>
      </c>
      <c r="O506" s="1938">
        <v>7442471.4807619052</v>
      </c>
    </row>
    <row r="507" spans="1:15" ht="15" customHeight="1" x14ac:dyDescent="0.2">
      <c r="A507" s="2295" t="s">
        <v>379</v>
      </c>
      <c r="B507" s="1003">
        <v>17</v>
      </c>
      <c r="C507" s="1196">
        <v>0</v>
      </c>
      <c r="D507" s="1196">
        <v>0</v>
      </c>
      <c r="E507" s="1196">
        <v>0</v>
      </c>
      <c r="F507" s="1196">
        <v>0</v>
      </c>
      <c r="G507" s="1196">
        <v>0</v>
      </c>
      <c r="H507" s="1197">
        <v>17</v>
      </c>
      <c r="I507" s="1197">
        <v>17</v>
      </c>
      <c r="J507" s="1198">
        <v>102</v>
      </c>
      <c r="K507" s="1206">
        <v>6</v>
      </c>
      <c r="L507" s="2137" t="s">
        <v>985</v>
      </c>
      <c r="M507" s="1006">
        <v>1100000</v>
      </c>
      <c r="N507" s="1937">
        <v>9384698.3337619044</v>
      </c>
      <c r="O507" s="1938">
        <v>7442471.4807619052</v>
      </c>
    </row>
    <row r="508" spans="1:15" ht="15" customHeight="1" x14ac:dyDescent="0.2">
      <c r="A508" s="1205" t="s">
        <v>380</v>
      </c>
      <c r="B508" s="1049">
        <v>134.5</v>
      </c>
      <c r="C508" s="1049">
        <v>44</v>
      </c>
      <c r="D508" s="1049">
        <v>5</v>
      </c>
      <c r="E508" s="1049">
        <v>2</v>
      </c>
      <c r="F508" s="1049">
        <v>1</v>
      </c>
      <c r="G508" s="1049">
        <v>0.5</v>
      </c>
      <c r="H508" s="1049">
        <v>126</v>
      </c>
      <c r="I508" s="1049">
        <v>175.5</v>
      </c>
      <c r="J508" s="1201">
        <v>972.73695652173899</v>
      </c>
      <c r="K508" s="1201">
        <v>7.7201345755693573</v>
      </c>
      <c r="L508" s="1203"/>
      <c r="M508" s="1043"/>
      <c r="N508" s="1043"/>
      <c r="O508" s="1204"/>
    </row>
    <row r="509" spans="1:15" ht="15" customHeight="1" x14ac:dyDescent="0.2">
      <c r="A509" s="1009" t="s">
        <v>381</v>
      </c>
      <c r="B509" s="1003">
        <v>12</v>
      </c>
      <c r="C509" s="1196">
        <v>4</v>
      </c>
      <c r="D509" s="1196">
        <v>1</v>
      </c>
      <c r="E509" s="1196">
        <v>1</v>
      </c>
      <c r="F509" s="1196">
        <v>0</v>
      </c>
      <c r="G509" s="1196">
        <v>0</v>
      </c>
      <c r="H509" s="1197">
        <v>10</v>
      </c>
      <c r="I509" s="1197">
        <v>15</v>
      </c>
      <c r="J509" s="1198">
        <v>65</v>
      </c>
      <c r="K509" s="1206">
        <v>6.5</v>
      </c>
      <c r="L509" s="2137" t="s">
        <v>985</v>
      </c>
      <c r="M509" s="1006">
        <v>1100000</v>
      </c>
      <c r="N509" s="1937">
        <v>9384698.3337619044</v>
      </c>
      <c r="O509" s="1938">
        <v>7442471.4807619052</v>
      </c>
    </row>
    <row r="510" spans="1:15" ht="15" customHeight="1" x14ac:dyDescent="0.2">
      <c r="A510" s="1009" t="s">
        <v>382</v>
      </c>
      <c r="B510" s="1003">
        <v>0</v>
      </c>
      <c r="C510" s="1196">
        <v>0</v>
      </c>
      <c r="D510" s="1196">
        <v>0</v>
      </c>
      <c r="E510" s="1196">
        <v>0</v>
      </c>
      <c r="F510" s="1196">
        <v>0</v>
      </c>
      <c r="G510" s="1196">
        <v>0</v>
      </c>
      <c r="H510" s="1197">
        <v>0</v>
      </c>
      <c r="I510" s="1197">
        <v>0</v>
      </c>
      <c r="J510" s="1198">
        <v>0</v>
      </c>
      <c r="K510" s="1206">
        <v>0</v>
      </c>
      <c r="L510" s="1199"/>
      <c r="M510" s="1006"/>
      <c r="N510" s="1006"/>
      <c r="O510" s="1200"/>
    </row>
    <row r="511" spans="1:15" ht="15" customHeight="1" x14ac:dyDescent="0.2">
      <c r="A511" s="1009" t="s">
        <v>383</v>
      </c>
      <c r="B511" s="1003">
        <v>0</v>
      </c>
      <c r="C511" s="1196">
        <v>0</v>
      </c>
      <c r="D511" s="1196">
        <v>0</v>
      </c>
      <c r="E511" s="1196">
        <v>0</v>
      </c>
      <c r="F511" s="1196">
        <v>0</v>
      </c>
      <c r="G511" s="1196">
        <v>0</v>
      </c>
      <c r="H511" s="1197">
        <v>0</v>
      </c>
      <c r="I511" s="1197">
        <v>0</v>
      </c>
      <c r="J511" s="1198">
        <v>0</v>
      </c>
      <c r="K511" s="1206">
        <v>0</v>
      </c>
      <c r="L511" s="1199"/>
      <c r="M511" s="1006"/>
      <c r="N511" s="1006"/>
      <c r="O511" s="1200"/>
    </row>
    <row r="512" spans="1:15" ht="15" customHeight="1" x14ac:dyDescent="0.2">
      <c r="A512" s="2295" t="s">
        <v>384</v>
      </c>
      <c r="B512" s="1003">
        <v>70</v>
      </c>
      <c r="C512" s="1196">
        <v>32</v>
      </c>
      <c r="D512" s="1196">
        <v>0</v>
      </c>
      <c r="E512" s="1196">
        <v>1</v>
      </c>
      <c r="F512" s="1196">
        <v>1</v>
      </c>
      <c r="G512" s="1196">
        <v>0</v>
      </c>
      <c r="H512" s="1197">
        <v>68</v>
      </c>
      <c r="I512" s="1197">
        <v>100</v>
      </c>
      <c r="J512" s="1198">
        <v>625.59999999999991</v>
      </c>
      <c r="K512" s="1206">
        <v>9.1999999999999993</v>
      </c>
      <c r="L512" s="2137" t="s">
        <v>985</v>
      </c>
      <c r="M512" s="1006">
        <v>1100000</v>
      </c>
      <c r="N512" s="1937">
        <v>9384698.3337619044</v>
      </c>
      <c r="O512" s="1938">
        <v>7442471.4807619052</v>
      </c>
    </row>
    <row r="513" spans="1:15" ht="15" customHeight="1" x14ac:dyDescent="0.2">
      <c r="A513" s="2295" t="s">
        <v>385</v>
      </c>
      <c r="B513" s="1003">
        <v>17</v>
      </c>
      <c r="C513" s="1196">
        <v>6</v>
      </c>
      <c r="D513" s="1196">
        <v>4</v>
      </c>
      <c r="E513" s="1196">
        <v>0</v>
      </c>
      <c r="F513" s="1196">
        <v>0</v>
      </c>
      <c r="G513" s="1196">
        <v>0</v>
      </c>
      <c r="H513" s="1197">
        <v>13</v>
      </c>
      <c r="I513" s="1197">
        <v>23</v>
      </c>
      <c r="J513" s="1198">
        <v>52</v>
      </c>
      <c r="K513" s="1206">
        <v>4</v>
      </c>
      <c r="L513" s="2137" t="s">
        <v>985</v>
      </c>
      <c r="M513" s="1006">
        <v>1100000</v>
      </c>
      <c r="N513" s="1937">
        <v>9384698.3337619044</v>
      </c>
      <c r="O513" s="1938">
        <v>7442471.4807619052</v>
      </c>
    </row>
    <row r="514" spans="1:15" ht="15" customHeight="1" x14ac:dyDescent="0.2">
      <c r="A514" s="2295" t="s">
        <v>386</v>
      </c>
      <c r="B514" s="1003">
        <v>3</v>
      </c>
      <c r="C514" s="1196">
        <v>2</v>
      </c>
      <c r="D514" s="1196">
        <v>0</v>
      </c>
      <c r="E514" s="1196">
        <v>0</v>
      </c>
      <c r="F514" s="1196">
        <v>0</v>
      </c>
      <c r="G514" s="1196">
        <v>0.5</v>
      </c>
      <c r="H514" s="1197">
        <v>2.5</v>
      </c>
      <c r="I514" s="1197">
        <v>5</v>
      </c>
      <c r="J514" s="1198">
        <v>15</v>
      </c>
      <c r="K514" s="1206">
        <v>6</v>
      </c>
      <c r="L514" s="2137" t="s">
        <v>985</v>
      </c>
      <c r="M514" s="1006">
        <v>1100000</v>
      </c>
      <c r="N514" s="1937">
        <v>9384698.3337619044</v>
      </c>
      <c r="O514" s="1938">
        <v>7442471.4807619052</v>
      </c>
    </row>
    <row r="515" spans="1:15" ht="15" customHeight="1" x14ac:dyDescent="0.2">
      <c r="A515" s="2295" t="s">
        <v>387</v>
      </c>
      <c r="B515" s="1003">
        <v>27</v>
      </c>
      <c r="C515" s="1196">
        <v>0</v>
      </c>
      <c r="D515" s="1196">
        <v>0</v>
      </c>
      <c r="E515" s="1196">
        <v>0</v>
      </c>
      <c r="F515" s="1196">
        <v>0</v>
      </c>
      <c r="G515" s="1196">
        <v>0</v>
      </c>
      <c r="H515" s="1197">
        <v>27</v>
      </c>
      <c r="I515" s="1197">
        <v>27</v>
      </c>
      <c r="J515" s="1198">
        <v>176.08695652173915</v>
      </c>
      <c r="K515" s="1206">
        <v>6.5217391304347831</v>
      </c>
      <c r="L515" s="2137" t="s">
        <v>985</v>
      </c>
      <c r="M515" s="1006">
        <v>1100000</v>
      </c>
      <c r="N515" s="1937">
        <v>9384698.3337619044</v>
      </c>
      <c r="O515" s="1938">
        <v>7442471.4807619052</v>
      </c>
    </row>
    <row r="516" spans="1:15" ht="15" customHeight="1" x14ac:dyDescent="0.2">
      <c r="A516" s="1009" t="s">
        <v>388</v>
      </c>
      <c r="B516" s="1003">
        <v>5.5</v>
      </c>
      <c r="C516" s="1196">
        <v>0</v>
      </c>
      <c r="D516" s="1196">
        <v>0</v>
      </c>
      <c r="E516" s="1196">
        <v>0</v>
      </c>
      <c r="F516" s="1196">
        <v>0</v>
      </c>
      <c r="G516" s="1196">
        <v>0</v>
      </c>
      <c r="H516" s="1197">
        <v>5.5</v>
      </c>
      <c r="I516" s="1197">
        <v>5.5</v>
      </c>
      <c r="J516" s="1198">
        <v>39.049999999999997</v>
      </c>
      <c r="K516" s="1206">
        <v>7.1</v>
      </c>
      <c r="L516" s="2137" t="s">
        <v>985</v>
      </c>
      <c r="M516" s="1006">
        <v>1100000</v>
      </c>
      <c r="N516" s="1937">
        <v>9384698.3337619044</v>
      </c>
      <c r="O516" s="1938">
        <v>7442471.4807619052</v>
      </c>
    </row>
    <row r="517" spans="1:15" ht="15" customHeight="1" x14ac:dyDescent="0.2">
      <c r="A517" s="1205" t="s">
        <v>389</v>
      </c>
      <c r="B517" s="1049">
        <v>714.47</v>
      </c>
      <c r="C517" s="1049">
        <v>60</v>
      </c>
      <c r="D517" s="1049">
        <v>7</v>
      </c>
      <c r="E517" s="1049">
        <v>37.5</v>
      </c>
      <c r="F517" s="1049">
        <v>1.25</v>
      </c>
      <c r="G517" s="1049">
        <v>9.5</v>
      </c>
      <c r="H517" s="1049">
        <v>659.22</v>
      </c>
      <c r="I517" s="1049">
        <v>735.72</v>
      </c>
      <c r="J517" s="1201">
        <v>4531.2906000000003</v>
      </c>
      <c r="K517" s="1201">
        <v>6.8737152998998816</v>
      </c>
      <c r="L517" s="1203"/>
      <c r="M517" s="1043"/>
      <c r="N517" s="1043"/>
      <c r="O517" s="1204"/>
    </row>
    <row r="518" spans="1:15" ht="15" customHeight="1" x14ac:dyDescent="0.2">
      <c r="A518" s="2295" t="s">
        <v>390</v>
      </c>
      <c r="B518" s="1003">
        <v>101.47</v>
      </c>
      <c r="C518" s="1196">
        <v>19</v>
      </c>
      <c r="D518" s="1196">
        <v>0</v>
      </c>
      <c r="E518" s="1196">
        <v>0</v>
      </c>
      <c r="F518" s="1196">
        <v>0</v>
      </c>
      <c r="G518" s="1196">
        <v>0</v>
      </c>
      <c r="H518" s="1197">
        <v>101.47</v>
      </c>
      <c r="I518" s="1197">
        <v>120.47</v>
      </c>
      <c r="J518" s="1198">
        <v>606.79060000000004</v>
      </c>
      <c r="K518" s="1206">
        <v>5.98</v>
      </c>
      <c r="L518" s="2137" t="s">
        <v>985</v>
      </c>
      <c r="M518" s="1006">
        <v>1100000</v>
      </c>
      <c r="N518" s="1937">
        <v>9384698.3337619044</v>
      </c>
      <c r="O518" s="1938">
        <v>7442471.4807619052</v>
      </c>
    </row>
    <row r="519" spans="1:15" ht="15" customHeight="1" x14ac:dyDescent="0.2">
      <c r="A519" s="2295" t="s">
        <v>391</v>
      </c>
      <c r="B519" s="1003">
        <v>20</v>
      </c>
      <c r="C519" s="1196">
        <v>5</v>
      </c>
      <c r="D519" s="1196">
        <v>0</v>
      </c>
      <c r="E519" s="1196">
        <v>0</v>
      </c>
      <c r="F519" s="1196">
        <v>0</v>
      </c>
      <c r="G519" s="1196">
        <v>5</v>
      </c>
      <c r="H519" s="1197">
        <v>15</v>
      </c>
      <c r="I519" s="1197">
        <v>25</v>
      </c>
      <c r="J519" s="1198">
        <v>150</v>
      </c>
      <c r="K519" s="1206">
        <v>10</v>
      </c>
      <c r="L519" s="2137" t="s">
        <v>985</v>
      </c>
      <c r="M519" s="1006">
        <v>1100000</v>
      </c>
      <c r="N519" s="1937">
        <v>9384698.3337619044</v>
      </c>
      <c r="O519" s="1938">
        <v>7442471.4807619052</v>
      </c>
    </row>
    <row r="520" spans="1:15" ht="15" customHeight="1" x14ac:dyDescent="0.2">
      <c r="A520" s="2295" t="s">
        <v>392</v>
      </c>
      <c r="B520" s="1003">
        <v>5</v>
      </c>
      <c r="C520" s="1196">
        <v>0</v>
      </c>
      <c r="D520" s="1196">
        <v>0</v>
      </c>
      <c r="E520" s="1196">
        <v>0</v>
      </c>
      <c r="F520" s="1196">
        <v>0</v>
      </c>
      <c r="G520" s="1196">
        <v>2.5</v>
      </c>
      <c r="H520" s="1197">
        <v>2.5</v>
      </c>
      <c r="I520" s="1197">
        <v>5</v>
      </c>
      <c r="J520" s="1198">
        <v>15</v>
      </c>
      <c r="K520" s="1206">
        <v>6</v>
      </c>
      <c r="L520" s="2137" t="s">
        <v>985</v>
      </c>
      <c r="M520" s="1006">
        <v>1100000</v>
      </c>
      <c r="N520" s="1937">
        <v>9384698.3337619044</v>
      </c>
      <c r="O520" s="1938">
        <v>7442471.4807619052</v>
      </c>
    </row>
    <row r="521" spans="1:15" ht="15" customHeight="1" x14ac:dyDescent="0.2">
      <c r="A521" s="2295" t="s">
        <v>393</v>
      </c>
      <c r="B521" s="1003">
        <v>21</v>
      </c>
      <c r="C521" s="1196">
        <v>4</v>
      </c>
      <c r="D521" s="1196">
        <v>0</v>
      </c>
      <c r="E521" s="1196">
        <v>0</v>
      </c>
      <c r="F521" s="1196">
        <v>0</v>
      </c>
      <c r="G521" s="1196">
        <v>0</v>
      </c>
      <c r="H521" s="1197">
        <v>21</v>
      </c>
      <c r="I521" s="1197">
        <v>25</v>
      </c>
      <c r="J521" s="1198">
        <v>147</v>
      </c>
      <c r="K521" s="1206">
        <v>7</v>
      </c>
      <c r="L521" s="2137" t="s">
        <v>985</v>
      </c>
      <c r="M521" s="1006">
        <v>1100000</v>
      </c>
      <c r="N521" s="1937">
        <v>9384698.3337619044</v>
      </c>
      <c r="O521" s="1938">
        <v>7442471.4807619052</v>
      </c>
    </row>
    <row r="522" spans="1:15" ht="15" customHeight="1" x14ac:dyDescent="0.2">
      <c r="A522" s="2295" t="s">
        <v>394</v>
      </c>
      <c r="B522" s="1003">
        <v>14</v>
      </c>
      <c r="C522" s="1196">
        <v>4</v>
      </c>
      <c r="D522" s="1196">
        <v>2</v>
      </c>
      <c r="E522" s="1196">
        <v>0</v>
      </c>
      <c r="F522" s="1196">
        <v>1</v>
      </c>
      <c r="G522" s="1196">
        <v>1</v>
      </c>
      <c r="H522" s="1197">
        <v>10</v>
      </c>
      <c r="I522" s="1197">
        <v>17</v>
      </c>
      <c r="J522" s="1198">
        <v>32.1</v>
      </c>
      <c r="K522" s="1206">
        <v>3.21</v>
      </c>
      <c r="L522" s="2137" t="s">
        <v>985</v>
      </c>
      <c r="M522" s="1006">
        <v>1100000</v>
      </c>
      <c r="N522" s="1937">
        <v>9384698.3337619044</v>
      </c>
      <c r="O522" s="1938">
        <v>7442471.4807619052</v>
      </c>
    </row>
    <row r="523" spans="1:15" ht="15" customHeight="1" x14ac:dyDescent="0.2">
      <c r="A523" s="2295" t="s">
        <v>395</v>
      </c>
      <c r="B523" s="1003">
        <v>14</v>
      </c>
      <c r="C523" s="1196">
        <v>20</v>
      </c>
      <c r="D523" s="1196">
        <v>0</v>
      </c>
      <c r="E523" s="1196">
        <v>0</v>
      </c>
      <c r="F523" s="1196">
        <v>0</v>
      </c>
      <c r="G523" s="1196">
        <v>0</v>
      </c>
      <c r="H523" s="1197">
        <v>14</v>
      </c>
      <c r="I523" s="1197">
        <v>34</v>
      </c>
      <c r="J523" s="1198">
        <v>126</v>
      </c>
      <c r="K523" s="1206">
        <v>9</v>
      </c>
      <c r="L523" s="2137" t="s">
        <v>985</v>
      </c>
      <c r="M523" s="1006">
        <v>1100000</v>
      </c>
      <c r="N523" s="1937">
        <v>9384698.3337619044</v>
      </c>
      <c r="O523" s="1938">
        <v>7442471.4807619052</v>
      </c>
    </row>
    <row r="524" spans="1:15" ht="15" customHeight="1" x14ac:dyDescent="0.2">
      <c r="A524" s="2295" t="s">
        <v>396</v>
      </c>
      <c r="B524" s="1003">
        <v>6</v>
      </c>
      <c r="C524" s="1196">
        <v>2</v>
      </c>
      <c r="D524" s="1196">
        <v>1</v>
      </c>
      <c r="E524" s="1196">
        <v>0.5</v>
      </c>
      <c r="F524" s="1196">
        <v>0.25</v>
      </c>
      <c r="G524" s="1196">
        <v>1</v>
      </c>
      <c r="H524" s="1197">
        <v>3.25</v>
      </c>
      <c r="I524" s="1197">
        <v>7.25</v>
      </c>
      <c r="J524" s="1198">
        <v>10.4</v>
      </c>
      <c r="K524" s="1206">
        <v>3.2</v>
      </c>
      <c r="L524" s="2137" t="s">
        <v>985</v>
      </c>
      <c r="M524" s="1006">
        <v>1100000</v>
      </c>
      <c r="N524" s="1937">
        <v>9384698.3337619044</v>
      </c>
      <c r="O524" s="1938">
        <v>7442471.4807619052</v>
      </c>
    </row>
    <row r="525" spans="1:15" ht="15" customHeight="1" x14ac:dyDescent="0.2">
      <c r="A525" s="2295" t="s">
        <v>938</v>
      </c>
      <c r="B525" s="1003">
        <v>16</v>
      </c>
      <c r="C525" s="1196">
        <v>6</v>
      </c>
      <c r="D525" s="1196">
        <v>4</v>
      </c>
      <c r="E525" s="1196">
        <v>0</v>
      </c>
      <c r="F525" s="1196">
        <v>0</v>
      </c>
      <c r="G525" s="1196">
        <v>0</v>
      </c>
      <c r="H525" s="1197">
        <v>12</v>
      </c>
      <c r="I525" s="1197">
        <v>22</v>
      </c>
      <c r="J525" s="1198">
        <v>84</v>
      </c>
      <c r="K525" s="1206">
        <v>7</v>
      </c>
      <c r="L525" s="2137" t="s">
        <v>985</v>
      </c>
      <c r="M525" s="1006">
        <v>1100000</v>
      </c>
      <c r="N525" s="1937">
        <v>9384698.3337619044</v>
      </c>
      <c r="O525" s="1938">
        <v>7442471.4807619052</v>
      </c>
    </row>
    <row r="526" spans="1:15" ht="15" customHeight="1" thickBot="1" x14ac:dyDescent="0.25">
      <c r="A526" s="1190" t="s">
        <v>398</v>
      </c>
      <c r="B526" s="261">
        <v>517</v>
      </c>
      <c r="C526" s="1191">
        <v>0</v>
      </c>
      <c r="D526" s="1191">
        <v>0</v>
      </c>
      <c r="E526" s="1191">
        <v>37</v>
      </c>
      <c r="F526" s="1191">
        <v>0</v>
      </c>
      <c r="G526" s="1191">
        <v>0</v>
      </c>
      <c r="H526" s="1197">
        <v>480</v>
      </c>
      <c r="I526" s="1197">
        <v>480</v>
      </c>
      <c r="J526" s="1198">
        <v>3360</v>
      </c>
      <c r="K526" s="1796">
        <v>7</v>
      </c>
      <c r="L526" s="2137" t="s">
        <v>985</v>
      </c>
      <c r="M526" s="1006">
        <v>1100000</v>
      </c>
      <c r="N526" s="1937">
        <v>9384698.3337619044</v>
      </c>
      <c r="O526" s="1938">
        <v>7442471.4807619052</v>
      </c>
    </row>
    <row r="527" spans="1:15" ht="15" customHeight="1" thickBot="1" x14ac:dyDescent="0.25">
      <c r="A527" s="430" t="s">
        <v>939</v>
      </c>
      <c r="B527" s="1181">
        <v>3619.5299999999997</v>
      </c>
      <c r="C527" s="1181">
        <v>298.5</v>
      </c>
      <c r="D527" s="1181">
        <v>37</v>
      </c>
      <c r="E527" s="1181">
        <v>85.5</v>
      </c>
      <c r="F527" s="1181">
        <v>502.25</v>
      </c>
      <c r="G527" s="1181">
        <v>57</v>
      </c>
      <c r="H527" s="1181">
        <v>2937.7799999999997</v>
      </c>
      <c r="I527" s="1181">
        <v>3330.2799999999997</v>
      </c>
      <c r="J527" s="1182">
        <v>20137.722556521738</v>
      </c>
      <c r="K527" s="1182">
        <v>6.8547415247301497</v>
      </c>
      <c r="L527" s="1580" t="s">
        <v>985</v>
      </c>
      <c r="M527" s="1184">
        <v>1100000</v>
      </c>
      <c r="N527" s="1184">
        <v>9384698.3337619063</v>
      </c>
      <c r="O527" s="536">
        <v>7442471.4807619052</v>
      </c>
    </row>
    <row r="528" spans="1:15" x14ac:dyDescent="0.2">
      <c r="A528" s="7" t="s">
        <v>1904</v>
      </c>
      <c r="B528" s="8"/>
      <c r="C528" s="8"/>
      <c r="D528" s="8"/>
      <c r="E528" s="9"/>
      <c r="F528" s="10"/>
      <c r="G528" s="11"/>
      <c r="H528" s="8"/>
      <c r="I528" s="249"/>
      <c r="J528" s="249"/>
      <c r="K528" s="257"/>
      <c r="L528" s="258"/>
      <c r="M528" s="259"/>
      <c r="N528" s="259"/>
      <c r="O528" s="259"/>
    </row>
    <row r="529" spans="1:15" x14ac:dyDescent="0.2">
      <c r="A529" s="42"/>
      <c r="B529" s="246"/>
      <c r="C529" s="246"/>
      <c r="D529" s="246"/>
      <c r="E529" s="246"/>
      <c r="F529" s="246"/>
      <c r="G529" s="246"/>
      <c r="H529" s="249"/>
      <c r="I529" s="249"/>
      <c r="J529" s="249"/>
      <c r="K529" s="257"/>
      <c r="L529" s="258"/>
      <c r="M529" s="259"/>
      <c r="N529" s="259"/>
      <c r="O529" s="259"/>
    </row>
    <row r="530" spans="1:15" x14ac:dyDescent="0.2">
      <c r="A530" s="260"/>
      <c r="B530" s="246"/>
      <c r="C530" s="246"/>
      <c r="D530" s="246"/>
      <c r="E530" s="246"/>
      <c r="F530" s="246"/>
      <c r="G530" s="246"/>
      <c r="H530" s="249"/>
      <c r="I530" s="249"/>
      <c r="J530" s="249"/>
      <c r="K530" s="257"/>
      <c r="L530" s="258"/>
      <c r="M530" s="259"/>
      <c r="N530" s="259"/>
      <c r="O530" s="259"/>
    </row>
    <row r="531" spans="1:15" x14ac:dyDescent="0.2">
      <c r="A531" s="260"/>
      <c r="B531" s="246"/>
      <c r="C531" s="246"/>
      <c r="D531" s="246"/>
      <c r="E531" s="246"/>
      <c r="F531" s="246"/>
      <c r="G531" s="246"/>
      <c r="H531" s="249"/>
      <c r="I531" s="249"/>
      <c r="J531" s="249"/>
      <c r="K531" s="257"/>
      <c r="L531" s="258"/>
      <c r="M531" s="259"/>
      <c r="N531" s="259"/>
      <c r="O531" s="259"/>
    </row>
    <row r="532" spans="1:15" ht="15" x14ac:dyDescent="0.25">
      <c r="A532" s="3054" t="s">
        <v>1930</v>
      </c>
      <c r="B532" s="3054"/>
      <c r="C532" s="3054"/>
      <c r="D532" s="3054"/>
      <c r="E532" s="3054"/>
      <c r="F532" s="3054"/>
      <c r="G532" s="3054"/>
      <c r="H532" s="3054"/>
      <c r="I532" s="3054"/>
      <c r="J532" s="3054"/>
      <c r="K532" s="3054"/>
      <c r="L532" s="3054"/>
      <c r="M532" s="3054"/>
      <c r="N532" s="3054"/>
      <c r="O532" s="3054"/>
    </row>
    <row r="533" spans="1:15" ht="13.5" thickBot="1" x14ac:dyDescent="0.25">
      <c r="A533" s="8" t="s">
        <v>1693</v>
      </c>
      <c r="B533" s="247"/>
      <c r="C533" s="246"/>
      <c r="D533" s="246"/>
      <c r="E533" s="246"/>
      <c r="F533" s="246"/>
      <c r="G533" s="246"/>
      <c r="H533" s="249"/>
      <c r="I533" s="249"/>
      <c r="J533" s="249"/>
      <c r="K533" s="257"/>
      <c r="L533" s="258"/>
      <c r="M533" s="259"/>
      <c r="N533" s="259"/>
      <c r="O533" s="259"/>
    </row>
    <row r="534" spans="1:15" ht="15" customHeight="1" x14ac:dyDescent="0.2">
      <c r="A534" s="3055" t="s">
        <v>334</v>
      </c>
      <c r="B534" s="3058" t="s">
        <v>1931</v>
      </c>
      <c r="C534" s="3059"/>
      <c r="D534" s="3059"/>
      <c r="E534" s="3059"/>
      <c r="F534" s="3059"/>
      <c r="G534" s="3059"/>
      <c r="H534" s="3059"/>
      <c r="I534" s="3059"/>
      <c r="J534" s="3059"/>
      <c r="K534" s="3059"/>
      <c r="L534" s="3059"/>
      <c r="M534" s="3059"/>
      <c r="N534" s="3059"/>
      <c r="O534" s="3060"/>
    </row>
    <row r="535" spans="1:15" ht="15" customHeight="1" x14ac:dyDescent="0.2">
      <c r="A535" s="3056"/>
      <c r="B535" s="3061" t="s">
        <v>198</v>
      </c>
      <c r="C535" s="3061"/>
      <c r="D535" s="3061"/>
      <c r="E535" s="3061"/>
      <c r="F535" s="3061"/>
      <c r="G535" s="3061"/>
      <c r="H535" s="3061"/>
      <c r="I535" s="3061"/>
      <c r="J535" s="2319"/>
      <c r="K535" s="2319" t="s">
        <v>910</v>
      </c>
      <c r="L535" s="2319"/>
      <c r="M535" s="1172" t="s">
        <v>443</v>
      </c>
      <c r="N535" s="1172" t="s">
        <v>916</v>
      </c>
      <c r="O535" s="1177" t="s">
        <v>916</v>
      </c>
    </row>
    <row r="536" spans="1:15" ht="15" customHeight="1" x14ac:dyDescent="0.2">
      <c r="A536" s="3056"/>
      <c r="B536" s="2319" t="s">
        <v>439</v>
      </c>
      <c r="C536" s="2319"/>
      <c r="D536" s="3052" t="s">
        <v>1873</v>
      </c>
      <c r="E536" s="2319"/>
      <c r="F536" s="2319"/>
      <c r="G536" s="2319" t="s">
        <v>917</v>
      </c>
      <c r="H536" s="2319"/>
      <c r="I536" s="2319" t="s">
        <v>439</v>
      </c>
      <c r="J536" s="2350" t="s">
        <v>918</v>
      </c>
      <c r="K536" s="2350" t="s">
        <v>848</v>
      </c>
      <c r="L536" s="2350" t="s">
        <v>336</v>
      </c>
      <c r="M536" s="1173" t="s">
        <v>919</v>
      </c>
      <c r="N536" s="1173" t="s">
        <v>920</v>
      </c>
      <c r="O536" s="1178" t="s">
        <v>919</v>
      </c>
    </row>
    <row r="537" spans="1:15" ht="15" customHeight="1" x14ac:dyDescent="0.2">
      <c r="A537" s="3056"/>
      <c r="B537" s="2350" t="s">
        <v>922</v>
      </c>
      <c r="C537" s="2350" t="s">
        <v>924</v>
      </c>
      <c r="D537" s="3053"/>
      <c r="E537" s="2350" t="s">
        <v>873</v>
      </c>
      <c r="F537" s="2350" t="s">
        <v>923</v>
      </c>
      <c r="G537" s="2350" t="s">
        <v>925</v>
      </c>
      <c r="H537" s="2350" t="s">
        <v>842</v>
      </c>
      <c r="I537" s="2350" t="s">
        <v>841</v>
      </c>
      <c r="J537" s="2350" t="s">
        <v>926</v>
      </c>
      <c r="K537" s="2350" t="s">
        <v>927</v>
      </c>
      <c r="L537" s="2350" t="s">
        <v>342</v>
      </c>
      <c r="M537" s="1173" t="s">
        <v>928</v>
      </c>
      <c r="N537" s="1173" t="s">
        <v>929</v>
      </c>
      <c r="O537" s="1178" t="s">
        <v>930</v>
      </c>
    </row>
    <row r="538" spans="1:15" ht="15" customHeight="1" thickBot="1" x14ac:dyDescent="0.25">
      <c r="A538" s="3057"/>
      <c r="B538" s="1985">
        <v>44196</v>
      </c>
      <c r="C538" s="2351">
        <v>2021</v>
      </c>
      <c r="D538" s="2351">
        <v>2021</v>
      </c>
      <c r="E538" s="2351">
        <v>2021</v>
      </c>
      <c r="F538" s="2351">
        <v>2021</v>
      </c>
      <c r="G538" s="2351" t="s">
        <v>931</v>
      </c>
      <c r="H538" s="1176">
        <v>2021</v>
      </c>
      <c r="I538" s="1985">
        <v>44561</v>
      </c>
      <c r="J538" s="1985" t="s">
        <v>1932</v>
      </c>
      <c r="K538" s="1985" t="s">
        <v>1932</v>
      </c>
      <c r="L538" s="2351" t="s">
        <v>447</v>
      </c>
      <c r="M538" s="1175" t="s">
        <v>932</v>
      </c>
      <c r="N538" s="1175" t="s">
        <v>933</v>
      </c>
      <c r="O538" s="1179" t="s">
        <v>933</v>
      </c>
    </row>
    <row r="539" spans="1:15" ht="15" customHeight="1" x14ac:dyDescent="0.2">
      <c r="A539" s="1185" t="s">
        <v>358</v>
      </c>
      <c r="B539" s="1180">
        <v>39</v>
      </c>
      <c r="C539" s="1180">
        <v>14</v>
      </c>
      <c r="D539" s="1180">
        <v>1</v>
      </c>
      <c r="E539" s="1180">
        <v>5</v>
      </c>
      <c r="F539" s="1180">
        <v>2</v>
      </c>
      <c r="G539" s="1180">
        <v>5</v>
      </c>
      <c r="H539" s="1180">
        <v>26</v>
      </c>
      <c r="I539" s="1180">
        <v>46</v>
      </c>
      <c r="J539" s="1186">
        <v>116.72</v>
      </c>
      <c r="K539" s="1201">
        <v>4.4892307692307689</v>
      </c>
      <c r="L539" s="404"/>
      <c r="M539" s="1188"/>
      <c r="N539" s="1188"/>
      <c r="O539" s="1189"/>
    </row>
    <row r="540" spans="1:15" ht="15" customHeight="1" x14ac:dyDescent="0.2">
      <c r="A540" s="1009" t="s">
        <v>359</v>
      </c>
      <c r="B540" s="1003">
        <v>11</v>
      </c>
      <c r="C540" s="1196">
        <v>8</v>
      </c>
      <c r="D540" s="1196">
        <v>0</v>
      </c>
      <c r="E540" s="1196">
        <v>0</v>
      </c>
      <c r="F540" s="1196">
        <v>0</v>
      </c>
      <c r="G540" s="1196">
        <v>0</v>
      </c>
      <c r="H540" s="1197">
        <v>11</v>
      </c>
      <c r="I540" s="1197">
        <v>19</v>
      </c>
      <c r="J540" s="1198">
        <v>44</v>
      </c>
      <c r="K540" s="1206">
        <v>4</v>
      </c>
      <c r="L540" s="2137" t="s">
        <v>985</v>
      </c>
      <c r="M540" s="1006">
        <v>1321000</v>
      </c>
      <c r="N540" s="1937">
        <v>10170924.129227513</v>
      </c>
      <c r="O540" s="1200">
        <v>7239286.3353608465</v>
      </c>
    </row>
    <row r="541" spans="1:15" ht="15" customHeight="1" x14ac:dyDescent="0.2">
      <c r="A541" s="1009" t="s">
        <v>360</v>
      </c>
      <c r="B541" s="1003">
        <v>0</v>
      </c>
      <c r="C541" s="1196">
        <v>0</v>
      </c>
      <c r="D541" s="1196">
        <v>0</v>
      </c>
      <c r="E541" s="1196">
        <v>0</v>
      </c>
      <c r="F541" s="1196">
        <v>0</v>
      </c>
      <c r="G541" s="1196">
        <v>0</v>
      </c>
      <c r="H541" s="1197">
        <v>0</v>
      </c>
      <c r="I541" s="1197">
        <v>0</v>
      </c>
      <c r="J541" s="1198">
        <v>0</v>
      </c>
      <c r="K541" s="1206">
        <v>0</v>
      </c>
      <c r="L541" s="1199"/>
      <c r="M541" s="1006"/>
      <c r="N541" s="1006"/>
      <c r="O541" s="1200"/>
    </row>
    <row r="542" spans="1:15" ht="15" customHeight="1" x14ac:dyDescent="0.2">
      <c r="A542" s="1009" t="s">
        <v>361</v>
      </c>
      <c r="B542" s="1552">
        <v>11</v>
      </c>
      <c r="C542" s="1196">
        <v>4</v>
      </c>
      <c r="D542" s="1196">
        <v>1</v>
      </c>
      <c r="E542" s="1196">
        <v>2</v>
      </c>
      <c r="F542" s="1196">
        <v>0</v>
      </c>
      <c r="G542" s="1196">
        <v>5</v>
      </c>
      <c r="H542" s="1197">
        <v>3</v>
      </c>
      <c r="I542" s="1197">
        <v>13</v>
      </c>
      <c r="J542" s="1198">
        <v>9</v>
      </c>
      <c r="K542" s="1206">
        <v>3</v>
      </c>
      <c r="L542" s="2137" t="s">
        <v>985</v>
      </c>
      <c r="M542" s="1006">
        <v>1321000</v>
      </c>
      <c r="N542" s="1937">
        <v>10170924.129227513</v>
      </c>
      <c r="O542" s="1200">
        <v>7239286.3353608465</v>
      </c>
    </row>
    <row r="543" spans="1:15" ht="15" customHeight="1" x14ac:dyDescent="0.2">
      <c r="A543" s="1009" t="s">
        <v>362</v>
      </c>
      <c r="B543" s="1552">
        <v>9</v>
      </c>
      <c r="C543" s="1196">
        <v>1</v>
      </c>
      <c r="D543" s="1196">
        <v>0</v>
      </c>
      <c r="E543" s="1196">
        <v>3</v>
      </c>
      <c r="F543" s="1196">
        <v>2</v>
      </c>
      <c r="G543" s="1196">
        <v>0</v>
      </c>
      <c r="H543" s="1197">
        <v>4</v>
      </c>
      <c r="I543" s="1197">
        <v>5</v>
      </c>
      <c r="J543" s="1198">
        <v>15.72</v>
      </c>
      <c r="K543" s="1206">
        <v>3.93</v>
      </c>
      <c r="L543" s="2137" t="s">
        <v>985</v>
      </c>
      <c r="M543" s="1006">
        <v>1321000</v>
      </c>
      <c r="N543" s="1937">
        <v>10170924.129227513</v>
      </c>
      <c r="O543" s="1200">
        <v>7239286.3353608465</v>
      </c>
    </row>
    <row r="544" spans="1:15" ht="15" customHeight="1" x14ac:dyDescent="0.2">
      <c r="A544" s="1009" t="s">
        <v>363</v>
      </c>
      <c r="B544" s="1552">
        <v>0</v>
      </c>
      <c r="C544" s="1196">
        <v>0</v>
      </c>
      <c r="D544" s="1196">
        <v>0</v>
      </c>
      <c r="E544" s="1196">
        <v>0</v>
      </c>
      <c r="F544" s="1196">
        <v>0</v>
      </c>
      <c r="G544" s="1196">
        <v>0</v>
      </c>
      <c r="H544" s="1197">
        <v>0</v>
      </c>
      <c r="I544" s="1197">
        <v>0</v>
      </c>
      <c r="J544" s="1198">
        <v>0</v>
      </c>
      <c r="K544" s="1206">
        <v>0</v>
      </c>
      <c r="L544" s="1199"/>
      <c r="M544" s="1006"/>
      <c r="N544" s="1006"/>
      <c r="O544" s="1200"/>
    </row>
    <row r="545" spans="1:15" ht="15" customHeight="1" x14ac:dyDescent="0.2">
      <c r="A545" s="1009" t="s">
        <v>364</v>
      </c>
      <c r="B545" s="1552">
        <v>4</v>
      </c>
      <c r="C545" s="1196">
        <v>1</v>
      </c>
      <c r="D545" s="1196">
        <v>0</v>
      </c>
      <c r="E545" s="1196">
        <v>0</v>
      </c>
      <c r="F545" s="1196">
        <v>0</v>
      </c>
      <c r="G545" s="1196">
        <v>0</v>
      </c>
      <c r="H545" s="1197">
        <v>4</v>
      </c>
      <c r="I545" s="1197">
        <v>5</v>
      </c>
      <c r="J545" s="1198">
        <v>24</v>
      </c>
      <c r="K545" s="1206">
        <v>6</v>
      </c>
      <c r="L545" s="2137" t="s">
        <v>985</v>
      </c>
      <c r="M545" s="1006">
        <v>1321000</v>
      </c>
      <c r="N545" s="1937">
        <v>10170924.129227513</v>
      </c>
      <c r="O545" s="1200">
        <v>7239286.3353608465</v>
      </c>
    </row>
    <row r="546" spans="1:15" ht="15" customHeight="1" x14ac:dyDescent="0.2">
      <c r="A546" s="1009" t="s">
        <v>934</v>
      </c>
      <c r="B546" s="1552">
        <v>0</v>
      </c>
      <c r="C546" s="1196">
        <v>0</v>
      </c>
      <c r="D546" s="1196">
        <v>0</v>
      </c>
      <c r="E546" s="1196">
        <v>0</v>
      </c>
      <c r="F546" s="1196">
        <v>0</v>
      </c>
      <c r="G546" s="1196">
        <v>0</v>
      </c>
      <c r="H546" s="1197">
        <v>0</v>
      </c>
      <c r="I546" s="1197">
        <v>0</v>
      </c>
      <c r="J546" s="1198">
        <v>0</v>
      </c>
      <c r="K546" s="1206">
        <v>0</v>
      </c>
      <c r="L546" s="1199"/>
      <c r="M546" s="1006"/>
      <c r="N546" s="1006"/>
      <c r="O546" s="1200"/>
    </row>
    <row r="547" spans="1:15" ht="15" customHeight="1" x14ac:dyDescent="0.2">
      <c r="A547" s="1009" t="s">
        <v>366</v>
      </c>
      <c r="B547" s="1552">
        <v>0</v>
      </c>
      <c r="C547" s="1196">
        <v>0</v>
      </c>
      <c r="D547" s="1196">
        <v>0</v>
      </c>
      <c r="E547" s="1196">
        <v>0</v>
      </c>
      <c r="F547" s="1196">
        <v>0</v>
      </c>
      <c r="G547" s="1196">
        <v>0</v>
      </c>
      <c r="H547" s="1197">
        <v>0</v>
      </c>
      <c r="I547" s="1197">
        <v>0</v>
      </c>
      <c r="J547" s="1198">
        <v>0</v>
      </c>
      <c r="K547" s="1206">
        <v>0</v>
      </c>
      <c r="L547" s="1199"/>
      <c r="M547" s="1006"/>
      <c r="N547" s="1006"/>
      <c r="O547" s="1200"/>
    </row>
    <row r="548" spans="1:15" ht="15" customHeight="1" x14ac:dyDescent="0.2">
      <c r="A548" s="1009" t="s">
        <v>935</v>
      </c>
      <c r="B548" s="1552">
        <v>0</v>
      </c>
      <c r="C548" s="1196">
        <v>0</v>
      </c>
      <c r="D548" s="1196">
        <v>0</v>
      </c>
      <c r="E548" s="1196">
        <v>0</v>
      </c>
      <c r="F548" s="1196">
        <v>0</v>
      </c>
      <c r="G548" s="1196">
        <v>0</v>
      </c>
      <c r="H548" s="1197">
        <v>0</v>
      </c>
      <c r="I548" s="1197">
        <v>0</v>
      </c>
      <c r="J548" s="1198">
        <v>0</v>
      </c>
      <c r="K548" s="1206">
        <v>0</v>
      </c>
      <c r="L548" s="1199"/>
      <c r="M548" s="1006"/>
      <c r="N548" s="1006"/>
      <c r="O548" s="1200"/>
    </row>
    <row r="549" spans="1:15" ht="15" customHeight="1" x14ac:dyDescent="0.2">
      <c r="A549" s="1009" t="s">
        <v>368</v>
      </c>
      <c r="B549" s="1552">
        <v>0</v>
      </c>
      <c r="C549" s="1196">
        <v>0</v>
      </c>
      <c r="D549" s="1196">
        <v>0</v>
      </c>
      <c r="E549" s="1196">
        <v>0</v>
      </c>
      <c r="F549" s="1196">
        <v>0</v>
      </c>
      <c r="G549" s="1196">
        <v>0</v>
      </c>
      <c r="H549" s="1197">
        <v>0</v>
      </c>
      <c r="I549" s="1197">
        <v>0</v>
      </c>
      <c r="J549" s="1198">
        <v>0</v>
      </c>
      <c r="K549" s="1206">
        <v>0</v>
      </c>
      <c r="L549" s="1199"/>
      <c r="M549" s="1006"/>
      <c r="N549" s="1006"/>
      <c r="O549" s="1200"/>
    </row>
    <row r="550" spans="1:15" ht="15" customHeight="1" x14ac:dyDescent="0.2">
      <c r="A550" s="1009" t="s">
        <v>369</v>
      </c>
      <c r="B550" s="1552">
        <v>0</v>
      </c>
      <c r="C550" s="1196">
        <v>0</v>
      </c>
      <c r="D550" s="1196">
        <v>0</v>
      </c>
      <c r="E550" s="1196">
        <v>0</v>
      </c>
      <c r="F550" s="1196">
        <v>0</v>
      </c>
      <c r="G550" s="1196">
        <v>0</v>
      </c>
      <c r="H550" s="1197">
        <v>0</v>
      </c>
      <c r="I550" s="1197">
        <v>0</v>
      </c>
      <c r="J550" s="1198">
        <v>0</v>
      </c>
      <c r="K550" s="1206">
        <v>0</v>
      </c>
      <c r="L550" s="1199"/>
      <c r="M550" s="1006"/>
      <c r="N550" s="1006"/>
      <c r="O550" s="1200"/>
    </row>
    <row r="551" spans="1:15" ht="15" customHeight="1" x14ac:dyDescent="0.2">
      <c r="A551" s="1009" t="s">
        <v>936</v>
      </c>
      <c r="B551" s="1552">
        <v>4</v>
      </c>
      <c r="C551" s="1196">
        <v>0</v>
      </c>
      <c r="D551" s="1196">
        <v>0</v>
      </c>
      <c r="E551" s="1196">
        <v>0</v>
      </c>
      <c r="F551" s="1196">
        <v>0</v>
      </c>
      <c r="G551" s="1196">
        <v>0</v>
      </c>
      <c r="H551" s="1197">
        <v>4</v>
      </c>
      <c r="I551" s="1197">
        <v>4</v>
      </c>
      <c r="J551" s="1198">
        <v>24</v>
      </c>
      <c r="K551" s="1206">
        <v>6</v>
      </c>
      <c r="L551" s="2137" t="s">
        <v>985</v>
      </c>
      <c r="M551" s="1006">
        <v>1321000</v>
      </c>
      <c r="N551" s="1937">
        <v>10170924.129227513</v>
      </c>
      <c r="O551" s="1200">
        <v>7239286.3353608465</v>
      </c>
    </row>
    <row r="552" spans="1:15" ht="15" customHeight="1" x14ac:dyDescent="0.2">
      <c r="A552" s="1009" t="s">
        <v>371</v>
      </c>
      <c r="B552" s="1003">
        <v>0</v>
      </c>
      <c r="C552" s="1196">
        <v>0</v>
      </c>
      <c r="D552" s="1196">
        <v>0</v>
      </c>
      <c r="E552" s="1196">
        <v>0</v>
      </c>
      <c r="F552" s="1196">
        <v>0</v>
      </c>
      <c r="G552" s="1196">
        <v>0</v>
      </c>
      <c r="H552" s="1197">
        <v>0</v>
      </c>
      <c r="I552" s="1197">
        <v>0</v>
      </c>
      <c r="J552" s="1198">
        <v>0</v>
      </c>
      <c r="K552" s="1206">
        <v>0</v>
      </c>
      <c r="L552" s="1199"/>
      <c r="M552" s="1006"/>
      <c r="N552" s="1588"/>
      <c r="O552" s="1589"/>
    </row>
    <row r="553" spans="1:15" ht="15" customHeight="1" x14ac:dyDescent="0.2">
      <c r="A553" s="1009" t="s">
        <v>372</v>
      </c>
      <c r="B553" s="1003">
        <v>0</v>
      </c>
      <c r="C553" s="1196">
        <v>0</v>
      </c>
      <c r="D553" s="1196">
        <v>0</v>
      </c>
      <c r="E553" s="1196">
        <v>0</v>
      </c>
      <c r="F553" s="1196">
        <v>0</v>
      </c>
      <c r="G553" s="1196">
        <v>0</v>
      </c>
      <c r="H553" s="1197">
        <v>0</v>
      </c>
      <c r="I553" s="1197">
        <v>0</v>
      </c>
      <c r="J553" s="1198">
        <v>0</v>
      </c>
      <c r="K553" s="1198">
        <v>0</v>
      </c>
      <c r="L553" s="1199"/>
      <c r="M553" s="1006"/>
      <c r="N553" s="1588"/>
      <c r="O553" s="1589"/>
    </row>
    <row r="554" spans="1:15" ht="15" customHeight="1" x14ac:dyDescent="0.2">
      <c r="A554" s="1009" t="s">
        <v>373</v>
      </c>
      <c r="B554" s="1003">
        <v>0</v>
      </c>
      <c r="C554" s="1196">
        <v>0</v>
      </c>
      <c r="D554" s="1196">
        <v>0</v>
      </c>
      <c r="E554" s="1196">
        <v>0</v>
      </c>
      <c r="F554" s="1196">
        <v>0</v>
      </c>
      <c r="G554" s="1196">
        <v>0</v>
      </c>
      <c r="H554" s="1197">
        <v>0</v>
      </c>
      <c r="I554" s="1197">
        <v>0</v>
      </c>
      <c r="J554" s="1198">
        <v>0</v>
      </c>
      <c r="K554" s="1198">
        <v>0</v>
      </c>
      <c r="L554" s="1199"/>
      <c r="M554" s="1006"/>
      <c r="N554" s="1588"/>
      <c r="O554" s="1589"/>
    </row>
    <row r="555" spans="1:15" ht="15" customHeight="1" x14ac:dyDescent="0.2">
      <c r="A555" s="459" t="s">
        <v>937</v>
      </c>
      <c r="B555" s="1049">
        <v>10</v>
      </c>
      <c r="C555" s="1049">
        <v>2</v>
      </c>
      <c r="D555" s="1049">
        <v>0</v>
      </c>
      <c r="E555" s="1049">
        <v>0</v>
      </c>
      <c r="F555" s="1049">
        <v>0</v>
      </c>
      <c r="G555" s="1049">
        <v>2</v>
      </c>
      <c r="H555" s="1049">
        <v>8</v>
      </c>
      <c r="I555" s="1049">
        <v>12</v>
      </c>
      <c r="J555" s="1201">
        <v>80</v>
      </c>
      <c r="K555" s="1201">
        <v>10</v>
      </c>
      <c r="L555" s="1203"/>
      <c r="M555" s="1043"/>
      <c r="N555" s="460"/>
      <c r="O555" s="461"/>
    </row>
    <row r="556" spans="1:15" ht="15" customHeight="1" x14ac:dyDescent="0.2">
      <c r="A556" s="1009" t="s">
        <v>375</v>
      </c>
      <c r="B556" s="1552">
        <v>10</v>
      </c>
      <c r="C556" s="1196">
        <v>2</v>
      </c>
      <c r="D556" s="1196">
        <v>0</v>
      </c>
      <c r="E556" s="1196">
        <v>0</v>
      </c>
      <c r="F556" s="1196">
        <v>0</v>
      </c>
      <c r="G556" s="1196">
        <v>2</v>
      </c>
      <c r="H556" s="1197">
        <v>8</v>
      </c>
      <c r="I556" s="1197">
        <v>12</v>
      </c>
      <c r="J556" s="1198">
        <v>80</v>
      </c>
      <c r="K556" s="1206">
        <v>10</v>
      </c>
      <c r="L556" s="2137" t="s">
        <v>985</v>
      </c>
      <c r="M556" s="1006">
        <v>1321000</v>
      </c>
      <c r="N556" s="1937">
        <v>10170924.129227513</v>
      </c>
      <c r="O556" s="1200">
        <v>7239286.3353608465</v>
      </c>
    </row>
    <row r="557" spans="1:15" ht="15" customHeight="1" x14ac:dyDescent="0.2">
      <c r="A557" s="1009" t="s">
        <v>376</v>
      </c>
      <c r="B557" s="1003">
        <v>0</v>
      </c>
      <c r="C557" s="1196">
        <v>0</v>
      </c>
      <c r="D557" s="1196">
        <v>0</v>
      </c>
      <c r="E557" s="1196">
        <v>0</v>
      </c>
      <c r="F557" s="1196">
        <v>0</v>
      </c>
      <c r="G557" s="1196">
        <v>0</v>
      </c>
      <c r="H557" s="1197">
        <v>0</v>
      </c>
      <c r="I557" s="1197">
        <v>0</v>
      </c>
      <c r="J557" s="1198">
        <v>0</v>
      </c>
      <c r="K557" s="1198">
        <v>0</v>
      </c>
      <c r="L557" s="1199"/>
      <c r="M557" s="1006"/>
      <c r="N557" s="1588"/>
      <c r="O557" s="1589"/>
    </row>
    <row r="558" spans="1:15" ht="15" customHeight="1" x14ac:dyDescent="0.2">
      <c r="A558" s="1009" t="s">
        <v>377</v>
      </c>
      <c r="B558" s="1003">
        <v>0</v>
      </c>
      <c r="C558" s="1196">
        <v>0</v>
      </c>
      <c r="D558" s="1196">
        <v>0</v>
      </c>
      <c r="E558" s="1196">
        <v>0</v>
      </c>
      <c r="F558" s="1196">
        <v>0</v>
      </c>
      <c r="G558" s="1196">
        <v>0</v>
      </c>
      <c r="H558" s="1197">
        <v>0</v>
      </c>
      <c r="I558" s="1197">
        <v>0</v>
      </c>
      <c r="J558" s="1198">
        <v>0</v>
      </c>
      <c r="K558" s="1198">
        <v>0</v>
      </c>
      <c r="L558" s="1199"/>
      <c r="M558" s="1006"/>
      <c r="N558" s="1588"/>
      <c r="O558" s="1589"/>
    </row>
    <row r="559" spans="1:15" ht="15" customHeight="1" x14ac:dyDescent="0.2">
      <c r="A559" s="1009" t="s">
        <v>378</v>
      </c>
      <c r="B559" s="1003">
        <v>0</v>
      </c>
      <c r="C559" s="1196">
        <v>0</v>
      </c>
      <c r="D559" s="1196">
        <v>0</v>
      </c>
      <c r="E559" s="1196">
        <v>0</v>
      </c>
      <c r="F559" s="1196">
        <v>0</v>
      </c>
      <c r="G559" s="1196">
        <v>0</v>
      </c>
      <c r="H559" s="1197">
        <v>0</v>
      </c>
      <c r="I559" s="1197">
        <v>0</v>
      </c>
      <c r="J559" s="1198">
        <v>0</v>
      </c>
      <c r="K559" s="1198">
        <v>0</v>
      </c>
      <c r="L559" s="1199"/>
      <c r="M559" s="1006"/>
      <c r="N559" s="1588"/>
      <c r="O559" s="1589"/>
    </row>
    <row r="560" spans="1:15" ht="15" customHeight="1" x14ac:dyDescent="0.2">
      <c r="A560" s="1009" t="s">
        <v>379</v>
      </c>
      <c r="B560" s="1003">
        <v>0</v>
      </c>
      <c r="C560" s="1196">
        <v>0</v>
      </c>
      <c r="D560" s="1196">
        <v>0</v>
      </c>
      <c r="E560" s="1196">
        <v>0</v>
      </c>
      <c r="F560" s="1196">
        <v>0</v>
      </c>
      <c r="G560" s="1196">
        <v>0</v>
      </c>
      <c r="H560" s="1197">
        <v>0</v>
      </c>
      <c r="I560" s="1197">
        <v>0</v>
      </c>
      <c r="J560" s="1198">
        <v>0</v>
      </c>
      <c r="K560" s="1198">
        <v>0</v>
      </c>
      <c r="L560" s="1199"/>
      <c r="M560" s="1006"/>
      <c r="N560" s="1006"/>
      <c r="O560" s="1200"/>
    </row>
    <row r="561" spans="1:15" ht="15" customHeight="1" x14ac:dyDescent="0.2">
      <c r="A561" s="1205" t="s">
        <v>380</v>
      </c>
      <c r="B561" s="1049">
        <v>24.5</v>
      </c>
      <c r="C561" s="1049">
        <v>3</v>
      </c>
      <c r="D561" s="1049">
        <v>1</v>
      </c>
      <c r="E561" s="1049">
        <v>0</v>
      </c>
      <c r="F561" s="1049">
        <v>2</v>
      </c>
      <c r="G561" s="1049">
        <v>0.5</v>
      </c>
      <c r="H561" s="1049">
        <v>21</v>
      </c>
      <c r="I561" s="1049">
        <v>25.5</v>
      </c>
      <c r="J561" s="1201">
        <v>194.25</v>
      </c>
      <c r="K561" s="1201">
        <v>9.25</v>
      </c>
      <c r="L561" s="1203"/>
      <c r="M561" s="1043"/>
      <c r="N561" s="460"/>
      <c r="O561" s="461"/>
    </row>
    <row r="562" spans="1:15" ht="15" customHeight="1" x14ac:dyDescent="0.2">
      <c r="A562" s="1009" t="s">
        <v>381</v>
      </c>
      <c r="B562" s="1003">
        <v>10</v>
      </c>
      <c r="C562" s="1196">
        <v>2</v>
      </c>
      <c r="D562" s="1196">
        <v>0</v>
      </c>
      <c r="E562" s="1196">
        <v>0</v>
      </c>
      <c r="F562" s="1196">
        <v>0</v>
      </c>
      <c r="G562" s="1196">
        <v>0</v>
      </c>
      <c r="H562" s="1197">
        <v>10</v>
      </c>
      <c r="I562" s="1197">
        <v>12</v>
      </c>
      <c r="J562" s="1198">
        <v>110</v>
      </c>
      <c r="K562" s="1206">
        <v>11</v>
      </c>
      <c r="L562" s="2137" t="s">
        <v>985</v>
      </c>
      <c r="M562" s="1006">
        <v>1321000</v>
      </c>
      <c r="N562" s="1937">
        <v>10170924.129227513</v>
      </c>
      <c r="O562" s="1200">
        <v>7239286.3353608465</v>
      </c>
    </row>
    <row r="563" spans="1:15" ht="15" customHeight="1" x14ac:dyDescent="0.2">
      <c r="A563" s="1009" t="s">
        <v>382</v>
      </c>
      <c r="B563" s="1003">
        <v>0</v>
      </c>
      <c r="C563" s="1196">
        <v>0</v>
      </c>
      <c r="D563" s="1196">
        <v>0</v>
      </c>
      <c r="E563" s="1196">
        <v>0</v>
      </c>
      <c r="F563" s="1196">
        <v>0</v>
      </c>
      <c r="G563" s="1196">
        <v>0</v>
      </c>
      <c r="H563" s="1197">
        <v>0</v>
      </c>
      <c r="I563" s="1197">
        <v>0</v>
      </c>
      <c r="J563" s="1198">
        <v>0</v>
      </c>
      <c r="K563" s="1206">
        <v>0</v>
      </c>
      <c r="L563" s="1199"/>
      <c r="M563" s="1006"/>
      <c r="N563" s="1006"/>
      <c r="O563" s="1200"/>
    </row>
    <row r="564" spans="1:15" ht="15" customHeight="1" x14ac:dyDescent="0.2">
      <c r="A564" s="1009" t="s">
        <v>383</v>
      </c>
      <c r="B564" s="1003">
        <v>0</v>
      </c>
      <c r="C564" s="1196">
        <v>0</v>
      </c>
      <c r="D564" s="1196">
        <v>0</v>
      </c>
      <c r="E564" s="1196">
        <v>0</v>
      </c>
      <c r="F564" s="1196">
        <v>0</v>
      </c>
      <c r="G564" s="1196">
        <v>0</v>
      </c>
      <c r="H564" s="1197">
        <v>0</v>
      </c>
      <c r="I564" s="1197">
        <v>0</v>
      </c>
      <c r="J564" s="1198">
        <v>0</v>
      </c>
      <c r="K564" s="1206">
        <v>0</v>
      </c>
      <c r="L564" s="1199"/>
      <c r="M564" s="1006"/>
      <c r="N564" s="1588"/>
      <c r="O564" s="1589"/>
    </row>
    <row r="565" spans="1:15" ht="15" customHeight="1" x14ac:dyDescent="0.2">
      <c r="A565" s="1009" t="s">
        <v>384</v>
      </c>
      <c r="B565" s="1003">
        <v>2</v>
      </c>
      <c r="C565" s="1196">
        <v>0</v>
      </c>
      <c r="D565" s="1196">
        <v>0</v>
      </c>
      <c r="E565" s="1196">
        <v>0</v>
      </c>
      <c r="F565" s="1196">
        <v>2</v>
      </c>
      <c r="G565" s="1196">
        <v>0</v>
      </c>
      <c r="H565" s="1197">
        <v>0</v>
      </c>
      <c r="I565" s="1197">
        <v>0</v>
      </c>
      <c r="J565" s="1198">
        <v>0</v>
      </c>
      <c r="K565" s="1206">
        <v>0</v>
      </c>
      <c r="L565" s="2137"/>
      <c r="M565" s="1006"/>
      <c r="N565" s="1937"/>
      <c r="O565" s="1200"/>
    </row>
    <row r="566" spans="1:15" ht="15" customHeight="1" x14ac:dyDescent="0.2">
      <c r="A566" s="1009" t="s">
        <v>385</v>
      </c>
      <c r="B566" s="1552">
        <v>8.5</v>
      </c>
      <c r="C566" s="1196">
        <v>0</v>
      </c>
      <c r="D566" s="1196">
        <v>0</v>
      </c>
      <c r="E566" s="1196">
        <v>0</v>
      </c>
      <c r="F566" s="1196">
        <v>0</v>
      </c>
      <c r="G566" s="1196">
        <v>0</v>
      </c>
      <c r="H566" s="1197">
        <v>8.5</v>
      </c>
      <c r="I566" s="1197">
        <v>8.5</v>
      </c>
      <c r="J566" s="1198">
        <v>68</v>
      </c>
      <c r="K566" s="1206">
        <v>8</v>
      </c>
      <c r="L566" s="2137" t="s">
        <v>985</v>
      </c>
      <c r="M566" s="1006">
        <v>1321000</v>
      </c>
      <c r="N566" s="1937">
        <v>10170924.129227513</v>
      </c>
      <c r="O566" s="1200">
        <v>7239286.3353608465</v>
      </c>
    </row>
    <row r="567" spans="1:15" ht="15" customHeight="1" x14ac:dyDescent="0.2">
      <c r="A567" s="1009" t="s">
        <v>386</v>
      </c>
      <c r="B567" s="1552">
        <v>4</v>
      </c>
      <c r="C567" s="1196">
        <v>1</v>
      </c>
      <c r="D567" s="1196">
        <v>1</v>
      </c>
      <c r="E567" s="1196">
        <v>0</v>
      </c>
      <c r="F567" s="1196">
        <v>0</v>
      </c>
      <c r="G567" s="1196">
        <v>0.5</v>
      </c>
      <c r="H567" s="1197">
        <v>2.5</v>
      </c>
      <c r="I567" s="1197">
        <v>5</v>
      </c>
      <c r="J567" s="1198">
        <v>16.25</v>
      </c>
      <c r="K567" s="1206">
        <v>6.5</v>
      </c>
      <c r="L567" s="2137" t="s">
        <v>985</v>
      </c>
      <c r="M567" s="1006">
        <v>1321000</v>
      </c>
      <c r="N567" s="1937">
        <v>10170924.129227513</v>
      </c>
      <c r="O567" s="1200">
        <v>7239286.3353608465</v>
      </c>
    </row>
    <row r="568" spans="1:15" ht="15" customHeight="1" x14ac:dyDescent="0.2">
      <c r="A568" s="1009" t="s">
        <v>387</v>
      </c>
      <c r="B568" s="1552">
        <v>0</v>
      </c>
      <c r="C568" s="1196">
        <v>0</v>
      </c>
      <c r="D568" s="1196">
        <v>0</v>
      </c>
      <c r="E568" s="1196">
        <v>0</v>
      </c>
      <c r="F568" s="1196">
        <v>0</v>
      </c>
      <c r="G568" s="1196">
        <v>0</v>
      </c>
      <c r="H568" s="1197">
        <v>0</v>
      </c>
      <c r="I568" s="1197">
        <v>0</v>
      </c>
      <c r="J568" s="1198">
        <v>0</v>
      </c>
      <c r="K568" s="1198">
        <v>0</v>
      </c>
      <c r="L568" s="1199"/>
      <c r="M568" s="1006"/>
      <c r="N568" s="1588"/>
      <c r="O568" s="1589"/>
    </row>
    <row r="569" spans="1:15" ht="15" customHeight="1" x14ac:dyDescent="0.2">
      <c r="A569" s="1009" t="s">
        <v>388</v>
      </c>
      <c r="B569" s="1552">
        <v>0</v>
      </c>
      <c r="C569" s="1196">
        <v>0</v>
      </c>
      <c r="D569" s="1196">
        <v>0</v>
      </c>
      <c r="E569" s="1196">
        <v>0</v>
      </c>
      <c r="F569" s="1196">
        <v>0</v>
      </c>
      <c r="G569" s="1196">
        <v>0</v>
      </c>
      <c r="H569" s="1197">
        <v>0</v>
      </c>
      <c r="I569" s="1197">
        <v>0</v>
      </c>
      <c r="J569" s="1198">
        <v>0</v>
      </c>
      <c r="K569" s="1198">
        <v>0</v>
      </c>
      <c r="L569" s="1199"/>
      <c r="M569" s="1006"/>
      <c r="N569" s="1588"/>
      <c r="O569" s="1589"/>
    </row>
    <row r="570" spans="1:15" ht="15" customHeight="1" x14ac:dyDescent="0.2">
      <c r="A570" s="1205" t="s">
        <v>389</v>
      </c>
      <c r="B570" s="1049">
        <v>21</v>
      </c>
      <c r="C570" s="1049">
        <v>4</v>
      </c>
      <c r="D570" s="1049">
        <v>2</v>
      </c>
      <c r="E570" s="1049">
        <v>0</v>
      </c>
      <c r="F570" s="1049">
        <v>0</v>
      </c>
      <c r="G570" s="1049">
        <v>0</v>
      </c>
      <c r="H570" s="1049">
        <v>19</v>
      </c>
      <c r="I570" s="1049">
        <v>25</v>
      </c>
      <c r="J570" s="1201">
        <v>103</v>
      </c>
      <c r="K570" s="1201">
        <v>5.4210526315789478</v>
      </c>
      <c r="L570" s="1203"/>
      <c r="M570" s="1043"/>
      <c r="N570" s="460"/>
      <c r="O570" s="461"/>
    </row>
    <row r="571" spans="1:15" ht="15" customHeight="1" x14ac:dyDescent="0.2">
      <c r="A571" s="1009" t="s">
        <v>390</v>
      </c>
      <c r="B571" s="1003">
        <v>8</v>
      </c>
      <c r="C571" s="1196">
        <v>0</v>
      </c>
      <c r="D571" s="1196">
        <v>0</v>
      </c>
      <c r="E571" s="1196">
        <v>0</v>
      </c>
      <c r="F571" s="1196">
        <v>0</v>
      </c>
      <c r="G571" s="1196">
        <v>0</v>
      </c>
      <c r="H571" s="1197">
        <v>8</v>
      </c>
      <c r="I571" s="1197">
        <v>8</v>
      </c>
      <c r="J571" s="1198">
        <v>48</v>
      </c>
      <c r="K571" s="1206">
        <v>6</v>
      </c>
      <c r="L571" s="2137" t="s">
        <v>985</v>
      </c>
      <c r="M571" s="1006">
        <v>1321000</v>
      </c>
      <c r="N571" s="1937">
        <v>10170924.129227513</v>
      </c>
      <c r="O571" s="1200">
        <v>7239286.3353608465</v>
      </c>
    </row>
    <row r="572" spans="1:15" ht="15" customHeight="1" x14ac:dyDescent="0.2">
      <c r="A572" s="1009" t="s">
        <v>391</v>
      </c>
      <c r="B572" s="1003">
        <v>0</v>
      </c>
      <c r="C572" s="1196">
        <v>0</v>
      </c>
      <c r="D572" s="1196">
        <v>0</v>
      </c>
      <c r="E572" s="1196">
        <v>0</v>
      </c>
      <c r="F572" s="1196">
        <v>0</v>
      </c>
      <c r="G572" s="1196">
        <v>0</v>
      </c>
      <c r="H572" s="1197">
        <v>0</v>
      </c>
      <c r="I572" s="1197">
        <v>0</v>
      </c>
      <c r="J572" s="1198">
        <v>0</v>
      </c>
      <c r="K572" s="1206">
        <v>0</v>
      </c>
      <c r="L572" s="1199"/>
      <c r="M572" s="1006"/>
      <c r="N572" s="1588"/>
      <c r="O572" s="1589"/>
    </row>
    <row r="573" spans="1:15" ht="15" customHeight="1" x14ac:dyDescent="0.2">
      <c r="A573" s="1009" t="s">
        <v>392</v>
      </c>
      <c r="B573" s="1003">
        <v>0</v>
      </c>
      <c r="C573" s="1196">
        <v>0</v>
      </c>
      <c r="D573" s="1196">
        <v>0</v>
      </c>
      <c r="E573" s="1196">
        <v>0</v>
      </c>
      <c r="F573" s="1196">
        <v>0</v>
      </c>
      <c r="G573" s="1196">
        <v>0</v>
      </c>
      <c r="H573" s="1197">
        <v>0</v>
      </c>
      <c r="I573" s="1197">
        <v>0</v>
      </c>
      <c r="J573" s="1198">
        <v>0</v>
      </c>
      <c r="K573" s="1206">
        <v>0</v>
      </c>
      <c r="L573" s="1199"/>
      <c r="M573" s="1006"/>
      <c r="N573" s="1006"/>
      <c r="O573" s="1200"/>
    </row>
    <row r="574" spans="1:15" ht="15" customHeight="1" x14ac:dyDescent="0.2">
      <c r="A574" s="1009" t="s">
        <v>393</v>
      </c>
      <c r="B574" s="1003">
        <v>0</v>
      </c>
      <c r="C574" s="1196">
        <v>0</v>
      </c>
      <c r="D574" s="1196">
        <v>0</v>
      </c>
      <c r="E574" s="1196">
        <v>0</v>
      </c>
      <c r="F574" s="1196">
        <v>0</v>
      </c>
      <c r="G574" s="1196">
        <v>0</v>
      </c>
      <c r="H574" s="1197">
        <v>0</v>
      </c>
      <c r="I574" s="1197">
        <v>0</v>
      </c>
      <c r="J574" s="1198">
        <v>0</v>
      </c>
      <c r="K574" s="1206">
        <v>0</v>
      </c>
      <c r="L574" s="1199"/>
      <c r="M574" s="1006"/>
      <c r="N574" s="1006"/>
      <c r="O574" s="1200"/>
    </row>
    <row r="575" spans="1:15" ht="15" customHeight="1" x14ac:dyDescent="0.2">
      <c r="A575" s="1009" t="s">
        <v>394</v>
      </c>
      <c r="B575" s="1003">
        <v>0</v>
      </c>
      <c r="C575" s="1196">
        <v>0</v>
      </c>
      <c r="D575" s="1196">
        <v>0</v>
      </c>
      <c r="E575" s="1196">
        <v>0</v>
      </c>
      <c r="F575" s="1196">
        <v>0</v>
      </c>
      <c r="G575" s="1196">
        <v>0</v>
      </c>
      <c r="H575" s="1197">
        <v>0</v>
      </c>
      <c r="I575" s="1197">
        <v>0</v>
      </c>
      <c r="J575" s="1198">
        <v>0</v>
      </c>
      <c r="K575" s="1206">
        <v>0</v>
      </c>
      <c r="L575" s="1199"/>
      <c r="M575" s="1006"/>
      <c r="N575" s="1006"/>
      <c r="O575" s="1200"/>
    </row>
    <row r="576" spans="1:15" ht="15" customHeight="1" x14ac:dyDescent="0.2">
      <c r="A576" s="1009" t="s">
        <v>395</v>
      </c>
      <c r="B576" s="1003">
        <v>0</v>
      </c>
      <c r="C576" s="1196">
        <v>0</v>
      </c>
      <c r="D576" s="1196">
        <v>0</v>
      </c>
      <c r="E576" s="1196">
        <v>0</v>
      </c>
      <c r="F576" s="1196">
        <v>0</v>
      </c>
      <c r="G576" s="1196">
        <v>0</v>
      </c>
      <c r="H576" s="1197">
        <v>0</v>
      </c>
      <c r="I576" s="1197">
        <v>0</v>
      </c>
      <c r="J576" s="1198">
        <v>0</v>
      </c>
      <c r="K576" s="1206">
        <v>0</v>
      </c>
      <c r="L576" s="1199"/>
      <c r="M576" s="1006"/>
      <c r="N576" s="1588"/>
      <c r="O576" s="1589"/>
    </row>
    <row r="577" spans="1:15" ht="15" customHeight="1" x14ac:dyDescent="0.2">
      <c r="A577" s="1009" t="s">
        <v>396</v>
      </c>
      <c r="B577" s="1003">
        <v>0</v>
      </c>
      <c r="C577" s="1196">
        <v>0</v>
      </c>
      <c r="D577" s="1196">
        <v>0</v>
      </c>
      <c r="E577" s="1196">
        <v>0</v>
      </c>
      <c r="F577" s="1196">
        <v>0</v>
      </c>
      <c r="G577" s="1196">
        <v>0</v>
      </c>
      <c r="H577" s="1197">
        <v>0</v>
      </c>
      <c r="I577" s="1197">
        <v>0</v>
      </c>
      <c r="J577" s="1198">
        <v>0</v>
      </c>
      <c r="K577" s="1206">
        <v>0</v>
      </c>
      <c r="L577" s="1199"/>
      <c r="M577" s="1006"/>
      <c r="N577" s="1006"/>
      <c r="O577" s="1200"/>
    </row>
    <row r="578" spans="1:15" ht="15" customHeight="1" x14ac:dyDescent="0.2">
      <c r="A578" s="1009" t="s">
        <v>938</v>
      </c>
      <c r="B578" s="1552">
        <v>13</v>
      </c>
      <c r="C578" s="1196">
        <v>4</v>
      </c>
      <c r="D578" s="1196">
        <v>2</v>
      </c>
      <c r="E578" s="1196">
        <v>0</v>
      </c>
      <c r="F578" s="1196">
        <v>0</v>
      </c>
      <c r="G578" s="1196">
        <v>0</v>
      </c>
      <c r="H578" s="1197">
        <v>11</v>
      </c>
      <c r="I578" s="1197">
        <v>17</v>
      </c>
      <c r="J578" s="1198">
        <v>55</v>
      </c>
      <c r="K578" s="1206">
        <v>5</v>
      </c>
      <c r="L578" s="2137" t="s">
        <v>985</v>
      </c>
      <c r="M578" s="1006">
        <v>1321000</v>
      </c>
      <c r="N578" s="1937">
        <v>10170924.129227513</v>
      </c>
      <c r="O578" s="1200">
        <v>7239286.3353608465</v>
      </c>
    </row>
    <row r="579" spans="1:15" ht="15" customHeight="1" thickBot="1" x14ac:dyDescent="0.25">
      <c r="A579" s="1190" t="s">
        <v>398</v>
      </c>
      <c r="B579" s="261">
        <v>0</v>
      </c>
      <c r="C579" s="1191">
        <v>0</v>
      </c>
      <c r="D579" s="1191">
        <v>0</v>
      </c>
      <c r="E579" s="1191">
        <v>0</v>
      </c>
      <c r="F579" s="1191">
        <v>0</v>
      </c>
      <c r="G579" s="1191">
        <v>0</v>
      </c>
      <c r="H579" s="1197">
        <v>0</v>
      </c>
      <c r="I579" s="1197">
        <v>0</v>
      </c>
      <c r="J579" s="1581">
        <v>0</v>
      </c>
      <c r="K579" s="1192">
        <v>0</v>
      </c>
      <c r="L579" s="1193"/>
      <c r="M579" s="1194"/>
      <c r="N579" s="1194"/>
      <c r="O579" s="1195"/>
    </row>
    <row r="580" spans="1:15" ht="15" customHeight="1" thickBot="1" x14ac:dyDescent="0.25">
      <c r="A580" s="430" t="s">
        <v>939</v>
      </c>
      <c r="B580" s="1181">
        <v>94.5</v>
      </c>
      <c r="C580" s="1181">
        <v>23</v>
      </c>
      <c r="D580" s="1181">
        <v>4</v>
      </c>
      <c r="E580" s="1181">
        <v>5</v>
      </c>
      <c r="F580" s="1181">
        <v>4</v>
      </c>
      <c r="G580" s="1181">
        <v>7.5</v>
      </c>
      <c r="H580" s="1181">
        <v>74</v>
      </c>
      <c r="I580" s="1181">
        <v>108.5</v>
      </c>
      <c r="J580" s="1182">
        <v>493.97</v>
      </c>
      <c r="K580" s="1182">
        <v>6.6752702702702704</v>
      </c>
      <c r="L580" s="1580" t="s">
        <v>985</v>
      </c>
      <c r="M580" s="1184">
        <v>1321000</v>
      </c>
      <c r="N580" s="1184">
        <v>10170924.129227513</v>
      </c>
      <c r="O580" s="536">
        <v>7239286.3353608474</v>
      </c>
    </row>
    <row r="581" spans="1:15" x14ac:dyDescent="0.2">
      <c r="A581" s="7" t="s">
        <v>1904</v>
      </c>
      <c r="B581" s="8"/>
      <c r="C581" s="8"/>
      <c r="D581" s="8"/>
      <c r="E581" s="9"/>
      <c r="F581" s="10"/>
      <c r="G581" s="11"/>
      <c r="H581" s="8"/>
      <c r="I581" s="249"/>
      <c r="J581" s="249"/>
      <c r="K581" s="257"/>
      <c r="L581" s="258"/>
      <c r="M581" s="259"/>
      <c r="N581" s="259"/>
      <c r="O581" s="259"/>
    </row>
    <row r="582" spans="1:15" x14ac:dyDescent="0.2">
      <c r="A582" s="42"/>
      <c r="B582" s="246"/>
      <c r="C582" s="246"/>
      <c r="D582" s="246"/>
      <c r="E582" s="246"/>
      <c r="F582" s="246"/>
      <c r="G582" s="246"/>
      <c r="H582" s="249"/>
      <c r="I582" s="249"/>
      <c r="J582" s="249"/>
      <c r="K582" s="257"/>
      <c r="L582" s="258"/>
      <c r="M582" s="259"/>
      <c r="N582" s="259"/>
      <c r="O582" s="259"/>
    </row>
    <row r="583" spans="1:15" x14ac:dyDescent="0.2">
      <c r="A583" s="260"/>
      <c r="B583" s="246"/>
      <c r="C583" s="246"/>
      <c r="D583" s="246"/>
      <c r="E583" s="246"/>
      <c r="F583" s="246"/>
      <c r="G583" s="246"/>
      <c r="H583" s="249"/>
      <c r="I583" s="249"/>
      <c r="J583" s="249"/>
      <c r="K583" s="257"/>
      <c r="L583" s="258"/>
      <c r="M583" s="259"/>
      <c r="N583" s="259"/>
      <c r="O583" s="259"/>
    </row>
    <row r="584" spans="1:15" x14ac:dyDescent="0.2">
      <c r="A584" s="260"/>
      <c r="B584" s="246"/>
      <c r="C584" s="246"/>
      <c r="D584" s="246"/>
      <c r="E584" s="246"/>
      <c r="F584" s="246"/>
      <c r="G584" s="246"/>
      <c r="H584" s="249"/>
      <c r="I584" s="249"/>
      <c r="J584" s="249"/>
      <c r="K584" s="257"/>
      <c r="L584" s="258"/>
      <c r="M584" s="259"/>
      <c r="N584" s="259"/>
      <c r="O584" s="259"/>
    </row>
    <row r="585" spans="1:15" ht="15" x14ac:dyDescent="0.25">
      <c r="A585" s="3054" t="s">
        <v>1930</v>
      </c>
      <c r="B585" s="3054"/>
      <c r="C585" s="3054"/>
      <c r="D585" s="3054"/>
      <c r="E585" s="3054"/>
      <c r="F585" s="3054"/>
      <c r="G585" s="3054"/>
      <c r="H585" s="3054"/>
      <c r="I585" s="3054"/>
      <c r="J585" s="3054"/>
      <c r="K585" s="3054"/>
      <c r="L585" s="3054"/>
      <c r="M585" s="3054"/>
      <c r="N585" s="3054"/>
      <c r="O585" s="3054"/>
    </row>
    <row r="586" spans="1:15" ht="13.5" thickBot="1" x14ac:dyDescent="0.25">
      <c r="A586" s="8" t="s">
        <v>1832</v>
      </c>
      <c r="B586" s="247"/>
      <c r="C586" s="246"/>
      <c r="D586" s="246"/>
      <c r="E586" s="246"/>
      <c r="F586" s="246"/>
      <c r="G586" s="246"/>
      <c r="H586" s="249"/>
      <c r="I586" s="249"/>
      <c r="J586" s="249"/>
      <c r="K586" s="257"/>
      <c r="L586" s="258"/>
      <c r="M586" s="259"/>
      <c r="N586" s="259"/>
      <c r="O586" s="259"/>
    </row>
    <row r="587" spans="1:15" ht="15" customHeight="1" x14ac:dyDescent="0.2">
      <c r="A587" s="3055" t="s">
        <v>334</v>
      </c>
      <c r="B587" s="3058" t="s">
        <v>1931</v>
      </c>
      <c r="C587" s="3059"/>
      <c r="D587" s="3059"/>
      <c r="E587" s="3059"/>
      <c r="F587" s="3059"/>
      <c r="G587" s="3059"/>
      <c r="H587" s="3059"/>
      <c r="I587" s="3059"/>
      <c r="J587" s="3059"/>
      <c r="K587" s="3059"/>
      <c r="L587" s="3059"/>
      <c r="M587" s="3059"/>
      <c r="N587" s="3059"/>
      <c r="O587" s="3060"/>
    </row>
    <row r="588" spans="1:15" ht="15" customHeight="1" x14ac:dyDescent="0.2">
      <c r="A588" s="3056"/>
      <c r="B588" s="3061" t="s">
        <v>198</v>
      </c>
      <c r="C588" s="3061"/>
      <c r="D588" s="3061"/>
      <c r="E588" s="3061"/>
      <c r="F588" s="3061"/>
      <c r="G588" s="3061"/>
      <c r="H588" s="3061"/>
      <c r="I588" s="3061"/>
      <c r="J588" s="2319"/>
      <c r="K588" s="2319" t="s">
        <v>910</v>
      </c>
      <c r="L588" s="2319"/>
      <c r="M588" s="1172" t="s">
        <v>443</v>
      </c>
      <c r="N588" s="1172" t="s">
        <v>916</v>
      </c>
      <c r="O588" s="1177" t="s">
        <v>916</v>
      </c>
    </row>
    <row r="589" spans="1:15" ht="15" customHeight="1" x14ac:dyDescent="0.2">
      <c r="A589" s="3056"/>
      <c r="B589" s="2319" t="s">
        <v>439</v>
      </c>
      <c r="C589" s="2319"/>
      <c r="D589" s="3052" t="s">
        <v>1873</v>
      </c>
      <c r="E589" s="2319"/>
      <c r="F589" s="2319"/>
      <c r="G589" s="2319" t="s">
        <v>917</v>
      </c>
      <c r="H589" s="2319"/>
      <c r="I589" s="2319" t="s">
        <v>439</v>
      </c>
      <c r="J589" s="2350" t="s">
        <v>918</v>
      </c>
      <c r="K589" s="2350" t="s">
        <v>848</v>
      </c>
      <c r="L589" s="2350" t="s">
        <v>336</v>
      </c>
      <c r="M589" s="1173" t="s">
        <v>919</v>
      </c>
      <c r="N589" s="1173" t="s">
        <v>920</v>
      </c>
      <c r="O589" s="1178" t="s">
        <v>919</v>
      </c>
    </row>
    <row r="590" spans="1:15" ht="15" customHeight="1" x14ac:dyDescent="0.2">
      <c r="A590" s="3056"/>
      <c r="B590" s="2350" t="s">
        <v>922</v>
      </c>
      <c r="C590" s="2350" t="s">
        <v>924</v>
      </c>
      <c r="D590" s="3053"/>
      <c r="E590" s="2350" t="s">
        <v>873</v>
      </c>
      <c r="F590" s="2350" t="s">
        <v>923</v>
      </c>
      <c r="G590" s="2350" t="s">
        <v>925</v>
      </c>
      <c r="H590" s="2350" t="s">
        <v>842</v>
      </c>
      <c r="I590" s="2350" t="s">
        <v>841</v>
      </c>
      <c r="J590" s="2350" t="s">
        <v>926</v>
      </c>
      <c r="K590" s="2350" t="s">
        <v>927</v>
      </c>
      <c r="L590" s="2350" t="s">
        <v>342</v>
      </c>
      <c r="M590" s="1173" t="s">
        <v>928</v>
      </c>
      <c r="N590" s="1173" t="s">
        <v>929</v>
      </c>
      <c r="O590" s="1178" t="s">
        <v>930</v>
      </c>
    </row>
    <row r="591" spans="1:15" ht="15" customHeight="1" thickBot="1" x14ac:dyDescent="0.25">
      <c r="A591" s="3057"/>
      <c r="B591" s="1985">
        <v>44196</v>
      </c>
      <c r="C591" s="2351">
        <v>2021</v>
      </c>
      <c r="D591" s="2351">
        <v>2021</v>
      </c>
      <c r="E591" s="2351">
        <v>2021</v>
      </c>
      <c r="F591" s="2351">
        <v>2021</v>
      </c>
      <c r="G591" s="2351" t="s">
        <v>931</v>
      </c>
      <c r="H591" s="1176">
        <v>2021</v>
      </c>
      <c r="I591" s="1985">
        <v>44561</v>
      </c>
      <c r="J591" s="1985" t="s">
        <v>1932</v>
      </c>
      <c r="K591" s="1985" t="s">
        <v>1932</v>
      </c>
      <c r="L591" s="2351" t="s">
        <v>447</v>
      </c>
      <c r="M591" s="1175" t="s">
        <v>932</v>
      </c>
      <c r="N591" s="1175" t="s">
        <v>933</v>
      </c>
      <c r="O591" s="1179" t="s">
        <v>933</v>
      </c>
    </row>
    <row r="592" spans="1:15" ht="15" customHeight="1" x14ac:dyDescent="0.2">
      <c r="A592" s="1185" t="s">
        <v>358</v>
      </c>
      <c r="B592" s="1180">
        <v>894</v>
      </c>
      <c r="C592" s="1180">
        <v>232.42</v>
      </c>
      <c r="D592" s="1180">
        <v>10.5</v>
      </c>
      <c r="E592" s="1180">
        <v>28.5</v>
      </c>
      <c r="F592" s="1180">
        <v>19.869999999999997</v>
      </c>
      <c r="G592" s="1180">
        <v>303</v>
      </c>
      <c r="H592" s="1180">
        <v>532.13</v>
      </c>
      <c r="I592" s="1180">
        <v>1078.0500000000002</v>
      </c>
      <c r="J592" s="1186">
        <v>4800.6600000000008</v>
      </c>
      <c r="K592" s="1201">
        <v>9.0215924680059398</v>
      </c>
      <c r="L592" s="404"/>
      <c r="M592" s="1188"/>
      <c r="N592" s="1188"/>
      <c r="O592" s="1189"/>
    </row>
    <row r="593" spans="1:15" ht="15" customHeight="1" x14ac:dyDescent="0.2">
      <c r="A593" s="1009" t="s">
        <v>359</v>
      </c>
      <c r="B593" s="1552">
        <v>155</v>
      </c>
      <c r="C593" s="1196">
        <v>12</v>
      </c>
      <c r="D593" s="1196">
        <v>0</v>
      </c>
      <c r="E593" s="1196">
        <v>0</v>
      </c>
      <c r="F593" s="1196">
        <v>0</v>
      </c>
      <c r="G593" s="1196">
        <v>5</v>
      </c>
      <c r="H593" s="1197">
        <v>150</v>
      </c>
      <c r="I593" s="1197">
        <v>167</v>
      </c>
      <c r="J593" s="1198">
        <v>1200</v>
      </c>
      <c r="K593" s="1206">
        <v>8</v>
      </c>
      <c r="L593" s="2137" t="s">
        <v>985</v>
      </c>
      <c r="M593" s="1006">
        <v>1265000</v>
      </c>
      <c r="N593" s="1006">
        <v>11935649.902888888</v>
      </c>
      <c r="O593" s="1200">
        <v>9289787.11888</v>
      </c>
    </row>
    <row r="594" spans="1:15" ht="15" customHeight="1" x14ac:dyDescent="0.2">
      <c r="A594" s="1009" t="s">
        <v>360</v>
      </c>
      <c r="B594" s="1552">
        <v>112</v>
      </c>
      <c r="C594" s="1196">
        <v>23</v>
      </c>
      <c r="D594" s="1196">
        <v>0</v>
      </c>
      <c r="E594" s="1196">
        <v>0</v>
      </c>
      <c r="F594" s="1196">
        <v>0</v>
      </c>
      <c r="G594" s="1196">
        <v>57</v>
      </c>
      <c r="H594" s="1197">
        <v>55</v>
      </c>
      <c r="I594" s="1197">
        <v>135</v>
      </c>
      <c r="J594" s="1198">
        <v>495</v>
      </c>
      <c r="K594" s="1206">
        <v>9</v>
      </c>
      <c r="L594" s="2137" t="s">
        <v>985</v>
      </c>
      <c r="M594" s="1006">
        <v>1265000</v>
      </c>
      <c r="N594" s="1006">
        <v>11935649.902888888</v>
      </c>
      <c r="O594" s="1200">
        <v>9289787.11888</v>
      </c>
    </row>
    <row r="595" spans="1:15" ht="15" customHeight="1" x14ac:dyDescent="0.2">
      <c r="A595" s="1009" t="s">
        <v>361</v>
      </c>
      <c r="B595" s="1552">
        <v>51</v>
      </c>
      <c r="C595" s="1196">
        <v>7</v>
      </c>
      <c r="D595" s="1196">
        <v>2</v>
      </c>
      <c r="E595" s="1196">
        <v>1</v>
      </c>
      <c r="F595" s="1196">
        <v>1</v>
      </c>
      <c r="G595" s="1196">
        <v>8</v>
      </c>
      <c r="H595" s="1197">
        <v>39</v>
      </c>
      <c r="I595" s="1197">
        <v>56</v>
      </c>
      <c r="J595" s="1198">
        <v>195</v>
      </c>
      <c r="K595" s="1206">
        <v>5</v>
      </c>
      <c r="L595" s="2137" t="s">
        <v>985</v>
      </c>
      <c r="M595" s="1006">
        <v>1265000</v>
      </c>
      <c r="N595" s="1006">
        <v>11935649.902888888</v>
      </c>
      <c r="O595" s="1200">
        <v>9289787.11888</v>
      </c>
    </row>
    <row r="596" spans="1:15" ht="15" customHeight="1" x14ac:dyDescent="0.2">
      <c r="A596" s="1009" t="s">
        <v>362</v>
      </c>
      <c r="B596" s="1552">
        <v>28</v>
      </c>
      <c r="C596" s="1196">
        <v>5</v>
      </c>
      <c r="D596" s="1196">
        <v>0</v>
      </c>
      <c r="E596" s="1196">
        <v>5</v>
      </c>
      <c r="F596" s="1196">
        <v>4</v>
      </c>
      <c r="G596" s="1196">
        <v>0</v>
      </c>
      <c r="H596" s="1197">
        <v>19</v>
      </c>
      <c r="I596" s="1197">
        <v>24</v>
      </c>
      <c r="J596" s="1198">
        <v>72.39</v>
      </c>
      <c r="K596" s="1206">
        <v>3.81</v>
      </c>
      <c r="L596" s="2137" t="s">
        <v>985</v>
      </c>
      <c r="M596" s="1006">
        <v>1265000</v>
      </c>
      <c r="N596" s="1006">
        <v>11935649.902888888</v>
      </c>
      <c r="O596" s="1200">
        <v>9289787.11888</v>
      </c>
    </row>
    <row r="597" spans="1:15" ht="15" customHeight="1" x14ac:dyDescent="0.2">
      <c r="A597" s="1009" t="s">
        <v>363</v>
      </c>
      <c r="B597" s="1552">
        <v>91</v>
      </c>
      <c r="C597" s="1196">
        <v>10</v>
      </c>
      <c r="D597" s="1196">
        <v>0</v>
      </c>
      <c r="E597" s="1196">
        <v>0</v>
      </c>
      <c r="F597" s="1196">
        <v>0</v>
      </c>
      <c r="G597" s="1196">
        <v>30</v>
      </c>
      <c r="H597" s="1197">
        <v>61</v>
      </c>
      <c r="I597" s="1197">
        <v>101</v>
      </c>
      <c r="J597" s="1198">
        <v>366</v>
      </c>
      <c r="K597" s="1206">
        <v>6</v>
      </c>
      <c r="L597" s="2137" t="s">
        <v>985</v>
      </c>
      <c r="M597" s="1006">
        <v>1265000</v>
      </c>
      <c r="N597" s="1006">
        <v>11935649.902888888</v>
      </c>
      <c r="O597" s="1200">
        <v>9289787.11888</v>
      </c>
    </row>
    <row r="598" spans="1:15" ht="15" customHeight="1" x14ac:dyDescent="0.2">
      <c r="A598" s="1009" t="s">
        <v>364</v>
      </c>
      <c r="B598" s="1552">
        <v>30.5</v>
      </c>
      <c r="C598" s="1196">
        <v>5</v>
      </c>
      <c r="D598" s="1196">
        <v>0</v>
      </c>
      <c r="E598" s="1196">
        <v>0</v>
      </c>
      <c r="F598" s="1196">
        <v>0</v>
      </c>
      <c r="G598" s="1196">
        <v>2</v>
      </c>
      <c r="H598" s="1197">
        <v>28.5</v>
      </c>
      <c r="I598" s="1197">
        <v>35.5</v>
      </c>
      <c r="J598" s="1198">
        <v>399</v>
      </c>
      <c r="K598" s="1206">
        <v>14</v>
      </c>
      <c r="L598" s="2137" t="s">
        <v>985</v>
      </c>
      <c r="M598" s="1006">
        <v>1265000</v>
      </c>
      <c r="N598" s="1006">
        <v>11935649.902888888</v>
      </c>
      <c r="O598" s="1200">
        <v>9289787.11888</v>
      </c>
    </row>
    <row r="599" spans="1:15" ht="15" customHeight="1" x14ac:dyDescent="0.2">
      <c r="A599" s="1009" t="s">
        <v>934</v>
      </c>
      <c r="B599" s="1552">
        <v>14.5</v>
      </c>
      <c r="C599" s="1196">
        <v>1</v>
      </c>
      <c r="D599" s="1196">
        <v>0</v>
      </c>
      <c r="E599" s="1196">
        <v>0</v>
      </c>
      <c r="F599" s="1196">
        <v>0</v>
      </c>
      <c r="G599" s="1196">
        <v>2</v>
      </c>
      <c r="H599" s="1197">
        <v>12.5</v>
      </c>
      <c r="I599" s="1197">
        <v>15.5</v>
      </c>
      <c r="J599" s="1198">
        <v>100</v>
      </c>
      <c r="K599" s="1206">
        <v>8</v>
      </c>
      <c r="L599" s="2137" t="s">
        <v>985</v>
      </c>
      <c r="M599" s="1006">
        <v>1265000</v>
      </c>
      <c r="N599" s="1006">
        <v>11935649.902888888</v>
      </c>
      <c r="O599" s="1200">
        <v>9289787.11888</v>
      </c>
    </row>
    <row r="600" spans="1:15" ht="15" customHeight="1" x14ac:dyDescent="0.2">
      <c r="A600" s="1009" t="s">
        <v>366</v>
      </c>
      <c r="B600" s="1552">
        <v>0</v>
      </c>
      <c r="C600" s="1196">
        <v>0</v>
      </c>
      <c r="D600" s="1196">
        <v>0</v>
      </c>
      <c r="E600" s="1196">
        <v>0</v>
      </c>
      <c r="F600" s="1196">
        <v>0</v>
      </c>
      <c r="G600" s="1196"/>
      <c r="H600" s="1197">
        <v>0</v>
      </c>
      <c r="I600" s="1197">
        <v>0</v>
      </c>
      <c r="J600" s="1198">
        <v>0</v>
      </c>
      <c r="K600" s="1206">
        <v>0</v>
      </c>
      <c r="L600" s="1199"/>
      <c r="M600" s="1006"/>
      <c r="N600" s="1006"/>
      <c r="O600" s="1200"/>
    </row>
    <row r="601" spans="1:15" ht="15" customHeight="1" x14ac:dyDescent="0.2">
      <c r="A601" s="1009" t="s">
        <v>935</v>
      </c>
      <c r="B601" s="1552">
        <v>30.500000000000004</v>
      </c>
      <c r="C601" s="1196">
        <v>13.5</v>
      </c>
      <c r="D601" s="1196">
        <v>8.5</v>
      </c>
      <c r="E601" s="1196">
        <v>7.5</v>
      </c>
      <c r="F601" s="1196">
        <v>8.8699999999999992</v>
      </c>
      <c r="G601" s="1196">
        <v>2</v>
      </c>
      <c r="H601" s="1197">
        <v>3.6300000000000026</v>
      </c>
      <c r="I601" s="1197">
        <v>27.630000000000003</v>
      </c>
      <c r="J601" s="1198">
        <v>32.670000000000023</v>
      </c>
      <c r="K601" s="1206">
        <v>9</v>
      </c>
      <c r="L601" s="2137" t="s">
        <v>985</v>
      </c>
      <c r="M601" s="1006">
        <v>1265000</v>
      </c>
      <c r="N601" s="1006">
        <v>11935649.902888888</v>
      </c>
      <c r="O601" s="1200">
        <v>9289787.11888</v>
      </c>
    </row>
    <row r="602" spans="1:15" ht="15" customHeight="1" x14ac:dyDescent="0.2">
      <c r="A602" s="1009" t="s">
        <v>368</v>
      </c>
      <c r="B602" s="1552">
        <v>68.5</v>
      </c>
      <c r="C602" s="1196">
        <v>6</v>
      </c>
      <c r="D602" s="1196">
        <v>0</v>
      </c>
      <c r="E602" s="1196">
        <v>0</v>
      </c>
      <c r="F602" s="1196">
        <v>0</v>
      </c>
      <c r="G602" s="1196">
        <v>2</v>
      </c>
      <c r="H602" s="1197">
        <v>66.5</v>
      </c>
      <c r="I602" s="1197">
        <v>74.5</v>
      </c>
      <c r="J602" s="1198">
        <v>798</v>
      </c>
      <c r="K602" s="1206">
        <v>12</v>
      </c>
      <c r="L602" s="2137" t="s">
        <v>985</v>
      </c>
      <c r="M602" s="1006">
        <v>1265000</v>
      </c>
      <c r="N602" s="1006">
        <v>11935649.902888888</v>
      </c>
      <c r="O602" s="1200">
        <v>9289787.11888</v>
      </c>
    </row>
    <row r="603" spans="1:15" ht="15" customHeight="1" x14ac:dyDescent="0.2">
      <c r="A603" s="1009" t="s">
        <v>369</v>
      </c>
      <c r="B603" s="1552">
        <v>20</v>
      </c>
      <c r="C603" s="1196">
        <v>6</v>
      </c>
      <c r="D603" s="1196">
        <v>0</v>
      </c>
      <c r="E603" s="1196">
        <v>1</v>
      </c>
      <c r="F603" s="1196">
        <v>6</v>
      </c>
      <c r="G603" s="1196">
        <v>7</v>
      </c>
      <c r="H603" s="1197">
        <v>6</v>
      </c>
      <c r="I603" s="1197">
        <v>19</v>
      </c>
      <c r="J603" s="1198">
        <v>32.400000000000006</v>
      </c>
      <c r="K603" s="1206">
        <v>5.4</v>
      </c>
      <c r="L603" s="2137" t="s">
        <v>985</v>
      </c>
      <c r="M603" s="1006">
        <v>1265000</v>
      </c>
      <c r="N603" s="1006">
        <v>11935649.902888888</v>
      </c>
      <c r="O603" s="1200">
        <v>9289787.11888</v>
      </c>
    </row>
    <row r="604" spans="1:15" ht="15" customHeight="1" x14ac:dyDescent="0.2">
      <c r="A604" s="1009" t="s">
        <v>936</v>
      </c>
      <c r="B604" s="1552">
        <v>64</v>
      </c>
      <c r="C604" s="1196">
        <v>61</v>
      </c>
      <c r="D604" s="1196">
        <v>0</v>
      </c>
      <c r="E604" s="1196">
        <v>2</v>
      </c>
      <c r="F604" s="1196">
        <v>0</v>
      </c>
      <c r="G604" s="1196">
        <v>11</v>
      </c>
      <c r="H604" s="1197">
        <v>51</v>
      </c>
      <c r="I604" s="1197">
        <v>123</v>
      </c>
      <c r="J604" s="1198">
        <v>765</v>
      </c>
      <c r="K604" s="1206">
        <v>15</v>
      </c>
      <c r="L604" s="2137" t="s">
        <v>985</v>
      </c>
      <c r="M604" s="1006">
        <v>1265000</v>
      </c>
      <c r="N604" s="1006">
        <v>11935649.902888888</v>
      </c>
      <c r="O604" s="1200">
        <v>9289787.11888</v>
      </c>
    </row>
    <row r="605" spans="1:15" ht="15" customHeight="1" x14ac:dyDescent="0.2">
      <c r="A605" s="1009" t="s">
        <v>371</v>
      </c>
      <c r="B605" s="1552">
        <v>4</v>
      </c>
      <c r="C605" s="1196">
        <v>0.7</v>
      </c>
      <c r="D605" s="1196">
        <v>0</v>
      </c>
      <c r="E605" s="1196">
        <v>0</v>
      </c>
      <c r="F605" s="1196">
        <v>0</v>
      </c>
      <c r="G605" s="1196">
        <v>0</v>
      </c>
      <c r="H605" s="1197">
        <v>4</v>
      </c>
      <c r="I605" s="1197">
        <v>4.7</v>
      </c>
      <c r="J605" s="1198">
        <v>31.2</v>
      </c>
      <c r="K605" s="1206">
        <v>7.8</v>
      </c>
      <c r="L605" s="2137" t="s">
        <v>985</v>
      </c>
      <c r="M605" s="1006">
        <v>1265000</v>
      </c>
      <c r="N605" s="1006">
        <v>11935649.902888888</v>
      </c>
      <c r="O605" s="1200">
        <v>9289787.11888</v>
      </c>
    </row>
    <row r="606" spans="1:15" ht="15" customHeight="1" x14ac:dyDescent="0.2">
      <c r="A606" s="1009" t="s">
        <v>372</v>
      </c>
      <c r="B606" s="1552">
        <v>215</v>
      </c>
      <c r="C606" s="1196">
        <v>21.22</v>
      </c>
      <c r="D606" s="1196">
        <v>0</v>
      </c>
      <c r="E606" s="1196">
        <v>12</v>
      </c>
      <c r="F606" s="1196">
        <v>0</v>
      </c>
      <c r="G606" s="1196">
        <v>177</v>
      </c>
      <c r="H606" s="1197">
        <v>26</v>
      </c>
      <c r="I606" s="1197">
        <v>224.22</v>
      </c>
      <c r="J606" s="1198">
        <v>234</v>
      </c>
      <c r="K606" s="1206">
        <v>9</v>
      </c>
      <c r="L606" s="2137" t="s">
        <v>985</v>
      </c>
      <c r="M606" s="1006">
        <v>1265000</v>
      </c>
      <c r="N606" s="1006">
        <v>11935649.902888888</v>
      </c>
      <c r="O606" s="1200">
        <v>9289787.11888</v>
      </c>
    </row>
    <row r="607" spans="1:15" ht="15" customHeight="1" x14ac:dyDescent="0.2">
      <c r="A607" s="1009" t="s">
        <v>373</v>
      </c>
      <c r="B607" s="1552">
        <v>10</v>
      </c>
      <c r="C607" s="1196">
        <v>61</v>
      </c>
      <c r="D607" s="1196">
        <v>0</v>
      </c>
      <c r="E607" s="1196">
        <v>0</v>
      </c>
      <c r="F607" s="1196">
        <v>0</v>
      </c>
      <c r="G607" s="1196">
        <v>0</v>
      </c>
      <c r="H607" s="1197">
        <v>10</v>
      </c>
      <c r="I607" s="1197">
        <v>71</v>
      </c>
      <c r="J607" s="1198">
        <v>80</v>
      </c>
      <c r="K607" s="1206">
        <v>8</v>
      </c>
      <c r="L607" s="2137" t="s">
        <v>985</v>
      </c>
      <c r="M607" s="1006">
        <v>1265000</v>
      </c>
      <c r="N607" s="1006">
        <v>11935649.902888888</v>
      </c>
      <c r="O607" s="1200">
        <v>9289787.11888</v>
      </c>
    </row>
    <row r="608" spans="1:15" ht="15" customHeight="1" x14ac:dyDescent="0.2">
      <c r="A608" s="459" t="s">
        <v>937</v>
      </c>
      <c r="B608" s="1049">
        <v>180.75</v>
      </c>
      <c r="C608" s="1049">
        <v>39</v>
      </c>
      <c r="D608" s="1049">
        <v>1</v>
      </c>
      <c r="E608" s="1049">
        <v>0</v>
      </c>
      <c r="F608" s="1049">
        <v>3</v>
      </c>
      <c r="G608" s="1049">
        <v>19</v>
      </c>
      <c r="H608" s="1049">
        <v>157.75</v>
      </c>
      <c r="I608" s="1049">
        <v>216.75</v>
      </c>
      <c r="J608" s="1201">
        <v>1790.25</v>
      </c>
      <c r="K608" s="1201">
        <v>11.3486529318542</v>
      </c>
      <c r="L608" s="1203"/>
      <c r="M608" s="1043"/>
      <c r="N608" s="460"/>
      <c r="O608" s="461"/>
    </row>
    <row r="609" spans="1:15" ht="15" customHeight="1" x14ac:dyDescent="0.2">
      <c r="A609" s="1009" t="s">
        <v>375</v>
      </c>
      <c r="B609" s="1552">
        <v>68.75</v>
      </c>
      <c r="C609" s="1196">
        <v>14.5</v>
      </c>
      <c r="D609" s="1196">
        <v>0</v>
      </c>
      <c r="E609" s="1196">
        <v>0</v>
      </c>
      <c r="F609" s="1196">
        <v>0</v>
      </c>
      <c r="G609" s="1196">
        <v>10</v>
      </c>
      <c r="H609" s="1197">
        <v>58.75</v>
      </c>
      <c r="I609" s="1197">
        <v>83.25</v>
      </c>
      <c r="J609" s="1198">
        <v>998.75</v>
      </c>
      <c r="K609" s="1206">
        <v>17</v>
      </c>
      <c r="L609" s="2137" t="s">
        <v>985</v>
      </c>
      <c r="M609" s="1006">
        <v>1265000</v>
      </c>
      <c r="N609" s="1006">
        <v>11935649.902888888</v>
      </c>
      <c r="O609" s="1200">
        <v>9289787.11888</v>
      </c>
    </row>
    <row r="610" spans="1:15" ht="15" customHeight="1" x14ac:dyDescent="0.2">
      <c r="A610" s="1009" t="s">
        <v>376</v>
      </c>
      <c r="B610" s="1552">
        <v>24</v>
      </c>
      <c r="C610" s="1196">
        <v>0</v>
      </c>
      <c r="D610" s="1196">
        <v>0</v>
      </c>
      <c r="E610" s="1196">
        <v>0</v>
      </c>
      <c r="F610" s="1196">
        <v>0</v>
      </c>
      <c r="G610" s="1196">
        <v>2</v>
      </c>
      <c r="H610" s="1197">
        <v>22</v>
      </c>
      <c r="I610" s="1197">
        <v>24</v>
      </c>
      <c r="J610" s="1198">
        <v>132</v>
      </c>
      <c r="K610" s="1206">
        <v>6</v>
      </c>
      <c r="L610" s="2137" t="s">
        <v>985</v>
      </c>
      <c r="M610" s="1006">
        <v>1265000</v>
      </c>
      <c r="N610" s="1006">
        <v>11935649.902888888</v>
      </c>
      <c r="O610" s="1200">
        <v>9289787.11888</v>
      </c>
    </row>
    <row r="611" spans="1:15" ht="15" customHeight="1" x14ac:dyDescent="0.2">
      <c r="A611" s="1009" t="s">
        <v>377</v>
      </c>
      <c r="B611" s="1552">
        <v>21</v>
      </c>
      <c r="C611" s="1196">
        <v>5</v>
      </c>
      <c r="D611" s="1196">
        <v>1</v>
      </c>
      <c r="E611" s="1196">
        <v>0</v>
      </c>
      <c r="F611" s="1196">
        <v>3</v>
      </c>
      <c r="G611" s="1196">
        <v>0</v>
      </c>
      <c r="H611" s="1197">
        <v>17</v>
      </c>
      <c r="I611" s="1197">
        <v>23</v>
      </c>
      <c r="J611" s="1198">
        <v>85</v>
      </c>
      <c r="K611" s="1206">
        <v>5</v>
      </c>
      <c r="L611" s="2137" t="s">
        <v>985</v>
      </c>
      <c r="M611" s="1006">
        <v>1265000</v>
      </c>
      <c r="N611" s="1006">
        <v>11935649.902888888</v>
      </c>
      <c r="O611" s="1200">
        <v>9289787.11888</v>
      </c>
    </row>
    <row r="612" spans="1:15" ht="15" customHeight="1" x14ac:dyDescent="0.2">
      <c r="A612" s="1009" t="s">
        <v>378</v>
      </c>
      <c r="B612" s="1552">
        <v>62</v>
      </c>
      <c r="C612" s="1196">
        <v>19</v>
      </c>
      <c r="D612" s="1196">
        <v>0</v>
      </c>
      <c r="E612" s="1196">
        <v>0</v>
      </c>
      <c r="F612" s="1196">
        <v>0</v>
      </c>
      <c r="G612" s="1196">
        <v>7</v>
      </c>
      <c r="H612" s="1197">
        <v>55</v>
      </c>
      <c r="I612" s="1197">
        <v>81</v>
      </c>
      <c r="J612" s="1198">
        <v>544.5</v>
      </c>
      <c r="K612" s="1206">
        <v>9.9</v>
      </c>
      <c r="L612" s="2137" t="s">
        <v>985</v>
      </c>
      <c r="M612" s="1006">
        <v>1265000</v>
      </c>
      <c r="N612" s="1006">
        <v>11935649.902888888</v>
      </c>
      <c r="O612" s="1200">
        <v>9289787.11888</v>
      </c>
    </row>
    <row r="613" spans="1:15" ht="15" customHeight="1" x14ac:dyDescent="0.2">
      <c r="A613" s="1009" t="s">
        <v>379</v>
      </c>
      <c r="B613" s="1552">
        <v>5</v>
      </c>
      <c r="C613" s="1196">
        <v>0.5</v>
      </c>
      <c r="D613" s="1196">
        <v>0</v>
      </c>
      <c r="E613" s="1196">
        <v>0</v>
      </c>
      <c r="F613" s="1196">
        <v>0</v>
      </c>
      <c r="G613" s="1196">
        <v>0</v>
      </c>
      <c r="H613" s="1197">
        <v>5</v>
      </c>
      <c r="I613" s="1197">
        <v>5.5</v>
      </c>
      <c r="J613" s="1198">
        <v>30</v>
      </c>
      <c r="K613" s="1206">
        <v>6</v>
      </c>
      <c r="L613" s="2137" t="s">
        <v>985</v>
      </c>
      <c r="M613" s="1006">
        <v>1265000</v>
      </c>
      <c r="N613" s="1006">
        <v>11935649.902888888</v>
      </c>
      <c r="O613" s="1200">
        <v>9289787.11888</v>
      </c>
    </row>
    <row r="614" spans="1:15" ht="15" customHeight="1" x14ac:dyDescent="0.2">
      <c r="A614" s="1205" t="s">
        <v>380</v>
      </c>
      <c r="B614" s="1049">
        <v>893.5</v>
      </c>
      <c r="C614" s="1049">
        <v>104</v>
      </c>
      <c r="D614" s="1049">
        <v>6.75</v>
      </c>
      <c r="E614" s="1049">
        <v>13.100000000000001</v>
      </c>
      <c r="F614" s="1049">
        <v>3</v>
      </c>
      <c r="G614" s="1049">
        <v>152</v>
      </c>
      <c r="H614" s="1049">
        <v>718.65</v>
      </c>
      <c r="I614" s="1049">
        <v>981.4</v>
      </c>
      <c r="J614" s="1201">
        <v>7901.0249999999996</v>
      </c>
      <c r="K614" s="1201">
        <v>10.994260070966396</v>
      </c>
      <c r="L614" s="1203"/>
      <c r="M614" s="1043"/>
      <c r="N614" s="460"/>
      <c r="O614" s="461"/>
    </row>
    <row r="615" spans="1:15" ht="15" customHeight="1" x14ac:dyDescent="0.2">
      <c r="A615" s="1009" t="s">
        <v>381</v>
      </c>
      <c r="B615" s="1552">
        <v>148</v>
      </c>
      <c r="C615" s="1196">
        <v>25</v>
      </c>
      <c r="D615" s="1196">
        <v>0</v>
      </c>
      <c r="E615" s="1196">
        <v>1</v>
      </c>
      <c r="F615" s="1196">
        <v>0</v>
      </c>
      <c r="G615" s="1196">
        <v>13</v>
      </c>
      <c r="H615" s="1197">
        <v>134</v>
      </c>
      <c r="I615" s="1197">
        <v>172</v>
      </c>
      <c r="J615" s="1198">
        <v>1313.2</v>
      </c>
      <c r="K615" s="1206">
        <v>9.8000000000000007</v>
      </c>
      <c r="L615" s="2137" t="s">
        <v>985</v>
      </c>
      <c r="M615" s="1006">
        <v>1265000</v>
      </c>
      <c r="N615" s="1006">
        <v>11935649.902888888</v>
      </c>
      <c r="O615" s="1200">
        <v>9289787.11888</v>
      </c>
    </row>
    <row r="616" spans="1:15" ht="15" customHeight="1" x14ac:dyDescent="0.2">
      <c r="A616" s="1009" t="s">
        <v>382</v>
      </c>
      <c r="B616" s="1552">
        <v>63</v>
      </c>
      <c r="C616" s="1196">
        <v>5</v>
      </c>
      <c r="D616" s="1196">
        <v>0.75</v>
      </c>
      <c r="E616" s="1196">
        <v>6.1000000000000005</v>
      </c>
      <c r="F616" s="1196">
        <v>0</v>
      </c>
      <c r="G616" s="1196">
        <v>5</v>
      </c>
      <c r="H616" s="1197">
        <v>51.15</v>
      </c>
      <c r="I616" s="1197">
        <v>61.9</v>
      </c>
      <c r="J616" s="1198">
        <v>997.42499999999995</v>
      </c>
      <c r="K616" s="1206">
        <v>19.5</v>
      </c>
      <c r="L616" s="2137" t="s">
        <v>985</v>
      </c>
      <c r="M616" s="1006">
        <v>1265000</v>
      </c>
      <c r="N616" s="1006">
        <v>11935649.902888888</v>
      </c>
      <c r="O616" s="1200">
        <v>9289787.11888</v>
      </c>
    </row>
    <row r="617" spans="1:15" ht="15" customHeight="1" x14ac:dyDescent="0.2">
      <c r="A617" s="1009" t="s">
        <v>383</v>
      </c>
      <c r="B617" s="1552">
        <v>167.5</v>
      </c>
      <c r="C617" s="1196">
        <v>26</v>
      </c>
      <c r="D617" s="1196">
        <v>0</v>
      </c>
      <c r="E617" s="1196">
        <v>3</v>
      </c>
      <c r="F617" s="1196">
        <v>0</v>
      </c>
      <c r="G617" s="1196">
        <v>6</v>
      </c>
      <c r="H617" s="1197">
        <v>158.5</v>
      </c>
      <c r="I617" s="1197">
        <v>190.5</v>
      </c>
      <c r="J617" s="1198">
        <v>1489.9</v>
      </c>
      <c r="K617" s="1206">
        <v>9.4</v>
      </c>
      <c r="L617" s="2137" t="s">
        <v>985</v>
      </c>
      <c r="M617" s="1006">
        <v>1265000</v>
      </c>
      <c r="N617" s="1006">
        <v>11935649.902888888</v>
      </c>
      <c r="O617" s="1200">
        <v>9289787.11888</v>
      </c>
    </row>
    <row r="618" spans="1:15" ht="15" customHeight="1" x14ac:dyDescent="0.2">
      <c r="A618" s="1009" t="s">
        <v>384</v>
      </c>
      <c r="B618" s="1552">
        <v>169</v>
      </c>
      <c r="C618" s="1196">
        <v>18</v>
      </c>
      <c r="D618" s="1196">
        <v>0</v>
      </c>
      <c r="E618" s="1196">
        <v>0</v>
      </c>
      <c r="F618" s="1196">
        <v>2</v>
      </c>
      <c r="G618" s="1196">
        <v>12</v>
      </c>
      <c r="H618" s="1197">
        <v>155</v>
      </c>
      <c r="I618" s="1197">
        <v>185</v>
      </c>
      <c r="J618" s="1198">
        <v>1395</v>
      </c>
      <c r="K618" s="1206">
        <v>9</v>
      </c>
      <c r="L618" s="2137" t="s">
        <v>985</v>
      </c>
      <c r="M618" s="1006">
        <v>1265000</v>
      </c>
      <c r="N618" s="1006">
        <v>11935649.902888888</v>
      </c>
      <c r="O618" s="1200">
        <v>9289787.11888</v>
      </c>
    </row>
    <row r="619" spans="1:15" ht="15" customHeight="1" x14ac:dyDescent="0.2">
      <c r="A619" s="1009" t="s">
        <v>385</v>
      </c>
      <c r="B619" s="1552">
        <v>73</v>
      </c>
      <c r="C619" s="1196">
        <v>0</v>
      </c>
      <c r="D619" s="1196">
        <v>0</v>
      </c>
      <c r="E619" s="1196">
        <v>2</v>
      </c>
      <c r="F619" s="1196">
        <v>0</v>
      </c>
      <c r="G619" s="1196">
        <v>0</v>
      </c>
      <c r="H619" s="1197">
        <v>71</v>
      </c>
      <c r="I619" s="1197">
        <v>71</v>
      </c>
      <c r="J619" s="1198">
        <v>1384.5</v>
      </c>
      <c r="K619" s="1206">
        <v>19.5</v>
      </c>
      <c r="L619" s="2137" t="s">
        <v>985</v>
      </c>
      <c r="M619" s="1006">
        <v>1265000</v>
      </c>
      <c r="N619" s="1006">
        <v>11935649.902888888</v>
      </c>
      <c r="O619" s="1200">
        <v>9289787.11888</v>
      </c>
    </row>
    <row r="620" spans="1:15" ht="15" customHeight="1" x14ac:dyDescent="0.2">
      <c r="A620" s="1009" t="s">
        <v>386</v>
      </c>
      <c r="B620" s="1552">
        <v>99</v>
      </c>
      <c r="C620" s="1196">
        <v>30</v>
      </c>
      <c r="D620" s="1196">
        <v>6</v>
      </c>
      <c r="E620" s="1196">
        <v>1</v>
      </c>
      <c r="F620" s="1196">
        <v>1</v>
      </c>
      <c r="G620" s="1196">
        <v>48</v>
      </c>
      <c r="H620" s="1197">
        <v>43</v>
      </c>
      <c r="I620" s="1197">
        <v>127</v>
      </c>
      <c r="J620" s="1198">
        <v>473</v>
      </c>
      <c r="K620" s="1206">
        <v>11</v>
      </c>
      <c r="L620" s="2137" t="s">
        <v>985</v>
      </c>
      <c r="M620" s="1006">
        <v>1265000</v>
      </c>
      <c r="N620" s="1006">
        <v>11935649.902888888</v>
      </c>
      <c r="O620" s="1200">
        <v>9289787.11888</v>
      </c>
    </row>
    <row r="621" spans="1:15" ht="15" customHeight="1" x14ac:dyDescent="0.2">
      <c r="A621" s="1009" t="s">
        <v>387</v>
      </c>
      <c r="B621" s="1552">
        <v>96</v>
      </c>
      <c r="C621" s="1196">
        <v>0</v>
      </c>
      <c r="D621" s="1196">
        <v>0</v>
      </c>
      <c r="E621" s="1196">
        <v>0</v>
      </c>
      <c r="F621" s="1196">
        <v>0</v>
      </c>
      <c r="G621" s="1196">
        <v>58</v>
      </c>
      <c r="H621" s="1197">
        <v>38</v>
      </c>
      <c r="I621" s="1197">
        <v>96</v>
      </c>
      <c r="J621" s="1198">
        <v>304</v>
      </c>
      <c r="K621" s="1206">
        <v>8</v>
      </c>
      <c r="L621" s="2137" t="s">
        <v>985</v>
      </c>
      <c r="M621" s="1006">
        <v>1265000</v>
      </c>
      <c r="N621" s="1006">
        <v>11935649.902888888</v>
      </c>
      <c r="O621" s="1200">
        <v>9289787.11888</v>
      </c>
    </row>
    <row r="622" spans="1:15" ht="15" customHeight="1" x14ac:dyDescent="0.2">
      <c r="A622" s="1009" t="s">
        <v>388</v>
      </c>
      <c r="B622" s="1552">
        <v>78</v>
      </c>
      <c r="C622" s="1196">
        <v>0</v>
      </c>
      <c r="D622" s="1196">
        <v>0</v>
      </c>
      <c r="E622" s="1196">
        <v>0</v>
      </c>
      <c r="F622" s="1196">
        <v>0</v>
      </c>
      <c r="G622" s="1196">
        <v>10</v>
      </c>
      <c r="H622" s="1197">
        <v>68</v>
      </c>
      <c r="I622" s="1197">
        <v>78</v>
      </c>
      <c r="J622" s="1198">
        <v>544</v>
      </c>
      <c r="K622" s="1206">
        <v>8</v>
      </c>
      <c r="L622" s="2137" t="s">
        <v>985</v>
      </c>
      <c r="M622" s="1006">
        <v>1265000</v>
      </c>
      <c r="N622" s="1006">
        <v>11935649.902888888</v>
      </c>
      <c r="O622" s="1200">
        <v>9289787.11888</v>
      </c>
    </row>
    <row r="623" spans="1:15" ht="15" customHeight="1" x14ac:dyDescent="0.2">
      <c r="A623" s="1205" t="s">
        <v>389</v>
      </c>
      <c r="B623" s="1049">
        <v>264.5</v>
      </c>
      <c r="C623" s="1049">
        <v>69</v>
      </c>
      <c r="D623" s="1049">
        <v>23</v>
      </c>
      <c r="E623" s="1049">
        <v>22.5</v>
      </c>
      <c r="F623" s="1049">
        <v>3</v>
      </c>
      <c r="G623" s="1049">
        <v>22</v>
      </c>
      <c r="H623" s="1049">
        <v>194</v>
      </c>
      <c r="I623" s="1049">
        <v>308</v>
      </c>
      <c r="J623" s="1201">
        <v>1758.5</v>
      </c>
      <c r="K623" s="1201">
        <v>9.0644329896907223</v>
      </c>
      <c r="L623" s="1203"/>
      <c r="M623" s="1043"/>
      <c r="N623" s="460"/>
      <c r="O623" s="461"/>
    </row>
    <row r="624" spans="1:15" ht="15" customHeight="1" x14ac:dyDescent="0.2">
      <c r="A624" s="1009" t="s">
        <v>390</v>
      </c>
      <c r="B624" s="1552">
        <v>78</v>
      </c>
      <c r="C624" s="1196">
        <v>11</v>
      </c>
      <c r="D624" s="1196">
        <v>0</v>
      </c>
      <c r="E624" s="1196">
        <v>0</v>
      </c>
      <c r="F624" s="1196">
        <v>0</v>
      </c>
      <c r="G624" s="1196">
        <v>0</v>
      </c>
      <c r="H624" s="1197">
        <v>78</v>
      </c>
      <c r="I624" s="1197">
        <v>89</v>
      </c>
      <c r="J624" s="1198">
        <v>780</v>
      </c>
      <c r="K624" s="1206">
        <v>10</v>
      </c>
      <c r="L624" s="2137" t="s">
        <v>985</v>
      </c>
      <c r="M624" s="1006">
        <v>1265000</v>
      </c>
      <c r="N624" s="1006">
        <v>11935649.902888888</v>
      </c>
      <c r="O624" s="1200">
        <v>9289787.11888</v>
      </c>
    </row>
    <row r="625" spans="1:15" ht="15" customHeight="1" x14ac:dyDescent="0.2">
      <c r="A625" s="1009" t="s">
        <v>391</v>
      </c>
      <c r="B625" s="1552">
        <v>22</v>
      </c>
      <c r="C625" s="1196">
        <v>11</v>
      </c>
      <c r="D625" s="1196">
        <v>0</v>
      </c>
      <c r="E625" s="1196">
        <v>0</v>
      </c>
      <c r="F625" s="1196">
        <v>0</v>
      </c>
      <c r="G625" s="1196">
        <v>10</v>
      </c>
      <c r="H625" s="1197">
        <v>12</v>
      </c>
      <c r="I625" s="1197">
        <v>33</v>
      </c>
      <c r="J625" s="1198">
        <v>48</v>
      </c>
      <c r="K625" s="1206">
        <v>4</v>
      </c>
      <c r="L625" s="2137" t="s">
        <v>985</v>
      </c>
      <c r="M625" s="1006">
        <v>1265000</v>
      </c>
      <c r="N625" s="1006">
        <v>11935649.902888888</v>
      </c>
      <c r="O625" s="1200">
        <v>9289787.11888</v>
      </c>
    </row>
    <row r="626" spans="1:15" ht="15" customHeight="1" x14ac:dyDescent="0.2">
      <c r="A626" s="1009" t="s">
        <v>392</v>
      </c>
      <c r="B626" s="1552">
        <v>14</v>
      </c>
      <c r="C626" s="1196">
        <v>0</v>
      </c>
      <c r="D626" s="1196">
        <v>0</v>
      </c>
      <c r="E626" s="1196">
        <v>0</v>
      </c>
      <c r="F626" s="1196">
        <v>0</v>
      </c>
      <c r="G626" s="1196">
        <v>3</v>
      </c>
      <c r="H626" s="1197">
        <v>11</v>
      </c>
      <c r="I626" s="1197">
        <v>14</v>
      </c>
      <c r="J626" s="1198">
        <v>99</v>
      </c>
      <c r="K626" s="1206">
        <v>9</v>
      </c>
      <c r="L626" s="2137" t="s">
        <v>985</v>
      </c>
      <c r="M626" s="1006">
        <v>1265000</v>
      </c>
      <c r="N626" s="1006">
        <v>11935649.902888888</v>
      </c>
      <c r="O626" s="1200">
        <v>9289787.11888</v>
      </c>
    </row>
    <row r="627" spans="1:15" ht="15" customHeight="1" x14ac:dyDescent="0.2">
      <c r="A627" s="1009" t="s">
        <v>393</v>
      </c>
      <c r="B627" s="1552">
        <v>23</v>
      </c>
      <c r="C627" s="1196">
        <v>22</v>
      </c>
      <c r="D627" s="1196">
        <v>0</v>
      </c>
      <c r="E627" s="1196">
        <v>0</v>
      </c>
      <c r="F627" s="1196">
        <v>0</v>
      </c>
      <c r="G627" s="1196">
        <v>0</v>
      </c>
      <c r="H627" s="1197">
        <v>23</v>
      </c>
      <c r="I627" s="1197">
        <v>45</v>
      </c>
      <c r="J627" s="1198">
        <v>230</v>
      </c>
      <c r="K627" s="1206">
        <v>10</v>
      </c>
      <c r="L627" s="2137" t="s">
        <v>985</v>
      </c>
      <c r="M627" s="1006">
        <v>1265000</v>
      </c>
      <c r="N627" s="1006">
        <v>11935649.902888888</v>
      </c>
      <c r="O627" s="1200">
        <v>9289787.11888</v>
      </c>
    </row>
    <row r="628" spans="1:15" ht="15" customHeight="1" x14ac:dyDescent="0.2">
      <c r="A628" s="1009" t="s">
        <v>394</v>
      </c>
      <c r="B628" s="1552">
        <v>16</v>
      </c>
      <c r="C628" s="1196">
        <v>2</v>
      </c>
      <c r="D628" s="1196">
        <v>0</v>
      </c>
      <c r="E628" s="1196">
        <v>1</v>
      </c>
      <c r="F628" s="1196">
        <v>0</v>
      </c>
      <c r="G628" s="1196">
        <v>5</v>
      </c>
      <c r="H628" s="1197">
        <v>10</v>
      </c>
      <c r="I628" s="1197">
        <v>17</v>
      </c>
      <c r="J628" s="1198">
        <v>100</v>
      </c>
      <c r="K628" s="1206">
        <v>10</v>
      </c>
      <c r="L628" s="2137" t="s">
        <v>985</v>
      </c>
      <c r="M628" s="1006">
        <v>1265000</v>
      </c>
      <c r="N628" s="1006">
        <v>11935649.902888888</v>
      </c>
      <c r="O628" s="1200">
        <v>9289787.11888</v>
      </c>
    </row>
    <row r="629" spans="1:15" ht="15" customHeight="1" x14ac:dyDescent="0.2">
      <c r="A629" s="1009" t="s">
        <v>395</v>
      </c>
      <c r="B629" s="1552">
        <v>2.5</v>
      </c>
      <c r="C629" s="1196">
        <v>0</v>
      </c>
      <c r="D629" s="1196">
        <v>0</v>
      </c>
      <c r="E629" s="1196">
        <v>0</v>
      </c>
      <c r="F629" s="1196">
        <v>0</v>
      </c>
      <c r="G629" s="1196">
        <v>1</v>
      </c>
      <c r="H629" s="1197">
        <v>1.5</v>
      </c>
      <c r="I629" s="1197">
        <v>2.5</v>
      </c>
      <c r="J629" s="1198">
        <v>12</v>
      </c>
      <c r="K629" s="1206">
        <v>8</v>
      </c>
      <c r="L629" s="2137" t="s">
        <v>985</v>
      </c>
      <c r="M629" s="1006">
        <v>1265000</v>
      </c>
      <c r="N629" s="1006">
        <v>11935649.902888888</v>
      </c>
      <c r="O629" s="1200">
        <v>9289787.11888</v>
      </c>
    </row>
    <row r="630" spans="1:15" ht="15" customHeight="1" x14ac:dyDescent="0.2">
      <c r="A630" s="1009" t="s">
        <v>396</v>
      </c>
      <c r="B630" s="1552">
        <v>61</v>
      </c>
      <c r="C630" s="1196">
        <v>20</v>
      </c>
      <c r="D630" s="1196">
        <v>20</v>
      </c>
      <c r="E630" s="1196">
        <v>10</v>
      </c>
      <c r="F630" s="1196">
        <v>3</v>
      </c>
      <c r="G630" s="1196">
        <v>0</v>
      </c>
      <c r="H630" s="1197">
        <v>28</v>
      </c>
      <c r="I630" s="1197">
        <v>68</v>
      </c>
      <c r="J630" s="1198">
        <v>210</v>
      </c>
      <c r="K630" s="1206">
        <v>7.5</v>
      </c>
      <c r="L630" s="2137" t="s">
        <v>985</v>
      </c>
      <c r="M630" s="1006">
        <v>1265000</v>
      </c>
      <c r="N630" s="1006">
        <v>11935649.902888888</v>
      </c>
      <c r="O630" s="1200">
        <v>9289787.11888</v>
      </c>
    </row>
    <row r="631" spans="1:15" ht="15" customHeight="1" x14ac:dyDescent="0.2">
      <c r="A631" s="1009" t="s">
        <v>938</v>
      </c>
      <c r="B631" s="1552">
        <v>8.5</v>
      </c>
      <c r="C631" s="1196">
        <v>3</v>
      </c>
      <c r="D631" s="1196">
        <v>0</v>
      </c>
      <c r="E631" s="1196">
        <v>0</v>
      </c>
      <c r="F631" s="1196">
        <v>0</v>
      </c>
      <c r="G631" s="1196">
        <v>0</v>
      </c>
      <c r="H631" s="1197">
        <v>8.5</v>
      </c>
      <c r="I631" s="1197">
        <v>11.5</v>
      </c>
      <c r="J631" s="1198">
        <v>59.5</v>
      </c>
      <c r="K631" s="1206">
        <v>7</v>
      </c>
      <c r="L631" s="2137" t="s">
        <v>985</v>
      </c>
      <c r="M631" s="1006">
        <v>1265000</v>
      </c>
      <c r="N631" s="1006">
        <v>11935649.902888888</v>
      </c>
      <c r="O631" s="1200">
        <v>9289787.11888</v>
      </c>
    </row>
    <row r="632" spans="1:15" ht="15" customHeight="1" thickBot="1" x14ac:dyDescent="0.25">
      <c r="A632" s="1190" t="s">
        <v>398</v>
      </c>
      <c r="B632" s="1591">
        <v>39.5</v>
      </c>
      <c r="C632" s="1191">
        <v>0</v>
      </c>
      <c r="D632" s="1191">
        <v>3</v>
      </c>
      <c r="E632" s="1191">
        <v>11.5</v>
      </c>
      <c r="F632" s="1191">
        <v>0</v>
      </c>
      <c r="G632" s="1196">
        <v>3</v>
      </c>
      <c r="H632" s="1197">
        <v>22</v>
      </c>
      <c r="I632" s="1197">
        <v>28</v>
      </c>
      <c r="J632" s="1581">
        <v>220</v>
      </c>
      <c r="K632" s="1796">
        <v>10</v>
      </c>
      <c r="L632" s="2137" t="s">
        <v>985</v>
      </c>
      <c r="M632" s="1006">
        <v>1265000</v>
      </c>
      <c r="N632" s="1006">
        <v>11935649.902888888</v>
      </c>
      <c r="O632" s="1200">
        <v>9289787.11888</v>
      </c>
    </row>
    <row r="633" spans="1:15" ht="15" customHeight="1" thickBot="1" x14ac:dyDescent="0.25">
      <c r="A633" s="430" t="s">
        <v>939</v>
      </c>
      <c r="B633" s="1181">
        <v>2232.75</v>
      </c>
      <c r="C633" s="1181">
        <v>444.41999999999996</v>
      </c>
      <c r="D633" s="1181">
        <v>41.25</v>
      </c>
      <c r="E633" s="1181">
        <v>64.099999999999994</v>
      </c>
      <c r="F633" s="1181">
        <v>28.869999999999997</v>
      </c>
      <c r="G633" s="1181">
        <v>496</v>
      </c>
      <c r="H633" s="1181">
        <v>1602.53</v>
      </c>
      <c r="I633" s="1181">
        <v>2584.2000000000003</v>
      </c>
      <c r="J633" s="1182">
        <v>16250.435000000001</v>
      </c>
      <c r="K633" s="1182">
        <v>10.140487229568246</v>
      </c>
      <c r="L633" s="1580" t="s">
        <v>985</v>
      </c>
      <c r="M633" s="1184">
        <v>1265000.0000000002</v>
      </c>
      <c r="N633" s="1184">
        <v>11935649.902888887</v>
      </c>
      <c r="O633" s="536">
        <v>9289787.1188800018</v>
      </c>
    </row>
    <row r="634" spans="1:15" x14ac:dyDescent="0.2">
      <c r="A634" s="7" t="s">
        <v>1904</v>
      </c>
      <c r="B634" s="8"/>
      <c r="C634" s="8"/>
      <c r="D634" s="8"/>
      <c r="E634" s="9"/>
      <c r="F634" s="10"/>
      <c r="G634" s="11"/>
      <c r="H634" s="8"/>
      <c r="I634" s="249"/>
      <c r="J634" s="249"/>
      <c r="K634" s="257"/>
      <c r="L634" s="258"/>
      <c r="M634" s="259"/>
      <c r="N634" s="259"/>
      <c r="O634" s="259"/>
    </row>
    <row r="635" spans="1:15" x14ac:dyDescent="0.2">
      <c r="A635" s="42"/>
      <c r="B635" s="246"/>
      <c r="C635" s="246"/>
      <c r="D635" s="246"/>
      <c r="E635" s="246"/>
      <c r="F635" s="246"/>
      <c r="G635" s="246"/>
      <c r="H635" s="249"/>
      <c r="I635" s="249"/>
      <c r="J635" s="249"/>
      <c r="K635" s="257"/>
      <c r="L635" s="258"/>
      <c r="M635" s="259"/>
      <c r="N635" s="259"/>
      <c r="O635" s="259"/>
    </row>
    <row r="636" spans="1:15" x14ac:dyDescent="0.2">
      <c r="A636" s="260"/>
      <c r="B636" s="246"/>
      <c r="C636" s="246"/>
      <c r="D636" s="246"/>
      <c r="E636" s="246"/>
      <c r="F636" s="246"/>
      <c r="G636" s="246"/>
      <c r="H636" s="249"/>
      <c r="I636" s="249"/>
      <c r="J636" s="249"/>
      <c r="K636" s="257"/>
      <c r="L636" s="258"/>
      <c r="M636" s="259"/>
      <c r="N636" s="259"/>
      <c r="O636" s="259"/>
    </row>
    <row r="637" spans="1:15" x14ac:dyDescent="0.2">
      <c r="A637" s="260"/>
      <c r="B637" s="246"/>
      <c r="C637" s="246"/>
      <c r="D637" s="246"/>
      <c r="E637" s="246"/>
      <c r="F637" s="246"/>
      <c r="G637" s="246"/>
      <c r="H637" s="249"/>
      <c r="I637" s="249"/>
      <c r="J637" s="249"/>
      <c r="K637" s="257"/>
      <c r="L637" s="258"/>
      <c r="M637" s="259"/>
      <c r="N637" s="259"/>
      <c r="O637" s="259"/>
    </row>
    <row r="638" spans="1:15" ht="15" x14ac:dyDescent="0.25">
      <c r="A638" s="3054" t="s">
        <v>1930</v>
      </c>
      <c r="B638" s="3054"/>
      <c r="C638" s="3054"/>
      <c r="D638" s="3054"/>
      <c r="E638" s="3054"/>
      <c r="F638" s="3054"/>
      <c r="G638" s="3054"/>
      <c r="H638" s="3054"/>
      <c r="I638" s="3054"/>
      <c r="J638" s="3054"/>
      <c r="K638" s="3054"/>
      <c r="L638" s="3054"/>
      <c r="M638" s="3054"/>
      <c r="N638" s="3054"/>
      <c r="O638" s="3054"/>
    </row>
    <row r="639" spans="1:15" ht="13.5" thickBot="1" x14ac:dyDescent="0.25">
      <c r="A639" s="263" t="s">
        <v>944</v>
      </c>
      <c r="B639" s="263"/>
      <c r="C639" s="259"/>
      <c r="D639" s="259"/>
      <c r="E639" s="259"/>
      <c r="F639" s="259"/>
      <c r="G639" s="259"/>
      <c r="H639" s="257"/>
      <c r="I639" s="257"/>
      <c r="J639" s="257"/>
      <c r="K639" s="257"/>
      <c r="L639" s="258"/>
      <c r="M639" s="259"/>
      <c r="N639" s="259"/>
      <c r="O639" s="259"/>
    </row>
    <row r="640" spans="1:15" ht="15" customHeight="1" x14ac:dyDescent="0.2">
      <c r="A640" s="3055" t="s">
        <v>334</v>
      </c>
      <c r="B640" s="3058" t="s">
        <v>1931</v>
      </c>
      <c r="C640" s="3059"/>
      <c r="D640" s="3059"/>
      <c r="E640" s="3059"/>
      <c r="F640" s="3059"/>
      <c r="G640" s="3059"/>
      <c r="H640" s="3059"/>
      <c r="I640" s="3059"/>
      <c r="J640" s="3059"/>
      <c r="K640" s="3059"/>
      <c r="L640" s="3059"/>
      <c r="M640" s="3059"/>
      <c r="N640" s="3059"/>
      <c r="O640" s="3060"/>
    </row>
    <row r="641" spans="1:15" ht="15" customHeight="1" x14ac:dyDescent="0.2">
      <c r="A641" s="3056"/>
      <c r="B641" s="3061" t="s">
        <v>198</v>
      </c>
      <c r="C641" s="3061"/>
      <c r="D641" s="3061"/>
      <c r="E641" s="3061"/>
      <c r="F641" s="3061"/>
      <c r="G641" s="3061"/>
      <c r="H641" s="3061"/>
      <c r="I641" s="3061"/>
      <c r="J641" s="2319"/>
      <c r="K641" s="2319" t="s">
        <v>910</v>
      </c>
      <c r="L641" s="2319"/>
      <c r="M641" s="1172" t="s">
        <v>443</v>
      </c>
      <c r="N641" s="1172" t="s">
        <v>916</v>
      </c>
      <c r="O641" s="1177" t="s">
        <v>916</v>
      </c>
    </row>
    <row r="642" spans="1:15" ht="15" customHeight="1" x14ac:dyDescent="0.2">
      <c r="A642" s="3056"/>
      <c r="B642" s="2319" t="s">
        <v>439</v>
      </c>
      <c r="C642" s="2319"/>
      <c r="D642" s="3052" t="s">
        <v>1873</v>
      </c>
      <c r="E642" s="2319"/>
      <c r="F642" s="2319"/>
      <c r="G642" s="2319" t="s">
        <v>917</v>
      </c>
      <c r="H642" s="2319"/>
      <c r="I642" s="2319" t="s">
        <v>439</v>
      </c>
      <c r="J642" s="2350" t="s">
        <v>918</v>
      </c>
      <c r="K642" s="2350" t="s">
        <v>848</v>
      </c>
      <c r="L642" s="2350" t="s">
        <v>336</v>
      </c>
      <c r="M642" s="1173" t="s">
        <v>919</v>
      </c>
      <c r="N642" s="1173" t="s">
        <v>920</v>
      </c>
      <c r="O642" s="1178" t="s">
        <v>919</v>
      </c>
    </row>
    <row r="643" spans="1:15" ht="15" customHeight="1" x14ac:dyDescent="0.2">
      <c r="A643" s="3056"/>
      <c r="B643" s="2350" t="s">
        <v>922</v>
      </c>
      <c r="C643" s="2350" t="s">
        <v>924</v>
      </c>
      <c r="D643" s="3053"/>
      <c r="E643" s="2350" t="s">
        <v>873</v>
      </c>
      <c r="F643" s="2350" t="s">
        <v>923</v>
      </c>
      <c r="G643" s="2350" t="s">
        <v>925</v>
      </c>
      <c r="H643" s="2350" t="s">
        <v>842</v>
      </c>
      <c r="I643" s="2350" t="s">
        <v>841</v>
      </c>
      <c r="J643" s="2350" t="s">
        <v>926</v>
      </c>
      <c r="K643" s="2350" t="s">
        <v>927</v>
      </c>
      <c r="L643" s="2350" t="s">
        <v>342</v>
      </c>
      <c r="M643" s="1173" t="s">
        <v>928</v>
      </c>
      <c r="N643" s="1173" t="s">
        <v>929</v>
      </c>
      <c r="O643" s="1178" t="s">
        <v>930</v>
      </c>
    </row>
    <row r="644" spans="1:15" ht="15" customHeight="1" thickBot="1" x14ac:dyDescent="0.25">
      <c r="A644" s="3057"/>
      <c r="B644" s="1985">
        <v>44196</v>
      </c>
      <c r="C644" s="2351">
        <v>2021</v>
      </c>
      <c r="D644" s="2351">
        <v>2021</v>
      </c>
      <c r="E644" s="2351">
        <v>2021</v>
      </c>
      <c r="F644" s="2351">
        <v>2021</v>
      </c>
      <c r="G644" s="2351" t="s">
        <v>931</v>
      </c>
      <c r="H644" s="1176">
        <v>2021</v>
      </c>
      <c r="I644" s="1985">
        <v>44561</v>
      </c>
      <c r="J644" s="1985" t="s">
        <v>1932</v>
      </c>
      <c r="K644" s="1985" t="s">
        <v>1932</v>
      </c>
      <c r="L644" s="2351" t="s">
        <v>447</v>
      </c>
      <c r="M644" s="1175" t="s">
        <v>932</v>
      </c>
      <c r="N644" s="1175" t="s">
        <v>933</v>
      </c>
      <c r="O644" s="1179" t="s">
        <v>933</v>
      </c>
    </row>
    <row r="645" spans="1:15" ht="15" customHeight="1" x14ac:dyDescent="0.2">
      <c r="A645" s="1185" t="s">
        <v>358</v>
      </c>
      <c r="B645" s="1180">
        <v>256.39999999999998</v>
      </c>
      <c r="C645" s="1180">
        <v>51.125</v>
      </c>
      <c r="D645" s="1180">
        <v>8</v>
      </c>
      <c r="E645" s="1180">
        <v>9</v>
      </c>
      <c r="F645" s="1180">
        <v>14</v>
      </c>
      <c r="G645" s="1180">
        <v>13</v>
      </c>
      <c r="H645" s="1180">
        <v>195.4</v>
      </c>
      <c r="I645" s="1180">
        <v>267.52499999999998</v>
      </c>
      <c r="J645" s="1186">
        <v>1709.72</v>
      </c>
      <c r="K645" s="1590">
        <v>8.7498464687819855</v>
      </c>
      <c r="L645" s="404"/>
      <c r="M645" s="1188"/>
      <c r="N645" s="1188"/>
      <c r="O645" s="1189"/>
    </row>
    <row r="646" spans="1:15" ht="15" customHeight="1" x14ac:dyDescent="0.2">
      <c r="A646" s="1009" t="s">
        <v>359</v>
      </c>
      <c r="B646" s="1196">
        <v>18.5</v>
      </c>
      <c r="C646" s="1196">
        <v>16</v>
      </c>
      <c r="D646" s="1196">
        <v>3</v>
      </c>
      <c r="E646" s="1196">
        <v>3</v>
      </c>
      <c r="F646" s="1196">
        <v>2</v>
      </c>
      <c r="G646" s="1196">
        <v>0</v>
      </c>
      <c r="H646" s="1197">
        <v>10.5</v>
      </c>
      <c r="I646" s="1197">
        <v>29.5</v>
      </c>
      <c r="J646" s="1198">
        <v>63</v>
      </c>
      <c r="K646" s="1206">
        <v>6</v>
      </c>
      <c r="L646" s="2137" t="s">
        <v>985</v>
      </c>
      <c r="M646" s="1006">
        <v>1750000</v>
      </c>
      <c r="N646" s="1006">
        <v>17414960.161666669</v>
      </c>
      <c r="O646" s="1200">
        <v>8330112.6446000012</v>
      </c>
    </row>
    <row r="647" spans="1:15" ht="15" customHeight="1" x14ac:dyDescent="0.2">
      <c r="A647" s="1009" t="s">
        <v>360</v>
      </c>
      <c r="B647" s="1196">
        <v>0</v>
      </c>
      <c r="C647" s="1196">
        <v>0</v>
      </c>
      <c r="D647" s="1196">
        <v>0</v>
      </c>
      <c r="E647" s="1196">
        <v>0</v>
      </c>
      <c r="F647" s="1196">
        <v>0</v>
      </c>
      <c r="G647" s="1196">
        <v>0</v>
      </c>
      <c r="H647" s="1197">
        <v>0</v>
      </c>
      <c r="I647" s="1197">
        <v>0</v>
      </c>
      <c r="J647" s="1198">
        <v>0</v>
      </c>
      <c r="K647" s="1206">
        <v>0</v>
      </c>
      <c r="L647" s="1199"/>
      <c r="M647" s="1006"/>
      <c r="N647" s="1006"/>
      <c r="O647" s="1200"/>
    </row>
    <row r="648" spans="1:15" ht="15" customHeight="1" x14ac:dyDescent="0.2">
      <c r="A648" s="1009" t="s">
        <v>361</v>
      </c>
      <c r="B648" s="1196">
        <v>19</v>
      </c>
      <c r="C648" s="1196">
        <v>2</v>
      </c>
      <c r="D648" s="1196">
        <v>3</v>
      </c>
      <c r="E648" s="1196">
        <v>3</v>
      </c>
      <c r="F648" s="1196">
        <v>1</v>
      </c>
      <c r="G648" s="1196">
        <v>5</v>
      </c>
      <c r="H648" s="1197">
        <v>7</v>
      </c>
      <c r="I648" s="1197">
        <v>17</v>
      </c>
      <c r="J648" s="1198">
        <v>56</v>
      </c>
      <c r="K648" s="1206">
        <v>8</v>
      </c>
      <c r="L648" s="2137" t="s">
        <v>985</v>
      </c>
      <c r="M648" s="1006">
        <v>1750000</v>
      </c>
      <c r="N648" s="1006">
        <v>17414960.161666669</v>
      </c>
      <c r="O648" s="1200">
        <v>8330112.6446000012</v>
      </c>
    </row>
    <row r="649" spans="1:15" ht="15" customHeight="1" x14ac:dyDescent="0.2">
      <c r="A649" s="1009" t="s">
        <v>362</v>
      </c>
      <c r="B649" s="1196">
        <v>7.5</v>
      </c>
      <c r="C649" s="1196">
        <v>1</v>
      </c>
      <c r="D649" s="1196">
        <v>0</v>
      </c>
      <c r="E649" s="1196">
        <v>0</v>
      </c>
      <c r="F649" s="1196">
        <v>0</v>
      </c>
      <c r="G649" s="1196">
        <v>0</v>
      </c>
      <c r="H649" s="1197">
        <v>7.5</v>
      </c>
      <c r="I649" s="1197">
        <v>8.5</v>
      </c>
      <c r="J649" s="1198">
        <v>60</v>
      </c>
      <c r="K649" s="1206">
        <v>8</v>
      </c>
      <c r="L649" s="2137" t="s">
        <v>985</v>
      </c>
      <c r="M649" s="1006">
        <v>1750000</v>
      </c>
      <c r="N649" s="1006">
        <v>17414960.161666669</v>
      </c>
      <c r="O649" s="1200">
        <v>8330112.6446000012</v>
      </c>
    </row>
    <row r="650" spans="1:15" ht="15" customHeight="1" x14ac:dyDescent="0.2">
      <c r="A650" s="1009" t="s">
        <v>363</v>
      </c>
      <c r="B650" s="1196">
        <v>54</v>
      </c>
      <c r="C650" s="1196">
        <v>2</v>
      </c>
      <c r="D650" s="1196">
        <v>0</v>
      </c>
      <c r="E650" s="1196">
        <v>0</v>
      </c>
      <c r="F650" s="1196">
        <v>10</v>
      </c>
      <c r="G650" s="1196">
        <v>0</v>
      </c>
      <c r="H650" s="1197">
        <v>52</v>
      </c>
      <c r="I650" s="1197">
        <v>54</v>
      </c>
      <c r="J650" s="1198">
        <v>338</v>
      </c>
      <c r="K650" s="1206">
        <v>6.5</v>
      </c>
      <c r="L650" s="2137" t="s">
        <v>985</v>
      </c>
      <c r="M650" s="1006">
        <v>1750000</v>
      </c>
      <c r="N650" s="1006">
        <v>17414960.161666669</v>
      </c>
      <c r="O650" s="1200">
        <v>8330112.6446000012</v>
      </c>
    </row>
    <row r="651" spans="1:15" ht="15" customHeight="1" x14ac:dyDescent="0.2">
      <c r="A651" s="1009" t="s">
        <v>364</v>
      </c>
      <c r="B651" s="1196">
        <v>4</v>
      </c>
      <c r="C651" s="1196">
        <v>2</v>
      </c>
      <c r="D651" s="1196">
        <v>0</v>
      </c>
      <c r="E651" s="1196">
        <v>0</v>
      </c>
      <c r="F651" s="1196">
        <v>0</v>
      </c>
      <c r="G651" s="1196">
        <v>0</v>
      </c>
      <c r="H651" s="1197">
        <v>4</v>
      </c>
      <c r="I651" s="1197">
        <v>6</v>
      </c>
      <c r="J651" s="1198">
        <v>56</v>
      </c>
      <c r="K651" s="1206">
        <v>14</v>
      </c>
      <c r="L651" s="2137" t="s">
        <v>985</v>
      </c>
      <c r="M651" s="1006">
        <v>1750000</v>
      </c>
      <c r="N651" s="1006">
        <v>17414960.161666669</v>
      </c>
      <c r="O651" s="1200">
        <v>8330112.6446000012</v>
      </c>
    </row>
    <row r="652" spans="1:15" ht="15" customHeight="1" x14ac:dyDescent="0.2">
      <c r="A652" s="1009" t="s">
        <v>934</v>
      </c>
      <c r="B652" s="1196">
        <v>0</v>
      </c>
      <c r="C652" s="1196">
        <v>0</v>
      </c>
      <c r="D652" s="1196">
        <v>0</v>
      </c>
      <c r="E652" s="1196">
        <v>0</v>
      </c>
      <c r="F652" s="1196">
        <v>0</v>
      </c>
      <c r="G652" s="1196">
        <v>0</v>
      </c>
      <c r="H652" s="1197">
        <v>0</v>
      </c>
      <c r="I652" s="1197">
        <v>0</v>
      </c>
      <c r="J652" s="1198">
        <v>0</v>
      </c>
      <c r="K652" s="1206">
        <v>0</v>
      </c>
      <c r="L652" s="1199"/>
      <c r="M652" s="1006"/>
      <c r="N652" s="1006"/>
      <c r="O652" s="1200"/>
    </row>
    <row r="653" spans="1:15" ht="15" customHeight="1" x14ac:dyDescent="0.2">
      <c r="A653" s="1009" t="s">
        <v>366</v>
      </c>
      <c r="B653" s="1196">
        <v>6.8999999999999995</v>
      </c>
      <c r="C653" s="1196">
        <v>0</v>
      </c>
      <c r="D653" s="1196">
        <v>0</v>
      </c>
      <c r="E653" s="1196">
        <v>2</v>
      </c>
      <c r="F653" s="1196">
        <v>0</v>
      </c>
      <c r="G653" s="1196">
        <v>0</v>
      </c>
      <c r="H653" s="1197">
        <v>4.8999999999999995</v>
      </c>
      <c r="I653" s="1197">
        <v>4.8999999999999995</v>
      </c>
      <c r="J653" s="1198">
        <v>39.199999999999996</v>
      </c>
      <c r="K653" s="1206">
        <v>8</v>
      </c>
      <c r="L653" s="2137" t="s">
        <v>985</v>
      </c>
      <c r="M653" s="1006">
        <v>1750000</v>
      </c>
      <c r="N653" s="1006">
        <v>17414960.161666669</v>
      </c>
      <c r="O653" s="1200">
        <v>8330112.6446000012</v>
      </c>
    </row>
    <row r="654" spans="1:15" ht="15" customHeight="1" x14ac:dyDescent="0.2">
      <c r="A654" s="1009" t="s">
        <v>935</v>
      </c>
      <c r="B654" s="1196">
        <v>20</v>
      </c>
      <c r="C654" s="1196">
        <v>3</v>
      </c>
      <c r="D654" s="1196">
        <v>2</v>
      </c>
      <c r="E654" s="1196">
        <v>1</v>
      </c>
      <c r="F654" s="1196">
        <v>1</v>
      </c>
      <c r="G654" s="1196">
        <v>0</v>
      </c>
      <c r="H654" s="1197">
        <v>16</v>
      </c>
      <c r="I654" s="1197">
        <v>21</v>
      </c>
      <c r="J654" s="1198">
        <v>87.52</v>
      </c>
      <c r="K654" s="1206">
        <v>5.47</v>
      </c>
      <c r="L654" s="2137" t="s">
        <v>985</v>
      </c>
      <c r="M654" s="1006">
        <v>1750000</v>
      </c>
      <c r="N654" s="1006">
        <v>17414960.161666669</v>
      </c>
      <c r="O654" s="1200">
        <v>8330112.6446000012</v>
      </c>
    </row>
    <row r="655" spans="1:15" ht="15" customHeight="1" x14ac:dyDescent="0.2">
      <c r="A655" s="1009" t="s">
        <v>368</v>
      </c>
      <c r="B655" s="1196">
        <v>116</v>
      </c>
      <c r="C655" s="1196">
        <v>25</v>
      </c>
      <c r="D655" s="1196">
        <v>0</v>
      </c>
      <c r="E655" s="1196">
        <v>0</v>
      </c>
      <c r="F655" s="1196">
        <v>0</v>
      </c>
      <c r="G655" s="1196">
        <v>8</v>
      </c>
      <c r="H655" s="1197">
        <v>83</v>
      </c>
      <c r="I655" s="1197">
        <v>116</v>
      </c>
      <c r="J655" s="1198">
        <v>954.5</v>
      </c>
      <c r="K655" s="1206">
        <v>11.5</v>
      </c>
      <c r="L655" s="2137" t="s">
        <v>985</v>
      </c>
      <c r="M655" s="1006">
        <v>1750000</v>
      </c>
      <c r="N655" s="1006">
        <v>17414960.161666669</v>
      </c>
      <c r="O655" s="1200">
        <v>8330112.6446000012</v>
      </c>
    </row>
    <row r="656" spans="1:15" ht="15" customHeight="1" x14ac:dyDescent="0.2">
      <c r="A656" s="1009" t="s">
        <v>369</v>
      </c>
      <c r="B656" s="1196">
        <v>5</v>
      </c>
      <c r="C656" s="1196">
        <v>0</v>
      </c>
      <c r="D656" s="1196">
        <v>0</v>
      </c>
      <c r="E656" s="1196">
        <v>0</v>
      </c>
      <c r="F656" s="1196">
        <v>0</v>
      </c>
      <c r="G656" s="1196">
        <v>0</v>
      </c>
      <c r="H656" s="1197">
        <v>5</v>
      </c>
      <c r="I656" s="1197">
        <v>5</v>
      </c>
      <c r="J656" s="1198">
        <v>35</v>
      </c>
      <c r="K656" s="1206">
        <v>7</v>
      </c>
      <c r="L656" s="2137" t="s">
        <v>985</v>
      </c>
      <c r="M656" s="1006">
        <v>1750000</v>
      </c>
      <c r="N656" s="1006">
        <v>17414960.161666669</v>
      </c>
      <c r="O656" s="1200">
        <v>8330112.6446000012</v>
      </c>
    </row>
    <row r="657" spans="1:15" ht="15" customHeight="1" x14ac:dyDescent="0.2">
      <c r="A657" s="1009" t="s">
        <v>936</v>
      </c>
      <c r="B657" s="1196">
        <v>4</v>
      </c>
      <c r="C657" s="1196">
        <v>0</v>
      </c>
      <c r="D657" s="1196">
        <v>0</v>
      </c>
      <c r="E657" s="1196">
        <v>0</v>
      </c>
      <c r="F657" s="1196">
        <v>0</v>
      </c>
      <c r="G657" s="1196">
        <v>0</v>
      </c>
      <c r="H657" s="1197">
        <v>4</v>
      </c>
      <c r="I657" s="1197">
        <v>4</v>
      </c>
      <c r="J657" s="1198">
        <v>16</v>
      </c>
      <c r="K657" s="1206">
        <v>4</v>
      </c>
      <c r="L657" s="2137" t="s">
        <v>985</v>
      </c>
      <c r="M657" s="1006">
        <v>1750000</v>
      </c>
      <c r="N657" s="1006">
        <v>17414960.161666669</v>
      </c>
      <c r="O657" s="1200">
        <v>8330112.6446000012</v>
      </c>
    </row>
    <row r="658" spans="1:15" ht="15" customHeight="1" x14ac:dyDescent="0.2">
      <c r="A658" s="1009" t="s">
        <v>371</v>
      </c>
      <c r="B658" s="1196">
        <v>0.5</v>
      </c>
      <c r="C658" s="1196">
        <v>0</v>
      </c>
      <c r="D658" s="1196">
        <v>0</v>
      </c>
      <c r="E658" s="1196">
        <v>0</v>
      </c>
      <c r="F658" s="1196">
        <v>0</v>
      </c>
      <c r="G658" s="1196">
        <v>0</v>
      </c>
      <c r="H658" s="1197">
        <v>0.5</v>
      </c>
      <c r="I658" s="1197">
        <v>0.5</v>
      </c>
      <c r="J658" s="1198">
        <v>2.5</v>
      </c>
      <c r="K658" s="1206">
        <v>5</v>
      </c>
      <c r="L658" s="2137" t="s">
        <v>985</v>
      </c>
      <c r="M658" s="1006">
        <v>1750000</v>
      </c>
      <c r="N658" s="1006">
        <v>17414960.161666669</v>
      </c>
      <c r="O658" s="1200">
        <v>8330112.6446000012</v>
      </c>
    </row>
    <row r="659" spans="1:15" ht="15" customHeight="1" x14ac:dyDescent="0.2">
      <c r="A659" s="1009" t="s">
        <v>372</v>
      </c>
      <c r="B659" s="1003">
        <v>0</v>
      </c>
      <c r="C659" s="1206">
        <v>0</v>
      </c>
      <c r="D659" s="1206">
        <v>0</v>
      </c>
      <c r="E659" s="1206">
        <v>0</v>
      </c>
      <c r="F659" s="1206">
        <v>0</v>
      </c>
      <c r="G659" s="1206">
        <v>0</v>
      </c>
      <c r="H659" s="1197">
        <v>0</v>
      </c>
      <c r="I659" s="1197">
        <v>0</v>
      </c>
      <c r="J659" s="1198">
        <v>0</v>
      </c>
      <c r="K659" s="1206">
        <v>0</v>
      </c>
      <c r="L659" s="2137"/>
      <c r="M659" s="1006"/>
      <c r="N659" s="1006"/>
      <c r="O659" s="1200"/>
    </row>
    <row r="660" spans="1:15" ht="15" customHeight="1" x14ac:dyDescent="0.2">
      <c r="A660" s="1009" t="s">
        <v>373</v>
      </c>
      <c r="B660" s="1003">
        <v>1</v>
      </c>
      <c r="C660" s="1196">
        <v>0.125</v>
      </c>
      <c r="D660" s="1196">
        <v>0</v>
      </c>
      <c r="E660" s="1196">
        <v>0</v>
      </c>
      <c r="F660" s="1196">
        <v>0</v>
      </c>
      <c r="G660" s="1196">
        <v>0</v>
      </c>
      <c r="H660" s="1197">
        <v>1</v>
      </c>
      <c r="I660" s="1197">
        <v>1.125</v>
      </c>
      <c r="J660" s="1198">
        <v>2</v>
      </c>
      <c r="K660" s="1206">
        <v>2</v>
      </c>
      <c r="L660" s="2137" t="s">
        <v>985</v>
      </c>
      <c r="M660" s="1006">
        <v>1750000</v>
      </c>
      <c r="N660" s="1006">
        <v>17414960.161666669</v>
      </c>
      <c r="O660" s="1200">
        <v>8330112.6446000012</v>
      </c>
    </row>
    <row r="661" spans="1:15" ht="15" customHeight="1" x14ac:dyDescent="0.2">
      <c r="A661" s="459" t="s">
        <v>937</v>
      </c>
      <c r="B661" s="1049">
        <v>6</v>
      </c>
      <c r="C661" s="1049">
        <v>2</v>
      </c>
      <c r="D661" s="1049">
        <v>0</v>
      </c>
      <c r="E661" s="1049">
        <v>0</v>
      </c>
      <c r="F661" s="1049">
        <v>0</v>
      </c>
      <c r="G661" s="1049">
        <v>2</v>
      </c>
      <c r="H661" s="1049">
        <v>4</v>
      </c>
      <c r="I661" s="1049">
        <v>8</v>
      </c>
      <c r="J661" s="1201">
        <v>40</v>
      </c>
      <c r="K661" s="1201">
        <v>10</v>
      </c>
      <c r="L661" s="1203"/>
      <c r="M661" s="1043"/>
      <c r="N661" s="460"/>
      <c r="O661" s="461"/>
    </row>
    <row r="662" spans="1:15" ht="15" customHeight="1" x14ac:dyDescent="0.2">
      <c r="A662" s="1009" t="s">
        <v>375</v>
      </c>
      <c r="B662" s="1918">
        <v>6</v>
      </c>
      <c r="C662" s="1196">
        <v>2</v>
      </c>
      <c r="D662" s="1196">
        <v>0</v>
      </c>
      <c r="E662" s="1196">
        <v>0</v>
      </c>
      <c r="F662" s="1196">
        <v>0</v>
      </c>
      <c r="G662" s="1196">
        <v>2</v>
      </c>
      <c r="H662" s="1197">
        <v>4</v>
      </c>
      <c r="I662" s="1197">
        <v>8</v>
      </c>
      <c r="J662" s="1198">
        <v>40</v>
      </c>
      <c r="K662" s="1206">
        <v>10</v>
      </c>
      <c r="L662" s="2137" t="s">
        <v>985</v>
      </c>
      <c r="M662" s="1006">
        <v>1750000</v>
      </c>
      <c r="N662" s="1006">
        <v>17414960.161666669</v>
      </c>
      <c r="O662" s="1200">
        <v>8330112.6446000012</v>
      </c>
    </row>
    <row r="663" spans="1:15" ht="15" customHeight="1" x14ac:dyDescent="0.2">
      <c r="A663" s="1009" t="s">
        <v>376</v>
      </c>
      <c r="B663" s="1918">
        <v>0</v>
      </c>
      <c r="C663" s="1196">
        <v>0</v>
      </c>
      <c r="D663" s="1196">
        <v>0</v>
      </c>
      <c r="E663" s="1196">
        <v>0</v>
      </c>
      <c r="F663" s="1196">
        <v>0</v>
      </c>
      <c r="G663" s="1196">
        <v>0</v>
      </c>
      <c r="H663" s="1197">
        <v>0</v>
      </c>
      <c r="I663" s="1197">
        <v>0</v>
      </c>
      <c r="J663" s="1198">
        <v>0</v>
      </c>
      <c r="K663" s="1198">
        <v>0</v>
      </c>
      <c r="L663" s="1199"/>
      <c r="M663" s="1006"/>
      <c r="N663" s="1006"/>
      <c r="O663" s="1200"/>
    </row>
    <row r="664" spans="1:15" ht="15" customHeight="1" x14ac:dyDescent="0.2">
      <c r="A664" s="1009" t="s">
        <v>377</v>
      </c>
      <c r="B664" s="1918">
        <v>0</v>
      </c>
      <c r="C664" s="1196">
        <v>0</v>
      </c>
      <c r="D664" s="1196">
        <v>0</v>
      </c>
      <c r="E664" s="1196">
        <v>0</v>
      </c>
      <c r="F664" s="1196">
        <v>0</v>
      </c>
      <c r="G664" s="1196">
        <v>0</v>
      </c>
      <c r="H664" s="1197">
        <v>0</v>
      </c>
      <c r="I664" s="1197">
        <v>0</v>
      </c>
      <c r="J664" s="1198">
        <v>0</v>
      </c>
      <c r="K664" s="1198">
        <v>0</v>
      </c>
      <c r="L664" s="1199"/>
      <c r="M664" s="1006"/>
      <c r="N664" s="1006"/>
      <c r="O664" s="1589"/>
    </row>
    <row r="665" spans="1:15" ht="15" customHeight="1" x14ac:dyDescent="0.2">
      <c r="A665" s="1009" t="s">
        <v>378</v>
      </c>
      <c r="B665" s="1918">
        <v>0</v>
      </c>
      <c r="C665" s="1196">
        <v>0</v>
      </c>
      <c r="D665" s="1196">
        <v>0</v>
      </c>
      <c r="E665" s="1196">
        <v>0</v>
      </c>
      <c r="F665" s="1196">
        <v>0</v>
      </c>
      <c r="G665" s="1196">
        <v>0</v>
      </c>
      <c r="H665" s="1197">
        <v>0</v>
      </c>
      <c r="I665" s="1197">
        <v>0</v>
      </c>
      <c r="J665" s="1198">
        <v>0</v>
      </c>
      <c r="K665" s="1198">
        <v>0</v>
      </c>
      <c r="L665" s="1199"/>
      <c r="M665" s="1006"/>
      <c r="N665" s="1006"/>
      <c r="O665" s="1200"/>
    </row>
    <row r="666" spans="1:15" ht="15" customHeight="1" x14ac:dyDescent="0.2">
      <c r="A666" s="1009" t="s">
        <v>379</v>
      </c>
      <c r="B666" s="1918">
        <v>0</v>
      </c>
      <c r="C666" s="1196">
        <v>0</v>
      </c>
      <c r="D666" s="1196">
        <v>0</v>
      </c>
      <c r="E666" s="1196">
        <v>0</v>
      </c>
      <c r="F666" s="1196">
        <v>0</v>
      </c>
      <c r="G666" s="1196">
        <v>0</v>
      </c>
      <c r="H666" s="1197">
        <v>0</v>
      </c>
      <c r="I666" s="1197">
        <v>0</v>
      </c>
      <c r="J666" s="1198">
        <v>0</v>
      </c>
      <c r="K666" s="1198">
        <v>0</v>
      </c>
      <c r="L666" s="1199"/>
      <c r="M666" s="1006"/>
      <c r="N666" s="1006"/>
      <c r="O666" s="1200"/>
    </row>
    <row r="667" spans="1:15" ht="15" customHeight="1" x14ac:dyDescent="0.2">
      <c r="A667" s="1205" t="s">
        <v>380</v>
      </c>
      <c r="B667" s="1049">
        <v>36</v>
      </c>
      <c r="C667" s="1049">
        <v>7.5</v>
      </c>
      <c r="D667" s="1049">
        <v>0</v>
      </c>
      <c r="E667" s="1049">
        <v>8</v>
      </c>
      <c r="F667" s="1049">
        <v>2</v>
      </c>
      <c r="G667" s="1049">
        <v>1</v>
      </c>
      <c r="H667" s="1049">
        <v>25</v>
      </c>
      <c r="I667" s="1049">
        <v>33.5</v>
      </c>
      <c r="J667" s="1201">
        <v>180.3</v>
      </c>
      <c r="K667" s="1201">
        <v>7.2120000000000006</v>
      </c>
      <c r="L667" s="1203"/>
      <c r="M667" s="1043"/>
      <c r="N667" s="460"/>
      <c r="O667" s="461"/>
    </row>
    <row r="668" spans="1:15" ht="15" customHeight="1" x14ac:dyDescent="0.2">
      <c r="A668" s="1009" t="s">
        <v>381</v>
      </c>
      <c r="B668" s="1003">
        <v>0</v>
      </c>
      <c r="C668" s="1196">
        <v>0</v>
      </c>
      <c r="D668" s="1196">
        <v>0</v>
      </c>
      <c r="E668" s="1196">
        <v>0</v>
      </c>
      <c r="F668" s="1196">
        <v>0</v>
      </c>
      <c r="G668" s="1196">
        <v>0</v>
      </c>
      <c r="H668" s="1197">
        <v>0</v>
      </c>
      <c r="I668" s="1197">
        <v>0</v>
      </c>
      <c r="J668" s="1198">
        <v>0</v>
      </c>
      <c r="K668" s="1198">
        <v>0</v>
      </c>
      <c r="L668" s="1199"/>
      <c r="M668" s="1006"/>
      <c r="N668" s="1006"/>
      <c r="O668" s="1200"/>
    </row>
    <row r="669" spans="1:15" ht="15" customHeight="1" x14ac:dyDescent="0.2">
      <c r="A669" s="1009" t="s">
        <v>382</v>
      </c>
      <c r="B669" s="1003">
        <v>0</v>
      </c>
      <c r="C669" s="1196">
        <v>0</v>
      </c>
      <c r="D669" s="1196">
        <v>0</v>
      </c>
      <c r="E669" s="1196">
        <v>0</v>
      </c>
      <c r="F669" s="1196">
        <v>0</v>
      </c>
      <c r="G669" s="1196">
        <v>0</v>
      </c>
      <c r="H669" s="1197">
        <v>0</v>
      </c>
      <c r="I669" s="1197">
        <v>0</v>
      </c>
      <c r="J669" s="1198">
        <v>0</v>
      </c>
      <c r="K669" s="1198">
        <v>0</v>
      </c>
      <c r="L669" s="1199"/>
      <c r="M669" s="1006"/>
      <c r="N669" s="1006"/>
      <c r="O669" s="1200"/>
    </row>
    <row r="670" spans="1:15" ht="15" customHeight="1" x14ac:dyDescent="0.2">
      <c r="A670" s="1009" t="s">
        <v>383</v>
      </c>
      <c r="B670" s="1003">
        <v>13</v>
      </c>
      <c r="C670" s="1196">
        <v>0</v>
      </c>
      <c r="D670" s="1196">
        <v>0</v>
      </c>
      <c r="E670" s="1196">
        <v>8</v>
      </c>
      <c r="F670" s="1196">
        <v>0</v>
      </c>
      <c r="G670" s="1196">
        <v>0</v>
      </c>
      <c r="H670" s="1197">
        <v>5</v>
      </c>
      <c r="I670" s="1197">
        <v>5</v>
      </c>
      <c r="J670" s="1198">
        <v>32</v>
      </c>
      <c r="K670" s="1206">
        <v>6.4</v>
      </c>
      <c r="L670" s="2137" t="s">
        <v>985</v>
      </c>
      <c r="M670" s="1006">
        <v>1750000</v>
      </c>
      <c r="N670" s="1006">
        <v>17414960.161666669</v>
      </c>
      <c r="O670" s="1200">
        <v>8330112.6446000012</v>
      </c>
    </row>
    <row r="671" spans="1:15" ht="15" customHeight="1" x14ac:dyDescent="0.2">
      <c r="A671" s="1009" t="s">
        <v>384</v>
      </c>
      <c r="B671" s="1196">
        <v>11</v>
      </c>
      <c r="C671" s="1196">
        <v>4.5</v>
      </c>
      <c r="D671" s="1196">
        <v>0</v>
      </c>
      <c r="E671" s="1196">
        <v>0</v>
      </c>
      <c r="F671" s="1196">
        <v>2</v>
      </c>
      <c r="G671" s="1196">
        <v>0</v>
      </c>
      <c r="H671" s="1197">
        <v>9</v>
      </c>
      <c r="I671" s="1197">
        <v>13.5</v>
      </c>
      <c r="J671" s="1198">
        <v>64.8</v>
      </c>
      <c r="K671" s="1206">
        <v>7.2</v>
      </c>
      <c r="L671" s="2137" t="s">
        <v>985</v>
      </c>
      <c r="M671" s="1006">
        <v>1750000</v>
      </c>
      <c r="N671" s="1006">
        <v>17414960.161666669</v>
      </c>
      <c r="O671" s="1200">
        <v>8330112.6446000012</v>
      </c>
    </row>
    <row r="672" spans="1:15" ht="15" customHeight="1" x14ac:dyDescent="0.2">
      <c r="A672" s="1009" t="s">
        <v>385</v>
      </c>
      <c r="B672" s="1003">
        <v>0</v>
      </c>
      <c r="C672" s="1196">
        <v>0</v>
      </c>
      <c r="D672" s="1196">
        <v>0</v>
      </c>
      <c r="E672" s="1196">
        <v>0</v>
      </c>
      <c r="F672" s="1196">
        <v>0</v>
      </c>
      <c r="G672" s="1196">
        <v>0</v>
      </c>
      <c r="H672" s="1197">
        <v>0</v>
      </c>
      <c r="I672" s="1197">
        <v>0</v>
      </c>
      <c r="J672" s="1198">
        <v>0</v>
      </c>
      <c r="K672" s="1206">
        <v>0</v>
      </c>
      <c r="L672" s="1199"/>
      <c r="M672" s="1006"/>
      <c r="N672" s="1006"/>
      <c r="O672" s="1200"/>
    </row>
    <row r="673" spans="1:15" ht="15" customHeight="1" x14ac:dyDescent="0.2">
      <c r="A673" s="1009" t="s">
        <v>386</v>
      </c>
      <c r="B673" s="1003">
        <v>3</v>
      </c>
      <c r="C673" s="1196">
        <v>3</v>
      </c>
      <c r="D673" s="1196">
        <v>0</v>
      </c>
      <c r="E673" s="1196">
        <v>0</v>
      </c>
      <c r="F673" s="1196">
        <v>0</v>
      </c>
      <c r="G673" s="1196">
        <v>1</v>
      </c>
      <c r="H673" s="1197">
        <v>2</v>
      </c>
      <c r="I673" s="1197">
        <v>6</v>
      </c>
      <c r="J673" s="1198">
        <v>25</v>
      </c>
      <c r="K673" s="1206">
        <v>12.5</v>
      </c>
      <c r="L673" s="2137" t="s">
        <v>985</v>
      </c>
      <c r="M673" s="1006">
        <v>1750000</v>
      </c>
      <c r="N673" s="1006">
        <v>17414960.161666669</v>
      </c>
      <c r="O673" s="1200">
        <v>8330112.6446000012</v>
      </c>
    </row>
    <row r="674" spans="1:15" ht="15" customHeight="1" x14ac:dyDescent="0.2">
      <c r="A674" s="1009" t="s">
        <v>387</v>
      </c>
      <c r="B674" s="1003">
        <v>9</v>
      </c>
      <c r="C674" s="1196">
        <v>0</v>
      </c>
      <c r="D674" s="1196">
        <v>0</v>
      </c>
      <c r="E674" s="1196">
        <v>0</v>
      </c>
      <c r="F674" s="1196">
        <v>0</v>
      </c>
      <c r="G674" s="1196">
        <v>0</v>
      </c>
      <c r="H674" s="1197">
        <v>9</v>
      </c>
      <c r="I674" s="1197">
        <v>9</v>
      </c>
      <c r="J674" s="1198">
        <v>58.5</v>
      </c>
      <c r="K674" s="1206">
        <v>6.5</v>
      </c>
      <c r="L674" s="2137" t="s">
        <v>985</v>
      </c>
      <c r="M674" s="1006">
        <v>1750000</v>
      </c>
      <c r="N674" s="1006">
        <v>17414960.161666669</v>
      </c>
      <c r="O674" s="1200">
        <v>8330112.6446000012</v>
      </c>
    </row>
    <row r="675" spans="1:15" ht="15" customHeight="1" x14ac:dyDescent="0.2">
      <c r="A675" s="1009" t="s">
        <v>388</v>
      </c>
      <c r="B675" s="1003">
        <v>0</v>
      </c>
      <c r="C675" s="1196">
        <v>0</v>
      </c>
      <c r="D675" s="1196">
        <v>0</v>
      </c>
      <c r="E675" s="1196">
        <v>0</v>
      </c>
      <c r="F675" s="1196">
        <v>0</v>
      </c>
      <c r="G675" s="1196">
        <v>0</v>
      </c>
      <c r="H675" s="1197">
        <v>0</v>
      </c>
      <c r="I675" s="1197">
        <v>0</v>
      </c>
      <c r="J675" s="1198">
        <v>0</v>
      </c>
      <c r="K675" s="1198">
        <v>0</v>
      </c>
      <c r="L675" s="1199"/>
      <c r="M675" s="1006"/>
      <c r="N675" s="1006"/>
      <c r="O675" s="1200"/>
    </row>
    <row r="676" spans="1:15" ht="15" customHeight="1" x14ac:dyDescent="0.2">
      <c r="A676" s="1205" t="s">
        <v>389</v>
      </c>
      <c r="B676" s="1049">
        <v>0</v>
      </c>
      <c r="C676" s="1049">
        <v>5</v>
      </c>
      <c r="D676" s="1049">
        <v>0</v>
      </c>
      <c r="E676" s="1049">
        <v>0</v>
      </c>
      <c r="F676" s="1049">
        <v>0</v>
      </c>
      <c r="G676" s="1049">
        <v>0</v>
      </c>
      <c r="H676" s="1049">
        <v>0</v>
      </c>
      <c r="I676" s="1049">
        <v>5</v>
      </c>
      <c r="J676" s="1201">
        <v>0</v>
      </c>
      <c r="K676" s="1201"/>
      <c r="L676" s="1203"/>
      <c r="M676" s="1043"/>
      <c r="N676" s="1043"/>
      <c r="O676" s="1204"/>
    </row>
    <row r="677" spans="1:15" ht="15" customHeight="1" x14ac:dyDescent="0.2">
      <c r="A677" s="1009" t="s">
        <v>390</v>
      </c>
      <c r="B677" s="1003">
        <v>0</v>
      </c>
      <c r="C677" s="1196">
        <v>0</v>
      </c>
      <c r="D677" s="1196">
        <v>0</v>
      </c>
      <c r="E677" s="1196">
        <v>0</v>
      </c>
      <c r="F677" s="1196">
        <v>0</v>
      </c>
      <c r="G677" s="1196">
        <v>0</v>
      </c>
      <c r="H677" s="1197">
        <v>0</v>
      </c>
      <c r="I677" s="1197">
        <v>0</v>
      </c>
      <c r="J677" s="1198">
        <v>0</v>
      </c>
      <c r="K677" s="1198">
        <v>0</v>
      </c>
      <c r="L677" s="1199"/>
      <c r="M677" s="1006"/>
      <c r="N677" s="1006"/>
      <c r="O677" s="1200"/>
    </row>
    <row r="678" spans="1:15" ht="15" customHeight="1" x14ac:dyDescent="0.2">
      <c r="A678" s="1009" t="s">
        <v>391</v>
      </c>
      <c r="B678" s="1003">
        <v>0</v>
      </c>
      <c r="C678" s="1196">
        <v>0</v>
      </c>
      <c r="D678" s="1196">
        <v>0</v>
      </c>
      <c r="E678" s="1196">
        <v>0</v>
      </c>
      <c r="F678" s="1196">
        <v>0</v>
      </c>
      <c r="G678" s="1196">
        <v>0</v>
      </c>
      <c r="H678" s="1197">
        <v>0</v>
      </c>
      <c r="I678" s="1197">
        <v>0</v>
      </c>
      <c r="J678" s="1198">
        <v>0</v>
      </c>
      <c r="K678" s="1198">
        <v>0</v>
      </c>
      <c r="L678" s="1199"/>
      <c r="M678" s="1006"/>
      <c r="N678" s="1006"/>
      <c r="O678" s="1200"/>
    </row>
    <row r="679" spans="1:15" ht="15" customHeight="1" x14ac:dyDescent="0.2">
      <c r="A679" s="1009" t="s">
        <v>392</v>
      </c>
      <c r="B679" s="1003">
        <v>0</v>
      </c>
      <c r="C679" s="1196">
        <v>0</v>
      </c>
      <c r="D679" s="1196">
        <v>0</v>
      </c>
      <c r="E679" s="1196">
        <v>0</v>
      </c>
      <c r="F679" s="1196">
        <v>0</v>
      </c>
      <c r="G679" s="1196">
        <v>0</v>
      </c>
      <c r="H679" s="1197">
        <v>0</v>
      </c>
      <c r="I679" s="1197">
        <v>0</v>
      </c>
      <c r="J679" s="1198">
        <v>0</v>
      </c>
      <c r="K679" s="1198">
        <v>0</v>
      </c>
      <c r="L679" s="1199"/>
      <c r="M679" s="1006"/>
      <c r="N679" s="1006"/>
      <c r="O679" s="1200"/>
    </row>
    <row r="680" spans="1:15" ht="15" customHeight="1" x14ac:dyDescent="0.2">
      <c r="A680" s="1009" t="s">
        <v>393</v>
      </c>
      <c r="B680" s="1003">
        <v>0</v>
      </c>
      <c r="C680" s="1196">
        <v>5</v>
      </c>
      <c r="D680" s="1196">
        <v>0</v>
      </c>
      <c r="E680" s="1196">
        <v>0</v>
      </c>
      <c r="F680" s="1196">
        <v>0</v>
      </c>
      <c r="G680" s="1196">
        <v>0</v>
      </c>
      <c r="H680" s="1197">
        <v>0</v>
      </c>
      <c r="I680" s="1197">
        <v>5</v>
      </c>
      <c r="J680" s="1198">
        <v>0</v>
      </c>
      <c r="K680" s="1198">
        <v>0</v>
      </c>
      <c r="L680" s="2137"/>
      <c r="M680" s="1006"/>
      <c r="N680" s="1006">
        <v>17414960.161666669</v>
      </c>
      <c r="O680" s="1200"/>
    </row>
    <row r="681" spans="1:15" ht="15" customHeight="1" x14ac:dyDescent="0.2">
      <c r="A681" s="1009" t="s">
        <v>394</v>
      </c>
      <c r="B681" s="1003">
        <v>0</v>
      </c>
      <c r="C681" s="1196">
        <v>0</v>
      </c>
      <c r="D681" s="1196">
        <v>0</v>
      </c>
      <c r="E681" s="1196">
        <v>0</v>
      </c>
      <c r="F681" s="1196">
        <v>0</v>
      </c>
      <c r="G681" s="1196">
        <v>0</v>
      </c>
      <c r="H681" s="1197">
        <v>0</v>
      </c>
      <c r="I681" s="1197">
        <v>0</v>
      </c>
      <c r="J681" s="1198">
        <v>0</v>
      </c>
      <c r="K681" s="1198">
        <v>0</v>
      </c>
      <c r="L681" s="1199"/>
      <c r="M681" s="1006"/>
      <c r="N681" s="1006"/>
      <c r="O681" s="1200"/>
    </row>
    <row r="682" spans="1:15" ht="15" customHeight="1" x14ac:dyDescent="0.2">
      <c r="A682" s="1009" t="s">
        <v>395</v>
      </c>
      <c r="B682" s="1003">
        <v>0</v>
      </c>
      <c r="C682" s="1196">
        <v>0</v>
      </c>
      <c r="D682" s="1196">
        <v>0</v>
      </c>
      <c r="E682" s="1196">
        <v>0</v>
      </c>
      <c r="F682" s="1196">
        <v>0</v>
      </c>
      <c r="G682" s="1196">
        <v>0</v>
      </c>
      <c r="H682" s="1197">
        <v>0</v>
      </c>
      <c r="I682" s="1197">
        <v>0</v>
      </c>
      <c r="J682" s="1198">
        <v>0</v>
      </c>
      <c r="K682" s="1198">
        <v>0</v>
      </c>
      <c r="L682" s="1199"/>
      <c r="M682" s="1006"/>
      <c r="N682" s="1006"/>
      <c r="O682" s="1200"/>
    </row>
    <row r="683" spans="1:15" ht="15" customHeight="1" x14ac:dyDescent="0.2">
      <c r="A683" s="1009" t="s">
        <v>396</v>
      </c>
      <c r="B683" s="1003">
        <v>0</v>
      </c>
      <c r="C683" s="1196">
        <v>0</v>
      </c>
      <c r="D683" s="1196">
        <v>0</v>
      </c>
      <c r="E683" s="1196">
        <v>0</v>
      </c>
      <c r="F683" s="1196">
        <v>0</v>
      </c>
      <c r="G683" s="1196">
        <v>0</v>
      </c>
      <c r="H683" s="1197">
        <v>0</v>
      </c>
      <c r="I683" s="1197">
        <v>0</v>
      </c>
      <c r="J683" s="1198">
        <v>0</v>
      </c>
      <c r="K683" s="1198">
        <v>0</v>
      </c>
      <c r="L683" s="1199"/>
      <c r="M683" s="1006"/>
      <c r="N683" s="1006"/>
      <c r="O683" s="1200"/>
    </row>
    <row r="684" spans="1:15" ht="15" customHeight="1" x14ac:dyDescent="0.2">
      <c r="A684" s="1009" t="s">
        <v>938</v>
      </c>
      <c r="B684" s="1003">
        <v>0</v>
      </c>
      <c r="C684" s="1196">
        <v>0</v>
      </c>
      <c r="D684" s="1196">
        <v>0</v>
      </c>
      <c r="E684" s="1196">
        <v>0</v>
      </c>
      <c r="F684" s="1196">
        <v>0</v>
      </c>
      <c r="G684" s="1196">
        <v>0</v>
      </c>
      <c r="H684" s="1197">
        <v>0</v>
      </c>
      <c r="I684" s="1197">
        <v>0</v>
      </c>
      <c r="J684" s="1198">
        <v>0</v>
      </c>
      <c r="K684" s="1198">
        <v>0</v>
      </c>
      <c r="L684" s="1199"/>
      <c r="M684" s="1006"/>
      <c r="N684" s="1006"/>
      <c r="O684" s="1200"/>
    </row>
    <row r="685" spans="1:15" ht="15" customHeight="1" thickBot="1" x14ac:dyDescent="0.25">
      <c r="A685" s="1190" t="s">
        <v>398</v>
      </c>
      <c r="B685" s="261">
        <v>0</v>
      </c>
      <c r="C685" s="1191">
        <v>0</v>
      </c>
      <c r="D685" s="1191">
        <v>0</v>
      </c>
      <c r="E685" s="1191">
        <v>0</v>
      </c>
      <c r="F685" s="1191">
        <v>0</v>
      </c>
      <c r="G685" s="1191">
        <v>0</v>
      </c>
      <c r="H685" s="1197">
        <v>0</v>
      </c>
      <c r="I685" s="1197">
        <v>0</v>
      </c>
      <c r="J685" s="1198">
        <v>0</v>
      </c>
      <c r="K685" s="1192">
        <v>0</v>
      </c>
      <c r="L685" s="1193"/>
      <c r="M685" s="1194"/>
      <c r="N685" s="1194"/>
      <c r="O685" s="1195"/>
    </row>
    <row r="686" spans="1:15" ht="15" customHeight="1" thickBot="1" x14ac:dyDescent="0.25">
      <c r="A686" s="430" t="s">
        <v>939</v>
      </c>
      <c r="B686" s="1181">
        <v>298.39999999999998</v>
      </c>
      <c r="C686" s="1181">
        <v>65.625</v>
      </c>
      <c r="D686" s="1181">
        <v>8</v>
      </c>
      <c r="E686" s="1181">
        <v>17</v>
      </c>
      <c r="F686" s="1181">
        <v>16</v>
      </c>
      <c r="G686" s="1181">
        <v>16</v>
      </c>
      <c r="H686" s="1181">
        <v>224.4</v>
      </c>
      <c r="I686" s="1181">
        <v>314.02499999999998</v>
      </c>
      <c r="J686" s="1182">
        <v>1930.02</v>
      </c>
      <c r="K686" s="1182">
        <v>8.6008021390374321</v>
      </c>
      <c r="L686" s="1580" t="s">
        <v>985</v>
      </c>
      <c r="M686" s="1184">
        <v>1750000</v>
      </c>
      <c r="N686" s="1184">
        <v>17414960.161666669</v>
      </c>
      <c r="O686" s="536">
        <v>8330112.6445999993</v>
      </c>
    </row>
    <row r="687" spans="1:15" x14ac:dyDescent="0.2">
      <c r="A687" s="7" t="s">
        <v>1904</v>
      </c>
      <c r="B687" s="8"/>
      <c r="C687" s="8"/>
      <c r="D687" s="8"/>
      <c r="E687" s="9"/>
      <c r="F687" s="10"/>
      <c r="G687" s="11"/>
      <c r="H687" s="8"/>
      <c r="I687" s="249"/>
      <c r="J687" s="249"/>
      <c r="K687" s="257"/>
      <c r="L687" s="258"/>
      <c r="M687" s="259"/>
      <c r="N687" s="259"/>
      <c r="O687" s="259"/>
    </row>
    <row r="688" spans="1:15" x14ac:dyDescent="0.2">
      <c r="A688" s="42" t="s">
        <v>1710</v>
      </c>
      <c r="B688" s="246"/>
      <c r="C688" s="246"/>
      <c r="D688" s="246"/>
      <c r="E688" s="246"/>
      <c r="F688" s="246"/>
      <c r="G688" s="246"/>
      <c r="H688" s="249"/>
      <c r="I688" s="249"/>
      <c r="J688" s="249"/>
      <c r="K688" s="257"/>
      <c r="L688" s="258"/>
      <c r="M688" s="259"/>
      <c r="N688" s="259"/>
      <c r="O688" s="259"/>
    </row>
    <row r="689" spans="1:15" x14ac:dyDescent="0.2">
      <c r="A689" s="260"/>
      <c r="B689" s="246"/>
      <c r="C689" s="246"/>
      <c r="D689" s="246"/>
      <c r="E689" s="246"/>
      <c r="F689" s="246"/>
      <c r="G689" s="246"/>
      <c r="H689" s="249"/>
      <c r="I689" s="249"/>
      <c r="J689" s="249"/>
      <c r="K689" s="257"/>
      <c r="L689" s="258"/>
      <c r="M689" s="259"/>
      <c r="N689" s="259"/>
      <c r="O689" s="259"/>
    </row>
    <row r="690" spans="1:15" x14ac:dyDescent="0.2">
      <c r="A690" s="260"/>
      <c r="B690" s="246"/>
      <c r="C690" s="246"/>
      <c r="D690" s="246"/>
      <c r="E690" s="246"/>
      <c r="F690" s="246"/>
      <c r="G690" s="246"/>
      <c r="H690" s="249"/>
      <c r="I690" s="249"/>
      <c r="J690" s="249"/>
      <c r="K690" s="257"/>
      <c r="L690" s="258"/>
      <c r="M690" s="259"/>
      <c r="N690" s="259"/>
      <c r="O690" s="259"/>
    </row>
    <row r="691" spans="1:15" ht="15" x14ac:dyDescent="0.25">
      <c r="A691" s="3054" t="s">
        <v>1930</v>
      </c>
      <c r="B691" s="3054"/>
      <c r="C691" s="3054"/>
      <c r="D691" s="3054"/>
      <c r="E691" s="3054"/>
      <c r="F691" s="3054"/>
      <c r="G691" s="3054"/>
      <c r="H691" s="3054"/>
      <c r="I691" s="3054"/>
      <c r="J691" s="3054"/>
      <c r="K691" s="3054"/>
      <c r="L691" s="3054"/>
      <c r="M691" s="3054"/>
      <c r="N691" s="3054"/>
      <c r="O691" s="3054"/>
    </row>
    <row r="692" spans="1:15" ht="13.5" thickBot="1" x14ac:dyDescent="0.25">
      <c r="A692" s="247" t="s">
        <v>945</v>
      </c>
      <c r="B692" s="246"/>
      <c r="C692" s="246"/>
      <c r="D692" s="246"/>
      <c r="E692" s="246"/>
      <c r="F692" s="246"/>
      <c r="G692" s="246"/>
      <c r="H692" s="249"/>
      <c r="I692" s="249"/>
      <c r="J692" s="249"/>
      <c r="K692" s="249"/>
      <c r="L692" s="250"/>
      <c r="M692" s="246"/>
      <c r="N692" s="246"/>
      <c r="O692" s="246"/>
    </row>
    <row r="693" spans="1:15" ht="15" customHeight="1" x14ac:dyDescent="0.2">
      <c r="A693" s="3055" t="s">
        <v>334</v>
      </c>
      <c r="B693" s="3058" t="s">
        <v>1931</v>
      </c>
      <c r="C693" s="3059"/>
      <c r="D693" s="3059"/>
      <c r="E693" s="3059"/>
      <c r="F693" s="3059"/>
      <c r="G693" s="3059"/>
      <c r="H693" s="3059"/>
      <c r="I693" s="3059"/>
      <c r="J693" s="3059"/>
      <c r="K693" s="3059"/>
      <c r="L693" s="3059"/>
      <c r="M693" s="3059"/>
      <c r="N693" s="3059"/>
      <c r="O693" s="3060"/>
    </row>
    <row r="694" spans="1:15" ht="15" customHeight="1" x14ac:dyDescent="0.2">
      <c r="A694" s="3056"/>
      <c r="B694" s="3061" t="s">
        <v>198</v>
      </c>
      <c r="C694" s="3061"/>
      <c r="D694" s="3061"/>
      <c r="E694" s="3061"/>
      <c r="F694" s="3061"/>
      <c r="G694" s="3061"/>
      <c r="H694" s="3061"/>
      <c r="I694" s="3061"/>
      <c r="J694" s="2319"/>
      <c r="K694" s="2319" t="s">
        <v>910</v>
      </c>
      <c r="L694" s="2319"/>
      <c r="M694" s="1172" t="s">
        <v>443</v>
      </c>
      <c r="N694" s="1172" t="s">
        <v>916</v>
      </c>
      <c r="O694" s="1177" t="s">
        <v>916</v>
      </c>
    </row>
    <row r="695" spans="1:15" ht="15" customHeight="1" x14ac:dyDescent="0.2">
      <c r="A695" s="3056"/>
      <c r="B695" s="2319" t="s">
        <v>439</v>
      </c>
      <c r="C695" s="2319"/>
      <c r="D695" s="3052" t="s">
        <v>1873</v>
      </c>
      <c r="E695" s="2319"/>
      <c r="F695" s="2319"/>
      <c r="G695" s="2319" t="s">
        <v>917</v>
      </c>
      <c r="H695" s="2319"/>
      <c r="I695" s="2319" t="s">
        <v>439</v>
      </c>
      <c r="J695" s="2350" t="s">
        <v>918</v>
      </c>
      <c r="K695" s="2350" t="s">
        <v>848</v>
      </c>
      <c r="L695" s="2350" t="s">
        <v>336</v>
      </c>
      <c r="M695" s="1173" t="s">
        <v>919</v>
      </c>
      <c r="N695" s="1173" t="s">
        <v>920</v>
      </c>
      <c r="O695" s="1178" t="s">
        <v>919</v>
      </c>
    </row>
    <row r="696" spans="1:15" ht="15" customHeight="1" x14ac:dyDescent="0.2">
      <c r="A696" s="3056"/>
      <c r="B696" s="2350" t="s">
        <v>922</v>
      </c>
      <c r="C696" s="2350" t="s">
        <v>924</v>
      </c>
      <c r="D696" s="3053"/>
      <c r="E696" s="2350" t="s">
        <v>873</v>
      </c>
      <c r="F696" s="2350" t="s">
        <v>923</v>
      </c>
      <c r="G696" s="2350" t="s">
        <v>925</v>
      </c>
      <c r="H696" s="2350" t="s">
        <v>842</v>
      </c>
      <c r="I696" s="2350" t="s">
        <v>841</v>
      </c>
      <c r="J696" s="2350" t="s">
        <v>926</v>
      </c>
      <c r="K696" s="2350" t="s">
        <v>927</v>
      </c>
      <c r="L696" s="2350" t="s">
        <v>342</v>
      </c>
      <c r="M696" s="1173" t="s">
        <v>928</v>
      </c>
      <c r="N696" s="1173" t="s">
        <v>929</v>
      </c>
      <c r="O696" s="1178" t="s">
        <v>930</v>
      </c>
    </row>
    <row r="697" spans="1:15" ht="15" customHeight="1" thickBot="1" x14ac:dyDescent="0.25">
      <c r="A697" s="3057"/>
      <c r="B697" s="1985">
        <v>44196</v>
      </c>
      <c r="C697" s="2351">
        <v>2021</v>
      </c>
      <c r="D697" s="2351">
        <v>2021</v>
      </c>
      <c r="E697" s="2351">
        <v>2021</v>
      </c>
      <c r="F697" s="2351">
        <v>2021</v>
      </c>
      <c r="G697" s="2351" t="s">
        <v>931</v>
      </c>
      <c r="H697" s="1176">
        <v>2021</v>
      </c>
      <c r="I697" s="1985">
        <v>44561</v>
      </c>
      <c r="J697" s="1985" t="s">
        <v>1932</v>
      </c>
      <c r="K697" s="1985" t="s">
        <v>1932</v>
      </c>
      <c r="L697" s="2351" t="s">
        <v>447</v>
      </c>
      <c r="M697" s="1175" t="s">
        <v>932</v>
      </c>
      <c r="N697" s="1175" t="s">
        <v>933</v>
      </c>
      <c r="O697" s="1179" t="s">
        <v>933</v>
      </c>
    </row>
    <row r="698" spans="1:15" ht="15" customHeight="1" x14ac:dyDescent="0.2">
      <c r="A698" s="1185" t="s">
        <v>358</v>
      </c>
      <c r="B698" s="1180">
        <v>245.95000000000002</v>
      </c>
      <c r="C698" s="1180">
        <v>26</v>
      </c>
      <c r="D698" s="1180">
        <v>2</v>
      </c>
      <c r="E698" s="1180">
        <v>6</v>
      </c>
      <c r="F698" s="1180">
        <v>7</v>
      </c>
      <c r="G698" s="1180">
        <v>41.05</v>
      </c>
      <c r="H698" s="1180">
        <v>189.9</v>
      </c>
      <c r="I698" s="1180">
        <v>258.95000000000005</v>
      </c>
      <c r="J698" s="1186">
        <v>1949.7</v>
      </c>
      <c r="K698" s="1590">
        <v>10.26698262243286</v>
      </c>
      <c r="L698" s="404"/>
      <c r="M698" s="1188"/>
      <c r="N698" s="1188"/>
      <c r="O698" s="1189"/>
    </row>
    <row r="699" spans="1:15" ht="15" customHeight="1" x14ac:dyDescent="0.2">
      <c r="A699" s="1009" t="s">
        <v>359</v>
      </c>
      <c r="B699" s="1552">
        <v>41.5</v>
      </c>
      <c r="C699" s="1196">
        <v>3</v>
      </c>
      <c r="D699" s="1196">
        <v>0</v>
      </c>
      <c r="E699" s="1196">
        <v>0</v>
      </c>
      <c r="F699" s="1196">
        <v>0</v>
      </c>
      <c r="G699" s="1196">
        <v>2.5</v>
      </c>
      <c r="H699" s="1197">
        <v>39</v>
      </c>
      <c r="I699" s="1197">
        <v>44.5</v>
      </c>
      <c r="J699" s="1198">
        <v>374.4</v>
      </c>
      <c r="K699" s="1206">
        <v>9.6</v>
      </c>
      <c r="L699" s="2137" t="s">
        <v>985</v>
      </c>
      <c r="M699" s="1006">
        <v>1976000</v>
      </c>
      <c r="N699" s="2130">
        <v>12932196.214</v>
      </c>
      <c r="O699" s="1938">
        <v>13779923.088</v>
      </c>
    </row>
    <row r="700" spans="1:15" ht="15" customHeight="1" x14ac:dyDescent="0.2">
      <c r="A700" s="1009" t="s">
        <v>360</v>
      </c>
      <c r="B700" s="1552">
        <v>4</v>
      </c>
      <c r="C700" s="1196">
        <v>1</v>
      </c>
      <c r="D700" s="1196">
        <v>0</v>
      </c>
      <c r="E700" s="1196">
        <v>0</v>
      </c>
      <c r="F700" s="1196">
        <v>0</v>
      </c>
      <c r="G700" s="1196">
        <v>1</v>
      </c>
      <c r="H700" s="1197">
        <v>3</v>
      </c>
      <c r="I700" s="1197">
        <v>5</v>
      </c>
      <c r="J700" s="1198">
        <v>32.099999999999994</v>
      </c>
      <c r="K700" s="1206">
        <v>10.7</v>
      </c>
      <c r="L700" s="2137" t="s">
        <v>985</v>
      </c>
      <c r="M700" s="1006">
        <v>1976000</v>
      </c>
      <c r="N700" s="2130">
        <v>12932196.214</v>
      </c>
      <c r="O700" s="1938">
        <v>13779923.088</v>
      </c>
    </row>
    <row r="701" spans="1:15" ht="15" customHeight="1" x14ac:dyDescent="0.2">
      <c r="A701" s="1009" t="s">
        <v>361</v>
      </c>
      <c r="B701" s="1552">
        <v>18.5</v>
      </c>
      <c r="C701" s="1196">
        <v>0</v>
      </c>
      <c r="D701" s="1196">
        <v>0</v>
      </c>
      <c r="E701" s="1196">
        <v>3</v>
      </c>
      <c r="F701" s="1196">
        <v>2</v>
      </c>
      <c r="G701" s="1196">
        <v>3</v>
      </c>
      <c r="H701" s="1197">
        <v>10.5</v>
      </c>
      <c r="I701" s="1197">
        <v>13.5</v>
      </c>
      <c r="J701" s="1198">
        <v>73.5</v>
      </c>
      <c r="K701" s="1206">
        <v>7</v>
      </c>
      <c r="L701" s="2137" t="s">
        <v>985</v>
      </c>
      <c r="M701" s="1006">
        <v>1976000</v>
      </c>
      <c r="N701" s="2130">
        <v>12932196.214</v>
      </c>
      <c r="O701" s="1938">
        <v>13779923.088</v>
      </c>
    </row>
    <row r="702" spans="1:15" ht="15" customHeight="1" x14ac:dyDescent="0.2">
      <c r="A702" s="1009" t="s">
        <v>362</v>
      </c>
      <c r="B702" s="1552">
        <v>2</v>
      </c>
      <c r="C702" s="1196">
        <v>0</v>
      </c>
      <c r="D702" s="1196">
        <v>0</v>
      </c>
      <c r="E702" s="1196">
        <v>1</v>
      </c>
      <c r="F702" s="1196">
        <v>1</v>
      </c>
      <c r="G702" s="1196">
        <v>0</v>
      </c>
      <c r="H702" s="1197">
        <v>0</v>
      </c>
      <c r="I702" s="1197">
        <v>0</v>
      </c>
      <c r="J702" s="1198">
        <v>0</v>
      </c>
      <c r="K702" s="1206">
        <v>0</v>
      </c>
      <c r="L702" s="2137"/>
      <c r="M702" s="1006"/>
      <c r="N702" s="2130"/>
      <c r="O702" s="1938"/>
    </row>
    <row r="703" spans="1:15" ht="15" customHeight="1" x14ac:dyDescent="0.2">
      <c r="A703" s="1009" t="s">
        <v>363</v>
      </c>
      <c r="B703" s="1552">
        <v>84</v>
      </c>
      <c r="C703" s="1196">
        <v>4</v>
      </c>
      <c r="D703" s="1196">
        <v>0</v>
      </c>
      <c r="E703" s="1196">
        <v>0</v>
      </c>
      <c r="F703" s="1196">
        <v>0</v>
      </c>
      <c r="G703" s="1196">
        <v>30</v>
      </c>
      <c r="H703" s="1197">
        <v>54</v>
      </c>
      <c r="I703" s="1197">
        <v>88</v>
      </c>
      <c r="J703" s="1198">
        <v>648</v>
      </c>
      <c r="K703" s="1206">
        <v>12</v>
      </c>
      <c r="L703" s="2137" t="s">
        <v>985</v>
      </c>
      <c r="M703" s="1006">
        <v>1976000</v>
      </c>
      <c r="N703" s="2130">
        <v>12932196.214</v>
      </c>
      <c r="O703" s="1938">
        <v>13779923.088</v>
      </c>
    </row>
    <row r="704" spans="1:15" ht="15" customHeight="1" x14ac:dyDescent="0.2">
      <c r="A704" s="1009" t="s">
        <v>364</v>
      </c>
      <c r="B704" s="1552">
        <v>6.5</v>
      </c>
      <c r="C704" s="1196">
        <v>1</v>
      </c>
      <c r="D704" s="1196">
        <v>0</v>
      </c>
      <c r="E704" s="1196">
        <v>0</v>
      </c>
      <c r="F704" s="1196">
        <v>0</v>
      </c>
      <c r="G704" s="1196">
        <v>0</v>
      </c>
      <c r="H704" s="1197">
        <v>6.5</v>
      </c>
      <c r="I704" s="1197">
        <v>7.5</v>
      </c>
      <c r="J704" s="1198">
        <v>32.5</v>
      </c>
      <c r="K704" s="1206">
        <v>5</v>
      </c>
      <c r="L704" s="2137" t="s">
        <v>985</v>
      </c>
      <c r="M704" s="1006">
        <v>1976000</v>
      </c>
      <c r="N704" s="2130">
        <v>12932196.214</v>
      </c>
      <c r="O704" s="1938">
        <v>13779923.088</v>
      </c>
    </row>
    <row r="705" spans="1:15" ht="15" customHeight="1" x14ac:dyDescent="0.2">
      <c r="A705" s="1009" t="s">
        <v>934</v>
      </c>
      <c r="B705" s="1552">
        <v>2.5</v>
      </c>
      <c r="C705" s="1196">
        <v>0</v>
      </c>
      <c r="D705" s="1196">
        <v>0</v>
      </c>
      <c r="E705" s="1196">
        <v>0</v>
      </c>
      <c r="F705" s="1196">
        <v>0</v>
      </c>
      <c r="G705" s="1196">
        <v>0</v>
      </c>
      <c r="H705" s="1197">
        <v>2.5</v>
      </c>
      <c r="I705" s="1197">
        <v>2.5</v>
      </c>
      <c r="J705" s="1198">
        <v>25</v>
      </c>
      <c r="K705" s="1206">
        <v>10</v>
      </c>
      <c r="L705" s="2137" t="s">
        <v>985</v>
      </c>
      <c r="M705" s="1006">
        <v>1976000</v>
      </c>
      <c r="N705" s="2130">
        <v>12932196.214</v>
      </c>
      <c r="O705" s="1938">
        <v>13779923.088</v>
      </c>
    </row>
    <row r="706" spans="1:15" ht="15" customHeight="1" x14ac:dyDescent="0.2">
      <c r="A706" s="1009" t="s">
        <v>366</v>
      </c>
      <c r="B706" s="1552">
        <v>22.400000000000002</v>
      </c>
      <c r="C706" s="1196">
        <v>2</v>
      </c>
      <c r="D706" s="1196">
        <v>0</v>
      </c>
      <c r="E706" s="1196">
        <v>0</v>
      </c>
      <c r="F706" s="1196">
        <v>0</v>
      </c>
      <c r="G706" s="1196">
        <v>1</v>
      </c>
      <c r="H706" s="1197">
        <v>21.400000000000002</v>
      </c>
      <c r="I706" s="1197">
        <v>24.400000000000002</v>
      </c>
      <c r="J706" s="1198">
        <v>224.70000000000002</v>
      </c>
      <c r="K706" s="1206">
        <v>10.5</v>
      </c>
      <c r="L706" s="2137" t="s">
        <v>985</v>
      </c>
      <c r="M706" s="1006">
        <v>1976000</v>
      </c>
      <c r="N706" s="2130">
        <v>12932196.214</v>
      </c>
      <c r="O706" s="1938">
        <v>13779923.088</v>
      </c>
    </row>
    <row r="707" spans="1:15" ht="15" customHeight="1" x14ac:dyDescent="0.2">
      <c r="A707" s="1009" t="s">
        <v>935</v>
      </c>
      <c r="B707" s="1552">
        <v>7</v>
      </c>
      <c r="C707" s="1196">
        <v>7</v>
      </c>
      <c r="D707" s="1196">
        <v>2</v>
      </c>
      <c r="E707" s="1196">
        <v>2</v>
      </c>
      <c r="F707" s="1196">
        <v>1</v>
      </c>
      <c r="G707" s="1196">
        <v>0</v>
      </c>
      <c r="H707" s="1197">
        <v>2</v>
      </c>
      <c r="I707" s="1197">
        <v>11</v>
      </c>
      <c r="J707" s="1198">
        <v>14</v>
      </c>
      <c r="K707" s="1206">
        <v>7</v>
      </c>
      <c r="L707" s="2137" t="s">
        <v>985</v>
      </c>
      <c r="M707" s="1006">
        <v>1976000</v>
      </c>
      <c r="N707" s="2130">
        <v>12932196.214</v>
      </c>
      <c r="O707" s="1938">
        <v>13779923.088</v>
      </c>
    </row>
    <row r="708" spans="1:15" ht="15" customHeight="1" x14ac:dyDescent="0.2">
      <c r="A708" s="1009" t="s">
        <v>368</v>
      </c>
      <c r="B708" s="1552">
        <v>32.5</v>
      </c>
      <c r="C708" s="1196">
        <v>6</v>
      </c>
      <c r="D708" s="1196">
        <v>0</v>
      </c>
      <c r="E708" s="1196">
        <v>0</v>
      </c>
      <c r="F708" s="1196">
        <v>3</v>
      </c>
      <c r="G708" s="1196">
        <v>2</v>
      </c>
      <c r="H708" s="1197">
        <v>27.5</v>
      </c>
      <c r="I708" s="1197">
        <v>35.5</v>
      </c>
      <c r="J708" s="1198">
        <v>330</v>
      </c>
      <c r="K708" s="1206">
        <v>12</v>
      </c>
      <c r="L708" s="2137" t="s">
        <v>985</v>
      </c>
      <c r="M708" s="1006">
        <v>1976000</v>
      </c>
      <c r="N708" s="2130">
        <v>12932196.214</v>
      </c>
      <c r="O708" s="1938">
        <v>13779923.088</v>
      </c>
    </row>
    <row r="709" spans="1:15" ht="15" customHeight="1" x14ac:dyDescent="0.2">
      <c r="A709" s="1009" t="s">
        <v>369</v>
      </c>
      <c r="B709" s="1552">
        <v>0</v>
      </c>
      <c r="C709" s="1196">
        <v>0</v>
      </c>
      <c r="D709" s="1196">
        <v>0</v>
      </c>
      <c r="E709" s="1196">
        <v>0</v>
      </c>
      <c r="F709" s="1196">
        <v>0</v>
      </c>
      <c r="G709" s="1196"/>
      <c r="H709" s="1197">
        <v>0</v>
      </c>
      <c r="I709" s="1197">
        <v>0</v>
      </c>
      <c r="J709" s="1198">
        <v>0</v>
      </c>
      <c r="K709" s="1206">
        <v>0</v>
      </c>
      <c r="L709" s="1199"/>
      <c r="M709" s="1006"/>
      <c r="N709" s="1006"/>
      <c r="O709" s="1200"/>
    </row>
    <row r="710" spans="1:15" ht="15" customHeight="1" x14ac:dyDescent="0.2">
      <c r="A710" s="1009" t="s">
        <v>936</v>
      </c>
      <c r="B710" s="1552">
        <v>7</v>
      </c>
      <c r="C710" s="1196">
        <v>0</v>
      </c>
      <c r="D710" s="1196">
        <v>0</v>
      </c>
      <c r="E710" s="1196">
        <v>0</v>
      </c>
      <c r="F710" s="1196">
        <v>0</v>
      </c>
      <c r="G710" s="1196">
        <v>0</v>
      </c>
      <c r="H710" s="1197">
        <v>7</v>
      </c>
      <c r="I710" s="1197">
        <v>7</v>
      </c>
      <c r="J710" s="1198">
        <v>14</v>
      </c>
      <c r="K710" s="1206">
        <v>2</v>
      </c>
      <c r="L710" s="2137" t="s">
        <v>985</v>
      </c>
      <c r="M710" s="1006">
        <v>1976000</v>
      </c>
      <c r="N710" s="2130">
        <v>12932196.214</v>
      </c>
      <c r="O710" s="1938">
        <v>13779923.088</v>
      </c>
    </row>
    <row r="711" spans="1:15" ht="15" customHeight="1" x14ac:dyDescent="0.2">
      <c r="A711" s="1009" t="s">
        <v>371</v>
      </c>
      <c r="B711" s="1552">
        <v>0</v>
      </c>
      <c r="C711" s="1196">
        <v>0</v>
      </c>
      <c r="D711" s="1196">
        <v>0</v>
      </c>
      <c r="E711" s="1196">
        <v>0</v>
      </c>
      <c r="F711" s="1196">
        <v>0</v>
      </c>
      <c r="G711" s="1196"/>
      <c r="H711" s="1197">
        <v>0</v>
      </c>
      <c r="I711" s="1197">
        <v>0</v>
      </c>
      <c r="J711" s="1198">
        <v>0</v>
      </c>
      <c r="K711" s="1206">
        <v>0</v>
      </c>
      <c r="L711" s="1199"/>
      <c r="M711" s="1006"/>
      <c r="N711" s="1588"/>
      <c r="O711" s="1589"/>
    </row>
    <row r="712" spans="1:15" ht="15" customHeight="1" x14ac:dyDescent="0.2">
      <c r="A712" s="1009" t="s">
        <v>372</v>
      </c>
      <c r="B712" s="1552">
        <v>1.55</v>
      </c>
      <c r="C712" s="1196">
        <v>2</v>
      </c>
      <c r="D712" s="1196">
        <v>0</v>
      </c>
      <c r="E712" s="1196">
        <v>0</v>
      </c>
      <c r="F712" s="1196">
        <v>0</v>
      </c>
      <c r="G712" s="1196">
        <v>1.55</v>
      </c>
      <c r="H712" s="1197">
        <v>0</v>
      </c>
      <c r="I712" s="1197">
        <v>3.55</v>
      </c>
      <c r="J712" s="1198">
        <v>0</v>
      </c>
      <c r="K712" s="1206">
        <v>10.7</v>
      </c>
      <c r="L712" s="2137" t="s">
        <v>985</v>
      </c>
      <c r="M712" s="1006">
        <v>1976000</v>
      </c>
      <c r="N712" s="2130">
        <v>12932196.214</v>
      </c>
      <c r="O712" s="1938">
        <v>13779923.088</v>
      </c>
    </row>
    <row r="713" spans="1:15" ht="15" customHeight="1" x14ac:dyDescent="0.2">
      <c r="A713" s="1009" t="s">
        <v>373</v>
      </c>
      <c r="B713" s="1552">
        <v>16.5</v>
      </c>
      <c r="C713" s="1196">
        <v>0</v>
      </c>
      <c r="D713" s="1196">
        <v>0</v>
      </c>
      <c r="E713" s="1196">
        <v>0</v>
      </c>
      <c r="F713" s="1196">
        <v>0</v>
      </c>
      <c r="G713" s="1196">
        <v>0</v>
      </c>
      <c r="H713" s="1197">
        <v>16.5</v>
      </c>
      <c r="I713" s="1197">
        <v>16.5</v>
      </c>
      <c r="J713" s="1198">
        <v>181.5</v>
      </c>
      <c r="K713" s="1206">
        <v>11</v>
      </c>
      <c r="L713" s="2137" t="s">
        <v>985</v>
      </c>
      <c r="M713" s="1006">
        <v>1976000</v>
      </c>
      <c r="N713" s="2130">
        <v>12932196.214</v>
      </c>
      <c r="O713" s="1938">
        <v>13779923.088</v>
      </c>
    </row>
    <row r="714" spans="1:15" ht="15" customHeight="1" x14ac:dyDescent="0.2">
      <c r="A714" s="459" t="s">
        <v>937</v>
      </c>
      <c r="B714" s="1049">
        <v>43.5</v>
      </c>
      <c r="C714" s="1049">
        <v>6</v>
      </c>
      <c r="D714" s="1049">
        <v>0</v>
      </c>
      <c r="E714" s="1049">
        <v>0</v>
      </c>
      <c r="F714" s="1049">
        <v>0</v>
      </c>
      <c r="G714" s="1049">
        <v>3</v>
      </c>
      <c r="H714" s="1049">
        <v>40.5</v>
      </c>
      <c r="I714" s="1049">
        <v>49.5</v>
      </c>
      <c r="J714" s="1201">
        <v>437.5</v>
      </c>
      <c r="K714" s="1201">
        <v>10.802469135802468</v>
      </c>
      <c r="L714" s="1203"/>
      <c r="M714" s="1043"/>
      <c r="N714" s="460"/>
      <c r="O714" s="461"/>
    </row>
    <row r="715" spans="1:15" ht="15" customHeight="1" x14ac:dyDescent="0.2">
      <c r="A715" s="1009" t="s">
        <v>375</v>
      </c>
      <c r="B715" s="1552">
        <v>32.5</v>
      </c>
      <c r="C715" s="1196">
        <v>5</v>
      </c>
      <c r="D715" s="1196">
        <v>0</v>
      </c>
      <c r="E715" s="1196">
        <v>0</v>
      </c>
      <c r="F715" s="1196">
        <v>0</v>
      </c>
      <c r="G715" s="1196">
        <v>0</v>
      </c>
      <c r="H715" s="1197">
        <v>32.5</v>
      </c>
      <c r="I715" s="1197">
        <v>37.5</v>
      </c>
      <c r="J715" s="1198">
        <v>357.5</v>
      </c>
      <c r="K715" s="1206">
        <v>11</v>
      </c>
      <c r="L715" s="2137" t="s">
        <v>985</v>
      </c>
      <c r="M715" s="1006">
        <v>1976000</v>
      </c>
      <c r="N715" s="2130">
        <v>12932196.214</v>
      </c>
      <c r="O715" s="1938">
        <v>13779923.088</v>
      </c>
    </row>
    <row r="716" spans="1:15" ht="15" customHeight="1" x14ac:dyDescent="0.2">
      <c r="A716" s="1009" t="s">
        <v>376</v>
      </c>
      <c r="B716" s="1003">
        <v>0</v>
      </c>
      <c r="C716" s="1196">
        <v>0</v>
      </c>
      <c r="D716" s="1196">
        <v>0</v>
      </c>
      <c r="E716" s="1196">
        <v>0</v>
      </c>
      <c r="F716" s="1196">
        <v>0</v>
      </c>
      <c r="G716" s="1196"/>
      <c r="H716" s="1197">
        <v>0</v>
      </c>
      <c r="I716" s="1197">
        <v>0</v>
      </c>
      <c r="J716" s="1198">
        <v>0</v>
      </c>
      <c r="K716" s="1206">
        <v>0</v>
      </c>
      <c r="L716" s="1199"/>
      <c r="M716" s="1006"/>
      <c r="N716" s="1588"/>
      <c r="O716" s="1589"/>
    </row>
    <row r="717" spans="1:15" ht="15" customHeight="1" x14ac:dyDescent="0.2">
      <c r="A717" s="1009" t="s">
        <v>377</v>
      </c>
      <c r="B717" s="1003">
        <v>5</v>
      </c>
      <c r="C717" s="1196">
        <v>1</v>
      </c>
      <c r="D717" s="1196">
        <v>0</v>
      </c>
      <c r="E717" s="1196">
        <v>0</v>
      </c>
      <c r="F717" s="1196">
        <v>0</v>
      </c>
      <c r="G717" s="1196">
        <v>0</v>
      </c>
      <c r="H717" s="1197">
        <v>5</v>
      </c>
      <c r="I717" s="1197">
        <v>6</v>
      </c>
      <c r="J717" s="1198">
        <v>35</v>
      </c>
      <c r="K717" s="1206">
        <v>7</v>
      </c>
      <c r="L717" s="2137" t="s">
        <v>985</v>
      </c>
      <c r="M717" s="1006">
        <v>1976000</v>
      </c>
      <c r="N717" s="2130">
        <v>12932196.214</v>
      </c>
      <c r="O717" s="1938">
        <v>13779923.088</v>
      </c>
    </row>
    <row r="718" spans="1:15" ht="15" customHeight="1" x14ac:dyDescent="0.2">
      <c r="A718" s="1009" t="s">
        <v>378</v>
      </c>
      <c r="B718" s="1003">
        <v>0</v>
      </c>
      <c r="C718" s="1196">
        <v>0</v>
      </c>
      <c r="D718" s="1196">
        <v>0</v>
      </c>
      <c r="E718" s="1196">
        <v>0</v>
      </c>
      <c r="F718" s="1196">
        <v>0</v>
      </c>
      <c r="G718" s="1196"/>
      <c r="H718" s="1197">
        <v>0</v>
      </c>
      <c r="I718" s="1197">
        <v>0</v>
      </c>
      <c r="J718" s="1198">
        <v>0</v>
      </c>
      <c r="K718" s="1206">
        <v>0</v>
      </c>
      <c r="L718" s="1199"/>
      <c r="M718" s="1006"/>
      <c r="N718" s="1588"/>
      <c r="O718" s="1589"/>
    </row>
    <row r="719" spans="1:15" ht="15" customHeight="1" x14ac:dyDescent="0.2">
      <c r="A719" s="1009" t="s">
        <v>379</v>
      </c>
      <c r="B719" s="1003">
        <v>6</v>
      </c>
      <c r="C719" s="1196">
        <v>0</v>
      </c>
      <c r="D719" s="1196">
        <v>0</v>
      </c>
      <c r="E719" s="1196">
        <v>0</v>
      </c>
      <c r="F719" s="1196">
        <v>0</v>
      </c>
      <c r="G719" s="1196">
        <v>3</v>
      </c>
      <c r="H719" s="1197">
        <v>3</v>
      </c>
      <c r="I719" s="1197">
        <v>6</v>
      </c>
      <c r="J719" s="1198">
        <v>45</v>
      </c>
      <c r="K719" s="1206">
        <v>15</v>
      </c>
      <c r="L719" s="2137" t="s">
        <v>985</v>
      </c>
      <c r="M719" s="1006">
        <v>1976000</v>
      </c>
      <c r="N719" s="2130">
        <v>12932196.214</v>
      </c>
      <c r="O719" s="1938">
        <v>13779923.088</v>
      </c>
    </row>
    <row r="720" spans="1:15" ht="15" customHeight="1" x14ac:dyDescent="0.2">
      <c r="A720" s="1205" t="s">
        <v>380</v>
      </c>
      <c r="B720" s="1049">
        <v>210.25</v>
      </c>
      <c r="C720" s="1049">
        <v>29.15</v>
      </c>
      <c r="D720" s="1049">
        <v>0</v>
      </c>
      <c r="E720" s="1049">
        <v>4.6500000000000004</v>
      </c>
      <c r="F720" s="1049">
        <v>2</v>
      </c>
      <c r="G720" s="1049">
        <v>30</v>
      </c>
      <c r="H720" s="1049">
        <v>173.60000000000002</v>
      </c>
      <c r="I720" s="1049">
        <v>232.75</v>
      </c>
      <c r="J720" s="1201">
        <v>1764.3</v>
      </c>
      <c r="K720" s="1201">
        <v>10.163018433179722</v>
      </c>
      <c r="L720" s="1203"/>
      <c r="M720" s="1043"/>
      <c r="N720" s="460"/>
      <c r="O720" s="461"/>
    </row>
    <row r="721" spans="1:15" ht="15" customHeight="1" x14ac:dyDescent="0.2">
      <c r="A721" s="1009" t="s">
        <v>381</v>
      </c>
      <c r="B721" s="1552">
        <v>28.5</v>
      </c>
      <c r="C721" s="1196">
        <v>2</v>
      </c>
      <c r="D721" s="1196">
        <v>0</v>
      </c>
      <c r="E721" s="1196">
        <v>0</v>
      </c>
      <c r="F721" s="1196">
        <v>0</v>
      </c>
      <c r="G721" s="1196">
        <v>2</v>
      </c>
      <c r="H721" s="1197">
        <v>26.5</v>
      </c>
      <c r="I721" s="1197">
        <v>30.5</v>
      </c>
      <c r="J721" s="1198">
        <v>265</v>
      </c>
      <c r="K721" s="1206">
        <v>10</v>
      </c>
      <c r="L721" s="2137" t="s">
        <v>985</v>
      </c>
      <c r="M721" s="1006">
        <v>1976000</v>
      </c>
      <c r="N721" s="2130">
        <v>12932196.214</v>
      </c>
      <c r="O721" s="1938">
        <v>13779923.088</v>
      </c>
    </row>
    <row r="722" spans="1:15" ht="15" customHeight="1" x14ac:dyDescent="0.2">
      <c r="A722" s="1009" t="s">
        <v>53</v>
      </c>
      <c r="B722" s="1552">
        <v>9</v>
      </c>
      <c r="C722" s="1196">
        <v>0</v>
      </c>
      <c r="D722" s="1196">
        <v>0</v>
      </c>
      <c r="E722" s="1196">
        <v>0.85000000000000009</v>
      </c>
      <c r="F722" s="1196">
        <v>0</v>
      </c>
      <c r="G722" s="1196">
        <v>0</v>
      </c>
      <c r="H722" s="1197">
        <v>8.15</v>
      </c>
      <c r="I722" s="1197">
        <v>8.15</v>
      </c>
      <c r="J722" s="1198">
        <v>20.375</v>
      </c>
      <c r="K722" s="1206">
        <v>2.5</v>
      </c>
      <c r="L722" s="2137" t="s">
        <v>985</v>
      </c>
      <c r="M722" s="1006">
        <v>1976000</v>
      </c>
      <c r="N722" s="2130">
        <v>12932196.214</v>
      </c>
      <c r="O722" s="1938">
        <v>13779923.088</v>
      </c>
    </row>
    <row r="723" spans="1:15" ht="15" customHeight="1" x14ac:dyDescent="0.2">
      <c r="A723" s="1009" t="s">
        <v>383</v>
      </c>
      <c r="B723" s="1552">
        <v>61.75</v>
      </c>
      <c r="C723" s="1196">
        <v>21.15</v>
      </c>
      <c r="D723" s="1196">
        <v>0</v>
      </c>
      <c r="E723" s="1196">
        <v>0</v>
      </c>
      <c r="F723" s="1196">
        <v>0</v>
      </c>
      <c r="G723" s="1196">
        <v>2</v>
      </c>
      <c r="H723" s="1197">
        <v>59.750000000000007</v>
      </c>
      <c r="I723" s="1198">
        <v>82.9</v>
      </c>
      <c r="J723" s="1198">
        <v>758.82500000000005</v>
      </c>
      <c r="K723" s="1206">
        <v>12.7</v>
      </c>
      <c r="L723" s="2137" t="s">
        <v>985</v>
      </c>
      <c r="M723" s="1006">
        <v>1976000</v>
      </c>
      <c r="N723" s="2130">
        <v>12932196.214</v>
      </c>
      <c r="O723" s="1938">
        <v>13779923.088</v>
      </c>
    </row>
    <row r="724" spans="1:15" ht="15" customHeight="1" x14ac:dyDescent="0.2">
      <c r="A724" s="1009" t="s">
        <v>384</v>
      </c>
      <c r="B724" s="1552">
        <v>30</v>
      </c>
      <c r="C724" s="1196">
        <v>5</v>
      </c>
      <c r="D724" s="1196">
        <v>0</v>
      </c>
      <c r="E724" s="1196">
        <v>2</v>
      </c>
      <c r="F724" s="1196">
        <v>2</v>
      </c>
      <c r="G724" s="1196">
        <v>2</v>
      </c>
      <c r="H724" s="1197">
        <v>24</v>
      </c>
      <c r="I724" s="1197">
        <v>31</v>
      </c>
      <c r="J724" s="1198">
        <v>252</v>
      </c>
      <c r="K724" s="1206">
        <v>10.5</v>
      </c>
      <c r="L724" s="2137" t="s">
        <v>985</v>
      </c>
      <c r="M724" s="1006">
        <v>1976000</v>
      </c>
      <c r="N724" s="2130">
        <v>12932196.214</v>
      </c>
      <c r="O724" s="1938">
        <v>13779923.088</v>
      </c>
    </row>
    <row r="725" spans="1:15" ht="15" customHeight="1" x14ac:dyDescent="0.2">
      <c r="A725" s="1009" t="s">
        <v>385</v>
      </c>
      <c r="B725" s="1552">
        <v>7</v>
      </c>
      <c r="C725" s="1196">
        <v>0</v>
      </c>
      <c r="D725" s="1196">
        <v>0</v>
      </c>
      <c r="E725" s="1196">
        <v>1.8</v>
      </c>
      <c r="F725" s="1196">
        <v>0</v>
      </c>
      <c r="G725" s="1196">
        <v>0</v>
      </c>
      <c r="H725" s="1197">
        <v>5.2</v>
      </c>
      <c r="I725" s="1197">
        <v>5.2</v>
      </c>
      <c r="J725" s="1198">
        <v>13</v>
      </c>
      <c r="K725" s="1206">
        <v>2.5</v>
      </c>
      <c r="L725" s="2137" t="s">
        <v>985</v>
      </c>
      <c r="M725" s="1006">
        <v>1976000</v>
      </c>
      <c r="N725" s="2130">
        <v>12932196.214</v>
      </c>
      <c r="O725" s="1938">
        <v>13779923.088</v>
      </c>
    </row>
    <row r="726" spans="1:15" ht="15" customHeight="1" x14ac:dyDescent="0.2">
      <c r="A726" s="1009" t="s">
        <v>386</v>
      </c>
      <c r="B726" s="1552">
        <v>17</v>
      </c>
      <c r="C726" s="1196">
        <v>1</v>
      </c>
      <c r="D726" s="1196">
        <v>0</v>
      </c>
      <c r="E726" s="1196">
        <v>0</v>
      </c>
      <c r="F726" s="1196">
        <v>0</v>
      </c>
      <c r="G726" s="1196">
        <v>4</v>
      </c>
      <c r="H726" s="1197">
        <v>13</v>
      </c>
      <c r="I726" s="1197">
        <v>18</v>
      </c>
      <c r="J726" s="1198">
        <v>110.5</v>
      </c>
      <c r="K726" s="1206">
        <v>8.5</v>
      </c>
      <c r="L726" s="2137" t="s">
        <v>985</v>
      </c>
      <c r="M726" s="1006">
        <v>1976000</v>
      </c>
      <c r="N726" s="2130">
        <v>12932196.214</v>
      </c>
      <c r="O726" s="1938">
        <v>13779923.088</v>
      </c>
    </row>
    <row r="727" spans="1:15" ht="15" customHeight="1" x14ac:dyDescent="0.2">
      <c r="A727" s="1009" t="s">
        <v>387</v>
      </c>
      <c r="B727" s="1552">
        <v>36</v>
      </c>
      <c r="C727" s="1196">
        <v>0</v>
      </c>
      <c r="D727" s="1196">
        <v>0</v>
      </c>
      <c r="E727" s="1196">
        <v>0</v>
      </c>
      <c r="F727" s="1196">
        <v>0</v>
      </c>
      <c r="G727" s="1196">
        <v>17</v>
      </c>
      <c r="H727" s="1197">
        <v>19</v>
      </c>
      <c r="I727" s="1197">
        <v>36</v>
      </c>
      <c r="J727" s="1198">
        <v>152</v>
      </c>
      <c r="K727" s="1206">
        <v>8</v>
      </c>
      <c r="L727" s="2137" t="s">
        <v>985</v>
      </c>
      <c r="M727" s="1006">
        <v>1976000</v>
      </c>
      <c r="N727" s="2130">
        <v>12932196.214</v>
      </c>
      <c r="O727" s="1938">
        <v>13779923.088</v>
      </c>
    </row>
    <row r="728" spans="1:15" ht="15" customHeight="1" x14ac:dyDescent="0.2">
      <c r="A728" s="1009" t="s">
        <v>388</v>
      </c>
      <c r="B728" s="1552">
        <v>21</v>
      </c>
      <c r="C728" s="1196">
        <v>0</v>
      </c>
      <c r="D728" s="1196">
        <v>0</v>
      </c>
      <c r="E728" s="1196">
        <v>0</v>
      </c>
      <c r="F728" s="1196">
        <v>0</v>
      </c>
      <c r="G728" s="1196">
        <v>3</v>
      </c>
      <c r="H728" s="1197">
        <v>18</v>
      </c>
      <c r="I728" s="1197">
        <v>21</v>
      </c>
      <c r="J728" s="1198">
        <v>192.6</v>
      </c>
      <c r="K728" s="1206">
        <v>10.7</v>
      </c>
      <c r="L728" s="2137" t="s">
        <v>985</v>
      </c>
      <c r="M728" s="1006">
        <v>1976000</v>
      </c>
      <c r="N728" s="2130">
        <v>12932196.214</v>
      </c>
      <c r="O728" s="1938">
        <v>13779923.088</v>
      </c>
    </row>
    <row r="729" spans="1:15" ht="15" customHeight="1" x14ac:dyDescent="0.2">
      <c r="A729" s="1205" t="s">
        <v>389</v>
      </c>
      <c r="B729" s="1049">
        <v>73.900000000000006</v>
      </c>
      <c r="C729" s="1049">
        <v>20</v>
      </c>
      <c r="D729" s="1049">
        <v>0</v>
      </c>
      <c r="E729" s="1049">
        <v>0</v>
      </c>
      <c r="F729" s="1049">
        <v>1</v>
      </c>
      <c r="G729" s="1049">
        <v>16</v>
      </c>
      <c r="H729" s="1049">
        <v>56.9</v>
      </c>
      <c r="I729" s="1049">
        <v>92.9</v>
      </c>
      <c r="J729" s="1201">
        <v>676.9</v>
      </c>
      <c r="K729" s="1201">
        <v>11.896309314586995</v>
      </c>
      <c r="L729" s="1203"/>
      <c r="M729" s="1043"/>
      <c r="N729" s="460"/>
      <c r="O729" s="461"/>
    </row>
    <row r="730" spans="1:15" ht="15" customHeight="1" x14ac:dyDescent="0.2">
      <c r="A730" s="1009" t="s">
        <v>390</v>
      </c>
      <c r="B730" s="1003">
        <v>24.9</v>
      </c>
      <c r="C730" s="1196">
        <v>4</v>
      </c>
      <c r="D730" s="1196">
        <v>0</v>
      </c>
      <c r="E730" s="1196">
        <v>0</v>
      </c>
      <c r="F730" s="1196">
        <v>0</v>
      </c>
      <c r="G730" s="1196">
        <v>0</v>
      </c>
      <c r="H730" s="1197">
        <v>24.9</v>
      </c>
      <c r="I730" s="1197">
        <v>28.9</v>
      </c>
      <c r="J730" s="1198">
        <v>273.89999999999998</v>
      </c>
      <c r="K730" s="1206">
        <v>11</v>
      </c>
      <c r="L730" s="2137" t="s">
        <v>985</v>
      </c>
      <c r="M730" s="1006">
        <v>1976000</v>
      </c>
      <c r="N730" s="2130">
        <v>12932196.214</v>
      </c>
      <c r="O730" s="1938">
        <v>13779923.088</v>
      </c>
    </row>
    <row r="731" spans="1:15" ht="15" customHeight="1" x14ac:dyDescent="0.2">
      <c r="A731" s="1009" t="s">
        <v>391</v>
      </c>
      <c r="B731" s="1003">
        <v>24</v>
      </c>
      <c r="C731" s="1196">
        <v>5</v>
      </c>
      <c r="D731" s="1196">
        <v>0</v>
      </c>
      <c r="E731" s="1196">
        <v>0</v>
      </c>
      <c r="F731" s="1196">
        <v>0</v>
      </c>
      <c r="G731" s="1196">
        <v>15</v>
      </c>
      <c r="H731" s="1197">
        <v>9</v>
      </c>
      <c r="I731" s="1197">
        <v>29</v>
      </c>
      <c r="J731" s="1198">
        <v>63</v>
      </c>
      <c r="K731" s="1206">
        <v>7</v>
      </c>
      <c r="L731" s="2137" t="s">
        <v>985</v>
      </c>
      <c r="M731" s="1006">
        <v>1976000</v>
      </c>
      <c r="N731" s="2130">
        <v>12932196.214</v>
      </c>
      <c r="O731" s="1938">
        <v>13779923.088</v>
      </c>
    </row>
    <row r="732" spans="1:15" ht="15" customHeight="1" x14ac:dyDescent="0.2">
      <c r="A732" s="1009" t="s">
        <v>392</v>
      </c>
      <c r="B732" s="1003">
        <v>7</v>
      </c>
      <c r="C732" s="1196">
        <v>0</v>
      </c>
      <c r="D732" s="1196">
        <v>0</v>
      </c>
      <c r="E732" s="1196">
        <v>0</v>
      </c>
      <c r="F732" s="1196">
        <v>1</v>
      </c>
      <c r="G732" s="1196">
        <v>1</v>
      </c>
      <c r="H732" s="1197">
        <v>5</v>
      </c>
      <c r="I732" s="1197">
        <v>6</v>
      </c>
      <c r="J732" s="1198">
        <v>70</v>
      </c>
      <c r="K732" s="1206">
        <v>14</v>
      </c>
      <c r="L732" s="2137" t="s">
        <v>985</v>
      </c>
      <c r="M732" s="1006">
        <v>1976000</v>
      </c>
      <c r="N732" s="2130">
        <v>12932196.214</v>
      </c>
      <c r="O732" s="1938">
        <v>13779923.088</v>
      </c>
    </row>
    <row r="733" spans="1:15" ht="15" customHeight="1" x14ac:dyDescent="0.2">
      <c r="A733" s="1009" t="s">
        <v>393</v>
      </c>
      <c r="B733" s="1003">
        <v>0</v>
      </c>
      <c r="C733" s="1196">
        <v>2</v>
      </c>
      <c r="D733" s="1196">
        <v>0</v>
      </c>
      <c r="E733" s="1196">
        <v>0</v>
      </c>
      <c r="F733" s="1196">
        <v>0</v>
      </c>
      <c r="G733" s="1196"/>
      <c r="H733" s="1197">
        <v>0</v>
      </c>
      <c r="I733" s="1197">
        <v>2</v>
      </c>
      <c r="J733" s="1198">
        <v>0</v>
      </c>
      <c r="K733" s="1206">
        <v>0</v>
      </c>
      <c r="L733" s="1199"/>
      <c r="M733" s="1006"/>
      <c r="N733" s="2130">
        <v>12932196.214</v>
      </c>
      <c r="O733" s="1200"/>
    </row>
    <row r="734" spans="1:15" ht="15" customHeight="1" x14ac:dyDescent="0.2">
      <c r="A734" s="1009" t="s">
        <v>394</v>
      </c>
      <c r="B734" s="1003">
        <v>0</v>
      </c>
      <c r="C734" s="1196">
        <v>0</v>
      </c>
      <c r="D734" s="1196">
        <v>0</v>
      </c>
      <c r="E734" s="1196">
        <v>0</v>
      </c>
      <c r="F734" s="1196">
        <v>0</v>
      </c>
      <c r="G734" s="1196">
        <v>0</v>
      </c>
      <c r="H734" s="1197">
        <v>0</v>
      </c>
      <c r="I734" s="1197">
        <v>0</v>
      </c>
      <c r="J734" s="1198">
        <v>0</v>
      </c>
      <c r="K734" s="1206">
        <v>0</v>
      </c>
      <c r="L734" s="2137"/>
      <c r="M734" s="1006"/>
      <c r="N734" s="2130"/>
      <c r="O734" s="1938"/>
    </row>
    <row r="735" spans="1:15" ht="15" customHeight="1" x14ac:dyDescent="0.2">
      <c r="A735" s="1009" t="s">
        <v>395</v>
      </c>
      <c r="B735" s="1003">
        <v>0</v>
      </c>
      <c r="C735" s="1196">
        <v>0</v>
      </c>
      <c r="D735" s="1196">
        <v>0</v>
      </c>
      <c r="E735" s="1196">
        <v>0</v>
      </c>
      <c r="F735" s="1196">
        <v>0</v>
      </c>
      <c r="G735" s="1196"/>
      <c r="H735" s="1197">
        <v>0</v>
      </c>
      <c r="I735" s="1197">
        <v>0</v>
      </c>
      <c r="J735" s="1198">
        <v>0</v>
      </c>
      <c r="K735" s="1206">
        <v>0</v>
      </c>
      <c r="L735" s="1199"/>
      <c r="M735" s="1006"/>
      <c r="N735" s="1006"/>
      <c r="O735" s="1200"/>
    </row>
    <row r="736" spans="1:15" ht="15" customHeight="1" x14ac:dyDescent="0.2">
      <c r="A736" s="1009" t="s">
        <v>396</v>
      </c>
      <c r="B736" s="1003">
        <v>0</v>
      </c>
      <c r="C736" s="1196">
        <v>9</v>
      </c>
      <c r="D736" s="1196">
        <v>0</v>
      </c>
      <c r="E736" s="1196">
        <v>0</v>
      </c>
      <c r="F736" s="1196">
        <v>0</v>
      </c>
      <c r="G736" s="1196">
        <v>0</v>
      </c>
      <c r="H736" s="1197">
        <v>0</v>
      </c>
      <c r="I736" s="1197">
        <v>9</v>
      </c>
      <c r="J736" s="1198">
        <v>0</v>
      </c>
      <c r="K736" s="1206">
        <v>0</v>
      </c>
      <c r="L736" s="2137"/>
      <c r="M736" s="1006"/>
      <c r="N736" s="2130">
        <v>12932196.214</v>
      </c>
      <c r="O736" s="1938"/>
    </row>
    <row r="737" spans="1:15" ht="15" customHeight="1" x14ac:dyDescent="0.2">
      <c r="A737" s="1009" t="s">
        <v>938</v>
      </c>
      <c r="B737" s="1003">
        <v>0</v>
      </c>
      <c r="C737" s="1196">
        <v>0</v>
      </c>
      <c r="D737" s="1196">
        <v>0</v>
      </c>
      <c r="E737" s="1196">
        <v>0</v>
      </c>
      <c r="F737" s="1196">
        <v>0</v>
      </c>
      <c r="G737" s="1196"/>
      <c r="H737" s="1197">
        <v>0</v>
      </c>
      <c r="I737" s="1197">
        <v>0</v>
      </c>
      <c r="J737" s="1198">
        <v>0</v>
      </c>
      <c r="K737" s="1206">
        <v>0</v>
      </c>
      <c r="L737" s="1199"/>
      <c r="M737" s="1006"/>
      <c r="N737" s="1006"/>
      <c r="O737" s="1200"/>
    </row>
    <row r="738" spans="1:15" ht="15" customHeight="1" thickBot="1" x14ac:dyDescent="0.25">
      <c r="A738" s="1190" t="s">
        <v>398</v>
      </c>
      <c r="B738" s="261">
        <v>18</v>
      </c>
      <c r="C738" s="1191">
        <v>0</v>
      </c>
      <c r="D738" s="1191">
        <v>0</v>
      </c>
      <c r="E738" s="1191">
        <v>0</v>
      </c>
      <c r="F738" s="1191">
        <v>0</v>
      </c>
      <c r="G738" s="1196">
        <v>0</v>
      </c>
      <c r="H738" s="1197">
        <v>18</v>
      </c>
      <c r="I738" s="1197">
        <v>18</v>
      </c>
      <c r="J738" s="1198">
        <v>270</v>
      </c>
      <c r="K738" s="1796">
        <v>15</v>
      </c>
      <c r="L738" s="2137" t="s">
        <v>985</v>
      </c>
      <c r="M738" s="1006">
        <v>1976000</v>
      </c>
      <c r="N738" s="2130">
        <v>12932196.214</v>
      </c>
      <c r="O738" s="1938">
        <v>13779923.088</v>
      </c>
    </row>
    <row r="739" spans="1:15" ht="15" customHeight="1" thickBot="1" x14ac:dyDescent="0.25">
      <c r="A739" s="430" t="s">
        <v>939</v>
      </c>
      <c r="B739" s="1181">
        <v>573.6</v>
      </c>
      <c r="C739" s="1181">
        <v>81.150000000000006</v>
      </c>
      <c r="D739" s="1181">
        <v>2</v>
      </c>
      <c r="E739" s="1181">
        <v>10.65</v>
      </c>
      <c r="F739" s="1181">
        <v>10</v>
      </c>
      <c r="G739" s="1181">
        <v>90.05</v>
      </c>
      <c r="H739" s="1181">
        <v>460.9</v>
      </c>
      <c r="I739" s="1181">
        <v>634.1</v>
      </c>
      <c r="J739" s="1182">
        <v>4828.3999999999996</v>
      </c>
      <c r="K739" s="1182">
        <v>10.476025168149272</v>
      </c>
      <c r="L739" s="1580" t="s">
        <v>985</v>
      </c>
      <c r="M739" s="1184">
        <v>1976000.0000000002</v>
      </c>
      <c r="N739" s="1184">
        <v>12932196.214000002</v>
      </c>
      <c r="O739" s="536">
        <v>13779923.088000001</v>
      </c>
    </row>
    <row r="740" spans="1:15" x14ac:dyDescent="0.2">
      <c r="A740" s="7" t="s">
        <v>1904</v>
      </c>
      <c r="B740" s="246"/>
      <c r="C740" s="246"/>
      <c r="D740" s="246"/>
      <c r="E740" s="246"/>
      <c r="F740" s="246"/>
      <c r="G740" s="246"/>
      <c r="H740" s="249"/>
      <c r="I740" s="249"/>
      <c r="J740" s="249"/>
      <c r="K740" s="257"/>
      <c r="L740" s="258"/>
      <c r="M740" s="259"/>
      <c r="N740" s="259"/>
      <c r="O740" s="259"/>
    </row>
    <row r="741" spans="1:15" x14ac:dyDescent="0.2">
      <c r="A741" s="42"/>
      <c r="B741" s="246"/>
      <c r="C741" s="246"/>
      <c r="D741" s="246"/>
      <c r="E741" s="246"/>
      <c r="F741" s="246"/>
      <c r="G741" s="246"/>
      <c r="H741" s="249"/>
      <c r="I741" s="249"/>
      <c r="J741" s="249"/>
      <c r="K741" s="257"/>
      <c r="L741" s="258"/>
      <c r="M741" s="259"/>
      <c r="N741" s="259"/>
      <c r="O741" s="259"/>
    </row>
    <row r="742" spans="1:15" x14ac:dyDescent="0.2">
      <c r="A742" s="260"/>
      <c r="B742" s="246"/>
      <c r="C742" s="246"/>
      <c r="D742" s="246"/>
      <c r="E742" s="246"/>
      <c r="F742" s="246"/>
      <c r="G742" s="246"/>
      <c r="H742" s="249"/>
      <c r="I742" s="249"/>
      <c r="J742" s="249"/>
      <c r="K742" s="257"/>
      <c r="L742" s="258"/>
      <c r="M742" s="259"/>
      <c r="N742" s="259"/>
      <c r="O742" s="259"/>
    </row>
    <row r="743" spans="1:15" x14ac:dyDescent="0.2">
      <c r="A743" s="260"/>
      <c r="B743" s="246"/>
      <c r="C743" s="246"/>
      <c r="D743" s="246"/>
      <c r="E743" s="246"/>
      <c r="F743" s="246"/>
      <c r="G743" s="246"/>
      <c r="H743" s="249"/>
      <c r="I743" s="249"/>
      <c r="J743" s="249"/>
      <c r="K743" s="257"/>
      <c r="L743" s="258"/>
      <c r="M743" s="259"/>
      <c r="N743" s="259"/>
      <c r="O743" s="259"/>
    </row>
    <row r="744" spans="1:15" ht="15" x14ac:dyDescent="0.25">
      <c r="A744" s="3054" t="s">
        <v>1930</v>
      </c>
      <c r="B744" s="3054"/>
      <c r="C744" s="3054"/>
      <c r="D744" s="3054"/>
      <c r="E744" s="3054"/>
      <c r="F744" s="3054"/>
      <c r="G744" s="3054"/>
      <c r="H744" s="3054"/>
      <c r="I744" s="3054"/>
      <c r="J744" s="3054"/>
      <c r="K744" s="3054"/>
      <c r="L744" s="3054"/>
      <c r="M744" s="3054"/>
      <c r="N744" s="3054"/>
      <c r="O744" s="3054"/>
    </row>
    <row r="745" spans="1:15" ht="13.5" thickBot="1" x14ac:dyDescent="0.25">
      <c r="A745" s="8" t="s">
        <v>1127</v>
      </c>
      <c r="B745" s="247"/>
      <c r="C745" s="246"/>
      <c r="D745" s="246"/>
      <c r="E745" s="246"/>
      <c r="F745" s="246"/>
      <c r="G745" s="246"/>
      <c r="H745" s="249"/>
      <c r="I745" s="249"/>
      <c r="J745" s="249"/>
      <c r="K745" s="257"/>
      <c r="L745" s="258"/>
      <c r="M745" s="259"/>
      <c r="N745" s="259"/>
      <c r="O745" s="259"/>
    </row>
    <row r="746" spans="1:15" ht="15" customHeight="1" x14ac:dyDescent="0.2">
      <c r="A746" s="3055" t="s">
        <v>334</v>
      </c>
      <c r="B746" s="3058" t="s">
        <v>1931</v>
      </c>
      <c r="C746" s="3059"/>
      <c r="D746" s="3059"/>
      <c r="E746" s="3059"/>
      <c r="F746" s="3059"/>
      <c r="G746" s="3059"/>
      <c r="H746" s="3059"/>
      <c r="I746" s="3059"/>
      <c r="J746" s="3059"/>
      <c r="K746" s="3059"/>
      <c r="L746" s="3059"/>
      <c r="M746" s="3059"/>
      <c r="N746" s="3059"/>
      <c r="O746" s="3060"/>
    </row>
    <row r="747" spans="1:15" ht="15" customHeight="1" x14ac:dyDescent="0.2">
      <c r="A747" s="3056"/>
      <c r="B747" s="3061" t="s">
        <v>198</v>
      </c>
      <c r="C747" s="3061"/>
      <c r="D747" s="3061"/>
      <c r="E747" s="3061"/>
      <c r="F747" s="3061"/>
      <c r="G747" s="3061"/>
      <c r="H747" s="3061"/>
      <c r="I747" s="3061"/>
      <c r="J747" s="2319"/>
      <c r="K747" s="2319" t="s">
        <v>910</v>
      </c>
      <c r="L747" s="2319"/>
      <c r="M747" s="1172" t="s">
        <v>443</v>
      </c>
      <c r="N747" s="1172" t="s">
        <v>916</v>
      </c>
      <c r="O747" s="1177" t="s">
        <v>916</v>
      </c>
    </row>
    <row r="748" spans="1:15" ht="15" customHeight="1" x14ac:dyDescent="0.2">
      <c r="A748" s="3056"/>
      <c r="B748" s="2319" t="s">
        <v>439</v>
      </c>
      <c r="C748" s="2319"/>
      <c r="D748" s="3052" t="s">
        <v>1873</v>
      </c>
      <c r="E748" s="2319"/>
      <c r="F748" s="2319"/>
      <c r="G748" s="2319" t="s">
        <v>917</v>
      </c>
      <c r="H748" s="2319"/>
      <c r="I748" s="2319" t="s">
        <v>439</v>
      </c>
      <c r="J748" s="2350" t="s">
        <v>918</v>
      </c>
      <c r="K748" s="2350" t="s">
        <v>848</v>
      </c>
      <c r="L748" s="2350" t="s">
        <v>336</v>
      </c>
      <c r="M748" s="1173" t="s">
        <v>919</v>
      </c>
      <c r="N748" s="1173" t="s">
        <v>920</v>
      </c>
      <c r="O748" s="1178" t="s">
        <v>919</v>
      </c>
    </row>
    <row r="749" spans="1:15" ht="15" customHeight="1" x14ac:dyDescent="0.2">
      <c r="A749" s="3056"/>
      <c r="B749" s="2350" t="s">
        <v>922</v>
      </c>
      <c r="C749" s="2350" t="s">
        <v>924</v>
      </c>
      <c r="D749" s="3053"/>
      <c r="E749" s="2350" t="s">
        <v>873</v>
      </c>
      <c r="F749" s="2350" t="s">
        <v>923</v>
      </c>
      <c r="G749" s="2350" t="s">
        <v>925</v>
      </c>
      <c r="H749" s="2350" t="s">
        <v>842</v>
      </c>
      <c r="I749" s="2350" t="s">
        <v>841</v>
      </c>
      <c r="J749" s="2350" t="s">
        <v>926</v>
      </c>
      <c r="K749" s="2350" t="s">
        <v>927</v>
      </c>
      <c r="L749" s="2350" t="s">
        <v>342</v>
      </c>
      <c r="M749" s="1173" t="s">
        <v>928</v>
      </c>
      <c r="N749" s="1173" t="s">
        <v>929</v>
      </c>
      <c r="O749" s="1178" t="s">
        <v>930</v>
      </c>
    </row>
    <row r="750" spans="1:15" ht="15" customHeight="1" thickBot="1" x14ac:dyDescent="0.25">
      <c r="A750" s="3057"/>
      <c r="B750" s="1985">
        <v>44196</v>
      </c>
      <c r="C750" s="2351">
        <v>2021</v>
      </c>
      <c r="D750" s="2351">
        <v>2021</v>
      </c>
      <c r="E750" s="2351">
        <v>2021</v>
      </c>
      <c r="F750" s="2351">
        <v>2021</v>
      </c>
      <c r="G750" s="2351" t="s">
        <v>931</v>
      </c>
      <c r="H750" s="1176">
        <v>2021</v>
      </c>
      <c r="I750" s="1985">
        <v>44561</v>
      </c>
      <c r="J750" s="1985" t="s">
        <v>1932</v>
      </c>
      <c r="K750" s="1985" t="s">
        <v>1932</v>
      </c>
      <c r="L750" s="2351" t="s">
        <v>447</v>
      </c>
      <c r="M750" s="1175" t="s">
        <v>932</v>
      </c>
      <c r="N750" s="1175" t="s">
        <v>933</v>
      </c>
      <c r="O750" s="1179" t="s">
        <v>933</v>
      </c>
    </row>
    <row r="751" spans="1:15" ht="15" customHeight="1" x14ac:dyDescent="0.2">
      <c r="A751" s="1185" t="s">
        <v>358</v>
      </c>
      <c r="B751" s="1180">
        <v>0</v>
      </c>
      <c r="C751" s="1180">
        <v>5</v>
      </c>
      <c r="D751" s="1180">
        <v>0</v>
      </c>
      <c r="E751" s="1180">
        <v>0</v>
      </c>
      <c r="F751" s="1180">
        <v>0</v>
      </c>
      <c r="G751" s="1180">
        <v>0</v>
      </c>
      <c r="H751" s="1180">
        <v>0</v>
      </c>
      <c r="I751" s="1180">
        <v>5</v>
      </c>
      <c r="J751" s="1186">
        <v>0</v>
      </c>
      <c r="K751" s="1201" t="e">
        <v>#DIV/0!</v>
      </c>
      <c r="L751" s="404"/>
      <c r="M751" s="1188"/>
      <c r="N751" s="1188"/>
      <c r="O751" s="1189"/>
    </row>
    <row r="752" spans="1:15" ht="15" customHeight="1" x14ac:dyDescent="0.2">
      <c r="A752" s="1009" t="s">
        <v>359</v>
      </c>
      <c r="B752" s="1003">
        <v>0</v>
      </c>
      <c r="C752" s="1196">
        <v>0</v>
      </c>
      <c r="D752" s="1196">
        <v>0</v>
      </c>
      <c r="E752" s="1196">
        <v>0</v>
      </c>
      <c r="F752" s="1196">
        <v>0</v>
      </c>
      <c r="G752" s="1196">
        <v>0</v>
      </c>
      <c r="H752" s="1197">
        <v>0</v>
      </c>
      <c r="I752" s="1197">
        <v>0</v>
      </c>
      <c r="J752" s="1198">
        <v>0</v>
      </c>
      <c r="K752" s="1198">
        <v>0</v>
      </c>
      <c r="L752" s="1199"/>
      <c r="M752" s="1006"/>
      <c r="N752" s="1006"/>
      <c r="O752" s="1200"/>
    </row>
    <row r="753" spans="1:15" ht="15" customHeight="1" x14ac:dyDescent="0.2">
      <c r="A753" s="1009" t="s">
        <v>360</v>
      </c>
      <c r="B753" s="1003">
        <v>0</v>
      </c>
      <c r="C753" s="1196">
        <v>0</v>
      </c>
      <c r="D753" s="1196">
        <v>0</v>
      </c>
      <c r="E753" s="1196">
        <v>0</v>
      </c>
      <c r="F753" s="1196">
        <v>0</v>
      </c>
      <c r="G753" s="1196">
        <v>0</v>
      </c>
      <c r="H753" s="1197">
        <v>0</v>
      </c>
      <c r="I753" s="1197">
        <v>0</v>
      </c>
      <c r="J753" s="1198">
        <v>0</v>
      </c>
      <c r="K753" s="1198">
        <v>0</v>
      </c>
      <c r="L753" s="1199"/>
      <c r="M753" s="1006"/>
      <c r="N753" s="1006"/>
      <c r="O753" s="1200"/>
    </row>
    <row r="754" spans="1:15" ht="15" customHeight="1" x14ac:dyDescent="0.2">
      <c r="A754" s="1009" t="s">
        <v>361</v>
      </c>
      <c r="B754" s="1003">
        <v>0</v>
      </c>
      <c r="C754" s="1196">
        <v>0</v>
      </c>
      <c r="D754" s="1196">
        <v>0</v>
      </c>
      <c r="E754" s="1196">
        <v>0</v>
      </c>
      <c r="F754" s="1196">
        <v>0</v>
      </c>
      <c r="G754" s="1196">
        <v>0</v>
      </c>
      <c r="H754" s="1197">
        <v>0</v>
      </c>
      <c r="I754" s="1197">
        <v>0</v>
      </c>
      <c r="J754" s="1198">
        <v>0</v>
      </c>
      <c r="K754" s="1198">
        <v>0</v>
      </c>
      <c r="L754" s="1199"/>
      <c r="M754" s="1006"/>
      <c r="N754" s="1006"/>
      <c r="O754" s="1200"/>
    </row>
    <row r="755" spans="1:15" ht="15" customHeight="1" x14ac:dyDescent="0.2">
      <c r="A755" s="1009" t="s">
        <v>362</v>
      </c>
      <c r="B755" s="1003">
        <v>0</v>
      </c>
      <c r="C755" s="1196">
        <v>0</v>
      </c>
      <c r="D755" s="1196">
        <v>0</v>
      </c>
      <c r="E755" s="1196">
        <v>0</v>
      </c>
      <c r="F755" s="1196">
        <v>0</v>
      </c>
      <c r="G755" s="1196">
        <v>0</v>
      </c>
      <c r="H755" s="1197">
        <v>0</v>
      </c>
      <c r="I755" s="1197">
        <v>0</v>
      </c>
      <c r="J755" s="1198">
        <v>0</v>
      </c>
      <c r="K755" s="1198">
        <v>0</v>
      </c>
      <c r="L755" s="1199"/>
      <c r="M755" s="1006"/>
      <c r="N755" s="1006"/>
      <c r="O755" s="1200"/>
    </row>
    <row r="756" spans="1:15" ht="15" customHeight="1" x14ac:dyDescent="0.2">
      <c r="A756" s="1009" t="s">
        <v>363</v>
      </c>
      <c r="B756" s="1003">
        <v>0</v>
      </c>
      <c r="C756" s="1196">
        <v>5</v>
      </c>
      <c r="D756" s="1196">
        <v>0</v>
      </c>
      <c r="E756" s="1196">
        <v>0</v>
      </c>
      <c r="F756" s="1196">
        <v>0</v>
      </c>
      <c r="G756" s="1196">
        <v>0</v>
      </c>
      <c r="H756" s="1197">
        <v>0</v>
      </c>
      <c r="I756" s="1197">
        <v>5</v>
      </c>
      <c r="J756" s="1198">
        <v>0</v>
      </c>
      <c r="K756" s="1198">
        <v>0</v>
      </c>
      <c r="L756" s="1199"/>
      <c r="M756" s="1006"/>
      <c r="N756" s="1006">
        <v>3450000</v>
      </c>
      <c r="O756" s="1200"/>
    </row>
    <row r="757" spans="1:15" ht="15" customHeight="1" x14ac:dyDescent="0.2">
      <c r="A757" s="1009" t="s">
        <v>364</v>
      </c>
      <c r="B757" s="1003">
        <v>0</v>
      </c>
      <c r="C757" s="1196">
        <v>0</v>
      </c>
      <c r="D757" s="1196">
        <v>0</v>
      </c>
      <c r="E757" s="1196">
        <v>0</v>
      </c>
      <c r="F757" s="1196">
        <v>0</v>
      </c>
      <c r="G757" s="1196">
        <v>0</v>
      </c>
      <c r="H757" s="1197">
        <v>0</v>
      </c>
      <c r="I757" s="1197">
        <v>0</v>
      </c>
      <c r="J757" s="1198">
        <v>0</v>
      </c>
      <c r="K757" s="1198">
        <v>0</v>
      </c>
      <c r="L757" s="1199"/>
      <c r="M757" s="1006"/>
      <c r="N757" s="1006"/>
      <c r="O757" s="1200"/>
    </row>
    <row r="758" spans="1:15" ht="15" customHeight="1" x14ac:dyDescent="0.2">
      <c r="A758" s="1009" t="s">
        <v>934</v>
      </c>
      <c r="B758" s="1003">
        <v>0</v>
      </c>
      <c r="C758" s="1196">
        <v>0</v>
      </c>
      <c r="D758" s="1196">
        <v>0</v>
      </c>
      <c r="E758" s="1196">
        <v>0</v>
      </c>
      <c r="F758" s="1196">
        <v>0</v>
      </c>
      <c r="G758" s="1196">
        <v>0</v>
      </c>
      <c r="H758" s="1197">
        <v>0</v>
      </c>
      <c r="I758" s="1197">
        <v>0</v>
      </c>
      <c r="J758" s="1198">
        <v>0</v>
      </c>
      <c r="K758" s="1198">
        <v>0</v>
      </c>
      <c r="L758" s="1199"/>
      <c r="M758" s="1006"/>
      <c r="N758" s="1006"/>
      <c r="O758" s="1200"/>
    </row>
    <row r="759" spans="1:15" ht="15" customHeight="1" x14ac:dyDescent="0.2">
      <c r="A759" s="1009" t="s">
        <v>366</v>
      </c>
      <c r="B759" s="1003">
        <v>0</v>
      </c>
      <c r="C759" s="1196">
        <v>0</v>
      </c>
      <c r="D759" s="1196">
        <v>0</v>
      </c>
      <c r="E759" s="1196">
        <v>0</v>
      </c>
      <c r="F759" s="1196">
        <v>0</v>
      </c>
      <c r="G759" s="1196">
        <v>0</v>
      </c>
      <c r="H759" s="1197">
        <v>0</v>
      </c>
      <c r="I759" s="1197">
        <v>0</v>
      </c>
      <c r="J759" s="1198">
        <v>0</v>
      </c>
      <c r="K759" s="1198">
        <v>0</v>
      </c>
      <c r="L759" s="1199"/>
      <c r="M759" s="1006"/>
      <c r="N759" s="1006"/>
      <c r="O759" s="1200"/>
    </row>
    <row r="760" spans="1:15" ht="15" customHeight="1" x14ac:dyDescent="0.2">
      <c r="A760" s="1009" t="s">
        <v>935</v>
      </c>
      <c r="B760" s="1003">
        <v>0</v>
      </c>
      <c r="C760" s="1196">
        <v>0</v>
      </c>
      <c r="D760" s="1196">
        <v>0</v>
      </c>
      <c r="E760" s="1196">
        <v>0</v>
      </c>
      <c r="F760" s="1196">
        <v>0</v>
      </c>
      <c r="G760" s="1196">
        <v>0</v>
      </c>
      <c r="H760" s="1197">
        <v>0</v>
      </c>
      <c r="I760" s="1197">
        <v>0</v>
      </c>
      <c r="J760" s="1198">
        <v>0</v>
      </c>
      <c r="K760" s="1198">
        <v>0</v>
      </c>
      <c r="L760" s="1199"/>
      <c r="M760" s="1006"/>
      <c r="N760" s="1006"/>
      <c r="O760" s="1200"/>
    </row>
    <row r="761" spans="1:15" ht="15" customHeight="1" x14ac:dyDescent="0.2">
      <c r="A761" s="1009" t="s">
        <v>368</v>
      </c>
      <c r="B761" s="1003">
        <v>0</v>
      </c>
      <c r="C761" s="1196">
        <v>0</v>
      </c>
      <c r="D761" s="1196">
        <v>0</v>
      </c>
      <c r="E761" s="1196">
        <v>0</v>
      </c>
      <c r="F761" s="1196">
        <v>0</v>
      </c>
      <c r="G761" s="1196">
        <v>0</v>
      </c>
      <c r="H761" s="1197">
        <v>0</v>
      </c>
      <c r="I761" s="1197">
        <v>0</v>
      </c>
      <c r="J761" s="1198">
        <v>0</v>
      </c>
      <c r="K761" s="1198">
        <v>0</v>
      </c>
      <c r="L761" s="1199"/>
      <c r="M761" s="1006"/>
      <c r="N761" s="1006"/>
      <c r="O761" s="1200"/>
    </row>
    <row r="762" spans="1:15" ht="15" customHeight="1" x14ac:dyDescent="0.2">
      <c r="A762" s="1009" t="s">
        <v>369</v>
      </c>
      <c r="B762" s="1003">
        <v>0</v>
      </c>
      <c r="C762" s="1196">
        <v>0</v>
      </c>
      <c r="D762" s="1196">
        <v>0</v>
      </c>
      <c r="E762" s="1196">
        <v>0</v>
      </c>
      <c r="F762" s="1196">
        <v>0</v>
      </c>
      <c r="G762" s="1196">
        <v>0</v>
      </c>
      <c r="H762" s="1197">
        <v>0</v>
      </c>
      <c r="I762" s="1197">
        <v>0</v>
      </c>
      <c r="J762" s="1198">
        <v>0</v>
      </c>
      <c r="K762" s="1198">
        <v>0</v>
      </c>
      <c r="L762" s="1199"/>
      <c r="M762" s="1006"/>
      <c r="N762" s="1006"/>
      <c r="O762" s="1200"/>
    </row>
    <row r="763" spans="1:15" ht="15" customHeight="1" x14ac:dyDescent="0.2">
      <c r="A763" s="1009" t="s">
        <v>936</v>
      </c>
      <c r="B763" s="1003">
        <v>0</v>
      </c>
      <c r="C763" s="1196">
        <v>0</v>
      </c>
      <c r="D763" s="1196">
        <v>0</v>
      </c>
      <c r="E763" s="1196">
        <v>0</v>
      </c>
      <c r="F763" s="1196">
        <v>0</v>
      </c>
      <c r="G763" s="1196">
        <v>0</v>
      </c>
      <c r="H763" s="1197">
        <v>0</v>
      </c>
      <c r="I763" s="1197">
        <v>0</v>
      </c>
      <c r="J763" s="1198">
        <v>0</v>
      </c>
      <c r="K763" s="1198">
        <v>0</v>
      </c>
      <c r="L763" s="1199"/>
      <c r="M763" s="1006"/>
      <c r="N763" s="1006"/>
      <c r="O763" s="1200"/>
    </row>
    <row r="764" spans="1:15" ht="15" customHeight="1" x14ac:dyDescent="0.2">
      <c r="A764" s="1009" t="s">
        <v>371</v>
      </c>
      <c r="B764" s="1003">
        <v>0</v>
      </c>
      <c r="C764" s="1196">
        <v>0</v>
      </c>
      <c r="D764" s="1196">
        <v>0</v>
      </c>
      <c r="E764" s="1196">
        <v>0</v>
      </c>
      <c r="F764" s="1196">
        <v>0</v>
      </c>
      <c r="G764" s="1196">
        <v>0</v>
      </c>
      <c r="H764" s="1197">
        <v>0</v>
      </c>
      <c r="I764" s="1197">
        <v>0</v>
      </c>
      <c r="J764" s="1198">
        <v>0</v>
      </c>
      <c r="K764" s="1206">
        <v>0</v>
      </c>
      <c r="L764" s="2137"/>
      <c r="M764" s="1006"/>
      <c r="N764" s="1006"/>
      <c r="O764" s="1200"/>
    </row>
    <row r="765" spans="1:15" ht="15" customHeight="1" x14ac:dyDescent="0.2">
      <c r="A765" s="1009" t="s">
        <v>372</v>
      </c>
      <c r="B765" s="1003">
        <v>0</v>
      </c>
      <c r="C765" s="1196">
        <v>0</v>
      </c>
      <c r="D765" s="1196">
        <v>0</v>
      </c>
      <c r="E765" s="1196">
        <v>0</v>
      </c>
      <c r="F765" s="1196">
        <v>0</v>
      </c>
      <c r="G765" s="1196">
        <v>0</v>
      </c>
      <c r="H765" s="1197">
        <v>0</v>
      </c>
      <c r="I765" s="1197">
        <v>0</v>
      </c>
      <c r="J765" s="1198">
        <v>0</v>
      </c>
      <c r="K765" s="1198">
        <v>0</v>
      </c>
      <c r="L765" s="1199"/>
      <c r="M765" s="1006"/>
      <c r="N765" s="1006"/>
      <c r="O765" s="1200"/>
    </row>
    <row r="766" spans="1:15" ht="15" customHeight="1" x14ac:dyDescent="0.2">
      <c r="A766" s="1009" t="s">
        <v>373</v>
      </c>
      <c r="B766" s="1003">
        <v>0</v>
      </c>
      <c r="C766" s="1196">
        <v>0</v>
      </c>
      <c r="D766" s="1196">
        <v>0</v>
      </c>
      <c r="E766" s="1196">
        <v>0</v>
      </c>
      <c r="F766" s="1196">
        <v>0</v>
      </c>
      <c r="G766" s="1196">
        <v>0</v>
      </c>
      <c r="H766" s="1197">
        <v>0</v>
      </c>
      <c r="I766" s="1197">
        <v>0</v>
      </c>
      <c r="J766" s="1198">
        <v>0</v>
      </c>
      <c r="K766" s="1198">
        <v>0</v>
      </c>
      <c r="L766" s="1199"/>
      <c r="M766" s="1006"/>
      <c r="N766" s="1006"/>
      <c r="O766" s="1200"/>
    </row>
    <row r="767" spans="1:15" ht="15" customHeight="1" x14ac:dyDescent="0.2">
      <c r="A767" s="459" t="s">
        <v>937</v>
      </c>
      <c r="B767" s="1049">
        <v>112.5</v>
      </c>
      <c r="C767" s="1049">
        <v>14</v>
      </c>
      <c r="D767" s="1049">
        <v>0</v>
      </c>
      <c r="E767" s="1049">
        <v>0</v>
      </c>
      <c r="F767" s="1049">
        <v>0</v>
      </c>
      <c r="G767" s="1049">
        <v>4</v>
      </c>
      <c r="H767" s="1049">
        <v>98.5</v>
      </c>
      <c r="I767" s="1049">
        <v>116.5</v>
      </c>
      <c r="J767" s="1201">
        <v>598.20000000000005</v>
      </c>
      <c r="K767" s="1201">
        <v>6.0730964467005082</v>
      </c>
      <c r="L767" s="1203"/>
      <c r="M767" s="1043"/>
      <c r="N767" s="1043"/>
      <c r="O767" s="1204"/>
    </row>
    <row r="768" spans="1:15" ht="15" customHeight="1" x14ac:dyDescent="0.2">
      <c r="A768" s="1009" t="s">
        <v>375</v>
      </c>
      <c r="B768" s="1003">
        <v>21.5</v>
      </c>
      <c r="C768" s="1196">
        <v>3</v>
      </c>
      <c r="D768" s="1196">
        <v>0</v>
      </c>
      <c r="E768" s="1196">
        <v>0</v>
      </c>
      <c r="F768" s="1196">
        <v>0</v>
      </c>
      <c r="G768" s="1196">
        <v>3</v>
      </c>
      <c r="H768" s="1197">
        <v>18.5</v>
      </c>
      <c r="I768" s="1197">
        <v>24.5</v>
      </c>
      <c r="J768" s="1198">
        <v>92.5</v>
      </c>
      <c r="K768" s="1206">
        <v>5</v>
      </c>
      <c r="L768" s="2137" t="s">
        <v>985</v>
      </c>
      <c r="M768" s="1006">
        <v>1300000</v>
      </c>
      <c r="N768" s="1006">
        <v>3450000</v>
      </c>
      <c r="O768" s="1200">
        <v>2341500</v>
      </c>
    </row>
    <row r="769" spans="1:15" ht="15" customHeight="1" x14ac:dyDescent="0.2">
      <c r="A769" s="1009" t="s">
        <v>376</v>
      </c>
      <c r="B769" s="1003">
        <v>89</v>
      </c>
      <c r="C769" s="1196">
        <v>10</v>
      </c>
      <c r="D769" s="1196">
        <v>0</v>
      </c>
      <c r="E769" s="1196">
        <v>0</v>
      </c>
      <c r="F769" s="1196">
        <v>0</v>
      </c>
      <c r="G769" s="1196">
        <v>0</v>
      </c>
      <c r="H769" s="1197">
        <v>79</v>
      </c>
      <c r="I769" s="1197">
        <v>89</v>
      </c>
      <c r="J769" s="1198">
        <v>497.7</v>
      </c>
      <c r="K769" s="1206">
        <v>6.3</v>
      </c>
      <c r="L769" s="2137" t="s">
        <v>985</v>
      </c>
      <c r="M769" s="1006">
        <v>1300000</v>
      </c>
      <c r="N769" s="1006">
        <v>3450000</v>
      </c>
      <c r="O769" s="1200">
        <v>2341500</v>
      </c>
    </row>
    <row r="770" spans="1:15" ht="15" customHeight="1" x14ac:dyDescent="0.2">
      <c r="A770" s="1009" t="s">
        <v>377</v>
      </c>
      <c r="B770" s="1003">
        <v>2</v>
      </c>
      <c r="C770" s="1196">
        <v>1</v>
      </c>
      <c r="D770" s="1196">
        <v>0</v>
      </c>
      <c r="E770" s="1196">
        <v>0</v>
      </c>
      <c r="F770" s="1196">
        <v>0</v>
      </c>
      <c r="G770" s="1196">
        <v>1</v>
      </c>
      <c r="H770" s="1197">
        <v>1</v>
      </c>
      <c r="I770" s="1197">
        <v>3</v>
      </c>
      <c r="J770" s="1198">
        <v>8</v>
      </c>
      <c r="K770" s="1206">
        <v>8</v>
      </c>
      <c r="L770" s="2137" t="s">
        <v>985</v>
      </c>
      <c r="M770" s="1006">
        <v>1300000</v>
      </c>
      <c r="N770" s="1006">
        <v>3450000</v>
      </c>
      <c r="O770" s="1200">
        <v>2341500</v>
      </c>
    </row>
    <row r="771" spans="1:15" ht="15" customHeight="1" x14ac:dyDescent="0.2">
      <c r="A771" s="1009" t="s">
        <v>378</v>
      </c>
      <c r="B771" s="1003">
        <v>0</v>
      </c>
      <c r="C771" s="1196">
        <v>0</v>
      </c>
      <c r="D771" s="1196">
        <v>0</v>
      </c>
      <c r="E771" s="1196">
        <v>0</v>
      </c>
      <c r="F771" s="1196">
        <v>0</v>
      </c>
      <c r="G771" s="1196">
        <v>0</v>
      </c>
      <c r="H771" s="1197">
        <v>0</v>
      </c>
      <c r="I771" s="1197">
        <v>0</v>
      </c>
      <c r="J771" s="1198">
        <v>0</v>
      </c>
      <c r="K771" s="1198">
        <v>0</v>
      </c>
      <c r="L771" s="1199"/>
      <c r="M771" s="1006"/>
      <c r="N771" s="1006"/>
      <c r="O771" s="1200"/>
    </row>
    <row r="772" spans="1:15" ht="15" customHeight="1" x14ac:dyDescent="0.2">
      <c r="A772" s="1009" t="s">
        <v>379</v>
      </c>
      <c r="B772" s="1003">
        <v>0</v>
      </c>
      <c r="C772" s="1196">
        <v>0</v>
      </c>
      <c r="D772" s="1196">
        <v>0</v>
      </c>
      <c r="E772" s="1196">
        <v>0</v>
      </c>
      <c r="F772" s="1196">
        <v>0</v>
      </c>
      <c r="G772" s="1196">
        <v>0</v>
      </c>
      <c r="H772" s="1197">
        <v>0</v>
      </c>
      <c r="I772" s="1197">
        <v>0</v>
      </c>
      <c r="J772" s="1198">
        <v>0</v>
      </c>
      <c r="K772" s="1198">
        <v>0</v>
      </c>
      <c r="L772" s="1199"/>
      <c r="M772" s="1006"/>
      <c r="N772" s="1006"/>
      <c r="O772" s="1200"/>
    </row>
    <row r="773" spans="1:15" ht="15" customHeight="1" x14ac:dyDescent="0.2">
      <c r="A773" s="1205" t="s">
        <v>380</v>
      </c>
      <c r="B773" s="1049">
        <v>4</v>
      </c>
      <c r="C773" s="1049">
        <v>4</v>
      </c>
      <c r="D773" s="1049">
        <v>0</v>
      </c>
      <c r="E773" s="1049">
        <v>0</v>
      </c>
      <c r="F773" s="1049">
        <v>0</v>
      </c>
      <c r="G773" s="1049">
        <v>0</v>
      </c>
      <c r="H773" s="1049">
        <v>4</v>
      </c>
      <c r="I773" s="1049">
        <v>8</v>
      </c>
      <c r="J773" s="1201">
        <v>42</v>
      </c>
      <c r="K773" s="1201">
        <v>10.5</v>
      </c>
      <c r="L773" s="1203"/>
      <c r="M773" s="1043"/>
      <c r="N773" s="1043"/>
      <c r="O773" s="1204"/>
    </row>
    <row r="774" spans="1:15" ht="15" customHeight="1" x14ac:dyDescent="0.2">
      <c r="A774" s="1009" t="s">
        <v>381</v>
      </c>
      <c r="B774" s="1003">
        <v>0</v>
      </c>
      <c r="C774" s="1196">
        <v>3</v>
      </c>
      <c r="D774" s="1196">
        <v>0</v>
      </c>
      <c r="E774" s="1196">
        <v>0</v>
      </c>
      <c r="F774" s="1196">
        <v>0</v>
      </c>
      <c r="G774" s="1196">
        <v>0</v>
      </c>
      <c r="H774" s="1197">
        <v>0</v>
      </c>
      <c r="I774" s="1197">
        <v>3</v>
      </c>
      <c r="J774" s="1198">
        <v>0</v>
      </c>
      <c r="K774" s="1198">
        <v>7</v>
      </c>
      <c r="L774" s="2137" t="s">
        <v>985</v>
      </c>
      <c r="M774" s="1006">
        <v>1300000</v>
      </c>
      <c r="N774" s="1006">
        <v>3450000</v>
      </c>
      <c r="O774" s="1200">
        <v>2341500</v>
      </c>
    </row>
    <row r="775" spans="1:15" ht="15" customHeight="1" x14ac:dyDescent="0.2">
      <c r="A775" s="1009" t="s">
        <v>382</v>
      </c>
      <c r="B775" s="1003">
        <v>0</v>
      </c>
      <c r="C775" s="1196">
        <v>0</v>
      </c>
      <c r="D775" s="1196">
        <v>0</v>
      </c>
      <c r="E775" s="1196">
        <v>0</v>
      </c>
      <c r="F775" s="1196">
        <v>0</v>
      </c>
      <c r="G775" s="1196">
        <v>0</v>
      </c>
      <c r="H775" s="1197">
        <v>0</v>
      </c>
      <c r="I775" s="1197">
        <v>0</v>
      </c>
      <c r="J775" s="1198">
        <v>0</v>
      </c>
      <c r="K775" s="1198">
        <v>0</v>
      </c>
      <c r="L775" s="1199"/>
      <c r="M775" s="1006"/>
      <c r="N775" s="1006"/>
      <c r="O775" s="1200"/>
    </row>
    <row r="776" spans="1:15" ht="15" customHeight="1" x14ac:dyDescent="0.2">
      <c r="A776" s="1009" t="s">
        <v>383</v>
      </c>
      <c r="B776" s="1003">
        <v>0</v>
      </c>
      <c r="C776" s="1196">
        <v>0</v>
      </c>
      <c r="D776" s="1196">
        <v>0</v>
      </c>
      <c r="E776" s="1196">
        <v>0</v>
      </c>
      <c r="F776" s="1196">
        <v>0</v>
      </c>
      <c r="G776" s="1196">
        <v>0</v>
      </c>
      <c r="H776" s="1197">
        <v>0</v>
      </c>
      <c r="I776" s="1197">
        <v>0</v>
      </c>
      <c r="J776" s="1198">
        <v>0</v>
      </c>
      <c r="K776" s="1198">
        <v>0</v>
      </c>
      <c r="L776" s="1199"/>
      <c r="M776" s="1006"/>
      <c r="N776" s="1006"/>
      <c r="O776" s="1200"/>
    </row>
    <row r="777" spans="1:15" ht="15" customHeight="1" x14ac:dyDescent="0.2">
      <c r="A777" s="1009" t="s">
        <v>384</v>
      </c>
      <c r="B777" s="1003">
        <v>0</v>
      </c>
      <c r="C777" s="1196">
        <v>0</v>
      </c>
      <c r="D777" s="1196">
        <v>0</v>
      </c>
      <c r="E777" s="1196">
        <v>0</v>
      </c>
      <c r="F777" s="1196">
        <v>0</v>
      </c>
      <c r="G777" s="1196">
        <v>0</v>
      </c>
      <c r="H777" s="1197">
        <v>0</v>
      </c>
      <c r="I777" s="1197">
        <v>0</v>
      </c>
      <c r="J777" s="1198">
        <v>0</v>
      </c>
      <c r="K777" s="1198">
        <v>0</v>
      </c>
      <c r="L777" s="1199"/>
      <c r="M777" s="1006"/>
      <c r="N777" s="1006"/>
      <c r="O777" s="1200"/>
    </row>
    <row r="778" spans="1:15" ht="15" customHeight="1" x14ac:dyDescent="0.2">
      <c r="A778" s="1009" t="s">
        <v>385</v>
      </c>
      <c r="B778" s="1003">
        <v>0</v>
      </c>
      <c r="C778" s="1196">
        <v>0</v>
      </c>
      <c r="D778" s="1196">
        <v>0</v>
      </c>
      <c r="E778" s="1196">
        <v>0</v>
      </c>
      <c r="F778" s="1196">
        <v>0</v>
      </c>
      <c r="G778" s="1196">
        <v>0</v>
      </c>
      <c r="H778" s="1197">
        <v>0</v>
      </c>
      <c r="I778" s="1197">
        <v>0</v>
      </c>
      <c r="J778" s="1198">
        <v>0</v>
      </c>
      <c r="K778" s="1198">
        <v>0</v>
      </c>
      <c r="L778" s="1199"/>
      <c r="M778" s="1006"/>
      <c r="N778" s="1006"/>
      <c r="O778" s="1200"/>
    </row>
    <row r="779" spans="1:15" ht="15" customHeight="1" x14ac:dyDescent="0.2">
      <c r="A779" s="1009" t="s">
        <v>386</v>
      </c>
      <c r="B779" s="1552">
        <v>4</v>
      </c>
      <c r="C779" s="1196">
        <v>1</v>
      </c>
      <c r="D779" s="1196">
        <v>0</v>
      </c>
      <c r="E779" s="1196">
        <v>0</v>
      </c>
      <c r="F779" s="1196">
        <v>0</v>
      </c>
      <c r="G779" s="1196">
        <v>0</v>
      </c>
      <c r="H779" s="1197">
        <v>4</v>
      </c>
      <c r="I779" s="1197">
        <v>5</v>
      </c>
      <c r="J779" s="1198">
        <v>42</v>
      </c>
      <c r="K779" s="1206">
        <v>10.5</v>
      </c>
      <c r="L779" s="2137" t="s">
        <v>985</v>
      </c>
      <c r="M779" s="1006">
        <v>1300000</v>
      </c>
      <c r="N779" s="1006">
        <v>3450000</v>
      </c>
      <c r="O779" s="1200">
        <v>2341500</v>
      </c>
    </row>
    <row r="780" spans="1:15" ht="15" customHeight="1" x14ac:dyDescent="0.2">
      <c r="A780" s="1009" t="s">
        <v>387</v>
      </c>
      <c r="B780" s="1003">
        <v>0</v>
      </c>
      <c r="C780" s="1196">
        <v>0</v>
      </c>
      <c r="D780" s="1196">
        <v>0</v>
      </c>
      <c r="E780" s="1196">
        <v>0</v>
      </c>
      <c r="F780" s="1196">
        <v>0</v>
      </c>
      <c r="G780" s="1196">
        <v>0</v>
      </c>
      <c r="H780" s="1197">
        <v>0</v>
      </c>
      <c r="I780" s="1197">
        <v>0</v>
      </c>
      <c r="J780" s="1198">
        <v>0</v>
      </c>
      <c r="K780" s="1198">
        <v>0</v>
      </c>
      <c r="L780" s="1199"/>
      <c r="M780" s="1006"/>
      <c r="N780" s="1006"/>
      <c r="O780" s="1200"/>
    </row>
    <row r="781" spans="1:15" ht="15" customHeight="1" x14ac:dyDescent="0.2">
      <c r="A781" s="1009" t="s">
        <v>388</v>
      </c>
      <c r="B781" s="1003">
        <v>0</v>
      </c>
      <c r="C781" s="1196">
        <v>0</v>
      </c>
      <c r="D781" s="1196">
        <v>0</v>
      </c>
      <c r="E781" s="1196">
        <v>0</v>
      </c>
      <c r="F781" s="1196">
        <v>0</v>
      </c>
      <c r="G781" s="1196">
        <v>0</v>
      </c>
      <c r="H781" s="1197">
        <v>0</v>
      </c>
      <c r="I781" s="1197">
        <v>0</v>
      </c>
      <c r="J781" s="1198">
        <v>0</v>
      </c>
      <c r="K781" s="1198">
        <v>0</v>
      </c>
      <c r="L781" s="1199"/>
      <c r="M781" s="1006"/>
      <c r="N781" s="1006"/>
      <c r="O781" s="1200"/>
    </row>
    <row r="782" spans="1:15" ht="15" customHeight="1" x14ac:dyDescent="0.2">
      <c r="A782" s="1205" t="s">
        <v>389</v>
      </c>
      <c r="B782" s="1049">
        <v>93.6</v>
      </c>
      <c r="C782" s="1049">
        <v>1</v>
      </c>
      <c r="D782" s="1049">
        <v>0</v>
      </c>
      <c r="E782" s="1049">
        <v>1</v>
      </c>
      <c r="F782" s="1049">
        <v>2</v>
      </c>
      <c r="G782" s="1049">
        <v>0</v>
      </c>
      <c r="H782" s="1049">
        <v>90.6</v>
      </c>
      <c r="I782" s="1049">
        <v>91.6</v>
      </c>
      <c r="J782" s="1201">
        <v>512.59999999999991</v>
      </c>
      <c r="K782" s="1201">
        <v>5.6578366445916108</v>
      </c>
      <c r="L782" s="1203"/>
      <c r="M782" s="1043"/>
      <c r="N782" s="1043"/>
      <c r="O782" s="1204"/>
    </row>
    <row r="783" spans="1:15" ht="15" customHeight="1" x14ac:dyDescent="0.2">
      <c r="A783" s="1009" t="s">
        <v>390</v>
      </c>
      <c r="B783" s="1593">
        <v>59.599999999999994</v>
      </c>
      <c r="C783" s="1594">
        <v>0</v>
      </c>
      <c r="D783" s="1594">
        <v>0</v>
      </c>
      <c r="E783" s="1594">
        <v>0</v>
      </c>
      <c r="F783" s="1594">
        <v>2</v>
      </c>
      <c r="G783" s="1594">
        <v>0</v>
      </c>
      <c r="H783" s="1197">
        <v>57.599999999999994</v>
      </c>
      <c r="I783" s="1197">
        <v>57.599999999999994</v>
      </c>
      <c r="J783" s="1595">
        <v>345.59999999999997</v>
      </c>
      <c r="K783" s="2652">
        <v>6</v>
      </c>
      <c r="L783" s="2137" t="s">
        <v>985</v>
      </c>
      <c r="M783" s="1006">
        <v>1300000</v>
      </c>
      <c r="N783" s="1006">
        <v>3450000</v>
      </c>
      <c r="O783" s="1200">
        <v>2341500</v>
      </c>
    </row>
    <row r="784" spans="1:15" ht="15" customHeight="1" x14ac:dyDescent="0.2">
      <c r="A784" s="1009" t="s">
        <v>391</v>
      </c>
      <c r="B784" s="262">
        <v>12</v>
      </c>
      <c r="C784" s="1196">
        <v>0</v>
      </c>
      <c r="D784" s="1196">
        <v>0</v>
      </c>
      <c r="E784" s="1196">
        <v>0</v>
      </c>
      <c r="F784" s="1196">
        <v>0</v>
      </c>
      <c r="G784" s="1196">
        <v>0</v>
      </c>
      <c r="H784" s="1197">
        <v>12</v>
      </c>
      <c r="I784" s="1197">
        <v>12</v>
      </c>
      <c r="J784" s="1198">
        <v>48</v>
      </c>
      <c r="K784" s="1206">
        <v>4</v>
      </c>
      <c r="L784" s="2137" t="s">
        <v>985</v>
      </c>
      <c r="M784" s="1006">
        <v>1300000</v>
      </c>
      <c r="N784" s="1006">
        <v>3450000</v>
      </c>
      <c r="O784" s="1200">
        <v>2341500</v>
      </c>
    </row>
    <row r="785" spans="1:15" ht="15" customHeight="1" x14ac:dyDescent="0.2">
      <c r="A785" s="1009" t="s">
        <v>392</v>
      </c>
      <c r="B785" s="262">
        <v>1</v>
      </c>
      <c r="C785" s="1196">
        <v>0</v>
      </c>
      <c r="D785" s="1196">
        <v>0</v>
      </c>
      <c r="E785" s="1196">
        <v>0</v>
      </c>
      <c r="F785" s="1196">
        <v>0</v>
      </c>
      <c r="G785" s="1196">
        <v>0</v>
      </c>
      <c r="H785" s="1197">
        <v>1</v>
      </c>
      <c r="I785" s="1197">
        <v>1</v>
      </c>
      <c r="J785" s="1198">
        <v>5</v>
      </c>
      <c r="K785" s="1206">
        <v>5</v>
      </c>
      <c r="L785" s="2137" t="s">
        <v>985</v>
      </c>
      <c r="M785" s="1006">
        <v>1300000</v>
      </c>
      <c r="N785" s="1006">
        <v>3450000</v>
      </c>
      <c r="O785" s="1200">
        <v>2341500</v>
      </c>
    </row>
    <row r="786" spans="1:15" ht="15" customHeight="1" x14ac:dyDescent="0.2">
      <c r="A786" s="1009" t="s">
        <v>393</v>
      </c>
      <c r="B786" s="262">
        <v>4</v>
      </c>
      <c r="C786" s="1196">
        <v>0</v>
      </c>
      <c r="D786" s="1196">
        <v>0</v>
      </c>
      <c r="E786" s="1196">
        <v>0</v>
      </c>
      <c r="F786" s="1196">
        <v>0</v>
      </c>
      <c r="G786" s="1196">
        <v>0</v>
      </c>
      <c r="H786" s="1197">
        <v>4</v>
      </c>
      <c r="I786" s="1197">
        <v>4</v>
      </c>
      <c r="J786" s="1198">
        <v>16</v>
      </c>
      <c r="K786" s="1206">
        <v>4</v>
      </c>
      <c r="L786" s="2137" t="s">
        <v>985</v>
      </c>
      <c r="M786" s="1006">
        <v>1300000</v>
      </c>
      <c r="N786" s="1006">
        <v>3450000</v>
      </c>
      <c r="O786" s="1200">
        <v>2341500</v>
      </c>
    </row>
    <row r="787" spans="1:15" ht="15" customHeight="1" x14ac:dyDescent="0.2">
      <c r="A787" s="1009" t="s">
        <v>394</v>
      </c>
      <c r="B787" s="262">
        <v>0</v>
      </c>
      <c r="C787" s="1196">
        <v>0</v>
      </c>
      <c r="D787" s="1196">
        <v>0</v>
      </c>
      <c r="E787" s="1196">
        <v>0</v>
      </c>
      <c r="F787" s="1196">
        <v>0</v>
      </c>
      <c r="G787" s="1196">
        <v>0</v>
      </c>
      <c r="H787" s="1197">
        <v>0</v>
      </c>
      <c r="I787" s="1197">
        <v>0</v>
      </c>
      <c r="J787" s="1198">
        <v>0</v>
      </c>
      <c r="K787" s="1206">
        <v>0</v>
      </c>
      <c r="L787" s="1199"/>
      <c r="M787" s="1006"/>
      <c r="N787" s="1006"/>
      <c r="O787" s="1200"/>
    </row>
    <row r="788" spans="1:15" ht="15" customHeight="1" x14ac:dyDescent="0.2">
      <c r="A788" s="1009" t="s">
        <v>395</v>
      </c>
      <c r="B788" s="262">
        <v>4</v>
      </c>
      <c r="C788" s="1196">
        <v>0</v>
      </c>
      <c r="D788" s="1196">
        <v>0</v>
      </c>
      <c r="E788" s="1196">
        <v>0</v>
      </c>
      <c r="F788" s="1196">
        <v>0</v>
      </c>
      <c r="G788" s="1196">
        <v>0</v>
      </c>
      <c r="H788" s="1197">
        <v>4</v>
      </c>
      <c r="I788" s="1197">
        <v>4</v>
      </c>
      <c r="J788" s="1198">
        <v>14</v>
      </c>
      <c r="K788" s="1206">
        <v>3.5</v>
      </c>
      <c r="L788" s="2137" t="s">
        <v>985</v>
      </c>
      <c r="M788" s="1006">
        <v>1300000</v>
      </c>
      <c r="N788" s="1006">
        <v>3450000</v>
      </c>
      <c r="O788" s="1200">
        <v>2341500</v>
      </c>
    </row>
    <row r="789" spans="1:15" ht="15" customHeight="1" x14ac:dyDescent="0.2">
      <c r="A789" s="1009" t="s">
        <v>396</v>
      </c>
      <c r="B789" s="262">
        <v>0</v>
      </c>
      <c r="C789" s="1196">
        <v>0</v>
      </c>
      <c r="D789" s="1196">
        <v>0</v>
      </c>
      <c r="E789" s="1196">
        <v>0</v>
      </c>
      <c r="F789" s="1196">
        <v>0</v>
      </c>
      <c r="G789" s="1196">
        <v>0</v>
      </c>
      <c r="H789" s="1197">
        <v>0</v>
      </c>
      <c r="I789" s="1197">
        <v>0</v>
      </c>
      <c r="J789" s="1198">
        <v>0</v>
      </c>
      <c r="K789" s="1206">
        <v>0</v>
      </c>
      <c r="L789" s="2137"/>
      <c r="M789" s="1006"/>
      <c r="N789" s="1006"/>
      <c r="O789" s="1200"/>
    </row>
    <row r="790" spans="1:15" ht="15" customHeight="1" x14ac:dyDescent="0.2">
      <c r="A790" s="1009" t="s">
        <v>938</v>
      </c>
      <c r="B790" s="262">
        <v>9</v>
      </c>
      <c r="C790" s="1196">
        <v>0</v>
      </c>
      <c r="D790" s="1196">
        <v>0</v>
      </c>
      <c r="E790" s="1196">
        <v>0</v>
      </c>
      <c r="F790" s="1196">
        <v>0</v>
      </c>
      <c r="G790" s="1196">
        <v>0</v>
      </c>
      <c r="H790" s="1197">
        <v>9</v>
      </c>
      <c r="I790" s="1197">
        <v>9</v>
      </c>
      <c r="J790" s="1198">
        <v>54</v>
      </c>
      <c r="K790" s="1206">
        <v>6</v>
      </c>
      <c r="L790" s="2137" t="s">
        <v>985</v>
      </c>
      <c r="M790" s="1006">
        <v>1300000</v>
      </c>
      <c r="N790" s="1006">
        <v>3450000</v>
      </c>
      <c r="O790" s="1200">
        <v>2341500</v>
      </c>
    </row>
    <row r="791" spans="1:15" ht="15" customHeight="1" thickBot="1" x14ac:dyDescent="0.25">
      <c r="A791" s="1190" t="s">
        <v>398</v>
      </c>
      <c r="B791" s="1592">
        <v>4</v>
      </c>
      <c r="C791" s="1191">
        <v>1</v>
      </c>
      <c r="D791" s="1191">
        <v>0</v>
      </c>
      <c r="E791" s="1191">
        <v>1</v>
      </c>
      <c r="F791" s="1191">
        <v>0</v>
      </c>
      <c r="G791" s="1191">
        <v>0</v>
      </c>
      <c r="H791" s="1197">
        <v>3</v>
      </c>
      <c r="I791" s="1197">
        <v>4</v>
      </c>
      <c r="J791" s="1581">
        <v>30</v>
      </c>
      <c r="K791" s="1796">
        <v>10</v>
      </c>
      <c r="L791" s="2137" t="s">
        <v>985</v>
      </c>
      <c r="M791" s="1006">
        <v>1300000</v>
      </c>
      <c r="N791" s="1006">
        <v>3450000</v>
      </c>
      <c r="O791" s="1200">
        <v>2341500</v>
      </c>
    </row>
    <row r="792" spans="1:15" ht="15" customHeight="1" thickBot="1" x14ac:dyDescent="0.25">
      <c r="A792" s="430" t="s">
        <v>939</v>
      </c>
      <c r="B792" s="1181">
        <v>210.1</v>
      </c>
      <c r="C792" s="1181">
        <v>24</v>
      </c>
      <c r="D792" s="1181">
        <v>0</v>
      </c>
      <c r="E792" s="1181">
        <v>1</v>
      </c>
      <c r="F792" s="1181">
        <v>2</v>
      </c>
      <c r="G792" s="1181">
        <v>4</v>
      </c>
      <c r="H792" s="1181">
        <v>193.1</v>
      </c>
      <c r="I792" s="1181">
        <v>221.1</v>
      </c>
      <c r="J792" s="1182">
        <v>1152.8</v>
      </c>
      <c r="K792" s="1182">
        <v>5.9699637493526669</v>
      </c>
      <c r="L792" s="1580" t="s">
        <v>985</v>
      </c>
      <c r="M792" s="1184">
        <v>1299999.9999999998</v>
      </c>
      <c r="N792" s="1184">
        <v>3450000</v>
      </c>
      <c r="O792" s="536">
        <v>2341500</v>
      </c>
    </row>
    <row r="793" spans="1:15" x14ac:dyDescent="0.2">
      <c r="A793" s="7" t="s">
        <v>1904</v>
      </c>
      <c r="B793" s="246"/>
      <c r="C793" s="246"/>
      <c r="D793" s="246"/>
      <c r="E793" s="246"/>
      <c r="F793" s="246"/>
      <c r="G793" s="246"/>
      <c r="H793" s="249"/>
      <c r="I793" s="249"/>
      <c r="J793" s="249"/>
      <c r="K793" s="257"/>
      <c r="L793" s="258"/>
      <c r="M793" s="259"/>
      <c r="N793" s="259"/>
      <c r="O793" s="259"/>
    </row>
    <row r="794" spans="1:15" x14ac:dyDescent="0.2">
      <c r="A794" s="42"/>
      <c r="B794" s="246"/>
      <c r="C794" s="246"/>
      <c r="D794" s="246"/>
      <c r="E794" s="246"/>
      <c r="F794" s="246"/>
      <c r="G794" s="246"/>
      <c r="H794" s="249"/>
      <c r="I794" s="249"/>
      <c r="J794" s="249"/>
      <c r="K794" s="257"/>
      <c r="L794" s="258"/>
      <c r="M794" s="259"/>
      <c r="N794" s="259"/>
      <c r="O794" s="259"/>
    </row>
    <row r="795" spans="1:15" x14ac:dyDescent="0.2">
      <c r="A795" s="260"/>
      <c r="B795" s="246"/>
      <c r="C795" s="246"/>
      <c r="D795" s="246"/>
      <c r="E795" s="246"/>
      <c r="F795" s="246"/>
      <c r="G795" s="246"/>
      <c r="H795" s="249"/>
      <c r="I795" s="249"/>
      <c r="J795" s="249"/>
      <c r="K795" s="257"/>
      <c r="L795" s="258"/>
      <c r="M795" s="259"/>
      <c r="N795" s="259"/>
      <c r="O795" s="259"/>
    </row>
    <row r="796" spans="1:15" x14ac:dyDescent="0.2">
      <c r="A796" s="260"/>
      <c r="B796" s="246"/>
      <c r="C796" s="246"/>
      <c r="D796" s="246"/>
      <c r="E796" s="246"/>
      <c r="F796" s="246"/>
      <c r="G796" s="246"/>
      <c r="H796" s="249"/>
      <c r="I796" s="249"/>
      <c r="J796" s="249"/>
      <c r="K796" s="257"/>
      <c r="L796" s="258"/>
      <c r="M796" s="259"/>
      <c r="N796" s="259"/>
      <c r="O796" s="259"/>
    </row>
    <row r="797" spans="1:15" ht="15" x14ac:dyDescent="0.25">
      <c r="A797" s="3054" t="s">
        <v>1930</v>
      </c>
      <c r="B797" s="3054"/>
      <c r="C797" s="3054"/>
      <c r="D797" s="3054"/>
      <c r="E797" s="3054"/>
      <c r="F797" s="3054"/>
      <c r="G797" s="3054"/>
      <c r="H797" s="3054"/>
      <c r="I797" s="3054"/>
      <c r="J797" s="3054"/>
      <c r="K797" s="3054"/>
      <c r="L797" s="3054"/>
      <c r="M797" s="3054"/>
      <c r="N797" s="3054"/>
      <c r="O797" s="3054"/>
    </row>
    <row r="798" spans="1:15" ht="13.5" thickBot="1" x14ac:dyDescent="0.25">
      <c r="A798" s="8" t="s">
        <v>1833</v>
      </c>
      <c r="B798" s="247"/>
      <c r="C798" s="246"/>
      <c r="D798" s="246"/>
      <c r="E798" s="246"/>
      <c r="F798" s="246"/>
      <c r="G798" s="246"/>
      <c r="H798" s="249"/>
      <c r="I798" s="249"/>
      <c r="J798" s="249"/>
      <c r="K798" s="257"/>
      <c r="L798" s="258"/>
      <c r="M798" s="259"/>
      <c r="N798" s="259"/>
      <c r="O798" s="259"/>
    </row>
    <row r="799" spans="1:15" ht="15" customHeight="1" x14ac:dyDescent="0.2">
      <c r="A799" s="3055" t="s">
        <v>334</v>
      </c>
      <c r="B799" s="3058" t="s">
        <v>1931</v>
      </c>
      <c r="C799" s="3059"/>
      <c r="D799" s="3059"/>
      <c r="E799" s="3059"/>
      <c r="F799" s="3059"/>
      <c r="G799" s="3059"/>
      <c r="H799" s="3059"/>
      <c r="I799" s="3059"/>
      <c r="J799" s="3059"/>
      <c r="K799" s="3059"/>
      <c r="L799" s="3059"/>
      <c r="M799" s="3059"/>
      <c r="N799" s="3059"/>
      <c r="O799" s="3060"/>
    </row>
    <row r="800" spans="1:15" ht="15" customHeight="1" x14ac:dyDescent="0.2">
      <c r="A800" s="3056"/>
      <c r="B800" s="3061" t="s">
        <v>198</v>
      </c>
      <c r="C800" s="3061"/>
      <c r="D800" s="3061"/>
      <c r="E800" s="3061"/>
      <c r="F800" s="3061"/>
      <c r="G800" s="3061"/>
      <c r="H800" s="3061"/>
      <c r="I800" s="3061"/>
      <c r="J800" s="2319"/>
      <c r="K800" s="2319" t="s">
        <v>910</v>
      </c>
      <c r="L800" s="2319"/>
      <c r="M800" s="1172" t="s">
        <v>443</v>
      </c>
      <c r="N800" s="1172" t="s">
        <v>916</v>
      </c>
      <c r="O800" s="1177" t="s">
        <v>916</v>
      </c>
    </row>
    <row r="801" spans="1:15" ht="15" customHeight="1" x14ac:dyDescent="0.2">
      <c r="A801" s="3056"/>
      <c r="B801" s="2319" t="s">
        <v>439</v>
      </c>
      <c r="C801" s="2319"/>
      <c r="D801" s="3052" t="s">
        <v>1873</v>
      </c>
      <c r="E801" s="2319"/>
      <c r="F801" s="2319"/>
      <c r="G801" s="2319" t="s">
        <v>917</v>
      </c>
      <c r="H801" s="2319"/>
      <c r="I801" s="2319" t="s">
        <v>439</v>
      </c>
      <c r="J801" s="2350" t="s">
        <v>918</v>
      </c>
      <c r="K801" s="2350" t="s">
        <v>848</v>
      </c>
      <c r="L801" s="2350" t="s">
        <v>336</v>
      </c>
      <c r="M801" s="1173" t="s">
        <v>919</v>
      </c>
      <c r="N801" s="1173" t="s">
        <v>920</v>
      </c>
      <c r="O801" s="1178" t="s">
        <v>919</v>
      </c>
    </row>
    <row r="802" spans="1:15" ht="15" customHeight="1" x14ac:dyDescent="0.2">
      <c r="A802" s="3056"/>
      <c r="B802" s="2350" t="s">
        <v>922</v>
      </c>
      <c r="C802" s="2350" t="s">
        <v>924</v>
      </c>
      <c r="D802" s="3053"/>
      <c r="E802" s="2350" t="s">
        <v>873</v>
      </c>
      <c r="F802" s="2350" t="s">
        <v>923</v>
      </c>
      <c r="G802" s="2350" t="s">
        <v>925</v>
      </c>
      <c r="H802" s="2350" t="s">
        <v>842</v>
      </c>
      <c r="I802" s="2350" t="s">
        <v>841</v>
      </c>
      <c r="J802" s="2350" t="s">
        <v>926</v>
      </c>
      <c r="K802" s="2350" t="s">
        <v>927</v>
      </c>
      <c r="L802" s="2350" t="s">
        <v>342</v>
      </c>
      <c r="M802" s="1173" t="s">
        <v>928</v>
      </c>
      <c r="N802" s="1173" t="s">
        <v>929</v>
      </c>
      <c r="O802" s="1178" t="s">
        <v>930</v>
      </c>
    </row>
    <row r="803" spans="1:15" ht="15" customHeight="1" thickBot="1" x14ac:dyDescent="0.25">
      <c r="A803" s="3057"/>
      <c r="B803" s="1985">
        <v>44196</v>
      </c>
      <c r="C803" s="2351">
        <v>2021</v>
      </c>
      <c r="D803" s="2351">
        <v>2021</v>
      </c>
      <c r="E803" s="2351">
        <v>2021</v>
      </c>
      <c r="F803" s="2351">
        <v>2021</v>
      </c>
      <c r="G803" s="2351" t="s">
        <v>931</v>
      </c>
      <c r="H803" s="1176">
        <v>2021</v>
      </c>
      <c r="I803" s="1985">
        <v>44561</v>
      </c>
      <c r="J803" s="1985" t="s">
        <v>1932</v>
      </c>
      <c r="K803" s="1985" t="s">
        <v>1932</v>
      </c>
      <c r="L803" s="2351" t="s">
        <v>447</v>
      </c>
      <c r="M803" s="1175" t="s">
        <v>932</v>
      </c>
      <c r="N803" s="1175" t="s">
        <v>933</v>
      </c>
      <c r="O803" s="1179" t="s">
        <v>933</v>
      </c>
    </row>
    <row r="804" spans="1:15" ht="15" customHeight="1" x14ac:dyDescent="0.2">
      <c r="A804" s="1185" t="s">
        <v>358</v>
      </c>
      <c r="B804" s="1180">
        <v>170.7</v>
      </c>
      <c r="C804" s="1180">
        <v>10.5</v>
      </c>
      <c r="D804" s="1180">
        <v>5</v>
      </c>
      <c r="E804" s="1180">
        <v>1</v>
      </c>
      <c r="F804" s="1180">
        <v>4</v>
      </c>
      <c r="G804" s="1180">
        <v>22</v>
      </c>
      <c r="H804" s="1180">
        <v>138.69999999999999</v>
      </c>
      <c r="I804" s="1180">
        <v>176.2</v>
      </c>
      <c r="J804" s="1186">
        <v>1200.6399999999999</v>
      </c>
      <c r="K804" s="1590">
        <v>8.6563806777217014</v>
      </c>
      <c r="L804" s="404"/>
      <c r="M804" s="1188"/>
      <c r="N804" s="1188"/>
      <c r="O804" s="1189"/>
    </row>
    <row r="805" spans="1:15" ht="15" customHeight="1" x14ac:dyDescent="0.2">
      <c r="A805" s="1009" t="s">
        <v>359</v>
      </c>
      <c r="B805" s="1003">
        <v>0</v>
      </c>
      <c r="C805" s="1196">
        <v>0</v>
      </c>
      <c r="D805" s="1196">
        <v>0</v>
      </c>
      <c r="E805" s="1196">
        <v>0</v>
      </c>
      <c r="F805" s="1196">
        <v>0</v>
      </c>
      <c r="G805" s="1196">
        <v>0</v>
      </c>
      <c r="H805" s="1197">
        <v>0</v>
      </c>
      <c r="I805" s="1197">
        <v>0</v>
      </c>
      <c r="J805" s="1198">
        <v>0</v>
      </c>
      <c r="K805" s="1198">
        <v>0</v>
      </c>
      <c r="L805" s="1199"/>
      <c r="M805" s="1006"/>
      <c r="N805" s="1006"/>
      <c r="O805" s="1200"/>
    </row>
    <row r="806" spans="1:15" ht="15" customHeight="1" x14ac:dyDescent="0.2">
      <c r="A806" s="1009" t="s">
        <v>360</v>
      </c>
      <c r="B806" s="1003">
        <v>2</v>
      </c>
      <c r="C806" s="1196">
        <v>0.5</v>
      </c>
      <c r="D806" s="1196">
        <v>0</v>
      </c>
      <c r="E806" s="1196">
        <v>0</v>
      </c>
      <c r="F806" s="1196">
        <v>0</v>
      </c>
      <c r="G806" s="1196">
        <v>0</v>
      </c>
      <c r="H806" s="1197">
        <v>2</v>
      </c>
      <c r="I806" s="1197">
        <v>2.5</v>
      </c>
      <c r="J806" s="1198">
        <v>6.74</v>
      </c>
      <c r="K806" s="1206">
        <v>3.37</v>
      </c>
      <c r="L806" s="2137" t="s">
        <v>985</v>
      </c>
      <c r="M806" s="1006">
        <v>1674000</v>
      </c>
      <c r="N806" s="1116" t="s">
        <v>621</v>
      </c>
      <c r="O806" s="1117" t="s">
        <v>621</v>
      </c>
    </row>
    <row r="807" spans="1:15" ht="15" customHeight="1" x14ac:dyDescent="0.2">
      <c r="A807" s="1009" t="s">
        <v>361</v>
      </c>
      <c r="B807" s="1196">
        <v>7</v>
      </c>
      <c r="C807" s="1196">
        <v>3</v>
      </c>
      <c r="D807" s="1196">
        <v>1</v>
      </c>
      <c r="E807" s="1196">
        <v>0</v>
      </c>
      <c r="F807" s="1196">
        <v>1</v>
      </c>
      <c r="G807" s="1196">
        <v>1</v>
      </c>
      <c r="H807" s="1197">
        <v>4</v>
      </c>
      <c r="I807" s="1197">
        <v>9</v>
      </c>
      <c r="J807" s="1198">
        <v>16</v>
      </c>
      <c r="K807" s="1206">
        <v>4</v>
      </c>
      <c r="L807" s="2137" t="s">
        <v>985</v>
      </c>
      <c r="M807" s="1006">
        <v>1674000</v>
      </c>
      <c r="N807" s="1116" t="s">
        <v>621</v>
      </c>
      <c r="O807" s="1117" t="s">
        <v>621</v>
      </c>
    </row>
    <row r="808" spans="1:15" ht="15" customHeight="1" x14ac:dyDescent="0.2">
      <c r="A808" s="1009" t="s">
        <v>362</v>
      </c>
      <c r="B808" s="1196">
        <v>0</v>
      </c>
      <c r="C808" s="1196">
        <v>0</v>
      </c>
      <c r="D808" s="1196">
        <v>0</v>
      </c>
      <c r="E808" s="1196">
        <v>0</v>
      </c>
      <c r="F808" s="1196">
        <v>0</v>
      </c>
      <c r="G808" s="1196"/>
      <c r="H808" s="1197">
        <v>0</v>
      </c>
      <c r="I808" s="1197">
        <v>0</v>
      </c>
      <c r="J808" s="1198">
        <v>0</v>
      </c>
      <c r="K808" s="1206">
        <v>0</v>
      </c>
      <c r="L808" s="1199"/>
      <c r="M808" s="1006"/>
      <c r="N808" s="1006"/>
      <c r="O808" s="1200"/>
    </row>
    <row r="809" spans="1:15" ht="15" customHeight="1" x14ac:dyDescent="0.2">
      <c r="A809" s="1009" t="s">
        <v>363</v>
      </c>
      <c r="B809" s="1196">
        <v>11</v>
      </c>
      <c r="C809" s="1196">
        <v>1</v>
      </c>
      <c r="D809" s="1196">
        <v>4</v>
      </c>
      <c r="E809" s="1196">
        <v>0</v>
      </c>
      <c r="F809" s="1196">
        <v>0</v>
      </c>
      <c r="G809" s="1196">
        <v>6</v>
      </c>
      <c r="H809" s="1197">
        <v>1</v>
      </c>
      <c r="I809" s="1197">
        <v>12</v>
      </c>
      <c r="J809" s="1198">
        <v>5</v>
      </c>
      <c r="K809" s="1206">
        <v>5</v>
      </c>
      <c r="L809" s="2137" t="s">
        <v>985</v>
      </c>
      <c r="M809" s="1006">
        <v>1674000</v>
      </c>
      <c r="N809" s="1116" t="s">
        <v>621</v>
      </c>
      <c r="O809" s="1117" t="s">
        <v>621</v>
      </c>
    </row>
    <row r="810" spans="1:15" ht="15" customHeight="1" x14ac:dyDescent="0.2">
      <c r="A810" s="1009" t="s">
        <v>364</v>
      </c>
      <c r="B810" s="1196">
        <v>0</v>
      </c>
      <c r="C810" s="1196">
        <v>0</v>
      </c>
      <c r="D810" s="1196">
        <v>0</v>
      </c>
      <c r="E810" s="1196">
        <v>0</v>
      </c>
      <c r="F810" s="1196">
        <v>0</v>
      </c>
      <c r="G810" s="1196"/>
      <c r="H810" s="1197">
        <v>0</v>
      </c>
      <c r="I810" s="1197">
        <v>0</v>
      </c>
      <c r="J810" s="1198">
        <v>0</v>
      </c>
      <c r="K810" s="1206">
        <v>0</v>
      </c>
      <c r="L810" s="1199"/>
      <c r="M810" s="1006"/>
      <c r="N810" s="1006"/>
      <c r="O810" s="1200"/>
    </row>
    <row r="811" spans="1:15" ht="15" customHeight="1" x14ac:dyDescent="0.2">
      <c r="A811" s="1009" t="s">
        <v>934</v>
      </c>
      <c r="B811" s="1196">
        <v>1.5</v>
      </c>
      <c r="C811" s="1196">
        <v>0</v>
      </c>
      <c r="D811" s="1196">
        <v>0</v>
      </c>
      <c r="E811" s="1196">
        <v>0</v>
      </c>
      <c r="F811" s="1196">
        <v>0</v>
      </c>
      <c r="G811" s="1196">
        <v>0</v>
      </c>
      <c r="H811" s="1197">
        <v>1.5</v>
      </c>
      <c r="I811" s="1197">
        <v>1.5</v>
      </c>
      <c r="J811" s="1198">
        <v>12</v>
      </c>
      <c r="K811" s="1206">
        <v>8</v>
      </c>
      <c r="L811" s="2137" t="s">
        <v>985</v>
      </c>
      <c r="M811" s="1006">
        <v>1674000</v>
      </c>
      <c r="N811" s="1116" t="s">
        <v>621</v>
      </c>
      <c r="O811" s="1117" t="s">
        <v>621</v>
      </c>
    </row>
    <row r="812" spans="1:15" ht="15" customHeight="1" x14ac:dyDescent="0.2">
      <c r="A812" s="1009" t="s">
        <v>366</v>
      </c>
      <c r="B812" s="1196">
        <v>0</v>
      </c>
      <c r="C812" s="1196">
        <v>0</v>
      </c>
      <c r="D812" s="1196">
        <v>0</v>
      </c>
      <c r="E812" s="1196">
        <v>0</v>
      </c>
      <c r="F812" s="1196">
        <v>0</v>
      </c>
      <c r="G812" s="1196"/>
      <c r="H812" s="1197">
        <v>0</v>
      </c>
      <c r="I812" s="1197">
        <v>0</v>
      </c>
      <c r="J812" s="1198">
        <v>0</v>
      </c>
      <c r="K812" s="1206">
        <v>0</v>
      </c>
      <c r="L812" s="1199"/>
      <c r="M812" s="1006"/>
      <c r="N812" s="1006"/>
      <c r="O812" s="1200"/>
    </row>
    <row r="813" spans="1:15" ht="15" customHeight="1" x14ac:dyDescent="0.2">
      <c r="A813" s="1009" t="s">
        <v>935</v>
      </c>
      <c r="B813" s="1196">
        <v>0</v>
      </c>
      <c r="C813" s="1196">
        <v>0</v>
      </c>
      <c r="D813" s="1196">
        <v>0</v>
      </c>
      <c r="E813" s="1196">
        <v>0</v>
      </c>
      <c r="F813" s="1196">
        <v>0</v>
      </c>
      <c r="G813" s="1196"/>
      <c r="H813" s="1197">
        <v>0</v>
      </c>
      <c r="I813" s="1197">
        <v>0</v>
      </c>
      <c r="J813" s="1198">
        <v>0</v>
      </c>
      <c r="K813" s="1206">
        <v>0</v>
      </c>
      <c r="L813" s="1199"/>
      <c r="M813" s="1006"/>
      <c r="N813" s="1006"/>
      <c r="O813" s="1200"/>
    </row>
    <row r="814" spans="1:15" ht="15" customHeight="1" x14ac:dyDescent="0.2">
      <c r="A814" s="1009" t="s">
        <v>368</v>
      </c>
      <c r="B814" s="1196">
        <v>136.19999999999999</v>
      </c>
      <c r="C814" s="1196">
        <v>5</v>
      </c>
      <c r="D814" s="1196">
        <v>0</v>
      </c>
      <c r="E814" s="1196">
        <v>0</v>
      </c>
      <c r="F814" s="1196">
        <v>3</v>
      </c>
      <c r="G814" s="1196">
        <v>14</v>
      </c>
      <c r="H814" s="1197">
        <v>119.19999999999999</v>
      </c>
      <c r="I814" s="1197">
        <v>138.19999999999999</v>
      </c>
      <c r="J814" s="1198">
        <v>1072.8</v>
      </c>
      <c r="K814" s="1206">
        <v>9</v>
      </c>
      <c r="L814" s="2137" t="s">
        <v>985</v>
      </c>
      <c r="M814" s="1006">
        <v>1674000</v>
      </c>
      <c r="N814" s="1116" t="s">
        <v>621</v>
      </c>
      <c r="O814" s="1117" t="s">
        <v>621</v>
      </c>
    </row>
    <row r="815" spans="1:15" ht="15" customHeight="1" x14ac:dyDescent="0.2">
      <c r="A815" s="1009" t="s">
        <v>369</v>
      </c>
      <c r="B815" s="1003">
        <v>0</v>
      </c>
      <c r="C815" s="1196">
        <v>0</v>
      </c>
      <c r="D815" s="1196">
        <v>0</v>
      </c>
      <c r="E815" s="1196">
        <v>0</v>
      </c>
      <c r="F815" s="1196">
        <v>0</v>
      </c>
      <c r="G815" s="1196"/>
      <c r="H815" s="1197">
        <v>0</v>
      </c>
      <c r="I815" s="1197">
        <v>0</v>
      </c>
      <c r="J815" s="1198">
        <v>0</v>
      </c>
      <c r="K815" s="1206">
        <v>0</v>
      </c>
      <c r="L815" s="1199"/>
      <c r="M815" s="1006"/>
      <c r="N815" s="1006"/>
      <c r="O815" s="1200"/>
    </row>
    <row r="816" spans="1:15" ht="15" customHeight="1" x14ac:dyDescent="0.2">
      <c r="A816" s="1009" t="s">
        <v>936</v>
      </c>
      <c r="B816" s="1003">
        <v>10</v>
      </c>
      <c r="C816" s="1196">
        <v>0</v>
      </c>
      <c r="D816" s="1196">
        <v>0</v>
      </c>
      <c r="E816" s="1196">
        <v>0</v>
      </c>
      <c r="F816" s="1196">
        <v>0</v>
      </c>
      <c r="G816" s="1196">
        <v>0</v>
      </c>
      <c r="H816" s="1197">
        <v>10</v>
      </c>
      <c r="I816" s="1197">
        <v>10</v>
      </c>
      <c r="J816" s="1198">
        <v>80</v>
      </c>
      <c r="K816" s="1206">
        <v>8</v>
      </c>
      <c r="L816" s="2137" t="s">
        <v>985</v>
      </c>
      <c r="M816" s="1006">
        <v>1674000</v>
      </c>
      <c r="N816" s="1116" t="s">
        <v>621</v>
      </c>
      <c r="O816" s="1117" t="s">
        <v>621</v>
      </c>
    </row>
    <row r="817" spans="1:15" ht="15" customHeight="1" x14ac:dyDescent="0.2">
      <c r="A817" s="1009" t="s">
        <v>371</v>
      </c>
      <c r="B817" s="1003">
        <v>0</v>
      </c>
      <c r="C817" s="1196">
        <v>0</v>
      </c>
      <c r="D817" s="1196">
        <v>0</v>
      </c>
      <c r="E817" s="1196">
        <v>0</v>
      </c>
      <c r="F817" s="1196">
        <v>0</v>
      </c>
      <c r="G817" s="1196"/>
      <c r="H817" s="1197">
        <v>0</v>
      </c>
      <c r="I817" s="1197">
        <v>0</v>
      </c>
      <c r="J817" s="1198">
        <v>0</v>
      </c>
      <c r="K817" s="1206">
        <v>0</v>
      </c>
      <c r="L817" s="1199"/>
      <c r="M817" s="1006"/>
      <c r="N817" s="1006"/>
      <c r="O817" s="1200"/>
    </row>
    <row r="818" spans="1:15" ht="15" customHeight="1" x14ac:dyDescent="0.2">
      <c r="A818" s="1009" t="s">
        <v>372</v>
      </c>
      <c r="B818" s="1003">
        <v>3</v>
      </c>
      <c r="C818" s="1196">
        <v>1</v>
      </c>
      <c r="D818" s="1196">
        <v>0</v>
      </c>
      <c r="E818" s="1196">
        <v>1</v>
      </c>
      <c r="F818" s="1196">
        <v>0</v>
      </c>
      <c r="G818" s="1196">
        <v>1</v>
      </c>
      <c r="H818" s="1197">
        <v>1</v>
      </c>
      <c r="I818" s="1197">
        <v>3</v>
      </c>
      <c r="J818" s="1198">
        <v>8.1</v>
      </c>
      <c r="K818" s="1206">
        <v>8.1</v>
      </c>
      <c r="L818" s="2137" t="s">
        <v>985</v>
      </c>
      <c r="M818" s="1006">
        <v>1674000</v>
      </c>
      <c r="N818" s="1006"/>
      <c r="O818" s="1200"/>
    </row>
    <row r="819" spans="1:15" ht="15" customHeight="1" x14ac:dyDescent="0.2">
      <c r="A819" s="1009" t="s">
        <v>373</v>
      </c>
      <c r="B819" s="1003">
        <v>0</v>
      </c>
      <c r="C819" s="1196">
        <v>0</v>
      </c>
      <c r="D819" s="1196">
        <v>0</v>
      </c>
      <c r="E819" s="1196">
        <v>0</v>
      </c>
      <c r="F819" s="1196">
        <v>0</v>
      </c>
      <c r="G819" s="1196">
        <v>0</v>
      </c>
      <c r="H819" s="1197">
        <v>0</v>
      </c>
      <c r="I819" s="1197">
        <v>0</v>
      </c>
      <c r="J819" s="1198">
        <v>0</v>
      </c>
      <c r="K819" s="1198">
        <v>0</v>
      </c>
      <c r="L819" s="1199"/>
      <c r="M819" s="1006"/>
      <c r="N819" s="1006"/>
      <c r="O819" s="1200"/>
    </row>
    <row r="820" spans="1:15" ht="15" customHeight="1" x14ac:dyDescent="0.2">
      <c r="A820" s="459" t="s">
        <v>937</v>
      </c>
      <c r="B820" s="1049">
        <v>8</v>
      </c>
      <c r="C820" s="1049">
        <v>0</v>
      </c>
      <c r="D820" s="1049">
        <v>0</v>
      </c>
      <c r="E820" s="1049">
        <v>0</v>
      </c>
      <c r="F820" s="1049">
        <v>0</v>
      </c>
      <c r="G820" s="1049">
        <v>0</v>
      </c>
      <c r="H820" s="1049">
        <v>8</v>
      </c>
      <c r="I820" s="1049">
        <v>8</v>
      </c>
      <c r="J820" s="1201">
        <v>64</v>
      </c>
      <c r="K820" s="1201">
        <v>8</v>
      </c>
      <c r="L820" s="1203"/>
      <c r="M820" s="1043"/>
      <c r="N820" s="1043"/>
      <c r="O820" s="1204"/>
    </row>
    <row r="821" spans="1:15" ht="15" customHeight="1" x14ac:dyDescent="0.2">
      <c r="A821" s="1009" t="s">
        <v>375</v>
      </c>
      <c r="B821" s="1003">
        <v>8</v>
      </c>
      <c r="C821" s="1196">
        <v>0</v>
      </c>
      <c r="D821" s="1196">
        <v>0</v>
      </c>
      <c r="E821" s="1196">
        <v>0</v>
      </c>
      <c r="F821" s="1196">
        <v>0</v>
      </c>
      <c r="G821" s="1196">
        <v>0</v>
      </c>
      <c r="H821" s="1197">
        <v>8</v>
      </c>
      <c r="I821" s="1197">
        <v>8</v>
      </c>
      <c r="J821" s="1198">
        <v>64</v>
      </c>
      <c r="K821" s="1206">
        <v>8</v>
      </c>
      <c r="L821" s="2137" t="s">
        <v>985</v>
      </c>
      <c r="M821" s="1006">
        <v>1674000</v>
      </c>
      <c r="N821" s="1116" t="s">
        <v>621</v>
      </c>
      <c r="O821" s="1117" t="s">
        <v>621</v>
      </c>
    </row>
    <row r="822" spans="1:15" ht="15" customHeight="1" x14ac:dyDescent="0.2">
      <c r="A822" s="1009" t="s">
        <v>376</v>
      </c>
      <c r="B822" s="1003">
        <v>0</v>
      </c>
      <c r="C822" s="1196">
        <v>0</v>
      </c>
      <c r="D822" s="1196">
        <v>0</v>
      </c>
      <c r="E822" s="1196">
        <v>0</v>
      </c>
      <c r="F822" s="1196">
        <v>0</v>
      </c>
      <c r="G822" s="1196">
        <v>0</v>
      </c>
      <c r="H822" s="1197">
        <v>0</v>
      </c>
      <c r="I822" s="1197">
        <v>0</v>
      </c>
      <c r="J822" s="1198">
        <v>0</v>
      </c>
      <c r="K822" s="1198">
        <v>0</v>
      </c>
      <c r="L822" s="1199"/>
      <c r="M822" s="1006"/>
      <c r="N822" s="1006"/>
      <c r="O822" s="1200"/>
    </row>
    <row r="823" spans="1:15" ht="15" customHeight="1" x14ac:dyDescent="0.2">
      <c r="A823" s="1009" t="s">
        <v>377</v>
      </c>
      <c r="B823" s="1003">
        <v>0</v>
      </c>
      <c r="C823" s="1196">
        <v>0</v>
      </c>
      <c r="D823" s="1196">
        <v>0</v>
      </c>
      <c r="E823" s="1196">
        <v>0</v>
      </c>
      <c r="F823" s="1196">
        <v>0</v>
      </c>
      <c r="G823" s="1196">
        <v>0</v>
      </c>
      <c r="H823" s="1197">
        <v>0</v>
      </c>
      <c r="I823" s="1197">
        <v>0</v>
      </c>
      <c r="J823" s="1198">
        <v>0</v>
      </c>
      <c r="K823" s="1198">
        <v>0</v>
      </c>
      <c r="L823" s="1199"/>
      <c r="M823" s="1006"/>
      <c r="N823" s="1006"/>
      <c r="O823" s="1200"/>
    </row>
    <row r="824" spans="1:15" ht="15" customHeight="1" x14ac:dyDescent="0.2">
      <c r="A824" s="1009" t="s">
        <v>378</v>
      </c>
      <c r="B824" s="1003">
        <v>0</v>
      </c>
      <c r="C824" s="1196">
        <v>0</v>
      </c>
      <c r="D824" s="1196">
        <v>0</v>
      </c>
      <c r="E824" s="1196">
        <v>0</v>
      </c>
      <c r="F824" s="1196">
        <v>0</v>
      </c>
      <c r="G824" s="1196">
        <v>0</v>
      </c>
      <c r="H824" s="1197">
        <v>0</v>
      </c>
      <c r="I824" s="1197">
        <v>0</v>
      </c>
      <c r="J824" s="1198">
        <v>0</v>
      </c>
      <c r="K824" s="1198">
        <v>0</v>
      </c>
      <c r="L824" s="1199"/>
      <c r="M824" s="1006"/>
      <c r="N824" s="1006"/>
      <c r="O824" s="1200"/>
    </row>
    <row r="825" spans="1:15" ht="15" customHeight="1" x14ac:dyDescent="0.2">
      <c r="A825" s="1009" t="s">
        <v>379</v>
      </c>
      <c r="B825" s="1003">
        <v>0</v>
      </c>
      <c r="C825" s="1196">
        <v>0</v>
      </c>
      <c r="D825" s="1196">
        <v>0</v>
      </c>
      <c r="E825" s="1196">
        <v>0</v>
      </c>
      <c r="F825" s="1196">
        <v>0</v>
      </c>
      <c r="G825" s="1196">
        <v>0</v>
      </c>
      <c r="H825" s="1197">
        <v>0</v>
      </c>
      <c r="I825" s="1197">
        <v>0</v>
      </c>
      <c r="J825" s="1198">
        <v>0</v>
      </c>
      <c r="K825" s="1198">
        <v>0</v>
      </c>
      <c r="L825" s="1199"/>
      <c r="M825" s="1006"/>
      <c r="N825" s="1006"/>
      <c r="O825" s="1200"/>
    </row>
    <row r="826" spans="1:15" ht="15" customHeight="1" x14ac:dyDescent="0.2">
      <c r="A826" s="1205" t="s">
        <v>380</v>
      </c>
      <c r="B826" s="1049">
        <v>7.5</v>
      </c>
      <c r="C826" s="1049">
        <v>1</v>
      </c>
      <c r="D826" s="1049">
        <v>0</v>
      </c>
      <c r="E826" s="1049">
        <v>0.30000000000000004</v>
      </c>
      <c r="F826" s="1049">
        <v>0</v>
      </c>
      <c r="G826" s="1049">
        <v>1</v>
      </c>
      <c r="H826" s="1049">
        <v>6.2</v>
      </c>
      <c r="I826" s="1049">
        <v>8.1999999999999993</v>
      </c>
      <c r="J826" s="1201">
        <v>67.550000000000011</v>
      </c>
      <c r="K826" s="1201">
        <v>10.895161290322582</v>
      </c>
      <c r="L826" s="1203"/>
      <c r="M826" s="1043"/>
      <c r="N826" s="1043"/>
      <c r="O826" s="1204"/>
    </row>
    <row r="827" spans="1:15" ht="15" customHeight="1" x14ac:dyDescent="0.2">
      <c r="A827" s="1009" t="s">
        <v>381</v>
      </c>
      <c r="B827" s="1003">
        <v>2</v>
      </c>
      <c r="C827" s="1196">
        <v>1</v>
      </c>
      <c r="D827" s="1196">
        <v>0</v>
      </c>
      <c r="E827" s="1196">
        <v>0</v>
      </c>
      <c r="F827" s="1196">
        <v>0</v>
      </c>
      <c r="G827" s="1196">
        <v>0</v>
      </c>
      <c r="H827" s="1197">
        <v>2</v>
      </c>
      <c r="I827" s="1197">
        <v>3</v>
      </c>
      <c r="J827" s="1198">
        <v>14</v>
      </c>
      <c r="K827" s="1206">
        <v>7</v>
      </c>
      <c r="L827" s="2137" t="s">
        <v>985</v>
      </c>
      <c r="M827" s="1006">
        <v>1674000</v>
      </c>
      <c r="N827" s="1116" t="s">
        <v>621</v>
      </c>
      <c r="O827" s="1117" t="s">
        <v>621</v>
      </c>
    </row>
    <row r="828" spans="1:15" ht="15" customHeight="1" x14ac:dyDescent="0.2">
      <c r="A828" s="1009" t="s">
        <v>382</v>
      </c>
      <c r="B828" s="1003">
        <v>3</v>
      </c>
      <c r="C828" s="1196">
        <v>0</v>
      </c>
      <c r="D828" s="1196">
        <v>0</v>
      </c>
      <c r="E828" s="1196">
        <v>0.30000000000000004</v>
      </c>
      <c r="F828" s="1196">
        <v>0</v>
      </c>
      <c r="G828" s="1196">
        <v>0</v>
      </c>
      <c r="H828" s="1197">
        <v>2.7</v>
      </c>
      <c r="I828" s="1197">
        <v>2.7</v>
      </c>
      <c r="J828" s="1198">
        <v>37.800000000000004</v>
      </c>
      <c r="K828" s="1206">
        <v>14</v>
      </c>
      <c r="L828" s="2137" t="s">
        <v>985</v>
      </c>
      <c r="M828" s="1006">
        <v>1674000</v>
      </c>
      <c r="N828" s="1116" t="s">
        <v>621</v>
      </c>
      <c r="O828" s="1117" t="s">
        <v>621</v>
      </c>
    </row>
    <row r="829" spans="1:15" ht="15" customHeight="1" x14ac:dyDescent="0.2">
      <c r="A829" s="1009" t="s">
        <v>383</v>
      </c>
      <c r="B829" s="1003">
        <v>0</v>
      </c>
      <c r="C829" s="1196">
        <v>0</v>
      </c>
      <c r="D829" s="1196">
        <v>0</v>
      </c>
      <c r="E829" s="1196">
        <v>0</v>
      </c>
      <c r="F829" s="1196">
        <v>0</v>
      </c>
      <c r="G829" s="1196">
        <v>0</v>
      </c>
      <c r="H829" s="1197">
        <v>0</v>
      </c>
      <c r="I829" s="1197">
        <v>0</v>
      </c>
      <c r="J829" s="1198">
        <v>0</v>
      </c>
      <c r="K829" s="1206">
        <v>0</v>
      </c>
      <c r="L829" s="1199"/>
      <c r="M829" s="1006"/>
      <c r="N829" s="1006"/>
      <c r="O829" s="1200"/>
    </row>
    <row r="830" spans="1:15" ht="15" customHeight="1" x14ac:dyDescent="0.2">
      <c r="A830" s="1009" t="s">
        <v>384</v>
      </c>
      <c r="B830" s="1196">
        <v>0</v>
      </c>
      <c r="C830" s="1196">
        <v>0</v>
      </c>
      <c r="D830" s="1196">
        <v>0</v>
      </c>
      <c r="E830" s="1196">
        <v>0</v>
      </c>
      <c r="F830" s="1196">
        <v>0</v>
      </c>
      <c r="G830" s="1196">
        <v>0</v>
      </c>
      <c r="H830" s="1197">
        <v>0</v>
      </c>
      <c r="I830" s="1197">
        <v>0</v>
      </c>
      <c r="J830" s="1198">
        <v>0</v>
      </c>
      <c r="K830" s="1206">
        <v>0</v>
      </c>
      <c r="L830" s="2137"/>
      <c r="M830" s="1006"/>
      <c r="N830" s="1116"/>
      <c r="O830" s="1117"/>
    </row>
    <row r="831" spans="1:15" ht="15" customHeight="1" x14ac:dyDescent="0.2">
      <c r="A831" s="1009" t="s">
        <v>385</v>
      </c>
      <c r="B831" s="1003">
        <v>0</v>
      </c>
      <c r="C831" s="1196">
        <v>0</v>
      </c>
      <c r="D831" s="1196">
        <v>0</v>
      </c>
      <c r="E831" s="1196">
        <v>0</v>
      </c>
      <c r="F831" s="1196">
        <v>0</v>
      </c>
      <c r="G831" s="1196">
        <v>0</v>
      </c>
      <c r="H831" s="1197">
        <v>0</v>
      </c>
      <c r="I831" s="1197">
        <v>0</v>
      </c>
      <c r="J831" s="1198">
        <v>0</v>
      </c>
      <c r="K831" s="1206">
        <v>0</v>
      </c>
      <c r="L831" s="2137"/>
      <c r="M831" s="1006"/>
      <c r="N831" s="1006"/>
      <c r="O831" s="1200"/>
    </row>
    <row r="832" spans="1:15" ht="15" customHeight="1" x14ac:dyDescent="0.2">
      <c r="A832" s="1009" t="s">
        <v>386</v>
      </c>
      <c r="B832" s="1003">
        <v>2.5</v>
      </c>
      <c r="C832" s="1196">
        <v>0</v>
      </c>
      <c r="D832" s="1196">
        <v>0</v>
      </c>
      <c r="E832" s="1196">
        <v>0</v>
      </c>
      <c r="F832" s="1196">
        <v>0</v>
      </c>
      <c r="G832" s="1196">
        <v>1</v>
      </c>
      <c r="H832" s="1197">
        <v>1.5</v>
      </c>
      <c r="I832" s="1197">
        <v>2.5</v>
      </c>
      <c r="J832" s="1198">
        <v>15.75</v>
      </c>
      <c r="K832" s="1206">
        <v>10.5</v>
      </c>
      <c r="L832" s="2137" t="s">
        <v>985</v>
      </c>
      <c r="M832" s="1006">
        <v>1674000</v>
      </c>
      <c r="N832" s="1116" t="s">
        <v>621</v>
      </c>
      <c r="O832" s="1117" t="s">
        <v>621</v>
      </c>
    </row>
    <row r="833" spans="1:15" ht="15" customHeight="1" x14ac:dyDescent="0.2">
      <c r="A833" s="1009" t="s">
        <v>387</v>
      </c>
      <c r="B833" s="1003">
        <v>0</v>
      </c>
      <c r="C833" s="1196">
        <v>0</v>
      </c>
      <c r="D833" s="1196">
        <v>0</v>
      </c>
      <c r="E833" s="1196">
        <v>0</v>
      </c>
      <c r="F833" s="1196">
        <v>0</v>
      </c>
      <c r="G833" s="1196">
        <v>0</v>
      </c>
      <c r="H833" s="1197">
        <v>0</v>
      </c>
      <c r="I833" s="1197">
        <v>0</v>
      </c>
      <c r="J833" s="1198">
        <v>0</v>
      </c>
      <c r="K833" s="1198">
        <v>0</v>
      </c>
      <c r="L833" s="1199"/>
      <c r="M833" s="1006"/>
      <c r="N833" s="1006"/>
      <c r="O833" s="1200"/>
    </row>
    <row r="834" spans="1:15" ht="15" customHeight="1" x14ac:dyDescent="0.2">
      <c r="A834" s="1009" t="s">
        <v>388</v>
      </c>
      <c r="B834" s="1003">
        <v>0</v>
      </c>
      <c r="C834" s="1196">
        <v>0</v>
      </c>
      <c r="D834" s="1196">
        <v>0</v>
      </c>
      <c r="E834" s="1196">
        <v>0</v>
      </c>
      <c r="F834" s="1196">
        <v>0</v>
      </c>
      <c r="G834" s="1196">
        <v>0</v>
      </c>
      <c r="H834" s="1197">
        <v>0</v>
      </c>
      <c r="I834" s="1197">
        <v>0</v>
      </c>
      <c r="J834" s="1198">
        <v>0</v>
      </c>
      <c r="K834" s="1198">
        <v>0</v>
      </c>
      <c r="L834" s="1199"/>
      <c r="M834" s="1006"/>
      <c r="N834" s="1006"/>
      <c r="O834" s="1200"/>
    </row>
    <row r="835" spans="1:15" ht="15" customHeight="1" x14ac:dyDescent="0.2">
      <c r="A835" s="1205" t="s">
        <v>389</v>
      </c>
      <c r="B835" s="1049">
        <v>0</v>
      </c>
      <c r="C835" s="1049">
        <v>1</v>
      </c>
      <c r="D835" s="1049">
        <v>0</v>
      </c>
      <c r="E835" s="1049">
        <v>0</v>
      </c>
      <c r="F835" s="1049">
        <v>0</v>
      </c>
      <c r="G835" s="1049">
        <v>0</v>
      </c>
      <c r="H835" s="1049">
        <v>0</v>
      </c>
      <c r="I835" s="1049">
        <v>1</v>
      </c>
      <c r="J835" s="1201">
        <v>0</v>
      </c>
      <c r="K835" s="1202"/>
      <c r="L835" s="1203"/>
      <c r="M835" s="1043"/>
      <c r="N835" s="1043"/>
      <c r="O835" s="1204"/>
    </row>
    <row r="836" spans="1:15" ht="15" customHeight="1" x14ac:dyDescent="0.2">
      <c r="A836" s="1009" t="s">
        <v>390</v>
      </c>
      <c r="B836" s="1003">
        <v>0</v>
      </c>
      <c r="C836" s="1196">
        <v>0</v>
      </c>
      <c r="D836" s="1196">
        <v>0</v>
      </c>
      <c r="E836" s="1196">
        <v>0</v>
      </c>
      <c r="F836" s="1196">
        <v>0</v>
      </c>
      <c r="G836" s="1196">
        <v>0</v>
      </c>
      <c r="H836" s="1197">
        <v>0</v>
      </c>
      <c r="I836" s="1197">
        <v>0</v>
      </c>
      <c r="J836" s="1198">
        <v>0</v>
      </c>
      <c r="K836" s="1198">
        <v>0</v>
      </c>
      <c r="L836" s="1199"/>
      <c r="M836" s="1006"/>
      <c r="N836" s="1006"/>
      <c r="O836" s="1200"/>
    </row>
    <row r="837" spans="1:15" ht="15" customHeight="1" x14ac:dyDescent="0.2">
      <c r="A837" s="1009" t="s">
        <v>391</v>
      </c>
      <c r="B837" s="1003">
        <v>0</v>
      </c>
      <c r="C837" s="1196">
        <v>0</v>
      </c>
      <c r="D837" s="1196">
        <v>0</v>
      </c>
      <c r="E837" s="1196">
        <v>0</v>
      </c>
      <c r="F837" s="1196">
        <v>0</v>
      </c>
      <c r="G837" s="1196">
        <v>0</v>
      </c>
      <c r="H837" s="1197">
        <v>0</v>
      </c>
      <c r="I837" s="1197">
        <v>0</v>
      </c>
      <c r="J837" s="1198">
        <v>0</v>
      </c>
      <c r="K837" s="1198">
        <v>0</v>
      </c>
      <c r="L837" s="1199"/>
      <c r="M837" s="1006"/>
      <c r="N837" s="1006"/>
      <c r="O837" s="1200"/>
    </row>
    <row r="838" spans="1:15" ht="15" customHeight="1" x14ac:dyDescent="0.2">
      <c r="A838" s="1009" t="s">
        <v>392</v>
      </c>
      <c r="B838" s="1003">
        <v>0</v>
      </c>
      <c r="C838" s="1196">
        <v>0</v>
      </c>
      <c r="D838" s="1196">
        <v>0</v>
      </c>
      <c r="E838" s="1196">
        <v>0</v>
      </c>
      <c r="F838" s="1196">
        <v>0</v>
      </c>
      <c r="G838" s="1196">
        <v>0</v>
      </c>
      <c r="H838" s="1197">
        <v>0</v>
      </c>
      <c r="I838" s="1197">
        <v>0</v>
      </c>
      <c r="J838" s="1198">
        <v>0</v>
      </c>
      <c r="K838" s="1198">
        <v>0</v>
      </c>
      <c r="L838" s="1199"/>
      <c r="M838" s="1006"/>
      <c r="N838" s="1006"/>
      <c r="O838" s="1200"/>
    </row>
    <row r="839" spans="1:15" ht="15" customHeight="1" x14ac:dyDescent="0.2">
      <c r="A839" s="1009" t="s">
        <v>393</v>
      </c>
      <c r="B839" s="1003">
        <v>0</v>
      </c>
      <c r="C839" s="1196">
        <v>0</v>
      </c>
      <c r="D839" s="1196">
        <v>0</v>
      </c>
      <c r="E839" s="1196">
        <v>0</v>
      </c>
      <c r="F839" s="1196">
        <v>0</v>
      </c>
      <c r="G839" s="1196">
        <v>0</v>
      </c>
      <c r="H839" s="1197">
        <v>0</v>
      </c>
      <c r="I839" s="1197">
        <v>0</v>
      </c>
      <c r="J839" s="1198">
        <v>0</v>
      </c>
      <c r="K839" s="1198">
        <v>0</v>
      </c>
      <c r="L839" s="1199"/>
      <c r="M839" s="1006"/>
      <c r="N839" s="1006"/>
      <c r="O839" s="1200"/>
    </row>
    <row r="840" spans="1:15" ht="15" customHeight="1" x14ac:dyDescent="0.2">
      <c r="A840" s="1009" t="s">
        <v>394</v>
      </c>
      <c r="B840" s="1003">
        <v>0</v>
      </c>
      <c r="C840" s="1196">
        <v>0</v>
      </c>
      <c r="D840" s="1196">
        <v>0</v>
      </c>
      <c r="E840" s="1196">
        <v>0</v>
      </c>
      <c r="F840" s="1196">
        <v>0</v>
      </c>
      <c r="G840" s="1196">
        <v>0</v>
      </c>
      <c r="H840" s="1197">
        <v>0</v>
      </c>
      <c r="I840" s="1197">
        <v>0</v>
      </c>
      <c r="J840" s="1198">
        <v>0</v>
      </c>
      <c r="K840" s="1198">
        <v>0</v>
      </c>
      <c r="L840" s="1199"/>
      <c r="M840" s="1006"/>
      <c r="N840" s="1006"/>
      <c r="O840" s="1200"/>
    </row>
    <row r="841" spans="1:15" ht="15" customHeight="1" x14ac:dyDescent="0.2">
      <c r="A841" s="1009" t="s">
        <v>395</v>
      </c>
      <c r="B841" s="1003">
        <v>0</v>
      </c>
      <c r="C841" s="1196">
        <v>0</v>
      </c>
      <c r="D841" s="1196">
        <v>0</v>
      </c>
      <c r="E841" s="1196">
        <v>0</v>
      </c>
      <c r="F841" s="1196">
        <v>0</v>
      </c>
      <c r="G841" s="1196">
        <v>0</v>
      </c>
      <c r="H841" s="1197">
        <v>0</v>
      </c>
      <c r="I841" s="1197">
        <v>0</v>
      </c>
      <c r="J841" s="1198">
        <v>0</v>
      </c>
      <c r="K841" s="1198">
        <v>0</v>
      </c>
      <c r="L841" s="1199"/>
      <c r="M841" s="1006"/>
      <c r="N841" s="1006"/>
      <c r="O841" s="1200"/>
    </row>
    <row r="842" spans="1:15" ht="15" customHeight="1" x14ac:dyDescent="0.2">
      <c r="A842" s="1009" t="s">
        <v>396</v>
      </c>
      <c r="B842" s="1003">
        <v>0</v>
      </c>
      <c r="C842" s="1196">
        <v>0</v>
      </c>
      <c r="D842" s="1196">
        <v>0</v>
      </c>
      <c r="E842" s="1196">
        <v>0</v>
      </c>
      <c r="F842" s="1196">
        <v>0</v>
      </c>
      <c r="G842" s="1196">
        <v>0</v>
      </c>
      <c r="H842" s="1197">
        <v>0</v>
      </c>
      <c r="I842" s="1197">
        <v>0</v>
      </c>
      <c r="J842" s="1198">
        <v>0</v>
      </c>
      <c r="K842" s="1198">
        <v>0</v>
      </c>
      <c r="L842" s="1199"/>
      <c r="M842" s="1006"/>
      <c r="N842" s="1006"/>
      <c r="O842" s="1200"/>
    </row>
    <row r="843" spans="1:15" ht="15" customHeight="1" x14ac:dyDescent="0.2">
      <c r="A843" s="1009" t="s">
        <v>938</v>
      </c>
      <c r="B843" s="1003">
        <v>0</v>
      </c>
      <c r="C843" s="1196">
        <v>0</v>
      </c>
      <c r="D843" s="1196">
        <v>0</v>
      </c>
      <c r="E843" s="1196">
        <v>0</v>
      </c>
      <c r="F843" s="1196">
        <v>0</v>
      </c>
      <c r="G843" s="1196">
        <v>0</v>
      </c>
      <c r="H843" s="1197">
        <v>0</v>
      </c>
      <c r="I843" s="1197">
        <v>0</v>
      </c>
      <c r="J843" s="1198">
        <v>0</v>
      </c>
      <c r="K843" s="1198">
        <v>0</v>
      </c>
      <c r="L843" s="1199"/>
      <c r="M843" s="1006"/>
      <c r="N843" s="1006"/>
      <c r="O843" s="1200"/>
    </row>
    <row r="844" spans="1:15" ht="15" customHeight="1" thickBot="1" x14ac:dyDescent="0.25">
      <c r="A844" s="1190" t="s">
        <v>398</v>
      </c>
      <c r="B844" s="261">
        <v>0</v>
      </c>
      <c r="C844" s="1191">
        <v>1</v>
      </c>
      <c r="D844" s="1191">
        <v>0</v>
      </c>
      <c r="E844" s="1191">
        <v>0</v>
      </c>
      <c r="F844" s="1191">
        <v>0</v>
      </c>
      <c r="G844" s="1191">
        <v>0</v>
      </c>
      <c r="H844" s="1197">
        <v>0</v>
      </c>
      <c r="I844" s="1197">
        <v>1</v>
      </c>
      <c r="J844" s="1198">
        <v>0</v>
      </c>
      <c r="K844" s="1192">
        <v>0</v>
      </c>
      <c r="L844" s="2653"/>
      <c r="M844" s="1194"/>
      <c r="N844" s="1194"/>
      <c r="O844" s="1195"/>
    </row>
    <row r="845" spans="1:15" ht="15" customHeight="1" thickBot="1" x14ac:dyDescent="0.25">
      <c r="A845" s="430" t="s">
        <v>939</v>
      </c>
      <c r="B845" s="1181">
        <v>186.2</v>
      </c>
      <c r="C845" s="1181">
        <v>12.5</v>
      </c>
      <c r="D845" s="1181">
        <v>5</v>
      </c>
      <c r="E845" s="1181">
        <v>1.3</v>
      </c>
      <c r="F845" s="1181">
        <v>4</v>
      </c>
      <c r="G845" s="1181">
        <v>23</v>
      </c>
      <c r="H845" s="1181">
        <v>152.89999999999998</v>
      </c>
      <c r="I845" s="1181">
        <v>193.39999999999998</v>
      </c>
      <c r="J845" s="1182">
        <v>1332.1899999999998</v>
      </c>
      <c r="K845" s="1182">
        <v>8.7128188358404195</v>
      </c>
      <c r="L845" s="1580" t="s">
        <v>985</v>
      </c>
      <c r="M845" s="1184">
        <v>1674000</v>
      </c>
      <c r="N845" s="1580" t="s">
        <v>621</v>
      </c>
      <c r="O845" s="1596" t="s">
        <v>621</v>
      </c>
    </row>
    <row r="846" spans="1:15" x14ac:dyDescent="0.2">
      <c r="A846" s="7" t="s">
        <v>1904</v>
      </c>
      <c r="B846" s="246"/>
      <c r="C846" s="246"/>
      <c r="D846" s="246"/>
      <c r="E846" s="246"/>
      <c r="F846" s="246"/>
      <c r="G846" s="246"/>
      <c r="H846" s="249"/>
      <c r="I846" s="249"/>
      <c r="J846" s="249"/>
      <c r="K846" s="257"/>
      <c r="L846" s="258"/>
      <c r="M846" s="259"/>
      <c r="N846" s="259"/>
      <c r="O846" s="259"/>
    </row>
    <row r="847" spans="1:15" x14ac:dyDescent="0.2">
      <c r="A847" s="260" t="s">
        <v>1128</v>
      </c>
      <c r="B847" s="246"/>
      <c r="C847" s="246"/>
      <c r="D847" s="246"/>
      <c r="E847" s="246"/>
      <c r="F847" s="246"/>
      <c r="G847" s="246"/>
      <c r="H847" s="249"/>
      <c r="I847" s="249" t="s">
        <v>622</v>
      </c>
      <c r="J847" s="249"/>
      <c r="K847" s="257"/>
      <c r="L847" s="258"/>
      <c r="M847" s="259"/>
      <c r="N847" s="259"/>
      <c r="O847" s="259"/>
    </row>
    <row r="848" spans="1:15" x14ac:dyDescent="0.2">
      <c r="A848" s="260"/>
      <c r="B848" s="246"/>
      <c r="C848" s="246"/>
      <c r="D848" s="246"/>
      <c r="E848" s="246"/>
      <c r="F848" s="246"/>
      <c r="G848" s="246"/>
      <c r="H848" s="249"/>
      <c r="I848" s="249"/>
      <c r="J848" s="249"/>
      <c r="K848" s="257"/>
      <c r="L848" s="258"/>
      <c r="M848" s="259"/>
      <c r="N848" s="259"/>
      <c r="O848" s="259"/>
    </row>
    <row r="849" spans="1:15" x14ac:dyDescent="0.2">
      <c r="A849" s="260"/>
      <c r="B849" s="246"/>
      <c r="C849" s="246"/>
      <c r="D849" s="246"/>
      <c r="E849" s="246"/>
      <c r="F849" s="246"/>
      <c r="G849" s="246"/>
      <c r="H849" s="249"/>
      <c r="I849" s="249"/>
      <c r="J849" s="249"/>
      <c r="K849" s="257"/>
      <c r="L849" s="258"/>
      <c r="M849" s="259"/>
      <c r="N849" s="259"/>
      <c r="O849" s="259"/>
    </row>
    <row r="850" spans="1:15" ht="15" x14ac:dyDescent="0.25">
      <c r="A850" s="3054" t="s">
        <v>1930</v>
      </c>
      <c r="B850" s="3054"/>
      <c r="C850" s="3054"/>
      <c r="D850" s="3054"/>
      <c r="E850" s="3054"/>
      <c r="F850" s="3054"/>
      <c r="G850" s="3054"/>
      <c r="H850" s="3054"/>
      <c r="I850" s="3054"/>
      <c r="J850" s="3054"/>
      <c r="K850" s="3054"/>
      <c r="L850" s="3054"/>
      <c r="M850" s="3054"/>
      <c r="N850" s="3054"/>
      <c r="O850" s="3054"/>
    </row>
    <row r="851" spans="1:15" x14ac:dyDescent="0.2">
      <c r="A851" s="247"/>
      <c r="B851" s="247"/>
      <c r="C851" s="246"/>
      <c r="D851" s="246"/>
      <c r="E851" s="246"/>
      <c r="F851" s="246"/>
      <c r="G851" s="246"/>
      <c r="H851" s="249"/>
      <c r="I851" s="249"/>
      <c r="J851" s="249"/>
      <c r="K851" s="257"/>
      <c r="L851" s="258"/>
      <c r="M851" s="259"/>
      <c r="N851" s="259"/>
      <c r="O851" s="259"/>
    </row>
    <row r="852" spans="1:15" ht="13.5" thickBot="1" x14ac:dyDescent="0.25">
      <c r="A852" s="8" t="s">
        <v>1694</v>
      </c>
      <c r="B852" s="247"/>
      <c r="C852" s="246"/>
      <c r="D852" s="246"/>
      <c r="E852" s="246"/>
      <c r="F852" s="246"/>
      <c r="G852" s="246"/>
      <c r="H852" s="249"/>
      <c r="I852" s="249"/>
      <c r="J852" s="249"/>
      <c r="K852" s="257"/>
      <c r="L852" s="258"/>
      <c r="M852" s="259"/>
      <c r="N852" s="259"/>
      <c r="O852" s="259"/>
    </row>
    <row r="853" spans="1:15" ht="15" customHeight="1" x14ac:dyDescent="0.2">
      <c r="A853" s="3055" t="s">
        <v>334</v>
      </c>
      <c r="B853" s="3058" t="s">
        <v>1931</v>
      </c>
      <c r="C853" s="3059"/>
      <c r="D853" s="3059"/>
      <c r="E853" s="3059"/>
      <c r="F853" s="3059"/>
      <c r="G853" s="3059"/>
      <c r="H853" s="3059"/>
      <c r="I853" s="3059"/>
      <c r="J853" s="3059"/>
      <c r="K853" s="3059"/>
      <c r="L853" s="3059"/>
      <c r="M853" s="3059"/>
      <c r="N853" s="3059"/>
      <c r="O853" s="3060"/>
    </row>
    <row r="854" spans="1:15" ht="15" customHeight="1" x14ac:dyDescent="0.2">
      <c r="A854" s="3056"/>
      <c r="B854" s="3061" t="s">
        <v>198</v>
      </c>
      <c r="C854" s="3061"/>
      <c r="D854" s="3061"/>
      <c r="E854" s="3061"/>
      <c r="F854" s="3061"/>
      <c r="G854" s="3061"/>
      <c r="H854" s="3061"/>
      <c r="I854" s="3061"/>
      <c r="J854" s="2319"/>
      <c r="K854" s="2319" t="s">
        <v>910</v>
      </c>
      <c r="L854" s="2319"/>
      <c r="M854" s="1172" t="s">
        <v>443</v>
      </c>
      <c r="N854" s="1172" t="s">
        <v>916</v>
      </c>
      <c r="O854" s="1177" t="s">
        <v>916</v>
      </c>
    </row>
    <row r="855" spans="1:15" ht="15" customHeight="1" x14ac:dyDescent="0.2">
      <c r="A855" s="3056"/>
      <c r="B855" s="2319" t="s">
        <v>439</v>
      </c>
      <c r="C855" s="2319"/>
      <c r="D855" s="3052" t="s">
        <v>1873</v>
      </c>
      <c r="E855" s="2319"/>
      <c r="F855" s="2319"/>
      <c r="G855" s="2319" t="s">
        <v>917</v>
      </c>
      <c r="H855" s="2319"/>
      <c r="I855" s="2319" t="s">
        <v>439</v>
      </c>
      <c r="J855" s="2350" t="s">
        <v>918</v>
      </c>
      <c r="K855" s="2350" t="s">
        <v>848</v>
      </c>
      <c r="L855" s="2350" t="s">
        <v>336</v>
      </c>
      <c r="M855" s="1173" t="s">
        <v>919</v>
      </c>
      <c r="N855" s="1173" t="s">
        <v>920</v>
      </c>
      <c r="O855" s="1178" t="s">
        <v>919</v>
      </c>
    </row>
    <row r="856" spans="1:15" ht="15" customHeight="1" x14ac:dyDescent="0.2">
      <c r="A856" s="3056"/>
      <c r="B856" s="2350" t="s">
        <v>922</v>
      </c>
      <c r="C856" s="2350" t="s">
        <v>924</v>
      </c>
      <c r="D856" s="3053"/>
      <c r="E856" s="2350" t="s">
        <v>873</v>
      </c>
      <c r="F856" s="2350" t="s">
        <v>923</v>
      </c>
      <c r="G856" s="2350" t="s">
        <v>925</v>
      </c>
      <c r="H856" s="2350" t="s">
        <v>842</v>
      </c>
      <c r="I856" s="2350" t="s">
        <v>841</v>
      </c>
      <c r="J856" s="2350" t="s">
        <v>926</v>
      </c>
      <c r="K856" s="2350" t="s">
        <v>927</v>
      </c>
      <c r="L856" s="2350" t="s">
        <v>342</v>
      </c>
      <c r="M856" s="1173" t="s">
        <v>928</v>
      </c>
      <c r="N856" s="1173" t="s">
        <v>929</v>
      </c>
      <c r="O856" s="1178" t="s">
        <v>930</v>
      </c>
    </row>
    <row r="857" spans="1:15" ht="15" customHeight="1" thickBot="1" x14ac:dyDescent="0.25">
      <c r="A857" s="3057"/>
      <c r="B857" s="1985">
        <v>44196</v>
      </c>
      <c r="C857" s="2351">
        <v>2021</v>
      </c>
      <c r="D857" s="2351">
        <v>2021</v>
      </c>
      <c r="E857" s="2351">
        <v>2021</v>
      </c>
      <c r="F857" s="2351">
        <v>2021</v>
      </c>
      <c r="G857" s="2351" t="s">
        <v>931</v>
      </c>
      <c r="H857" s="1176">
        <v>2021</v>
      </c>
      <c r="I857" s="1985">
        <v>44561</v>
      </c>
      <c r="J857" s="1985" t="s">
        <v>1932</v>
      </c>
      <c r="K857" s="1985" t="s">
        <v>1932</v>
      </c>
      <c r="L857" s="2351" t="s">
        <v>447</v>
      </c>
      <c r="M857" s="1175" t="s">
        <v>932</v>
      </c>
      <c r="N857" s="1175" t="s">
        <v>933</v>
      </c>
      <c r="O857" s="1179" t="s">
        <v>933</v>
      </c>
    </row>
    <row r="858" spans="1:15" ht="15" customHeight="1" x14ac:dyDescent="0.2">
      <c r="A858" s="1185" t="s">
        <v>358</v>
      </c>
      <c r="B858" s="1180">
        <v>687.4</v>
      </c>
      <c r="C858" s="1180">
        <v>62.5</v>
      </c>
      <c r="D858" s="1180">
        <v>19</v>
      </c>
      <c r="E858" s="1180">
        <v>73</v>
      </c>
      <c r="F858" s="1180">
        <v>73</v>
      </c>
      <c r="G858" s="1180">
        <v>38</v>
      </c>
      <c r="H858" s="1180">
        <v>484.4</v>
      </c>
      <c r="I858" s="1180">
        <v>603.9</v>
      </c>
      <c r="J858" s="1186">
        <v>5329.6</v>
      </c>
      <c r="K858" s="1590">
        <v>11.002477291494634</v>
      </c>
      <c r="L858" s="404"/>
      <c r="M858" s="1188"/>
      <c r="N858" s="1188"/>
      <c r="O858" s="1189"/>
    </row>
    <row r="859" spans="1:15" ht="15" customHeight="1" x14ac:dyDescent="0.2">
      <c r="A859" s="1009" t="s">
        <v>359</v>
      </c>
      <c r="B859" s="262">
        <v>27.5</v>
      </c>
      <c r="C859" s="1196">
        <v>4</v>
      </c>
      <c r="D859" s="1196">
        <v>0</v>
      </c>
      <c r="E859" s="1196">
        <v>3</v>
      </c>
      <c r="F859" s="1196">
        <v>0</v>
      </c>
      <c r="G859" s="1196">
        <v>0</v>
      </c>
      <c r="H859" s="1197">
        <v>24.5</v>
      </c>
      <c r="I859" s="1197">
        <v>28.5</v>
      </c>
      <c r="J859" s="1198">
        <v>220.5</v>
      </c>
      <c r="K859" s="1206">
        <v>9</v>
      </c>
      <c r="L859" s="2137" t="s">
        <v>985</v>
      </c>
      <c r="M859" s="1006">
        <v>2880000</v>
      </c>
      <c r="N859" s="1006">
        <v>23032222.892333332</v>
      </c>
      <c r="O859" s="1200">
        <v>14106611.963</v>
      </c>
    </row>
    <row r="860" spans="1:15" ht="15" customHeight="1" x14ac:dyDescent="0.2">
      <c r="A860" s="1009" t="s">
        <v>360</v>
      </c>
      <c r="B860" s="262">
        <v>14</v>
      </c>
      <c r="C860" s="1196">
        <v>2</v>
      </c>
      <c r="D860" s="1196">
        <v>0</v>
      </c>
      <c r="E860" s="1196">
        <v>0</v>
      </c>
      <c r="F860" s="1196">
        <v>0</v>
      </c>
      <c r="G860" s="1196">
        <v>0</v>
      </c>
      <c r="H860" s="1197">
        <v>14</v>
      </c>
      <c r="I860" s="1197">
        <v>16</v>
      </c>
      <c r="J860" s="1198">
        <v>190.4</v>
      </c>
      <c r="K860" s="1206">
        <v>13.6</v>
      </c>
      <c r="L860" s="2137" t="s">
        <v>985</v>
      </c>
      <c r="M860" s="1006">
        <v>2880000</v>
      </c>
      <c r="N860" s="1006">
        <v>23032222.892333332</v>
      </c>
      <c r="O860" s="1200">
        <v>14106611.963</v>
      </c>
    </row>
    <row r="861" spans="1:15" ht="15" customHeight="1" x14ac:dyDescent="0.2">
      <c r="A861" s="1009" t="s">
        <v>361</v>
      </c>
      <c r="B861" s="1552">
        <v>205</v>
      </c>
      <c r="C861" s="1196">
        <v>20</v>
      </c>
      <c r="D861" s="1196">
        <v>8</v>
      </c>
      <c r="E861" s="1196">
        <v>9</v>
      </c>
      <c r="F861" s="1196">
        <v>5</v>
      </c>
      <c r="G861" s="1196">
        <v>28</v>
      </c>
      <c r="H861" s="1197">
        <v>155</v>
      </c>
      <c r="I861" s="1197">
        <v>211</v>
      </c>
      <c r="J861" s="1198">
        <v>1395</v>
      </c>
      <c r="K861" s="1206">
        <v>9</v>
      </c>
      <c r="L861" s="2137" t="s">
        <v>985</v>
      </c>
      <c r="M861" s="1006">
        <v>2880000</v>
      </c>
      <c r="N861" s="1006">
        <v>23032222.892333332</v>
      </c>
      <c r="O861" s="1200">
        <v>14106611.963</v>
      </c>
    </row>
    <row r="862" spans="1:15" ht="15" customHeight="1" x14ac:dyDescent="0.2">
      <c r="A862" s="1009" t="s">
        <v>362</v>
      </c>
      <c r="B862" s="1552">
        <v>74</v>
      </c>
      <c r="C862" s="1196">
        <v>2</v>
      </c>
      <c r="D862" s="1196">
        <v>0</v>
      </c>
      <c r="E862" s="1196">
        <v>5</v>
      </c>
      <c r="F862" s="1196">
        <v>6</v>
      </c>
      <c r="G862" s="1196">
        <v>0</v>
      </c>
      <c r="H862" s="1197">
        <v>63</v>
      </c>
      <c r="I862" s="1197">
        <v>65</v>
      </c>
      <c r="J862" s="1198">
        <v>535.5</v>
      </c>
      <c r="K862" s="1206">
        <v>8.5</v>
      </c>
      <c r="L862" s="2137" t="s">
        <v>985</v>
      </c>
      <c r="M862" s="1006">
        <v>2880000</v>
      </c>
      <c r="N862" s="1006">
        <v>23032222.892333332</v>
      </c>
      <c r="O862" s="1200">
        <v>14106611.963</v>
      </c>
    </row>
    <row r="863" spans="1:15" ht="15" customHeight="1" x14ac:dyDescent="0.2">
      <c r="A863" s="1009" t="s">
        <v>363</v>
      </c>
      <c r="B863" s="1552">
        <v>16</v>
      </c>
      <c r="C863" s="1196">
        <v>2</v>
      </c>
      <c r="D863" s="1196">
        <v>5</v>
      </c>
      <c r="E863" s="1196">
        <v>0</v>
      </c>
      <c r="F863" s="1196">
        <v>0</v>
      </c>
      <c r="G863" s="1196">
        <v>0</v>
      </c>
      <c r="H863" s="1197">
        <v>11</v>
      </c>
      <c r="I863" s="1197">
        <v>18</v>
      </c>
      <c r="J863" s="1198">
        <v>121</v>
      </c>
      <c r="K863" s="1206">
        <v>11</v>
      </c>
      <c r="L863" s="2137" t="s">
        <v>985</v>
      </c>
      <c r="M863" s="1006">
        <v>2880000</v>
      </c>
      <c r="N863" s="1006">
        <v>23032222.892333332</v>
      </c>
      <c r="O863" s="1200">
        <v>14106611.963</v>
      </c>
    </row>
    <row r="864" spans="1:15" ht="15" customHeight="1" x14ac:dyDescent="0.2">
      <c r="A864" s="1009" t="s">
        <v>364</v>
      </c>
      <c r="B864" s="1552">
        <v>116.5</v>
      </c>
      <c r="C864" s="1196">
        <v>10</v>
      </c>
      <c r="D864" s="1196">
        <v>5</v>
      </c>
      <c r="E864" s="1196">
        <v>20</v>
      </c>
      <c r="F864" s="1196">
        <v>30</v>
      </c>
      <c r="G864" s="1196">
        <v>10</v>
      </c>
      <c r="H864" s="1197">
        <v>51.5</v>
      </c>
      <c r="I864" s="1197">
        <v>76.5</v>
      </c>
      <c r="J864" s="1198">
        <v>772.5</v>
      </c>
      <c r="K864" s="1206">
        <v>15</v>
      </c>
      <c r="L864" s="2137" t="s">
        <v>985</v>
      </c>
      <c r="M864" s="1006">
        <v>2880000</v>
      </c>
      <c r="N864" s="1006">
        <v>23032222.892333332</v>
      </c>
      <c r="O864" s="1200">
        <v>14106611.963</v>
      </c>
    </row>
    <row r="865" spans="1:15" ht="15" customHeight="1" x14ac:dyDescent="0.2">
      <c r="A865" s="1009" t="s">
        <v>934</v>
      </c>
      <c r="B865" s="1552">
        <v>8</v>
      </c>
      <c r="C865" s="1196">
        <v>0</v>
      </c>
      <c r="D865" s="1196">
        <v>0</v>
      </c>
      <c r="E865" s="1196">
        <v>0</v>
      </c>
      <c r="F865" s="1196">
        <v>0</v>
      </c>
      <c r="G865" s="1196">
        <v>0</v>
      </c>
      <c r="H865" s="1197">
        <v>8</v>
      </c>
      <c r="I865" s="1197">
        <v>8</v>
      </c>
      <c r="J865" s="1198">
        <v>112</v>
      </c>
      <c r="K865" s="1206">
        <v>14</v>
      </c>
      <c r="L865" s="2137" t="s">
        <v>985</v>
      </c>
      <c r="M865" s="1006">
        <v>2880000</v>
      </c>
      <c r="N865" s="1006">
        <v>23032222.892333332</v>
      </c>
      <c r="O865" s="1200">
        <v>14106611.963</v>
      </c>
    </row>
    <row r="866" spans="1:15" ht="15" customHeight="1" x14ac:dyDescent="0.2">
      <c r="A866" s="1009" t="s">
        <v>366</v>
      </c>
      <c r="B866" s="1552">
        <v>64.900000000000006</v>
      </c>
      <c r="C866" s="1196">
        <v>0</v>
      </c>
      <c r="D866" s="1196">
        <v>0</v>
      </c>
      <c r="E866" s="1196">
        <v>5</v>
      </c>
      <c r="F866" s="1196">
        <v>0</v>
      </c>
      <c r="G866" s="1196">
        <v>0</v>
      </c>
      <c r="H866" s="1197">
        <v>59.900000000000006</v>
      </c>
      <c r="I866" s="1197">
        <v>59.900000000000006</v>
      </c>
      <c r="J866" s="1198">
        <v>658.90000000000009</v>
      </c>
      <c r="K866" s="1206">
        <v>11</v>
      </c>
      <c r="L866" s="2137" t="s">
        <v>985</v>
      </c>
      <c r="M866" s="1006">
        <v>2880000</v>
      </c>
      <c r="N866" s="1006">
        <v>23032222.892333332</v>
      </c>
      <c r="O866" s="1200">
        <v>14106611.963</v>
      </c>
    </row>
    <row r="867" spans="1:15" ht="15" customHeight="1" x14ac:dyDescent="0.2">
      <c r="A867" s="1009" t="s">
        <v>935</v>
      </c>
      <c r="B867" s="1552">
        <v>3</v>
      </c>
      <c r="C867" s="1196">
        <v>0.5</v>
      </c>
      <c r="D867" s="1196">
        <v>0</v>
      </c>
      <c r="E867" s="1196">
        <v>1</v>
      </c>
      <c r="F867" s="1196">
        <v>0</v>
      </c>
      <c r="G867" s="1196">
        <v>0</v>
      </c>
      <c r="H867" s="1197">
        <v>2</v>
      </c>
      <c r="I867" s="1197">
        <v>2.5</v>
      </c>
      <c r="J867" s="1198">
        <v>16.8</v>
      </c>
      <c r="K867" s="1206">
        <v>8.4</v>
      </c>
      <c r="L867" s="2137" t="s">
        <v>985</v>
      </c>
      <c r="M867" s="1006">
        <v>2880000</v>
      </c>
      <c r="N867" s="1006">
        <v>23032222.892333332</v>
      </c>
      <c r="O867" s="1200">
        <v>14106611.963</v>
      </c>
    </row>
    <row r="868" spans="1:15" ht="15" customHeight="1" x14ac:dyDescent="0.2">
      <c r="A868" s="1009" t="s">
        <v>368</v>
      </c>
      <c r="B868" s="1552">
        <v>16.999999999999996</v>
      </c>
      <c r="C868" s="1196">
        <v>3</v>
      </c>
      <c r="D868" s="1196">
        <v>0</v>
      </c>
      <c r="E868" s="1196">
        <v>0</v>
      </c>
      <c r="F868" s="1196">
        <v>15</v>
      </c>
      <c r="G868" s="1196">
        <v>0</v>
      </c>
      <c r="H868" s="1197">
        <v>1.9999999999999964</v>
      </c>
      <c r="I868" s="1197">
        <v>4.9999999999999964</v>
      </c>
      <c r="J868" s="1198">
        <v>25.999999999999954</v>
      </c>
      <c r="K868" s="1206">
        <v>13</v>
      </c>
      <c r="L868" s="2137" t="s">
        <v>985</v>
      </c>
      <c r="M868" s="1006">
        <v>2880000</v>
      </c>
      <c r="N868" s="1006">
        <v>23032222.892333332</v>
      </c>
      <c r="O868" s="1200">
        <v>14106611.963</v>
      </c>
    </row>
    <row r="869" spans="1:15" ht="15" customHeight="1" x14ac:dyDescent="0.2">
      <c r="A869" s="1009" t="s">
        <v>369</v>
      </c>
      <c r="B869" s="1552">
        <v>99</v>
      </c>
      <c r="C869" s="1196">
        <v>8</v>
      </c>
      <c r="D869" s="1196">
        <v>0</v>
      </c>
      <c r="E869" s="1196">
        <v>30</v>
      </c>
      <c r="F869" s="1196">
        <v>15</v>
      </c>
      <c r="G869" s="1196">
        <v>0</v>
      </c>
      <c r="H869" s="1197">
        <v>54</v>
      </c>
      <c r="I869" s="1197">
        <v>62</v>
      </c>
      <c r="J869" s="1198">
        <v>810</v>
      </c>
      <c r="K869" s="1206">
        <v>15</v>
      </c>
      <c r="L869" s="2137" t="s">
        <v>985</v>
      </c>
      <c r="M869" s="1006">
        <v>2880000</v>
      </c>
      <c r="N869" s="1006">
        <v>23032222.892333332</v>
      </c>
      <c r="O869" s="1200">
        <v>14106611.963</v>
      </c>
    </row>
    <row r="870" spans="1:15" ht="15" customHeight="1" x14ac:dyDescent="0.2">
      <c r="A870" s="1009" t="s">
        <v>936</v>
      </c>
      <c r="B870" s="1552">
        <v>41</v>
      </c>
      <c r="C870" s="1196">
        <v>11</v>
      </c>
      <c r="D870" s="1196">
        <v>1</v>
      </c>
      <c r="E870" s="1196">
        <v>0</v>
      </c>
      <c r="F870" s="1196">
        <v>2</v>
      </c>
      <c r="G870" s="1196">
        <v>0</v>
      </c>
      <c r="H870" s="1197">
        <v>38</v>
      </c>
      <c r="I870" s="1197">
        <v>50</v>
      </c>
      <c r="J870" s="1198">
        <v>456</v>
      </c>
      <c r="K870" s="1206">
        <v>12</v>
      </c>
      <c r="L870" s="2137" t="s">
        <v>985</v>
      </c>
      <c r="M870" s="1006">
        <v>2880000</v>
      </c>
      <c r="N870" s="1006">
        <v>23032222.892333332</v>
      </c>
      <c r="O870" s="1200">
        <v>14106611.963</v>
      </c>
    </row>
    <row r="871" spans="1:15" ht="15" customHeight="1" x14ac:dyDescent="0.2">
      <c r="A871" s="1009" t="s">
        <v>371</v>
      </c>
      <c r="B871" s="1552">
        <v>1.5</v>
      </c>
      <c r="C871" s="1196">
        <v>0</v>
      </c>
      <c r="D871" s="1196">
        <v>0</v>
      </c>
      <c r="E871" s="1196">
        <v>0</v>
      </c>
      <c r="F871" s="1196">
        <v>0</v>
      </c>
      <c r="G871" s="1196">
        <v>0</v>
      </c>
      <c r="H871" s="1197">
        <v>1.5</v>
      </c>
      <c r="I871" s="1197">
        <v>1.5</v>
      </c>
      <c r="J871" s="1198">
        <v>15</v>
      </c>
      <c r="K871" s="1206">
        <v>10</v>
      </c>
      <c r="L871" s="2137" t="s">
        <v>985</v>
      </c>
      <c r="M871" s="1006">
        <v>2880000</v>
      </c>
      <c r="N871" s="1006">
        <v>23032222.892333332</v>
      </c>
      <c r="O871" s="1200">
        <v>14106611.963</v>
      </c>
    </row>
    <row r="872" spans="1:15" ht="15" customHeight="1" x14ac:dyDescent="0.2">
      <c r="A872" s="1009" t="s">
        <v>372</v>
      </c>
      <c r="B872" s="1552">
        <v>0</v>
      </c>
      <c r="C872" s="1196">
        <v>0</v>
      </c>
      <c r="D872" s="1196">
        <v>0</v>
      </c>
      <c r="E872" s="1196">
        <v>0</v>
      </c>
      <c r="F872" s="1196">
        <v>0</v>
      </c>
      <c r="G872" s="1196">
        <v>0</v>
      </c>
      <c r="H872" s="1197">
        <v>0</v>
      </c>
      <c r="I872" s="1197">
        <v>0</v>
      </c>
      <c r="J872" s="1198">
        <v>0</v>
      </c>
      <c r="K872" s="1206">
        <v>0</v>
      </c>
      <c r="L872" s="2137"/>
      <c r="M872" s="1006"/>
      <c r="N872" s="1588"/>
      <c r="O872" s="1589"/>
    </row>
    <row r="873" spans="1:15" ht="15" customHeight="1" x14ac:dyDescent="0.2">
      <c r="A873" s="1009" t="s">
        <v>373</v>
      </c>
      <c r="B873" s="1552">
        <v>0</v>
      </c>
      <c r="C873" s="1196">
        <v>0</v>
      </c>
      <c r="D873" s="1196">
        <v>0</v>
      </c>
      <c r="E873" s="1196">
        <v>0</v>
      </c>
      <c r="F873" s="1196">
        <v>0</v>
      </c>
      <c r="G873" s="1196">
        <v>0</v>
      </c>
      <c r="H873" s="1197">
        <v>0</v>
      </c>
      <c r="I873" s="1197">
        <v>0</v>
      </c>
      <c r="J873" s="1198">
        <v>0</v>
      </c>
      <c r="K873" s="1206">
        <v>0</v>
      </c>
      <c r="L873" s="1199"/>
      <c r="M873" s="1006"/>
      <c r="N873" s="1588"/>
      <c r="O873" s="1589"/>
    </row>
    <row r="874" spans="1:15" ht="15" customHeight="1" x14ac:dyDescent="0.2">
      <c r="A874" s="459" t="s">
        <v>937</v>
      </c>
      <c r="B874" s="1049">
        <v>90</v>
      </c>
      <c r="C874" s="1049">
        <v>35</v>
      </c>
      <c r="D874" s="1049">
        <v>0</v>
      </c>
      <c r="E874" s="1049">
        <v>2</v>
      </c>
      <c r="F874" s="1049">
        <v>3</v>
      </c>
      <c r="G874" s="1049">
        <v>15</v>
      </c>
      <c r="H874" s="1049">
        <v>70</v>
      </c>
      <c r="I874" s="1049">
        <v>120</v>
      </c>
      <c r="J874" s="1201">
        <v>642.5</v>
      </c>
      <c r="K874" s="1201">
        <v>9.1785714285714288</v>
      </c>
      <c r="L874" s="1203"/>
      <c r="M874" s="1043"/>
      <c r="N874" s="460"/>
      <c r="O874" s="461"/>
    </row>
    <row r="875" spans="1:15" ht="15" customHeight="1" x14ac:dyDescent="0.2">
      <c r="A875" s="1009" t="s">
        <v>375</v>
      </c>
      <c r="B875" s="1552">
        <v>46.5</v>
      </c>
      <c r="C875" s="1196">
        <v>11</v>
      </c>
      <c r="D875" s="1196">
        <v>0</v>
      </c>
      <c r="E875" s="1196">
        <v>0</v>
      </c>
      <c r="F875" s="1196">
        <v>0</v>
      </c>
      <c r="G875" s="1196">
        <v>11</v>
      </c>
      <c r="H875" s="1197">
        <v>35.5</v>
      </c>
      <c r="I875" s="1197">
        <v>57.5</v>
      </c>
      <c r="J875" s="1198">
        <v>355</v>
      </c>
      <c r="K875" s="1206">
        <v>10</v>
      </c>
      <c r="L875" s="2137" t="s">
        <v>985</v>
      </c>
      <c r="M875" s="1006">
        <v>2880000</v>
      </c>
      <c r="N875" s="1006">
        <v>23032222.892333332</v>
      </c>
      <c r="O875" s="1200">
        <v>14106611.963</v>
      </c>
    </row>
    <row r="876" spans="1:15" ht="15" customHeight="1" x14ac:dyDescent="0.2">
      <c r="A876" s="1009" t="s">
        <v>376</v>
      </c>
      <c r="B876" s="1552">
        <v>13.5</v>
      </c>
      <c r="C876" s="1196">
        <v>20</v>
      </c>
      <c r="D876" s="1196">
        <v>0</v>
      </c>
      <c r="E876" s="1196">
        <v>2</v>
      </c>
      <c r="F876" s="1196">
        <v>2</v>
      </c>
      <c r="G876" s="1196">
        <v>0</v>
      </c>
      <c r="H876" s="1197">
        <v>9.5</v>
      </c>
      <c r="I876" s="1197">
        <v>29.5</v>
      </c>
      <c r="J876" s="1198">
        <v>66.5</v>
      </c>
      <c r="K876" s="1206">
        <v>7</v>
      </c>
      <c r="L876" s="2137" t="s">
        <v>985</v>
      </c>
      <c r="M876" s="1006">
        <v>2880000</v>
      </c>
      <c r="N876" s="1006">
        <v>23032222.892333332</v>
      </c>
      <c r="O876" s="1200">
        <v>14106611.963</v>
      </c>
    </row>
    <row r="877" spans="1:15" ht="15" customHeight="1" x14ac:dyDescent="0.2">
      <c r="A877" s="1009" t="s">
        <v>377</v>
      </c>
      <c r="B877" s="1552">
        <v>25</v>
      </c>
      <c r="C877" s="1196">
        <v>4</v>
      </c>
      <c r="D877" s="1196">
        <v>0</v>
      </c>
      <c r="E877" s="1196">
        <v>0</v>
      </c>
      <c r="F877" s="1196">
        <v>0</v>
      </c>
      <c r="G877" s="1196">
        <v>4</v>
      </c>
      <c r="H877" s="1197">
        <v>21</v>
      </c>
      <c r="I877" s="1197">
        <v>29</v>
      </c>
      <c r="J877" s="1198">
        <v>189</v>
      </c>
      <c r="K877" s="1206">
        <v>9</v>
      </c>
      <c r="L877" s="2137" t="s">
        <v>985</v>
      </c>
      <c r="M877" s="1006">
        <v>2880000</v>
      </c>
      <c r="N877" s="1006">
        <v>23032222.892333332</v>
      </c>
      <c r="O877" s="1200">
        <v>14106611.963</v>
      </c>
    </row>
    <row r="878" spans="1:15" ht="15" customHeight="1" x14ac:dyDescent="0.2">
      <c r="A878" s="1009" t="s">
        <v>378</v>
      </c>
      <c r="B878" s="1552">
        <v>1</v>
      </c>
      <c r="C878" s="1196">
        <v>0</v>
      </c>
      <c r="D878" s="1196">
        <v>0</v>
      </c>
      <c r="E878" s="1196">
        <v>0</v>
      </c>
      <c r="F878" s="1196">
        <v>1</v>
      </c>
      <c r="G878" s="1196">
        <v>0</v>
      </c>
      <c r="H878" s="1197">
        <v>0</v>
      </c>
      <c r="I878" s="1197">
        <v>0</v>
      </c>
      <c r="J878" s="1198">
        <v>0</v>
      </c>
      <c r="K878" s="1206">
        <v>0</v>
      </c>
      <c r="L878" s="2137"/>
      <c r="M878" s="1006"/>
      <c r="N878" s="1006"/>
      <c r="O878" s="1200"/>
    </row>
    <row r="879" spans="1:15" ht="15" customHeight="1" x14ac:dyDescent="0.2">
      <c r="A879" s="1009" t="s">
        <v>379</v>
      </c>
      <c r="B879" s="1003">
        <v>4</v>
      </c>
      <c r="C879" s="1196">
        <v>0</v>
      </c>
      <c r="D879" s="1196">
        <v>0</v>
      </c>
      <c r="E879" s="1196">
        <v>0</v>
      </c>
      <c r="F879" s="1196">
        <v>0</v>
      </c>
      <c r="G879" s="1196">
        <v>0</v>
      </c>
      <c r="H879" s="1197">
        <v>4</v>
      </c>
      <c r="I879" s="1197">
        <v>4</v>
      </c>
      <c r="J879" s="1198">
        <v>32</v>
      </c>
      <c r="K879" s="1206">
        <v>8</v>
      </c>
      <c r="L879" s="2137" t="s">
        <v>985</v>
      </c>
      <c r="M879" s="1006">
        <v>2880000</v>
      </c>
      <c r="N879" s="1006">
        <v>23032222.892333332</v>
      </c>
      <c r="O879" s="1200">
        <v>14106611.963</v>
      </c>
    </row>
    <row r="880" spans="1:15" ht="15" customHeight="1" x14ac:dyDescent="0.2">
      <c r="A880" s="1205" t="s">
        <v>380</v>
      </c>
      <c r="B880" s="1049">
        <v>205</v>
      </c>
      <c r="C880" s="1049">
        <v>32.5</v>
      </c>
      <c r="D880" s="1049">
        <v>1</v>
      </c>
      <c r="E880" s="1049">
        <v>6.3199999999999994</v>
      </c>
      <c r="F880" s="1049">
        <v>10.1</v>
      </c>
      <c r="G880" s="1049">
        <v>5</v>
      </c>
      <c r="H880" s="1049">
        <v>182.57999999999998</v>
      </c>
      <c r="I880" s="1049">
        <v>221.07999999999998</v>
      </c>
      <c r="J880" s="1201">
        <v>1868.82</v>
      </c>
      <c r="K880" s="1201">
        <v>10.2356227407164</v>
      </c>
      <c r="L880" s="1203"/>
      <c r="M880" s="1043"/>
      <c r="N880" s="460"/>
      <c r="O880" s="461"/>
    </row>
    <row r="881" spans="1:15" ht="15" customHeight="1" x14ac:dyDescent="0.2">
      <c r="A881" s="1009" t="s">
        <v>381</v>
      </c>
      <c r="B881" s="1552">
        <v>54</v>
      </c>
      <c r="C881" s="1196">
        <v>15</v>
      </c>
      <c r="D881" s="1196">
        <v>0</v>
      </c>
      <c r="E881" s="1196">
        <v>2</v>
      </c>
      <c r="F881" s="1196">
        <v>0</v>
      </c>
      <c r="G881" s="1196">
        <v>0</v>
      </c>
      <c r="H881" s="1197">
        <v>52</v>
      </c>
      <c r="I881" s="1197">
        <v>67</v>
      </c>
      <c r="J881" s="1198">
        <v>624</v>
      </c>
      <c r="K881" s="1206">
        <v>12</v>
      </c>
      <c r="L881" s="2137" t="s">
        <v>985</v>
      </c>
      <c r="M881" s="1006">
        <v>2880000</v>
      </c>
      <c r="N881" s="1006">
        <v>23032222.892333332</v>
      </c>
      <c r="O881" s="1200">
        <v>14106611.963</v>
      </c>
    </row>
    <row r="882" spans="1:15" ht="15" customHeight="1" x14ac:dyDescent="0.2">
      <c r="A882" s="1009" t="s">
        <v>382</v>
      </c>
      <c r="B882" s="1552">
        <v>8.5</v>
      </c>
      <c r="C882" s="1196">
        <v>0</v>
      </c>
      <c r="D882" s="1196">
        <v>0</v>
      </c>
      <c r="E882" s="1196">
        <v>0.52</v>
      </c>
      <c r="F882" s="1196">
        <v>1.5</v>
      </c>
      <c r="G882" s="1196">
        <v>0</v>
      </c>
      <c r="H882" s="1197">
        <v>6.48</v>
      </c>
      <c r="I882" s="1197">
        <v>6.48</v>
      </c>
      <c r="J882" s="1198">
        <v>64.800000000000011</v>
      </c>
      <c r="K882" s="1206">
        <v>10</v>
      </c>
      <c r="L882" s="2137" t="s">
        <v>985</v>
      </c>
      <c r="M882" s="1006">
        <v>2880000</v>
      </c>
      <c r="N882" s="1006">
        <v>23032222.892333332</v>
      </c>
      <c r="O882" s="1200">
        <v>14106611.963</v>
      </c>
    </row>
    <row r="883" spans="1:15" ht="15" customHeight="1" x14ac:dyDescent="0.2">
      <c r="A883" s="1009" t="s">
        <v>383</v>
      </c>
      <c r="B883" s="1552">
        <v>1</v>
      </c>
      <c r="C883" s="1196">
        <v>2</v>
      </c>
      <c r="D883" s="1196">
        <v>0</v>
      </c>
      <c r="E883" s="1196">
        <v>0</v>
      </c>
      <c r="F883" s="1196">
        <v>0</v>
      </c>
      <c r="G883" s="1196">
        <v>0</v>
      </c>
      <c r="H883" s="1197">
        <v>1</v>
      </c>
      <c r="I883" s="1197">
        <v>3</v>
      </c>
      <c r="J883" s="1198">
        <v>10.9</v>
      </c>
      <c r="K883" s="1206">
        <v>10.9</v>
      </c>
      <c r="L883" s="2137" t="s">
        <v>985</v>
      </c>
      <c r="M883" s="1006">
        <v>2880000</v>
      </c>
      <c r="N883" s="1006">
        <v>23032222.892333332</v>
      </c>
      <c r="O883" s="1200">
        <v>14106611.963</v>
      </c>
    </row>
    <row r="884" spans="1:15" ht="15" customHeight="1" x14ac:dyDescent="0.2">
      <c r="A884" s="1009" t="s">
        <v>384</v>
      </c>
      <c r="B884" s="1552">
        <v>36</v>
      </c>
      <c r="C884" s="1196">
        <v>14.5</v>
      </c>
      <c r="D884" s="1196">
        <v>0</v>
      </c>
      <c r="E884" s="1196">
        <v>2</v>
      </c>
      <c r="F884" s="1196">
        <v>7.6</v>
      </c>
      <c r="G884" s="1196">
        <v>5</v>
      </c>
      <c r="H884" s="1197">
        <v>21.4</v>
      </c>
      <c r="I884" s="1197">
        <v>40.9</v>
      </c>
      <c r="J884" s="1198">
        <v>231.12</v>
      </c>
      <c r="K884" s="1206">
        <v>10.8</v>
      </c>
      <c r="L884" s="2137" t="s">
        <v>985</v>
      </c>
      <c r="M884" s="1006">
        <v>2880000</v>
      </c>
      <c r="N884" s="1006">
        <v>23032222.892333332</v>
      </c>
      <c r="O884" s="1200">
        <v>14106611.963</v>
      </c>
    </row>
    <row r="885" spans="1:15" ht="15" customHeight="1" x14ac:dyDescent="0.2">
      <c r="A885" s="1009" t="s">
        <v>385</v>
      </c>
      <c r="B885" s="1552">
        <v>23</v>
      </c>
      <c r="C885" s="1196">
        <v>0</v>
      </c>
      <c r="D885" s="1196">
        <v>0</v>
      </c>
      <c r="E885" s="1196">
        <v>1.8</v>
      </c>
      <c r="F885" s="1196">
        <v>0</v>
      </c>
      <c r="G885" s="1196">
        <v>0</v>
      </c>
      <c r="H885" s="1197">
        <v>21.2</v>
      </c>
      <c r="I885" s="1197">
        <v>21.2</v>
      </c>
      <c r="J885" s="1198">
        <v>212</v>
      </c>
      <c r="K885" s="1206">
        <v>10</v>
      </c>
      <c r="L885" s="2137" t="s">
        <v>985</v>
      </c>
      <c r="M885" s="1006">
        <v>2880000</v>
      </c>
      <c r="N885" s="1006">
        <v>23032222.892333332</v>
      </c>
      <c r="O885" s="1200">
        <v>14106611.963</v>
      </c>
    </row>
    <row r="886" spans="1:15" ht="15" customHeight="1" x14ac:dyDescent="0.2">
      <c r="A886" s="1009" t="s">
        <v>386</v>
      </c>
      <c r="B886" s="1552">
        <v>19</v>
      </c>
      <c r="C886" s="1196">
        <v>1</v>
      </c>
      <c r="D886" s="1196">
        <v>1</v>
      </c>
      <c r="E886" s="1196">
        <v>0</v>
      </c>
      <c r="F886" s="1196">
        <v>1</v>
      </c>
      <c r="G886" s="1196">
        <v>0</v>
      </c>
      <c r="H886" s="1197">
        <v>17</v>
      </c>
      <c r="I886" s="1197">
        <v>19</v>
      </c>
      <c r="J886" s="1198">
        <v>153</v>
      </c>
      <c r="K886" s="1206">
        <v>9</v>
      </c>
      <c r="L886" s="2137" t="s">
        <v>985</v>
      </c>
      <c r="M886" s="1006">
        <v>2880000</v>
      </c>
      <c r="N886" s="1006">
        <v>23032222.892333332</v>
      </c>
      <c r="O886" s="1200">
        <v>14106611.963</v>
      </c>
    </row>
    <row r="887" spans="1:15" ht="15" customHeight="1" x14ac:dyDescent="0.2">
      <c r="A887" s="1009" t="s">
        <v>387</v>
      </c>
      <c r="B887" s="1552">
        <v>31</v>
      </c>
      <c r="C887" s="1196">
        <v>0</v>
      </c>
      <c r="D887" s="1196">
        <v>0</v>
      </c>
      <c r="E887" s="1196">
        <v>0</v>
      </c>
      <c r="F887" s="1196">
        <v>0</v>
      </c>
      <c r="G887" s="1196">
        <v>0</v>
      </c>
      <c r="H887" s="1197">
        <v>31</v>
      </c>
      <c r="I887" s="1197">
        <v>31</v>
      </c>
      <c r="J887" s="1198">
        <v>248</v>
      </c>
      <c r="K887" s="1206">
        <v>8</v>
      </c>
      <c r="L887" s="2137" t="s">
        <v>985</v>
      </c>
      <c r="M887" s="1006">
        <v>2880000</v>
      </c>
      <c r="N887" s="1006">
        <v>23032222.892333332</v>
      </c>
      <c r="O887" s="1200">
        <v>14106611.963</v>
      </c>
    </row>
    <row r="888" spans="1:15" ht="15" customHeight="1" x14ac:dyDescent="0.2">
      <c r="A888" s="1009" t="s">
        <v>388</v>
      </c>
      <c r="B888" s="1552">
        <v>32.5</v>
      </c>
      <c r="C888" s="1196">
        <v>0</v>
      </c>
      <c r="D888" s="1196">
        <v>0</v>
      </c>
      <c r="E888" s="1196">
        <v>0</v>
      </c>
      <c r="F888" s="1196">
        <v>0</v>
      </c>
      <c r="G888" s="1196">
        <v>0</v>
      </c>
      <c r="H888" s="1197">
        <v>32.5</v>
      </c>
      <c r="I888" s="1197">
        <v>32.5</v>
      </c>
      <c r="J888" s="1198">
        <v>325</v>
      </c>
      <c r="K888" s="1206">
        <v>10</v>
      </c>
      <c r="L888" s="2137" t="s">
        <v>985</v>
      </c>
      <c r="M888" s="1006">
        <v>2880000</v>
      </c>
      <c r="N888" s="1006">
        <v>23032222.892333332</v>
      </c>
      <c r="O888" s="1200">
        <v>14106611.963</v>
      </c>
    </row>
    <row r="889" spans="1:15" ht="15" customHeight="1" x14ac:dyDescent="0.2">
      <c r="A889" s="1205" t="s">
        <v>389</v>
      </c>
      <c r="B889" s="1049">
        <v>149.80000000000001</v>
      </c>
      <c r="C889" s="1049">
        <v>23.5</v>
      </c>
      <c r="D889" s="1049">
        <v>23</v>
      </c>
      <c r="E889" s="1049">
        <v>30</v>
      </c>
      <c r="F889" s="1049">
        <v>11</v>
      </c>
      <c r="G889" s="1049">
        <v>8</v>
      </c>
      <c r="H889" s="1049">
        <v>77.8</v>
      </c>
      <c r="I889" s="1049">
        <v>132.30000000000001</v>
      </c>
      <c r="J889" s="1201">
        <v>892.84</v>
      </c>
      <c r="K889" s="1201">
        <v>11.476092544987146</v>
      </c>
      <c r="L889" s="1203"/>
      <c r="M889" s="1043"/>
      <c r="N889" s="460"/>
      <c r="O889" s="461"/>
    </row>
    <row r="890" spans="1:15" ht="15" customHeight="1" x14ac:dyDescent="0.2">
      <c r="A890" s="1009" t="s">
        <v>390</v>
      </c>
      <c r="B890" s="1552">
        <v>16.8</v>
      </c>
      <c r="C890" s="1196">
        <v>0</v>
      </c>
      <c r="D890" s="1196">
        <v>0</v>
      </c>
      <c r="E890" s="1196">
        <v>12</v>
      </c>
      <c r="F890" s="1196">
        <v>0</v>
      </c>
      <c r="G890" s="1196">
        <v>0</v>
      </c>
      <c r="H890" s="1197">
        <v>4.8000000000000007</v>
      </c>
      <c r="I890" s="1197">
        <v>4.8000000000000007</v>
      </c>
      <c r="J890" s="1198">
        <v>51.840000000000011</v>
      </c>
      <c r="K890" s="1206">
        <v>10.8</v>
      </c>
      <c r="L890" s="2137" t="s">
        <v>985</v>
      </c>
      <c r="M890" s="1006">
        <v>2880000</v>
      </c>
      <c r="N890" s="1006">
        <v>23032222.892333332</v>
      </c>
      <c r="O890" s="1200">
        <v>14106611.963</v>
      </c>
    </row>
    <row r="891" spans="1:15" ht="15" customHeight="1" x14ac:dyDescent="0.2">
      <c r="A891" s="1009" t="s">
        <v>391</v>
      </c>
      <c r="B891" s="1552">
        <v>25</v>
      </c>
      <c r="C891" s="1196">
        <v>5</v>
      </c>
      <c r="D891" s="1196">
        <v>0</v>
      </c>
      <c r="E891" s="1196">
        <v>0</v>
      </c>
      <c r="F891" s="1196">
        <v>0</v>
      </c>
      <c r="G891" s="1196">
        <v>5</v>
      </c>
      <c r="H891" s="1197">
        <v>20</v>
      </c>
      <c r="I891" s="1197">
        <v>30</v>
      </c>
      <c r="J891" s="1198">
        <v>200</v>
      </c>
      <c r="K891" s="1206">
        <v>10</v>
      </c>
      <c r="L891" s="2137" t="s">
        <v>985</v>
      </c>
      <c r="M891" s="1006">
        <v>2880000</v>
      </c>
      <c r="N891" s="1006">
        <v>23032222.892333332</v>
      </c>
      <c r="O891" s="1200">
        <v>14106611.963</v>
      </c>
    </row>
    <row r="892" spans="1:15" ht="15" customHeight="1" x14ac:dyDescent="0.2">
      <c r="A892" s="1009" t="s">
        <v>392</v>
      </c>
      <c r="B892" s="1552">
        <v>2</v>
      </c>
      <c r="C892" s="1196">
        <v>0.5</v>
      </c>
      <c r="D892" s="1196">
        <v>0</v>
      </c>
      <c r="E892" s="1196">
        <v>0</v>
      </c>
      <c r="F892" s="1196">
        <v>0</v>
      </c>
      <c r="G892" s="1196">
        <v>1</v>
      </c>
      <c r="H892" s="1197">
        <v>1</v>
      </c>
      <c r="I892" s="1197">
        <v>2.5</v>
      </c>
      <c r="J892" s="1198">
        <v>13</v>
      </c>
      <c r="K892" s="1206">
        <v>13</v>
      </c>
      <c r="L892" s="2137" t="s">
        <v>985</v>
      </c>
      <c r="M892" s="1006">
        <v>2880000</v>
      </c>
      <c r="N892" s="1006">
        <v>23032222.892333332</v>
      </c>
      <c r="O892" s="1200">
        <v>14106611.963</v>
      </c>
    </row>
    <row r="893" spans="1:15" ht="15" customHeight="1" x14ac:dyDescent="0.2">
      <c r="A893" s="1009" t="s">
        <v>393</v>
      </c>
      <c r="B893" s="1552">
        <v>12</v>
      </c>
      <c r="C893" s="1196">
        <v>5</v>
      </c>
      <c r="D893" s="1196">
        <v>0</v>
      </c>
      <c r="E893" s="1196">
        <v>5</v>
      </c>
      <c r="F893" s="1196">
        <v>0</v>
      </c>
      <c r="G893" s="1196">
        <v>2</v>
      </c>
      <c r="H893" s="1197">
        <v>5</v>
      </c>
      <c r="I893" s="1197">
        <v>12</v>
      </c>
      <c r="J893" s="1198">
        <v>65</v>
      </c>
      <c r="K893" s="1206">
        <v>13</v>
      </c>
      <c r="L893" s="2137" t="s">
        <v>985</v>
      </c>
      <c r="M893" s="1006">
        <v>2880000</v>
      </c>
      <c r="N893" s="1006">
        <v>23032222.892333332</v>
      </c>
      <c r="O893" s="1200">
        <v>14106611.963</v>
      </c>
    </row>
    <row r="894" spans="1:15" ht="15" customHeight="1" x14ac:dyDescent="0.2">
      <c r="A894" s="1009" t="s">
        <v>394</v>
      </c>
      <c r="B894" s="1552">
        <v>5</v>
      </c>
      <c r="C894" s="1196">
        <v>5</v>
      </c>
      <c r="D894" s="1196">
        <v>0</v>
      </c>
      <c r="E894" s="1196">
        <v>0</v>
      </c>
      <c r="F894" s="1196">
        <v>3</v>
      </c>
      <c r="G894" s="1196">
        <v>0</v>
      </c>
      <c r="H894" s="1197">
        <v>2</v>
      </c>
      <c r="I894" s="1197">
        <v>7</v>
      </c>
      <c r="J894" s="1198">
        <v>18</v>
      </c>
      <c r="K894" s="1206">
        <v>9</v>
      </c>
      <c r="L894" s="2137" t="s">
        <v>985</v>
      </c>
      <c r="M894" s="1006">
        <v>2880000</v>
      </c>
      <c r="N894" s="1006">
        <v>23032222.892333332</v>
      </c>
      <c r="O894" s="1200">
        <v>14106611.963</v>
      </c>
    </row>
    <row r="895" spans="1:15" ht="15" customHeight="1" x14ac:dyDescent="0.2">
      <c r="A895" s="1009" t="s">
        <v>395</v>
      </c>
      <c r="B895" s="1552">
        <v>11</v>
      </c>
      <c r="C895" s="1196">
        <v>0</v>
      </c>
      <c r="D895" s="1196">
        <v>0</v>
      </c>
      <c r="E895" s="1196">
        <v>0</v>
      </c>
      <c r="F895" s="1196">
        <v>0</v>
      </c>
      <c r="G895" s="1196">
        <v>0</v>
      </c>
      <c r="H895" s="1197">
        <v>11</v>
      </c>
      <c r="I895" s="1197">
        <v>11</v>
      </c>
      <c r="J895" s="1198">
        <v>176</v>
      </c>
      <c r="K895" s="1206">
        <v>16</v>
      </c>
      <c r="L895" s="2137" t="s">
        <v>985</v>
      </c>
      <c r="M895" s="1006">
        <v>2880000</v>
      </c>
      <c r="N895" s="1006">
        <v>23032222.892333332</v>
      </c>
      <c r="O895" s="1200">
        <v>14106611.963</v>
      </c>
    </row>
    <row r="896" spans="1:15" ht="15" customHeight="1" x14ac:dyDescent="0.2">
      <c r="A896" s="1009" t="s">
        <v>396</v>
      </c>
      <c r="B896" s="1552">
        <v>2</v>
      </c>
      <c r="C896" s="1196">
        <v>3</v>
      </c>
      <c r="D896" s="1196">
        <v>1</v>
      </c>
      <c r="E896" s="1196">
        <v>1</v>
      </c>
      <c r="F896" s="1196">
        <v>0</v>
      </c>
      <c r="G896" s="1196">
        <v>0</v>
      </c>
      <c r="H896" s="1197">
        <v>0</v>
      </c>
      <c r="I896" s="1197">
        <v>4</v>
      </c>
      <c r="J896" s="1198">
        <v>0</v>
      </c>
      <c r="K896" s="1206">
        <v>0</v>
      </c>
      <c r="L896" s="2137"/>
      <c r="M896" s="1006"/>
      <c r="N896" s="1006">
        <v>23032222.892333332</v>
      </c>
      <c r="O896" s="1200"/>
    </row>
    <row r="897" spans="1:15" ht="15" customHeight="1" x14ac:dyDescent="0.2">
      <c r="A897" s="1009" t="s">
        <v>938</v>
      </c>
      <c r="B897" s="1552">
        <v>74</v>
      </c>
      <c r="C897" s="1196">
        <v>5</v>
      </c>
      <c r="D897" s="1196">
        <v>22</v>
      </c>
      <c r="E897" s="1196">
        <v>11</v>
      </c>
      <c r="F897" s="1196">
        <v>8</v>
      </c>
      <c r="G897" s="1196">
        <v>0</v>
      </c>
      <c r="H897" s="1197">
        <v>33</v>
      </c>
      <c r="I897" s="1197">
        <v>60</v>
      </c>
      <c r="J897" s="1198">
        <v>363</v>
      </c>
      <c r="K897" s="1206">
        <v>11</v>
      </c>
      <c r="L897" s="2137" t="s">
        <v>985</v>
      </c>
      <c r="M897" s="1006">
        <v>2880000</v>
      </c>
      <c r="N897" s="1006">
        <v>23032222.892333332</v>
      </c>
      <c r="O897" s="1200">
        <v>14106611.963</v>
      </c>
    </row>
    <row r="898" spans="1:15" ht="15" customHeight="1" thickBot="1" x14ac:dyDescent="0.25">
      <c r="A898" s="1190" t="s">
        <v>398</v>
      </c>
      <c r="B898" s="1591">
        <v>2</v>
      </c>
      <c r="C898" s="1191">
        <v>0</v>
      </c>
      <c r="D898" s="1191">
        <v>0</v>
      </c>
      <c r="E898" s="1191">
        <v>1</v>
      </c>
      <c r="F898" s="1191">
        <v>0</v>
      </c>
      <c r="G898" s="1196">
        <v>0</v>
      </c>
      <c r="H898" s="1197">
        <v>1</v>
      </c>
      <c r="I898" s="1197">
        <v>1</v>
      </c>
      <c r="J898" s="1581">
        <v>6</v>
      </c>
      <c r="K898" s="1796">
        <v>6</v>
      </c>
      <c r="L898" s="2137" t="s">
        <v>985</v>
      </c>
      <c r="M898" s="1006">
        <v>2880000</v>
      </c>
      <c r="N898" s="1006">
        <v>23032222.892333332</v>
      </c>
      <c r="O898" s="1200">
        <v>14106611.963</v>
      </c>
    </row>
    <row r="899" spans="1:15" ht="15" customHeight="1" thickBot="1" x14ac:dyDescent="0.25">
      <c r="A899" s="430" t="s">
        <v>939</v>
      </c>
      <c r="B899" s="1181">
        <v>1132.2</v>
      </c>
      <c r="C899" s="1181">
        <v>153.5</v>
      </c>
      <c r="D899" s="1181">
        <v>43</v>
      </c>
      <c r="E899" s="1181">
        <v>111.32</v>
      </c>
      <c r="F899" s="1181">
        <v>97.1</v>
      </c>
      <c r="G899" s="1181">
        <v>66</v>
      </c>
      <c r="H899" s="1181">
        <v>814.78</v>
      </c>
      <c r="I899" s="1181">
        <v>1077.28</v>
      </c>
      <c r="J899" s="1182">
        <v>8733.76</v>
      </c>
      <c r="K899" s="1182">
        <v>10.719163455165813</v>
      </c>
      <c r="L899" s="1580" t="s">
        <v>985</v>
      </c>
      <c r="M899" s="1184">
        <v>2879999.9999999995</v>
      </c>
      <c r="N899" s="1184">
        <v>23032222.89233334</v>
      </c>
      <c r="O899" s="536">
        <v>14106611.962999998</v>
      </c>
    </row>
    <row r="900" spans="1:15" x14ac:dyDescent="0.2">
      <c r="A900" s="7" t="s">
        <v>1904</v>
      </c>
      <c r="B900" s="246"/>
      <c r="C900" s="246"/>
      <c r="D900" s="246"/>
      <c r="E900" s="246"/>
      <c r="F900" s="246"/>
      <c r="G900" s="246"/>
      <c r="H900" s="249"/>
      <c r="I900" s="249"/>
      <c r="J900" s="249"/>
      <c r="K900" s="257"/>
      <c r="L900" s="258"/>
      <c r="M900" s="259"/>
      <c r="N900" s="259"/>
      <c r="O900" s="259"/>
    </row>
    <row r="901" spans="1:15" x14ac:dyDescent="0.2">
      <c r="A901" s="42"/>
      <c r="B901" s="246"/>
      <c r="C901" s="246"/>
      <c r="D901" s="246"/>
      <c r="E901" s="246"/>
      <c r="F901" s="246"/>
      <c r="G901" s="246"/>
      <c r="H901" s="249"/>
      <c r="I901" s="249"/>
      <c r="J901" s="249"/>
      <c r="K901" s="257"/>
      <c r="L901" s="258"/>
      <c r="M901" s="259"/>
      <c r="N901" s="259"/>
      <c r="O901" s="259"/>
    </row>
    <row r="902" spans="1:15" x14ac:dyDescent="0.2">
      <c r="A902" s="42"/>
      <c r="B902" s="246"/>
      <c r="C902" s="246"/>
      <c r="D902" s="246"/>
      <c r="E902" s="246"/>
      <c r="F902" s="246"/>
      <c r="G902" s="246"/>
      <c r="H902" s="249"/>
      <c r="I902" s="249"/>
      <c r="J902" s="249"/>
      <c r="K902" s="257"/>
      <c r="L902" s="258"/>
      <c r="M902" s="259"/>
      <c r="N902" s="259"/>
      <c r="O902" s="259"/>
    </row>
    <row r="903" spans="1:15" ht="15" x14ac:dyDescent="0.25">
      <c r="A903" s="3054" t="s">
        <v>1930</v>
      </c>
      <c r="B903" s="3054"/>
      <c r="C903" s="3054"/>
      <c r="D903" s="3054"/>
      <c r="E903" s="3054"/>
      <c r="F903" s="3054"/>
      <c r="G903" s="3054"/>
      <c r="H903" s="3054"/>
      <c r="I903" s="3054"/>
      <c r="J903" s="3054"/>
      <c r="K903" s="3054"/>
      <c r="L903" s="3054"/>
      <c r="M903" s="3054"/>
      <c r="N903" s="3054"/>
      <c r="O903" s="3054"/>
    </row>
    <row r="904" spans="1:15" x14ac:dyDescent="0.2">
      <c r="A904" s="247"/>
      <c r="B904" s="247"/>
      <c r="C904" s="246"/>
      <c r="D904" s="246"/>
      <c r="E904" s="246"/>
      <c r="F904" s="246"/>
      <c r="G904" s="246"/>
      <c r="H904" s="249"/>
      <c r="I904" s="249"/>
      <c r="J904" s="249"/>
      <c r="K904" s="257"/>
      <c r="L904" s="258"/>
      <c r="M904" s="259"/>
      <c r="N904" s="259"/>
      <c r="O904" s="259"/>
    </row>
    <row r="905" spans="1:15" ht="13.5" thickBot="1" x14ac:dyDescent="0.25">
      <c r="A905" s="247" t="s">
        <v>946</v>
      </c>
      <c r="B905" s="247"/>
      <c r="C905" s="246"/>
      <c r="D905" s="246"/>
      <c r="E905" s="246"/>
      <c r="F905" s="246"/>
      <c r="G905" s="246"/>
      <c r="H905" s="249"/>
      <c r="I905" s="249"/>
      <c r="J905" s="249"/>
      <c r="K905" s="257"/>
      <c r="L905" s="258"/>
      <c r="M905" s="259"/>
      <c r="N905" s="259"/>
      <c r="O905" s="259"/>
    </row>
    <row r="906" spans="1:15" ht="15" customHeight="1" x14ac:dyDescent="0.2">
      <c r="A906" s="3055" t="s">
        <v>334</v>
      </c>
      <c r="B906" s="3058" t="s">
        <v>1931</v>
      </c>
      <c r="C906" s="3059"/>
      <c r="D906" s="3059"/>
      <c r="E906" s="3059"/>
      <c r="F906" s="3059"/>
      <c r="G906" s="3059"/>
      <c r="H906" s="3059"/>
      <c r="I906" s="3059"/>
      <c r="J906" s="3059"/>
      <c r="K906" s="3059"/>
      <c r="L906" s="3059"/>
      <c r="M906" s="3059"/>
      <c r="N906" s="3059"/>
      <c r="O906" s="3060"/>
    </row>
    <row r="907" spans="1:15" ht="15" customHeight="1" x14ac:dyDescent="0.2">
      <c r="A907" s="3056"/>
      <c r="B907" s="3061" t="s">
        <v>198</v>
      </c>
      <c r="C907" s="3061"/>
      <c r="D907" s="3061"/>
      <c r="E907" s="3061"/>
      <c r="F907" s="3061"/>
      <c r="G907" s="3061"/>
      <c r="H907" s="3061"/>
      <c r="I907" s="3061"/>
      <c r="J907" s="2319"/>
      <c r="K907" s="2319" t="s">
        <v>910</v>
      </c>
      <c r="L907" s="2319"/>
      <c r="M907" s="1172" t="s">
        <v>443</v>
      </c>
      <c r="N907" s="1172" t="s">
        <v>916</v>
      </c>
      <c r="O907" s="1177" t="s">
        <v>916</v>
      </c>
    </row>
    <row r="908" spans="1:15" ht="15" customHeight="1" x14ac:dyDescent="0.2">
      <c r="A908" s="3056"/>
      <c r="B908" s="2319" t="s">
        <v>439</v>
      </c>
      <c r="C908" s="2319"/>
      <c r="D908" s="3052" t="s">
        <v>1873</v>
      </c>
      <c r="E908" s="2319"/>
      <c r="F908" s="2319"/>
      <c r="G908" s="2319" t="s">
        <v>917</v>
      </c>
      <c r="H908" s="2319"/>
      <c r="I908" s="2319" t="s">
        <v>439</v>
      </c>
      <c r="J908" s="2350" t="s">
        <v>918</v>
      </c>
      <c r="K908" s="2350" t="s">
        <v>848</v>
      </c>
      <c r="L908" s="2350" t="s">
        <v>336</v>
      </c>
      <c r="M908" s="1173" t="s">
        <v>919</v>
      </c>
      <c r="N908" s="1173" t="s">
        <v>920</v>
      </c>
      <c r="O908" s="1178" t="s">
        <v>919</v>
      </c>
    </row>
    <row r="909" spans="1:15" ht="15" customHeight="1" x14ac:dyDescent="0.2">
      <c r="A909" s="3056"/>
      <c r="B909" s="2350" t="s">
        <v>922</v>
      </c>
      <c r="C909" s="2350" t="s">
        <v>924</v>
      </c>
      <c r="D909" s="3053"/>
      <c r="E909" s="2350" t="s">
        <v>873</v>
      </c>
      <c r="F909" s="2350" t="s">
        <v>923</v>
      </c>
      <c r="G909" s="2350" t="s">
        <v>925</v>
      </c>
      <c r="H909" s="2350" t="s">
        <v>842</v>
      </c>
      <c r="I909" s="2350" t="s">
        <v>841</v>
      </c>
      <c r="J909" s="2350" t="s">
        <v>926</v>
      </c>
      <c r="K909" s="2350" t="s">
        <v>927</v>
      </c>
      <c r="L909" s="2350" t="s">
        <v>342</v>
      </c>
      <c r="M909" s="1173" t="s">
        <v>928</v>
      </c>
      <c r="N909" s="1173" t="s">
        <v>929</v>
      </c>
      <c r="O909" s="1178" t="s">
        <v>930</v>
      </c>
    </row>
    <row r="910" spans="1:15" ht="15" customHeight="1" thickBot="1" x14ac:dyDescent="0.25">
      <c r="A910" s="3057"/>
      <c r="B910" s="1985">
        <v>44196</v>
      </c>
      <c r="C910" s="2351">
        <v>2021</v>
      </c>
      <c r="D910" s="2351">
        <v>2021</v>
      </c>
      <c r="E910" s="2351">
        <v>2021</v>
      </c>
      <c r="F910" s="2351">
        <v>2021</v>
      </c>
      <c r="G910" s="2351" t="s">
        <v>931</v>
      </c>
      <c r="H910" s="1176">
        <v>2021</v>
      </c>
      <c r="I910" s="1985">
        <v>44561</v>
      </c>
      <c r="J910" s="1985" t="s">
        <v>1932</v>
      </c>
      <c r="K910" s="1985" t="s">
        <v>1932</v>
      </c>
      <c r="L910" s="2351" t="s">
        <v>447</v>
      </c>
      <c r="M910" s="1175" t="s">
        <v>932</v>
      </c>
      <c r="N910" s="1175" t="s">
        <v>933</v>
      </c>
      <c r="O910" s="1179" t="s">
        <v>933</v>
      </c>
    </row>
    <row r="911" spans="1:15" ht="15" customHeight="1" x14ac:dyDescent="0.2">
      <c r="A911" s="1185" t="s">
        <v>358</v>
      </c>
      <c r="B911" s="1180">
        <v>612.29999999999995</v>
      </c>
      <c r="C911" s="1180">
        <v>124</v>
      </c>
      <c r="D911" s="1180">
        <v>74</v>
      </c>
      <c r="E911" s="1180">
        <v>35</v>
      </c>
      <c r="F911" s="1180">
        <v>83.8</v>
      </c>
      <c r="G911" s="1180">
        <v>47</v>
      </c>
      <c r="H911" s="1180">
        <v>372.5</v>
      </c>
      <c r="I911" s="1180">
        <v>617.5</v>
      </c>
      <c r="J911" s="1186">
        <v>2162.5</v>
      </c>
      <c r="K911" s="1590">
        <v>5.8053691275167782</v>
      </c>
      <c r="L911" s="404"/>
      <c r="M911" s="1188"/>
      <c r="N911" s="1188"/>
      <c r="O911" s="1189"/>
    </row>
    <row r="912" spans="1:15" ht="15" customHeight="1" x14ac:dyDescent="0.2">
      <c r="A912" s="1009" t="s">
        <v>359</v>
      </c>
      <c r="B912" s="1598">
        <v>54</v>
      </c>
      <c r="C912" s="1196">
        <v>50</v>
      </c>
      <c r="D912" s="1196">
        <v>12</v>
      </c>
      <c r="E912" s="1196">
        <v>4</v>
      </c>
      <c r="F912" s="1196">
        <v>26</v>
      </c>
      <c r="G912" s="1196">
        <v>0</v>
      </c>
      <c r="H912" s="1197">
        <v>12</v>
      </c>
      <c r="I912" s="1197">
        <v>74</v>
      </c>
      <c r="J912" s="1198">
        <v>60</v>
      </c>
      <c r="K912" s="1206">
        <v>5</v>
      </c>
      <c r="L912" s="2137" t="s">
        <v>985</v>
      </c>
      <c r="M912" s="1006">
        <v>2321000</v>
      </c>
      <c r="N912" s="1006">
        <v>12255538.966560846</v>
      </c>
      <c r="O912" s="1200">
        <v>9555296.3080000002</v>
      </c>
    </row>
    <row r="913" spans="1:15" ht="15" customHeight="1" x14ac:dyDescent="0.2">
      <c r="A913" s="1009" t="s">
        <v>360</v>
      </c>
      <c r="B913" s="1598">
        <v>11</v>
      </c>
      <c r="C913" s="1196">
        <v>2</v>
      </c>
      <c r="D913" s="1196">
        <v>0</v>
      </c>
      <c r="E913" s="1196">
        <v>0</v>
      </c>
      <c r="F913" s="1196">
        <v>0</v>
      </c>
      <c r="G913" s="1196">
        <v>0</v>
      </c>
      <c r="H913" s="1197">
        <v>11</v>
      </c>
      <c r="I913" s="1197">
        <v>13</v>
      </c>
      <c r="J913" s="1198">
        <v>77</v>
      </c>
      <c r="K913" s="1206">
        <v>7</v>
      </c>
      <c r="L913" s="2137" t="s">
        <v>985</v>
      </c>
      <c r="M913" s="1006">
        <v>2321000</v>
      </c>
      <c r="N913" s="1006">
        <v>12255538.966560846</v>
      </c>
      <c r="O913" s="1200">
        <v>9555296.3080000002</v>
      </c>
    </row>
    <row r="914" spans="1:15" ht="15" customHeight="1" x14ac:dyDescent="0.2">
      <c r="A914" s="1009" t="s">
        <v>361</v>
      </c>
      <c r="B914" s="1598">
        <v>147.5</v>
      </c>
      <c r="C914" s="1196">
        <v>15</v>
      </c>
      <c r="D914" s="1196">
        <v>6</v>
      </c>
      <c r="E914" s="1196">
        <v>3</v>
      </c>
      <c r="F914" s="1196">
        <v>2</v>
      </c>
      <c r="G914" s="1196">
        <v>21</v>
      </c>
      <c r="H914" s="1197">
        <v>115.5</v>
      </c>
      <c r="I914" s="1197">
        <v>157.5</v>
      </c>
      <c r="J914" s="1198">
        <v>577.5</v>
      </c>
      <c r="K914" s="1206">
        <v>5</v>
      </c>
      <c r="L914" s="2137" t="s">
        <v>985</v>
      </c>
      <c r="M914" s="1006">
        <v>2321000</v>
      </c>
      <c r="N914" s="1006">
        <v>12255538.966560846</v>
      </c>
      <c r="O914" s="1200">
        <v>9555296.3080000002</v>
      </c>
    </row>
    <row r="915" spans="1:15" ht="15" customHeight="1" x14ac:dyDescent="0.2">
      <c r="A915" s="1009" t="s">
        <v>362</v>
      </c>
      <c r="B915" s="1598">
        <v>84</v>
      </c>
      <c r="C915" s="1196">
        <v>3</v>
      </c>
      <c r="D915" s="1196">
        <v>0</v>
      </c>
      <c r="E915" s="1196">
        <v>4</v>
      </c>
      <c r="F915" s="1196">
        <v>4</v>
      </c>
      <c r="G915" s="1196">
        <v>0</v>
      </c>
      <c r="H915" s="1197">
        <v>76</v>
      </c>
      <c r="I915" s="1197">
        <v>79</v>
      </c>
      <c r="J915" s="1198">
        <v>349.59999999999997</v>
      </c>
      <c r="K915" s="1206">
        <v>4.5999999999999996</v>
      </c>
      <c r="L915" s="2137" t="s">
        <v>985</v>
      </c>
      <c r="M915" s="1006">
        <v>2321000</v>
      </c>
      <c r="N915" s="1006">
        <v>12255538.966560846</v>
      </c>
      <c r="O915" s="1200">
        <v>9555296.3080000002</v>
      </c>
    </row>
    <row r="916" spans="1:15" ht="15" customHeight="1" x14ac:dyDescent="0.2">
      <c r="A916" s="1009" t="s">
        <v>363</v>
      </c>
      <c r="B916" s="1598">
        <v>32</v>
      </c>
      <c r="C916" s="1196">
        <v>4</v>
      </c>
      <c r="D916" s="1196">
        <v>5</v>
      </c>
      <c r="E916" s="1196">
        <v>0</v>
      </c>
      <c r="F916" s="1196">
        <v>0</v>
      </c>
      <c r="G916" s="1196">
        <v>7</v>
      </c>
      <c r="H916" s="1197">
        <v>20</v>
      </c>
      <c r="I916" s="1197">
        <v>36</v>
      </c>
      <c r="J916" s="1198">
        <v>140</v>
      </c>
      <c r="K916" s="1206">
        <v>7</v>
      </c>
      <c r="L916" s="2137" t="s">
        <v>985</v>
      </c>
      <c r="M916" s="1006">
        <v>2321000</v>
      </c>
      <c r="N916" s="1006">
        <v>12255538.966560846</v>
      </c>
      <c r="O916" s="1200">
        <v>9555296.3080000002</v>
      </c>
    </row>
    <row r="917" spans="1:15" ht="15" customHeight="1" x14ac:dyDescent="0.2">
      <c r="A917" s="1009" t="s">
        <v>364</v>
      </c>
      <c r="B917" s="1598">
        <v>110.6</v>
      </c>
      <c r="C917" s="1196">
        <v>30</v>
      </c>
      <c r="D917" s="1196">
        <v>50</v>
      </c>
      <c r="E917" s="1196">
        <v>10</v>
      </c>
      <c r="F917" s="1196">
        <v>0</v>
      </c>
      <c r="G917" s="1196">
        <v>15</v>
      </c>
      <c r="H917" s="1197">
        <v>35.599999999999994</v>
      </c>
      <c r="I917" s="1197">
        <v>130.6</v>
      </c>
      <c r="J917" s="1198">
        <v>391.59999999999991</v>
      </c>
      <c r="K917" s="1206">
        <v>11</v>
      </c>
      <c r="L917" s="2137" t="s">
        <v>985</v>
      </c>
      <c r="M917" s="1006">
        <v>2321000</v>
      </c>
      <c r="N917" s="1006">
        <v>12255538.966560846</v>
      </c>
      <c r="O917" s="1200">
        <v>9555296.3080000002</v>
      </c>
    </row>
    <row r="918" spans="1:15" ht="15" customHeight="1" x14ac:dyDescent="0.2">
      <c r="A918" s="1009" t="s">
        <v>934</v>
      </c>
      <c r="B918" s="1598">
        <v>14.5</v>
      </c>
      <c r="C918" s="1196">
        <v>0</v>
      </c>
      <c r="D918" s="1196">
        <v>0</v>
      </c>
      <c r="E918" s="1196">
        <v>10</v>
      </c>
      <c r="F918" s="1196">
        <v>0</v>
      </c>
      <c r="G918" s="1196">
        <v>0</v>
      </c>
      <c r="H918" s="1197">
        <v>4.5</v>
      </c>
      <c r="I918" s="1197">
        <v>4.5</v>
      </c>
      <c r="J918" s="1198">
        <v>22.5</v>
      </c>
      <c r="K918" s="1206">
        <v>5</v>
      </c>
      <c r="L918" s="2137" t="s">
        <v>985</v>
      </c>
      <c r="M918" s="1006">
        <v>2321000</v>
      </c>
      <c r="N918" s="1006">
        <v>12255538.966560846</v>
      </c>
      <c r="O918" s="1200">
        <v>9555296.3080000002</v>
      </c>
    </row>
    <row r="919" spans="1:15" ht="15" customHeight="1" x14ac:dyDescent="0.2">
      <c r="A919" s="1009" t="s">
        <v>366</v>
      </c>
      <c r="B919" s="1598">
        <v>16.399999999999999</v>
      </c>
      <c r="C919" s="1196">
        <v>2</v>
      </c>
      <c r="D919" s="1196">
        <v>0</v>
      </c>
      <c r="E919" s="1196">
        <v>0</v>
      </c>
      <c r="F919" s="1196">
        <v>0</v>
      </c>
      <c r="G919" s="1196">
        <v>4</v>
      </c>
      <c r="H919" s="1197">
        <v>12.399999999999999</v>
      </c>
      <c r="I919" s="1197">
        <v>18.399999999999999</v>
      </c>
      <c r="J919" s="1198">
        <v>86.799999999999983</v>
      </c>
      <c r="K919" s="1206">
        <v>7</v>
      </c>
      <c r="L919" s="2137" t="s">
        <v>985</v>
      </c>
      <c r="M919" s="1006">
        <v>2321000</v>
      </c>
      <c r="N919" s="1006">
        <v>12255538.966560846</v>
      </c>
      <c r="O919" s="1200">
        <v>9555296.3080000002</v>
      </c>
    </row>
    <row r="920" spans="1:15" ht="15" customHeight="1" x14ac:dyDescent="0.2">
      <c r="A920" s="1009" t="s">
        <v>935</v>
      </c>
      <c r="B920" s="1598">
        <v>25</v>
      </c>
      <c r="C920" s="1196">
        <v>5</v>
      </c>
      <c r="D920" s="1196">
        <v>1</v>
      </c>
      <c r="E920" s="1196">
        <v>2</v>
      </c>
      <c r="F920" s="1196">
        <v>2</v>
      </c>
      <c r="G920" s="1196">
        <v>0</v>
      </c>
      <c r="H920" s="1197">
        <v>20</v>
      </c>
      <c r="I920" s="1197">
        <v>26</v>
      </c>
      <c r="J920" s="1198">
        <v>96</v>
      </c>
      <c r="K920" s="1206">
        <v>4.8</v>
      </c>
      <c r="L920" s="2137" t="s">
        <v>985</v>
      </c>
      <c r="M920" s="1006">
        <v>2321000</v>
      </c>
      <c r="N920" s="1006">
        <v>12255538.966560846</v>
      </c>
      <c r="O920" s="1200">
        <v>9555296.3080000002</v>
      </c>
    </row>
    <row r="921" spans="1:15" ht="15" customHeight="1" x14ac:dyDescent="0.2">
      <c r="A921" s="1009" t="s">
        <v>368</v>
      </c>
      <c r="B921" s="1598">
        <v>23.299999999999997</v>
      </c>
      <c r="C921" s="1196">
        <v>0</v>
      </c>
      <c r="D921" s="1196">
        <v>0</v>
      </c>
      <c r="E921" s="1196">
        <v>0</v>
      </c>
      <c r="F921" s="1196">
        <v>19.8</v>
      </c>
      <c r="G921" s="1196">
        <v>0</v>
      </c>
      <c r="H921" s="1197">
        <v>3.4999999999999964</v>
      </c>
      <c r="I921" s="1197">
        <v>3.4999999999999964</v>
      </c>
      <c r="J921" s="1198">
        <v>17.499999999999982</v>
      </c>
      <c r="K921" s="1206">
        <v>5</v>
      </c>
      <c r="L921" s="2137" t="s">
        <v>985</v>
      </c>
      <c r="M921" s="1006">
        <v>2321000</v>
      </c>
      <c r="N921" s="1006">
        <v>12255538.966560846</v>
      </c>
      <c r="O921" s="1200">
        <v>9555296.3080000002</v>
      </c>
    </row>
    <row r="922" spans="1:15" ht="15" customHeight="1" x14ac:dyDescent="0.2">
      <c r="A922" s="1009" t="s">
        <v>369</v>
      </c>
      <c r="B922" s="1598">
        <v>25</v>
      </c>
      <c r="C922" s="1196">
        <v>1</v>
      </c>
      <c r="D922" s="1196">
        <v>0</v>
      </c>
      <c r="E922" s="1196">
        <v>0</v>
      </c>
      <c r="F922" s="1196">
        <v>12</v>
      </c>
      <c r="G922" s="1196">
        <v>0</v>
      </c>
      <c r="H922" s="1197">
        <v>13</v>
      </c>
      <c r="I922" s="1197">
        <v>14</v>
      </c>
      <c r="J922" s="1198">
        <v>91</v>
      </c>
      <c r="K922" s="1206">
        <v>7</v>
      </c>
      <c r="L922" s="2137" t="s">
        <v>985</v>
      </c>
      <c r="M922" s="1006">
        <v>2321000</v>
      </c>
      <c r="N922" s="1006">
        <v>12255538.966560846</v>
      </c>
      <c r="O922" s="1200">
        <v>9555296.3080000002</v>
      </c>
    </row>
    <row r="923" spans="1:15" ht="15" customHeight="1" x14ac:dyDescent="0.2">
      <c r="A923" s="1009" t="s">
        <v>936</v>
      </c>
      <c r="B923" s="1598">
        <v>67</v>
      </c>
      <c r="C923" s="1196">
        <v>12</v>
      </c>
      <c r="D923" s="1196">
        <v>0</v>
      </c>
      <c r="E923" s="1196">
        <v>2</v>
      </c>
      <c r="F923" s="1196">
        <v>18</v>
      </c>
      <c r="G923" s="1196">
        <v>0</v>
      </c>
      <c r="H923" s="1197">
        <v>47</v>
      </c>
      <c r="I923" s="1197">
        <v>59</v>
      </c>
      <c r="J923" s="1198">
        <v>235</v>
      </c>
      <c r="K923" s="1206">
        <v>5</v>
      </c>
      <c r="L923" s="2137" t="s">
        <v>985</v>
      </c>
      <c r="M923" s="1006">
        <v>2321000</v>
      </c>
      <c r="N923" s="1006">
        <v>12255538.966560846</v>
      </c>
      <c r="O923" s="1200">
        <v>9555296.3080000002</v>
      </c>
    </row>
    <row r="924" spans="1:15" ht="15" customHeight="1" x14ac:dyDescent="0.2">
      <c r="A924" s="1009" t="s">
        <v>371</v>
      </c>
      <c r="B924" s="1598">
        <v>2</v>
      </c>
      <c r="C924" s="1196">
        <v>0</v>
      </c>
      <c r="D924" s="1196">
        <v>0</v>
      </c>
      <c r="E924" s="1196">
        <v>0</v>
      </c>
      <c r="F924" s="1196">
        <v>0</v>
      </c>
      <c r="G924" s="1196">
        <v>0</v>
      </c>
      <c r="H924" s="1197">
        <v>2</v>
      </c>
      <c r="I924" s="1197">
        <v>2</v>
      </c>
      <c r="J924" s="1198">
        <v>18</v>
      </c>
      <c r="K924" s="1206">
        <v>9</v>
      </c>
      <c r="L924" s="2137" t="s">
        <v>985</v>
      </c>
      <c r="M924" s="1006">
        <v>2321000</v>
      </c>
      <c r="N924" s="1006">
        <v>12255538.966560846</v>
      </c>
      <c r="O924" s="1200">
        <v>9555296.3080000002</v>
      </c>
    </row>
    <row r="925" spans="1:15" ht="15" customHeight="1" x14ac:dyDescent="0.2">
      <c r="A925" s="1009" t="s">
        <v>372</v>
      </c>
      <c r="B925" s="1598">
        <v>0</v>
      </c>
      <c r="C925" s="1196">
        <v>0</v>
      </c>
      <c r="D925" s="1196">
        <v>0</v>
      </c>
      <c r="E925" s="1196">
        <v>0</v>
      </c>
      <c r="F925" s="1196">
        <v>0</v>
      </c>
      <c r="G925" s="1196">
        <v>0</v>
      </c>
      <c r="H925" s="1197">
        <v>0</v>
      </c>
      <c r="I925" s="1197">
        <v>0</v>
      </c>
      <c r="J925" s="1198">
        <v>0</v>
      </c>
      <c r="K925" s="1198">
        <v>0</v>
      </c>
      <c r="L925" s="1199"/>
      <c r="M925" s="1006"/>
      <c r="N925" s="1588"/>
      <c r="O925" s="1589"/>
    </row>
    <row r="926" spans="1:15" ht="15" customHeight="1" x14ac:dyDescent="0.2">
      <c r="A926" s="1009" t="s">
        <v>373</v>
      </c>
      <c r="B926" s="1552">
        <v>0</v>
      </c>
      <c r="C926" s="1196">
        <v>0</v>
      </c>
      <c r="D926" s="1196">
        <v>0</v>
      </c>
      <c r="E926" s="1196">
        <v>0</v>
      </c>
      <c r="F926" s="1196">
        <v>0</v>
      </c>
      <c r="G926" s="1196">
        <v>0</v>
      </c>
      <c r="H926" s="1197">
        <v>0</v>
      </c>
      <c r="I926" s="1197">
        <v>0</v>
      </c>
      <c r="J926" s="1198">
        <v>0</v>
      </c>
      <c r="K926" s="1198">
        <v>0</v>
      </c>
      <c r="L926" s="1199"/>
      <c r="M926" s="1006"/>
      <c r="N926" s="1588"/>
      <c r="O926" s="1589"/>
    </row>
    <row r="927" spans="1:15" ht="15" customHeight="1" x14ac:dyDescent="0.2">
      <c r="A927" s="459" t="s">
        <v>937</v>
      </c>
      <c r="B927" s="1049">
        <v>314.5</v>
      </c>
      <c r="C927" s="1049">
        <v>40</v>
      </c>
      <c r="D927" s="1049">
        <v>1</v>
      </c>
      <c r="E927" s="1049">
        <v>5</v>
      </c>
      <c r="F927" s="1049">
        <v>12</v>
      </c>
      <c r="G927" s="1049">
        <v>3</v>
      </c>
      <c r="H927" s="1049">
        <v>293.5</v>
      </c>
      <c r="I927" s="1049">
        <v>337.5</v>
      </c>
      <c r="J927" s="1201">
        <v>1711.3</v>
      </c>
      <c r="K927" s="1201">
        <v>5.8306643952299826</v>
      </c>
      <c r="L927" s="1203"/>
      <c r="M927" s="1043"/>
      <c r="N927" s="460"/>
      <c r="O927" s="461"/>
    </row>
    <row r="928" spans="1:15" ht="15" customHeight="1" x14ac:dyDescent="0.2">
      <c r="A928" s="1009" t="s">
        <v>375</v>
      </c>
      <c r="B928" s="1598">
        <v>194.75</v>
      </c>
      <c r="C928" s="1196">
        <v>23</v>
      </c>
      <c r="D928" s="1196">
        <v>0</v>
      </c>
      <c r="E928" s="1196">
        <v>0</v>
      </c>
      <c r="F928" s="1196">
        <v>0</v>
      </c>
      <c r="G928" s="1196">
        <v>0</v>
      </c>
      <c r="H928" s="1197">
        <v>194.75</v>
      </c>
      <c r="I928" s="1197">
        <v>217.75</v>
      </c>
      <c r="J928" s="1198">
        <v>1168.5</v>
      </c>
      <c r="K928" s="1206">
        <v>6</v>
      </c>
      <c r="L928" s="2137" t="s">
        <v>985</v>
      </c>
      <c r="M928" s="1006">
        <v>2321000</v>
      </c>
      <c r="N928" s="1006">
        <v>12255538.966560846</v>
      </c>
      <c r="O928" s="1200">
        <v>9555296.3080000002</v>
      </c>
    </row>
    <row r="929" spans="1:15" ht="15" customHeight="1" x14ac:dyDescent="0.2">
      <c r="A929" s="1009" t="s">
        <v>376</v>
      </c>
      <c r="B929" s="1598">
        <v>92</v>
      </c>
      <c r="C929" s="1196">
        <v>12</v>
      </c>
      <c r="D929" s="1196">
        <v>0</v>
      </c>
      <c r="E929" s="1196">
        <v>5</v>
      </c>
      <c r="F929" s="1196">
        <v>10</v>
      </c>
      <c r="G929" s="1196">
        <v>0</v>
      </c>
      <c r="H929" s="1197">
        <v>77</v>
      </c>
      <c r="I929" s="1197">
        <v>89</v>
      </c>
      <c r="J929" s="1198">
        <v>385</v>
      </c>
      <c r="K929" s="1206">
        <v>5</v>
      </c>
      <c r="L929" s="2137" t="s">
        <v>985</v>
      </c>
      <c r="M929" s="1006">
        <v>2321000</v>
      </c>
      <c r="N929" s="1006">
        <v>12255538.966560846</v>
      </c>
      <c r="O929" s="1200">
        <v>9555296.3080000002</v>
      </c>
    </row>
    <row r="930" spans="1:15" ht="15" customHeight="1" x14ac:dyDescent="0.2">
      <c r="A930" s="1009" t="s">
        <v>377</v>
      </c>
      <c r="B930" s="1598">
        <v>15.75</v>
      </c>
      <c r="C930" s="1196">
        <v>3</v>
      </c>
      <c r="D930" s="1196">
        <v>1</v>
      </c>
      <c r="E930" s="1196">
        <v>0</v>
      </c>
      <c r="F930" s="1196">
        <v>2</v>
      </c>
      <c r="G930" s="1196">
        <v>3</v>
      </c>
      <c r="H930" s="1197">
        <v>9.75</v>
      </c>
      <c r="I930" s="1197">
        <v>16.75</v>
      </c>
      <c r="J930" s="1198">
        <v>78</v>
      </c>
      <c r="K930" s="1206">
        <v>8</v>
      </c>
      <c r="L930" s="2137" t="s">
        <v>985</v>
      </c>
      <c r="M930" s="1006">
        <v>2321000</v>
      </c>
      <c r="N930" s="1006">
        <v>12255538.966560846</v>
      </c>
      <c r="O930" s="1200">
        <v>9555296.3080000002</v>
      </c>
    </row>
    <row r="931" spans="1:15" ht="15" customHeight="1" x14ac:dyDescent="0.2">
      <c r="A931" s="1009" t="s">
        <v>378</v>
      </c>
      <c r="B931" s="1598">
        <v>6</v>
      </c>
      <c r="C931" s="1196">
        <v>2</v>
      </c>
      <c r="D931" s="1196">
        <v>0</v>
      </c>
      <c r="E931" s="1196">
        <v>0</v>
      </c>
      <c r="F931" s="1196">
        <v>0</v>
      </c>
      <c r="G931" s="1196">
        <v>0</v>
      </c>
      <c r="H931" s="1197">
        <v>6</v>
      </c>
      <c r="I931" s="1197">
        <v>8</v>
      </c>
      <c r="J931" s="1198">
        <v>43.8</v>
      </c>
      <c r="K931" s="1206">
        <v>7.3</v>
      </c>
      <c r="L931" s="2137" t="s">
        <v>985</v>
      </c>
      <c r="M931" s="1006">
        <v>2321000</v>
      </c>
      <c r="N931" s="1006">
        <v>12255538.966560846</v>
      </c>
      <c r="O931" s="1200">
        <v>9555296.3080000002</v>
      </c>
    </row>
    <row r="932" spans="1:15" ht="15" customHeight="1" x14ac:dyDescent="0.2">
      <c r="A932" s="1009" t="s">
        <v>379</v>
      </c>
      <c r="B932" s="1598">
        <v>6</v>
      </c>
      <c r="C932" s="1196">
        <v>0</v>
      </c>
      <c r="D932" s="1196">
        <v>0</v>
      </c>
      <c r="E932" s="1196">
        <v>0</v>
      </c>
      <c r="F932" s="1196">
        <v>0</v>
      </c>
      <c r="G932" s="1196">
        <v>0</v>
      </c>
      <c r="H932" s="1197">
        <v>6</v>
      </c>
      <c r="I932" s="1197">
        <v>6</v>
      </c>
      <c r="J932" s="1198">
        <v>36</v>
      </c>
      <c r="K932" s="1206">
        <v>6</v>
      </c>
      <c r="L932" s="2137" t="s">
        <v>985</v>
      </c>
      <c r="M932" s="1006">
        <v>2321000</v>
      </c>
      <c r="N932" s="1006">
        <v>12255538.966560846</v>
      </c>
      <c r="O932" s="1200">
        <v>9555296.3080000002</v>
      </c>
    </row>
    <row r="933" spans="1:15" ht="15" customHeight="1" x14ac:dyDescent="0.2">
      <c r="A933" s="1205" t="s">
        <v>380</v>
      </c>
      <c r="B933" s="1049">
        <v>572</v>
      </c>
      <c r="C933" s="1049">
        <v>80</v>
      </c>
      <c r="D933" s="1049">
        <v>0</v>
      </c>
      <c r="E933" s="1049">
        <v>6.8</v>
      </c>
      <c r="F933" s="1049">
        <v>36</v>
      </c>
      <c r="G933" s="1049">
        <v>0</v>
      </c>
      <c r="H933" s="1049">
        <v>529.20000000000005</v>
      </c>
      <c r="I933" s="1049">
        <v>609.20000000000005</v>
      </c>
      <c r="J933" s="1201">
        <v>4696.2</v>
      </c>
      <c r="K933" s="1201">
        <v>8.874149659863944</v>
      </c>
      <c r="L933" s="1203"/>
      <c r="M933" s="1043"/>
      <c r="N933" s="460"/>
      <c r="O933" s="461"/>
    </row>
    <row r="934" spans="1:15" ht="15" customHeight="1" x14ac:dyDescent="0.2">
      <c r="A934" s="1009" t="s">
        <v>381</v>
      </c>
      <c r="B934" s="1598">
        <v>260</v>
      </c>
      <c r="C934" s="1196">
        <v>30</v>
      </c>
      <c r="D934" s="1196">
        <v>0</v>
      </c>
      <c r="E934" s="1196">
        <v>0</v>
      </c>
      <c r="F934" s="1196">
        <v>3</v>
      </c>
      <c r="G934" s="1196">
        <v>0</v>
      </c>
      <c r="H934" s="1197">
        <v>257</v>
      </c>
      <c r="I934" s="1197">
        <v>287</v>
      </c>
      <c r="J934" s="1198">
        <v>2313</v>
      </c>
      <c r="K934" s="1206">
        <v>9</v>
      </c>
      <c r="L934" s="2137" t="s">
        <v>985</v>
      </c>
      <c r="M934" s="1006">
        <v>2321000</v>
      </c>
      <c r="N934" s="1006">
        <v>12255538.966560846</v>
      </c>
      <c r="O934" s="1200">
        <v>9555296.3080000002</v>
      </c>
    </row>
    <row r="935" spans="1:15" ht="15" customHeight="1" x14ac:dyDescent="0.2">
      <c r="A935" s="1009" t="s">
        <v>382</v>
      </c>
      <c r="B935" s="1598">
        <v>22</v>
      </c>
      <c r="C935" s="1196">
        <v>0</v>
      </c>
      <c r="D935" s="1196">
        <v>0</v>
      </c>
      <c r="E935" s="1196">
        <v>1.8</v>
      </c>
      <c r="F935" s="1196">
        <v>1</v>
      </c>
      <c r="G935" s="1196">
        <v>0</v>
      </c>
      <c r="H935" s="1197">
        <v>19.2</v>
      </c>
      <c r="I935" s="1197">
        <v>19.2</v>
      </c>
      <c r="J935" s="1198">
        <v>153.6</v>
      </c>
      <c r="K935" s="1206">
        <v>8</v>
      </c>
      <c r="L935" s="2137" t="s">
        <v>985</v>
      </c>
      <c r="M935" s="1006">
        <v>2321000</v>
      </c>
      <c r="N935" s="1006">
        <v>12255538.966560846</v>
      </c>
      <c r="O935" s="1200">
        <v>9555296.3080000002</v>
      </c>
    </row>
    <row r="936" spans="1:15" ht="15" customHeight="1" x14ac:dyDescent="0.2">
      <c r="A936" s="1009" t="s">
        <v>383</v>
      </c>
      <c r="B936" s="1598">
        <v>3</v>
      </c>
      <c r="C936" s="1196">
        <v>7</v>
      </c>
      <c r="D936" s="1196">
        <v>0</v>
      </c>
      <c r="E936" s="1196">
        <v>0</v>
      </c>
      <c r="F936" s="1196">
        <v>0</v>
      </c>
      <c r="G936" s="1196">
        <v>0</v>
      </c>
      <c r="H936" s="1197">
        <v>3</v>
      </c>
      <c r="I936" s="1197">
        <v>10</v>
      </c>
      <c r="J936" s="1198">
        <v>18</v>
      </c>
      <c r="K936" s="1206">
        <v>6</v>
      </c>
      <c r="L936" s="2137" t="s">
        <v>985</v>
      </c>
      <c r="M936" s="1006">
        <v>2321000</v>
      </c>
      <c r="N936" s="1006">
        <v>12255538.966560846</v>
      </c>
      <c r="O936" s="1200">
        <v>9555296.3080000002</v>
      </c>
    </row>
    <row r="937" spans="1:15" ht="15" customHeight="1" x14ac:dyDescent="0.2">
      <c r="A937" s="1009" t="s">
        <v>384</v>
      </c>
      <c r="B937" s="1598">
        <v>123</v>
      </c>
      <c r="C937" s="1196">
        <v>36</v>
      </c>
      <c r="D937" s="1196">
        <v>0</v>
      </c>
      <c r="E937" s="1196">
        <v>4</v>
      </c>
      <c r="F937" s="1196">
        <v>31</v>
      </c>
      <c r="G937" s="1196">
        <v>0</v>
      </c>
      <c r="H937" s="1197">
        <v>88</v>
      </c>
      <c r="I937" s="1197">
        <v>124</v>
      </c>
      <c r="J937" s="1198">
        <v>809.59999999999991</v>
      </c>
      <c r="K937" s="1206">
        <v>9.1999999999999993</v>
      </c>
      <c r="L937" s="2137" t="s">
        <v>985</v>
      </c>
      <c r="M937" s="1006">
        <v>2321000</v>
      </c>
      <c r="N937" s="1006">
        <v>12255538.966560846</v>
      </c>
      <c r="O937" s="1200">
        <v>9555296.3080000002</v>
      </c>
    </row>
    <row r="938" spans="1:15" ht="15" customHeight="1" x14ac:dyDescent="0.2">
      <c r="A938" s="1009" t="s">
        <v>385</v>
      </c>
      <c r="B938" s="1598">
        <v>21</v>
      </c>
      <c r="C938" s="1196">
        <v>1.5</v>
      </c>
      <c r="D938" s="1196">
        <v>0</v>
      </c>
      <c r="E938" s="1196">
        <v>0</v>
      </c>
      <c r="F938" s="1196">
        <v>0</v>
      </c>
      <c r="G938" s="1196">
        <v>0</v>
      </c>
      <c r="H938" s="1197">
        <v>21</v>
      </c>
      <c r="I938" s="1197">
        <v>22.5</v>
      </c>
      <c r="J938" s="1198">
        <v>168</v>
      </c>
      <c r="K938" s="1206">
        <v>8</v>
      </c>
      <c r="L938" s="2137" t="s">
        <v>985</v>
      </c>
      <c r="M938" s="1006">
        <v>2321000</v>
      </c>
      <c r="N938" s="1006">
        <v>12255538.966560846</v>
      </c>
      <c r="O938" s="1200">
        <v>9555296.3080000002</v>
      </c>
    </row>
    <row r="939" spans="1:15" ht="15" customHeight="1" x14ac:dyDescent="0.2">
      <c r="A939" s="1009" t="s">
        <v>386</v>
      </c>
      <c r="B939" s="1598">
        <v>26</v>
      </c>
      <c r="C939" s="1196">
        <v>3</v>
      </c>
      <c r="D939" s="1196">
        <v>0</v>
      </c>
      <c r="E939" s="1196">
        <v>1</v>
      </c>
      <c r="F939" s="1196">
        <v>1</v>
      </c>
      <c r="G939" s="1196">
        <v>0</v>
      </c>
      <c r="H939" s="1197">
        <v>24</v>
      </c>
      <c r="I939" s="1197">
        <v>27</v>
      </c>
      <c r="J939" s="1198">
        <v>216</v>
      </c>
      <c r="K939" s="1206">
        <v>9</v>
      </c>
      <c r="L939" s="2137" t="s">
        <v>985</v>
      </c>
      <c r="M939" s="1006">
        <v>2321000</v>
      </c>
      <c r="N939" s="1006">
        <v>12255538.966560846</v>
      </c>
      <c r="O939" s="1200">
        <v>9555296.3080000002</v>
      </c>
    </row>
    <row r="940" spans="1:15" ht="15" customHeight="1" x14ac:dyDescent="0.2">
      <c r="A940" s="1009" t="s">
        <v>387</v>
      </c>
      <c r="B940" s="1598">
        <v>103</v>
      </c>
      <c r="C940" s="1196">
        <v>0</v>
      </c>
      <c r="D940" s="1196">
        <v>0</v>
      </c>
      <c r="E940" s="1196">
        <v>0</v>
      </c>
      <c r="F940" s="1196">
        <v>0</v>
      </c>
      <c r="G940" s="1196">
        <v>0</v>
      </c>
      <c r="H940" s="1197">
        <v>103</v>
      </c>
      <c r="I940" s="1197">
        <v>103</v>
      </c>
      <c r="J940" s="1198">
        <v>927</v>
      </c>
      <c r="K940" s="1206">
        <v>9</v>
      </c>
      <c r="L940" s="2137" t="s">
        <v>985</v>
      </c>
      <c r="M940" s="1006">
        <v>2321000</v>
      </c>
      <c r="N940" s="1006">
        <v>12255538.966560846</v>
      </c>
      <c r="O940" s="1200">
        <v>9555296.3080000002</v>
      </c>
    </row>
    <row r="941" spans="1:15" ht="15" customHeight="1" x14ac:dyDescent="0.2">
      <c r="A941" s="1009" t="s">
        <v>388</v>
      </c>
      <c r="B941" s="1598">
        <v>14</v>
      </c>
      <c r="C941" s="1196">
        <v>2.5</v>
      </c>
      <c r="D941" s="1196">
        <v>0</v>
      </c>
      <c r="E941" s="1196">
        <v>0</v>
      </c>
      <c r="F941" s="1196">
        <v>0</v>
      </c>
      <c r="G941" s="1196">
        <v>0</v>
      </c>
      <c r="H941" s="1197">
        <v>14</v>
      </c>
      <c r="I941" s="1197">
        <v>16.5</v>
      </c>
      <c r="J941" s="1198">
        <v>91</v>
      </c>
      <c r="K941" s="1206">
        <v>6.5</v>
      </c>
      <c r="L941" s="2137" t="s">
        <v>985</v>
      </c>
      <c r="M941" s="1006">
        <v>2321000</v>
      </c>
      <c r="N941" s="1006">
        <v>12255538.966560846</v>
      </c>
      <c r="O941" s="1200">
        <v>9555296.3080000002</v>
      </c>
    </row>
    <row r="942" spans="1:15" ht="15" customHeight="1" x14ac:dyDescent="0.2">
      <c r="A942" s="1205" t="s">
        <v>389</v>
      </c>
      <c r="B942" s="1049">
        <v>1075.3</v>
      </c>
      <c r="C942" s="1049">
        <v>60.5</v>
      </c>
      <c r="D942" s="1049">
        <v>17</v>
      </c>
      <c r="E942" s="1049">
        <v>6</v>
      </c>
      <c r="F942" s="1049">
        <v>161</v>
      </c>
      <c r="G942" s="1049">
        <v>24</v>
      </c>
      <c r="H942" s="1049">
        <v>867.3</v>
      </c>
      <c r="I942" s="1049">
        <v>968.8</v>
      </c>
      <c r="J942" s="1201">
        <v>5649.1</v>
      </c>
      <c r="K942" s="1201">
        <v>6.5134324916407245</v>
      </c>
      <c r="L942" s="1203"/>
      <c r="M942" s="1043"/>
      <c r="N942" s="460"/>
      <c r="O942" s="461"/>
    </row>
    <row r="943" spans="1:15" ht="15" customHeight="1" x14ac:dyDescent="0.2">
      <c r="A943" s="1009" t="s">
        <v>390</v>
      </c>
      <c r="B943" s="1598">
        <v>363.3</v>
      </c>
      <c r="C943" s="1196">
        <v>0</v>
      </c>
      <c r="D943" s="1196">
        <v>0</v>
      </c>
      <c r="E943" s="1196">
        <v>0</v>
      </c>
      <c r="F943" s="1196">
        <v>93</v>
      </c>
      <c r="G943" s="1196">
        <v>0</v>
      </c>
      <c r="H943" s="1197">
        <v>270.3</v>
      </c>
      <c r="I943" s="1197">
        <v>270.3</v>
      </c>
      <c r="J943" s="1198">
        <v>1892.1000000000001</v>
      </c>
      <c r="K943" s="1206">
        <v>7</v>
      </c>
      <c r="L943" s="2137" t="s">
        <v>985</v>
      </c>
      <c r="M943" s="1006">
        <v>2321000</v>
      </c>
      <c r="N943" s="1006">
        <v>12255538.966560846</v>
      </c>
      <c r="O943" s="1200">
        <v>9555296.3080000002</v>
      </c>
    </row>
    <row r="944" spans="1:15" ht="15" customHeight="1" x14ac:dyDescent="0.2">
      <c r="A944" s="1009" t="s">
        <v>391</v>
      </c>
      <c r="B944" s="1598">
        <v>310.5</v>
      </c>
      <c r="C944" s="1196">
        <v>10</v>
      </c>
      <c r="D944" s="1196">
        <v>0</v>
      </c>
      <c r="E944" s="1196">
        <v>0</v>
      </c>
      <c r="F944" s="1196">
        <v>0</v>
      </c>
      <c r="G944" s="1196">
        <v>10</v>
      </c>
      <c r="H944" s="1197">
        <v>300.5</v>
      </c>
      <c r="I944" s="1197">
        <v>320.5</v>
      </c>
      <c r="J944" s="1198">
        <v>1803</v>
      </c>
      <c r="K944" s="1206">
        <v>6</v>
      </c>
      <c r="L944" s="2137" t="s">
        <v>985</v>
      </c>
      <c r="M944" s="1006">
        <v>2321000</v>
      </c>
      <c r="N944" s="1006">
        <v>12255538.966560846</v>
      </c>
      <c r="O944" s="1200">
        <v>9555296.3080000002</v>
      </c>
    </row>
    <row r="945" spans="1:15" ht="15" customHeight="1" x14ac:dyDescent="0.2">
      <c r="A945" s="1009" t="s">
        <v>392</v>
      </c>
      <c r="B945" s="1598">
        <v>3.5</v>
      </c>
      <c r="C945" s="1196">
        <v>0.5</v>
      </c>
      <c r="D945" s="1196">
        <v>0</v>
      </c>
      <c r="E945" s="1196">
        <v>0</v>
      </c>
      <c r="F945" s="1196">
        <v>0</v>
      </c>
      <c r="G945" s="1196">
        <v>1</v>
      </c>
      <c r="H945" s="1197">
        <v>2.5</v>
      </c>
      <c r="I945" s="1197">
        <v>4</v>
      </c>
      <c r="J945" s="1198">
        <v>15</v>
      </c>
      <c r="K945" s="1206">
        <v>6</v>
      </c>
      <c r="L945" s="2137" t="s">
        <v>985</v>
      </c>
      <c r="M945" s="1006">
        <v>2321000</v>
      </c>
      <c r="N945" s="1006">
        <v>12255538.966560846</v>
      </c>
      <c r="O945" s="1200">
        <v>9555296.3080000002</v>
      </c>
    </row>
    <row r="946" spans="1:15" ht="15" customHeight="1" x14ac:dyDescent="0.2">
      <c r="A946" s="1009" t="s">
        <v>393</v>
      </c>
      <c r="B946" s="1598">
        <v>120</v>
      </c>
      <c r="C946" s="1196">
        <v>10</v>
      </c>
      <c r="D946" s="1196">
        <v>0</v>
      </c>
      <c r="E946" s="1196">
        <v>0</v>
      </c>
      <c r="F946" s="1196">
        <v>50</v>
      </c>
      <c r="G946" s="1196">
        <v>10</v>
      </c>
      <c r="H946" s="1197">
        <v>60</v>
      </c>
      <c r="I946" s="1197">
        <v>80</v>
      </c>
      <c r="J946" s="1198">
        <v>360</v>
      </c>
      <c r="K946" s="1206">
        <v>6</v>
      </c>
      <c r="L946" s="2137" t="s">
        <v>985</v>
      </c>
      <c r="M946" s="1006">
        <v>2321000</v>
      </c>
      <c r="N946" s="1006">
        <v>12255538.966560846</v>
      </c>
      <c r="O946" s="1200">
        <v>9555296.3080000002</v>
      </c>
    </row>
    <row r="947" spans="1:15" ht="15" customHeight="1" x14ac:dyDescent="0.2">
      <c r="A947" s="1009" t="s">
        <v>394</v>
      </c>
      <c r="B947" s="1598">
        <v>61</v>
      </c>
      <c r="C947" s="1196">
        <v>3</v>
      </c>
      <c r="D947" s="1196">
        <v>0</v>
      </c>
      <c r="E947" s="1196">
        <v>0</v>
      </c>
      <c r="F947" s="1196">
        <v>10</v>
      </c>
      <c r="G947" s="1196">
        <v>0</v>
      </c>
      <c r="H947" s="1197">
        <v>51</v>
      </c>
      <c r="I947" s="1197">
        <v>54</v>
      </c>
      <c r="J947" s="1198">
        <v>408</v>
      </c>
      <c r="K947" s="1206">
        <v>8</v>
      </c>
      <c r="L947" s="2137" t="s">
        <v>985</v>
      </c>
      <c r="M947" s="1006">
        <v>2321000</v>
      </c>
      <c r="N947" s="1006">
        <v>12255538.966560846</v>
      </c>
      <c r="O947" s="1200">
        <v>9555296.3080000002</v>
      </c>
    </row>
    <row r="948" spans="1:15" ht="15" customHeight="1" x14ac:dyDescent="0.2">
      <c r="A948" s="1009" t="s">
        <v>395</v>
      </c>
      <c r="B948" s="1598">
        <v>38</v>
      </c>
      <c r="C948" s="1196">
        <v>20</v>
      </c>
      <c r="D948" s="1196">
        <v>0</v>
      </c>
      <c r="E948" s="1196">
        <v>0</v>
      </c>
      <c r="F948" s="1196">
        <v>0</v>
      </c>
      <c r="G948" s="1196">
        <v>0</v>
      </c>
      <c r="H948" s="1197">
        <v>38</v>
      </c>
      <c r="I948" s="1197">
        <v>58</v>
      </c>
      <c r="J948" s="1198">
        <v>266</v>
      </c>
      <c r="K948" s="1206">
        <v>7</v>
      </c>
      <c r="L948" s="2137" t="s">
        <v>985</v>
      </c>
      <c r="M948" s="1006">
        <v>2321000</v>
      </c>
      <c r="N948" s="1006">
        <v>12255538.966560846</v>
      </c>
      <c r="O948" s="1200">
        <v>9555296.3080000002</v>
      </c>
    </row>
    <row r="949" spans="1:15" ht="15" customHeight="1" x14ac:dyDescent="0.2">
      <c r="A949" s="1009" t="s">
        <v>396</v>
      </c>
      <c r="B949" s="1598">
        <v>40</v>
      </c>
      <c r="C949" s="1196">
        <v>8</v>
      </c>
      <c r="D949" s="1196">
        <v>4</v>
      </c>
      <c r="E949" s="1196">
        <v>2</v>
      </c>
      <c r="F949" s="1196">
        <v>3</v>
      </c>
      <c r="G949" s="1196">
        <v>3</v>
      </c>
      <c r="H949" s="1197">
        <v>28</v>
      </c>
      <c r="I949" s="1197">
        <v>43</v>
      </c>
      <c r="J949" s="1198">
        <v>56</v>
      </c>
      <c r="K949" s="1206">
        <v>2</v>
      </c>
      <c r="L949" s="2137" t="s">
        <v>985</v>
      </c>
      <c r="M949" s="1006">
        <v>2321000</v>
      </c>
      <c r="N949" s="1006">
        <v>12255538.966560846</v>
      </c>
      <c r="O949" s="1200">
        <v>9555296.3080000002</v>
      </c>
    </row>
    <row r="950" spans="1:15" ht="15" customHeight="1" x14ac:dyDescent="0.2">
      <c r="A950" s="1009" t="s">
        <v>938</v>
      </c>
      <c r="B950" s="1598">
        <v>122</v>
      </c>
      <c r="C950" s="1196">
        <v>9</v>
      </c>
      <c r="D950" s="1196">
        <v>13</v>
      </c>
      <c r="E950" s="1196">
        <v>2</v>
      </c>
      <c r="F950" s="1196">
        <v>5</v>
      </c>
      <c r="G950" s="1196">
        <v>0</v>
      </c>
      <c r="H950" s="1197">
        <v>102</v>
      </c>
      <c r="I950" s="1197">
        <v>124</v>
      </c>
      <c r="J950" s="1198">
        <v>714</v>
      </c>
      <c r="K950" s="1206">
        <v>7</v>
      </c>
      <c r="L950" s="2137" t="s">
        <v>985</v>
      </c>
      <c r="M950" s="1006">
        <v>2321000</v>
      </c>
      <c r="N950" s="1006">
        <v>12255538.966560846</v>
      </c>
      <c r="O950" s="1200">
        <v>9555296.3080000002</v>
      </c>
    </row>
    <row r="951" spans="1:15" ht="15" customHeight="1" thickBot="1" x14ac:dyDescent="0.25">
      <c r="A951" s="1190" t="s">
        <v>398</v>
      </c>
      <c r="B951" s="1597">
        <v>17</v>
      </c>
      <c r="C951" s="1191">
        <v>0</v>
      </c>
      <c r="D951" s="1191">
        <v>0</v>
      </c>
      <c r="E951" s="1191">
        <v>2</v>
      </c>
      <c r="F951" s="1191">
        <v>0</v>
      </c>
      <c r="G951" s="1196">
        <v>0</v>
      </c>
      <c r="H951" s="1197">
        <v>15</v>
      </c>
      <c r="I951" s="1197">
        <v>15</v>
      </c>
      <c r="J951" s="1581">
        <v>135</v>
      </c>
      <c r="K951" s="1796">
        <v>9</v>
      </c>
      <c r="L951" s="2137" t="s">
        <v>985</v>
      </c>
      <c r="M951" s="1006">
        <v>2321000</v>
      </c>
      <c r="N951" s="1006">
        <v>12255538.966560846</v>
      </c>
      <c r="O951" s="1200">
        <v>9555296.3080000002</v>
      </c>
    </row>
    <row r="952" spans="1:15" ht="15" customHeight="1" thickBot="1" x14ac:dyDescent="0.25">
      <c r="A952" s="430" t="s">
        <v>939</v>
      </c>
      <c r="B952" s="1181">
        <v>2574.1</v>
      </c>
      <c r="C952" s="1181">
        <v>304.5</v>
      </c>
      <c r="D952" s="1181">
        <v>92</v>
      </c>
      <c r="E952" s="1181">
        <v>52.8</v>
      </c>
      <c r="F952" s="1181">
        <v>292.8</v>
      </c>
      <c r="G952" s="1181">
        <v>74</v>
      </c>
      <c r="H952" s="1181">
        <v>2062.5</v>
      </c>
      <c r="I952" s="1181">
        <v>2533</v>
      </c>
      <c r="J952" s="1182">
        <v>14219.1</v>
      </c>
      <c r="K952" s="1182">
        <v>6.8941090909090912</v>
      </c>
      <c r="L952" s="1580" t="s">
        <v>985</v>
      </c>
      <c r="M952" s="1184">
        <v>2320999.9999999995</v>
      </c>
      <c r="N952" s="1184">
        <v>12255538.966560848</v>
      </c>
      <c r="O952" s="536">
        <v>9555296.3079999983</v>
      </c>
    </row>
    <row r="953" spans="1:15" x14ac:dyDescent="0.2">
      <c r="A953" s="7" t="s">
        <v>1904</v>
      </c>
      <c r="B953" s="246"/>
      <c r="C953" s="246"/>
      <c r="D953" s="246"/>
      <c r="E953" s="246"/>
      <c r="F953" s="246"/>
      <c r="G953" s="246"/>
      <c r="H953" s="249"/>
      <c r="I953" s="249"/>
      <c r="J953" s="249"/>
      <c r="K953" s="257"/>
      <c r="L953" s="258"/>
      <c r="M953" s="259"/>
      <c r="N953" s="259"/>
      <c r="O953" s="259"/>
    </row>
    <row r="954" spans="1:15" x14ac:dyDescent="0.2">
      <c r="A954" s="42"/>
      <c r="B954" s="246"/>
      <c r="C954" s="246"/>
      <c r="D954" s="246"/>
      <c r="E954" s="246"/>
      <c r="F954" s="246"/>
      <c r="G954" s="246"/>
      <c r="H954" s="249"/>
      <c r="I954" s="249"/>
      <c r="J954" s="249"/>
      <c r="K954" s="257"/>
      <c r="L954" s="258"/>
      <c r="M954" s="259"/>
      <c r="N954" s="259"/>
      <c r="O954" s="259"/>
    </row>
    <row r="955" spans="1:15" x14ac:dyDescent="0.2">
      <c r="A955" s="42"/>
      <c r="B955" s="246"/>
      <c r="C955" s="246"/>
      <c r="D955" s="246"/>
      <c r="E955" s="246"/>
      <c r="F955" s="246"/>
      <c r="G955" s="246"/>
      <c r="H955" s="249"/>
      <c r="I955" s="249"/>
      <c r="J955" s="249"/>
      <c r="K955" s="257"/>
      <c r="L955" s="258"/>
      <c r="M955" s="259"/>
      <c r="N955" s="259"/>
      <c r="O955" s="259"/>
    </row>
    <row r="956" spans="1:15" ht="15" x14ac:dyDescent="0.25">
      <c r="A956" s="3054" t="s">
        <v>1930</v>
      </c>
      <c r="B956" s="3054"/>
      <c r="C956" s="3054"/>
      <c r="D956" s="3054"/>
      <c r="E956" s="3054"/>
      <c r="F956" s="3054"/>
      <c r="G956" s="3054"/>
      <c r="H956" s="3054"/>
      <c r="I956" s="3054"/>
      <c r="J956" s="3054"/>
      <c r="K956" s="3054"/>
      <c r="L956" s="3054"/>
      <c r="M956" s="3054"/>
      <c r="N956" s="3054"/>
      <c r="O956" s="3054"/>
    </row>
    <row r="957" spans="1:15" x14ac:dyDescent="0.2">
      <c r="A957" s="247"/>
      <c r="B957" s="247"/>
      <c r="C957" s="246"/>
      <c r="D957" s="246"/>
      <c r="E957" s="246"/>
      <c r="F957" s="246"/>
      <c r="G957" s="246"/>
      <c r="H957" s="249"/>
      <c r="I957" s="249"/>
      <c r="J957" s="249"/>
      <c r="K957" s="257"/>
      <c r="L957" s="258"/>
      <c r="M957" s="259"/>
      <c r="N957" s="259"/>
      <c r="O957" s="259"/>
    </row>
    <row r="958" spans="1:15" ht="13.5" thickBot="1" x14ac:dyDescent="0.25">
      <c r="A958" s="247" t="s">
        <v>947</v>
      </c>
      <c r="B958" s="247"/>
      <c r="C958" s="246"/>
      <c r="D958" s="246"/>
      <c r="E958" s="246"/>
      <c r="F958" s="246"/>
      <c r="G958" s="246"/>
      <c r="H958" s="249"/>
      <c r="I958" s="249"/>
      <c r="J958" s="249"/>
      <c r="K958" s="257"/>
      <c r="L958" s="258"/>
      <c r="M958" s="259"/>
      <c r="N958" s="259"/>
      <c r="O958" s="259"/>
    </row>
    <row r="959" spans="1:15" ht="15" customHeight="1" x14ac:dyDescent="0.2">
      <c r="A959" s="3055" t="s">
        <v>334</v>
      </c>
      <c r="B959" s="3058" t="s">
        <v>1931</v>
      </c>
      <c r="C959" s="3059"/>
      <c r="D959" s="3059"/>
      <c r="E959" s="3059"/>
      <c r="F959" s="3059"/>
      <c r="G959" s="3059"/>
      <c r="H959" s="3059"/>
      <c r="I959" s="3059"/>
      <c r="J959" s="3059"/>
      <c r="K959" s="3059"/>
      <c r="L959" s="3059"/>
      <c r="M959" s="3059"/>
      <c r="N959" s="3059"/>
      <c r="O959" s="3060"/>
    </row>
    <row r="960" spans="1:15" ht="15" customHeight="1" x14ac:dyDescent="0.2">
      <c r="A960" s="3056"/>
      <c r="B960" s="3061" t="s">
        <v>198</v>
      </c>
      <c r="C960" s="3061"/>
      <c r="D960" s="3061"/>
      <c r="E960" s="3061"/>
      <c r="F960" s="3061"/>
      <c r="G960" s="3061"/>
      <c r="H960" s="3061"/>
      <c r="I960" s="3061"/>
      <c r="J960" s="2319"/>
      <c r="K960" s="2319" t="s">
        <v>910</v>
      </c>
      <c r="L960" s="2319"/>
      <c r="M960" s="1172" t="s">
        <v>443</v>
      </c>
      <c r="N960" s="1172" t="s">
        <v>916</v>
      </c>
      <c r="O960" s="1177" t="s">
        <v>916</v>
      </c>
    </row>
    <row r="961" spans="1:15" ht="15" customHeight="1" x14ac:dyDescent="0.2">
      <c r="A961" s="3056"/>
      <c r="B961" s="2319" t="s">
        <v>439</v>
      </c>
      <c r="C961" s="2319"/>
      <c r="D961" s="3052" t="s">
        <v>1873</v>
      </c>
      <c r="E961" s="2319"/>
      <c r="F961" s="2319"/>
      <c r="G961" s="2319" t="s">
        <v>917</v>
      </c>
      <c r="H961" s="2319"/>
      <c r="I961" s="2319" t="s">
        <v>439</v>
      </c>
      <c r="J961" s="2350" t="s">
        <v>918</v>
      </c>
      <c r="K961" s="2350" t="s">
        <v>848</v>
      </c>
      <c r="L961" s="2350" t="s">
        <v>336</v>
      </c>
      <c r="M961" s="1173" t="s">
        <v>919</v>
      </c>
      <c r="N961" s="1173" t="s">
        <v>920</v>
      </c>
      <c r="O961" s="1178" t="s">
        <v>919</v>
      </c>
    </row>
    <row r="962" spans="1:15" ht="15" customHeight="1" x14ac:dyDescent="0.2">
      <c r="A962" s="3056"/>
      <c r="B962" s="2350" t="s">
        <v>922</v>
      </c>
      <c r="C962" s="2350" t="s">
        <v>924</v>
      </c>
      <c r="D962" s="3053"/>
      <c r="E962" s="2350" t="s">
        <v>873</v>
      </c>
      <c r="F962" s="2350" t="s">
        <v>923</v>
      </c>
      <c r="G962" s="2350" t="s">
        <v>925</v>
      </c>
      <c r="H962" s="2350" t="s">
        <v>842</v>
      </c>
      <c r="I962" s="2350" t="s">
        <v>841</v>
      </c>
      <c r="J962" s="2350" t="s">
        <v>926</v>
      </c>
      <c r="K962" s="2350" t="s">
        <v>927</v>
      </c>
      <c r="L962" s="2350" t="s">
        <v>342</v>
      </c>
      <c r="M962" s="1173" t="s">
        <v>928</v>
      </c>
      <c r="N962" s="1173" t="s">
        <v>929</v>
      </c>
      <c r="O962" s="1178" t="s">
        <v>930</v>
      </c>
    </row>
    <row r="963" spans="1:15" ht="15" customHeight="1" thickBot="1" x14ac:dyDescent="0.25">
      <c r="A963" s="3057"/>
      <c r="B963" s="1985">
        <v>44196</v>
      </c>
      <c r="C963" s="2351">
        <v>2021</v>
      </c>
      <c r="D963" s="2351">
        <v>2021</v>
      </c>
      <c r="E963" s="2351">
        <v>2021</v>
      </c>
      <c r="F963" s="2351">
        <v>2021</v>
      </c>
      <c r="G963" s="2351" t="s">
        <v>931</v>
      </c>
      <c r="H963" s="1176">
        <v>2021</v>
      </c>
      <c r="I963" s="1985">
        <v>44561</v>
      </c>
      <c r="J963" s="1985" t="s">
        <v>1932</v>
      </c>
      <c r="K963" s="1985" t="s">
        <v>1932</v>
      </c>
      <c r="L963" s="2351" t="s">
        <v>447</v>
      </c>
      <c r="M963" s="1175" t="s">
        <v>932</v>
      </c>
      <c r="N963" s="1175" t="s">
        <v>933</v>
      </c>
      <c r="O963" s="1179" t="s">
        <v>933</v>
      </c>
    </row>
    <row r="964" spans="1:15" ht="15" customHeight="1" x14ac:dyDescent="0.2">
      <c r="A964" s="1185" t="s">
        <v>358</v>
      </c>
      <c r="B964" s="1180">
        <v>169.2</v>
      </c>
      <c r="C964" s="1180">
        <v>100</v>
      </c>
      <c r="D964" s="1180">
        <v>1</v>
      </c>
      <c r="E964" s="1180">
        <v>0.5</v>
      </c>
      <c r="F964" s="1180">
        <v>0</v>
      </c>
      <c r="G964" s="1180">
        <v>42</v>
      </c>
      <c r="H964" s="1180">
        <v>125.7</v>
      </c>
      <c r="I964" s="1180">
        <v>268.7</v>
      </c>
      <c r="J964" s="1186">
        <v>1716.08</v>
      </c>
      <c r="K964" s="1590">
        <v>13.652187748607796</v>
      </c>
      <c r="L964" s="404"/>
      <c r="M964" s="1188"/>
      <c r="N964" s="1188"/>
      <c r="O964" s="1189"/>
    </row>
    <row r="965" spans="1:15" ht="15" customHeight="1" x14ac:dyDescent="0.2">
      <c r="A965" s="1009" t="s">
        <v>359</v>
      </c>
      <c r="B965" s="262">
        <v>17</v>
      </c>
      <c r="C965" s="1196">
        <v>13</v>
      </c>
      <c r="D965" s="1196">
        <v>0</v>
      </c>
      <c r="E965" s="1196">
        <v>0</v>
      </c>
      <c r="F965" s="1196">
        <v>0</v>
      </c>
      <c r="G965" s="1196">
        <v>1</v>
      </c>
      <c r="H965" s="1197">
        <v>16</v>
      </c>
      <c r="I965" s="1197">
        <v>30</v>
      </c>
      <c r="J965" s="1198">
        <v>193.28</v>
      </c>
      <c r="K965" s="1206">
        <v>12.08</v>
      </c>
      <c r="L965" s="2137" t="s">
        <v>985</v>
      </c>
      <c r="M965" s="2073">
        <v>1335000</v>
      </c>
      <c r="N965" s="1006">
        <v>11087263.818444446</v>
      </c>
      <c r="O965" s="1200">
        <v>9872194.5600000005</v>
      </c>
    </row>
    <row r="966" spans="1:15" ht="15" customHeight="1" x14ac:dyDescent="0.2">
      <c r="A966" s="1009" t="s">
        <v>360</v>
      </c>
      <c r="B966" s="262">
        <v>27.7</v>
      </c>
      <c r="C966" s="1196">
        <v>6</v>
      </c>
      <c r="D966" s="1196">
        <v>0</v>
      </c>
      <c r="E966" s="1196">
        <v>0</v>
      </c>
      <c r="F966" s="1196">
        <v>0</v>
      </c>
      <c r="G966" s="1196">
        <v>4</v>
      </c>
      <c r="H966" s="1197">
        <v>23.700000000000003</v>
      </c>
      <c r="I966" s="1197">
        <v>33.700000000000003</v>
      </c>
      <c r="J966" s="1198">
        <v>319.95000000000005</v>
      </c>
      <c r="K966" s="1206">
        <v>13.5</v>
      </c>
      <c r="L966" s="2137" t="s">
        <v>985</v>
      </c>
      <c r="M966" s="2073">
        <v>1335000</v>
      </c>
      <c r="N966" s="1006">
        <v>11087263.818444446</v>
      </c>
      <c r="O966" s="1200">
        <v>9872194.5600000005</v>
      </c>
    </row>
    <row r="967" spans="1:15" ht="15" customHeight="1" x14ac:dyDescent="0.2">
      <c r="A967" s="1009" t="s">
        <v>361</v>
      </c>
      <c r="B967" s="1552">
        <v>6.5</v>
      </c>
      <c r="C967" s="1196">
        <v>2</v>
      </c>
      <c r="D967" s="1196">
        <v>0</v>
      </c>
      <c r="E967" s="1196">
        <v>0</v>
      </c>
      <c r="F967" s="1196">
        <v>0</v>
      </c>
      <c r="G967" s="1196">
        <v>2</v>
      </c>
      <c r="H967" s="1197">
        <v>4.5</v>
      </c>
      <c r="I967" s="1197">
        <v>8.5</v>
      </c>
      <c r="J967" s="1198">
        <v>45</v>
      </c>
      <c r="K967" s="1206">
        <v>10</v>
      </c>
      <c r="L967" s="2137" t="s">
        <v>985</v>
      </c>
      <c r="M967" s="2073">
        <v>1335000</v>
      </c>
      <c r="N967" s="1006">
        <v>11087263.818444446</v>
      </c>
      <c r="O967" s="1200">
        <v>9872194.5600000005</v>
      </c>
    </row>
    <row r="968" spans="1:15" ht="15" customHeight="1" x14ac:dyDescent="0.2">
      <c r="A968" s="1009" t="s">
        <v>362</v>
      </c>
      <c r="B968" s="1552">
        <v>0</v>
      </c>
      <c r="C968" s="1196">
        <v>0</v>
      </c>
      <c r="D968" s="1196">
        <v>0</v>
      </c>
      <c r="E968" s="1196">
        <v>0</v>
      </c>
      <c r="F968" s="1196">
        <v>0</v>
      </c>
      <c r="G968" s="1196"/>
      <c r="H968" s="1197">
        <v>0</v>
      </c>
      <c r="I968" s="1197">
        <v>0</v>
      </c>
      <c r="J968" s="1198">
        <v>0</v>
      </c>
      <c r="K968" s="1206">
        <v>0</v>
      </c>
      <c r="L968" s="1199"/>
      <c r="M968" s="1006"/>
      <c r="N968" s="1006"/>
      <c r="O968" s="1200"/>
    </row>
    <row r="969" spans="1:15" ht="15" customHeight="1" x14ac:dyDescent="0.2">
      <c r="A969" s="1009" t="s">
        <v>363</v>
      </c>
      <c r="B969" s="1552">
        <v>43</v>
      </c>
      <c r="C969" s="1196">
        <v>66</v>
      </c>
      <c r="D969" s="1196">
        <v>0</v>
      </c>
      <c r="E969" s="1196">
        <v>0</v>
      </c>
      <c r="F969" s="1196">
        <v>0</v>
      </c>
      <c r="G969" s="1196">
        <v>15</v>
      </c>
      <c r="H969" s="1197">
        <v>28</v>
      </c>
      <c r="I969" s="1197">
        <v>109</v>
      </c>
      <c r="J969" s="1198">
        <v>504</v>
      </c>
      <c r="K969" s="1206">
        <v>18</v>
      </c>
      <c r="L969" s="2137" t="s">
        <v>985</v>
      </c>
      <c r="M969" s="2073">
        <v>1335000</v>
      </c>
      <c r="N969" s="1006">
        <v>11087263.818444446</v>
      </c>
      <c r="O969" s="1200">
        <v>9872194.5600000005</v>
      </c>
    </row>
    <row r="970" spans="1:15" ht="15" customHeight="1" x14ac:dyDescent="0.2">
      <c r="A970" s="1009" t="s">
        <v>364</v>
      </c>
      <c r="B970" s="1552">
        <v>0</v>
      </c>
      <c r="C970" s="1196">
        <v>5</v>
      </c>
      <c r="D970" s="1196">
        <v>0</v>
      </c>
      <c r="E970" s="1196">
        <v>0</v>
      </c>
      <c r="F970" s="1196">
        <v>0</v>
      </c>
      <c r="G970" s="1196"/>
      <c r="H970" s="1197">
        <v>0</v>
      </c>
      <c r="I970" s="1197">
        <v>5</v>
      </c>
      <c r="J970" s="1198">
        <v>0</v>
      </c>
      <c r="K970" s="1206">
        <v>0</v>
      </c>
      <c r="L970" s="1199"/>
      <c r="M970" s="1006"/>
      <c r="N970" s="1006">
        <v>11087263.818444446</v>
      </c>
      <c r="O970" s="1200"/>
    </row>
    <row r="971" spans="1:15" ht="15" customHeight="1" x14ac:dyDescent="0.2">
      <c r="A971" s="1009" t="s">
        <v>934</v>
      </c>
      <c r="B971" s="1552">
        <v>6</v>
      </c>
      <c r="C971" s="1196">
        <v>0</v>
      </c>
      <c r="D971" s="1196">
        <v>0</v>
      </c>
      <c r="E971" s="1196">
        <v>0</v>
      </c>
      <c r="F971" s="1196">
        <v>0</v>
      </c>
      <c r="G971" s="1196">
        <v>0</v>
      </c>
      <c r="H971" s="1197">
        <v>6</v>
      </c>
      <c r="I971" s="1197">
        <v>6</v>
      </c>
      <c r="J971" s="1198">
        <v>72</v>
      </c>
      <c r="K971" s="1206">
        <v>12</v>
      </c>
      <c r="L971" s="2137" t="s">
        <v>985</v>
      </c>
      <c r="M971" s="2073">
        <v>1335000</v>
      </c>
      <c r="N971" s="1006">
        <v>11087263.818444446</v>
      </c>
      <c r="O971" s="1200">
        <v>9872194.5600000005</v>
      </c>
    </row>
    <row r="972" spans="1:15" ht="15" customHeight="1" x14ac:dyDescent="0.2">
      <c r="A972" s="1009" t="s">
        <v>366</v>
      </c>
      <c r="B972" s="1552">
        <v>0</v>
      </c>
      <c r="C972" s="1196">
        <v>0</v>
      </c>
      <c r="D972" s="1196">
        <v>0</v>
      </c>
      <c r="E972" s="1196">
        <v>0</v>
      </c>
      <c r="F972" s="1196">
        <v>0</v>
      </c>
      <c r="G972" s="1196"/>
      <c r="H972" s="1197">
        <v>0</v>
      </c>
      <c r="I972" s="1197">
        <v>0</v>
      </c>
      <c r="J972" s="1198">
        <v>0</v>
      </c>
      <c r="K972" s="1206">
        <v>0</v>
      </c>
      <c r="L972" s="1199"/>
      <c r="M972" s="1006"/>
      <c r="N972" s="1006"/>
      <c r="O972" s="1200"/>
    </row>
    <row r="973" spans="1:15" ht="15" customHeight="1" x14ac:dyDescent="0.2">
      <c r="A973" s="1009" t="s">
        <v>935</v>
      </c>
      <c r="B973" s="1552">
        <v>2</v>
      </c>
      <c r="C973" s="1196">
        <v>2</v>
      </c>
      <c r="D973" s="1196">
        <v>1</v>
      </c>
      <c r="E973" s="1196">
        <v>0</v>
      </c>
      <c r="F973" s="1196">
        <v>0</v>
      </c>
      <c r="G973" s="1196">
        <v>1</v>
      </c>
      <c r="H973" s="1197">
        <v>0</v>
      </c>
      <c r="I973" s="1197">
        <v>4</v>
      </c>
      <c r="J973" s="1198">
        <v>0</v>
      </c>
      <c r="K973" s="1206">
        <v>12.5</v>
      </c>
      <c r="L973" s="2137" t="s">
        <v>985</v>
      </c>
      <c r="M973" s="2073">
        <v>1335000</v>
      </c>
      <c r="N973" s="1006">
        <v>11087263.818444446</v>
      </c>
      <c r="O973" s="1200">
        <v>9872194.5600000005</v>
      </c>
    </row>
    <row r="974" spans="1:15" ht="15" customHeight="1" x14ac:dyDescent="0.2">
      <c r="A974" s="1009" t="s">
        <v>368</v>
      </c>
      <c r="B974" s="1552">
        <v>6</v>
      </c>
      <c r="C974" s="1196">
        <v>0</v>
      </c>
      <c r="D974" s="1196">
        <v>0</v>
      </c>
      <c r="E974" s="1196">
        <v>0</v>
      </c>
      <c r="F974" s="1196">
        <v>0</v>
      </c>
      <c r="G974" s="1196">
        <v>0</v>
      </c>
      <c r="H974" s="1197">
        <v>6</v>
      </c>
      <c r="I974" s="1197">
        <v>6</v>
      </c>
      <c r="J974" s="1198">
        <v>78</v>
      </c>
      <c r="K974" s="1206">
        <v>13</v>
      </c>
      <c r="L974" s="2137" t="s">
        <v>985</v>
      </c>
      <c r="M974" s="2073">
        <v>1335000</v>
      </c>
      <c r="N974" s="1006">
        <v>11087263.818444446</v>
      </c>
      <c r="O974" s="1200">
        <v>9872194.5600000005</v>
      </c>
    </row>
    <row r="975" spans="1:15" ht="15" customHeight="1" x14ac:dyDescent="0.2">
      <c r="A975" s="1009" t="s">
        <v>369</v>
      </c>
      <c r="B975" s="1552">
        <v>0</v>
      </c>
      <c r="C975" s="1196">
        <v>1</v>
      </c>
      <c r="D975" s="1196">
        <v>0</v>
      </c>
      <c r="E975" s="1196">
        <v>0</v>
      </c>
      <c r="F975" s="1196">
        <v>0</v>
      </c>
      <c r="G975" s="1196">
        <v>0</v>
      </c>
      <c r="H975" s="1197">
        <v>0</v>
      </c>
      <c r="I975" s="1197">
        <v>1</v>
      </c>
      <c r="J975" s="1198">
        <v>0</v>
      </c>
      <c r="K975" s="1206">
        <v>0</v>
      </c>
      <c r="L975" s="1199"/>
      <c r="M975" s="1006"/>
      <c r="N975" s="1006">
        <v>11087263.818444446</v>
      </c>
      <c r="O975" s="1200"/>
    </row>
    <row r="976" spans="1:15" ht="15" customHeight="1" x14ac:dyDescent="0.2">
      <c r="A976" s="1009" t="s">
        <v>936</v>
      </c>
      <c r="B976" s="1552">
        <v>37</v>
      </c>
      <c r="C976" s="1196">
        <v>1</v>
      </c>
      <c r="D976" s="1196">
        <v>0</v>
      </c>
      <c r="E976" s="1196">
        <v>0</v>
      </c>
      <c r="F976" s="1196">
        <v>0</v>
      </c>
      <c r="G976" s="1196">
        <v>0</v>
      </c>
      <c r="H976" s="1197">
        <v>37</v>
      </c>
      <c r="I976" s="1197">
        <v>38</v>
      </c>
      <c r="J976" s="1198">
        <v>444</v>
      </c>
      <c r="K976" s="1206">
        <v>12</v>
      </c>
      <c r="L976" s="2137" t="s">
        <v>985</v>
      </c>
      <c r="M976" s="2073">
        <v>1335000</v>
      </c>
      <c r="N976" s="1006">
        <v>11087263.818444446</v>
      </c>
      <c r="O976" s="1200">
        <v>9872194.5600000005</v>
      </c>
    </row>
    <row r="977" spans="1:15" ht="15" customHeight="1" x14ac:dyDescent="0.2">
      <c r="A977" s="1009" t="s">
        <v>371</v>
      </c>
      <c r="B977" s="1003">
        <v>0</v>
      </c>
      <c r="C977" s="1196">
        <v>0</v>
      </c>
      <c r="D977" s="1196">
        <v>0</v>
      </c>
      <c r="E977" s="1196">
        <v>0</v>
      </c>
      <c r="F977" s="1196">
        <v>0</v>
      </c>
      <c r="G977" s="1196"/>
      <c r="H977" s="1197">
        <v>0</v>
      </c>
      <c r="I977" s="1197">
        <v>0</v>
      </c>
      <c r="J977" s="1198">
        <v>0</v>
      </c>
      <c r="K977" s="1206">
        <v>0</v>
      </c>
      <c r="L977" s="1199"/>
      <c r="M977" s="1006"/>
      <c r="N977" s="1588"/>
      <c r="O977" s="1589"/>
    </row>
    <row r="978" spans="1:15" ht="15" customHeight="1" x14ac:dyDescent="0.2">
      <c r="A978" s="1009" t="s">
        <v>372</v>
      </c>
      <c r="B978" s="1003">
        <v>24</v>
      </c>
      <c r="C978" s="1196">
        <v>4</v>
      </c>
      <c r="D978" s="1196">
        <v>0</v>
      </c>
      <c r="E978" s="1196">
        <v>0.5</v>
      </c>
      <c r="F978" s="1196">
        <v>0</v>
      </c>
      <c r="G978" s="1196">
        <v>19</v>
      </c>
      <c r="H978" s="1197">
        <v>4.5</v>
      </c>
      <c r="I978" s="1197">
        <v>27.5</v>
      </c>
      <c r="J978" s="1198">
        <v>59.85</v>
      </c>
      <c r="K978" s="1206">
        <v>13.3</v>
      </c>
      <c r="L978" s="2137" t="s">
        <v>985</v>
      </c>
      <c r="M978" s="2073">
        <v>1335000</v>
      </c>
      <c r="N978" s="1006">
        <v>11087263.818444446</v>
      </c>
      <c r="O978" s="1200">
        <v>9872194.5600000005</v>
      </c>
    </row>
    <row r="979" spans="1:15" ht="15" customHeight="1" x14ac:dyDescent="0.2">
      <c r="A979" s="1009" t="s">
        <v>373</v>
      </c>
      <c r="B979" s="1003">
        <v>0</v>
      </c>
      <c r="C979" s="1196">
        <v>0</v>
      </c>
      <c r="D979" s="1196">
        <v>0</v>
      </c>
      <c r="E979" s="1196">
        <v>0</v>
      </c>
      <c r="F979" s="1196">
        <v>0</v>
      </c>
      <c r="G979" s="1196">
        <v>0</v>
      </c>
      <c r="H979" s="1197">
        <v>0</v>
      </c>
      <c r="I979" s="1197">
        <v>0</v>
      </c>
      <c r="J979" s="1198">
        <v>0</v>
      </c>
      <c r="K979" s="1198">
        <v>0</v>
      </c>
      <c r="L979" s="1199"/>
      <c r="M979" s="1006"/>
      <c r="N979" s="1588"/>
      <c r="O979" s="1589"/>
    </row>
    <row r="980" spans="1:15" ht="15" customHeight="1" x14ac:dyDescent="0.2">
      <c r="A980" s="459" t="s">
        <v>937</v>
      </c>
      <c r="B980" s="1049">
        <v>22</v>
      </c>
      <c r="C980" s="1049">
        <v>4.5</v>
      </c>
      <c r="D980" s="1049">
        <v>0</v>
      </c>
      <c r="E980" s="1049">
        <v>0</v>
      </c>
      <c r="F980" s="1049">
        <v>0</v>
      </c>
      <c r="G980" s="1049">
        <v>2</v>
      </c>
      <c r="H980" s="1049">
        <v>20</v>
      </c>
      <c r="I980" s="1049">
        <v>26.5</v>
      </c>
      <c r="J980" s="1201">
        <v>268</v>
      </c>
      <c r="K980" s="1201">
        <v>13.4</v>
      </c>
      <c r="L980" s="1203"/>
      <c r="M980" s="1043"/>
      <c r="N980" s="460"/>
      <c r="O980" s="461"/>
    </row>
    <row r="981" spans="1:15" ht="15" customHeight="1" x14ac:dyDescent="0.2">
      <c r="A981" s="1009" t="s">
        <v>375</v>
      </c>
      <c r="B981" s="1003">
        <v>18</v>
      </c>
      <c r="C981" s="1196">
        <v>3.5</v>
      </c>
      <c r="D981" s="1196">
        <v>0</v>
      </c>
      <c r="E981" s="1196">
        <v>0</v>
      </c>
      <c r="F981" s="1196">
        <v>0</v>
      </c>
      <c r="G981" s="1196">
        <v>2</v>
      </c>
      <c r="H981" s="1197">
        <v>16</v>
      </c>
      <c r="I981" s="1197">
        <v>21.5</v>
      </c>
      <c r="J981" s="1198">
        <v>208</v>
      </c>
      <c r="K981" s="1206">
        <v>13</v>
      </c>
      <c r="L981" s="2137" t="s">
        <v>985</v>
      </c>
      <c r="M981" s="2073">
        <v>1335000</v>
      </c>
      <c r="N981" s="1006">
        <v>11087263.818444446</v>
      </c>
      <c r="O981" s="1200">
        <v>9872194.5600000005</v>
      </c>
    </row>
    <row r="982" spans="1:15" ht="15" customHeight="1" x14ac:dyDescent="0.2">
      <c r="A982" s="1009" t="s">
        <v>376</v>
      </c>
      <c r="B982" s="1003">
        <v>0</v>
      </c>
      <c r="C982" s="1196">
        <v>0</v>
      </c>
      <c r="D982" s="1196">
        <v>0</v>
      </c>
      <c r="E982" s="1196">
        <v>0</v>
      </c>
      <c r="F982" s="1196">
        <v>0</v>
      </c>
      <c r="G982" s="1196"/>
      <c r="H982" s="1197">
        <v>0</v>
      </c>
      <c r="I982" s="1197">
        <v>0</v>
      </c>
      <c r="J982" s="1198">
        <v>0</v>
      </c>
      <c r="K982" s="1206">
        <v>0</v>
      </c>
      <c r="L982" s="1199"/>
      <c r="M982" s="1006"/>
      <c r="N982" s="1588"/>
      <c r="O982" s="1589"/>
    </row>
    <row r="983" spans="1:15" ht="15" customHeight="1" x14ac:dyDescent="0.2">
      <c r="A983" s="1009" t="s">
        <v>377</v>
      </c>
      <c r="B983" s="1003">
        <v>4</v>
      </c>
      <c r="C983" s="1196">
        <v>1</v>
      </c>
      <c r="D983" s="1196">
        <v>0</v>
      </c>
      <c r="E983" s="1196">
        <v>0</v>
      </c>
      <c r="F983" s="1196">
        <v>0</v>
      </c>
      <c r="G983" s="1196">
        <v>0</v>
      </c>
      <c r="H983" s="1197">
        <v>4</v>
      </c>
      <c r="I983" s="1197">
        <v>5</v>
      </c>
      <c r="J983" s="1198">
        <v>60</v>
      </c>
      <c r="K983" s="1206">
        <v>15</v>
      </c>
      <c r="L983" s="2137" t="s">
        <v>985</v>
      </c>
      <c r="M983" s="2073">
        <v>1335000</v>
      </c>
      <c r="N983" s="1006">
        <v>11087263.818444446</v>
      </c>
      <c r="O983" s="1200">
        <v>9872194.5600000005</v>
      </c>
    </row>
    <row r="984" spans="1:15" ht="15" customHeight="1" x14ac:dyDescent="0.2">
      <c r="A984" s="1009" t="s">
        <v>378</v>
      </c>
      <c r="B984" s="1003">
        <v>0</v>
      </c>
      <c r="C984" s="1196">
        <v>0</v>
      </c>
      <c r="D984" s="1196">
        <v>0</v>
      </c>
      <c r="E984" s="1196">
        <v>0</v>
      </c>
      <c r="F984" s="1196">
        <v>0</v>
      </c>
      <c r="G984" s="1196"/>
      <c r="H984" s="1197">
        <v>0</v>
      </c>
      <c r="I984" s="1197">
        <v>0</v>
      </c>
      <c r="J984" s="1198">
        <v>0</v>
      </c>
      <c r="K984" s="1206">
        <v>0</v>
      </c>
      <c r="L984" s="1199"/>
      <c r="M984" s="1006"/>
      <c r="N984" s="1588"/>
      <c r="O984" s="1589"/>
    </row>
    <row r="985" spans="1:15" ht="15" customHeight="1" x14ac:dyDescent="0.2">
      <c r="A985" s="1009" t="s">
        <v>379</v>
      </c>
      <c r="B985" s="1003">
        <v>0</v>
      </c>
      <c r="C985" s="1196">
        <v>0</v>
      </c>
      <c r="D985" s="1196">
        <v>0</v>
      </c>
      <c r="E985" s="1196">
        <v>0</v>
      </c>
      <c r="F985" s="1196">
        <v>0</v>
      </c>
      <c r="G985" s="1196"/>
      <c r="H985" s="1197">
        <v>0</v>
      </c>
      <c r="I985" s="1197">
        <v>0</v>
      </c>
      <c r="J985" s="1198">
        <v>0</v>
      </c>
      <c r="K985" s="1198">
        <v>0</v>
      </c>
      <c r="L985" s="1199"/>
      <c r="M985" s="1006"/>
      <c r="N985" s="1006"/>
      <c r="O985" s="1200"/>
    </row>
    <row r="986" spans="1:15" ht="15" customHeight="1" x14ac:dyDescent="0.2">
      <c r="A986" s="1205" t="s">
        <v>380</v>
      </c>
      <c r="B986" s="1049">
        <v>107.5</v>
      </c>
      <c r="C986" s="1049">
        <v>16.5</v>
      </c>
      <c r="D986" s="1049">
        <v>0</v>
      </c>
      <c r="E986" s="1049">
        <v>0</v>
      </c>
      <c r="F986" s="1049">
        <v>0</v>
      </c>
      <c r="G986" s="1049">
        <v>13</v>
      </c>
      <c r="H986" s="1049">
        <v>94.5</v>
      </c>
      <c r="I986" s="1049">
        <v>124</v>
      </c>
      <c r="J986" s="1201">
        <v>1312.5</v>
      </c>
      <c r="K986" s="1201">
        <v>13.888888888888889</v>
      </c>
      <c r="L986" s="1203"/>
      <c r="M986" s="1043"/>
      <c r="N986" s="460"/>
      <c r="O986" s="461"/>
    </row>
    <row r="987" spans="1:15" ht="15" customHeight="1" x14ac:dyDescent="0.2">
      <c r="A987" s="1009" t="s">
        <v>381</v>
      </c>
      <c r="B987" s="1552">
        <v>11</v>
      </c>
      <c r="C987" s="1196">
        <v>1</v>
      </c>
      <c r="D987" s="1196">
        <v>0</v>
      </c>
      <c r="E987" s="1196">
        <v>0</v>
      </c>
      <c r="F987" s="1196">
        <v>0</v>
      </c>
      <c r="G987" s="1196">
        <v>1</v>
      </c>
      <c r="H987" s="1197">
        <v>10</v>
      </c>
      <c r="I987" s="1197">
        <v>12</v>
      </c>
      <c r="J987" s="1198">
        <v>140</v>
      </c>
      <c r="K987" s="1206">
        <v>14</v>
      </c>
      <c r="L987" s="2137" t="s">
        <v>985</v>
      </c>
      <c r="M987" s="2073">
        <v>1335000</v>
      </c>
      <c r="N987" s="1006">
        <v>11087263.818444446</v>
      </c>
      <c r="O987" s="1200">
        <v>9872194.5600000005</v>
      </c>
    </row>
    <row r="988" spans="1:15" ht="15" customHeight="1" x14ac:dyDescent="0.2">
      <c r="A988" s="1009" t="s">
        <v>382</v>
      </c>
      <c r="B988" s="1552">
        <v>0</v>
      </c>
      <c r="C988" s="1196">
        <v>0</v>
      </c>
      <c r="D988" s="1196">
        <v>0</v>
      </c>
      <c r="E988" s="1196">
        <v>0</v>
      </c>
      <c r="F988" s="1196">
        <v>0</v>
      </c>
      <c r="G988" s="1196">
        <v>0</v>
      </c>
      <c r="H988" s="1197">
        <v>0</v>
      </c>
      <c r="I988" s="1197">
        <v>0</v>
      </c>
      <c r="J988" s="1198">
        <v>0</v>
      </c>
      <c r="K988" s="1206"/>
      <c r="L988" s="2137"/>
      <c r="M988" s="1006"/>
      <c r="N988" s="1006"/>
      <c r="O988" s="1200"/>
    </row>
    <row r="989" spans="1:15" ht="15" customHeight="1" x14ac:dyDescent="0.2">
      <c r="A989" s="1009" t="s">
        <v>383</v>
      </c>
      <c r="B989" s="1552">
        <v>20</v>
      </c>
      <c r="C989" s="1196">
        <v>10</v>
      </c>
      <c r="D989" s="1196">
        <v>0</v>
      </c>
      <c r="E989" s="1196">
        <v>0</v>
      </c>
      <c r="F989" s="1196">
        <v>0</v>
      </c>
      <c r="G989" s="1196">
        <v>0</v>
      </c>
      <c r="H989" s="1197">
        <v>20</v>
      </c>
      <c r="I989" s="1197">
        <v>30</v>
      </c>
      <c r="J989" s="1198">
        <v>240</v>
      </c>
      <c r="K989" s="1206">
        <v>12</v>
      </c>
      <c r="L989" s="2137" t="s">
        <v>985</v>
      </c>
      <c r="M989" s="2073">
        <v>1335000</v>
      </c>
      <c r="N989" s="1006">
        <v>11087263.818444446</v>
      </c>
      <c r="O989" s="1200">
        <v>9872194.5600000005</v>
      </c>
    </row>
    <row r="990" spans="1:15" ht="15" customHeight="1" x14ac:dyDescent="0.2">
      <c r="A990" s="1009" t="s">
        <v>384</v>
      </c>
      <c r="B990" s="1552">
        <v>38</v>
      </c>
      <c r="C990" s="1196">
        <v>5</v>
      </c>
      <c r="D990" s="1196">
        <v>0</v>
      </c>
      <c r="E990" s="1196">
        <v>0</v>
      </c>
      <c r="F990" s="1196">
        <v>0</v>
      </c>
      <c r="G990" s="1196">
        <v>2</v>
      </c>
      <c r="H990" s="1197">
        <v>36</v>
      </c>
      <c r="I990" s="1197">
        <v>43</v>
      </c>
      <c r="J990" s="1198">
        <v>486</v>
      </c>
      <c r="K990" s="1206">
        <v>13.5</v>
      </c>
      <c r="L990" s="2137" t="s">
        <v>985</v>
      </c>
      <c r="M990" s="2073">
        <v>1335000</v>
      </c>
      <c r="N990" s="1006">
        <v>11087263.818444446</v>
      </c>
      <c r="O990" s="1200">
        <v>9872194.5600000005</v>
      </c>
    </row>
    <row r="991" spans="1:15" ht="15" customHeight="1" x14ac:dyDescent="0.2">
      <c r="A991" s="1009" t="s">
        <v>385</v>
      </c>
      <c r="B991" s="1552">
        <v>7</v>
      </c>
      <c r="C991" s="1196">
        <v>0</v>
      </c>
      <c r="D991" s="1196">
        <v>0</v>
      </c>
      <c r="E991" s="1196">
        <v>0</v>
      </c>
      <c r="F991" s="1196">
        <v>0</v>
      </c>
      <c r="G991" s="1196">
        <v>0</v>
      </c>
      <c r="H991" s="1197">
        <v>7</v>
      </c>
      <c r="I991" s="1197">
        <v>7</v>
      </c>
      <c r="J991" s="1198">
        <v>210</v>
      </c>
      <c r="K991" s="1206">
        <v>30</v>
      </c>
      <c r="L991" s="2137" t="s">
        <v>985</v>
      </c>
      <c r="M991" s="2073">
        <v>1335000</v>
      </c>
      <c r="N991" s="1006">
        <v>11087263.818444446</v>
      </c>
      <c r="O991" s="1200">
        <v>9872194.5600000005</v>
      </c>
    </row>
    <row r="992" spans="1:15" ht="15" customHeight="1" x14ac:dyDescent="0.2">
      <c r="A992" s="1009" t="s">
        <v>386</v>
      </c>
      <c r="B992" s="1552">
        <v>0</v>
      </c>
      <c r="C992" s="1196">
        <v>0</v>
      </c>
      <c r="D992" s="1196">
        <v>0</v>
      </c>
      <c r="E992" s="1196">
        <v>0</v>
      </c>
      <c r="F992" s="1196">
        <v>0</v>
      </c>
      <c r="G992" s="1196">
        <v>0</v>
      </c>
      <c r="H992" s="1197">
        <v>0</v>
      </c>
      <c r="I992" s="1197">
        <v>0</v>
      </c>
      <c r="J992" s="1198">
        <v>0</v>
      </c>
      <c r="K992" s="1206">
        <v>0</v>
      </c>
      <c r="L992" s="1199"/>
      <c r="M992" s="1006"/>
      <c r="N992" s="1588"/>
      <c r="O992" s="1589"/>
    </row>
    <row r="993" spans="1:15" ht="15" customHeight="1" x14ac:dyDescent="0.2">
      <c r="A993" s="1009" t="s">
        <v>387</v>
      </c>
      <c r="B993" s="1552">
        <v>0</v>
      </c>
      <c r="C993" s="1196">
        <v>0</v>
      </c>
      <c r="D993" s="1196">
        <v>0</v>
      </c>
      <c r="E993" s="1196">
        <v>0</v>
      </c>
      <c r="F993" s="1196">
        <v>0</v>
      </c>
      <c r="G993" s="1196">
        <v>0</v>
      </c>
      <c r="H993" s="1197">
        <v>0</v>
      </c>
      <c r="I993" s="1197">
        <v>0</v>
      </c>
      <c r="J993" s="1198">
        <v>0</v>
      </c>
      <c r="K993" s="1206">
        <v>0</v>
      </c>
      <c r="L993" s="1199"/>
      <c r="M993" s="1006"/>
      <c r="N993" s="1588"/>
      <c r="O993" s="1589"/>
    </row>
    <row r="994" spans="1:15" ht="15" customHeight="1" x14ac:dyDescent="0.2">
      <c r="A994" s="1009" t="s">
        <v>388</v>
      </c>
      <c r="B994" s="1003">
        <v>31.5</v>
      </c>
      <c r="C994" s="1196">
        <v>0.5</v>
      </c>
      <c r="D994" s="1196">
        <v>0</v>
      </c>
      <c r="E994" s="1196">
        <v>0</v>
      </c>
      <c r="F994" s="1196">
        <v>0</v>
      </c>
      <c r="G994" s="1196">
        <v>10</v>
      </c>
      <c r="H994" s="1197">
        <v>21.5</v>
      </c>
      <c r="I994" s="1197">
        <v>32</v>
      </c>
      <c r="J994" s="1198">
        <v>236.5</v>
      </c>
      <c r="K994" s="1206">
        <v>11</v>
      </c>
      <c r="L994" s="2137" t="s">
        <v>985</v>
      </c>
      <c r="M994" s="2073">
        <v>1335000</v>
      </c>
      <c r="N994" s="1006">
        <v>11087263.818444446</v>
      </c>
      <c r="O994" s="1200">
        <v>9872194.5600000005</v>
      </c>
    </row>
    <row r="995" spans="1:15" ht="15" customHeight="1" x14ac:dyDescent="0.2">
      <c r="A995" s="1205" t="s">
        <v>389</v>
      </c>
      <c r="B995" s="1049">
        <v>29</v>
      </c>
      <c r="C995" s="1049">
        <v>6</v>
      </c>
      <c r="D995" s="1049">
        <v>0</v>
      </c>
      <c r="E995" s="1049">
        <v>1</v>
      </c>
      <c r="F995" s="1049">
        <v>1</v>
      </c>
      <c r="G995" s="1049">
        <v>5.5</v>
      </c>
      <c r="H995" s="1049">
        <v>21.5</v>
      </c>
      <c r="I995" s="1049">
        <v>33</v>
      </c>
      <c r="J995" s="1201">
        <v>294.5</v>
      </c>
      <c r="K995" s="1201">
        <v>13.697674418604651</v>
      </c>
      <c r="L995" s="1203"/>
      <c r="M995" s="1043"/>
      <c r="N995" s="460"/>
      <c r="O995" s="461"/>
    </row>
    <row r="996" spans="1:15" ht="15" customHeight="1" x14ac:dyDescent="0.2">
      <c r="A996" s="1009" t="s">
        <v>390</v>
      </c>
      <c r="B996" s="1003">
        <v>0</v>
      </c>
      <c r="C996" s="1196">
        <v>0</v>
      </c>
      <c r="D996" s="1196">
        <v>0</v>
      </c>
      <c r="E996" s="1196">
        <v>0</v>
      </c>
      <c r="F996" s="1196">
        <v>0</v>
      </c>
      <c r="G996" s="1196">
        <v>0</v>
      </c>
      <c r="H996" s="1197">
        <v>0</v>
      </c>
      <c r="I996" s="1197">
        <v>0</v>
      </c>
      <c r="J996" s="1198">
        <v>0</v>
      </c>
      <c r="K996" s="1198">
        <v>0</v>
      </c>
      <c r="L996" s="1199"/>
      <c r="M996" s="1006"/>
      <c r="N996" s="1006"/>
      <c r="O996" s="1200"/>
    </row>
    <row r="997" spans="1:15" ht="15" customHeight="1" x14ac:dyDescent="0.2">
      <c r="A997" s="1009" t="s">
        <v>391</v>
      </c>
      <c r="B997" s="1003">
        <v>0</v>
      </c>
      <c r="C997" s="1196">
        <v>0</v>
      </c>
      <c r="D997" s="1196">
        <v>0</v>
      </c>
      <c r="E997" s="1196">
        <v>0</v>
      </c>
      <c r="F997" s="1196">
        <v>0</v>
      </c>
      <c r="G997" s="1196">
        <v>0</v>
      </c>
      <c r="H997" s="1197">
        <v>0</v>
      </c>
      <c r="I997" s="1197">
        <v>0</v>
      </c>
      <c r="J997" s="1198">
        <v>0</v>
      </c>
      <c r="K997" s="1198">
        <v>0</v>
      </c>
      <c r="L997" s="1199"/>
      <c r="M997" s="1006"/>
      <c r="N997" s="1588"/>
      <c r="O997" s="1589"/>
    </row>
    <row r="998" spans="1:15" ht="15" customHeight="1" x14ac:dyDescent="0.2">
      <c r="A998" s="1009" t="s">
        <v>392</v>
      </c>
      <c r="B998" s="1552">
        <v>24</v>
      </c>
      <c r="C998" s="1196">
        <v>1</v>
      </c>
      <c r="D998" s="1196">
        <v>0</v>
      </c>
      <c r="E998" s="1196">
        <v>0</v>
      </c>
      <c r="F998" s="1196">
        <v>0</v>
      </c>
      <c r="G998" s="1196">
        <v>5</v>
      </c>
      <c r="H998" s="1197">
        <v>19</v>
      </c>
      <c r="I998" s="1197">
        <v>25</v>
      </c>
      <c r="J998" s="1198">
        <v>266</v>
      </c>
      <c r="K998" s="1206">
        <v>14</v>
      </c>
      <c r="L998" s="2137" t="s">
        <v>985</v>
      </c>
      <c r="M998" s="2073">
        <v>1335000</v>
      </c>
      <c r="N998" s="1006">
        <v>11087263.818444446</v>
      </c>
      <c r="O998" s="1200">
        <v>9872194.5600000005</v>
      </c>
    </row>
    <row r="999" spans="1:15" ht="15" customHeight="1" x14ac:dyDescent="0.2">
      <c r="A999" s="1009" t="s">
        <v>393</v>
      </c>
      <c r="B999" s="1003">
        <v>2</v>
      </c>
      <c r="C999" s="1196">
        <v>0</v>
      </c>
      <c r="D999" s="1196">
        <v>0</v>
      </c>
      <c r="E999" s="1196">
        <v>0</v>
      </c>
      <c r="F999" s="1196">
        <v>0</v>
      </c>
      <c r="G999" s="1196">
        <v>0</v>
      </c>
      <c r="H999" s="1197">
        <v>2</v>
      </c>
      <c r="I999" s="1197">
        <v>2</v>
      </c>
      <c r="J999" s="1198">
        <v>24</v>
      </c>
      <c r="K999" s="1206">
        <v>12</v>
      </c>
      <c r="L999" s="2137" t="s">
        <v>985</v>
      </c>
      <c r="M999" s="2073">
        <v>1335000</v>
      </c>
      <c r="N999" s="1006">
        <v>11087263.818444446</v>
      </c>
      <c r="O999" s="1200">
        <v>9872194.5600000005</v>
      </c>
    </row>
    <row r="1000" spans="1:15" ht="15" customHeight="1" x14ac:dyDescent="0.2">
      <c r="A1000" s="1009" t="s">
        <v>394</v>
      </c>
      <c r="B1000" s="1003">
        <v>0</v>
      </c>
      <c r="C1000" s="1196">
        <v>0</v>
      </c>
      <c r="D1000" s="1196">
        <v>0</v>
      </c>
      <c r="E1000" s="1196">
        <v>0</v>
      </c>
      <c r="F1000" s="1196">
        <v>0</v>
      </c>
      <c r="G1000" s="1196">
        <v>0</v>
      </c>
      <c r="H1000" s="1197">
        <v>0</v>
      </c>
      <c r="I1000" s="1197">
        <v>0</v>
      </c>
      <c r="J1000" s="1198">
        <v>0</v>
      </c>
      <c r="K1000" s="1206">
        <v>0</v>
      </c>
      <c r="L1000" s="2137"/>
      <c r="M1000" s="2073"/>
      <c r="N1000" s="1006"/>
      <c r="O1000" s="1200"/>
    </row>
    <row r="1001" spans="1:15" ht="15" customHeight="1" x14ac:dyDescent="0.2">
      <c r="A1001" s="1009" t="s">
        <v>395</v>
      </c>
      <c r="B1001" s="1003">
        <v>0</v>
      </c>
      <c r="C1001" s="1196">
        <v>0</v>
      </c>
      <c r="D1001" s="1196">
        <v>0</v>
      </c>
      <c r="E1001" s="1196">
        <v>0</v>
      </c>
      <c r="F1001" s="1196">
        <v>0</v>
      </c>
      <c r="G1001" s="1196">
        <v>0</v>
      </c>
      <c r="H1001" s="1197">
        <v>0</v>
      </c>
      <c r="I1001" s="1197">
        <v>0</v>
      </c>
      <c r="J1001" s="1198">
        <v>0</v>
      </c>
      <c r="K1001" s="1206">
        <v>0</v>
      </c>
      <c r="L1001" s="1199"/>
      <c r="M1001" s="2073"/>
      <c r="N1001" s="1006"/>
      <c r="O1001" s="1200"/>
    </row>
    <row r="1002" spans="1:15" ht="15" customHeight="1" x14ac:dyDescent="0.2">
      <c r="A1002" s="1009" t="s">
        <v>396</v>
      </c>
      <c r="B1002" s="1003">
        <v>3</v>
      </c>
      <c r="C1002" s="1196">
        <v>5</v>
      </c>
      <c r="D1002" s="1196">
        <v>0</v>
      </c>
      <c r="E1002" s="1196">
        <v>1</v>
      </c>
      <c r="F1002" s="1196">
        <v>1</v>
      </c>
      <c r="G1002" s="1196">
        <v>0.5</v>
      </c>
      <c r="H1002" s="1197">
        <v>0.5</v>
      </c>
      <c r="I1002" s="1197">
        <v>6</v>
      </c>
      <c r="J1002" s="1198">
        <v>4.5</v>
      </c>
      <c r="K1002" s="1206">
        <v>9</v>
      </c>
      <c r="L1002" s="2137" t="s">
        <v>985</v>
      </c>
      <c r="M1002" s="2073">
        <v>1335000</v>
      </c>
      <c r="N1002" s="1006">
        <v>11087263.818444446</v>
      </c>
      <c r="O1002" s="1200">
        <v>9872194.5600000005</v>
      </c>
    </row>
    <row r="1003" spans="1:15" ht="15" customHeight="1" x14ac:dyDescent="0.2">
      <c r="A1003" s="1009" t="s">
        <v>938</v>
      </c>
      <c r="B1003" s="1003">
        <v>0</v>
      </c>
      <c r="C1003" s="1196">
        <v>0</v>
      </c>
      <c r="D1003" s="1196">
        <v>0</v>
      </c>
      <c r="E1003" s="1196">
        <v>0</v>
      </c>
      <c r="F1003" s="1196">
        <v>0</v>
      </c>
      <c r="G1003" s="1196">
        <v>0</v>
      </c>
      <c r="H1003" s="1197">
        <v>0</v>
      </c>
      <c r="I1003" s="1197">
        <v>0</v>
      </c>
      <c r="J1003" s="1198">
        <v>0</v>
      </c>
      <c r="K1003" s="1198">
        <v>0</v>
      </c>
      <c r="L1003" s="1199"/>
      <c r="M1003" s="1006"/>
      <c r="N1003" s="1006"/>
      <c r="O1003" s="1200"/>
    </row>
    <row r="1004" spans="1:15" ht="15" customHeight="1" thickBot="1" x14ac:dyDescent="0.25">
      <c r="A1004" s="1190" t="s">
        <v>398</v>
      </c>
      <c r="B1004" s="261">
        <v>0</v>
      </c>
      <c r="C1004" s="1191">
        <v>0</v>
      </c>
      <c r="D1004" s="1191">
        <v>0</v>
      </c>
      <c r="E1004" s="1191">
        <v>0</v>
      </c>
      <c r="F1004" s="1191">
        <v>0</v>
      </c>
      <c r="G1004" s="1191">
        <v>0</v>
      </c>
      <c r="H1004" s="1197">
        <v>0</v>
      </c>
      <c r="I1004" s="1197">
        <v>0</v>
      </c>
      <c r="J1004" s="1198">
        <v>0</v>
      </c>
      <c r="K1004" s="1192">
        <v>0</v>
      </c>
      <c r="L1004" s="1193"/>
      <c r="M1004" s="1194"/>
      <c r="N1004" s="1194"/>
      <c r="O1004" s="1195"/>
    </row>
    <row r="1005" spans="1:15" ht="15" customHeight="1" thickBot="1" x14ac:dyDescent="0.25">
      <c r="A1005" s="430" t="s">
        <v>939</v>
      </c>
      <c r="B1005" s="1181">
        <v>327.7</v>
      </c>
      <c r="C1005" s="1181">
        <v>127</v>
      </c>
      <c r="D1005" s="1181">
        <v>1</v>
      </c>
      <c r="E1005" s="1181">
        <v>1.5</v>
      </c>
      <c r="F1005" s="1181">
        <v>1</v>
      </c>
      <c r="G1005" s="1181">
        <v>62.5</v>
      </c>
      <c r="H1005" s="1181">
        <v>261.7</v>
      </c>
      <c r="I1005" s="1181">
        <v>452.2</v>
      </c>
      <c r="J1005" s="1182">
        <v>3591.08</v>
      </c>
      <c r="K1005" s="1182">
        <v>13.722124570118456</v>
      </c>
      <c r="L1005" s="1580" t="s">
        <v>985</v>
      </c>
      <c r="M1005" s="1184">
        <v>1335000.0000000002</v>
      </c>
      <c r="N1005" s="1184">
        <v>11087263.818444446</v>
      </c>
      <c r="O1005" s="536">
        <v>9872194.5600000024</v>
      </c>
    </row>
    <row r="1006" spans="1:15" x14ac:dyDescent="0.2">
      <c r="A1006" s="7" t="s">
        <v>1904</v>
      </c>
      <c r="B1006" s="246"/>
      <c r="C1006" s="246"/>
      <c r="D1006" s="246"/>
      <c r="E1006" s="246"/>
      <c r="F1006" s="246"/>
      <c r="G1006" s="246"/>
      <c r="H1006" s="249"/>
      <c r="I1006" s="249"/>
      <c r="J1006" s="249"/>
      <c r="K1006" s="257"/>
      <c r="L1006" s="258"/>
      <c r="M1006" s="259"/>
      <c r="N1006" s="259"/>
      <c r="O1006" s="259"/>
    </row>
    <row r="1007" spans="1:15" x14ac:dyDescent="0.2">
      <c r="A1007" s="42"/>
      <c r="B1007" s="246"/>
      <c r="C1007" s="246"/>
      <c r="D1007" s="246"/>
      <c r="E1007" s="246"/>
      <c r="F1007" s="246"/>
      <c r="G1007" s="246"/>
      <c r="H1007" s="249"/>
      <c r="I1007" s="249"/>
      <c r="J1007" s="249"/>
      <c r="K1007" s="257"/>
      <c r="L1007" s="258"/>
      <c r="M1007" s="259"/>
      <c r="N1007" s="259"/>
      <c r="O1007" s="259"/>
    </row>
    <row r="1008" spans="1:15" x14ac:dyDescent="0.2">
      <c r="A1008" s="42"/>
      <c r="B1008" s="246"/>
      <c r="C1008" s="246"/>
      <c r="D1008" s="246"/>
      <c r="E1008" s="246"/>
      <c r="F1008" s="246"/>
      <c r="G1008" s="246"/>
      <c r="H1008" s="249"/>
      <c r="I1008" s="249"/>
      <c r="J1008" s="249"/>
      <c r="K1008" s="257"/>
      <c r="L1008" s="258"/>
      <c r="M1008" s="259"/>
      <c r="N1008" s="259"/>
      <c r="O1008" s="259"/>
    </row>
    <row r="1009" spans="1:15" ht="15" x14ac:dyDescent="0.25">
      <c r="A1009" s="3054" t="s">
        <v>1930</v>
      </c>
      <c r="B1009" s="3054"/>
      <c r="C1009" s="3054"/>
      <c r="D1009" s="3054"/>
      <c r="E1009" s="3054"/>
      <c r="F1009" s="3054"/>
      <c r="G1009" s="3054"/>
      <c r="H1009" s="3054"/>
      <c r="I1009" s="3054"/>
      <c r="J1009" s="3054"/>
      <c r="K1009" s="3054"/>
      <c r="L1009" s="3054"/>
      <c r="M1009" s="3054"/>
      <c r="N1009" s="3054"/>
      <c r="O1009" s="3054"/>
    </row>
    <row r="1010" spans="1:15" x14ac:dyDescent="0.2">
      <c r="A1010" s="247"/>
      <c r="B1010" s="247"/>
      <c r="C1010" s="246"/>
      <c r="D1010" s="246"/>
      <c r="E1010" s="246"/>
      <c r="F1010" s="246"/>
      <c r="G1010" s="246"/>
      <c r="H1010" s="249"/>
      <c r="I1010" s="249"/>
      <c r="J1010" s="249"/>
      <c r="K1010" s="257"/>
      <c r="L1010" s="258"/>
      <c r="M1010" s="259"/>
      <c r="N1010" s="259"/>
      <c r="O1010" s="259"/>
    </row>
    <row r="1011" spans="1:15" ht="13.5" thickBot="1" x14ac:dyDescent="0.25">
      <c r="A1011" s="8" t="s">
        <v>1695</v>
      </c>
      <c r="B1011" s="247"/>
      <c r="C1011" s="246"/>
      <c r="D1011" s="246"/>
      <c r="E1011" s="246"/>
      <c r="F1011" s="246"/>
      <c r="G1011" s="246"/>
      <c r="H1011" s="249"/>
      <c r="I1011" s="249"/>
      <c r="J1011" s="249"/>
      <c r="K1011" s="249"/>
      <c r="L1011" s="250"/>
      <c r="M1011" s="246"/>
      <c r="N1011" s="246"/>
      <c r="O1011" s="246"/>
    </row>
    <row r="1012" spans="1:15" ht="15" customHeight="1" x14ac:dyDescent="0.2">
      <c r="A1012" s="3055" t="s">
        <v>334</v>
      </c>
      <c r="B1012" s="3058" t="s">
        <v>1931</v>
      </c>
      <c r="C1012" s="3059"/>
      <c r="D1012" s="3059"/>
      <c r="E1012" s="3059"/>
      <c r="F1012" s="3059"/>
      <c r="G1012" s="3059"/>
      <c r="H1012" s="3059"/>
      <c r="I1012" s="3059"/>
      <c r="J1012" s="3059"/>
      <c r="K1012" s="3059"/>
      <c r="L1012" s="3059"/>
      <c r="M1012" s="3059"/>
      <c r="N1012" s="3059"/>
      <c r="O1012" s="3060"/>
    </row>
    <row r="1013" spans="1:15" ht="15" customHeight="1" x14ac:dyDescent="0.2">
      <c r="A1013" s="3056"/>
      <c r="B1013" s="3061" t="s">
        <v>198</v>
      </c>
      <c r="C1013" s="3061"/>
      <c r="D1013" s="3061"/>
      <c r="E1013" s="3061"/>
      <c r="F1013" s="3061"/>
      <c r="G1013" s="3061"/>
      <c r="H1013" s="3061"/>
      <c r="I1013" s="3061"/>
      <c r="J1013" s="2319"/>
      <c r="K1013" s="2319" t="s">
        <v>910</v>
      </c>
      <c r="L1013" s="2319"/>
      <c r="M1013" s="1172" t="s">
        <v>443</v>
      </c>
      <c r="N1013" s="1172" t="s">
        <v>916</v>
      </c>
      <c r="O1013" s="1177" t="s">
        <v>916</v>
      </c>
    </row>
    <row r="1014" spans="1:15" ht="15" customHeight="1" x14ac:dyDescent="0.2">
      <c r="A1014" s="3056"/>
      <c r="B1014" s="2319" t="s">
        <v>439</v>
      </c>
      <c r="C1014" s="2319"/>
      <c r="D1014" s="3052" t="s">
        <v>1873</v>
      </c>
      <c r="E1014" s="2319"/>
      <c r="F1014" s="2319"/>
      <c r="G1014" s="2319" t="s">
        <v>917</v>
      </c>
      <c r="H1014" s="2319"/>
      <c r="I1014" s="2319" t="s">
        <v>439</v>
      </c>
      <c r="J1014" s="2350" t="s">
        <v>918</v>
      </c>
      <c r="K1014" s="2350" t="s">
        <v>848</v>
      </c>
      <c r="L1014" s="2350" t="s">
        <v>336</v>
      </c>
      <c r="M1014" s="1173" t="s">
        <v>919</v>
      </c>
      <c r="N1014" s="1173" t="s">
        <v>920</v>
      </c>
      <c r="O1014" s="1178" t="s">
        <v>919</v>
      </c>
    </row>
    <row r="1015" spans="1:15" ht="15" customHeight="1" x14ac:dyDescent="0.2">
      <c r="A1015" s="3056"/>
      <c r="B1015" s="2350" t="s">
        <v>922</v>
      </c>
      <c r="C1015" s="2350" t="s">
        <v>924</v>
      </c>
      <c r="D1015" s="3053"/>
      <c r="E1015" s="2350" t="s">
        <v>873</v>
      </c>
      <c r="F1015" s="2350" t="s">
        <v>923</v>
      </c>
      <c r="G1015" s="2350" t="s">
        <v>925</v>
      </c>
      <c r="H1015" s="2350" t="s">
        <v>842</v>
      </c>
      <c r="I1015" s="2350" t="s">
        <v>841</v>
      </c>
      <c r="J1015" s="2350" t="s">
        <v>926</v>
      </c>
      <c r="K1015" s="2350" t="s">
        <v>927</v>
      </c>
      <c r="L1015" s="2350" t="s">
        <v>342</v>
      </c>
      <c r="M1015" s="1173" t="s">
        <v>928</v>
      </c>
      <c r="N1015" s="1173" t="s">
        <v>929</v>
      </c>
      <c r="O1015" s="1178" t="s">
        <v>930</v>
      </c>
    </row>
    <row r="1016" spans="1:15" ht="15" customHeight="1" thickBot="1" x14ac:dyDescent="0.25">
      <c r="A1016" s="3057"/>
      <c r="B1016" s="1985">
        <v>44196</v>
      </c>
      <c r="C1016" s="2351">
        <v>2021</v>
      </c>
      <c r="D1016" s="2351">
        <v>2021</v>
      </c>
      <c r="E1016" s="2351">
        <v>2021</v>
      </c>
      <c r="F1016" s="2351">
        <v>2021</v>
      </c>
      <c r="G1016" s="2351" t="s">
        <v>931</v>
      </c>
      <c r="H1016" s="1176">
        <v>2021</v>
      </c>
      <c r="I1016" s="1985">
        <v>44561</v>
      </c>
      <c r="J1016" s="1985" t="s">
        <v>1932</v>
      </c>
      <c r="K1016" s="1985" t="s">
        <v>1932</v>
      </c>
      <c r="L1016" s="2351" t="s">
        <v>447</v>
      </c>
      <c r="M1016" s="1175" t="s">
        <v>932</v>
      </c>
      <c r="N1016" s="1175" t="s">
        <v>933</v>
      </c>
      <c r="O1016" s="1179" t="s">
        <v>933</v>
      </c>
    </row>
    <row r="1017" spans="1:15" ht="15" customHeight="1" x14ac:dyDescent="0.2">
      <c r="A1017" s="1185" t="s">
        <v>358</v>
      </c>
      <c r="B1017" s="1180">
        <v>351.8</v>
      </c>
      <c r="C1017" s="1180">
        <v>28</v>
      </c>
      <c r="D1017" s="1180">
        <v>17</v>
      </c>
      <c r="E1017" s="1180">
        <v>38</v>
      </c>
      <c r="F1017" s="1180">
        <v>42</v>
      </c>
      <c r="G1017" s="1180">
        <v>12</v>
      </c>
      <c r="H1017" s="1180">
        <v>242.8</v>
      </c>
      <c r="I1017" s="1180">
        <v>299.8</v>
      </c>
      <c r="J1017" s="1186">
        <v>1303.5150000000001</v>
      </c>
      <c r="K1017" s="1590">
        <v>5.3686779242174634</v>
      </c>
      <c r="L1017" s="404"/>
      <c r="M1017" s="1188"/>
      <c r="N1017" s="1188"/>
      <c r="O1017" s="1189"/>
    </row>
    <row r="1018" spans="1:15" ht="15" customHeight="1" x14ac:dyDescent="0.2">
      <c r="A1018" s="1009" t="s">
        <v>359</v>
      </c>
      <c r="B1018" s="1552">
        <v>25.5</v>
      </c>
      <c r="C1018" s="1196">
        <v>13</v>
      </c>
      <c r="D1018" s="1196">
        <v>4</v>
      </c>
      <c r="E1018" s="1196">
        <v>0</v>
      </c>
      <c r="F1018" s="1196">
        <v>6</v>
      </c>
      <c r="G1018" s="1196">
        <v>0</v>
      </c>
      <c r="H1018" s="1197">
        <v>15.5</v>
      </c>
      <c r="I1018" s="1197">
        <v>32.5</v>
      </c>
      <c r="J1018" s="1198">
        <v>87.575000000000003</v>
      </c>
      <c r="K1018" s="1206">
        <v>5.65</v>
      </c>
      <c r="L1018" s="2137" t="s">
        <v>985</v>
      </c>
      <c r="M1018" s="2171">
        <v>1822000</v>
      </c>
      <c r="N1018" s="1006">
        <v>17971997.995490909</v>
      </c>
      <c r="O1018" s="1200">
        <v>9223537.2814999986</v>
      </c>
    </row>
    <row r="1019" spans="1:15" ht="15" customHeight="1" x14ac:dyDescent="0.2">
      <c r="A1019" s="1009" t="s">
        <v>360</v>
      </c>
      <c r="B1019" s="1552">
        <v>0</v>
      </c>
      <c r="C1019" s="1196">
        <v>0</v>
      </c>
      <c r="D1019" s="1196">
        <v>0</v>
      </c>
      <c r="E1019" s="1196">
        <v>0</v>
      </c>
      <c r="F1019" s="1196">
        <v>0</v>
      </c>
      <c r="G1019" s="1196">
        <v>0</v>
      </c>
      <c r="H1019" s="1197">
        <v>0</v>
      </c>
      <c r="I1019" s="1197">
        <v>0</v>
      </c>
      <c r="J1019" s="1198">
        <v>0</v>
      </c>
      <c r="K1019" s="1206">
        <v>0</v>
      </c>
      <c r="L1019" s="1199"/>
      <c r="M1019" s="2028"/>
      <c r="N1019" s="1006"/>
      <c r="O1019" s="1200"/>
    </row>
    <row r="1020" spans="1:15" ht="15" customHeight="1" x14ac:dyDescent="0.2">
      <c r="A1020" s="1009" t="s">
        <v>361</v>
      </c>
      <c r="B1020" s="1552">
        <v>165.5</v>
      </c>
      <c r="C1020" s="1196">
        <v>0</v>
      </c>
      <c r="D1020" s="1196">
        <v>1</v>
      </c>
      <c r="E1020" s="1196">
        <v>35</v>
      </c>
      <c r="F1020" s="1196">
        <v>15</v>
      </c>
      <c r="G1020" s="1196">
        <v>1</v>
      </c>
      <c r="H1020" s="1197">
        <v>113.5</v>
      </c>
      <c r="I1020" s="1197">
        <v>115.5</v>
      </c>
      <c r="J1020" s="1198">
        <v>454</v>
      </c>
      <c r="K1020" s="1206">
        <v>4</v>
      </c>
      <c r="L1020" s="2137" t="s">
        <v>985</v>
      </c>
      <c r="M1020" s="2171">
        <v>1822000</v>
      </c>
      <c r="N1020" s="1006">
        <v>17971997.995490909</v>
      </c>
      <c r="O1020" s="1200">
        <v>9223537.2814999986</v>
      </c>
    </row>
    <row r="1021" spans="1:15" ht="15" customHeight="1" x14ac:dyDescent="0.2">
      <c r="A1021" s="1009" t="s">
        <v>362</v>
      </c>
      <c r="B1021" s="1552">
        <v>10</v>
      </c>
      <c r="C1021" s="1196">
        <v>0</v>
      </c>
      <c r="D1021" s="1196">
        <v>0</v>
      </c>
      <c r="E1021" s="1196">
        <v>3</v>
      </c>
      <c r="F1021" s="1196">
        <v>2</v>
      </c>
      <c r="G1021" s="1196">
        <v>0</v>
      </c>
      <c r="H1021" s="1197">
        <v>5</v>
      </c>
      <c r="I1021" s="1197">
        <v>5</v>
      </c>
      <c r="J1021" s="1198">
        <v>23</v>
      </c>
      <c r="K1021" s="1206">
        <v>4.5999999999999996</v>
      </c>
      <c r="L1021" s="2137" t="s">
        <v>985</v>
      </c>
      <c r="M1021" s="2171">
        <v>1822000</v>
      </c>
      <c r="N1021" s="1006">
        <v>17971997.995490909</v>
      </c>
      <c r="O1021" s="1200">
        <v>9223537.2814999986</v>
      </c>
    </row>
    <row r="1022" spans="1:15" ht="15" customHeight="1" x14ac:dyDescent="0.2">
      <c r="A1022" s="1009" t="s">
        <v>363</v>
      </c>
      <c r="B1022" s="1552">
        <v>36</v>
      </c>
      <c r="C1022" s="1196">
        <v>4</v>
      </c>
      <c r="D1022" s="1196">
        <v>12</v>
      </c>
      <c r="E1022" s="1196">
        <v>0</v>
      </c>
      <c r="F1022" s="1196">
        <v>0</v>
      </c>
      <c r="G1022" s="1196">
        <v>10</v>
      </c>
      <c r="H1022" s="1197">
        <v>14</v>
      </c>
      <c r="I1022" s="1197">
        <v>40</v>
      </c>
      <c r="J1022" s="1198">
        <v>84</v>
      </c>
      <c r="K1022" s="1206">
        <v>6</v>
      </c>
      <c r="L1022" s="2137" t="s">
        <v>985</v>
      </c>
      <c r="M1022" s="2171">
        <v>1822000</v>
      </c>
      <c r="N1022" s="1006">
        <v>17971997.995490909</v>
      </c>
      <c r="O1022" s="1200">
        <v>9223537.2814999986</v>
      </c>
    </row>
    <row r="1023" spans="1:15" ht="15" customHeight="1" x14ac:dyDescent="0.2">
      <c r="A1023" s="1009" t="s">
        <v>364</v>
      </c>
      <c r="B1023" s="1552">
        <v>5</v>
      </c>
      <c r="C1023" s="1196">
        <v>2</v>
      </c>
      <c r="D1023" s="1196">
        <v>0</v>
      </c>
      <c r="E1023" s="1196">
        <v>0</v>
      </c>
      <c r="F1023" s="1196">
        <v>0</v>
      </c>
      <c r="G1023" s="1196">
        <v>0</v>
      </c>
      <c r="H1023" s="1197">
        <v>5</v>
      </c>
      <c r="I1023" s="1197">
        <v>7</v>
      </c>
      <c r="J1023" s="1198">
        <v>25</v>
      </c>
      <c r="K1023" s="1206">
        <v>5</v>
      </c>
      <c r="L1023" s="2137" t="s">
        <v>985</v>
      </c>
      <c r="M1023" s="2171">
        <v>1822000</v>
      </c>
      <c r="N1023" s="1006">
        <v>17971997.995490909</v>
      </c>
      <c r="O1023" s="1200">
        <v>9223537.2814999986</v>
      </c>
    </row>
    <row r="1024" spans="1:15" ht="15" customHeight="1" x14ac:dyDescent="0.2">
      <c r="A1024" s="1009" t="s">
        <v>934</v>
      </c>
      <c r="B1024" s="1552">
        <v>45.5</v>
      </c>
      <c r="C1024" s="1196">
        <v>5</v>
      </c>
      <c r="D1024" s="1196">
        <v>0</v>
      </c>
      <c r="E1024" s="1196">
        <v>0</v>
      </c>
      <c r="F1024" s="1196">
        <v>0</v>
      </c>
      <c r="G1024" s="1196">
        <v>0</v>
      </c>
      <c r="H1024" s="1197">
        <v>45.5</v>
      </c>
      <c r="I1024" s="1197">
        <v>50.5</v>
      </c>
      <c r="J1024" s="1198">
        <v>364</v>
      </c>
      <c r="K1024" s="1206">
        <v>8</v>
      </c>
      <c r="L1024" s="2137" t="s">
        <v>985</v>
      </c>
      <c r="M1024" s="2171">
        <v>1822000</v>
      </c>
      <c r="N1024" s="1006">
        <v>17971997.995490909</v>
      </c>
      <c r="O1024" s="1200">
        <v>9223537.2814999986</v>
      </c>
    </row>
    <row r="1025" spans="1:15" ht="15" customHeight="1" x14ac:dyDescent="0.2">
      <c r="A1025" s="1009" t="s">
        <v>366</v>
      </c>
      <c r="B1025" s="1552">
        <v>16.8</v>
      </c>
      <c r="C1025" s="1196">
        <v>1</v>
      </c>
      <c r="D1025" s="1196">
        <v>0</v>
      </c>
      <c r="E1025" s="1196">
        <v>0</v>
      </c>
      <c r="F1025" s="1196">
        <v>0</v>
      </c>
      <c r="G1025" s="1196">
        <v>1</v>
      </c>
      <c r="H1025" s="1197">
        <v>15.8</v>
      </c>
      <c r="I1025" s="1197">
        <v>17.8</v>
      </c>
      <c r="J1025" s="1198">
        <v>107.44</v>
      </c>
      <c r="K1025" s="1206">
        <v>6.8</v>
      </c>
      <c r="L1025" s="2137" t="s">
        <v>985</v>
      </c>
      <c r="M1025" s="2171">
        <v>1822000</v>
      </c>
      <c r="N1025" s="1006">
        <v>17971997.995490909</v>
      </c>
      <c r="O1025" s="1200">
        <v>9223537.2814999986</v>
      </c>
    </row>
    <row r="1026" spans="1:15" ht="15" customHeight="1" x14ac:dyDescent="0.2">
      <c r="A1026" s="1009" t="s">
        <v>935</v>
      </c>
      <c r="B1026" s="1552">
        <v>17</v>
      </c>
      <c r="C1026" s="1196">
        <v>2</v>
      </c>
      <c r="D1026" s="1196">
        <v>0</v>
      </c>
      <c r="E1026" s="1196">
        <v>0</v>
      </c>
      <c r="F1026" s="1196">
        <v>2</v>
      </c>
      <c r="G1026" s="1196">
        <v>0</v>
      </c>
      <c r="H1026" s="1197">
        <v>15</v>
      </c>
      <c r="I1026" s="1197">
        <v>17</v>
      </c>
      <c r="J1026" s="1198">
        <v>69.75</v>
      </c>
      <c r="K1026" s="1206">
        <v>4.6500000000000004</v>
      </c>
      <c r="L1026" s="2137" t="s">
        <v>985</v>
      </c>
      <c r="M1026" s="2171">
        <v>1822000</v>
      </c>
      <c r="N1026" s="1006">
        <v>17971997.995490909</v>
      </c>
      <c r="O1026" s="1200">
        <v>9223537.2814999986</v>
      </c>
    </row>
    <row r="1027" spans="1:15" ht="15" customHeight="1" x14ac:dyDescent="0.2">
      <c r="A1027" s="1009" t="s">
        <v>368</v>
      </c>
      <c r="B1027" s="1552">
        <v>24</v>
      </c>
      <c r="C1027" s="1196">
        <v>0</v>
      </c>
      <c r="D1027" s="1196">
        <v>0</v>
      </c>
      <c r="E1027" s="1196">
        <v>0</v>
      </c>
      <c r="F1027" s="1196">
        <v>16</v>
      </c>
      <c r="G1027" s="1196">
        <v>0</v>
      </c>
      <c r="H1027" s="1197">
        <v>8</v>
      </c>
      <c r="I1027" s="1197">
        <v>8</v>
      </c>
      <c r="J1027" s="1198">
        <v>48</v>
      </c>
      <c r="K1027" s="1206">
        <v>6</v>
      </c>
      <c r="L1027" s="2137" t="s">
        <v>985</v>
      </c>
      <c r="M1027" s="2171">
        <v>1822000</v>
      </c>
      <c r="N1027" s="1006">
        <v>17971997.995490909</v>
      </c>
      <c r="O1027" s="1200">
        <v>9223537.2814999986</v>
      </c>
    </row>
    <row r="1028" spans="1:15" ht="15" customHeight="1" x14ac:dyDescent="0.2">
      <c r="A1028" s="1009" t="s">
        <v>369</v>
      </c>
      <c r="B1028" s="1552">
        <v>0</v>
      </c>
      <c r="C1028" s="1196">
        <v>1</v>
      </c>
      <c r="D1028" s="1196">
        <v>0</v>
      </c>
      <c r="E1028" s="1196">
        <v>0</v>
      </c>
      <c r="F1028" s="1196">
        <v>0</v>
      </c>
      <c r="G1028" s="1196">
        <v>0</v>
      </c>
      <c r="H1028" s="1197">
        <v>0</v>
      </c>
      <c r="I1028" s="1197">
        <v>1</v>
      </c>
      <c r="J1028" s="1198">
        <v>0</v>
      </c>
      <c r="K1028" s="1206">
        <v>0</v>
      </c>
      <c r="L1028" s="1199"/>
      <c r="M1028" s="2028"/>
      <c r="N1028" s="1006">
        <v>17971997.995490909</v>
      </c>
      <c r="O1028" s="1200"/>
    </row>
    <row r="1029" spans="1:15" ht="15" customHeight="1" x14ac:dyDescent="0.2">
      <c r="A1029" s="1009" t="s">
        <v>936</v>
      </c>
      <c r="B1029" s="1552">
        <v>5</v>
      </c>
      <c r="C1029" s="1196">
        <v>0</v>
      </c>
      <c r="D1029" s="1196">
        <v>0</v>
      </c>
      <c r="E1029" s="1196">
        <v>0</v>
      </c>
      <c r="F1029" s="1196">
        <v>1</v>
      </c>
      <c r="G1029" s="1196">
        <v>0</v>
      </c>
      <c r="H1029" s="1197">
        <v>4</v>
      </c>
      <c r="I1029" s="1197">
        <v>4</v>
      </c>
      <c r="J1029" s="1198">
        <v>28</v>
      </c>
      <c r="K1029" s="1206">
        <v>7</v>
      </c>
      <c r="L1029" s="2137" t="s">
        <v>985</v>
      </c>
      <c r="M1029" s="2171">
        <v>1822000</v>
      </c>
      <c r="N1029" s="1006">
        <v>17971997.995490909</v>
      </c>
      <c r="O1029" s="1200">
        <v>9223537.2814999986</v>
      </c>
    </row>
    <row r="1030" spans="1:15" ht="15" customHeight="1" x14ac:dyDescent="0.2">
      <c r="A1030" s="1009" t="s">
        <v>371</v>
      </c>
      <c r="B1030" s="1552">
        <v>1.5</v>
      </c>
      <c r="C1030" s="1196">
        <v>0</v>
      </c>
      <c r="D1030" s="1196">
        <v>0</v>
      </c>
      <c r="E1030" s="1196">
        <v>0</v>
      </c>
      <c r="F1030" s="1196">
        <v>0</v>
      </c>
      <c r="G1030" s="1196">
        <v>0</v>
      </c>
      <c r="H1030" s="1197">
        <v>1.5</v>
      </c>
      <c r="I1030" s="1197">
        <v>1.5</v>
      </c>
      <c r="J1030" s="1198">
        <v>12.75</v>
      </c>
      <c r="K1030" s="1206">
        <v>8.5</v>
      </c>
      <c r="L1030" s="2137" t="s">
        <v>985</v>
      </c>
      <c r="M1030" s="2171">
        <v>1822000</v>
      </c>
      <c r="N1030" s="1006">
        <v>17971997.995490909</v>
      </c>
      <c r="O1030" s="1200">
        <v>9223537.2814999986</v>
      </c>
    </row>
    <row r="1031" spans="1:15" ht="15" customHeight="1" x14ac:dyDescent="0.2">
      <c r="A1031" s="1009" t="s">
        <v>372</v>
      </c>
      <c r="B1031" s="1552">
        <v>0</v>
      </c>
      <c r="C1031" s="1196">
        <v>0</v>
      </c>
      <c r="D1031" s="1196">
        <v>0</v>
      </c>
      <c r="E1031" s="1196">
        <v>0</v>
      </c>
      <c r="F1031" s="1196">
        <v>0</v>
      </c>
      <c r="G1031" s="1196">
        <v>0</v>
      </c>
      <c r="H1031" s="1197">
        <v>0</v>
      </c>
      <c r="I1031" s="1197">
        <v>0</v>
      </c>
      <c r="J1031" s="1198">
        <v>0</v>
      </c>
      <c r="K1031" s="1198">
        <v>0</v>
      </c>
      <c r="L1031" s="1199"/>
      <c r="M1031" s="2028"/>
      <c r="N1031" s="1588"/>
      <c r="O1031" s="1589"/>
    </row>
    <row r="1032" spans="1:15" ht="15" customHeight="1" x14ac:dyDescent="0.2">
      <c r="A1032" s="1009" t="s">
        <v>373</v>
      </c>
      <c r="B1032" s="1552">
        <v>0</v>
      </c>
      <c r="C1032" s="1196">
        <v>0</v>
      </c>
      <c r="D1032" s="1196">
        <v>0</v>
      </c>
      <c r="E1032" s="1196">
        <v>0</v>
      </c>
      <c r="F1032" s="1196">
        <v>0</v>
      </c>
      <c r="G1032" s="1196">
        <v>0</v>
      </c>
      <c r="H1032" s="1197">
        <v>0</v>
      </c>
      <c r="I1032" s="1197">
        <v>0</v>
      </c>
      <c r="J1032" s="1198">
        <v>0</v>
      </c>
      <c r="K1032" s="1198">
        <v>0</v>
      </c>
      <c r="L1032" s="1199"/>
      <c r="M1032" s="2028"/>
      <c r="N1032" s="1588"/>
      <c r="O1032" s="1589"/>
    </row>
    <row r="1033" spans="1:15" ht="15" customHeight="1" x14ac:dyDescent="0.2">
      <c r="A1033" s="459" t="s">
        <v>937</v>
      </c>
      <c r="B1033" s="1049">
        <v>335.5</v>
      </c>
      <c r="C1033" s="1049">
        <v>70.5</v>
      </c>
      <c r="D1033" s="1049">
        <v>0</v>
      </c>
      <c r="E1033" s="1049">
        <v>1</v>
      </c>
      <c r="F1033" s="1049">
        <v>3</v>
      </c>
      <c r="G1033" s="1049">
        <v>68.5</v>
      </c>
      <c r="H1033" s="1049">
        <v>263</v>
      </c>
      <c r="I1033" s="1049">
        <v>402</v>
      </c>
      <c r="J1033" s="1201">
        <v>2029</v>
      </c>
      <c r="K1033" s="1186">
        <v>7.7148288973384034</v>
      </c>
      <c r="L1033" s="1203"/>
      <c r="M1033" s="2172"/>
      <c r="N1033" s="460"/>
      <c r="O1033" s="461"/>
    </row>
    <row r="1034" spans="1:15" ht="15" customHeight="1" x14ac:dyDescent="0.2">
      <c r="A1034" s="1009" t="s">
        <v>375</v>
      </c>
      <c r="B1034" s="1552">
        <v>306.5</v>
      </c>
      <c r="C1034" s="1196">
        <v>68</v>
      </c>
      <c r="D1034" s="1196">
        <v>0</v>
      </c>
      <c r="E1034" s="1196">
        <v>0</v>
      </c>
      <c r="F1034" s="1196">
        <v>1</v>
      </c>
      <c r="G1034" s="1196">
        <v>68</v>
      </c>
      <c r="H1034" s="1197">
        <v>237.5</v>
      </c>
      <c r="I1034" s="1197">
        <v>373.5</v>
      </c>
      <c r="J1034" s="1198">
        <v>1900</v>
      </c>
      <c r="K1034" s="1206">
        <v>8</v>
      </c>
      <c r="L1034" s="2137" t="s">
        <v>985</v>
      </c>
      <c r="M1034" s="2171">
        <v>1822000</v>
      </c>
      <c r="N1034" s="1006">
        <v>17971997.995490909</v>
      </c>
      <c r="O1034" s="1200">
        <v>9223537.2814999986</v>
      </c>
    </row>
    <row r="1035" spans="1:15" ht="15" customHeight="1" x14ac:dyDescent="0.2">
      <c r="A1035" s="1009" t="s">
        <v>376</v>
      </c>
      <c r="B1035" s="1552">
        <v>27</v>
      </c>
      <c r="C1035" s="1196">
        <v>2</v>
      </c>
      <c r="D1035" s="1196">
        <v>0</v>
      </c>
      <c r="E1035" s="1196">
        <v>1</v>
      </c>
      <c r="F1035" s="1196">
        <v>2</v>
      </c>
      <c r="G1035" s="1196">
        <v>0</v>
      </c>
      <c r="H1035" s="1197">
        <v>24</v>
      </c>
      <c r="I1035" s="1197">
        <v>26</v>
      </c>
      <c r="J1035" s="1198">
        <v>120</v>
      </c>
      <c r="K1035" s="1206">
        <v>5</v>
      </c>
      <c r="L1035" s="2137" t="s">
        <v>985</v>
      </c>
      <c r="M1035" s="2171">
        <v>1822000</v>
      </c>
      <c r="N1035" s="1006">
        <v>17971997.995490909</v>
      </c>
      <c r="O1035" s="1200">
        <v>9223537.2814999986</v>
      </c>
    </row>
    <row r="1036" spans="1:15" ht="15" customHeight="1" x14ac:dyDescent="0.2">
      <c r="A1036" s="1009" t="s">
        <v>377</v>
      </c>
      <c r="B1036" s="1552">
        <v>2</v>
      </c>
      <c r="C1036" s="1196">
        <v>0.5</v>
      </c>
      <c r="D1036" s="1196">
        <v>0</v>
      </c>
      <c r="E1036" s="1196">
        <v>0</v>
      </c>
      <c r="F1036" s="1196">
        <v>0</v>
      </c>
      <c r="G1036" s="1196">
        <v>0.5</v>
      </c>
      <c r="H1036" s="1197">
        <v>1.5</v>
      </c>
      <c r="I1036" s="1197">
        <v>2.5</v>
      </c>
      <c r="J1036" s="1198">
        <v>9</v>
      </c>
      <c r="K1036" s="1206">
        <v>6</v>
      </c>
      <c r="L1036" s="2137" t="s">
        <v>985</v>
      </c>
      <c r="M1036" s="2171">
        <v>1822000</v>
      </c>
      <c r="N1036" s="1006">
        <v>17971997.995490909</v>
      </c>
      <c r="O1036" s="1200">
        <v>9223537.2814999986</v>
      </c>
    </row>
    <row r="1037" spans="1:15" ht="15" customHeight="1" x14ac:dyDescent="0.2">
      <c r="A1037" s="1009" t="s">
        <v>378</v>
      </c>
      <c r="B1037" s="1552">
        <v>0</v>
      </c>
      <c r="C1037" s="1196">
        <v>0</v>
      </c>
      <c r="D1037" s="1196">
        <v>0</v>
      </c>
      <c r="E1037" s="1196">
        <v>0</v>
      </c>
      <c r="F1037" s="1196">
        <v>0</v>
      </c>
      <c r="G1037" s="1196">
        <v>0</v>
      </c>
      <c r="H1037" s="1197">
        <v>0</v>
      </c>
      <c r="I1037" s="1197">
        <v>0</v>
      </c>
      <c r="J1037" s="1198">
        <v>0</v>
      </c>
      <c r="K1037" s="1198">
        <v>0</v>
      </c>
      <c r="L1037" s="1199"/>
      <c r="M1037" s="2028"/>
      <c r="N1037" s="1588"/>
      <c r="O1037" s="1589"/>
    </row>
    <row r="1038" spans="1:15" ht="15" customHeight="1" x14ac:dyDescent="0.2">
      <c r="A1038" s="1009" t="s">
        <v>379</v>
      </c>
      <c r="B1038" s="1552">
        <v>0</v>
      </c>
      <c r="C1038" s="1196">
        <v>0</v>
      </c>
      <c r="D1038" s="1196">
        <v>0</v>
      </c>
      <c r="E1038" s="1196">
        <v>0</v>
      </c>
      <c r="F1038" s="1196">
        <v>0</v>
      </c>
      <c r="G1038" s="1196">
        <v>0</v>
      </c>
      <c r="H1038" s="1197">
        <v>0</v>
      </c>
      <c r="I1038" s="1197">
        <v>0</v>
      </c>
      <c r="J1038" s="1198">
        <v>0</v>
      </c>
      <c r="K1038" s="1198">
        <v>0</v>
      </c>
      <c r="L1038" s="1199"/>
      <c r="M1038" s="2028"/>
      <c r="N1038" s="1006"/>
      <c r="O1038" s="1200"/>
    </row>
    <row r="1039" spans="1:15" ht="15" customHeight="1" x14ac:dyDescent="0.2">
      <c r="A1039" s="1205" t="s">
        <v>380</v>
      </c>
      <c r="B1039" s="1049">
        <v>236</v>
      </c>
      <c r="C1039" s="1049">
        <v>13.5</v>
      </c>
      <c r="D1039" s="1049">
        <v>1.075</v>
      </c>
      <c r="E1039" s="1049">
        <v>1.38</v>
      </c>
      <c r="F1039" s="1049">
        <v>5</v>
      </c>
      <c r="G1039" s="1049">
        <v>0</v>
      </c>
      <c r="H1039" s="1049">
        <v>226.54500000000002</v>
      </c>
      <c r="I1039" s="1049">
        <v>241.12</v>
      </c>
      <c r="J1039" s="1201">
        <v>1578.7349999999999</v>
      </c>
      <c r="K1039" s="1186">
        <v>6.9687479308746596</v>
      </c>
      <c r="L1039" s="1203"/>
      <c r="M1039" s="2172"/>
      <c r="N1039" s="460"/>
      <c r="O1039" s="461"/>
    </row>
    <row r="1040" spans="1:15" ht="15" customHeight="1" x14ac:dyDescent="0.2">
      <c r="A1040" s="1009" t="s">
        <v>381</v>
      </c>
      <c r="B1040" s="1552">
        <v>120</v>
      </c>
      <c r="C1040" s="1196">
        <v>0</v>
      </c>
      <c r="D1040" s="1196">
        <v>0</v>
      </c>
      <c r="E1040" s="1196">
        <v>1</v>
      </c>
      <c r="F1040" s="1196">
        <v>1</v>
      </c>
      <c r="G1040" s="1196">
        <v>0</v>
      </c>
      <c r="H1040" s="1197">
        <v>118</v>
      </c>
      <c r="I1040" s="1197">
        <v>118</v>
      </c>
      <c r="J1040" s="1198">
        <v>944</v>
      </c>
      <c r="K1040" s="1206">
        <v>8</v>
      </c>
      <c r="L1040" s="2137" t="s">
        <v>985</v>
      </c>
      <c r="M1040" s="2171">
        <v>1822000</v>
      </c>
      <c r="N1040" s="1006">
        <v>17971997.995490909</v>
      </c>
      <c r="O1040" s="1200">
        <v>9223537.2814999986</v>
      </c>
    </row>
    <row r="1041" spans="1:15" ht="15" customHeight="1" x14ac:dyDescent="0.2">
      <c r="A1041" s="1009" t="s">
        <v>382</v>
      </c>
      <c r="B1041" s="1552">
        <v>4</v>
      </c>
      <c r="C1041" s="1196">
        <v>0.5</v>
      </c>
      <c r="D1041" s="1196">
        <v>7.4999999999999997E-2</v>
      </c>
      <c r="E1041" s="1196">
        <v>0.38</v>
      </c>
      <c r="F1041" s="1196">
        <v>0</v>
      </c>
      <c r="G1041" s="1196">
        <v>0</v>
      </c>
      <c r="H1041" s="1197">
        <v>3.5449999999999999</v>
      </c>
      <c r="I1041" s="1197">
        <v>4.12</v>
      </c>
      <c r="J1041" s="1198">
        <v>10.635</v>
      </c>
      <c r="K1041" s="1206">
        <v>3</v>
      </c>
      <c r="L1041" s="2137" t="s">
        <v>985</v>
      </c>
      <c r="M1041" s="2171">
        <v>1822000</v>
      </c>
      <c r="N1041" s="1006">
        <v>17971997.995490909</v>
      </c>
      <c r="O1041" s="1200">
        <v>9223537.2814999986</v>
      </c>
    </row>
    <row r="1042" spans="1:15" ht="15" customHeight="1" x14ac:dyDescent="0.2">
      <c r="A1042" s="1009" t="s">
        <v>383</v>
      </c>
      <c r="B1042" s="1552">
        <v>1</v>
      </c>
      <c r="C1042" s="1196">
        <v>1.5</v>
      </c>
      <c r="D1042" s="1196">
        <v>0</v>
      </c>
      <c r="E1042" s="1196">
        <v>0</v>
      </c>
      <c r="F1042" s="1196">
        <v>0</v>
      </c>
      <c r="G1042" s="1196">
        <v>0</v>
      </c>
      <c r="H1042" s="1197">
        <v>1</v>
      </c>
      <c r="I1042" s="1197">
        <v>2.5</v>
      </c>
      <c r="J1042" s="1198">
        <v>6</v>
      </c>
      <c r="K1042" s="1206">
        <v>6</v>
      </c>
      <c r="L1042" s="2137" t="s">
        <v>985</v>
      </c>
      <c r="M1042" s="2171">
        <v>1822000</v>
      </c>
      <c r="N1042" s="1006">
        <v>17971997.995490909</v>
      </c>
      <c r="O1042" s="1200">
        <v>9223537.2814999986</v>
      </c>
    </row>
    <row r="1043" spans="1:15" ht="15" customHeight="1" x14ac:dyDescent="0.2">
      <c r="A1043" s="1009" t="s">
        <v>384</v>
      </c>
      <c r="B1043" s="1552">
        <v>13</v>
      </c>
      <c r="C1043" s="1196">
        <v>6.5</v>
      </c>
      <c r="D1043" s="1196">
        <v>0</v>
      </c>
      <c r="E1043" s="1196">
        <v>0</v>
      </c>
      <c r="F1043" s="1196">
        <v>2</v>
      </c>
      <c r="G1043" s="1196">
        <v>0</v>
      </c>
      <c r="H1043" s="1197">
        <v>11</v>
      </c>
      <c r="I1043" s="1197">
        <v>17.5</v>
      </c>
      <c r="J1043" s="1198">
        <v>78.099999999999994</v>
      </c>
      <c r="K1043" s="1206">
        <v>7.1</v>
      </c>
      <c r="L1043" s="2137" t="s">
        <v>985</v>
      </c>
      <c r="M1043" s="2171">
        <v>1822000</v>
      </c>
      <c r="N1043" s="1006">
        <v>17971997.995490909</v>
      </c>
      <c r="O1043" s="1200">
        <v>9223537.2814999986</v>
      </c>
    </row>
    <row r="1044" spans="1:15" ht="15" customHeight="1" x14ac:dyDescent="0.2">
      <c r="A1044" s="1009" t="s">
        <v>385</v>
      </c>
      <c r="B1044" s="1552">
        <v>11</v>
      </c>
      <c r="C1044" s="1196">
        <v>1</v>
      </c>
      <c r="D1044" s="1196">
        <v>0</v>
      </c>
      <c r="E1044" s="1196">
        <v>0</v>
      </c>
      <c r="F1044" s="1196">
        <v>0</v>
      </c>
      <c r="G1044" s="1196">
        <v>0</v>
      </c>
      <c r="H1044" s="1197">
        <v>11</v>
      </c>
      <c r="I1044" s="1197">
        <v>12</v>
      </c>
      <c r="J1044" s="1198">
        <v>33</v>
      </c>
      <c r="K1044" s="1206">
        <v>3</v>
      </c>
      <c r="L1044" s="2137" t="s">
        <v>985</v>
      </c>
      <c r="M1044" s="2171">
        <v>1822000</v>
      </c>
      <c r="N1044" s="1006">
        <v>17971997.995490909</v>
      </c>
      <c r="O1044" s="1200">
        <v>9223537.2814999986</v>
      </c>
    </row>
    <row r="1045" spans="1:15" ht="15" customHeight="1" x14ac:dyDescent="0.2">
      <c r="A1045" s="1009" t="s">
        <v>386</v>
      </c>
      <c r="B1045" s="1552">
        <v>17</v>
      </c>
      <c r="C1045" s="1196">
        <v>4</v>
      </c>
      <c r="D1045" s="1196">
        <v>1</v>
      </c>
      <c r="E1045" s="1196">
        <v>0</v>
      </c>
      <c r="F1045" s="1196">
        <v>1</v>
      </c>
      <c r="G1045" s="1196">
        <v>0</v>
      </c>
      <c r="H1045" s="1197">
        <v>12</v>
      </c>
      <c r="I1045" s="1197">
        <v>17</v>
      </c>
      <c r="J1045" s="1198">
        <v>84</v>
      </c>
      <c r="K1045" s="1206">
        <v>7</v>
      </c>
      <c r="L1045" s="2137" t="s">
        <v>985</v>
      </c>
      <c r="M1045" s="2171">
        <v>1822000</v>
      </c>
      <c r="N1045" s="1006">
        <v>17971997.995490909</v>
      </c>
      <c r="O1045" s="1200">
        <v>9223537.2814999986</v>
      </c>
    </row>
    <row r="1046" spans="1:15" ht="15" customHeight="1" x14ac:dyDescent="0.2">
      <c r="A1046" s="1009" t="s">
        <v>387</v>
      </c>
      <c r="B1046" s="1552">
        <v>64</v>
      </c>
      <c r="C1046" s="1196">
        <v>0</v>
      </c>
      <c r="D1046" s="1196">
        <v>0</v>
      </c>
      <c r="E1046" s="1196">
        <v>0</v>
      </c>
      <c r="F1046" s="1196">
        <v>0</v>
      </c>
      <c r="G1046" s="1196">
        <v>0</v>
      </c>
      <c r="H1046" s="1197">
        <v>64</v>
      </c>
      <c r="I1046" s="1197">
        <v>64</v>
      </c>
      <c r="J1046" s="1198">
        <v>384</v>
      </c>
      <c r="K1046" s="1206">
        <v>6</v>
      </c>
      <c r="L1046" s="2137" t="s">
        <v>985</v>
      </c>
      <c r="M1046" s="2171">
        <v>1822000</v>
      </c>
      <c r="N1046" s="1006">
        <v>17971997.995490909</v>
      </c>
      <c r="O1046" s="1200">
        <v>9223537.2814999986</v>
      </c>
    </row>
    <row r="1047" spans="1:15" ht="15" customHeight="1" x14ac:dyDescent="0.2">
      <c r="A1047" s="1009" t="s">
        <v>388</v>
      </c>
      <c r="B1047" s="1003">
        <v>6</v>
      </c>
      <c r="C1047" s="1196">
        <v>0</v>
      </c>
      <c r="D1047" s="1196">
        <v>0</v>
      </c>
      <c r="E1047" s="1196">
        <v>0</v>
      </c>
      <c r="F1047" s="1196">
        <v>1</v>
      </c>
      <c r="G1047" s="1196">
        <v>0</v>
      </c>
      <c r="H1047" s="1197">
        <v>6</v>
      </c>
      <c r="I1047" s="1197">
        <v>6</v>
      </c>
      <c r="J1047" s="1198">
        <v>39</v>
      </c>
      <c r="K1047" s="1206">
        <v>6.5</v>
      </c>
      <c r="L1047" s="2137" t="s">
        <v>985</v>
      </c>
      <c r="M1047" s="2171">
        <v>1822000</v>
      </c>
      <c r="N1047" s="1006">
        <v>17971997.995490909</v>
      </c>
      <c r="O1047" s="1200">
        <v>9223537.2814999986</v>
      </c>
    </row>
    <row r="1048" spans="1:15" ht="15" customHeight="1" x14ac:dyDescent="0.2">
      <c r="A1048" s="1205" t="s">
        <v>389</v>
      </c>
      <c r="B1048" s="1049">
        <v>576.13</v>
      </c>
      <c r="C1048" s="1049">
        <v>81</v>
      </c>
      <c r="D1048" s="1049">
        <v>47.5</v>
      </c>
      <c r="E1048" s="1049">
        <v>7</v>
      </c>
      <c r="F1048" s="1049">
        <v>82</v>
      </c>
      <c r="G1048" s="1049">
        <v>20</v>
      </c>
      <c r="H1048" s="1049">
        <v>419.63</v>
      </c>
      <c r="I1048" s="1049">
        <v>568.13</v>
      </c>
      <c r="J1048" s="1201">
        <v>2595.8450000000003</v>
      </c>
      <c r="K1048" s="1186">
        <v>6.1860329337749933</v>
      </c>
      <c r="L1048" s="1203"/>
      <c r="M1048" s="2172"/>
      <c r="N1048" s="460"/>
      <c r="O1048" s="461"/>
    </row>
    <row r="1049" spans="1:15" ht="15" customHeight="1" x14ac:dyDescent="0.2">
      <c r="A1049" s="1009" t="s">
        <v>390</v>
      </c>
      <c r="B1049" s="1552">
        <v>134.13</v>
      </c>
      <c r="C1049" s="1196">
        <v>0</v>
      </c>
      <c r="D1049" s="1196">
        <v>0</v>
      </c>
      <c r="E1049" s="1196">
        <v>0</v>
      </c>
      <c r="F1049" s="1196">
        <v>40</v>
      </c>
      <c r="G1049" s="1196">
        <v>0</v>
      </c>
      <c r="H1049" s="1197">
        <v>94.13</v>
      </c>
      <c r="I1049" s="1197">
        <v>94.13</v>
      </c>
      <c r="J1049" s="1198">
        <v>611.84500000000003</v>
      </c>
      <c r="K1049" s="1206">
        <v>6.5</v>
      </c>
      <c r="L1049" s="2137" t="s">
        <v>985</v>
      </c>
      <c r="M1049" s="2171">
        <v>1822000</v>
      </c>
      <c r="N1049" s="1006">
        <v>17971997.995490909</v>
      </c>
      <c r="O1049" s="1200">
        <v>9223537.2814999986</v>
      </c>
    </row>
    <row r="1050" spans="1:15" ht="15" customHeight="1" x14ac:dyDescent="0.2">
      <c r="A1050" s="1009" t="s">
        <v>391</v>
      </c>
      <c r="B1050" s="1552">
        <v>23</v>
      </c>
      <c r="C1050" s="1196">
        <v>10</v>
      </c>
      <c r="D1050" s="1196">
        <v>0</v>
      </c>
      <c r="E1050" s="1196">
        <v>0</v>
      </c>
      <c r="F1050" s="1196">
        <v>0</v>
      </c>
      <c r="G1050" s="1196">
        <v>10</v>
      </c>
      <c r="H1050" s="1197">
        <v>13</v>
      </c>
      <c r="I1050" s="1197">
        <v>33</v>
      </c>
      <c r="J1050" s="1198">
        <v>65</v>
      </c>
      <c r="K1050" s="1206">
        <v>5</v>
      </c>
      <c r="L1050" s="2137" t="s">
        <v>985</v>
      </c>
      <c r="M1050" s="2171">
        <v>1822000</v>
      </c>
      <c r="N1050" s="1006">
        <v>17971997.995490909</v>
      </c>
      <c r="O1050" s="1200">
        <v>9223537.2814999986</v>
      </c>
    </row>
    <row r="1051" spans="1:15" ht="15" customHeight="1" x14ac:dyDescent="0.2">
      <c r="A1051" s="1009" t="s">
        <v>392</v>
      </c>
      <c r="B1051" s="262">
        <v>1</v>
      </c>
      <c r="C1051" s="1196">
        <v>0</v>
      </c>
      <c r="D1051" s="1196">
        <v>0</v>
      </c>
      <c r="E1051" s="1196">
        <v>0</v>
      </c>
      <c r="F1051" s="1196">
        <v>0</v>
      </c>
      <c r="G1051" s="1196">
        <v>0</v>
      </c>
      <c r="H1051" s="1197">
        <v>1</v>
      </c>
      <c r="I1051" s="1197">
        <v>1</v>
      </c>
      <c r="J1051" s="1198">
        <v>6</v>
      </c>
      <c r="K1051" s="1206">
        <v>6</v>
      </c>
      <c r="L1051" s="2137" t="s">
        <v>985</v>
      </c>
      <c r="M1051" s="2171">
        <v>1822000</v>
      </c>
      <c r="N1051" s="1006">
        <v>17971997.995490909</v>
      </c>
      <c r="O1051" s="1200">
        <v>9223537.2814999986</v>
      </c>
    </row>
    <row r="1052" spans="1:15" ht="15" customHeight="1" x14ac:dyDescent="0.2">
      <c r="A1052" s="1009" t="s">
        <v>393</v>
      </c>
      <c r="B1052" s="262">
        <v>180</v>
      </c>
      <c r="C1052" s="1196">
        <v>10</v>
      </c>
      <c r="D1052" s="1196">
        <v>0</v>
      </c>
      <c r="E1052" s="1196">
        <v>0</v>
      </c>
      <c r="F1052" s="1196">
        <v>30</v>
      </c>
      <c r="G1052" s="1196">
        <v>10</v>
      </c>
      <c r="H1052" s="1197">
        <v>140</v>
      </c>
      <c r="I1052" s="1197">
        <v>160</v>
      </c>
      <c r="J1052" s="1198">
        <v>840</v>
      </c>
      <c r="K1052" s="1206">
        <v>6</v>
      </c>
      <c r="L1052" s="2137" t="s">
        <v>985</v>
      </c>
      <c r="M1052" s="2171">
        <v>1822000</v>
      </c>
      <c r="N1052" s="1006">
        <v>17971997.995490909</v>
      </c>
      <c r="O1052" s="1200">
        <v>9223537.2814999986</v>
      </c>
    </row>
    <row r="1053" spans="1:15" ht="15" customHeight="1" x14ac:dyDescent="0.2">
      <c r="A1053" s="1009" t="s">
        <v>394</v>
      </c>
      <c r="B1053" s="262">
        <v>4.5</v>
      </c>
      <c r="C1053" s="1196">
        <v>4</v>
      </c>
      <c r="D1053" s="1196">
        <v>0.5</v>
      </c>
      <c r="E1053" s="1196">
        <v>0</v>
      </c>
      <c r="F1053" s="1196">
        <v>0</v>
      </c>
      <c r="G1053" s="1196">
        <v>0</v>
      </c>
      <c r="H1053" s="1197">
        <v>4</v>
      </c>
      <c r="I1053" s="1197">
        <v>8.5</v>
      </c>
      <c r="J1053" s="1198">
        <v>32</v>
      </c>
      <c r="K1053" s="1206">
        <v>8</v>
      </c>
      <c r="L1053" s="2137" t="s">
        <v>985</v>
      </c>
      <c r="M1053" s="2171">
        <v>1822000</v>
      </c>
      <c r="N1053" s="1006">
        <v>17971997.995490909</v>
      </c>
      <c r="O1053" s="1200">
        <v>9223537.2814999986</v>
      </c>
    </row>
    <row r="1054" spans="1:15" ht="15" customHeight="1" x14ac:dyDescent="0.2">
      <c r="A1054" s="1009" t="s">
        <v>395</v>
      </c>
      <c r="B1054" s="262">
        <v>39</v>
      </c>
      <c r="C1054" s="1196">
        <v>26</v>
      </c>
      <c r="D1054" s="1196">
        <v>0</v>
      </c>
      <c r="E1054" s="1196">
        <v>0</v>
      </c>
      <c r="F1054" s="1196">
        <v>0</v>
      </c>
      <c r="G1054" s="1196">
        <v>0</v>
      </c>
      <c r="H1054" s="1197">
        <v>39</v>
      </c>
      <c r="I1054" s="1197">
        <v>65</v>
      </c>
      <c r="J1054" s="1198">
        <v>273</v>
      </c>
      <c r="K1054" s="1206">
        <v>7</v>
      </c>
      <c r="L1054" s="2137" t="s">
        <v>985</v>
      </c>
      <c r="M1054" s="2171">
        <v>1822000</v>
      </c>
      <c r="N1054" s="1006">
        <v>17971997.995490909</v>
      </c>
      <c r="O1054" s="1200">
        <v>9223537.2814999986</v>
      </c>
    </row>
    <row r="1055" spans="1:15" ht="15" customHeight="1" x14ac:dyDescent="0.2">
      <c r="A1055" s="1009" t="s">
        <v>396</v>
      </c>
      <c r="B1055" s="262">
        <v>4</v>
      </c>
      <c r="C1055" s="1196">
        <v>5</v>
      </c>
      <c r="D1055" s="1196">
        <v>2</v>
      </c>
      <c r="E1055" s="1196">
        <v>0</v>
      </c>
      <c r="F1055" s="1196">
        <v>1</v>
      </c>
      <c r="G1055" s="1196">
        <v>0</v>
      </c>
      <c r="H1055" s="1197">
        <v>1</v>
      </c>
      <c r="I1055" s="1197">
        <v>8</v>
      </c>
      <c r="J1055" s="1198">
        <v>4</v>
      </c>
      <c r="K1055" s="1206">
        <v>4</v>
      </c>
      <c r="L1055" s="2137" t="s">
        <v>985</v>
      </c>
      <c r="M1055" s="2171">
        <v>1822000</v>
      </c>
      <c r="N1055" s="1006">
        <v>17971997.995490909</v>
      </c>
      <c r="O1055" s="1200">
        <v>9223537.2814999986</v>
      </c>
    </row>
    <row r="1056" spans="1:15" ht="15" customHeight="1" x14ac:dyDescent="0.2">
      <c r="A1056" s="1009" t="s">
        <v>938</v>
      </c>
      <c r="B1056" s="262">
        <v>189.5</v>
      </c>
      <c r="C1056" s="1196">
        <v>23</v>
      </c>
      <c r="D1056" s="1196">
        <v>45</v>
      </c>
      <c r="E1056" s="1196">
        <v>7</v>
      </c>
      <c r="F1056" s="1196">
        <v>11</v>
      </c>
      <c r="G1056" s="1196">
        <v>0</v>
      </c>
      <c r="H1056" s="1197">
        <v>126.5</v>
      </c>
      <c r="I1056" s="1197">
        <v>194.5</v>
      </c>
      <c r="J1056" s="1198">
        <v>759</v>
      </c>
      <c r="K1056" s="1206">
        <v>6</v>
      </c>
      <c r="L1056" s="2137" t="s">
        <v>985</v>
      </c>
      <c r="M1056" s="2171">
        <v>1822000</v>
      </c>
      <c r="N1056" s="1006">
        <v>17971997.995490909</v>
      </c>
      <c r="O1056" s="1200">
        <v>9223537.2814999986</v>
      </c>
    </row>
    <row r="1057" spans="1:15" ht="15" customHeight="1" thickBot="1" x14ac:dyDescent="0.25">
      <c r="A1057" s="1190" t="s">
        <v>398</v>
      </c>
      <c r="B1057" s="1592">
        <v>1</v>
      </c>
      <c r="C1057" s="1191">
        <v>3</v>
      </c>
      <c r="D1057" s="1191">
        <v>0</v>
      </c>
      <c r="E1057" s="1191">
        <v>0</v>
      </c>
      <c r="F1057" s="1191">
        <v>0</v>
      </c>
      <c r="G1057" s="1191">
        <v>0</v>
      </c>
      <c r="H1057" s="1197">
        <v>1</v>
      </c>
      <c r="I1057" s="1197">
        <v>4</v>
      </c>
      <c r="J1057" s="1581">
        <v>5</v>
      </c>
      <c r="K1057" s="1796">
        <v>5</v>
      </c>
      <c r="L1057" s="2137" t="s">
        <v>985</v>
      </c>
      <c r="M1057" s="2171">
        <v>1822000</v>
      </c>
      <c r="N1057" s="1006">
        <v>17971997.995490909</v>
      </c>
      <c r="O1057" s="1200">
        <v>9223537.2814999986</v>
      </c>
    </row>
    <row r="1058" spans="1:15" ht="15" customHeight="1" thickBot="1" x14ac:dyDescent="0.25">
      <c r="A1058" s="430" t="s">
        <v>939</v>
      </c>
      <c r="B1058" s="1181">
        <v>1499.4299999999998</v>
      </c>
      <c r="C1058" s="1181">
        <v>193</v>
      </c>
      <c r="D1058" s="1181">
        <v>65.575000000000003</v>
      </c>
      <c r="E1058" s="1181">
        <v>47.38</v>
      </c>
      <c r="F1058" s="1181">
        <v>132</v>
      </c>
      <c r="G1058" s="1181">
        <v>100.5</v>
      </c>
      <c r="H1058" s="1181">
        <v>1151.9749999999999</v>
      </c>
      <c r="I1058" s="1181">
        <v>1511.05</v>
      </c>
      <c r="J1058" s="1182">
        <v>7507.0950000000003</v>
      </c>
      <c r="K1058" s="1182">
        <v>6.5167169426419855</v>
      </c>
      <c r="L1058" s="1580" t="s">
        <v>985</v>
      </c>
      <c r="M1058" s="1184">
        <v>1821999.9999999995</v>
      </c>
      <c r="N1058" s="1184">
        <v>17971997.995490909</v>
      </c>
      <c r="O1058" s="536">
        <v>9223537.2815000005</v>
      </c>
    </row>
    <row r="1059" spans="1:15" x14ac:dyDescent="0.2">
      <c r="A1059" s="7" t="s">
        <v>1904</v>
      </c>
      <c r="B1059" s="246"/>
      <c r="C1059" s="246"/>
      <c r="D1059" s="246"/>
      <c r="E1059" s="246"/>
      <c r="F1059" s="246"/>
      <c r="G1059" s="246"/>
      <c r="H1059" s="249"/>
      <c r="I1059" s="249"/>
      <c r="J1059" s="249"/>
      <c r="K1059" s="257"/>
      <c r="L1059" s="258"/>
      <c r="M1059" s="259"/>
      <c r="N1059" s="259"/>
      <c r="O1059" s="259"/>
    </row>
    <row r="1060" spans="1:15" x14ac:dyDescent="0.2">
      <c r="A1060" s="42"/>
      <c r="B1060" s="246"/>
      <c r="C1060" s="246"/>
      <c r="D1060" s="246"/>
      <c r="E1060" s="246"/>
      <c r="F1060" s="246"/>
      <c r="G1060" s="246"/>
      <c r="H1060" s="249"/>
      <c r="I1060" s="249"/>
      <c r="J1060" s="249"/>
      <c r="K1060" s="1599"/>
      <c r="L1060" s="258"/>
      <c r="M1060" s="259"/>
      <c r="N1060" s="259"/>
      <c r="O1060" s="259"/>
    </row>
    <row r="1061" spans="1:15" x14ac:dyDescent="0.2">
      <c r="A1061" s="42"/>
      <c r="B1061" s="246"/>
      <c r="C1061" s="246"/>
      <c r="D1061" s="246"/>
      <c r="E1061" s="246"/>
      <c r="F1061" s="246"/>
      <c r="G1061" s="246"/>
      <c r="H1061" s="249"/>
      <c r="I1061" s="249"/>
      <c r="J1061" s="249"/>
      <c r="K1061" s="1599"/>
      <c r="L1061" s="258"/>
      <c r="M1061" s="259"/>
      <c r="N1061" s="259"/>
      <c r="O1061" s="259"/>
    </row>
    <row r="1062" spans="1:15" ht="15" x14ac:dyDescent="0.25">
      <c r="A1062" s="3054" t="s">
        <v>1930</v>
      </c>
      <c r="B1062" s="3054"/>
      <c r="C1062" s="3054"/>
      <c r="D1062" s="3054"/>
      <c r="E1062" s="3054"/>
      <c r="F1062" s="3054"/>
      <c r="G1062" s="3054"/>
      <c r="H1062" s="3054"/>
      <c r="I1062" s="3054"/>
      <c r="J1062" s="3054"/>
      <c r="K1062" s="3054"/>
      <c r="L1062" s="3054"/>
      <c r="M1062" s="3054"/>
      <c r="N1062" s="3054"/>
      <c r="O1062" s="3054"/>
    </row>
    <row r="1063" spans="1:15" x14ac:dyDescent="0.2">
      <c r="A1063" s="263"/>
      <c r="B1063" s="263"/>
      <c r="C1063" s="259"/>
      <c r="D1063" s="259"/>
      <c r="E1063" s="259"/>
      <c r="F1063" s="259"/>
      <c r="G1063" s="259"/>
      <c r="H1063" s="257"/>
      <c r="I1063" s="257"/>
      <c r="J1063" s="257"/>
      <c r="K1063" s="257"/>
      <c r="L1063" s="258"/>
      <c r="M1063" s="259"/>
      <c r="N1063" s="259"/>
      <c r="O1063" s="259"/>
    </row>
    <row r="1064" spans="1:15" ht="13.5" thickBot="1" x14ac:dyDescent="0.25">
      <c r="A1064" s="2000" t="s">
        <v>948</v>
      </c>
      <c r="B1064" s="263"/>
      <c r="C1064" s="259"/>
      <c r="D1064" s="259"/>
      <c r="E1064" s="259"/>
      <c r="F1064" s="259"/>
      <c r="G1064" s="259"/>
      <c r="H1064" s="257"/>
      <c r="I1064" s="257"/>
      <c r="J1064" s="257"/>
      <c r="K1064" s="257"/>
      <c r="L1064" s="258"/>
      <c r="M1064" s="259"/>
      <c r="N1064" s="259"/>
      <c r="O1064" s="259"/>
    </row>
    <row r="1065" spans="1:15" ht="15" customHeight="1" x14ac:dyDescent="0.2">
      <c r="A1065" s="3055" t="s">
        <v>334</v>
      </c>
      <c r="B1065" s="3058" t="s">
        <v>1931</v>
      </c>
      <c r="C1065" s="3059"/>
      <c r="D1065" s="3059"/>
      <c r="E1065" s="3059"/>
      <c r="F1065" s="3059"/>
      <c r="G1065" s="3059"/>
      <c r="H1065" s="3059"/>
      <c r="I1065" s="3059"/>
      <c r="J1065" s="3059"/>
      <c r="K1065" s="3059"/>
      <c r="L1065" s="3059"/>
      <c r="M1065" s="3059"/>
      <c r="N1065" s="3059"/>
      <c r="O1065" s="3060"/>
    </row>
    <row r="1066" spans="1:15" ht="15" customHeight="1" x14ac:dyDescent="0.2">
      <c r="A1066" s="3056"/>
      <c r="B1066" s="3061" t="s">
        <v>198</v>
      </c>
      <c r="C1066" s="3061"/>
      <c r="D1066" s="3061"/>
      <c r="E1066" s="3061"/>
      <c r="F1066" s="3061"/>
      <c r="G1066" s="3061"/>
      <c r="H1066" s="3061"/>
      <c r="I1066" s="3061"/>
      <c r="J1066" s="2319"/>
      <c r="K1066" s="2319" t="s">
        <v>910</v>
      </c>
      <c r="L1066" s="2319"/>
      <c r="M1066" s="1172" t="s">
        <v>443</v>
      </c>
      <c r="N1066" s="1172" t="s">
        <v>916</v>
      </c>
      <c r="O1066" s="1177" t="s">
        <v>916</v>
      </c>
    </row>
    <row r="1067" spans="1:15" ht="15" customHeight="1" x14ac:dyDescent="0.2">
      <c r="A1067" s="3056"/>
      <c r="B1067" s="2319" t="s">
        <v>439</v>
      </c>
      <c r="C1067" s="2319"/>
      <c r="D1067" s="3052" t="s">
        <v>1873</v>
      </c>
      <c r="E1067" s="2319"/>
      <c r="F1067" s="2319"/>
      <c r="G1067" s="2319" t="s">
        <v>917</v>
      </c>
      <c r="H1067" s="2319"/>
      <c r="I1067" s="2319" t="s">
        <v>439</v>
      </c>
      <c r="J1067" s="2350" t="s">
        <v>918</v>
      </c>
      <c r="K1067" s="2350" t="s">
        <v>848</v>
      </c>
      <c r="L1067" s="2350" t="s">
        <v>336</v>
      </c>
      <c r="M1067" s="1173" t="s">
        <v>919</v>
      </c>
      <c r="N1067" s="1173" t="s">
        <v>920</v>
      </c>
      <c r="O1067" s="1178" t="s">
        <v>919</v>
      </c>
    </row>
    <row r="1068" spans="1:15" ht="15" customHeight="1" x14ac:dyDescent="0.2">
      <c r="A1068" s="3056"/>
      <c r="B1068" s="2350" t="s">
        <v>922</v>
      </c>
      <c r="C1068" s="2350" t="s">
        <v>924</v>
      </c>
      <c r="D1068" s="3053"/>
      <c r="E1068" s="2350" t="s">
        <v>873</v>
      </c>
      <c r="F1068" s="2350" t="s">
        <v>923</v>
      </c>
      <c r="G1068" s="2350" t="s">
        <v>925</v>
      </c>
      <c r="H1068" s="2350" t="s">
        <v>842</v>
      </c>
      <c r="I1068" s="2350" t="s">
        <v>841</v>
      </c>
      <c r="J1068" s="2350" t="s">
        <v>926</v>
      </c>
      <c r="K1068" s="2350" t="s">
        <v>927</v>
      </c>
      <c r="L1068" s="2350" t="s">
        <v>342</v>
      </c>
      <c r="M1068" s="1173" t="s">
        <v>928</v>
      </c>
      <c r="N1068" s="1173" t="s">
        <v>929</v>
      </c>
      <c r="O1068" s="1178" t="s">
        <v>930</v>
      </c>
    </row>
    <row r="1069" spans="1:15" ht="15" customHeight="1" thickBot="1" x14ac:dyDescent="0.25">
      <c r="A1069" s="3057"/>
      <c r="B1069" s="1985">
        <v>44196</v>
      </c>
      <c r="C1069" s="2351">
        <v>2021</v>
      </c>
      <c r="D1069" s="2351">
        <v>2021</v>
      </c>
      <c r="E1069" s="2351">
        <v>2021</v>
      </c>
      <c r="F1069" s="2351">
        <v>2021</v>
      </c>
      <c r="G1069" s="2351" t="s">
        <v>931</v>
      </c>
      <c r="H1069" s="1176">
        <v>2021</v>
      </c>
      <c r="I1069" s="1985">
        <v>44561</v>
      </c>
      <c r="J1069" s="1985" t="s">
        <v>1932</v>
      </c>
      <c r="K1069" s="1985" t="s">
        <v>1932</v>
      </c>
      <c r="L1069" s="2351" t="s">
        <v>447</v>
      </c>
      <c r="M1069" s="1175" t="s">
        <v>932</v>
      </c>
      <c r="N1069" s="1175" t="s">
        <v>933</v>
      </c>
      <c r="O1069" s="1179" t="s">
        <v>933</v>
      </c>
    </row>
    <row r="1070" spans="1:15" ht="15" customHeight="1" x14ac:dyDescent="0.2">
      <c r="A1070" s="1185" t="s">
        <v>358</v>
      </c>
      <c r="B1070" s="1180">
        <v>629.5</v>
      </c>
      <c r="C1070" s="1180">
        <v>57.5</v>
      </c>
      <c r="D1070" s="1180">
        <v>28</v>
      </c>
      <c r="E1070" s="1180">
        <v>66</v>
      </c>
      <c r="F1070" s="1180">
        <v>139</v>
      </c>
      <c r="G1070" s="1180">
        <v>32</v>
      </c>
      <c r="H1070" s="1180">
        <v>363.5</v>
      </c>
      <c r="I1070" s="1180">
        <v>481</v>
      </c>
      <c r="J1070" s="1186">
        <v>4789.5</v>
      </c>
      <c r="K1070" s="1590">
        <v>13.176066024759285</v>
      </c>
      <c r="L1070" s="404"/>
      <c r="M1070" s="1188"/>
      <c r="N1070" s="1188"/>
      <c r="O1070" s="1189"/>
    </row>
    <row r="1071" spans="1:15" ht="15" customHeight="1" x14ac:dyDescent="0.2">
      <c r="A1071" s="1009" t="s">
        <v>359</v>
      </c>
      <c r="B1071" s="1552">
        <v>44</v>
      </c>
      <c r="C1071" s="1196">
        <v>4</v>
      </c>
      <c r="D1071" s="1196">
        <v>8</v>
      </c>
      <c r="E1071" s="1196">
        <v>0</v>
      </c>
      <c r="F1071" s="1196">
        <v>0</v>
      </c>
      <c r="G1071" s="1196">
        <v>0</v>
      </c>
      <c r="H1071" s="1197">
        <v>36</v>
      </c>
      <c r="I1071" s="1197">
        <v>48</v>
      </c>
      <c r="J1071" s="1198">
        <v>432</v>
      </c>
      <c r="K1071" s="1206">
        <v>12</v>
      </c>
      <c r="L1071" s="2137" t="s">
        <v>985</v>
      </c>
      <c r="M1071" s="1006">
        <v>1775000</v>
      </c>
      <c r="N1071" s="1006">
        <v>25138157.19234921</v>
      </c>
      <c r="O1071" s="1200">
        <v>13194926.311999999</v>
      </c>
    </row>
    <row r="1072" spans="1:15" ht="15" customHeight="1" x14ac:dyDescent="0.2">
      <c r="A1072" s="1009" t="s">
        <v>360</v>
      </c>
      <c r="B1072" s="1552">
        <v>3.5</v>
      </c>
      <c r="C1072" s="1196">
        <v>1</v>
      </c>
      <c r="D1072" s="1196">
        <v>0</v>
      </c>
      <c r="E1072" s="1196">
        <v>0</v>
      </c>
      <c r="F1072" s="1196">
        <v>0</v>
      </c>
      <c r="G1072" s="1196">
        <v>0</v>
      </c>
      <c r="H1072" s="1197">
        <v>3.5</v>
      </c>
      <c r="I1072" s="1197">
        <v>4.5</v>
      </c>
      <c r="J1072" s="1198">
        <v>49</v>
      </c>
      <c r="K1072" s="1206">
        <v>14</v>
      </c>
      <c r="L1072" s="2137" t="s">
        <v>985</v>
      </c>
      <c r="M1072" s="1006">
        <v>1775000</v>
      </c>
      <c r="N1072" s="1006">
        <v>25138157.19234921</v>
      </c>
      <c r="O1072" s="1200">
        <v>13194926.311999999</v>
      </c>
    </row>
    <row r="1073" spans="1:15" ht="15" customHeight="1" x14ac:dyDescent="0.2">
      <c r="A1073" s="1009" t="s">
        <v>361</v>
      </c>
      <c r="B1073" s="1552">
        <v>129.5</v>
      </c>
      <c r="C1073" s="1196">
        <v>5</v>
      </c>
      <c r="D1073" s="1196">
        <v>3</v>
      </c>
      <c r="E1073" s="1196">
        <v>1</v>
      </c>
      <c r="F1073" s="1196">
        <v>0</v>
      </c>
      <c r="G1073" s="1196">
        <v>8</v>
      </c>
      <c r="H1073" s="1197">
        <v>117.5</v>
      </c>
      <c r="I1073" s="1197">
        <v>133.5</v>
      </c>
      <c r="J1073" s="1198">
        <v>1527.5</v>
      </c>
      <c r="K1073" s="1206">
        <v>13</v>
      </c>
      <c r="L1073" s="2137" t="s">
        <v>985</v>
      </c>
      <c r="M1073" s="1006">
        <v>1775000</v>
      </c>
      <c r="N1073" s="1006">
        <v>25138157.19234921</v>
      </c>
      <c r="O1073" s="1200">
        <v>13194926.311999999</v>
      </c>
    </row>
    <row r="1074" spans="1:15" ht="15" customHeight="1" x14ac:dyDescent="0.2">
      <c r="A1074" s="1009" t="s">
        <v>362</v>
      </c>
      <c r="B1074" s="1552">
        <v>37</v>
      </c>
      <c r="C1074" s="1196">
        <v>1</v>
      </c>
      <c r="D1074" s="1196">
        <v>0</v>
      </c>
      <c r="E1074" s="1196">
        <v>3</v>
      </c>
      <c r="F1074" s="1196">
        <v>3</v>
      </c>
      <c r="G1074" s="1196">
        <v>0</v>
      </c>
      <c r="H1074" s="1197">
        <v>31</v>
      </c>
      <c r="I1074" s="1197">
        <v>32</v>
      </c>
      <c r="J1074" s="1198">
        <v>294.5</v>
      </c>
      <c r="K1074" s="1206">
        <v>9.5</v>
      </c>
      <c r="L1074" s="2137" t="s">
        <v>985</v>
      </c>
      <c r="M1074" s="1006">
        <v>1775000</v>
      </c>
      <c r="N1074" s="1006">
        <v>25138157.19234921</v>
      </c>
      <c r="O1074" s="1200">
        <v>13194926.311999999</v>
      </c>
    </row>
    <row r="1075" spans="1:15" ht="15" customHeight="1" x14ac:dyDescent="0.2">
      <c r="A1075" s="1009" t="s">
        <v>363</v>
      </c>
      <c r="B1075" s="1552">
        <v>65</v>
      </c>
      <c r="C1075" s="1196">
        <v>7</v>
      </c>
      <c r="D1075" s="1196">
        <v>8</v>
      </c>
      <c r="E1075" s="1196">
        <v>0</v>
      </c>
      <c r="F1075" s="1196">
        <v>0</v>
      </c>
      <c r="G1075" s="1196">
        <v>8</v>
      </c>
      <c r="H1075" s="1197">
        <v>49</v>
      </c>
      <c r="I1075" s="1197">
        <v>72</v>
      </c>
      <c r="J1075" s="1198">
        <v>588</v>
      </c>
      <c r="K1075" s="1206">
        <v>12</v>
      </c>
      <c r="L1075" s="2137" t="s">
        <v>985</v>
      </c>
      <c r="M1075" s="1006">
        <v>1775000</v>
      </c>
      <c r="N1075" s="1006">
        <v>25138157.19234921</v>
      </c>
      <c r="O1075" s="1200">
        <v>13194926.311999999</v>
      </c>
    </row>
    <row r="1076" spans="1:15" ht="15" customHeight="1" x14ac:dyDescent="0.2">
      <c r="A1076" s="1009" t="s">
        <v>364</v>
      </c>
      <c r="B1076" s="1552">
        <v>92</v>
      </c>
      <c r="C1076" s="1196">
        <v>10</v>
      </c>
      <c r="D1076" s="1196">
        <v>0</v>
      </c>
      <c r="E1076" s="1196">
        <v>30</v>
      </c>
      <c r="F1076" s="1196">
        <v>0</v>
      </c>
      <c r="G1076" s="1196">
        <v>10</v>
      </c>
      <c r="H1076" s="1197">
        <v>52</v>
      </c>
      <c r="I1076" s="1197">
        <v>72</v>
      </c>
      <c r="J1076" s="1198">
        <v>572</v>
      </c>
      <c r="K1076" s="1206">
        <v>11</v>
      </c>
      <c r="L1076" s="2137" t="s">
        <v>985</v>
      </c>
      <c r="M1076" s="1006">
        <v>1775000</v>
      </c>
      <c r="N1076" s="1006">
        <v>25138157.19234921</v>
      </c>
      <c r="O1076" s="1200">
        <v>13194926.311999999</v>
      </c>
    </row>
    <row r="1077" spans="1:15" ht="15" customHeight="1" x14ac:dyDescent="0.2">
      <c r="A1077" s="1009" t="s">
        <v>934</v>
      </c>
      <c r="B1077" s="1552">
        <v>13.5</v>
      </c>
      <c r="C1077" s="1196">
        <v>0</v>
      </c>
      <c r="D1077" s="1196">
        <v>0</v>
      </c>
      <c r="E1077" s="1196">
        <v>12</v>
      </c>
      <c r="F1077" s="1196">
        <v>0</v>
      </c>
      <c r="G1077" s="1196">
        <v>0</v>
      </c>
      <c r="H1077" s="1197">
        <v>1.5</v>
      </c>
      <c r="I1077" s="1197">
        <v>1.5</v>
      </c>
      <c r="J1077" s="1198">
        <v>22.5</v>
      </c>
      <c r="K1077" s="1206">
        <v>15</v>
      </c>
      <c r="L1077" s="2137" t="s">
        <v>985</v>
      </c>
      <c r="M1077" s="1006">
        <v>1775000</v>
      </c>
      <c r="N1077" s="1006">
        <v>25138157.19234921</v>
      </c>
      <c r="O1077" s="1200">
        <v>13194926.311999999</v>
      </c>
    </row>
    <row r="1078" spans="1:15" ht="15" customHeight="1" x14ac:dyDescent="0.2">
      <c r="A1078" s="1009" t="s">
        <v>366</v>
      </c>
      <c r="B1078" s="1552">
        <v>5</v>
      </c>
      <c r="C1078" s="1196">
        <v>1</v>
      </c>
      <c r="D1078" s="1196">
        <v>0</v>
      </c>
      <c r="E1078" s="1196">
        <v>0</v>
      </c>
      <c r="F1078" s="1196">
        <v>0</v>
      </c>
      <c r="G1078" s="1196">
        <v>2</v>
      </c>
      <c r="H1078" s="1197">
        <v>2</v>
      </c>
      <c r="I1078" s="1197">
        <v>5</v>
      </c>
      <c r="J1078" s="1198">
        <v>26</v>
      </c>
      <c r="K1078" s="1206">
        <v>13</v>
      </c>
      <c r="L1078" s="2137" t="s">
        <v>985</v>
      </c>
      <c r="M1078" s="1006">
        <v>1775000</v>
      </c>
      <c r="N1078" s="1006">
        <v>25138157.19234921</v>
      </c>
      <c r="O1078" s="1200">
        <v>13194926.311999999</v>
      </c>
    </row>
    <row r="1079" spans="1:15" ht="15" customHeight="1" x14ac:dyDescent="0.2">
      <c r="A1079" s="1009" t="s">
        <v>935</v>
      </c>
      <c r="B1079" s="1552">
        <v>18</v>
      </c>
      <c r="C1079" s="1196">
        <v>18</v>
      </c>
      <c r="D1079" s="1196">
        <v>9</v>
      </c>
      <c r="E1079" s="1196">
        <v>5</v>
      </c>
      <c r="F1079" s="1196">
        <v>0</v>
      </c>
      <c r="G1079" s="1196">
        <v>0</v>
      </c>
      <c r="H1079" s="1197">
        <v>4</v>
      </c>
      <c r="I1079" s="1197">
        <v>31</v>
      </c>
      <c r="J1079" s="1198">
        <v>40</v>
      </c>
      <c r="K1079" s="1206">
        <v>10</v>
      </c>
      <c r="L1079" s="2137" t="s">
        <v>985</v>
      </c>
      <c r="M1079" s="1006">
        <v>1775000</v>
      </c>
      <c r="N1079" s="1006">
        <v>25138157.19234921</v>
      </c>
      <c r="O1079" s="1200">
        <v>13194926.311999999</v>
      </c>
    </row>
    <row r="1080" spans="1:15" ht="15" customHeight="1" x14ac:dyDescent="0.2">
      <c r="A1080" s="1009" t="s">
        <v>368</v>
      </c>
      <c r="B1080" s="1552">
        <v>161</v>
      </c>
      <c r="C1080" s="1196">
        <v>6</v>
      </c>
      <c r="D1080" s="1196">
        <v>0</v>
      </c>
      <c r="E1080" s="1196">
        <v>15</v>
      </c>
      <c r="F1080" s="1196">
        <v>136</v>
      </c>
      <c r="G1080" s="1196">
        <v>0</v>
      </c>
      <c r="H1080" s="1197">
        <v>10</v>
      </c>
      <c r="I1080" s="1197">
        <v>16</v>
      </c>
      <c r="J1080" s="1198">
        <v>140</v>
      </c>
      <c r="K1080" s="1206">
        <v>14</v>
      </c>
      <c r="L1080" s="2137" t="s">
        <v>985</v>
      </c>
      <c r="M1080" s="1006">
        <v>1775000</v>
      </c>
      <c r="N1080" s="1006">
        <v>25138157.19234921</v>
      </c>
      <c r="O1080" s="1200">
        <v>13194926.311999999</v>
      </c>
    </row>
    <row r="1081" spans="1:15" ht="15" customHeight="1" x14ac:dyDescent="0.2">
      <c r="A1081" s="1009" t="s">
        <v>369</v>
      </c>
      <c r="B1081" s="1552">
        <v>8</v>
      </c>
      <c r="C1081" s="1196">
        <v>2</v>
      </c>
      <c r="D1081" s="1196">
        <v>0</v>
      </c>
      <c r="E1081" s="1196">
        <v>0</v>
      </c>
      <c r="F1081" s="1196">
        <v>0</v>
      </c>
      <c r="G1081" s="1196">
        <v>2</v>
      </c>
      <c r="H1081" s="1197">
        <v>6</v>
      </c>
      <c r="I1081" s="1197">
        <v>10</v>
      </c>
      <c r="J1081" s="1198">
        <v>78</v>
      </c>
      <c r="K1081" s="1206">
        <v>13</v>
      </c>
      <c r="L1081" s="2137" t="s">
        <v>985</v>
      </c>
      <c r="M1081" s="1006">
        <v>1775000</v>
      </c>
      <c r="N1081" s="1006">
        <v>25138157.19234921</v>
      </c>
      <c r="O1081" s="1200">
        <v>13194926.311999999</v>
      </c>
    </row>
    <row r="1082" spans="1:15" ht="15" customHeight="1" x14ac:dyDescent="0.2">
      <c r="A1082" s="1009" t="s">
        <v>936</v>
      </c>
      <c r="B1082" s="1552">
        <v>53</v>
      </c>
      <c r="C1082" s="1196">
        <v>2</v>
      </c>
      <c r="D1082" s="1196">
        <v>0</v>
      </c>
      <c r="E1082" s="1196">
        <v>0</v>
      </c>
      <c r="F1082" s="1196">
        <v>0</v>
      </c>
      <c r="G1082" s="1196">
        <v>2</v>
      </c>
      <c r="H1082" s="1197">
        <v>51</v>
      </c>
      <c r="I1082" s="1197">
        <v>55</v>
      </c>
      <c r="J1082" s="1198">
        <v>1020</v>
      </c>
      <c r="K1082" s="1206">
        <v>20</v>
      </c>
      <c r="L1082" s="2137" t="s">
        <v>985</v>
      </c>
      <c r="M1082" s="1006">
        <v>1775000</v>
      </c>
      <c r="N1082" s="1006">
        <v>25138157.19234921</v>
      </c>
      <c r="O1082" s="1200">
        <v>13194926.311999999</v>
      </c>
    </row>
    <row r="1083" spans="1:15" ht="15" customHeight="1" x14ac:dyDescent="0.2">
      <c r="A1083" s="1009" t="s">
        <v>371</v>
      </c>
      <c r="B1083" s="1552">
        <v>0</v>
      </c>
      <c r="C1083" s="1196">
        <v>0</v>
      </c>
      <c r="D1083" s="1196">
        <v>0</v>
      </c>
      <c r="E1083" s="1196">
        <v>0</v>
      </c>
      <c r="F1083" s="1196">
        <v>0</v>
      </c>
      <c r="G1083" s="1196">
        <v>0</v>
      </c>
      <c r="H1083" s="1197">
        <v>0</v>
      </c>
      <c r="I1083" s="1197">
        <v>0</v>
      </c>
      <c r="J1083" s="1198">
        <v>0</v>
      </c>
      <c r="K1083" s="1206">
        <v>0</v>
      </c>
      <c r="L1083" s="2137"/>
      <c r="M1083" s="1006"/>
      <c r="N1083" s="1006">
        <v>25138157.19234921</v>
      </c>
      <c r="O1083" s="1200">
        <v>13194926.311999999</v>
      </c>
    </row>
    <row r="1084" spans="1:15" ht="15" customHeight="1" x14ac:dyDescent="0.2">
      <c r="A1084" s="1009" t="s">
        <v>372</v>
      </c>
      <c r="B1084" s="1003">
        <v>0</v>
      </c>
      <c r="C1084" s="1196">
        <v>0</v>
      </c>
      <c r="D1084" s="1196">
        <v>0</v>
      </c>
      <c r="E1084" s="1196">
        <v>0</v>
      </c>
      <c r="F1084" s="1196">
        <v>0</v>
      </c>
      <c r="G1084" s="1196">
        <v>0</v>
      </c>
      <c r="H1084" s="1197">
        <v>0</v>
      </c>
      <c r="I1084" s="1197">
        <v>0</v>
      </c>
      <c r="J1084" s="1198">
        <v>0</v>
      </c>
      <c r="K1084" s="1198">
        <v>0</v>
      </c>
      <c r="L1084" s="2137"/>
      <c r="M1084" s="1006"/>
      <c r="N1084" s="1006"/>
      <c r="O1084" s="1200"/>
    </row>
    <row r="1085" spans="1:15" ht="15" customHeight="1" x14ac:dyDescent="0.2">
      <c r="A1085" s="1009" t="s">
        <v>373</v>
      </c>
      <c r="B1085" s="1003">
        <v>0</v>
      </c>
      <c r="C1085" s="1196">
        <v>0.5</v>
      </c>
      <c r="D1085" s="1196">
        <v>0</v>
      </c>
      <c r="E1085" s="1196">
        <v>0</v>
      </c>
      <c r="F1085" s="1196">
        <v>0</v>
      </c>
      <c r="G1085" s="1196">
        <v>0</v>
      </c>
      <c r="H1085" s="1197">
        <v>0</v>
      </c>
      <c r="I1085" s="1197">
        <v>0.5</v>
      </c>
      <c r="J1085" s="1198">
        <v>0</v>
      </c>
      <c r="K1085" s="1198">
        <v>0</v>
      </c>
      <c r="L1085" s="1199"/>
      <c r="M1085" s="1006"/>
      <c r="N1085" s="1006">
        <v>25138157.19234921</v>
      </c>
      <c r="O1085" s="1200"/>
    </row>
    <row r="1086" spans="1:15" ht="15" customHeight="1" x14ac:dyDescent="0.2">
      <c r="A1086" s="459" t="s">
        <v>937</v>
      </c>
      <c r="B1086" s="1049">
        <v>122</v>
      </c>
      <c r="C1086" s="1049">
        <v>14</v>
      </c>
      <c r="D1086" s="1049">
        <v>2</v>
      </c>
      <c r="E1086" s="1049">
        <v>0</v>
      </c>
      <c r="F1086" s="1049">
        <v>4</v>
      </c>
      <c r="G1086" s="1049">
        <v>13</v>
      </c>
      <c r="H1086" s="1049">
        <v>103</v>
      </c>
      <c r="I1086" s="1049">
        <v>132</v>
      </c>
      <c r="J1086" s="1201">
        <v>1341.75</v>
      </c>
      <c r="K1086" s="1201">
        <v>13.026699029126213</v>
      </c>
      <c r="L1086" s="1203"/>
      <c r="M1086" s="1043"/>
      <c r="N1086" s="460"/>
      <c r="O1086" s="461"/>
    </row>
    <row r="1087" spans="1:15" ht="15" customHeight="1" x14ac:dyDescent="0.2">
      <c r="A1087" s="1009" t="s">
        <v>375</v>
      </c>
      <c r="B1087" s="1552">
        <v>110.5</v>
      </c>
      <c r="C1087" s="1196">
        <v>10</v>
      </c>
      <c r="D1087" s="1196">
        <v>0</v>
      </c>
      <c r="E1087" s="1196">
        <v>0</v>
      </c>
      <c r="F1087" s="1196">
        <v>0</v>
      </c>
      <c r="G1087" s="1196">
        <v>10</v>
      </c>
      <c r="H1087" s="1197">
        <v>100.5</v>
      </c>
      <c r="I1087" s="1197">
        <v>120.5</v>
      </c>
      <c r="J1087" s="1198">
        <v>1306.5</v>
      </c>
      <c r="K1087" s="1206">
        <v>13</v>
      </c>
      <c r="L1087" s="2137" t="s">
        <v>985</v>
      </c>
      <c r="M1087" s="1006">
        <v>1775000</v>
      </c>
      <c r="N1087" s="1006">
        <v>25138157.19234921</v>
      </c>
      <c r="O1087" s="1200">
        <v>13194926.311999999</v>
      </c>
    </row>
    <row r="1088" spans="1:15" ht="15" customHeight="1" x14ac:dyDescent="0.2">
      <c r="A1088" s="1009" t="s">
        <v>376</v>
      </c>
      <c r="B1088" s="1552">
        <v>0</v>
      </c>
      <c r="C1088" s="1196">
        <v>0</v>
      </c>
      <c r="D1088" s="1196">
        <v>0</v>
      </c>
      <c r="E1088" s="1196">
        <v>0</v>
      </c>
      <c r="F1088" s="1196">
        <v>0</v>
      </c>
      <c r="G1088" s="1196">
        <v>0</v>
      </c>
      <c r="H1088" s="1197">
        <v>0</v>
      </c>
      <c r="I1088" s="1197">
        <v>0</v>
      </c>
      <c r="J1088" s="1198">
        <v>0</v>
      </c>
      <c r="K1088" s="1206">
        <v>0</v>
      </c>
      <c r="L1088" s="1199"/>
      <c r="M1088" s="1006"/>
      <c r="N1088" s="1588"/>
      <c r="O1088" s="1589"/>
    </row>
    <row r="1089" spans="1:15" ht="15" customHeight="1" x14ac:dyDescent="0.2">
      <c r="A1089" s="1009" t="s">
        <v>377</v>
      </c>
      <c r="B1089" s="1552">
        <v>0</v>
      </c>
      <c r="C1089" s="1196">
        <v>0</v>
      </c>
      <c r="D1089" s="1196">
        <v>0</v>
      </c>
      <c r="E1089" s="1196">
        <v>0</v>
      </c>
      <c r="F1089" s="1196">
        <v>0</v>
      </c>
      <c r="G1089" s="1196">
        <v>0</v>
      </c>
      <c r="H1089" s="1197">
        <v>0</v>
      </c>
      <c r="I1089" s="1197">
        <v>0</v>
      </c>
      <c r="J1089" s="1198">
        <v>0</v>
      </c>
      <c r="K1089" s="1206">
        <v>0</v>
      </c>
      <c r="L1089" s="1199"/>
      <c r="M1089" s="1006"/>
      <c r="N1089" s="1006"/>
      <c r="O1089" s="1200"/>
    </row>
    <row r="1090" spans="1:15" ht="15" customHeight="1" x14ac:dyDescent="0.2">
      <c r="A1090" s="1009" t="s">
        <v>378</v>
      </c>
      <c r="B1090" s="1552">
        <v>5.5</v>
      </c>
      <c r="C1090" s="1196">
        <v>0</v>
      </c>
      <c r="D1090" s="1196">
        <v>0</v>
      </c>
      <c r="E1090" s="1196">
        <v>0</v>
      </c>
      <c r="F1090" s="1196">
        <v>4</v>
      </c>
      <c r="G1090" s="1196">
        <v>0</v>
      </c>
      <c r="H1090" s="1197">
        <v>1.5</v>
      </c>
      <c r="I1090" s="1197">
        <v>1.5</v>
      </c>
      <c r="J1090" s="1198">
        <v>20.25</v>
      </c>
      <c r="K1090" s="1206">
        <v>13.5</v>
      </c>
      <c r="L1090" s="2137" t="s">
        <v>985</v>
      </c>
      <c r="M1090" s="1006">
        <v>1775000</v>
      </c>
      <c r="N1090" s="1006">
        <v>25138157.19234921</v>
      </c>
      <c r="O1090" s="1200">
        <v>13194926.311999999</v>
      </c>
    </row>
    <row r="1091" spans="1:15" ht="15" customHeight="1" x14ac:dyDescent="0.2">
      <c r="A1091" s="1009" t="s">
        <v>379</v>
      </c>
      <c r="B1091" s="1552">
        <v>6</v>
      </c>
      <c r="C1091" s="1196">
        <v>4</v>
      </c>
      <c r="D1091" s="1196">
        <v>2</v>
      </c>
      <c r="E1091" s="1196">
        <v>0</v>
      </c>
      <c r="F1091" s="1196">
        <v>0</v>
      </c>
      <c r="G1091" s="1196">
        <v>3</v>
      </c>
      <c r="H1091" s="1197">
        <v>1</v>
      </c>
      <c r="I1091" s="1197">
        <v>10</v>
      </c>
      <c r="J1091" s="1198">
        <v>15</v>
      </c>
      <c r="K1091" s="1206">
        <v>15</v>
      </c>
      <c r="L1091" s="2137" t="s">
        <v>985</v>
      </c>
      <c r="M1091" s="1006">
        <v>1775000</v>
      </c>
      <c r="N1091" s="1006">
        <v>25138157.19234921</v>
      </c>
      <c r="O1091" s="1200">
        <v>13194926.311999999</v>
      </c>
    </row>
    <row r="1092" spans="1:15" ht="15" customHeight="1" x14ac:dyDescent="0.2">
      <c r="A1092" s="1205" t="s">
        <v>380</v>
      </c>
      <c r="B1092" s="1049">
        <v>587.20000000000005</v>
      </c>
      <c r="C1092" s="1049">
        <v>58.7</v>
      </c>
      <c r="D1092" s="1049">
        <v>5.25</v>
      </c>
      <c r="E1092" s="1049">
        <v>9.92</v>
      </c>
      <c r="F1092" s="1049">
        <v>11</v>
      </c>
      <c r="G1092" s="1049">
        <v>0</v>
      </c>
      <c r="H1092" s="1049">
        <v>561.03000000000009</v>
      </c>
      <c r="I1092" s="1049">
        <v>624.98</v>
      </c>
      <c r="J1092" s="1201">
        <v>9475.43</v>
      </c>
      <c r="K1092" s="1201">
        <v>16.88934638076395</v>
      </c>
      <c r="L1092" s="1203"/>
      <c r="M1092" s="1043"/>
      <c r="N1092" s="460"/>
      <c r="O1092" s="461"/>
    </row>
    <row r="1093" spans="1:15" ht="15" customHeight="1" x14ac:dyDescent="0.2">
      <c r="A1093" s="1009" t="s">
        <v>381</v>
      </c>
      <c r="B1093" s="1552">
        <v>25</v>
      </c>
      <c r="C1093" s="1196">
        <v>5</v>
      </c>
      <c r="D1093" s="1196">
        <v>0</v>
      </c>
      <c r="E1093" s="1196">
        <v>0</v>
      </c>
      <c r="F1093" s="1196">
        <v>0</v>
      </c>
      <c r="G1093" s="1196">
        <v>0</v>
      </c>
      <c r="H1093" s="1197">
        <v>25</v>
      </c>
      <c r="I1093" s="1197">
        <v>30</v>
      </c>
      <c r="J1093" s="1198">
        <v>625</v>
      </c>
      <c r="K1093" s="1206">
        <v>25</v>
      </c>
      <c r="L1093" s="2137" t="s">
        <v>985</v>
      </c>
      <c r="M1093" s="1006">
        <v>1775000</v>
      </c>
      <c r="N1093" s="1006">
        <v>25138157.19234921</v>
      </c>
      <c r="O1093" s="1200">
        <v>13194926.311999999</v>
      </c>
    </row>
    <row r="1094" spans="1:15" ht="15" customHeight="1" x14ac:dyDescent="0.2">
      <c r="A1094" s="1009" t="s">
        <v>382</v>
      </c>
      <c r="B1094" s="1552">
        <v>31.5</v>
      </c>
      <c r="C1094" s="1196">
        <v>1</v>
      </c>
      <c r="D1094" s="1196">
        <v>0.15</v>
      </c>
      <c r="E1094" s="1196">
        <v>2.92</v>
      </c>
      <c r="F1094" s="1196">
        <v>0</v>
      </c>
      <c r="G1094" s="1196">
        <v>0</v>
      </c>
      <c r="H1094" s="1197">
        <v>28.43</v>
      </c>
      <c r="I1094" s="1197">
        <v>29.58</v>
      </c>
      <c r="J1094" s="1198">
        <v>426.45</v>
      </c>
      <c r="K1094" s="1206">
        <v>15</v>
      </c>
      <c r="L1094" s="2137" t="s">
        <v>985</v>
      </c>
      <c r="M1094" s="1006">
        <v>1775000</v>
      </c>
      <c r="N1094" s="1006">
        <v>25138157.19234921</v>
      </c>
      <c r="O1094" s="1200">
        <v>13194926.311999999</v>
      </c>
    </row>
    <row r="1095" spans="1:15" ht="15" customHeight="1" x14ac:dyDescent="0.2">
      <c r="A1095" s="1009" t="s">
        <v>383</v>
      </c>
      <c r="B1095" s="1552">
        <v>49</v>
      </c>
      <c r="C1095" s="1196">
        <v>31</v>
      </c>
      <c r="D1095" s="1196">
        <v>0</v>
      </c>
      <c r="E1095" s="1196">
        <v>0</v>
      </c>
      <c r="F1095" s="1196">
        <v>0</v>
      </c>
      <c r="G1095" s="1196">
        <v>0</v>
      </c>
      <c r="H1095" s="1197">
        <v>49</v>
      </c>
      <c r="I1095" s="1197">
        <v>80</v>
      </c>
      <c r="J1095" s="1198">
        <v>882</v>
      </c>
      <c r="K1095" s="1206">
        <v>18</v>
      </c>
      <c r="L1095" s="2137" t="s">
        <v>985</v>
      </c>
      <c r="M1095" s="1006">
        <v>1775000</v>
      </c>
      <c r="N1095" s="1006">
        <v>25138157.19234921</v>
      </c>
      <c r="O1095" s="1200">
        <v>13194926.311999999</v>
      </c>
    </row>
    <row r="1096" spans="1:15" ht="15" customHeight="1" x14ac:dyDescent="0.2">
      <c r="A1096" s="1009" t="s">
        <v>384</v>
      </c>
      <c r="B1096" s="1552">
        <v>50</v>
      </c>
      <c r="C1096" s="1196">
        <v>16.7</v>
      </c>
      <c r="D1096" s="1196">
        <v>0</v>
      </c>
      <c r="E1096" s="1196">
        <v>0</v>
      </c>
      <c r="F1096" s="1196">
        <v>11</v>
      </c>
      <c r="G1096" s="1196">
        <v>0</v>
      </c>
      <c r="H1096" s="1197">
        <v>39</v>
      </c>
      <c r="I1096" s="1197">
        <v>55.7</v>
      </c>
      <c r="J1096" s="1198">
        <v>577.20000000000005</v>
      </c>
      <c r="K1096" s="1206">
        <v>14.8</v>
      </c>
      <c r="L1096" s="2137" t="s">
        <v>985</v>
      </c>
      <c r="M1096" s="1006">
        <v>1775000</v>
      </c>
      <c r="N1096" s="1006">
        <v>25138157.19234921</v>
      </c>
      <c r="O1096" s="1200">
        <v>13194926.311999999</v>
      </c>
    </row>
    <row r="1097" spans="1:15" ht="15" customHeight="1" x14ac:dyDescent="0.2">
      <c r="A1097" s="1009" t="s">
        <v>385</v>
      </c>
      <c r="B1097" s="1552">
        <v>87.5</v>
      </c>
      <c r="C1097" s="1196">
        <v>0</v>
      </c>
      <c r="D1097" s="1196">
        <v>4.0999999999999996</v>
      </c>
      <c r="E1097" s="1196">
        <v>7</v>
      </c>
      <c r="F1097" s="1196">
        <v>0</v>
      </c>
      <c r="G1097" s="1196">
        <v>0</v>
      </c>
      <c r="H1097" s="1197">
        <v>76.400000000000006</v>
      </c>
      <c r="I1097" s="1197">
        <v>80.5</v>
      </c>
      <c r="J1097" s="1198">
        <v>1146</v>
      </c>
      <c r="K1097" s="1206">
        <v>15</v>
      </c>
      <c r="L1097" s="2137" t="s">
        <v>985</v>
      </c>
      <c r="M1097" s="1006">
        <v>1775000</v>
      </c>
      <c r="N1097" s="1006">
        <v>25138157.19234921</v>
      </c>
      <c r="O1097" s="1200">
        <v>13194926.311999999</v>
      </c>
    </row>
    <row r="1098" spans="1:15" ht="15" customHeight="1" x14ac:dyDescent="0.2">
      <c r="A1098" s="1009" t="s">
        <v>386</v>
      </c>
      <c r="B1098" s="1552">
        <v>6.5</v>
      </c>
      <c r="C1098" s="1196">
        <v>4</v>
      </c>
      <c r="D1098" s="1196">
        <v>1</v>
      </c>
      <c r="E1098" s="1196">
        <v>0</v>
      </c>
      <c r="F1098" s="1196">
        <v>0</v>
      </c>
      <c r="G1098" s="1196">
        <v>0</v>
      </c>
      <c r="H1098" s="1197">
        <v>5.5</v>
      </c>
      <c r="I1098" s="1197">
        <v>10.5</v>
      </c>
      <c r="J1098" s="1198">
        <v>68.75</v>
      </c>
      <c r="K1098" s="1206">
        <v>12.5</v>
      </c>
      <c r="L1098" s="2137" t="s">
        <v>985</v>
      </c>
      <c r="M1098" s="1006">
        <v>1775000</v>
      </c>
      <c r="N1098" s="1006">
        <v>25138157.19234921</v>
      </c>
      <c r="O1098" s="1200">
        <v>13194926.311999999</v>
      </c>
    </row>
    <row r="1099" spans="1:15" ht="15" customHeight="1" x14ac:dyDescent="0.2">
      <c r="A1099" s="1009" t="s">
        <v>387</v>
      </c>
      <c r="B1099" s="262">
        <v>220</v>
      </c>
      <c r="C1099" s="1196">
        <v>0</v>
      </c>
      <c r="D1099" s="1196">
        <v>0</v>
      </c>
      <c r="E1099" s="1196">
        <v>0</v>
      </c>
      <c r="F1099" s="1196">
        <v>0</v>
      </c>
      <c r="G1099" s="1196">
        <v>0</v>
      </c>
      <c r="H1099" s="1197">
        <v>220</v>
      </c>
      <c r="I1099" s="1197">
        <v>220</v>
      </c>
      <c r="J1099" s="1198">
        <v>4114</v>
      </c>
      <c r="K1099" s="1206">
        <v>18.7</v>
      </c>
      <c r="L1099" s="2137" t="s">
        <v>985</v>
      </c>
      <c r="M1099" s="1006">
        <v>1775000</v>
      </c>
      <c r="N1099" s="1006">
        <v>25138157.19234921</v>
      </c>
      <c r="O1099" s="1200">
        <v>13194926.311999999</v>
      </c>
    </row>
    <row r="1100" spans="1:15" ht="15" customHeight="1" x14ac:dyDescent="0.2">
      <c r="A1100" s="1009" t="s">
        <v>388</v>
      </c>
      <c r="B1100" s="262">
        <v>117.7</v>
      </c>
      <c r="C1100" s="1196">
        <v>1</v>
      </c>
      <c r="D1100" s="1196">
        <v>0</v>
      </c>
      <c r="E1100" s="1196">
        <v>0</v>
      </c>
      <c r="F1100" s="1196">
        <v>0</v>
      </c>
      <c r="G1100" s="1196">
        <v>0</v>
      </c>
      <c r="H1100" s="1197">
        <v>117.7</v>
      </c>
      <c r="I1100" s="1197">
        <v>118.7</v>
      </c>
      <c r="J1100" s="1198">
        <v>1636.03</v>
      </c>
      <c r="K1100" s="1206">
        <v>13.9</v>
      </c>
      <c r="L1100" s="2137" t="s">
        <v>985</v>
      </c>
      <c r="M1100" s="1006">
        <v>1775000</v>
      </c>
      <c r="N1100" s="1006">
        <v>25138157.19234921</v>
      </c>
      <c r="O1100" s="1200">
        <v>13194926.311999999</v>
      </c>
    </row>
    <row r="1101" spans="1:15" ht="15" customHeight="1" x14ac:dyDescent="0.2">
      <c r="A1101" s="1205" t="s">
        <v>389</v>
      </c>
      <c r="B1101" s="1049">
        <v>28</v>
      </c>
      <c r="C1101" s="1049">
        <v>7.2</v>
      </c>
      <c r="D1101" s="1049">
        <v>0</v>
      </c>
      <c r="E1101" s="1049">
        <v>0.5</v>
      </c>
      <c r="F1101" s="1049">
        <v>0</v>
      </c>
      <c r="G1101" s="1049">
        <v>4.2</v>
      </c>
      <c r="H1101" s="1049">
        <v>23.3</v>
      </c>
      <c r="I1101" s="1049">
        <v>34.700000000000003</v>
      </c>
      <c r="J1101" s="1201">
        <v>296.20000000000005</v>
      </c>
      <c r="K1101" s="1201">
        <v>12.712446351931332</v>
      </c>
      <c r="L1101" s="1203"/>
      <c r="M1101" s="1043"/>
      <c r="N1101" s="460"/>
      <c r="O1101" s="461"/>
    </row>
    <row r="1102" spans="1:15" ht="15" customHeight="1" x14ac:dyDescent="0.2">
      <c r="A1102" s="1009" t="s">
        <v>390</v>
      </c>
      <c r="B1102" s="1003">
        <v>0</v>
      </c>
      <c r="C1102" s="1196">
        <v>4</v>
      </c>
      <c r="D1102" s="1196">
        <v>0</v>
      </c>
      <c r="E1102" s="1196">
        <v>0</v>
      </c>
      <c r="F1102" s="1196">
        <v>0</v>
      </c>
      <c r="G1102" s="1196">
        <v>0</v>
      </c>
      <c r="H1102" s="1197">
        <v>0</v>
      </c>
      <c r="I1102" s="1197">
        <v>4</v>
      </c>
      <c r="J1102" s="1198">
        <v>0</v>
      </c>
      <c r="K1102" s="1198">
        <v>20</v>
      </c>
      <c r="L1102" s="2137" t="s">
        <v>985</v>
      </c>
      <c r="M1102" s="1006"/>
      <c r="N1102" s="1006">
        <v>25138157.19234921</v>
      </c>
      <c r="O1102" s="1200"/>
    </row>
    <row r="1103" spans="1:15" ht="15" customHeight="1" x14ac:dyDescent="0.2">
      <c r="A1103" s="1009" t="s">
        <v>391</v>
      </c>
      <c r="B1103" s="1003">
        <v>0</v>
      </c>
      <c r="C1103" s="1196">
        <v>0</v>
      </c>
      <c r="D1103" s="1196">
        <v>0</v>
      </c>
      <c r="E1103" s="1196">
        <v>0</v>
      </c>
      <c r="F1103" s="1196">
        <v>0</v>
      </c>
      <c r="G1103" s="1196">
        <v>0</v>
      </c>
      <c r="H1103" s="1197">
        <v>0</v>
      </c>
      <c r="I1103" s="1197">
        <v>0</v>
      </c>
      <c r="J1103" s="1198">
        <v>0</v>
      </c>
      <c r="K1103" s="1198">
        <v>0</v>
      </c>
      <c r="L1103" s="1199"/>
      <c r="M1103" s="1006"/>
      <c r="N1103" s="1588"/>
      <c r="O1103" s="1589"/>
    </row>
    <row r="1104" spans="1:15" ht="15" customHeight="1" x14ac:dyDescent="0.2">
      <c r="A1104" s="1009" t="s">
        <v>392</v>
      </c>
      <c r="B1104" s="262">
        <v>17.5</v>
      </c>
      <c r="C1104" s="1196">
        <v>0.7</v>
      </c>
      <c r="D1104" s="1196">
        <v>0</v>
      </c>
      <c r="E1104" s="1196">
        <v>0</v>
      </c>
      <c r="F1104" s="1196">
        <v>0</v>
      </c>
      <c r="G1104" s="1196">
        <v>4.2</v>
      </c>
      <c r="H1104" s="1197">
        <v>13.3</v>
      </c>
      <c r="I1104" s="1197">
        <v>18.2</v>
      </c>
      <c r="J1104" s="1198">
        <v>186.20000000000002</v>
      </c>
      <c r="K1104" s="1206">
        <v>14</v>
      </c>
      <c r="L1104" s="2137" t="s">
        <v>985</v>
      </c>
      <c r="M1104" s="1006">
        <v>1775000</v>
      </c>
      <c r="N1104" s="1006">
        <v>25138157.19234921</v>
      </c>
      <c r="O1104" s="1200">
        <v>13194926.311999999</v>
      </c>
    </row>
    <row r="1105" spans="1:15" ht="15" customHeight="1" x14ac:dyDescent="0.2">
      <c r="A1105" s="1009" t="s">
        <v>393</v>
      </c>
      <c r="B1105" s="262">
        <v>0</v>
      </c>
      <c r="C1105" s="1196">
        <v>0</v>
      </c>
      <c r="D1105" s="1196">
        <v>0</v>
      </c>
      <c r="E1105" s="1196">
        <v>0</v>
      </c>
      <c r="F1105" s="1196">
        <v>0</v>
      </c>
      <c r="G1105" s="1196">
        <v>0</v>
      </c>
      <c r="H1105" s="1197">
        <v>0</v>
      </c>
      <c r="I1105" s="1197">
        <v>0</v>
      </c>
      <c r="J1105" s="1198">
        <v>0</v>
      </c>
      <c r="K1105" s="1206">
        <v>0</v>
      </c>
      <c r="L1105" s="1199"/>
      <c r="M1105" s="1006"/>
      <c r="N1105" s="1006"/>
      <c r="O1105" s="1200"/>
    </row>
    <row r="1106" spans="1:15" ht="15" customHeight="1" x14ac:dyDescent="0.2">
      <c r="A1106" s="1009" t="s">
        <v>394</v>
      </c>
      <c r="B1106" s="262">
        <v>0</v>
      </c>
      <c r="C1106" s="1196">
        <v>0</v>
      </c>
      <c r="D1106" s="1196">
        <v>0</v>
      </c>
      <c r="E1106" s="1196">
        <v>0</v>
      </c>
      <c r="F1106" s="1196">
        <v>0</v>
      </c>
      <c r="G1106" s="1196">
        <v>0</v>
      </c>
      <c r="H1106" s="1197">
        <v>0</v>
      </c>
      <c r="I1106" s="1197">
        <v>0</v>
      </c>
      <c r="J1106" s="1198">
        <v>0</v>
      </c>
      <c r="K1106" s="1206">
        <v>0</v>
      </c>
      <c r="L1106" s="1199"/>
      <c r="M1106" s="1006"/>
      <c r="N1106" s="1006"/>
      <c r="O1106" s="1200"/>
    </row>
    <row r="1107" spans="1:15" ht="15" customHeight="1" x14ac:dyDescent="0.2">
      <c r="A1107" s="1009" t="s">
        <v>395</v>
      </c>
      <c r="B1107" s="262">
        <v>0</v>
      </c>
      <c r="C1107" s="1196">
        <v>0</v>
      </c>
      <c r="D1107" s="1196">
        <v>0</v>
      </c>
      <c r="E1107" s="1196">
        <v>0</v>
      </c>
      <c r="F1107" s="1196">
        <v>0</v>
      </c>
      <c r="G1107" s="1196">
        <v>0</v>
      </c>
      <c r="H1107" s="1197">
        <v>0</v>
      </c>
      <c r="I1107" s="1197">
        <v>0</v>
      </c>
      <c r="J1107" s="1198">
        <v>0</v>
      </c>
      <c r="K1107" s="1206">
        <v>0</v>
      </c>
      <c r="L1107" s="1199"/>
      <c r="M1107" s="1006"/>
      <c r="N1107" s="1588"/>
      <c r="O1107" s="1589"/>
    </row>
    <row r="1108" spans="1:15" ht="15" customHeight="1" x14ac:dyDescent="0.2">
      <c r="A1108" s="1009" t="s">
        <v>396</v>
      </c>
      <c r="B1108" s="262">
        <v>0</v>
      </c>
      <c r="C1108" s="1196">
        <v>0</v>
      </c>
      <c r="D1108" s="1196">
        <v>0</v>
      </c>
      <c r="E1108" s="1196">
        <v>0</v>
      </c>
      <c r="F1108" s="1196">
        <v>0</v>
      </c>
      <c r="G1108" s="1196">
        <v>0</v>
      </c>
      <c r="H1108" s="1197">
        <v>0</v>
      </c>
      <c r="I1108" s="1197">
        <v>0</v>
      </c>
      <c r="J1108" s="1198">
        <v>0</v>
      </c>
      <c r="K1108" s="1206">
        <v>0</v>
      </c>
      <c r="L1108" s="1199"/>
      <c r="M1108" s="1006"/>
      <c r="N1108" s="1006"/>
      <c r="O1108" s="1200"/>
    </row>
    <row r="1109" spans="1:15" ht="15" customHeight="1" x14ac:dyDescent="0.2">
      <c r="A1109" s="1009" t="s">
        <v>938</v>
      </c>
      <c r="B1109" s="262">
        <v>0</v>
      </c>
      <c r="C1109" s="1196">
        <v>0</v>
      </c>
      <c r="D1109" s="1196">
        <v>0</v>
      </c>
      <c r="E1109" s="1196">
        <v>0</v>
      </c>
      <c r="F1109" s="1196">
        <v>0</v>
      </c>
      <c r="G1109" s="1196">
        <v>0</v>
      </c>
      <c r="H1109" s="1197">
        <v>0</v>
      </c>
      <c r="I1109" s="1197">
        <v>0</v>
      </c>
      <c r="J1109" s="1198">
        <v>0</v>
      </c>
      <c r="K1109" s="1206">
        <v>0</v>
      </c>
      <c r="L1109" s="1199"/>
      <c r="M1109" s="1006"/>
      <c r="N1109" s="1006"/>
      <c r="O1109" s="1200"/>
    </row>
    <row r="1110" spans="1:15" ht="15" customHeight="1" thickBot="1" x14ac:dyDescent="0.25">
      <c r="A1110" s="1190" t="s">
        <v>398</v>
      </c>
      <c r="B1110" s="1592">
        <v>10.5</v>
      </c>
      <c r="C1110" s="1191">
        <v>2.5</v>
      </c>
      <c r="D1110" s="1191">
        <v>0</v>
      </c>
      <c r="E1110" s="1191">
        <v>0.5</v>
      </c>
      <c r="F1110" s="1191">
        <v>0</v>
      </c>
      <c r="G1110" s="1191">
        <v>0</v>
      </c>
      <c r="H1110" s="1197">
        <v>10</v>
      </c>
      <c r="I1110" s="1197">
        <v>12.5</v>
      </c>
      <c r="J1110" s="1581">
        <v>110</v>
      </c>
      <c r="K1110" s="1796">
        <v>11</v>
      </c>
      <c r="L1110" s="2137" t="s">
        <v>985</v>
      </c>
      <c r="M1110" s="1006">
        <v>1775000</v>
      </c>
      <c r="N1110" s="1006">
        <v>25138157.19234921</v>
      </c>
      <c r="O1110" s="1200">
        <v>13194926.311999999</v>
      </c>
    </row>
    <row r="1111" spans="1:15" ht="15" customHeight="1" thickBot="1" x14ac:dyDescent="0.25">
      <c r="A1111" s="430" t="s">
        <v>939</v>
      </c>
      <c r="B1111" s="1181">
        <v>1366.7</v>
      </c>
      <c r="C1111" s="1181">
        <v>137.39999999999998</v>
      </c>
      <c r="D1111" s="1181">
        <v>35.25</v>
      </c>
      <c r="E1111" s="1181">
        <v>76.42</v>
      </c>
      <c r="F1111" s="1181">
        <v>154</v>
      </c>
      <c r="G1111" s="1181">
        <v>49.2</v>
      </c>
      <c r="H1111" s="1181">
        <v>1050.8300000000002</v>
      </c>
      <c r="I1111" s="1181">
        <v>1272.68</v>
      </c>
      <c r="J1111" s="1182">
        <v>15902.880000000001</v>
      </c>
      <c r="K1111" s="1182">
        <v>15.133637220102203</v>
      </c>
      <c r="L1111" s="1580" t="s">
        <v>985</v>
      </c>
      <c r="M1111" s="1184">
        <v>1774999.9999999998</v>
      </c>
      <c r="N1111" s="1184">
        <v>25138157.19234921</v>
      </c>
      <c r="O1111" s="536">
        <v>13194926.311999993</v>
      </c>
    </row>
    <row r="1112" spans="1:15" x14ac:dyDescent="0.2">
      <c r="A1112" s="7" t="s">
        <v>1904</v>
      </c>
      <c r="B1112" s="246"/>
      <c r="C1112" s="246"/>
      <c r="D1112" s="246"/>
      <c r="E1112" s="246"/>
      <c r="F1112" s="246"/>
      <c r="G1112" s="246"/>
      <c r="H1112" s="249"/>
      <c r="I1112" s="249"/>
      <c r="J1112" s="249"/>
      <c r="K1112" s="257"/>
      <c r="L1112" s="258"/>
      <c r="M1112" s="259"/>
      <c r="N1112" s="259"/>
      <c r="O1112" s="259"/>
    </row>
    <row r="1113" spans="1:15" x14ac:dyDescent="0.2">
      <c r="A1113" s="42"/>
      <c r="B1113" s="246"/>
      <c r="C1113" s="246"/>
      <c r="D1113" s="246"/>
      <c r="E1113" s="246"/>
      <c r="F1113" s="246"/>
      <c r="G1113" s="246"/>
      <c r="H1113" s="264"/>
      <c r="I1113" s="249"/>
      <c r="J1113" s="264"/>
      <c r="K1113" s="266"/>
      <c r="L1113" s="258"/>
      <c r="M1113" s="259"/>
      <c r="N1113" s="259"/>
      <c r="O1113" s="259"/>
    </row>
    <row r="1114" spans="1:15" x14ac:dyDescent="0.2">
      <c r="A1114" s="42"/>
      <c r="B1114" s="246"/>
      <c r="C1114" s="246"/>
      <c r="D1114" s="246"/>
      <c r="E1114" s="246"/>
      <c r="F1114" s="246"/>
      <c r="G1114" s="246"/>
      <c r="H1114" s="264"/>
      <c r="I1114" s="249"/>
      <c r="J1114" s="264"/>
      <c r="K1114" s="266"/>
      <c r="L1114" s="258"/>
      <c r="M1114" s="259"/>
      <c r="N1114" s="259"/>
      <c r="O1114" s="259"/>
    </row>
    <row r="1115" spans="1:15" ht="15" x14ac:dyDescent="0.25">
      <c r="A1115" s="3054" t="s">
        <v>1930</v>
      </c>
      <c r="B1115" s="3054"/>
      <c r="C1115" s="3054"/>
      <c r="D1115" s="3054"/>
      <c r="E1115" s="3054"/>
      <c r="F1115" s="3054"/>
      <c r="G1115" s="3054"/>
      <c r="H1115" s="3054"/>
      <c r="I1115" s="3054"/>
      <c r="J1115" s="3054"/>
      <c r="K1115" s="3054"/>
      <c r="L1115" s="3054"/>
      <c r="M1115" s="3054"/>
      <c r="N1115" s="3054"/>
      <c r="O1115" s="3054"/>
    </row>
    <row r="1116" spans="1:15" x14ac:dyDescent="0.2">
      <c r="A1116" s="263"/>
      <c r="B1116" s="263"/>
      <c r="C1116" s="259"/>
      <c r="D1116" s="259"/>
      <c r="E1116" s="259"/>
      <c r="F1116" s="259"/>
      <c r="G1116" s="259"/>
      <c r="H1116" s="257"/>
      <c r="I1116" s="257"/>
      <c r="J1116" s="257"/>
      <c r="K1116" s="257"/>
      <c r="L1116" s="258"/>
      <c r="M1116" s="259"/>
      <c r="N1116" s="259"/>
      <c r="O1116" s="259"/>
    </row>
    <row r="1117" spans="1:15" ht="13.5" thickBot="1" x14ac:dyDescent="0.25">
      <c r="A1117" s="263" t="s">
        <v>949</v>
      </c>
      <c r="B1117" s="263"/>
      <c r="C1117" s="259"/>
      <c r="D1117" s="259"/>
      <c r="E1117" s="259"/>
      <c r="F1117" s="259"/>
      <c r="G1117" s="259"/>
      <c r="H1117" s="257"/>
      <c r="I1117" s="257"/>
      <c r="J1117" s="257"/>
      <c r="K1117" s="257"/>
      <c r="L1117" s="258"/>
      <c r="M1117" s="259"/>
      <c r="N1117" s="259"/>
      <c r="O1117" s="259"/>
    </row>
    <row r="1118" spans="1:15" ht="15" customHeight="1" x14ac:dyDescent="0.2">
      <c r="A1118" s="3055" t="s">
        <v>334</v>
      </c>
      <c r="B1118" s="3058" t="s">
        <v>1931</v>
      </c>
      <c r="C1118" s="3059"/>
      <c r="D1118" s="3059"/>
      <c r="E1118" s="3059"/>
      <c r="F1118" s="3059"/>
      <c r="G1118" s="3059"/>
      <c r="H1118" s="3059"/>
      <c r="I1118" s="3059"/>
      <c r="J1118" s="3059"/>
      <c r="K1118" s="3059"/>
      <c r="L1118" s="3059"/>
      <c r="M1118" s="3059"/>
      <c r="N1118" s="3059"/>
      <c r="O1118" s="3060"/>
    </row>
    <row r="1119" spans="1:15" ht="15" customHeight="1" x14ac:dyDescent="0.2">
      <c r="A1119" s="3056"/>
      <c r="B1119" s="3061" t="s">
        <v>198</v>
      </c>
      <c r="C1119" s="3061"/>
      <c r="D1119" s="3061"/>
      <c r="E1119" s="3061"/>
      <c r="F1119" s="3061"/>
      <c r="G1119" s="3061"/>
      <c r="H1119" s="3061"/>
      <c r="I1119" s="3061"/>
      <c r="J1119" s="2319"/>
      <c r="K1119" s="2319" t="s">
        <v>910</v>
      </c>
      <c r="L1119" s="2319"/>
      <c r="M1119" s="1172" t="s">
        <v>443</v>
      </c>
      <c r="N1119" s="1172" t="s">
        <v>916</v>
      </c>
      <c r="O1119" s="1177" t="s">
        <v>916</v>
      </c>
    </row>
    <row r="1120" spans="1:15" ht="15" customHeight="1" x14ac:dyDescent="0.2">
      <c r="A1120" s="3056"/>
      <c r="B1120" s="2319" t="s">
        <v>439</v>
      </c>
      <c r="C1120" s="2319"/>
      <c r="D1120" s="3052" t="s">
        <v>1873</v>
      </c>
      <c r="E1120" s="2319"/>
      <c r="F1120" s="2319"/>
      <c r="G1120" s="2319" t="s">
        <v>917</v>
      </c>
      <c r="H1120" s="2319"/>
      <c r="I1120" s="2319" t="s">
        <v>439</v>
      </c>
      <c r="J1120" s="2350" t="s">
        <v>918</v>
      </c>
      <c r="K1120" s="2350" t="s">
        <v>848</v>
      </c>
      <c r="L1120" s="2350" t="s">
        <v>336</v>
      </c>
      <c r="M1120" s="1173" t="s">
        <v>919</v>
      </c>
      <c r="N1120" s="1173" t="s">
        <v>920</v>
      </c>
      <c r="O1120" s="1178" t="s">
        <v>919</v>
      </c>
    </row>
    <row r="1121" spans="1:15" ht="15" customHeight="1" x14ac:dyDescent="0.2">
      <c r="A1121" s="3056"/>
      <c r="B1121" s="2350" t="s">
        <v>922</v>
      </c>
      <c r="C1121" s="2350" t="s">
        <v>924</v>
      </c>
      <c r="D1121" s="3053"/>
      <c r="E1121" s="2350" t="s">
        <v>873</v>
      </c>
      <c r="F1121" s="2350" t="s">
        <v>923</v>
      </c>
      <c r="G1121" s="2350" t="s">
        <v>925</v>
      </c>
      <c r="H1121" s="2350" t="s">
        <v>842</v>
      </c>
      <c r="I1121" s="2350" t="s">
        <v>841</v>
      </c>
      <c r="J1121" s="2350" t="s">
        <v>926</v>
      </c>
      <c r="K1121" s="2350" t="s">
        <v>927</v>
      </c>
      <c r="L1121" s="2350" t="s">
        <v>342</v>
      </c>
      <c r="M1121" s="1173" t="s">
        <v>928</v>
      </c>
      <c r="N1121" s="1173" t="s">
        <v>929</v>
      </c>
      <c r="O1121" s="1178" t="s">
        <v>930</v>
      </c>
    </row>
    <row r="1122" spans="1:15" ht="15" customHeight="1" thickBot="1" x14ac:dyDescent="0.25">
      <c r="A1122" s="3057"/>
      <c r="B1122" s="1985">
        <v>44196</v>
      </c>
      <c r="C1122" s="2351">
        <v>2021</v>
      </c>
      <c r="D1122" s="2351">
        <v>2021</v>
      </c>
      <c r="E1122" s="2351">
        <v>2021</v>
      </c>
      <c r="F1122" s="2351">
        <v>2021</v>
      </c>
      <c r="G1122" s="2351" t="s">
        <v>931</v>
      </c>
      <c r="H1122" s="1176">
        <v>2021</v>
      </c>
      <c r="I1122" s="1985">
        <v>44561</v>
      </c>
      <c r="J1122" s="1985" t="s">
        <v>1932</v>
      </c>
      <c r="K1122" s="1985" t="s">
        <v>1932</v>
      </c>
      <c r="L1122" s="2351" t="s">
        <v>447</v>
      </c>
      <c r="M1122" s="1175" t="s">
        <v>932</v>
      </c>
      <c r="N1122" s="1175" t="s">
        <v>933</v>
      </c>
      <c r="O1122" s="1179" t="s">
        <v>933</v>
      </c>
    </row>
    <row r="1123" spans="1:15" ht="15" customHeight="1" x14ac:dyDescent="0.2">
      <c r="A1123" s="1185" t="s">
        <v>358</v>
      </c>
      <c r="B1123" s="1180">
        <v>241.1</v>
      </c>
      <c r="C1123" s="1180">
        <v>46.5</v>
      </c>
      <c r="D1123" s="1180">
        <v>20.5</v>
      </c>
      <c r="E1123" s="1180">
        <v>14</v>
      </c>
      <c r="F1123" s="1180">
        <v>5</v>
      </c>
      <c r="G1123" s="1180">
        <v>27</v>
      </c>
      <c r="H1123" s="1180">
        <v>174.6</v>
      </c>
      <c r="I1123" s="1180">
        <v>268.60000000000002</v>
      </c>
      <c r="J1123" s="1186">
        <v>3153.2</v>
      </c>
      <c r="K1123" s="1590">
        <v>18.059564719358534</v>
      </c>
      <c r="L1123" s="404"/>
      <c r="M1123" s="1188"/>
      <c r="N1123" s="1188"/>
      <c r="O1123" s="1189"/>
    </row>
    <row r="1124" spans="1:15" ht="15" customHeight="1" x14ac:dyDescent="0.2">
      <c r="A1124" s="1009" t="s">
        <v>359</v>
      </c>
      <c r="B1124" s="262">
        <v>66.5</v>
      </c>
      <c r="C1124" s="1196">
        <v>15</v>
      </c>
      <c r="D1124" s="1196">
        <v>0</v>
      </c>
      <c r="E1124" s="1196">
        <v>0</v>
      </c>
      <c r="F1124" s="1196">
        <v>0</v>
      </c>
      <c r="G1124" s="1196">
        <v>3.5</v>
      </c>
      <c r="H1124" s="1197">
        <v>63</v>
      </c>
      <c r="I1124" s="1197">
        <v>81.5</v>
      </c>
      <c r="J1124" s="1198">
        <v>1008</v>
      </c>
      <c r="K1124" s="1206">
        <v>16</v>
      </c>
      <c r="L1124" s="2137" t="s">
        <v>985</v>
      </c>
      <c r="M1124" s="1006">
        <v>1270000</v>
      </c>
      <c r="N1124" s="1006">
        <v>29053275.876666665</v>
      </c>
      <c r="O1124" s="1200">
        <v>9525005.9600000009</v>
      </c>
    </row>
    <row r="1125" spans="1:15" ht="15" customHeight="1" x14ac:dyDescent="0.2">
      <c r="A1125" s="1009" t="s">
        <v>360</v>
      </c>
      <c r="B1125" s="262">
        <v>6.5</v>
      </c>
      <c r="C1125" s="1196">
        <v>1</v>
      </c>
      <c r="D1125" s="1196">
        <v>0</v>
      </c>
      <c r="E1125" s="1196">
        <v>0</v>
      </c>
      <c r="F1125" s="1196">
        <v>0</v>
      </c>
      <c r="G1125" s="1196">
        <v>2</v>
      </c>
      <c r="H1125" s="1197">
        <v>4.5</v>
      </c>
      <c r="I1125" s="1197">
        <v>7.5</v>
      </c>
      <c r="J1125" s="1198">
        <v>83.7</v>
      </c>
      <c r="K1125" s="1206">
        <v>18.600000000000001</v>
      </c>
      <c r="L1125" s="2137" t="s">
        <v>985</v>
      </c>
      <c r="M1125" s="1006">
        <v>1270000</v>
      </c>
      <c r="N1125" s="1006">
        <v>29053275.876666665</v>
      </c>
      <c r="O1125" s="1200">
        <v>9525005.9600000009</v>
      </c>
    </row>
    <row r="1126" spans="1:15" ht="15" customHeight="1" x14ac:dyDescent="0.2">
      <c r="A1126" s="1009" t="s">
        <v>361</v>
      </c>
      <c r="B1126" s="262">
        <v>5</v>
      </c>
      <c r="C1126" s="1196">
        <v>3</v>
      </c>
      <c r="D1126" s="1196">
        <v>0</v>
      </c>
      <c r="E1126" s="1196">
        <v>1</v>
      </c>
      <c r="F1126" s="1196">
        <v>0</v>
      </c>
      <c r="G1126" s="1196">
        <v>3</v>
      </c>
      <c r="H1126" s="1197">
        <v>1</v>
      </c>
      <c r="I1126" s="1197">
        <v>7</v>
      </c>
      <c r="J1126" s="1198">
        <v>12</v>
      </c>
      <c r="K1126" s="1206">
        <v>12</v>
      </c>
      <c r="L1126" s="2137" t="s">
        <v>985</v>
      </c>
      <c r="M1126" s="1006">
        <v>1270000</v>
      </c>
      <c r="N1126" s="1006">
        <v>29053275.876666665</v>
      </c>
      <c r="O1126" s="1200">
        <v>9525005.9600000009</v>
      </c>
    </row>
    <row r="1127" spans="1:15" ht="15" customHeight="1" x14ac:dyDescent="0.2">
      <c r="A1127" s="1009" t="s">
        <v>362</v>
      </c>
      <c r="B1127" s="262">
        <v>10</v>
      </c>
      <c r="C1127" s="1196">
        <v>0</v>
      </c>
      <c r="D1127" s="1196">
        <v>0</v>
      </c>
      <c r="E1127" s="1196">
        <v>3</v>
      </c>
      <c r="F1127" s="1196">
        <v>3</v>
      </c>
      <c r="G1127" s="1196">
        <v>0</v>
      </c>
      <c r="H1127" s="1197">
        <v>4</v>
      </c>
      <c r="I1127" s="1197">
        <v>4</v>
      </c>
      <c r="J1127" s="1198">
        <v>46</v>
      </c>
      <c r="K1127" s="1206">
        <v>11.5</v>
      </c>
      <c r="L1127" s="2137" t="s">
        <v>985</v>
      </c>
      <c r="M1127" s="1006">
        <v>1270000</v>
      </c>
      <c r="N1127" s="1006">
        <v>29053275.876666665</v>
      </c>
      <c r="O1127" s="1200">
        <v>9525005.9600000009</v>
      </c>
    </row>
    <row r="1128" spans="1:15" ht="15" customHeight="1" x14ac:dyDescent="0.2">
      <c r="A1128" s="1009" t="s">
        <v>363</v>
      </c>
      <c r="B1128" s="1552">
        <v>95</v>
      </c>
      <c r="C1128" s="1196">
        <v>18</v>
      </c>
      <c r="D1128" s="1196">
        <v>15</v>
      </c>
      <c r="E1128" s="1196">
        <v>8</v>
      </c>
      <c r="F1128" s="1196">
        <v>0</v>
      </c>
      <c r="G1128" s="1196">
        <v>14</v>
      </c>
      <c r="H1128" s="1197">
        <v>58</v>
      </c>
      <c r="I1128" s="1197">
        <v>105</v>
      </c>
      <c r="J1128" s="1198">
        <v>1160</v>
      </c>
      <c r="K1128" s="1206">
        <v>20</v>
      </c>
      <c r="L1128" s="2137" t="s">
        <v>985</v>
      </c>
      <c r="M1128" s="1006">
        <v>1270000</v>
      </c>
      <c r="N1128" s="1006">
        <v>29053275.876666665</v>
      </c>
      <c r="O1128" s="1200">
        <v>9525005.9600000009</v>
      </c>
    </row>
    <row r="1129" spans="1:15" ht="15" customHeight="1" x14ac:dyDescent="0.2">
      <c r="A1129" s="1009" t="s">
        <v>364</v>
      </c>
      <c r="B1129" s="1552">
        <v>5</v>
      </c>
      <c r="C1129" s="1196">
        <v>3</v>
      </c>
      <c r="D1129" s="1196">
        <v>0</v>
      </c>
      <c r="E1129" s="1196">
        <v>0</v>
      </c>
      <c r="F1129" s="1196">
        <v>0</v>
      </c>
      <c r="G1129" s="1196">
        <v>0</v>
      </c>
      <c r="H1129" s="1197">
        <v>5</v>
      </c>
      <c r="I1129" s="1197">
        <v>8</v>
      </c>
      <c r="J1129" s="1198">
        <v>85</v>
      </c>
      <c r="K1129" s="1206">
        <v>17</v>
      </c>
      <c r="L1129" s="2137" t="s">
        <v>985</v>
      </c>
      <c r="M1129" s="1006">
        <v>1270000</v>
      </c>
      <c r="N1129" s="1006">
        <v>29053275.876666665</v>
      </c>
      <c r="O1129" s="1200">
        <v>9525005.9600000009</v>
      </c>
    </row>
    <row r="1130" spans="1:15" ht="15" customHeight="1" x14ac:dyDescent="0.2">
      <c r="A1130" s="1009" t="s">
        <v>934</v>
      </c>
      <c r="B1130" s="1552">
        <v>33</v>
      </c>
      <c r="C1130" s="1196">
        <v>0</v>
      </c>
      <c r="D1130" s="1196">
        <v>0</v>
      </c>
      <c r="E1130" s="1196">
        <v>0</v>
      </c>
      <c r="F1130" s="1196">
        <v>0</v>
      </c>
      <c r="G1130" s="1196">
        <v>2</v>
      </c>
      <c r="H1130" s="1197">
        <v>31</v>
      </c>
      <c r="I1130" s="1197">
        <v>33</v>
      </c>
      <c r="J1130" s="1198">
        <v>620</v>
      </c>
      <c r="K1130" s="1206">
        <v>20</v>
      </c>
      <c r="L1130" s="2137" t="s">
        <v>985</v>
      </c>
      <c r="M1130" s="1006">
        <v>1270000</v>
      </c>
      <c r="N1130" s="1006">
        <v>29053275.876666665</v>
      </c>
      <c r="O1130" s="1200">
        <v>9525005.9600000009</v>
      </c>
    </row>
    <row r="1131" spans="1:15" ht="15" customHeight="1" x14ac:dyDescent="0.2">
      <c r="A1131" s="1009" t="s">
        <v>366</v>
      </c>
      <c r="B1131" s="1552">
        <v>9.1</v>
      </c>
      <c r="C1131" s="1196">
        <v>1</v>
      </c>
      <c r="D1131" s="1196">
        <v>1</v>
      </c>
      <c r="E1131" s="1196">
        <v>0</v>
      </c>
      <c r="F1131" s="1196">
        <v>0</v>
      </c>
      <c r="G1131" s="1196">
        <v>0.5</v>
      </c>
      <c r="H1131" s="1197">
        <v>7.6</v>
      </c>
      <c r="I1131" s="1197">
        <v>10.1</v>
      </c>
      <c r="J1131" s="1198">
        <v>129.19999999999999</v>
      </c>
      <c r="K1131" s="1206">
        <v>17</v>
      </c>
      <c r="L1131" s="2137" t="s">
        <v>985</v>
      </c>
      <c r="M1131" s="1006">
        <v>1270000</v>
      </c>
      <c r="N1131" s="1006">
        <v>29053275.876666665</v>
      </c>
      <c r="O1131" s="1200">
        <v>9525005.9600000009</v>
      </c>
    </row>
    <row r="1132" spans="1:15" ht="15" customHeight="1" x14ac:dyDescent="0.2">
      <c r="A1132" s="1009" t="s">
        <v>935</v>
      </c>
      <c r="B1132" s="1552">
        <v>5.5</v>
      </c>
      <c r="C1132" s="1196">
        <v>5.5</v>
      </c>
      <c r="D1132" s="1196">
        <v>4.5</v>
      </c>
      <c r="E1132" s="1196">
        <v>0</v>
      </c>
      <c r="F1132" s="1196">
        <v>0</v>
      </c>
      <c r="G1132" s="1196">
        <v>1</v>
      </c>
      <c r="H1132" s="1197">
        <v>0</v>
      </c>
      <c r="I1132" s="1197">
        <v>11</v>
      </c>
      <c r="J1132" s="1198">
        <v>0</v>
      </c>
      <c r="K1132" s="1206">
        <v>11.45</v>
      </c>
      <c r="L1132" s="2137" t="s">
        <v>985</v>
      </c>
      <c r="M1132" s="1006">
        <v>1270000</v>
      </c>
      <c r="N1132" s="1006">
        <v>29053275.876666665</v>
      </c>
      <c r="O1132" s="1200">
        <v>9525005.9600000009</v>
      </c>
    </row>
    <row r="1133" spans="1:15" ht="15" customHeight="1" x14ac:dyDescent="0.2">
      <c r="A1133" s="1009" t="s">
        <v>368</v>
      </c>
      <c r="B1133" s="1552">
        <v>2</v>
      </c>
      <c r="C1133" s="1196">
        <v>0</v>
      </c>
      <c r="D1133" s="1196">
        <v>0</v>
      </c>
      <c r="E1133" s="1196">
        <v>0</v>
      </c>
      <c r="F1133" s="1196">
        <v>2</v>
      </c>
      <c r="G1133" s="1196">
        <v>0</v>
      </c>
      <c r="H1133" s="1197">
        <v>0</v>
      </c>
      <c r="I1133" s="1197">
        <v>0</v>
      </c>
      <c r="J1133" s="1198">
        <v>0</v>
      </c>
      <c r="K1133" s="1206">
        <v>0</v>
      </c>
      <c r="L1133" s="2137"/>
      <c r="M1133" s="1006"/>
      <c r="N1133" s="1006"/>
      <c r="O1133" s="1200"/>
    </row>
    <row r="1134" spans="1:15" ht="15" customHeight="1" x14ac:dyDescent="0.2">
      <c r="A1134" s="1009" t="s">
        <v>369</v>
      </c>
      <c r="B1134" s="1003">
        <v>0</v>
      </c>
      <c r="C1134" s="1196">
        <v>0</v>
      </c>
      <c r="D1134" s="1196">
        <v>0</v>
      </c>
      <c r="E1134" s="1196">
        <v>0</v>
      </c>
      <c r="F1134" s="1196">
        <v>0</v>
      </c>
      <c r="G1134" s="1196">
        <v>0</v>
      </c>
      <c r="H1134" s="1197">
        <v>0</v>
      </c>
      <c r="I1134" s="1197">
        <v>0</v>
      </c>
      <c r="J1134" s="1198">
        <v>0</v>
      </c>
      <c r="K1134" s="1206">
        <v>0</v>
      </c>
      <c r="L1134" s="1199"/>
      <c r="M1134" s="1006"/>
      <c r="N1134" s="1006"/>
      <c r="O1134" s="1200"/>
    </row>
    <row r="1135" spans="1:15" ht="15" customHeight="1" x14ac:dyDescent="0.2">
      <c r="A1135" s="1009" t="s">
        <v>936</v>
      </c>
      <c r="B1135" s="1003">
        <v>0</v>
      </c>
      <c r="C1135" s="1196">
        <v>0</v>
      </c>
      <c r="D1135" s="1196">
        <v>0</v>
      </c>
      <c r="E1135" s="1196">
        <v>0</v>
      </c>
      <c r="F1135" s="1196">
        <v>0</v>
      </c>
      <c r="G1135" s="1196">
        <v>0</v>
      </c>
      <c r="H1135" s="1197">
        <v>0</v>
      </c>
      <c r="I1135" s="1197">
        <v>0</v>
      </c>
      <c r="J1135" s="1198">
        <v>0</v>
      </c>
      <c r="K1135" s="1206">
        <v>0</v>
      </c>
      <c r="L1135" s="1199"/>
      <c r="M1135" s="1006"/>
      <c r="N1135" s="1006"/>
      <c r="O1135" s="1200"/>
    </row>
    <row r="1136" spans="1:15" ht="15" customHeight="1" x14ac:dyDescent="0.2">
      <c r="A1136" s="1009" t="s">
        <v>371</v>
      </c>
      <c r="B1136" s="1003">
        <v>0</v>
      </c>
      <c r="C1136" s="1196">
        <v>0</v>
      </c>
      <c r="D1136" s="1196">
        <v>0</v>
      </c>
      <c r="E1136" s="1196">
        <v>0</v>
      </c>
      <c r="F1136" s="1196">
        <v>0</v>
      </c>
      <c r="G1136" s="1196">
        <v>0</v>
      </c>
      <c r="H1136" s="1197">
        <v>0</v>
      </c>
      <c r="I1136" s="1197">
        <v>0</v>
      </c>
      <c r="J1136" s="1198">
        <v>0</v>
      </c>
      <c r="K1136" s="1206">
        <v>0</v>
      </c>
      <c r="L1136" s="1199"/>
      <c r="M1136" s="1006"/>
      <c r="N1136" s="1588"/>
      <c r="O1136" s="1589"/>
    </row>
    <row r="1137" spans="1:15" ht="15" customHeight="1" x14ac:dyDescent="0.2">
      <c r="A1137" s="1009" t="s">
        <v>372</v>
      </c>
      <c r="B1137" s="1003">
        <v>3.5</v>
      </c>
      <c r="C1137" s="1196">
        <v>0</v>
      </c>
      <c r="D1137" s="1196">
        <v>0</v>
      </c>
      <c r="E1137" s="1196">
        <v>2</v>
      </c>
      <c r="F1137" s="1196">
        <v>0</v>
      </c>
      <c r="G1137" s="1196">
        <v>1</v>
      </c>
      <c r="H1137" s="1197">
        <v>0.5</v>
      </c>
      <c r="I1137" s="1197">
        <v>1.5</v>
      </c>
      <c r="J1137" s="1198">
        <v>9.3000000000000007</v>
      </c>
      <c r="K1137" s="1206">
        <v>18.600000000000001</v>
      </c>
      <c r="L1137" s="2137" t="s">
        <v>985</v>
      </c>
      <c r="M1137" s="1006">
        <v>1270000</v>
      </c>
      <c r="N1137" s="1006">
        <v>29053275.876666665</v>
      </c>
      <c r="O1137" s="1200">
        <v>9525005.9600000009</v>
      </c>
    </row>
    <row r="1138" spans="1:15" ht="15" customHeight="1" x14ac:dyDescent="0.2">
      <c r="A1138" s="1009" t="s">
        <v>373</v>
      </c>
      <c r="B1138" s="1003">
        <v>0</v>
      </c>
      <c r="C1138" s="1196">
        <v>0</v>
      </c>
      <c r="D1138" s="1196">
        <v>0</v>
      </c>
      <c r="E1138" s="1196">
        <v>0</v>
      </c>
      <c r="F1138" s="1196">
        <v>0</v>
      </c>
      <c r="G1138" s="1196">
        <v>0</v>
      </c>
      <c r="H1138" s="1197">
        <v>0</v>
      </c>
      <c r="I1138" s="1197">
        <v>0</v>
      </c>
      <c r="J1138" s="1198">
        <v>0</v>
      </c>
      <c r="K1138" s="1198">
        <v>0</v>
      </c>
      <c r="L1138" s="1199"/>
      <c r="M1138" s="1006"/>
      <c r="N1138" s="1588"/>
      <c r="O1138" s="1589"/>
    </row>
    <row r="1139" spans="1:15" ht="15" customHeight="1" x14ac:dyDescent="0.2">
      <c r="A1139" s="459" t="s">
        <v>937</v>
      </c>
      <c r="B1139" s="1049">
        <v>146.80000000000001</v>
      </c>
      <c r="C1139" s="1049">
        <v>12</v>
      </c>
      <c r="D1139" s="1049">
        <v>1</v>
      </c>
      <c r="E1139" s="1049">
        <v>1</v>
      </c>
      <c r="F1139" s="1049">
        <v>3</v>
      </c>
      <c r="G1139" s="1049">
        <v>7</v>
      </c>
      <c r="H1139" s="1049">
        <v>134.80000000000001</v>
      </c>
      <c r="I1139" s="1049">
        <v>154.80000000000001</v>
      </c>
      <c r="J1139" s="1201">
        <v>2782.6</v>
      </c>
      <c r="K1139" s="1201">
        <v>20.642433234421361</v>
      </c>
      <c r="L1139" s="1203"/>
      <c r="M1139" s="1043"/>
      <c r="N1139" s="460"/>
      <c r="O1139" s="461"/>
    </row>
    <row r="1140" spans="1:15" ht="15" customHeight="1" x14ac:dyDescent="0.2">
      <c r="A1140" s="1009" t="s">
        <v>375</v>
      </c>
      <c r="B1140" s="262">
        <v>22</v>
      </c>
      <c r="C1140" s="1196">
        <v>3</v>
      </c>
      <c r="D1140" s="1196">
        <v>0</v>
      </c>
      <c r="E1140" s="1196">
        <v>1</v>
      </c>
      <c r="F1140" s="1196">
        <v>0</v>
      </c>
      <c r="G1140" s="1196">
        <v>3</v>
      </c>
      <c r="H1140" s="1197">
        <v>18</v>
      </c>
      <c r="I1140" s="1197">
        <v>24</v>
      </c>
      <c r="J1140" s="1198">
        <v>450</v>
      </c>
      <c r="K1140" s="1206">
        <v>25</v>
      </c>
      <c r="L1140" s="2137" t="s">
        <v>985</v>
      </c>
      <c r="M1140" s="1006">
        <v>1270000</v>
      </c>
      <c r="N1140" s="1006">
        <v>29053275.876666665</v>
      </c>
      <c r="O1140" s="1200">
        <v>9525005.9600000009</v>
      </c>
    </row>
    <row r="1141" spans="1:15" ht="15" customHeight="1" x14ac:dyDescent="0.2">
      <c r="A1141" s="1009" t="s">
        <v>376</v>
      </c>
      <c r="B1141" s="262">
        <v>2</v>
      </c>
      <c r="C1141" s="1196">
        <v>0</v>
      </c>
      <c r="D1141" s="1196">
        <v>0</v>
      </c>
      <c r="E1141" s="1196">
        <v>0</v>
      </c>
      <c r="F1141" s="1196">
        <v>0</v>
      </c>
      <c r="G1141" s="1196">
        <v>0</v>
      </c>
      <c r="H1141" s="1197">
        <v>2</v>
      </c>
      <c r="I1141" s="1197">
        <v>2</v>
      </c>
      <c r="J1141" s="1198">
        <v>40</v>
      </c>
      <c r="K1141" s="1206">
        <v>20</v>
      </c>
      <c r="L1141" s="2137" t="s">
        <v>985</v>
      </c>
      <c r="M1141" s="1006">
        <v>1270000</v>
      </c>
      <c r="N1141" s="1006">
        <v>29053275.876666665</v>
      </c>
      <c r="O1141" s="1200">
        <v>9525005.9600000009</v>
      </c>
    </row>
    <row r="1142" spans="1:15" ht="15" customHeight="1" x14ac:dyDescent="0.2">
      <c r="A1142" s="1009" t="s">
        <v>377</v>
      </c>
      <c r="B1142" s="262">
        <v>110.8</v>
      </c>
      <c r="C1142" s="1196">
        <v>4</v>
      </c>
      <c r="D1142" s="1196">
        <v>1</v>
      </c>
      <c r="E1142" s="1196">
        <v>0</v>
      </c>
      <c r="F1142" s="1196">
        <v>1</v>
      </c>
      <c r="G1142" s="1196">
        <v>4</v>
      </c>
      <c r="H1142" s="1197">
        <v>104.8</v>
      </c>
      <c r="I1142" s="1197">
        <v>113.8</v>
      </c>
      <c r="J1142" s="1198">
        <v>2096</v>
      </c>
      <c r="K1142" s="1206">
        <v>20</v>
      </c>
      <c r="L1142" s="2137" t="s">
        <v>985</v>
      </c>
      <c r="M1142" s="1006">
        <v>1270000</v>
      </c>
      <c r="N1142" s="1006">
        <v>29053275.876666665</v>
      </c>
      <c r="O1142" s="1200">
        <v>9525005.9600000009</v>
      </c>
    </row>
    <row r="1143" spans="1:15" ht="15" customHeight="1" x14ac:dyDescent="0.2">
      <c r="A1143" s="1009" t="s">
        <v>378</v>
      </c>
      <c r="B1143" s="262">
        <v>4</v>
      </c>
      <c r="C1143" s="1196">
        <v>0</v>
      </c>
      <c r="D1143" s="1196">
        <v>0</v>
      </c>
      <c r="E1143" s="1196">
        <v>0</v>
      </c>
      <c r="F1143" s="1196">
        <v>2</v>
      </c>
      <c r="G1143" s="1196">
        <v>0</v>
      </c>
      <c r="H1143" s="1197">
        <v>2</v>
      </c>
      <c r="I1143" s="1197">
        <v>2</v>
      </c>
      <c r="J1143" s="1198">
        <v>36.6</v>
      </c>
      <c r="K1143" s="1206">
        <v>18.3</v>
      </c>
      <c r="L1143" s="2137" t="s">
        <v>985</v>
      </c>
      <c r="M1143" s="1006">
        <v>1270000</v>
      </c>
      <c r="N1143" s="1006">
        <v>29053275.876666665</v>
      </c>
      <c r="O1143" s="1200">
        <v>9525005.9600000009</v>
      </c>
    </row>
    <row r="1144" spans="1:15" ht="15" customHeight="1" x14ac:dyDescent="0.2">
      <c r="A1144" s="1009" t="s">
        <v>379</v>
      </c>
      <c r="B1144" s="1552">
        <v>8</v>
      </c>
      <c r="C1144" s="1196">
        <v>5</v>
      </c>
      <c r="D1144" s="1196">
        <v>0</v>
      </c>
      <c r="E1144" s="1196">
        <v>0</v>
      </c>
      <c r="F1144" s="1196">
        <v>0</v>
      </c>
      <c r="G1144" s="1196">
        <v>0</v>
      </c>
      <c r="H1144" s="1197">
        <v>8</v>
      </c>
      <c r="I1144" s="1197">
        <v>13</v>
      </c>
      <c r="J1144" s="1198">
        <v>160</v>
      </c>
      <c r="K1144" s="1206">
        <v>20</v>
      </c>
      <c r="L1144" s="2137" t="s">
        <v>985</v>
      </c>
      <c r="M1144" s="1006">
        <v>1270000</v>
      </c>
      <c r="N1144" s="1006">
        <v>29053275.876666665</v>
      </c>
      <c r="O1144" s="1200">
        <v>9525005.9600000009</v>
      </c>
    </row>
    <row r="1145" spans="1:15" ht="15" customHeight="1" x14ac:dyDescent="0.2">
      <c r="A1145" s="1205" t="s">
        <v>380</v>
      </c>
      <c r="B1145" s="1049">
        <v>286.5</v>
      </c>
      <c r="C1145" s="1049">
        <v>6</v>
      </c>
      <c r="D1145" s="1049">
        <v>0.3</v>
      </c>
      <c r="E1145" s="1049">
        <v>4.03</v>
      </c>
      <c r="F1145" s="1049">
        <v>25</v>
      </c>
      <c r="G1145" s="1049">
        <v>20</v>
      </c>
      <c r="H1145" s="1049">
        <v>237.17000000000002</v>
      </c>
      <c r="I1145" s="1049">
        <v>263.47000000000003</v>
      </c>
      <c r="J1145" s="1201">
        <v>4723.25</v>
      </c>
      <c r="K1145" s="1201">
        <v>19.915039844837036</v>
      </c>
      <c r="L1145" s="1203"/>
      <c r="M1145" s="1043"/>
      <c r="N1145" s="460"/>
      <c r="O1145" s="461"/>
    </row>
    <row r="1146" spans="1:15" ht="15" customHeight="1" x14ac:dyDescent="0.2">
      <c r="A1146" s="1009" t="s">
        <v>381</v>
      </c>
      <c r="B1146" s="262">
        <v>162</v>
      </c>
      <c r="C1146" s="1196">
        <v>0</v>
      </c>
      <c r="D1146" s="1196">
        <v>0</v>
      </c>
      <c r="E1146" s="1196">
        <v>0</v>
      </c>
      <c r="F1146" s="1196">
        <v>0</v>
      </c>
      <c r="G1146" s="1196">
        <v>12</v>
      </c>
      <c r="H1146" s="1197">
        <v>150</v>
      </c>
      <c r="I1146" s="1197">
        <v>162</v>
      </c>
      <c r="J1146" s="1198">
        <v>3000</v>
      </c>
      <c r="K1146" s="1206">
        <v>20</v>
      </c>
      <c r="L1146" s="2137" t="s">
        <v>985</v>
      </c>
      <c r="M1146" s="1006">
        <v>1270000</v>
      </c>
      <c r="N1146" s="1006">
        <v>29053275.876666665</v>
      </c>
      <c r="O1146" s="1200">
        <v>9525005.9600000009</v>
      </c>
    </row>
    <row r="1147" spans="1:15" ht="15" customHeight="1" x14ac:dyDescent="0.2">
      <c r="A1147" s="1009" t="s">
        <v>382</v>
      </c>
      <c r="B1147" s="262">
        <v>42.5</v>
      </c>
      <c r="C1147" s="1196">
        <v>2</v>
      </c>
      <c r="D1147" s="1196">
        <v>0.3</v>
      </c>
      <c r="E1147" s="1196">
        <v>4.03</v>
      </c>
      <c r="F1147" s="1196">
        <v>0</v>
      </c>
      <c r="G1147" s="1196">
        <v>0</v>
      </c>
      <c r="H1147" s="1197">
        <v>38.17</v>
      </c>
      <c r="I1147" s="1197">
        <v>40.47</v>
      </c>
      <c r="J1147" s="1198">
        <v>954.25</v>
      </c>
      <c r="K1147" s="1206">
        <v>25</v>
      </c>
      <c r="L1147" s="2137" t="s">
        <v>985</v>
      </c>
      <c r="M1147" s="1006">
        <v>1270000</v>
      </c>
      <c r="N1147" s="1006">
        <v>29053275.876666665</v>
      </c>
      <c r="O1147" s="1200">
        <v>9525005.9600000009</v>
      </c>
    </row>
    <row r="1148" spans="1:15" ht="15" customHeight="1" x14ac:dyDescent="0.2">
      <c r="A1148" s="1009" t="s">
        <v>383</v>
      </c>
      <c r="B1148" s="262">
        <v>48</v>
      </c>
      <c r="C1148" s="1196">
        <v>2</v>
      </c>
      <c r="D1148" s="1196">
        <v>0</v>
      </c>
      <c r="E1148" s="1196">
        <v>0</v>
      </c>
      <c r="F1148" s="1196">
        <v>19</v>
      </c>
      <c r="G1148" s="1196">
        <v>3</v>
      </c>
      <c r="H1148" s="1197">
        <v>26</v>
      </c>
      <c r="I1148" s="1197">
        <v>31</v>
      </c>
      <c r="J1148" s="1198">
        <v>364</v>
      </c>
      <c r="K1148" s="1206">
        <v>14</v>
      </c>
      <c r="L1148" s="2137" t="s">
        <v>985</v>
      </c>
      <c r="M1148" s="1006">
        <v>1270000</v>
      </c>
      <c r="N1148" s="1006">
        <v>29053275.876666665</v>
      </c>
      <c r="O1148" s="1200">
        <v>9525005.9600000009</v>
      </c>
    </row>
    <row r="1149" spans="1:15" ht="15" customHeight="1" x14ac:dyDescent="0.2">
      <c r="A1149" s="1009" t="s">
        <v>384</v>
      </c>
      <c r="B1149" s="262">
        <v>10</v>
      </c>
      <c r="C1149" s="1196">
        <v>0</v>
      </c>
      <c r="D1149" s="1196">
        <v>0</v>
      </c>
      <c r="E1149" s="1196">
        <v>0</v>
      </c>
      <c r="F1149" s="1196">
        <v>5</v>
      </c>
      <c r="G1149" s="1196">
        <v>0</v>
      </c>
      <c r="H1149" s="1197">
        <v>5</v>
      </c>
      <c r="I1149" s="1197">
        <v>5</v>
      </c>
      <c r="J1149" s="1198">
        <v>80</v>
      </c>
      <c r="K1149" s="1206">
        <v>16</v>
      </c>
      <c r="L1149" s="2137" t="s">
        <v>985</v>
      </c>
      <c r="M1149" s="1006">
        <v>1270000</v>
      </c>
      <c r="N1149" s="1006">
        <v>29053275.876666665</v>
      </c>
      <c r="O1149" s="1200">
        <v>9525005.9600000009</v>
      </c>
    </row>
    <row r="1150" spans="1:15" ht="15" customHeight="1" x14ac:dyDescent="0.2">
      <c r="A1150" s="1009" t="s">
        <v>385</v>
      </c>
      <c r="B1150" s="262">
        <v>8</v>
      </c>
      <c r="C1150" s="1196">
        <v>0</v>
      </c>
      <c r="D1150" s="1196">
        <v>0</v>
      </c>
      <c r="E1150" s="1196">
        <v>0</v>
      </c>
      <c r="F1150" s="1196">
        <v>0</v>
      </c>
      <c r="G1150" s="1196">
        <v>0</v>
      </c>
      <c r="H1150" s="1197">
        <v>8</v>
      </c>
      <c r="I1150" s="1197">
        <v>8</v>
      </c>
      <c r="J1150" s="1198">
        <v>200</v>
      </c>
      <c r="K1150" s="1206">
        <v>25</v>
      </c>
      <c r="L1150" s="2137" t="s">
        <v>985</v>
      </c>
      <c r="M1150" s="1006">
        <v>1270000</v>
      </c>
      <c r="N1150" s="1006">
        <v>29053275.876666665</v>
      </c>
      <c r="O1150" s="1200">
        <v>9525005.9600000009</v>
      </c>
    </row>
    <row r="1151" spans="1:15" ht="15" customHeight="1" x14ac:dyDescent="0.2">
      <c r="A1151" s="1009" t="s">
        <v>386</v>
      </c>
      <c r="B1151" s="262">
        <v>10</v>
      </c>
      <c r="C1151" s="1196">
        <v>2</v>
      </c>
      <c r="D1151" s="1196">
        <v>0</v>
      </c>
      <c r="E1151" s="1196">
        <v>0</v>
      </c>
      <c r="F1151" s="1196">
        <v>1</v>
      </c>
      <c r="G1151" s="1196">
        <v>4</v>
      </c>
      <c r="H1151" s="1197">
        <v>5</v>
      </c>
      <c r="I1151" s="1197">
        <v>11</v>
      </c>
      <c r="J1151" s="1198">
        <v>62.5</v>
      </c>
      <c r="K1151" s="1206">
        <v>12.5</v>
      </c>
      <c r="L1151" s="2137" t="s">
        <v>985</v>
      </c>
      <c r="M1151" s="1006">
        <v>1270000</v>
      </c>
      <c r="N1151" s="1006">
        <v>29053275.876666665</v>
      </c>
      <c r="O1151" s="1200">
        <v>9525005.9600000009</v>
      </c>
    </row>
    <row r="1152" spans="1:15" ht="15" customHeight="1" x14ac:dyDescent="0.2">
      <c r="A1152" s="1009" t="s">
        <v>387</v>
      </c>
      <c r="B1152" s="1003">
        <v>6</v>
      </c>
      <c r="C1152" s="1196">
        <v>0</v>
      </c>
      <c r="D1152" s="1196">
        <v>0</v>
      </c>
      <c r="E1152" s="1196">
        <v>0</v>
      </c>
      <c r="F1152" s="1196">
        <v>0</v>
      </c>
      <c r="G1152" s="1196">
        <v>1</v>
      </c>
      <c r="H1152" s="1197">
        <v>5</v>
      </c>
      <c r="I1152" s="1197">
        <v>6</v>
      </c>
      <c r="J1152" s="1198">
        <v>62.5</v>
      </c>
      <c r="K1152" s="1206">
        <v>12.5</v>
      </c>
      <c r="L1152" s="2137" t="s">
        <v>985</v>
      </c>
      <c r="M1152" s="1006">
        <v>1270000</v>
      </c>
      <c r="N1152" s="1006">
        <v>29053275.876666665</v>
      </c>
      <c r="O1152" s="1200">
        <v>9525005.9600000009</v>
      </c>
    </row>
    <row r="1153" spans="1:15" ht="15" customHeight="1" x14ac:dyDescent="0.2">
      <c r="A1153" s="1009" t="s">
        <v>388</v>
      </c>
      <c r="B1153" s="1003">
        <v>0</v>
      </c>
      <c r="C1153" s="1196">
        <v>0</v>
      </c>
      <c r="D1153" s="1196">
        <v>0</v>
      </c>
      <c r="E1153" s="1196">
        <v>0</v>
      </c>
      <c r="F1153" s="1196">
        <v>0</v>
      </c>
      <c r="G1153" s="1196">
        <v>0</v>
      </c>
      <c r="H1153" s="1197">
        <v>0</v>
      </c>
      <c r="I1153" s="1197">
        <v>0</v>
      </c>
      <c r="J1153" s="1198">
        <v>0</v>
      </c>
      <c r="K1153" s="1198">
        <v>0</v>
      </c>
      <c r="L1153" s="2137"/>
      <c r="M1153" s="1006"/>
      <c r="N1153" s="1588"/>
      <c r="O1153" s="1589"/>
    </row>
    <row r="1154" spans="1:15" ht="15" customHeight="1" x14ac:dyDescent="0.2">
      <c r="A1154" s="1205" t="s">
        <v>389</v>
      </c>
      <c r="B1154" s="1049">
        <v>23</v>
      </c>
      <c r="C1154" s="1049">
        <v>4.7</v>
      </c>
      <c r="D1154" s="1049">
        <v>0</v>
      </c>
      <c r="E1154" s="1049">
        <v>0</v>
      </c>
      <c r="F1154" s="1049">
        <v>2</v>
      </c>
      <c r="G1154" s="1049">
        <v>4.4000000000000004</v>
      </c>
      <c r="H1154" s="1049">
        <v>16.600000000000001</v>
      </c>
      <c r="I1154" s="1049">
        <v>25.7</v>
      </c>
      <c r="J1154" s="1201">
        <v>246.5</v>
      </c>
      <c r="K1154" s="1201">
        <v>14.849397590361445</v>
      </c>
      <c r="L1154" s="1203"/>
      <c r="M1154" s="1043"/>
      <c r="N1154" s="460"/>
      <c r="O1154" s="461"/>
    </row>
    <row r="1155" spans="1:15" ht="15" customHeight="1" x14ac:dyDescent="0.2">
      <c r="A1155" s="1009" t="s">
        <v>390</v>
      </c>
      <c r="B1155" s="1003">
        <v>0</v>
      </c>
      <c r="C1155" s="1196">
        <v>0</v>
      </c>
      <c r="D1155" s="1196">
        <v>0</v>
      </c>
      <c r="E1155" s="1196">
        <v>0</v>
      </c>
      <c r="F1155" s="1196">
        <v>0</v>
      </c>
      <c r="G1155" s="1196">
        <v>0</v>
      </c>
      <c r="H1155" s="1197">
        <v>0</v>
      </c>
      <c r="I1155" s="1197">
        <v>0</v>
      </c>
      <c r="J1155" s="1198">
        <v>0</v>
      </c>
      <c r="K1155" s="1198">
        <v>0</v>
      </c>
      <c r="L1155" s="1199"/>
      <c r="M1155" s="1006"/>
      <c r="N1155" s="1006"/>
      <c r="O1155" s="1200"/>
    </row>
    <row r="1156" spans="1:15" ht="15" customHeight="1" x14ac:dyDescent="0.2">
      <c r="A1156" s="1009" t="s">
        <v>391</v>
      </c>
      <c r="B1156" s="262">
        <v>4.5</v>
      </c>
      <c r="C1156" s="1196">
        <v>1</v>
      </c>
      <c r="D1156" s="1196">
        <v>0</v>
      </c>
      <c r="E1156" s="1196">
        <v>0</v>
      </c>
      <c r="F1156" s="1196">
        <v>0</v>
      </c>
      <c r="G1156" s="1196">
        <v>1</v>
      </c>
      <c r="H1156" s="1197">
        <v>3.5</v>
      </c>
      <c r="I1156" s="1197">
        <v>5.5</v>
      </c>
      <c r="J1156" s="1198">
        <v>42</v>
      </c>
      <c r="K1156" s="1206">
        <v>12</v>
      </c>
      <c r="L1156" s="2137" t="s">
        <v>985</v>
      </c>
      <c r="M1156" s="1006">
        <v>1270000</v>
      </c>
      <c r="N1156" s="1006">
        <v>29053275.876666665</v>
      </c>
      <c r="O1156" s="1200">
        <v>9525005.9600000009</v>
      </c>
    </row>
    <row r="1157" spans="1:15" ht="15" customHeight="1" x14ac:dyDescent="0.2">
      <c r="A1157" s="1009" t="s">
        <v>392</v>
      </c>
      <c r="B1157" s="262">
        <v>6.5</v>
      </c>
      <c r="C1157" s="1196">
        <v>0.7</v>
      </c>
      <c r="D1157" s="1196">
        <v>0</v>
      </c>
      <c r="E1157" s="1196">
        <v>0</v>
      </c>
      <c r="F1157" s="1196">
        <v>0</v>
      </c>
      <c r="G1157" s="1196">
        <v>2.4</v>
      </c>
      <c r="H1157" s="1197">
        <v>4.0999999999999996</v>
      </c>
      <c r="I1157" s="1197">
        <v>7.2</v>
      </c>
      <c r="J1157" s="1198">
        <v>61.499999999999993</v>
      </c>
      <c r="K1157" s="1206">
        <v>15</v>
      </c>
      <c r="L1157" s="2137" t="s">
        <v>985</v>
      </c>
      <c r="M1157" s="1006">
        <v>1270000</v>
      </c>
      <c r="N1157" s="1006">
        <v>29053275.876666665</v>
      </c>
      <c r="O1157" s="1200">
        <v>9525005.9600000009</v>
      </c>
    </row>
    <row r="1158" spans="1:15" ht="15" customHeight="1" x14ac:dyDescent="0.2">
      <c r="A1158" s="1009" t="s">
        <v>393</v>
      </c>
      <c r="B1158" s="262">
        <v>4</v>
      </c>
      <c r="C1158" s="1196">
        <v>1</v>
      </c>
      <c r="D1158" s="1196">
        <v>0</v>
      </c>
      <c r="E1158" s="1196">
        <v>0</v>
      </c>
      <c r="F1158" s="1196">
        <v>0</v>
      </c>
      <c r="G1158" s="1196">
        <v>1</v>
      </c>
      <c r="H1158" s="1197">
        <v>3</v>
      </c>
      <c r="I1158" s="1197">
        <v>5</v>
      </c>
      <c r="J1158" s="1198">
        <v>48</v>
      </c>
      <c r="K1158" s="1206">
        <v>16</v>
      </c>
      <c r="L1158" s="2137" t="s">
        <v>985</v>
      </c>
      <c r="M1158" s="1006">
        <v>1270000</v>
      </c>
      <c r="N1158" s="1006">
        <v>29053275.876666665</v>
      </c>
      <c r="O1158" s="1200">
        <v>9525005.9600000009</v>
      </c>
    </row>
    <row r="1159" spans="1:15" ht="15" customHeight="1" x14ac:dyDescent="0.2">
      <c r="A1159" s="1009" t="s">
        <v>394</v>
      </c>
      <c r="B1159" s="262">
        <v>2</v>
      </c>
      <c r="C1159" s="1196">
        <v>2</v>
      </c>
      <c r="D1159" s="1196">
        <v>0</v>
      </c>
      <c r="E1159" s="1196">
        <v>0</v>
      </c>
      <c r="F1159" s="1196">
        <v>2</v>
      </c>
      <c r="G1159" s="1196">
        <v>0</v>
      </c>
      <c r="H1159" s="1197">
        <v>0</v>
      </c>
      <c r="I1159" s="1197">
        <v>2</v>
      </c>
      <c r="J1159" s="1198">
        <v>0</v>
      </c>
      <c r="K1159" s="1206">
        <v>0</v>
      </c>
      <c r="L1159" s="2137"/>
      <c r="M1159" s="1006"/>
      <c r="N1159" s="1006">
        <v>29053275.876666665</v>
      </c>
      <c r="O1159" s="1200"/>
    </row>
    <row r="1160" spans="1:15" ht="15" customHeight="1" x14ac:dyDescent="0.2">
      <c r="A1160" s="1009" t="s">
        <v>395</v>
      </c>
      <c r="B1160" s="262">
        <v>0</v>
      </c>
      <c r="C1160" s="1196">
        <v>0</v>
      </c>
      <c r="D1160" s="1196">
        <v>0</v>
      </c>
      <c r="E1160" s="1196">
        <v>0</v>
      </c>
      <c r="F1160" s="1196">
        <v>0</v>
      </c>
      <c r="G1160" s="1196">
        <v>0</v>
      </c>
      <c r="H1160" s="1197">
        <v>0</v>
      </c>
      <c r="I1160" s="1197">
        <v>0</v>
      </c>
      <c r="J1160" s="1198">
        <v>0</v>
      </c>
      <c r="K1160" s="1206">
        <v>0</v>
      </c>
      <c r="L1160" s="1199"/>
      <c r="M1160" s="1006"/>
      <c r="N1160" s="1588"/>
      <c r="O1160" s="1589"/>
    </row>
    <row r="1161" spans="1:15" ht="15" customHeight="1" x14ac:dyDescent="0.2">
      <c r="A1161" s="1009" t="s">
        <v>396</v>
      </c>
      <c r="B1161" s="262">
        <v>0</v>
      </c>
      <c r="C1161" s="1196">
        <v>0</v>
      </c>
      <c r="D1161" s="1196">
        <v>0</v>
      </c>
      <c r="E1161" s="1196">
        <v>0</v>
      </c>
      <c r="F1161" s="1196">
        <v>0</v>
      </c>
      <c r="G1161" s="1196">
        <v>0</v>
      </c>
      <c r="H1161" s="1197">
        <v>0</v>
      </c>
      <c r="I1161" s="1197">
        <v>0</v>
      </c>
      <c r="J1161" s="1198">
        <v>0</v>
      </c>
      <c r="K1161" s="1206">
        <v>0</v>
      </c>
      <c r="L1161" s="1199"/>
      <c r="M1161" s="1006"/>
      <c r="N1161" s="1006"/>
      <c r="O1161" s="1200"/>
    </row>
    <row r="1162" spans="1:15" ht="15" customHeight="1" x14ac:dyDescent="0.2">
      <c r="A1162" s="1009" t="s">
        <v>938</v>
      </c>
      <c r="B1162" s="262">
        <v>5</v>
      </c>
      <c r="C1162" s="1196">
        <v>0</v>
      </c>
      <c r="D1162" s="1196">
        <v>0</v>
      </c>
      <c r="E1162" s="1196">
        <v>0</v>
      </c>
      <c r="F1162" s="1196">
        <v>0</v>
      </c>
      <c r="G1162" s="1196">
        <v>0</v>
      </c>
      <c r="H1162" s="1197">
        <v>5</v>
      </c>
      <c r="I1162" s="1197">
        <v>5</v>
      </c>
      <c r="J1162" s="1198">
        <v>85</v>
      </c>
      <c r="K1162" s="1206">
        <v>17</v>
      </c>
      <c r="L1162" s="2137" t="s">
        <v>985</v>
      </c>
      <c r="M1162" s="1006">
        <v>1270000</v>
      </c>
      <c r="N1162" s="1006">
        <v>29053275.876666665</v>
      </c>
      <c r="O1162" s="1200">
        <v>9525005.9600000009</v>
      </c>
    </row>
    <row r="1163" spans="1:15" ht="15" customHeight="1" thickBot="1" x14ac:dyDescent="0.25">
      <c r="A1163" s="1190" t="s">
        <v>398</v>
      </c>
      <c r="B1163" s="1592">
        <v>1</v>
      </c>
      <c r="C1163" s="1191">
        <v>0</v>
      </c>
      <c r="D1163" s="1191">
        <v>0</v>
      </c>
      <c r="E1163" s="1191">
        <v>0</v>
      </c>
      <c r="F1163" s="1191">
        <v>0</v>
      </c>
      <c r="G1163" s="1191">
        <v>0</v>
      </c>
      <c r="H1163" s="1197">
        <v>1</v>
      </c>
      <c r="I1163" s="1197">
        <v>1</v>
      </c>
      <c r="J1163" s="1581">
        <v>10</v>
      </c>
      <c r="K1163" s="1796">
        <v>10</v>
      </c>
      <c r="L1163" s="2137" t="s">
        <v>985</v>
      </c>
      <c r="M1163" s="1006">
        <v>1270000</v>
      </c>
      <c r="N1163" s="1006">
        <v>29053275.876666665</v>
      </c>
      <c r="O1163" s="1200">
        <v>9525005.9600000009</v>
      </c>
    </row>
    <row r="1164" spans="1:15" ht="15" customHeight="1" thickBot="1" x14ac:dyDescent="0.25">
      <c r="A1164" s="430" t="s">
        <v>939</v>
      </c>
      <c r="B1164" s="1181">
        <v>697.4</v>
      </c>
      <c r="C1164" s="1181">
        <v>69.2</v>
      </c>
      <c r="D1164" s="1181">
        <v>21.8</v>
      </c>
      <c r="E1164" s="1181">
        <v>19.03</v>
      </c>
      <c r="F1164" s="1181">
        <v>35</v>
      </c>
      <c r="G1164" s="1181">
        <v>58.4</v>
      </c>
      <c r="H1164" s="1181">
        <v>563.16999999999996</v>
      </c>
      <c r="I1164" s="1181">
        <v>712.57000000000016</v>
      </c>
      <c r="J1164" s="1182">
        <v>10905.55</v>
      </c>
      <c r="K1164" s="1182">
        <v>19.36457907914129</v>
      </c>
      <c r="L1164" s="1580" t="s">
        <v>985</v>
      </c>
      <c r="M1164" s="1184">
        <v>1270000</v>
      </c>
      <c r="N1164" s="1184">
        <v>29053275.876666658</v>
      </c>
      <c r="O1164" s="536">
        <v>9525005.9600000046</v>
      </c>
    </row>
    <row r="1165" spans="1:15" x14ac:dyDescent="0.2">
      <c r="A1165" s="7" t="s">
        <v>1904</v>
      </c>
      <c r="B1165" s="246"/>
      <c r="C1165" s="246"/>
      <c r="D1165" s="246"/>
      <c r="E1165" s="246"/>
      <c r="F1165" s="246"/>
      <c r="G1165" s="246"/>
      <c r="H1165" s="249"/>
      <c r="I1165" s="249"/>
      <c r="J1165" s="249"/>
      <c r="K1165" s="257"/>
      <c r="L1165" s="258"/>
      <c r="M1165" s="259"/>
      <c r="N1165" s="259"/>
      <c r="O1165" s="259"/>
    </row>
    <row r="1166" spans="1:15" x14ac:dyDescent="0.2">
      <c r="A1166" s="42"/>
      <c r="B1166" s="246"/>
      <c r="C1166" s="246"/>
      <c r="D1166" s="246"/>
      <c r="E1166" s="246"/>
      <c r="F1166" s="246"/>
      <c r="G1166" s="246"/>
      <c r="H1166" s="249"/>
      <c r="I1166" s="249"/>
      <c r="J1166" s="249"/>
      <c r="K1166" s="257"/>
      <c r="L1166" s="258"/>
      <c r="M1166" s="259"/>
      <c r="N1166" s="259"/>
      <c r="O1166" s="259"/>
    </row>
    <row r="1167" spans="1:15" x14ac:dyDescent="0.2">
      <c r="A1167" s="42"/>
      <c r="B1167" s="246"/>
      <c r="C1167" s="246"/>
      <c r="D1167" s="246"/>
      <c r="E1167" s="246"/>
      <c r="F1167" s="246"/>
      <c r="G1167" s="246"/>
      <c r="H1167" s="249"/>
      <c r="I1167" s="249"/>
      <c r="J1167" s="249"/>
      <c r="K1167" s="257"/>
      <c r="L1167" s="258"/>
      <c r="M1167" s="259"/>
      <c r="N1167" s="259"/>
      <c r="O1167" s="259"/>
    </row>
    <row r="1168" spans="1:15" ht="15" x14ac:dyDescent="0.25">
      <c r="A1168" s="3054" t="s">
        <v>1930</v>
      </c>
      <c r="B1168" s="3054"/>
      <c r="C1168" s="3054"/>
      <c r="D1168" s="3054"/>
      <c r="E1168" s="3054"/>
      <c r="F1168" s="3054"/>
      <c r="G1168" s="3054"/>
      <c r="H1168" s="3054"/>
      <c r="I1168" s="3054"/>
      <c r="J1168" s="3054"/>
      <c r="K1168" s="3054"/>
      <c r="L1168" s="3054"/>
      <c r="M1168" s="3054"/>
      <c r="N1168" s="3054"/>
      <c r="O1168" s="3054"/>
    </row>
    <row r="1169" spans="1:15" x14ac:dyDescent="0.2">
      <c r="A1169" s="263"/>
      <c r="B1169" s="263"/>
      <c r="C1169" s="259"/>
      <c r="D1169" s="259"/>
      <c r="E1169" s="259"/>
      <c r="F1169" s="259"/>
      <c r="G1169" s="259"/>
      <c r="H1169" s="257"/>
      <c r="I1169" s="257"/>
      <c r="J1169" s="257"/>
      <c r="K1169" s="257"/>
      <c r="L1169" s="258"/>
      <c r="M1169" s="259"/>
      <c r="N1169" s="259"/>
      <c r="O1169" s="259"/>
    </row>
    <row r="1170" spans="1:15" ht="13.5" thickBot="1" x14ac:dyDescent="0.25">
      <c r="A1170" s="2000" t="s">
        <v>1834</v>
      </c>
      <c r="B1170" s="263"/>
      <c r="C1170" s="259"/>
      <c r="D1170" s="259"/>
      <c r="E1170" s="259"/>
      <c r="F1170" s="259"/>
      <c r="G1170" s="259"/>
      <c r="H1170" s="257"/>
      <c r="I1170" s="257"/>
      <c r="J1170" s="257"/>
      <c r="K1170" s="257"/>
      <c r="L1170" s="258"/>
      <c r="M1170" s="259"/>
      <c r="N1170" s="259"/>
      <c r="O1170" s="259"/>
    </row>
    <row r="1171" spans="1:15" ht="15" customHeight="1" x14ac:dyDescent="0.2">
      <c r="A1171" s="3055" t="s">
        <v>334</v>
      </c>
      <c r="B1171" s="3058" t="s">
        <v>1931</v>
      </c>
      <c r="C1171" s="3059"/>
      <c r="D1171" s="3059"/>
      <c r="E1171" s="3059"/>
      <c r="F1171" s="3059"/>
      <c r="G1171" s="3059"/>
      <c r="H1171" s="3059"/>
      <c r="I1171" s="3059"/>
      <c r="J1171" s="3059"/>
      <c r="K1171" s="3059"/>
      <c r="L1171" s="3059"/>
      <c r="M1171" s="3059"/>
      <c r="N1171" s="3059"/>
      <c r="O1171" s="3060"/>
    </row>
    <row r="1172" spans="1:15" ht="15" customHeight="1" x14ac:dyDescent="0.2">
      <c r="A1172" s="3056"/>
      <c r="B1172" s="3061" t="s">
        <v>198</v>
      </c>
      <c r="C1172" s="3061"/>
      <c r="D1172" s="3061"/>
      <c r="E1172" s="3061"/>
      <c r="F1172" s="3061"/>
      <c r="G1172" s="3061"/>
      <c r="H1172" s="3061"/>
      <c r="I1172" s="3061"/>
      <c r="J1172" s="2319"/>
      <c r="K1172" s="2319" t="s">
        <v>910</v>
      </c>
      <c r="L1172" s="2319"/>
      <c r="M1172" s="1172" t="s">
        <v>443</v>
      </c>
      <c r="N1172" s="1172" t="s">
        <v>916</v>
      </c>
      <c r="O1172" s="1177" t="s">
        <v>916</v>
      </c>
    </row>
    <row r="1173" spans="1:15" ht="15" customHeight="1" x14ac:dyDescent="0.2">
      <c r="A1173" s="3056"/>
      <c r="B1173" s="2319" t="s">
        <v>439</v>
      </c>
      <c r="C1173" s="2319"/>
      <c r="D1173" s="3052" t="s">
        <v>1873</v>
      </c>
      <c r="E1173" s="2319"/>
      <c r="F1173" s="2319"/>
      <c r="G1173" s="2319" t="s">
        <v>917</v>
      </c>
      <c r="H1173" s="2319"/>
      <c r="I1173" s="2319" t="s">
        <v>439</v>
      </c>
      <c r="J1173" s="2350" t="s">
        <v>918</v>
      </c>
      <c r="K1173" s="2350" t="s">
        <v>848</v>
      </c>
      <c r="L1173" s="2350" t="s">
        <v>336</v>
      </c>
      <c r="M1173" s="1173" t="s">
        <v>919</v>
      </c>
      <c r="N1173" s="1173" t="s">
        <v>920</v>
      </c>
      <c r="O1173" s="1178" t="s">
        <v>919</v>
      </c>
    </row>
    <row r="1174" spans="1:15" ht="15" customHeight="1" x14ac:dyDescent="0.2">
      <c r="A1174" s="3056"/>
      <c r="B1174" s="2350" t="s">
        <v>922</v>
      </c>
      <c r="C1174" s="2350" t="s">
        <v>924</v>
      </c>
      <c r="D1174" s="3053"/>
      <c r="E1174" s="2350" t="s">
        <v>873</v>
      </c>
      <c r="F1174" s="2350" t="s">
        <v>923</v>
      </c>
      <c r="G1174" s="2350" t="s">
        <v>925</v>
      </c>
      <c r="H1174" s="2350" t="s">
        <v>842</v>
      </c>
      <c r="I1174" s="2350" t="s">
        <v>841</v>
      </c>
      <c r="J1174" s="2350" t="s">
        <v>926</v>
      </c>
      <c r="K1174" s="2350" t="s">
        <v>927</v>
      </c>
      <c r="L1174" s="2350" t="s">
        <v>342</v>
      </c>
      <c r="M1174" s="1173" t="s">
        <v>928</v>
      </c>
      <c r="N1174" s="1173" t="s">
        <v>929</v>
      </c>
      <c r="O1174" s="1178" t="s">
        <v>930</v>
      </c>
    </row>
    <row r="1175" spans="1:15" ht="15" customHeight="1" thickBot="1" x14ac:dyDescent="0.25">
      <c r="A1175" s="3057"/>
      <c r="B1175" s="1985">
        <v>44196</v>
      </c>
      <c r="C1175" s="2351">
        <v>2021</v>
      </c>
      <c r="D1175" s="2351">
        <v>2021</v>
      </c>
      <c r="E1175" s="2351">
        <v>2021</v>
      </c>
      <c r="F1175" s="2351">
        <v>2021</v>
      </c>
      <c r="G1175" s="2351" t="s">
        <v>931</v>
      </c>
      <c r="H1175" s="1176">
        <v>2021</v>
      </c>
      <c r="I1175" s="1985">
        <v>44561</v>
      </c>
      <c r="J1175" s="1985" t="s">
        <v>1932</v>
      </c>
      <c r="K1175" s="1985" t="s">
        <v>1932</v>
      </c>
      <c r="L1175" s="2351" t="s">
        <v>447</v>
      </c>
      <c r="M1175" s="1175" t="s">
        <v>932</v>
      </c>
      <c r="N1175" s="1175" t="s">
        <v>933</v>
      </c>
      <c r="O1175" s="1179" t="s">
        <v>933</v>
      </c>
    </row>
    <row r="1176" spans="1:15" ht="15" customHeight="1" x14ac:dyDescent="0.2">
      <c r="A1176" s="1185" t="s">
        <v>358</v>
      </c>
      <c r="B1176" s="1180">
        <v>204</v>
      </c>
      <c r="C1176" s="1180">
        <v>41</v>
      </c>
      <c r="D1176" s="1180">
        <v>22</v>
      </c>
      <c r="E1176" s="1180">
        <v>22.5</v>
      </c>
      <c r="F1176" s="1180">
        <v>7</v>
      </c>
      <c r="G1176" s="1180">
        <v>33</v>
      </c>
      <c r="H1176" s="1180">
        <v>119.5</v>
      </c>
      <c r="I1176" s="1180">
        <v>215.5</v>
      </c>
      <c r="J1176" s="1186">
        <v>1811.5</v>
      </c>
      <c r="K1176" s="1590">
        <v>15.158995815899582</v>
      </c>
      <c r="L1176" s="404"/>
      <c r="M1176" s="1188"/>
      <c r="N1176" s="1188"/>
      <c r="O1176" s="1189"/>
    </row>
    <row r="1177" spans="1:15" ht="15" customHeight="1" x14ac:dyDescent="0.2">
      <c r="A1177" s="1009" t="s">
        <v>359</v>
      </c>
      <c r="B1177" s="1003">
        <v>21</v>
      </c>
      <c r="C1177" s="1196">
        <v>12</v>
      </c>
      <c r="D1177" s="1196">
        <v>0</v>
      </c>
      <c r="E1177" s="1196">
        <v>0</v>
      </c>
      <c r="F1177" s="1196">
        <v>0</v>
      </c>
      <c r="G1177" s="1196">
        <v>2</v>
      </c>
      <c r="H1177" s="1197">
        <v>19</v>
      </c>
      <c r="I1177" s="1197">
        <v>33</v>
      </c>
      <c r="J1177" s="1198">
        <v>163.4</v>
      </c>
      <c r="K1177" s="1206">
        <v>8.6</v>
      </c>
      <c r="L1177" s="2137" t="s">
        <v>985</v>
      </c>
      <c r="M1177" s="1006">
        <v>1470000</v>
      </c>
      <c r="N1177" s="1937">
        <v>16889482.106730156</v>
      </c>
      <c r="O1177" s="1200">
        <v>12351837.600411428</v>
      </c>
    </row>
    <row r="1178" spans="1:15" ht="15" customHeight="1" x14ac:dyDescent="0.2">
      <c r="A1178" s="1009" t="s">
        <v>360</v>
      </c>
      <c r="B1178" s="1600">
        <v>17</v>
      </c>
      <c r="C1178" s="1594">
        <v>3</v>
      </c>
      <c r="D1178" s="1594">
        <v>0</v>
      </c>
      <c r="E1178" s="1594">
        <v>0</v>
      </c>
      <c r="F1178" s="1594">
        <v>0</v>
      </c>
      <c r="G1178" s="1594">
        <v>1</v>
      </c>
      <c r="H1178" s="1197">
        <v>16</v>
      </c>
      <c r="I1178" s="1197">
        <v>20</v>
      </c>
      <c r="J1178" s="1198">
        <v>249.6</v>
      </c>
      <c r="K1178" s="2652">
        <v>15.6</v>
      </c>
      <c r="L1178" s="2137" t="s">
        <v>985</v>
      </c>
      <c r="M1178" s="1006">
        <v>1470000</v>
      </c>
      <c r="N1178" s="1937">
        <v>16889482.106730156</v>
      </c>
      <c r="O1178" s="1200">
        <v>12351837.600411428</v>
      </c>
    </row>
    <row r="1179" spans="1:15" ht="15" customHeight="1" x14ac:dyDescent="0.2">
      <c r="A1179" s="1009" t="s">
        <v>361</v>
      </c>
      <c r="B1179" s="1004">
        <v>6</v>
      </c>
      <c r="C1179" s="1196">
        <v>0</v>
      </c>
      <c r="D1179" s="1196">
        <v>1</v>
      </c>
      <c r="E1179" s="1196">
        <v>2</v>
      </c>
      <c r="F1179" s="1196">
        <v>0</v>
      </c>
      <c r="G1179" s="1196">
        <v>1</v>
      </c>
      <c r="H1179" s="1197">
        <v>2</v>
      </c>
      <c r="I1179" s="1197">
        <v>4</v>
      </c>
      <c r="J1179" s="1198">
        <v>30</v>
      </c>
      <c r="K1179" s="1206">
        <v>15</v>
      </c>
      <c r="L1179" s="2137" t="s">
        <v>985</v>
      </c>
      <c r="M1179" s="1006">
        <v>1470000</v>
      </c>
      <c r="N1179" s="1937">
        <v>16889482.106730156</v>
      </c>
      <c r="O1179" s="1200">
        <v>12351837.600411428</v>
      </c>
    </row>
    <row r="1180" spans="1:15" ht="15" customHeight="1" x14ac:dyDescent="0.2">
      <c r="A1180" s="1009" t="s">
        <v>362</v>
      </c>
      <c r="B1180" s="1004">
        <v>21</v>
      </c>
      <c r="C1180" s="1196">
        <v>1</v>
      </c>
      <c r="D1180" s="1196">
        <v>0</v>
      </c>
      <c r="E1180" s="1196">
        <v>3</v>
      </c>
      <c r="F1180" s="1196">
        <v>3</v>
      </c>
      <c r="G1180" s="1196">
        <v>0</v>
      </c>
      <c r="H1180" s="1197">
        <v>15</v>
      </c>
      <c r="I1180" s="1197">
        <v>16</v>
      </c>
      <c r="J1180" s="1198">
        <v>144</v>
      </c>
      <c r="K1180" s="1206">
        <v>9.6</v>
      </c>
      <c r="L1180" s="2137" t="s">
        <v>985</v>
      </c>
      <c r="M1180" s="1006">
        <v>1470000</v>
      </c>
      <c r="N1180" s="1937">
        <v>16889482.106730156</v>
      </c>
      <c r="O1180" s="1200">
        <v>12351837.600411428</v>
      </c>
    </row>
    <row r="1181" spans="1:15" ht="15" customHeight="1" x14ac:dyDescent="0.2">
      <c r="A1181" s="1009" t="s">
        <v>363</v>
      </c>
      <c r="B1181" s="1196">
        <v>54</v>
      </c>
      <c r="C1181" s="1196">
        <v>6</v>
      </c>
      <c r="D1181" s="1196">
        <v>20</v>
      </c>
      <c r="E1181" s="1196">
        <v>5</v>
      </c>
      <c r="F1181" s="1196">
        <v>0</v>
      </c>
      <c r="G1181" s="1196">
        <v>15</v>
      </c>
      <c r="H1181" s="1197">
        <v>14</v>
      </c>
      <c r="I1181" s="1197">
        <v>55</v>
      </c>
      <c r="J1181" s="1198">
        <v>280</v>
      </c>
      <c r="K1181" s="1206">
        <v>20</v>
      </c>
      <c r="L1181" s="2137" t="s">
        <v>985</v>
      </c>
      <c r="M1181" s="1006">
        <v>1470000</v>
      </c>
      <c r="N1181" s="1937">
        <v>16889482.106730156</v>
      </c>
      <c r="O1181" s="1200">
        <v>12351837.600411428</v>
      </c>
    </row>
    <row r="1182" spans="1:15" ht="15" customHeight="1" x14ac:dyDescent="0.2">
      <c r="A1182" s="1009" t="s">
        <v>364</v>
      </c>
      <c r="B1182" s="1196">
        <v>40</v>
      </c>
      <c r="C1182" s="1196">
        <v>5</v>
      </c>
      <c r="D1182" s="1196">
        <v>0</v>
      </c>
      <c r="E1182" s="1196">
        <v>10</v>
      </c>
      <c r="F1182" s="1196">
        <v>0</v>
      </c>
      <c r="G1182" s="1196">
        <v>10</v>
      </c>
      <c r="H1182" s="1197">
        <v>20</v>
      </c>
      <c r="I1182" s="1197">
        <v>35</v>
      </c>
      <c r="J1182" s="1198">
        <v>360</v>
      </c>
      <c r="K1182" s="1206">
        <v>18</v>
      </c>
      <c r="L1182" s="2137" t="s">
        <v>985</v>
      </c>
      <c r="M1182" s="1006">
        <v>1470000</v>
      </c>
      <c r="N1182" s="1937">
        <v>16889482.106730156</v>
      </c>
      <c r="O1182" s="1200">
        <v>12351837.600411428</v>
      </c>
    </row>
    <row r="1183" spans="1:15" ht="15" customHeight="1" x14ac:dyDescent="0.2">
      <c r="A1183" s="1009" t="s">
        <v>934</v>
      </c>
      <c r="B1183" s="1196">
        <v>0</v>
      </c>
      <c r="C1183" s="1196">
        <v>0</v>
      </c>
      <c r="D1183" s="1196">
        <v>0</v>
      </c>
      <c r="E1183" s="1196">
        <v>0</v>
      </c>
      <c r="F1183" s="1196">
        <v>0</v>
      </c>
      <c r="G1183" s="1196">
        <v>0</v>
      </c>
      <c r="H1183" s="1197">
        <v>0</v>
      </c>
      <c r="I1183" s="1197">
        <v>0</v>
      </c>
      <c r="J1183" s="1198">
        <v>0</v>
      </c>
      <c r="K1183" s="1206">
        <v>0</v>
      </c>
      <c r="L1183" s="1199"/>
      <c r="M1183" s="1006"/>
      <c r="N1183" s="1006"/>
      <c r="O1183" s="1200"/>
    </row>
    <row r="1184" spans="1:15" ht="15" customHeight="1" x14ac:dyDescent="0.2">
      <c r="A1184" s="1009" t="s">
        <v>366</v>
      </c>
      <c r="B1184" s="1196">
        <v>0</v>
      </c>
      <c r="C1184" s="1196">
        <v>0</v>
      </c>
      <c r="D1184" s="1196">
        <v>0</v>
      </c>
      <c r="E1184" s="1196">
        <v>0</v>
      </c>
      <c r="F1184" s="1196">
        <v>0</v>
      </c>
      <c r="G1184" s="1196">
        <v>0</v>
      </c>
      <c r="H1184" s="1197">
        <v>0</v>
      </c>
      <c r="I1184" s="1197">
        <v>0</v>
      </c>
      <c r="J1184" s="1198">
        <v>0</v>
      </c>
      <c r="K1184" s="1206">
        <v>0</v>
      </c>
      <c r="L1184" s="1199"/>
      <c r="M1184" s="1006"/>
      <c r="N1184" s="1006"/>
      <c r="O1184" s="1200"/>
    </row>
    <row r="1185" spans="1:15" ht="15" customHeight="1" x14ac:dyDescent="0.2">
      <c r="A1185" s="1009" t="s">
        <v>935</v>
      </c>
      <c r="B1185" s="1196">
        <v>5</v>
      </c>
      <c r="C1185" s="1196">
        <v>5</v>
      </c>
      <c r="D1185" s="1196">
        <v>1</v>
      </c>
      <c r="E1185" s="1196">
        <v>1</v>
      </c>
      <c r="F1185" s="1196">
        <v>1</v>
      </c>
      <c r="G1185" s="1196">
        <v>0</v>
      </c>
      <c r="H1185" s="1197">
        <v>2</v>
      </c>
      <c r="I1185" s="1197">
        <v>8</v>
      </c>
      <c r="J1185" s="1198">
        <v>10</v>
      </c>
      <c r="K1185" s="1206">
        <v>5</v>
      </c>
      <c r="L1185" s="2137" t="s">
        <v>985</v>
      </c>
      <c r="M1185" s="1006">
        <v>1470000</v>
      </c>
      <c r="N1185" s="1937">
        <v>16889482.106730156</v>
      </c>
      <c r="O1185" s="1200">
        <v>12351837.600411428</v>
      </c>
    </row>
    <row r="1186" spans="1:15" ht="15" customHeight="1" x14ac:dyDescent="0.2">
      <c r="A1186" s="1009" t="s">
        <v>368</v>
      </c>
      <c r="B1186" s="1196">
        <v>27</v>
      </c>
      <c r="C1186" s="1196">
        <v>5</v>
      </c>
      <c r="D1186" s="1196">
        <v>0</v>
      </c>
      <c r="E1186" s="1196">
        <v>0</v>
      </c>
      <c r="F1186" s="1196">
        <v>3</v>
      </c>
      <c r="G1186" s="1196">
        <v>2</v>
      </c>
      <c r="H1186" s="1197">
        <v>22</v>
      </c>
      <c r="I1186" s="1197">
        <v>29</v>
      </c>
      <c r="J1186" s="1198">
        <v>396</v>
      </c>
      <c r="K1186" s="1206">
        <v>18</v>
      </c>
      <c r="L1186" s="2137" t="s">
        <v>985</v>
      </c>
      <c r="M1186" s="1006">
        <v>1470000</v>
      </c>
      <c r="N1186" s="1937">
        <v>16889482.106730156</v>
      </c>
      <c r="O1186" s="1200">
        <v>12351837.600411428</v>
      </c>
    </row>
    <row r="1187" spans="1:15" ht="15" customHeight="1" x14ac:dyDescent="0.2">
      <c r="A1187" s="1009" t="s">
        <v>369</v>
      </c>
      <c r="B1187" s="1196">
        <v>0</v>
      </c>
      <c r="C1187" s="1196">
        <v>0</v>
      </c>
      <c r="D1187" s="1196">
        <v>0</v>
      </c>
      <c r="E1187" s="1196">
        <v>0</v>
      </c>
      <c r="F1187" s="1196">
        <v>0</v>
      </c>
      <c r="G1187" s="1196">
        <v>0</v>
      </c>
      <c r="H1187" s="1197">
        <v>0</v>
      </c>
      <c r="I1187" s="1197">
        <v>0</v>
      </c>
      <c r="J1187" s="1198">
        <v>0</v>
      </c>
      <c r="K1187" s="1206">
        <v>0</v>
      </c>
      <c r="L1187" s="1199"/>
      <c r="M1187" s="1006"/>
      <c r="N1187" s="1006"/>
      <c r="O1187" s="1200"/>
    </row>
    <row r="1188" spans="1:15" ht="15" customHeight="1" x14ac:dyDescent="0.2">
      <c r="A1188" s="1009" t="s">
        <v>936</v>
      </c>
      <c r="B1188" s="1196">
        <v>4.5</v>
      </c>
      <c r="C1188" s="1196">
        <v>0</v>
      </c>
      <c r="D1188" s="1196">
        <v>0</v>
      </c>
      <c r="E1188" s="1196">
        <v>1.5</v>
      </c>
      <c r="F1188" s="1196">
        <v>0</v>
      </c>
      <c r="G1188" s="1196">
        <v>0</v>
      </c>
      <c r="H1188" s="1197">
        <v>3</v>
      </c>
      <c r="I1188" s="1197">
        <v>3</v>
      </c>
      <c r="J1188" s="1198">
        <v>75</v>
      </c>
      <c r="K1188" s="1206">
        <v>25</v>
      </c>
      <c r="L1188" s="2137" t="s">
        <v>985</v>
      </c>
      <c r="M1188" s="1006">
        <v>1470000</v>
      </c>
      <c r="N1188" s="1937">
        <v>16889482.106730156</v>
      </c>
      <c r="O1188" s="1200">
        <v>12351837.600411428</v>
      </c>
    </row>
    <row r="1189" spans="1:15" ht="15" customHeight="1" x14ac:dyDescent="0.2">
      <c r="A1189" s="1009" t="s">
        <v>371</v>
      </c>
      <c r="B1189" s="1196">
        <v>0</v>
      </c>
      <c r="C1189" s="1196">
        <v>0</v>
      </c>
      <c r="D1189" s="1196">
        <v>0</v>
      </c>
      <c r="E1189" s="1196">
        <v>0</v>
      </c>
      <c r="F1189" s="1196">
        <v>0</v>
      </c>
      <c r="G1189" s="1196">
        <v>0</v>
      </c>
      <c r="H1189" s="1197">
        <v>0</v>
      </c>
      <c r="I1189" s="1197">
        <v>0</v>
      </c>
      <c r="J1189" s="1198">
        <v>0</v>
      </c>
      <c r="K1189" s="1206">
        <v>0</v>
      </c>
      <c r="L1189" s="1199"/>
      <c r="M1189" s="1006"/>
      <c r="N1189" s="1588"/>
      <c r="O1189" s="1200"/>
    </row>
    <row r="1190" spans="1:15" ht="15" customHeight="1" x14ac:dyDescent="0.2">
      <c r="A1190" s="1009" t="s">
        <v>372</v>
      </c>
      <c r="B1190" s="1196">
        <v>2</v>
      </c>
      <c r="C1190" s="1196">
        <v>4</v>
      </c>
      <c r="D1190" s="1196">
        <v>0</v>
      </c>
      <c r="E1190" s="1196">
        <v>0</v>
      </c>
      <c r="F1190" s="1196">
        <v>0</v>
      </c>
      <c r="G1190" s="1196">
        <v>0</v>
      </c>
      <c r="H1190" s="1197">
        <v>2</v>
      </c>
      <c r="I1190" s="1197">
        <v>6</v>
      </c>
      <c r="J1190" s="1198">
        <v>36</v>
      </c>
      <c r="K1190" s="1206">
        <v>18</v>
      </c>
      <c r="L1190" s="2137" t="s">
        <v>985</v>
      </c>
      <c r="M1190" s="1006">
        <v>1470000</v>
      </c>
      <c r="N1190" s="1937">
        <v>16889482.106730156</v>
      </c>
      <c r="O1190" s="1200">
        <v>12351837.600411428</v>
      </c>
    </row>
    <row r="1191" spans="1:15" ht="15" customHeight="1" x14ac:dyDescent="0.2">
      <c r="A1191" s="1009" t="s">
        <v>373</v>
      </c>
      <c r="B1191" s="1003">
        <v>6.5</v>
      </c>
      <c r="C1191" s="1196">
        <v>0</v>
      </c>
      <c r="D1191" s="1196">
        <v>0</v>
      </c>
      <c r="E1191" s="1196">
        <v>0</v>
      </c>
      <c r="F1191" s="1196">
        <v>0</v>
      </c>
      <c r="G1191" s="1196">
        <v>2</v>
      </c>
      <c r="H1191" s="1197">
        <v>4.5</v>
      </c>
      <c r="I1191" s="1197">
        <v>6.5</v>
      </c>
      <c r="J1191" s="1198">
        <v>67.5</v>
      </c>
      <c r="K1191" s="1206">
        <v>15</v>
      </c>
      <c r="L1191" s="2137" t="s">
        <v>985</v>
      </c>
      <c r="M1191" s="1006">
        <v>1470000</v>
      </c>
      <c r="N1191" s="1937">
        <v>16889482.106730156</v>
      </c>
      <c r="O1191" s="1200">
        <v>12351837.600411428</v>
      </c>
    </row>
    <row r="1192" spans="1:15" ht="15" customHeight="1" x14ac:dyDescent="0.2">
      <c r="A1192" s="459" t="s">
        <v>937</v>
      </c>
      <c r="B1192" s="1049">
        <v>38.75</v>
      </c>
      <c r="C1192" s="1049">
        <v>11</v>
      </c>
      <c r="D1192" s="1049">
        <v>0</v>
      </c>
      <c r="E1192" s="1049">
        <v>0</v>
      </c>
      <c r="F1192" s="1049">
        <v>0</v>
      </c>
      <c r="G1192" s="1049">
        <v>9</v>
      </c>
      <c r="H1192" s="1049">
        <v>29.75</v>
      </c>
      <c r="I1192" s="1049">
        <v>49.75</v>
      </c>
      <c r="J1192" s="1201">
        <v>368</v>
      </c>
      <c r="K1192" s="1186">
        <v>12.369747899159664</v>
      </c>
      <c r="L1192" s="1203"/>
      <c r="M1192" s="1043"/>
      <c r="N1192" s="460"/>
      <c r="O1192" s="461"/>
    </row>
    <row r="1193" spans="1:15" ht="15" customHeight="1" x14ac:dyDescent="0.2">
      <c r="A1193" s="1009" t="s">
        <v>375</v>
      </c>
      <c r="B1193" s="1003">
        <v>23.75</v>
      </c>
      <c r="C1193" s="1196">
        <v>5</v>
      </c>
      <c r="D1193" s="1196">
        <v>0</v>
      </c>
      <c r="E1193" s="1196">
        <v>0</v>
      </c>
      <c r="F1193" s="1196">
        <v>0</v>
      </c>
      <c r="G1193" s="1196">
        <v>5</v>
      </c>
      <c r="H1193" s="1197">
        <v>18.75</v>
      </c>
      <c r="I1193" s="1197">
        <v>28.75</v>
      </c>
      <c r="J1193" s="1198">
        <v>225</v>
      </c>
      <c r="K1193" s="1206">
        <v>12</v>
      </c>
      <c r="L1193" s="2137" t="s">
        <v>985</v>
      </c>
      <c r="M1193" s="1006">
        <v>1470000</v>
      </c>
      <c r="N1193" s="1937">
        <v>16889482.106730156</v>
      </c>
      <c r="O1193" s="1200">
        <v>12351837.600411428</v>
      </c>
    </row>
    <row r="1194" spans="1:15" ht="15" customHeight="1" x14ac:dyDescent="0.2">
      <c r="A1194" s="1009" t="s">
        <v>376</v>
      </c>
      <c r="B1194" s="1552">
        <v>0</v>
      </c>
      <c r="C1194" s="1196">
        <v>0</v>
      </c>
      <c r="D1194" s="1196">
        <v>0</v>
      </c>
      <c r="E1194" s="1196">
        <v>0</v>
      </c>
      <c r="F1194" s="1196">
        <v>0</v>
      </c>
      <c r="G1194" s="1196">
        <v>0</v>
      </c>
      <c r="H1194" s="1197">
        <v>0</v>
      </c>
      <c r="I1194" s="1197">
        <v>0</v>
      </c>
      <c r="J1194" s="1198">
        <v>0</v>
      </c>
      <c r="K1194" s="1206">
        <v>0</v>
      </c>
      <c r="L1194" s="1199"/>
      <c r="M1194" s="1006"/>
      <c r="N1194" s="1588"/>
      <c r="O1194" s="1589"/>
    </row>
    <row r="1195" spans="1:15" ht="15" customHeight="1" x14ac:dyDescent="0.2">
      <c r="A1195" s="1009" t="s">
        <v>377</v>
      </c>
      <c r="B1195" s="1552">
        <v>0</v>
      </c>
      <c r="C1195" s="1196">
        <v>0</v>
      </c>
      <c r="D1195" s="1196">
        <v>0</v>
      </c>
      <c r="E1195" s="1196">
        <v>0</v>
      </c>
      <c r="F1195" s="1196">
        <v>0</v>
      </c>
      <c r="G1195" s="1196">
        <v>0</v>
      </c>
      <c r="H1195" s="1197">
        <v>0</v>
      </c>
      <c r="I1195" s="1197">
        <v>0</v>
      </c>
      <c r="J1195" s="1198">
        <v>0</v>
      </c>
      <c r="K1195" s="1206">
        <v>0</v>
      </c>
      <c r="L1195" s="1199"/>
      <c r="M1195" s="1006"/>
      <c r="N1195" s="1588"/>
      <c r="O1195" s="1589"/>
    </row>
    <row r="1196" spans="1:15" ht="15" customHeight="1" x14ac:dyDescent="0.2">
      <c r="A1196" s="1009" t="s">
        <v>378</v>
      </c>
      <c r="B1196" s="1552">
        <v>0</v>
      </c>
      <c r="C1196" s="1196">
        <v>5</v>
      </c>
      <c r="D1196" s="1196">
        <v>0</v>
      </c>
      <c r="E1196" s="1196">
        <v>0</v>
      </c>
      <c r="F1196" s="1196">
        <v>0</v>
      </c>
      <c r="G1196" s="1196">
        <v>0</v>
      </c>
      <c r="H1196" s="1197">
        <v>0</v>
      </c>
      <c r="I1196" s="1197">
        <v>5</v>
      </c>
      <c r="J1196" s="1198">
        <v>0</v>
      </c>
      <c r="K1196" s="1206">
        <v>0</v>
      </c>
      <c r="L1196" s="1199"/>
      <c r="M1196" s="1006"/>
      <c r="N1196" s="1937">
        <v>16889482.106730156</v>
      </c>
      <c r="O1196" s="1200"/>
    </row>
    <row r="1197" spans="1:15" ht="15" customHeight="1" x14ac:dyDescent="0.2">
      <c r="A1197" s="1009" t="s">
        <v>379</v>
      </c>
      <c r="B1197" s="1004">
        <v>15</v>
      </c>
      <c r="C1197" s="1196">
        <v>1</v>
      </c>
      <c r="D1197" s="1196">
        <v>0</v>
      </c>
      <c r="E1197" s="1196">
        <v>0</v>
      </c>
      <c r="F1197" s="1196">
        <v>0</v>
      </c>
      <c r="G1197" s="1196">
        <v>4</v>
      </c>
      <c r="H1197" s="1197">
        <v>11</v>
      </c>
      <c r="I1197" s="1197">
        <v>16</v>
      </c>
      <c r="J1197" s="1198">
        <v>143</v>
      </c>
      <c r="K1197" s="1206">
        <v>13</v>
      </c>
      <c r="L1197" s="2137" t="s">
        <v>985</v>
      </c>
      <c r="M1197" s="1006">
        <v>1470000</v>
      </c>
      <c r="N1197" s="1937">
        <v>16889482.106730156</v>
      </c>
      <c r="O1197" s="1200">
        <v>12351837.600411428</v>
      </c>
    </row>
    <row r="1198" spans="1:15" ht="15" customHeight="1" x14ac:dyDescent="0.2">
      <c r="A1198" s="1205" t="s">
        <v>380</v>
      </c>
      <c r="B1198" s="1049">
        <v>178</v>
      </c>
      <c r="C1198" s="1049">
        <v>31.5</v>
      </c>
      <c r="D1198" s="1049">
        <v>1</v>
      </c>
      <c r="E1198" s="1049">
        <v>3.22</v>
      </c>
      <c r="F1198" s="1049">
        <v>31</v>
      </c>
      <c r="G1198" s="1049">
        <v>38</v>
      </c>
      <c r="H1198" s="1049">
        <v>104.78</v>
      </c>
      <c r="I1198" s="1049">
        <v>175.28</v>
      </c>
      <c r="J1198" s="1201">
        <v>1536.6200000000001</v>
      </c>
      <c r="K1198" s="1186">
        <v>14.665203283069289</v>
      </c>
      <c r="L1198" s="1203"/>
      <c r="M1198" s="1043"/>
      <c r="N1198" s="460"/>
      <c r="O1198" s="461"/>
    </row>
    <row r="1199" spans="1:15" ht="15" customHeight="1" x14ac:dyDescent="0.2">
      <c r="A1199" s="1009" t="s">
        <v>381</v>
      </c>
      <c r="B1199" s="1004">
        <v>28</v>
      </c>
      <c r="C1199" s="1196">
        <v>14</v>
      </c>
      <c r="D1199" s="1196">
        <v>0</v>
      </c>
      <c r="E1199" s="1196">
        <v>0</v>
      </c>
      <c r="F1199" s="1196">
        <v>2</v>
      </c>
      <c r="G1199" s="1196">
        <v>3</v>
      </c>
      <c r="H1199" s="1197">
        <v>23</v>
      </c>
      <c r="I1199" s="1197">
        <v>40</v>
      </c>
      <c r="J1199" s="1198">
        <v>345</v>
      </c>
      <c r="K1199" s="1206">
        <v>15</v>
      </c>
      <c r="L1199" s="2137" t="s">
        <v>985</v>
      </c>
      <c r="M1199" s="1006">
        <v>1470000</v>
      </c>
      <c r="N1199" s="1937">
        <v>16889482.106730156</v>
      </c>
      <c r="O1199" s="1200">
        <v>12351837.600411428</v>
      </c>
    </row>
    <row r="1200" spans="1:15" ht="15" customHeight="1" x14ac:dyDescent="0.2">
      <c r="A1200" s="1009" t="s">
        <v>382</v>
      </c>
      <c r="B1200" s="1004">
        <v>3.5</v>
      </c>
      <c r="C1200" s="1196">
        <v>4.5</v>
      </c>
      <c r="D1200" s="1196">
        <v>0</v>
      </c>
      <c r="E1200" s="1196">
        <v>0.72000000000000008</v>
      </c>
      <c r="F1200" s="1196">
        <v>0</v>
      </c>
      <c r="G1200" s="1196">
        <v>0</v>
      </c>
      <c r="H1200" s="1197">
        <v>2.7800000000000002</v>
      </c>
      <c r="I1200" s="1197">
        <v>7.28</v>
      </c>
      <c r="J1200" s="1198">
        <v>38.92</v>
      </c>
      <c r="K1200" s="1206">
        <v>14</v>
      </c>
      <c r="L1200" s="2137" t="s">
        <v>985</v>
      </c>
      <c r="M1200" s="1006">
        <v>1470000</v>
      </c>
      <c r="N1200" s="1937">
        <v>16889482.106730156</v>
      </c>
      <c r="O1200" s="1200">
        <v>12351837.600411428</v>
      </c>
    </row>
    <row r="1201" spans="1:15" ht="15" customHeight="1" x14ac:dyDescent="0.2">
      <c r="A1201" s="1009" t="s">
        <v>383</v>
      </c>
      <c r="B1201" s="1004">
        <v>29</v>
      </c>
      <c r="C1201" s="1196">
        <v>5</v>
      </c>
      <c r="D1201" s="1196">
        <v>0</v>
      </c>
      <c r="E1201" s="1196">
        <v>0</v>
      </c>
      <c r="F1201" s="1196">
        <v>19</v>
      </c>
      <c r="G1201" s="1196">
        <v>0</v>
      </c>
      <c r="H1201" s="1197">
        <v>10</v>
      </c>
      <c r="I1201" s="1197">
        <v>15</v>
      </c>
      <c r="J1201" s="1198">
        <v>167</v>
      </c>
      <c r="K1201" s="1206">
        <v>16.7</v>
      </c>
      <c r="L1201" s="2137" t="s">
        <v>985</v>
      </c>
      <c r="M1201" s="1006">
        <v>1470000</v>
      </c>
      <c r="N1201" s="1937">
        <v>16889482.106730156</v>
      </c>
      <c r="O1201" s="1200">
        <v>12351837.600411428</v>
      </c>
    </row>
    <row r="1202" spans="1:15" ht="15" customHeight="1" x14ac:dyDescent="0.2">
      <c r="A1202" s="1009" t="s">
        <v>384</v>
      </c>
      <c r="B1202" s="1004">
        <v>19</v>
      </c>
      <c r="C1202" s="1196">
        <v>5</v>
      </c>
      <c r="D1202" s="1196">
        <v>0</v>
      </c>
      <c r="E1202" s="1196">
        <v>2</v>
      </c>
      <c r="F1202" s="1196">
        <v>7</v>
      </c>
      <c r="G1202" s="1196">
        <v>5</v>
      </c>
      <c r="H1202" s="1197">
        <v>5</v>
      </c>
      <c r="I1202" s="1197">
        <v>15</v>
      </c>
      <c r="J1202" s="1198">
        <v>75</v>
      </c>
      <c r="K1202" s="1206">
        <v>15</v>
      </c>
      <c r="L1202" s="2137" t="s">
        <v>985</v>
      </c>
      <c r="M1202" s="1006">
        <v>1470000</v>
      </c>
      <c r="N1202" s="1937">
        <v>16889482.106730156</v>
      </c>
      <c r="O1202" s="1200">
        <v>12351837.600411428</v>
      </c>
    </row>
    <row r="1203" spans="1:15" ht="15" customHeight="1" x14ac:dyDescent="0.2">
      <c r="A1203" s="1009" t="s">
        <v>385</v>
      </c>
      <c r="B1203" s="1004">
        <v>16</v>
      </c>
      <c r="C1203" s="1196">
        <v>0</v>
      </c>
      <c r="D1203" s="1196">
        <v>0</v>
      </c>
      <c r="E1203" s="1196">
        <v>0.5</v>
      </c>
      <c r="F1203" s="1196">
        <v>0</v>
      </c>
      <c r="G1203" s="1196">
        <v>0</v>
      </c>
      <c r="H1203" s="1197">
        <v>15.5</v>
      </c>
      <c r="I1203" s="1197">
        <v>15.5</v>
      </c>
      <c r="J1203" s="1198">
        <v>217</v>
      </c>
      <c r="K1203" s="1206">
        <v>14</v>
      </c>
      <c r="L1203" s="2137" t="s">
        <v>985</v>
      </c>
      <c r="M1203" s="1006">
        <v>1470000</v>
      </c>
      <c r="N1203" s="1937">
        <v>16889482.106730156</v>
      </c>
      <c r="O1203" s="1200">
        <v>12351837.600411428</v>
      </c>
    </row>
    <row r="1204" spans="1:15" ht="15" customHeight="1" x14ac:dyDescent="0.2">
      <c r="A1204" s="1009" t="s">
        <v>386</v>
      </c>
      <c r="B1204" s="1004">
        <v>6.5</v>
      </c>
      <c r="C1204" s="1196">
        <v>3</v>
      </c>
      <c r="D1204" s="1196">
        <v>1</v>
      </c>
      <c r="E1204" s="1196">
        <v>0</v>
      </c>
      <c r="F1204" s="1196">
        <v>1</v>
      </c>
      <c r="G1204" s="1196">
        <v>2</v>
      </c>
      <c r="H1204" s="1197">
        <v>2.5</v>
      </c>
      <c r="I1204" s="1197">
        <v>8.5</v>
      </c>
      <c r="J1204" s="1198">
        <v>36.5</v>
      </c>
      <c r="K1204" s="1206">
        <v>14.6</v>
      </c>
      <c r="L1204" s="2137" t="s">
        <v>985</v>
      </c>
      <c r="M1204" s="1006">
        <v>1470000</v>
      </c>
      <c r="N1204" s="1937">
        <v>16889482.106730156</v>
      </c>
      <c r="O1204" s="1200">
        <v>12351837.600411428</v>
      </c>
    </row>
    <row r="1205" spans="1:15" ht="15" customHeight="1" x14ac:dyDescent="0.2">
      <c r="A1205" s="1009" t="s">
        <v>387</v>
      </c>
      <c r="B1205" s="1004">
        <v>55</v>
      </c>
      <c r="C1205" s="1196">
        <v>0</v>
      </c>
      <c r="D1205" s="1196">
        <v>0</v>
      </c>
      <c r="E1205" s="1196">
        <v>0</v>
      </c>
      <c r="F1205" s="1196">
        <v>0</v>
      </c>
      <c r="G1205" s="1196">
        <v>20</v>
      </c>
      <c r="H1205" s="1197">
        <v>35</v>
      </c>
      <c r="I1205" s="1197">
        <v>55</v>
      </c>
      <c r="J1205" s="1198">
        <v>490</v>
      </c>
      <c r="K1205" s="1206">
        <v>14</v>
      </c>
      <c r="L1205" s="2137" t="s">
        <v>985</v>
      </c>
      <c r="M1205" s="1006">
        <v>1470000</v>
      </c>
      <c r="N1205" s="1937">
        <v>16889482.106730156</v>
      </c>
      <c r="O1205" s="1200">
        <v>12351837.600411428</v>
      </c>
    </row>
    <row r="1206" spans="1:15" ht="15" customHeight="1" x14ac:dyDescent="0.2">
      <c r="A1206" s="1009" t="s">
        <v>388</v>
      </c>
      <c r="B1206" s="1004">
        <v>21</v>
      </c>
      <c r="C1206" s="1196">
        <v>0</v>
      </c>
      <c r="D1206" s="1196">
        <v>0</v>
      </c>
      <c r="E1206" s="1196">
        <v>0</v>
      </c>
      <c r="F1206" s="1196">
        <v>2</v>
      </c>
      <c r="G1206" s="1196">
        <v>8</v>
      </c>
      <c r="H1206" s="1197">
        <v>11</v>
      </c>
      <c r="I1206" s="1197">
        <v>19</v>
      </c>
      <c r="J1206" s="1198">
        <v>167.2</v>
      </c>
      <c r="K1206" s="1206">
        <v>15.2</v>
      </c>
      <c r="L1206" s="2137" t="s">
        <v>985</v>
      </c>
      <c r="M1206" s="1006">
        <v>1470000</v>
      </c>
      <c r="N1206" s="1937">
        <v>16889482.106730156</v>
      </c>
      <c r="O1206" s="1200">
        <v>12351837.600411428</v>
      </c>
    </row>
    <row r="1207" spans="1:15" ht="15" customHeight="1" x14ac:dyDescent="0.2">
      <c r="A1207" s="1205" t="s">
        <v>389</v>
      </c>
      <c r="B1207" s="1049">
        <v>26</v>
      </c>
      <c r="C1207" s="1049">
        <v>11</v>
      </c>
      <c r="D1207" s="1049">
        <v>0</v>
      </c>
      <c r="E1207" s="1049">
        <v>2</v>
      </c>
      <c r="F1207" s="1049">
        <v>0</v>
      </c>
      <c r="G1207" s="1049">
        <v>3</v>
      </c>
      <c r="H1207" s="1049">
        <v>21</v>
      </c>
      <c r="I1207" s="1049">
        <v>35</v>
      </c>
      <c r="J1207" s="1201">
        <v>286</v>
      </c>
      <c r="K1207" s="1186">
        <v>13.619047619047619</v>
      </c>
      <c r="L1207" s="1203"/>
      <c r="M1207" s="1043"/>
      <c r="N1207" s="1043"/>
      <c r="O1207" s="461"/>
    </row>
    <row r="1208" spans="1:15" ht="15" customHeight="1" x14ac:dyDescent="0.2">
      <c r="A1208" s="1009" t="s">
        <v>390</v>
      </c>
      <c r="B1208" s="1004">
        <v>8</v>
      </c>
      <c r="C1208" s="1196">
        <v>6</v>
      </c>
      <c r="D1208" s="1196">
        <v>0</v>
      </c>
      <c r="E1208" s="1196">
        <v>0</v>
      </c>
      <c r="F1208" s="1196">
        <v>0</v>
      </c>
      <c r="G1208" s="1196">
        <v>0</v>
      </c>
      <c r="H1208" s="1197">
        <v>8</v>
      </c>
      <c r="I1208" s="1197">
        <v>14</v>
      </c>
      <c r="J1208" s="1198">
        <v>96</v>
      </c>
      <c r="K1208" s="1206">
        <v>12</v>
      </c>
      <c r="L1208" s="2137" t="s">
        <v>985</v>
      </c>
      <c r="M1208" s="1006">
        <v>1470000</v>
      </c>
      <c r="N1208" s="1937">
        <v>16889482.106730156</v>
      </c>
      <c r="O1208" s="1200">
        <v>12351837.600411428</v>
      </c>
    </row>
    <row r="1209" spans="1:15" ht="15" customHeight="1" x14ac:dyDescent="0.2">
      <c r="A1209" s="1009" t="s">
        <v>391</v>
      </c>
      <c r="B1209" s="1004">
        <v>0</v>
      </c>
      <c r="C1209" s="1196">
        <v>5</v>
      </c>
      <c r="D1209" s="1196">
        <v>0</v>
      </c>
      <c r="E1209" s="1196">
        <v>0</v>
      </c>
      <c r="F1209" s="1196">
        <v>0</v>
      </c>
      <c r="G1209" s="1196">
        <v>0</v>
      </c>
      <c r="H1209" s="1197">
        <v>0</v>
      </c>
      <c r="I1209" s="1197">
        <v>5</v>
      </c>
      <c r="J1209" s="1198">
        <v>0</v>
      </c>
      <c r="K1209" s="1206">
        <v>0</v>
      </c>
      <c r="L1209" s="1199"/>
      <c r="M1209" s="1006"/>
      <c r="N1209" s="1937">
        <v>16889482.106730156</v>
      </c>
      <c r="O1209" s="1589"/>
    </row>
    <row r="1210" spans="1:15" ht="15" customHeight="1" x14ac:dyDescent="0.2">
      <c r="A1210" s="1009" t="s">
        <v>392</v>
      </c>
      <c r="B1210" s="1004">
        <v>6</v>
      </c>
      <c r="C1210" s="1196">
        <v>0</v>
      </c>
      <c r="D1210" s="1196">
        <v>0</v>
      </c>
      <c r="E1210" s="1196">
        <v>0</v>
      </c>
      <c r="F1210" s="1196">
        <v>0</v>
      </c>
      <c r="G1210" s="1196">
        <v>2</v>
      </c>
      <c r="H1210" s="1197">
        <v>4</v>
      </c>
      <c r="I1210" s="1197">
        <v>6</v>
      </c>
      <c r="J1210" s="1198">
        <v>60</v>
      </c>
      <c r="K1210" s="1206">
        <v>15</v>
      </c>
      <c r="L1210" s="2137" t="s">
        <v>985</v>
      </c>
      <c r="M1210" s="1006">
        <v>1470000</v>
      </c>
      <c r="N1210" s="1937">
        <v>16889482.106730156</v>
      </c>
      <c r="O1210" s="1200">
        <v>12351837.600411428</v>
      </c>
    </row>
    <row r="1211" spans="1:15" ht="15" customHeight="1" x14ac:dyDescent="0.2">
      <c r="A1211" s="1009" t="s">
        <v>393</v>
      </c>
      <c r="B1211" s="1004">
        <v>3</v>
      </c>
      <c r="C1211" s="1196">
        <v>0</v>
      </c>
      <c r="D1211" s="1196">
        <v>0</v>
      </c>
      <c r="E1211" s="1196">
        <v>0</v>
      </c>
      <c r="F1211" s="1196">
        <v>0</v>
      </c>
      <c r="G1211" s="1196">
        <v>0</v>
      </c>
      <c r="H1211" s="1197">
        <v>3</v>
      </c>
      <c r="I1211" s="1197">
        <v>3</v>
      </c>
      <c r="J1211" s="1198">
        <v>45</v>
      </c>
      <c r="K1211" s="1206">
        <v>15</v>
      </c>
      <c r="L1211" s="2137" t="s">
        <v>985</v>
      </c>
      <c r="M1211" s="1006">
        <v>1470000</v>
      </c>
      <c r="N1211" s="1937">
        <v>16889482.106730156</v>
      </c>
      <c r="O1211" s="1200">
        <v>12351837.600411428</v>
      </c>
    </row>
    <row r="1212" spans="1:15" ht="15" customHeight="1" x14ac:dyDescent="0.2">
      <c r="A1212" s="1009" t="s">
        <v>394</v>
      </c>
      <c r="B1212" s="1004">
        <v>0</v>
      </c>
      <c r="C1212" s="1196">
        <v>0</v>
      </c>
      <c r="D1212" s="1196">
        <v>0</v>
      </c>
      <c r="E1212" s="1196">
        <v>0</v>
      </c>
      <c r="F1212" s="1196">
        <v>0</v>
      </c>
      <c r="G1212" s="1196">
        <v>0</v>
      </c>
      <c r="H1212" s="1197">
        <v>0</v>
      </c>
      <c r="I1212" s="1197">
        <v>0</v>
      </c>
      <c r="J1212" s="1198">
        <v>0</v>
      </c>
      <c r="K1212" s="1206">
        <v>0</v>
      </c>
      <c r="L1212" s="1199"/>
      <c r="M1212" s="1006"/>
      <c r="N1212" s="1006"/>
      <c r="O1212" s="1200"/>
    </row>
    <row r="1213" spans="1:15" ht="15" customHeight="1" x14ac:dyDescent="0.2">
      <c r="A1213" s="1009" t="s">
        <v>395</v>
      </c>
      <c r="B1213" s="1004">
        <v>0</v>
      </c>
      <c r="C1213" s="1196">
        <v>0</v>
      </c>
      <c r="D1213" s="1196">
        <v>0</v>
      </c>
      <c r="E1213" s="1196">
        <v>0</v>
      </c>
      <c r="F1213" s="1196">
        <v>0</v>
      </c>
      <c r="G1213" s="1196">
        <v>0</v>
      </c>
      <c r="H1213" s="1197">
        <v>0</v>
      </c>
      <c r="I1213" s="1197">
        <v>0</v>
      </c>
      <c r="J1213" s="1198">
        <v>0</v>
      </c>
      <c r="K1213" s="1206">
        <v>0</v>
      </c>
      <c r="L1213" s="1199"/>
      <c r="M1213" s="1006"/>
      <c r="N1213" s="1588"/>
      <c r="O1213" s="1589"/>
    </row>
    <row r="1214" spans="1:15" ht="15" customHeight="1" x14ac:dyDescent="0.2">
      <c r="A1214" s="1009" t="s">
        <v>396</v>
      </c>
      <c r="B1214" s="1004">
        <v>0</v>
      </c>
      <c r="C1214" s="1196">
        <v>0</v>
      </c>
      <c r="D1214" s="1196">
        <v>0</v>
      </c>
      <c r="E1214" s="1196">
        <v>0</v>
      </c>
      <c r="F1214" s="1196">
        <v>0</v>
      </c>
      <c r="G1214" s="1196">
        <v>0</v>
      </c>
      <c r="H1214" s="1197">
        <v>0</v>
      </c>
      <c r="I1214" s="1197">
        <v>0</v>
      </c>
      <c r="J1214" s="1198">
        <v>0</v>
      </c>
      <c r="K1214" s="1206">
        <v>0</v>
      </c>
      <c r="L1214" s="1199"/>
      <c r="M1214" s="1006"/>
      <c r="N1214" s="1006"/>
      <c r="O1214" s="1200"/>
    </row>
    <row r="1215" spans="1:15" ht="15" customHeight="1" x14ac:dyDescent="0.2">
      <c r="A1215" s="1009" t="s">
        <v>938</v>
      </c>
      <c r="B1215" s="1004">
        <v>5</v>
      </c>
      <c r="C1215" s="1196">
        <v>0</v>
      </c>
      <c r="D1215" s="1196">
        <v>0</v>
      </c>
      <c r="E1215" s="1196">
        <v>0</v>
      </c>
      <c r="F1215" s="1196">
        <v>0</v>
      </c>
      <c r="G1215" s="1196">
        <v>0</v>
      </c>
      <c r="H1215" s="1197">
        <v>5</v>
      </c>
      <c r="I1215" s="1197">
        <v>5</v>
      </c>
      <c r="J1215" s="1198">
        <v>70</v>
      </c>
      <c r="K1215" s="1206">
        <v>14</v>
      </c>
      <c r="L1215" s="2137" t="s">
        <v>985</v>
      </c>
      <c r="M1215" s="1006">
        <v>1470000</v>
      </c>
      <c r="N1215" s="1937">
        <v>16889482.106730156</v>
      </c>
      <c r="O1215" s="1200">
        <v>12351837.600411428</v>
      </c>
    </row>
    <row r="1216" spans="1:15" ht="15" customHeight="1" thickBot="1" x14ac:dyDescent="0.25">
      <c r="A1216" s="1190" t="s">
        <v>398</v>
      </c>
      <c r="B1216" s="1584">
        <v>4</v>
      </c>
      <c r="C1216" s="1191">
        <v>0</v>
      </c>
      <c r="D1216" s="1191">
        <v>0</v>
      </c>
      <c r="E1216" s="1191">
        <v>2</v>
      </c>
      <c r="F1216" s="1191">
        <v>0</v>
      </c>
      <c r="G1216" s="1191">
        <v>1</v>
      </c>
      <c r="H1216" s="1197">
        <v>1</v>
      </c>
      <c r="I1216" s="1197">
        <v>2</v>
      </c>
      <c r="J1216" s="1198">
        <v>15</v>
      </c>
      <c r="K1216" s="1796">
        <v>15</v>
      </c>
      <c r="L1216" s="2137" t="s">
        <v>985</v>
      </c>
      <c r="M1216" s="1006">
        <v>1470000</v>
      </c>
      <c r="N1216" s="1937">
        <v>16889482.106730156</v>
      </c>
      <c r="O1216" s="1200">
        <v>12351837.600411428</v>
      </c>
    </row>
    <row r="1217" spans="1:15" ht="15" customHeight="1" thickBot="1" x14ac:dyDescent="0.25">
      <c r="A1217" s="430" t="s">
        <v>939</v>
      </c>
      <c r="B1217" s="1181">
        <v>446.75</v>
      </c>
      <c r="C1217" s="1181">
        <v>94.5</v>
      </c>
      <c r="D1217" s="1181">
        <v>23</v>
      </c>
      <c r="E1217" s="1181">
        <v>27.72</v>
      </c>
      <c r="F1217" s="1181">
        <v>38</v>
      </c>
      <c r="G1217" s="1181">
        <v>83</v>
      </c>
      <c r="H1217" s="1181">
        <v>275.02999999999997</v>
      </c>
      <c r="I1217" s="1181">
        <v>475.53</v>
      </c>
      <c r="J1217" s="1182">
        <v>4002.12</v>
      </c>
      <c r="K1217" s="1182">
        <v>14.551576191688181</v>
      </c>
      <c r="L1217" s="1580" t="s">
        <v>985</v>
      </c>
      <c r="M1217" s="1184">
        <v>1470000</v>
      </c>
      <c r="N1217" s="1184">
        <v>16889482.106730159</v>
      </c>
      <c r="O1217" s="536">
        <v>12351837.600411426</v>
      </c>
    </row>
    <row r="1218" spans="1:15" x14ac:dyDescent="0.2">
      <c r="A1218" s="7" t="s">
        <v>1904</v>
      </c>
      <c r="B1218" s="246"/>
      <c r="C1218" s="246"/>
      <c r="D1218" s="246"/>
      <c r="E1218" s="246"/>
      <c r="F1218" s="246"/>
      <c r="G1218" s="246"/>
      <c r="H1218" s="249"/>
      <c r="I1218" s="249"/>
      <c r="J1218" s="249"/>
      <c r="K1218" s="257"/>
      <c r="L1218" s="258"/>
      <c r="M1218" s="259"/>
      <c r="N1218" s="259"/>
      <c r="O1218" s="259"/>
    </row>
    <row r="1219" spans="1:15" x14ac:dyDescent="0.2">
      <c r="A1219" s="42"/>
      <c r="B1219" s="246"/>
      <c r="C1219" s="246"/>
      <c r="D1219" s="246"/>
      <c r="E1219" s="246"/>
      <c r="F1219" s="246"/>
      <c r="G1219" s="246"/>
      <c r="H1219" s="249"/>
      <c r="I1219" s="249"/>
      <c r="J1219" s="249"/>
      <c r="K1219" s="257"/>
      <c r="L1219" s="258"/>
      <c r="M1219" s="259"/>
      <c r="N1219" s="259"/>
      <c r="O1219" s="259"/>
    </row>
    <row r="1220" spans="1:15" x14ac:dyDescent="0.2">
      <c r="A1220" s="42"/>
      <c r="B1220" s="246"/>
      <c r="C1220" s="246"/>
      <c r="D1220" s="246"/>
      <c r="E1220" s="246"/>
      <c r="F1220" s="246"/>
      <c r="G1220" s="246"/>
      <c r="H1220" s="249"/>
      <c r="I1220" s="249"/>
      <c r="J1220" s="249"/>
      <c r="K1220" s="257"/>
      <c r="L1220" s="258"/>
      <c r="M1220" s="259"/>
      <c r="N1220" s="259"/>
      <c r="O1220" s="259"/>
    </row>
    <row r="1221" spans="1:15" ht="15" x14ac:dyDescent="0.25">
      <c r="A1221" s="3054" t="s">
        <v>1930</v>
      </c>
      <c r="B1221" s="3054"/>
      <c r="C1221" s="3054"/>
      <c r="D1221" s="3054"/>
      <c r="E1221" s="3054"/>
      <c r="F1221" s="3054"/>
      <c r="G1221" s="3054"/>
      <c r="H1221" s="3054"/>
      <c r="I1221" s="3054"/>
      <c r="J1221" s="3054"/>
      <c r="K1221" s="3054"/>
      <c r="L1221" s="3054"/>
      <c r="M1221" s="3054"/>
      <c r="N1221" s="3054"/>
      <c r="O1221" s="3054"/>
    </row>
    <row r="1222" spans="1:15" x14ac:dyDescent="0.2">
      <c r="A1222" s="263"/>
      <c r="B1222" s="263"/>
      <c r="C1222" s="259"/>
      <c r="D1222" s="259"/>
      <c r="E1222" s="259"/>
      <c r="F1222" s="259"/>
      <c r="G1222" s="259"/>
      <c r="H1222" s="257"/>
      <c r="I1222" s="257"/>
      <c r="J1222" s="257"/>
      <c r="K1222" s="257"/>
      <c r="L1222" s="258"/>
      <c r="M1222" s="259"/>
      <c r="N1222" s="259"/>
      <c r="O1222" s="259"/>
    </row>
    <row r="1223" spans="1:15" ht="13.5" thickBot="1" x14ac:dyDescent="0.25">
      <c r="A1223" s="263" t="s">
        <v>950</v>
      </c>
      <c r="B1223" s="263"/>
      <c r="C1223" s="259"/>
      <c r="D1223" s="259"/>
      <c r="E1223" s="259"/>
      <c r="F1223" s="259"/>
      <c r="G1223" s="259"/>
      <c r="H1223" s="257"/>
      <c r="I1223" s="257"/>
      <c r="J1223" s="257"/>
      <c r="K1223" s="257"/>
      <c r="L1223" s="258"/>
      <c r="M1223" s="259"/>
      <c r="N1223" s="259"/>
      <c r="O1223" s="259"/>
    </row>
    <row r="1224" spans="1:15" ht="15" customHeight="1" x14ac:dyDescent="0.2">
      <c r="A1224" s="3055" t="s">
        <v>334</v>
      </c>
      <c r="B1224" s="3058" t="s">
        <v>1931</v>
      </c>
      <c r="C1224" s="3059"/>
      <c r="D1224" s="3059"/>
      <c r="E1224" s="3059"/>
      <c r="F1224" s="3059"/>
      <c r="G1224" s="3059"/>
      <c r="H1224" s="3059"/>
      <c r="I1224" s="3059"/>
      <c r="J1224" s="3059"/>
      <c r="K1224" s="3059"/>
      <c r="L1224" s="3059"/>
      <c r="M1224" s="3059"/>
      <c r="N1224" s="3059"/>
      <c r="O1224" s="3060"/>
    </row>
    <row r="1225" spans="1:15" ht="15" customHeight="1" x14ac:dyDescent="0.2">
      <c r="A1225" s="3056"/>
      <c r="B1225" s="3061" t="s">
        <v>198</v>
      </c>
      <c r="C1225" s="3061"/>
      <c r="D1225" s="3061"/>
      <c r="E1225" s="3061"/>
      <c r="F1225" s="3061"/>
      <c r="G1225" s="3061"/>
      <c r="H1225" s="3061"/>
      <c r="I1225" s="3061"/>
      <c r="J1225" s="2319"/>
      <c r="K1225" s="2319" t="s">
        <v>910</v>
      </c>
      <c r="L1225" s="2319"/>
      <c r="M1225" s="1172" t="s">
        <v>443</v>
      </c>
      <c r="N1225" s="1172" t="s">
        <v>916</v>
      </c>
      <c r="O1225" s="1177" t="s">
        <v>916</v>
      </c>
    </row>
    <row r="1226" spans="1:15" ht="15" customHeight="1" x14ac:dyDescent="0.2">
      <c r="A1226" s="3056"/>
      <c r="B1226" s="2319" t="s">
        <v>439</v>
      </c>
      <c r="C1226" s="2319"/>
      <c r="D1226" s="3052" t="s">
        <v>1873</v>
      </c>
      <c r="E1226" s="2319"/>
      <c r="F1226" s="2319"/>
      <c r="G1226" s="2319" t="s">
        <v>917</v>
      </c>
      <c r="H1226" s="2319"/>
      <c r="I1226" s="2319" t="s">
        <v>439</v>
      </c>
      <c r="J1226" s="2350" t="s">
        <v>918</v>
      </c>
      <c r="K1226" s="2350" t="s">
        <v>848</v>
      </c>
      <c r="L1226" s="2350" t="s">
        <v>336</v>
      </c>
      <c r="M1226" s="1173" t="s">
        <v>919</v>
      </c>
      <c r="N1226" s="1173" t="s">
        <v>920</v>
      </c>
      <c r="O1226" s="1178" t="s">
        <v>919</v>
      </c>
    </row>
    <row r="1227" spans="1:15" ht="15" customHeight="1" x14ac:dyDescent="0.2">
      <c r="A1227" s="3056"/>
      <c r="B1227" s="2350" t="s">
        <v>922</v>
      </c>
      <c r="C1227" s="2350" t="s">
        <v>924</v>
      </c>
      <c r="D1227" s="3053"/>
      <c r="E1227" s="2350" t="s">
        <v>873</v>
      </c>
      <c r="F1227" s="2350" t="s">
        <v>923</v>
      </c>
      <c r="G1227" s="2350" t="s">
        <v>925</v>
      </c>
      <c r="H1227" s="2350" t="s">
        <v>842</v>
      </c>
      <c r="I1227" s="2350" t="s">
        <v>841</v>
      </c>
      <c r="J1227" s="2350" t="s">
        <v>926</v>
      </c>
      <c r="K1227" s="2350" t="s">
        <v>927</v>
      </c>
      <c r="L1227" s="2350" t="s">
        <v>342</v>
      </c>
      <c r="M1227" s="1173" t="s">
        <v>928</v>
      </c>
      <c r="N1227" s="1173" t="s">
        <v>929</v>
      </c>
      <c r="O1227" s="1178" t="s">
        <v>930</v>
      </c>
    </row>
    <row r="1228" spans="1:15" ht="15" customHeight="1" thickBot="1" x14ac:dyDescent="0.25">
      <c r="A1228" s="3057"/>
      <c r="B1228" s="1985">
        <v>44196</v>
      </c>
      <c r="C1228" s="2351">
        <v>2021</v>
      </c>
      <c r="D1228" s="2351">
        <v>2021</v>
      </c>
      <c r="E1228" s="2351">
        <v>2021</v>
      </c>
      <c r="F1228" s="2351">
        <v>2021</v>
      </c>
      <c r="G1228" s="2351" t="s">
        <v>931</v>
      </c>
      <c r="H1228" s="1176">
        <v>2021</v>
      </c>
      <c r="I1228" s="1985">
        <v>44561</v>
      </c>
      <c r="J1228" s="1985" t="s">
        <v>1932</v>
      </c>
      <c r="K1228" s="1985" t="s">
        <v>1932</v>
      </c>
      <c r="L1228" s="2351" t="s">
        <v>447</v>
      </c>
      <c r="M1228" s="1175" t="s">
        <v>932</v>
      </c>
      <c r="N1228" s="1175" t="s">
        <v>933</v>
      </c>
      <c r="O1228" s="1179" t="s">
        <v>933</v>
      </c>
    </row>
    <row r="1229" spans="1:15" ht="15" customHeight="1" x14ac:dyDescent="0.2">
      <c r="A1229" s="1185" t="s">
        <v>358</v>
      </c>
      <c r="B1229" s="1180">
        <v>86.2</v>
      </c>
      <c r="C1229" s="1180">
        <v>21.75</v>
      </c>
      <c r="D1229" s="1180">
        <v>0</v>
      </c>
      <c r="E1229" s="1180">
        <v>10</v>
      </c>
      <c r="F1229" s="1180">
        <v>8</v>
      </c>
      <c r="G1229" s="1180">
        <v>29.5</v>
      </c>
      <c r="H1229" s="1180">
        <v>38.700000000000003</v>
      </c>
      <c r="I1229" s="1180">
        <v>89.95</v>
      </c>
      <c r="J1229" s="1186">
        <v>228.1</v>
      </c>
      <c r="K1229" s="1590">
        <v>5.8940568475452189</v>
      </c>
      <c r="L1229" s="404"/>
      <c r="M1229" s="1188"/>
      <c r="N1229" s="1188"/>
      <c r="O1229" s="1189"/>
    </row>
    <row r="1230" spans="1:15" ht="15" customHeight="1" x14ac:dyDescent="0.2">
      <c r="A1230" s="1009" t="s">
        <v>359</v>
      </c>
      <c r="B1230" s="1003">
        <v>0</v>
      </c>
      <c r="C1230" s="1196">
        <v>0</v>
      </c>
      <c r="D1230" s="1196">
        <v>0</v>
      </c>
      <c r="E1230" s="1196">
        <v>0</v>
      </c>
      <c r="F1230" s="1196">
        <v>0</v>
      </c>
      <c r="G1230" s="1196">
        <v>0</v>
      </c>
      <c r="H1230" s="1197">
        <v>0</v>
      </c>
      <c r="I1230" s="1197">
        <v>0</v>
      </c>
      <c r="J1230" s="1198">
        <v>0</v>
      </c>
      <c r="K1230" s="1198">
        <v>0</v>
      </c>
      <c r="L1230" s="1199"/>
      <c r="M1230" s="1006"/>
      <c r="N1230" s="1006"/>
      <c r="O1230" s="1200"/>
    </row>
    <row r="1231" spans="1:15" ht="15" customHeight="1" x14ac:dyDescent="0.2">
      <c r="A1231" s="1009" t="s">
        <v>360</v>
      </c>
      <c r="B1231" s="1003">
        <v>7</v>
      </c>
      <c r="C1231" s="1196">
        <v>1</v>
      </c>
      <c r="D1231" s="1196">
        <v>0</v>
      </c>
      <c r="E1231" s="1196">
        <v>0</v>
      </c>
      <c r="F1231" s="1196">
        <v>0</v>
      </c>
      <c r="G1231" s="1196">
        <v>0</v>
      </c>
      <c r="H1231" s="1197">
        <v>7</v>
      </c>
      <c r="I1231" s="1197">
        <v>8</v>
      </c>
      <c r="J1231" s="1198">
        <v>42</v>
      </c>
      <c r="K1231" s="1206">
        <v>6</v>
      </c>
      <c r="L1231" s="2137" t="s">
        <v>985</v>
      </c>
      <c r="M1231" s="1006">
        <v>7097000</v>
      </c>
      <c r="N1231" s="1006">
        <v>29253182.914466672</v>
      </c>
      <c r="O1231" s="1117"/>
    </row>
    <row r="1232" spans="1:15" ht="15" customHeight="1" x14ac:dyDescent="0.2">
      <c r="A1232" s="1009" t="s">
        <v>361</v>
      </c>
      <c r="B1232" s="1003">
        <v>19</v>
      </c>
      <c r="C1232" s="1196">
        <v>0</v>
      </c>
      <c r="D1232" s="1196">
        <v>0</v>
      </c>
      <c r="E1232" s="1196">
        <v>2</v>
      </c>
      <c r="F1232" s="1196">
        <v>0</v>
      </c>
      <c r="G1232" s="1196">
        <v>4</v>
      </c>
      <c r="H1232" s="1197">
        <v>13</v>
      </c>
      <c r="I1232" s="1197">
        <v>17</v>
      </c>
      <c r="J1232" s="1198">
        <v>39</v>
      </c>
      <c r="K1232" s="1206">
        <v>3</v>
      </c>
      <c r="L1232" s="2137" t="s">
        <v>985</v>
      </c>
      <c r="M1232" s="1006">
        <v>7097000</v>
      </c>
      <c r="N1232" s="1006">
        <v>29253182.914466672</v>
      </c>
      <c r="O1232" s="1117"/>
    </row>
    <row r="1233" spans="1:15" ht="15" customHeight="1" x14ac:dyDescent="0.2">
      <c r="A1233" s="1009" t="s">
        <v>362</v>
      </c>
      <c r="B1233" s="1003">
        <v>0</v>
      </c>
      <c r="C1233" s="1196">
        <v>0</v>
      </c>
      <c r="D1233" s="1196">
        <v>0</v>
      </c>
      <c r="E1233" s="1196">
        <v>0</v>
      </c>
      <c r="F1233" s="1196">
        <v>0</v>
      </c>
      <c r="G1233" s="1196">
        <v>0</v>
      </c>
      <c r="H1233" s="1197">
        <v>0</v>
      </c>
      <c r="I1233" s="1197">
        <v>0</v>
      </c>
      <c r="J1233" s="1198">
        <v>0</v>
      </c>
      <c r="K1233" s="1206">
        <v>0</v>
      </c>
      <c r="L1233" s="1199"/>
      <c r="M1233" s="1006"/>
      <c r="N1233" s="1006"/>
      <c r="O1233" s="1200"/>
    </row>
    <row r="1234" spans="1:15" ht="15" customHeight="1" x14ac:dyDescent="0.2">
      <c r="A1234" s="1009" t="s">
        <v>363</v>
      </c>
      <c r="B1234" s="1003">
        <v>4</v>
      </c>
      <c r="C1234" s="1196">
        <v>4</v>
      </c>
      <c r="D1234" s="1196">
        <v>0</v>
      </c>
      <c r="E1234" s="1196">
        <v>0</v>
      </c>
      <c r="F1234" s="1196">
        <v>0</v>
      </c>
      <c r="G1234" s="1196">
        <v>4</v>
      </c>
      <c r="H1234" s="1197">
        <v>0</v>
      </c>
      <c r="I1234" s="1197">
        <v>8</v>
      </c>
      <c r="J1234" s="1198">
        <v>0</v>
      </c>
      <c r="K1234" s="1206">
        <v>0</v>
      </c>
      <c r="L1234" s="2137"/>
      <c r="M1234" s="1006"/>
      <c r="N1234" s="1006">
        <v>29253182.914466672</v>
      </c>
      <c r="O1234" s="1200"/>
    </row>
    <row r="1235" spans="1:15" ht="15" customHeight="1" x14ac:dyDescent="0.2">
      <c r="A1235" s="1009" t="s">
        <v>364</v>
      </c>
      <c r="B1235" s="1003">
        <v>37</v>
      </c>
      <c r="C1235" s="1196">
        <v>5</v>
      </c>
      <c r="D1235" s="1196">
        <v>0</v>
      </c>
      <c r="E1235" s="1196">
        <v>7</v>
      </c>
      <c r="F1235" s="1196">
        <v>0</v>
      </c>
      <c r="G1235" s="1196">
        <v>15</v>
      </c>
      <c r="H1235" s="1197">
        <v>15</v>
      </c>
      <c r="I1235" s="1197">
        <v>35</v>
      </c>
      <c r="J1235" s="1198">
        <v>120</v>
      </c>
      <c r="K1235" s="1206">
        <v>8</v>
      </c>
      <c r="L1235" s="2137" t="s">
        <v>985</v>
      </c>
      <c r="M1235" s="1006">
        <v>7097000</v>
      </c>
      <c r="N1235" s="1006">
        <v>29253182.914466672</v>
      </c>
      <c r="O1235" s="1200"/>
    </row>
    <row r="1236" spans="1:15" ht="15" customHeight="1" x14ac:dyDescent="0.2">
      <c r="A1236" s="1009" t="s">
        <v>934</v>
      </c>
      <c r="B1236" s="1003">
        <v>0</v>
      </c>
      <c r="C1236" s="1196">
        <v>0</v>
      </c>
      <c r="D1236" s="1196">
        <v>0</v>
      </c>
      <c r="E1236" s="1196">
        <v>0</v>
      </c>
      <c r="F1236" s="1196">
        <v>0</v>
      </c>
      <c r="G1236" s="1196">
        <v>0</v>
      </c>
      <c r="H1236" s="1197">
        <v>0</v>
      </c>
      <c r="I1236" s="1197">
        <v>0</v>
      </c>
      <c r="J1236" s="1198">
        <v>0</v>
      </c>
      <c r="K1236" s="1206">
        <v>0</v>
      </c>
      <c r="L1236" s="1199"/>
      <c r="M1236" s="1006"/>
      <c r="N1236" s="1006"/>
      <c r="O1236" s="1200"/>
    </row>
    <row r="1237" spans="1:15" ht="15" customHeight="1" x14ac:dyDescent="0.2">
      <c r="A1237" s="1009" t="s">
        <v>366</v>
      </c>
      <c r="B1237" s="1003">
        <v>2.2000000000000002</v>
      </c>
      <c r="C1237" s="1196">
        <v>0</v>
      </c>
      <c r="D1237" s="1196">
        <v>0</v>
      </c>
      <c r="E1237" s="1196">
        <v>1</v>
      </c>
      <c r="F1237" s="1196">
        <v>0</v>
      </c>
      <c r="G1237" s="1196">
        <v>0.5</v>
      </c>
      <c r="H1237" s="1197">
        <v>0.70000000000000018</v>
      </c>
      <c r="I1237" s="1197">
        <v>1.2000000000000002</v>
      </c>
      <c r="J1237" s="1198">
        <v>5.6000000000000014</v>
      </c>
      <c r="K1237" s="1206">
        <v>8</v>
      </c>
      <c r="L1237" s="2137" t="s">
        <v>985</v>
      </c>
      <c r="M1237" s="1006">
        <v>7097000</v>
      </c>
      <c r="N1237" s="1006">
        <v>29253182.914466672</v>
      </c>
      <c r="O1237" s="1200"/>
    </row>
    <row r="1238" spans="1:15" ht="15" customHeight="1" x14ac:dyDescent="0.2">
      <c r="A1238" s="1009" t="s">
        <v>935</v>
      </c>
      <c r="B1238" s="1003">
        <v>6</v>
      </c>
      <c r="C1238" s="1196">
        <v>6</v>
      </c>
      <c r="D1238" s="1196">
        <v>0</v>
      </c>
      <c r="E1238" s="1196">
        <v>0</v>
      </c>
      <c r="F1238" s="1196">
        <v>0</v>
      </c>
      <c r="G1238" s="1196">
        <v>4</v>
      </c>
      <c r="H1238" s="1197">
        <v>2</v>
      </c>
      <c r="I1238" s="1197">
        <v>12</v>
      </c>
      <c r="J1238" s="1198">
        <v>12</v>
      </c>
      <c r="K1238" s="1206">
        <v>6</v>
      </c>
      <c r="L1238" s="2137" t="s">
        <v>985</v>
      </c>
      <c r="M1238" s="1006">
        <v>7097000</v>
      </c>
      <c r="N1238" s="1006">
        <v>29253182.914466672</v>
      </c>
      <c r="O1238" s="1200"/>
    </row>
    <row r="1239" spans="1:15" ht="15" customHeight="1" x14ac:dyDescent="0.2">
      <c r="A1239" s="1009" t="s">
        <v>368</v>
      </c>
      <c r="B1239" s="1003">
        <v>0</v>
      </c>
      <c r="C1239" s="1196">
        <v>0</v>
      </c>
      <c r="D1239" s="1196">
        <v>0</v>
      </c>
      <c r="E1239" s="1196">
        <v>0</v>
      </c>
      <c r="F1239" s="1196">
        <v>0</v>
      </c>
      <c r="G1239" s="1196">
        <v>0</v>
      </c>
      <c r="H1239" s="1197">
        <v>0</v>
      </c>
      <c r="I1239" s="1197">
        <v>0</v>
      </c>
      <c r="J1239" s="1198">
        <v>0</v>
      </c>
      <c r="K1239" s="1206">
        <v>0</v>
      </c>
      <c r="L1239" s="1199"/>
      <c r="M1239" s="1006"/>
      <c r="N1239" s="1006"/>
      <c r="O1239" s="1200"/>
    </row>
    <row r="1240" spans="1:15" ht="15" customHeight="1" x14ac:dyDescent="0.2">
      <c r="A1240" s="1009" t="s">
        <v>369</v>
      </c>
      <c r="B1240" s="1003">
        <v>11</v>
      </c>
      <c r="C1240" s="1196">
        <v>3</v>
      </c>
      <c r="D1240" s="1196">
        <v>0</v>
      </c>
      <c r="E1240" s="1196">
        <v>0</v>
      </c>
      <c r="F1240" s="1196">
        <v>8</v>
      </c>
      <c r="G1240" s="1196">
        <v>2</v>
      </c>
      <c r="H1240" s="1197">
        <v>1</v>
      </c>
      <c r="I1240" s="1197">
        <v>6</v>
      </c>
      <c r="J1240" s="1198">
        <v>9.5</v>
      </c>
      <c r="K1240" s="1206">
        <v>9.5</v>
      </c>
      <c r="L1240" s="2137" t="s">
        <v>985</v>
      </c>
      <c r="M1240" s="1006">
        <v>7097000</v>
      </c>
      <c r="N1240" s="1006">
        <v>29253182.914466672</v>
      </c>
      <c r="O1240" s="1200"/>
    </row>
    <row r="1241" spans="1:15" ht="15" customHeight="1" x14ac:dyDescent="0.2">
      <c r="A1241" s="1009" t="s">
        <v>936</v>
      </c>
      <c r="B1241" s="1003">
        <v>0</v>
      </c>
      <c r="C1241" s="1196">
        <v>2</v>
      </c>
      <c r="D1241" s="1196">
        <v>0</v>
      </c>
      <c r="E1241" s="1196">
        <v>0</v>
      </c>
      <c r="F1241" s="1196">
        <v>0</v>
      </c>
      <c r="G1241" s="1196">
        <v>0</v>
      </c>
      <c r="H1241" s="1197">
        <v>0</v>
      </c>
      <c r="I1241" s="1197">
        <v>2</v>
      </c>
      <c r="J1241" s="1198">
        <v>0</v>
      </c>
      <c r="K1241" s="1206">
        <v>0</v>
      </c>
      <c r="L1241" s="1199"/>
      <c r="M1241" s="1006"/>
      <c r="N1241" s="1006">
        <v>29253182.914466672</v>
      </c>
      <c r="O1241" s="1200"/>
    </row>
    <row r="1242" spans="1:15" ht="15" customHeight="1" x14ac:dyDescent="0.2">
      <c r="A1242" s="1009" t="s">
        <v>371</v>
      </c>
      <c r="B1242" s="1003">
        <v>0</v>
      </c>
      <c r="C1242" s="1196">
        <v>0.75</v>
      </c>
      <c r="D1242" s="1196">
        <v>0</v>
      </c>
      <c r="E1242" s="1196">
        <v>0</v>
      </c>
      <c r="F1242" s="1196">
        <v>0</v>
      </c>
      <c r="G1242" s="1196">
        <v>0</v>
      </c>
      <c r="H1242" s="1197">
        <v>0</v>
      </c>
      <c r="I1242" s="1197">
        <v>0.75</v>
      </c>
      <c r="J1242" s="1198">
        <v>0</v>
      </c>
      <c r="K1242" s="1198">
        <v>0</v>
      </c>
      <c r="L1242" s="1199"/>
      <c r="M1242" s="1006"/>
      <c r="N1242" s="1006">
        <v>29253182.914466672</v>
      </c>
      <c r="O1242" s="1200"/>
    </row>
    <row r="1243" spans="1:15" ht="15" customHeight="1" x14ac:dyDescent="0.2">
      <c r="A1243" s="1009" t="s">
        <v>372</v>
      </c>
      <c r="B1243" s="1003">
        <v>0</v>
      </c>
      <c r="C1243" s="1196">
        <v>0</v>
      </c>
      <c r="D1243" s="1196">
        <v>0</v>
      </c>
      <c r="E1243" s="1196">
        <v>0</v>
      </c>
      <c r="F1243" s="1196">
        <v>0</v>
      </c>
      <c r="G1243" s="1196">
        <v>0</v>
      </c>
      <c r="H1243" s="1197">
        <v>0</v>
      </c>
      <c r="I1243" s="1197">
        <v>0</v>
      </c>
      <c r="J1243" s="1198">
        <v>0</v>
      </c>
      <c r="K1243" s="1198">
        <v>0</v>
      </c>
      <c r="L1243" s="1199"/>
      <c r="M1243" s="1006"/>
      <c r="N1243" s="1588"/>
      <c r="O1243" s="1200"/>
    </row>
    <row r="1244" spans="1:15" ht="15" customHeight="1" x14ac:dyDescent="0.2">
      <c r="A1244" s="1009" t="s">
        <v>373</v>
      </c>
      <c r="B1244" s="1003">
        <v>0</v>
      </c>
      <c r="C1244" s="1196">
        <v>0</v>
      </c>
      <c r="D1244" s="1196">
        <v>0</v>
      </c>
      <c r="E1244" s="1196">
        <v>0</v>
      </c>
      <c r="F1244" s="1196">
        <v>0</v>
      </c>
      <c r="G1244" s="1196">
        <v>0</v>
      </c>
      <c r="H1244" s="1197">
        <v>0</v>
      </c>
      <c r="I1244" s="1197">
        <v>0</v>
      </c>
      <c r="J1244" s="1198">
        <v>0</v>
      </c>
      <c r="K1244" s="1198">
        <v>0</v>
      </c>
      <c r="L1244" s="1199"/>
      <c r="M1244" s="1006"/>
      <c r="N1244" s="1588"/>
      <c r="O1244" s="1200"/>
    </row>
    <row r="1245" spans="1:15" ht="15" customHeight="1" x14ac:dyDescent="0.2">
      <c r="A1245" s="459" t="s">
        <v>937</v>
      </c>
      <c r="B1245" s="1049">
        <v>154.75</v>
      </c>
      <c r="C1245" s="1049">
        <v>10</v>
      </c>
      <c r="D1245" s="1049">
        <v>0.2</v>
      </c>
      <c r="E1245" s="1049">
        <v>40</v>
      </c>
      <c r="F1245" s="1049">
        <v>50</v>
      </c>
      <c r="G1245" s="1049">
        <v>13.25</v>
      </c>
      <c r="H1245" s="1049">
        <v>51.3</v>
      </c>
      <c r="I1245" s="1049">
        <v>74.75</v>
      </c>
      <c r="J1245" s="1201">
        <v>435.3</v>
      </c>
      <c r="K1245" s="1201">
        <v>8.4853801169590657</v>
      </c>
      <c r="L1245" s="1203"/>
      <c r="M1245" s="1043"/>
      <c r="N1245" s="460"/>
      <c r="O1245" s="1204"/>
    </row>
    <row r="1246" spans="1:15" ht="15" customHeight="1" x14ac:dyDescent="0.2">
      <c r="A1246" s="1009" t="s">
        <v>375</v>
      </c>
      <c r="B1246" s="1003">
        <v>18</v>
      </c>
      <c r="C1246" s="1196">
        <v>3</v>
      </c>
      <c r="D1246" s="1196">
        <v>0</v>
      </c>
      <c r="E1246" s="1196">
        <v>0</v>
      </c>
      <c r="F1246" s="1196">
        <v>0</v>
      </c>
      <c r="G1246" s="1196">
        <v>3</v>
      </c>
      <c r="H1246" s="1197">
        <v>15</v>
      </c>
      <c r="I1246" s="1197">
        <v>21</v>
      </c>
      <c r="J1246" s="1198">
        <v>120</v>
      </c>
      <c r="K1246" s="1206">
        <v>8</v>
      </c>
      <c r="L1246" s="2137" t="s">
        <v>985</v>
      </c>
      <c r="M1246" s="1006">
        <v>7097000</v>
      </c>
      <c r="N1246" s="1006">
        <v>29253182.914466672</v>
      </c>
      <c r="O1246" s="1117"/>
    </row>
    <row r="1247" spans="1:15" ht="15" customHeight="1" x14ac:dyDescent="0.2">
      <c r="A1247" s="1009" t="s">
        <v>376</v>
      </c>
      <c r="B1247" s="262">
        <v>128</v>
      </c>
      <c r="C1247" s="1196">
        <v>3</v>
      </c>
      <c r="D1247" s="1196">
        <v>0</v>
      </c>
      <c r="E1247" s="1196">
        <v>40</v>
      </c>
      <c r="F1247" s="1196">
        <v>50</v>
      </c>
      <c r="G1247" s="1196">
        <v>10</v>
      </c>
      <c r="H1247" s="1197">
        <v>28</v>
      </c>
      <c r="I1247" s="1197">
        <v>41</v>
      </c>
      <c r="J1247" s="1198">
        <v>224</v>
      </c>
      <c r="K1247" s="1206">
        <v>8</v>
      </c>
      <c r="L1247" s="2137" t="s">
        <v>985</v>
      </c>
      <c r="M1247" s="1006">
        <v>7097000</v>
      </c>
      <c r="N1247" s="1006">
        <v>29253182.914466672</v>
      </c>
      <c r="O1247" s="1117"/>
    </row>
    <row r="1248" spans="1:15" ht="15" customHeight="1" x14ac:dyDescent="0.2">
      <c r="A1248" s="1009" t="s">
        <v>377</v>
      </c>
      <c r="B1248" s="1003">
        <v>8.75</v>
      </c>
      <c r="C1248" s="1196">
        <v>2</v>
      </c>
      <c r="D1248" s="1196">
        <v>0.2</v>
      </c>
      <c r="E1248" s="1196">
        <v>0</v>
      </c>
      <c r="F1248" s="1196">
        <v>0</v>
      </c>
      <c r="G1248" s="1196">
        <v>0.25</v>
      </c>
      <c r="H1248" s="1197">
        <v>8.3000000000000007</v>
      </c>
      <c r="I1248" s="1197">
        <v>10.75</v>
      </c>
      <c r="J1248" s="1198">
        <v>91.300000000000011</v>
      </c>
      <c r="K1248" s="1206">
        <v>11</v>
      </c>
      <c r="L1248" s="2137" t="s">
        <v>985</v>
      </c>
      <c r="M1248" s="1006">
        <v>7097000</v>
      </c>
      <c r="N1248" s="1006">
        <v>29253182.914466672</v>
      </c>
      <c r="O1248" s="1117"/>
    </row>
    <row r="1249" spans="1:15" ht="15" customHeight="1" x14ac:dyDescent="0.2">
      <c r="A1249" s="1009" t="s">
        <v>378</v>
      </c>
      <c r="B1249" s="1003">
        <v>0</v>
      </c>
      <c r="C1249" s="1196">
        <v>2</v>
      </c>
      <c r="D1249" s="1196">
        <v>0</v>
      </c>
      <c r="E1249" s="1196">
        <v>0</v>
      </c>
      <c r="F1249" s="1196">
        <v>0</v>
      </c>
      <c r="G1249" s="1196">
        <v>0</v>
      </c>
      <c r="H1249" s="1197">
        <v>0</v>
      </c>
      <c r="I1249" s="1197">
        <v>2</v>
      </c>
      <c r="J1249" s="1198">
        <v>0</v>
      </c>
      <c r="K1249" s="1206">
        <v>0</v>
      </c>
      <c r="L1249" s="1199"/>
      <c r="M1249" s="1006"/>
      <c r="N1249" s="1006">
        <v>29253182.914466672</v>
      </c>
      <c r="O1249" s="1200"/>
    </row>
    <row r="1250" spans="1:15" ht="15" customHeight="1" x14ac:dyDescent="0.2">
      <c r="A1250" s="1009" t="s">
        <v>379</v>
      </c>
      <c r="B1250" s="1003">
        <v>0</v>
      </c>
      <c r="C1250" s="1196">
        <v>0</v>
      </c>
      <c r="D1250" s="1196">
        <v>0</v>
      </c>
      <c r="E1250" s="1196">
        <v>0</v>
      </c>
      <c r="F1250" s="1196">
        <v>0</v>
      </c>
      <c r="G1250" s="1196">
        <v>0</v>
      </c>
      <c r="H1250" s="1197">
        <v>0</v>
      </c>
      <c r="I1250" s="1197">
        <v>0</v>
      </c>
      <c r="J1250" s="1198">
        <v>0</v>
      </c>
      <c r="K1250" s="1206">
        <v>0</v>
      </c>
      <c r="L1250" s="2137"/>
      <c r="M1250" s="1006"/>
      <c r="N1250" s="1006"/>
      <c r="O1250" s="1200"/>
    </row>
    <row r="1251" spans="1:15" ht="15" customHeight="1" x14ac:dyDescent="0.2">
      <c r="A1251" s="1205" t="s">
        <v>380</v>
      </c>
      <c r="B1251" s="1049">
        <v>154.5</v>
      </c>
      <c r="C1251" s="1049">
        <v>7</v>
      </c>
      <c r="D1251" s="1049">
        <v>0</v>
      </c>
      <c r="E1251" s="1049">
        <v>1.1299999999999999</v>
      </c>
      <c r="F1251" s="1049">
        <v>3</v>
      </c>
      <c r="G1251" s="1049">
        <v>40</v>
      </c>
      <c r="H1251" s="1049">
        <v>110.37</v>
      </c>
      <c r="I1251" s="1049">
        <v>157.37</v>
      </c>
      <c r="J1251" s="1201">
        <v>986.44</v>
      </c>
      <c r="K1251" s="1201">
        <v>8.9375736160188453</v>
      </c>
      <c r="L1251" s="1203"/>
      <c r="M1251" s="1043"/>
      <c r="N1251" s="460"/>
      <c r="O1251" s="1204"/>
    </row>
    <row r="1252" spans="1:15" ht="15" customHeight="1" x14ac:dyDescent="0.2">
      <c r="A1252" s="1009" t="s">
        <v>381</v>
      </c>
      <c r="B1252" s="1003">
        <v>47.5</v>
      </c>
      <c r="C1252" s="1196">
        <v>5</v>
      </c>
      <c r="D1252" s="1196">
        <v>0</v>
      </c>
      <c r="E1252" s="1196">
        <v>0</v>
      </c>
      <c r="F1252" s="1196">
        <v>1</v>
      </c>
      <c r="G1252" s="1196">
        <v>3</v>
      </c>
      <c r="H1252" s="1197">
        <v>43.5</v>
      </c>
      <c r="I1252" s="1197">
        <v>51.5</v>
      </c>
      <c r="J1252" s="1198">
        <v>304.5</v>
      </c>
      <c r="K1252" s="1206">
        <v>7</v>
      </c>
      <c r="L1252" s="2137" t="s">
        <v>985</v>
      </c>
      <c r="M1252" s="1006">
        <v>7097000</v>
      </c>
      <c r="N1252" s="1006">
        <v>29253182.914466672</v>
      </c>
      <c r="O1252" s="1117"/>
    </row>
    <row r="1253" spans="1:15" ht="15" customHeight="1" x14ac:dyDescent="0.2">
      <c r="A1253" s="1009" t="s">
        <v>382</v>
      </c>
      <c r="B1253" s="1003">
        <v>6.5</v>
      </c>
      <c r="C1253" s="1196">
        <v>0</v>
      </c>
      <c r="D1253" s="1196">
        <v>0</v>
      </c>
      <c r="E1253" s="1196">
        <v>0.63</v>
      </c>
      <c r="F1253" s="1196">
        <v>0</v>
      </c>
      <c r="G1253" s="1196">
        <v>0</v>
      </c>
      <c r="H1253" s="1197">
        <v>5.87</v>
      </c>
      <c r="I1253" s="1197">
        <v>5.87</v>
      </c>
      <c r="J1253" s="1198">
        <v>41.09</v>
      </c>
      <c r="K1253" s="1206">
        <v>7</v>
      </c>
      <c r="L1253" s="2137" t="s">
        <v>985</v>
      </c>
      <c r="M1253" s="1006">
        <v>7097000</v>
      </c>
      <c r="N1253" s="1006">
        <v>29253182.914466672</v>
      </c>
      <c r="O1253" s="1117"/>
    </row>
    <row r="1254" spans="1:15" ht="15" customHeight="1" x14ac:dyDescent="0.2">
      <c r="A1254" s="1009" t="s">
        <v>383</v>
      </c>
      <c r="B1254" s="1003">
        <v>0</v>
      </c>
      <c r="C1254" s="1196">
        <v>0</v>
      </c>
      <c r="D1254" s="1196">
        <v>0</v>
      </c>
      <c r="E1254" s="1196">
        <v>0</v>
      </c>
      <c r="F1254" s="1196">
        <v>0</v>
      </c>
      <c r="G1254" s="1196">
        <v>0</v>
      </c>
      <c r="H1254" s="1197">
        <v>0</v>
      </c>
      <c r="I1254" s="1197">
        <v>0</v>
      </c>
      <c r="J1254" s="1198">
        <v>0</v>
      </c>
      <c r="K1254" s="1206">
        <v>0</v>
      </c>
      <c r="L1254" s="1199"/>
      <c r="M1254" s="1006"/>
      <c r="N1254" s="1588"/>
      <c r="O1254" s="1200"/>
    </row>
    <row r="1255" spans="1:15" ht="15" customHeight="1" x14ac:dyDescent="0.2">
      <c r="A1255" s="1009" t="s">
        <v>384</v>
      </c>
      <c r="B1255" s="1003">
        <v>13.5</v>
      </c>
      <c r="C1255" s="1196">
        <v>2</v>
      </c>
      <c r="D1255" s="1196">
        <v>0</v>
      </c>
      <c r="E1255" s="1196">
        <v>0</v>
      </c>
      <c r="F1255" s="1196">
        <v>2</v>
      </c>
      <c r="G1255" s="1196">
        <v>2</v>
      </c>
      <c r="H1255" s="1197">
        <v>9.5</v>
      </c>
      <c r="I1255" s="1197">
        <v>13.5</v>
      </c>
      <c r="J1255" s="1198">
        <v>109.25</v>
      </c>
      <c r="K1255" s="1206">
        <v>11.5</v>
      </c>
      <c r="L1255" s="2137" t="s">
        <v>985</v>
      </c>
      <c r="M1255" s="1006">
        <v>7097000</v>
      </c>
      <c r="N1255" s="1006">
        <v>29253182.914466672</v>
      </c>
      <c r="O1255" s="1117"/>
    </row>
    <row r="1256" spans="1:15" ht="15" customHeight="1" x14ac:dyDescent="0.2">
      <c r="A1256" s="1009" t="s">
        <v>385</v>
      </c>
      <c r="B1256" s="1003">
        <v>13</v>
      </c>
      <c r="C1256" s="1196">
        <v>0</v>
      </c>
      <c r="D1256" s="1196">
        <v>0</v>
      </c>
      <c r="E1256" s="1196">
        <v>0.5</v>
      </c>
      <c r="F1256" s="1196">
        <v>0</v>
      </c>
      <c r="G1256" s="1196">
        <v>0</v>
      </c>
      <c r="H1256" s="1197">
        <v>12.5</v>
      </c>
      <c r="I1256" s="1197">
        <v>12.5</v>
      </c>
      <c r="J1256" s="1198">
        <v>87.5</v>
      </c>
      <c r="K1256" s="1206">
        <v>7</v>
      </c>
      <c r="L1256" s="2137" t="s">
        <v>985</v>
      </c>
      <c r="M1256" s="1006">
        <v>7097000</v>
      </c>
      <c r="N1256" s="1006">
        <v>29253182.914466672</v>
      </c>
      <c r="O1256" s="1117"/>
    </row>
    <row r="1257" spans="1:15" ht="15" customHeight="1" x14ac:dyDescent="0.2">
      <c r="A1257" s="1009" t="s">
        <v>386</v>
      </c>
      <c r="B1257" s="1003">
        <v>3</v>
      </c>
      <c r="C1257" s="1196">
        <v>0</v>
      </c>
      <c r="D1257" s="1196">
        <v>0</v>
      </c>
      <c r="E1257" s="1196">
        <v>0</v>
      </c>
      <c r="F1257" s="1196">
        <v>0</v>
      </c>
      <c r="G1257" s="1196">
        <v>2</v>
      </c>
      <c r="H1257" s="1197">
        <v>1</v>
      </c>
      <c r="I1257" s="1197">
        <v>3</v>
      </c>
      <c r="J1257" s="1198">
        <v>6.6</v>
      </c>
      <c r="K1257" s="1206">
        <v>6.6</v>
      </c>
      <c r="L1257" s="2137" t="s">
        <v>985</v>
      </c>
      <c r="M1257" s="1006">
        <v>7097000</v>
      </c>
      <c r="N1257" s="1006">
        <v>29253182.914466672</v>
      </c>
      <c r="O1257" s="1200"/>
    </row>
    <row r="1258" spans="1:15" ht="15" customHeight="1" x14ac:dyDescent="0.2">
      <c r="A1258" s="1009" t="s">
        <v>387</v>
      </c>
      <c r="B1258" s="1003">
        <v>29</v>
      </c>
      <c r="C1258" s="1196">
        <v>0</v>
      </c>
      <c r="D1258" s="1196">
        <v>0</v>
      </c>
      <c r="E1258" s="1196">
        <v>0</v>
      </c>
      <c r="F1258" s="1196">
        <v>0</v>
      </c>
      <c r="G1258" s="1196">
        <v>14</v>
      </c>
      <c r="H1258" s="1197">
        <v>15</v>
      </c>
      <c r="I1258" s="1197">
        <v>29</v>
      </c>
      <c r="J1258" s="1198">
        <v>150</v>
      </c>
      <c r="K1258" s="1206">
        <v>10</v>
      </c>
      <c r="L1258" s="2137" t="s">
        <v>985</v>
      </c>
      <c r="M1258" s="1006">
        <v>7097000</v>
      </c>
      <c r="N1258" s="1006">
        <v>29253182.914466672</v>
      </c>
      <c r="O1258" s="1117"/>
    </row>
    <row r="1259" spans="1:15" ht="15" customHeight="1" x14ac:dyDescent="0.2">
      <c r="A1259" s="1009" t="s">
        <v>388</v>
      </c>
      <c r="B1259" s="1003">
        <v>42</v>
      </c>
      <c r="C1259" s="1196">
        <v>0</v>
      </c>
      <c r="D1259" s="1196">
        <v>0</v>
      </c>
      <c r="E1259" s="1196">
        <v>0</v>
      </c>
      <c r="F1259" s="1196">
        <v>0</v>
      </c>
      <c r="G1259" s="1196">
        <v>19</v>
      </c>
      <c r="H1259" s="1197">
        <v>23</v>
      </c>
      <c r="I1259" s="1197">
        <v>42</v>
      </c>
      <c r="J1259" s="1198">
        <v>287.5</v>
      </c>
      <c r="K1259" s="1206">
        <v>12.5</v>
      </c>
      <c r="L1259" s="2137" t="s">
        <v>985</v>
      </c>
      <c r="M1259" s="1006">
        <v>7097000</v>
      </c>
      <c r="N1259" s="1006">
        <v>29253182.914466672</v>
      </c>
      <c r="O1259" s="1200"/>
    </row>
    <row r="1260" spans="1:15" ht="15" customHeight="1" x14ac:dyDescent="0.2">
      <c r="A1260" s="1205" t="s">
        <v>389</v>
      </c>
      <c r="B1260" s="1049">
        <v>617</v>
      </c>
      <c r="C1260" s="1049">
        <v>186</v>
      </c>
      <c r="D1260" s="1049">
        <v>1</v>
      </c>
      <c r="E1260" s="1049">
        <v>2</v>
      </c>
      <c r="F1260" s="1049">
        <v>17</v>
      </c>
      <c r="G1260" s="1049">
        <v>122</v>
      </c>
      <c r="H1260" s="1049">
        <v>475</v>
      </c>
      <c r="I1260" s="1049">
        <v>784</v>
      </c>
      <c r="J1260" s="1201">
        <v>6643.2550000000001</v>
      </c>
      <c r="K1260" s="1201">
        <v>13.985799999999999</v>
      </c>
      <c r="L1260" s="1203"/>
      <c r="M1260" s="1043"/>
      <c r="N1260" s="460"/>
      <c r="O1260" s="1204"/>
    </row>
    <row r="1261" spans="1:15" ht="15" customHeight="1" x14ac:dyDescent="0.2">
      <c r="A1261" s="1009" t="s">
        <v>390</v>
      </c>
      <c r="B1261" s="1003">
        <v>36.5</v>
      </c>
      <c r="C1261" s="1196">
        <v>6</v>
      </c>
      <c r="D1261" s="1196">
        <v>0</v>
      </c>
      <c r="E1261" s="1196">
        <v>0</v>
      </c>
      <c r="F1261" s="1196">
        <v>0</v>
      </c>
      <c r="G1261" s="1196">
        <v>0</v>
      </c>
      <c r="H1261" s="1197">
        <v>36.5</v>
      </c>
      <c r="I1261" s="1197">
        <v>42.5</v>
      </c>
      <c r="J1261" s="1198">
        <v>396.755</v>
      </c>
      <c r="K1261" s="1206">
        <v>10.87</v>
      </c>
      <c r="L1261" s="2137" t="s">
        <v>985</v>
      </c>
      <c r="M1261" s="1006">
        <v>7097000</v>
      </c>
      <c r="N1261" s="1006">
        <v>29253182.914466672</v>
      </c>
      <c r="O1261" s="1117"/>
    </row>
    <row r="1262" spans="1:15" ht="15" customHeight="1" x14ac:dyDescent="0.2">
      <c r="A1262" s="1009" t="s">
        <v>391</v>
      </c>
      <c r="B1262" s="1003">
        <v>109</v>
      </c>
      <c r="C1262" s="1196">
        <v>50</v>
      </c>
      <c r="D1262" s="1196">
        <v>0</v>
      </c>
      <c r="E1262" s="1196">
        <v>0</v>
      </c>
      <c r="F1262" s="1196">
        <v>0</v>
      </c>
      <c r="G1262" s="1196">
        <v>20</v>
      </c>
      <c r="H1262" s="1197">
        <v>89</v>
      </c>
      <c r="I1262" s="1197">
        <v>159</v>
      </c>
      <c r="J1262" s="1198">
        <v>890</v>
      </c>
      <c r="K1262" s="1206">
        <v>10</v>
      </c>
      <c r="L1262" s="2137" t="s">
        <v>985</v>
      </c>
      <c r="M1262" s="1006">
        <v>7097000</v>
      </c>
      <c r="N1262" s="1006">
        <v>29253182.914466672</v>
      </c>
      <c r="O1262" s="1200"/>
    </row>
    <row r="1263" spans="1:15" ht="15" customHeight="1" x14ac:dyDescent="0.2">
      <c r="A1263" s="1009" t="s">
        <v>392</v>
      </c>
      <c r="B1263" s="1003">
        <v>1</v>
      </c>
      <c r="C1263" s="1196">
        <v>0</v>
      </c>
      <c r="D1263" s="1196">
        <v>0</v>
      </c>
      <c r="E1263" s="1196">
        <v>0</v>
      </c>
      <c r="F1263" s="1196">
        <v>1</v>
      </c>
      <c r="G1263" s="1196">
        <v>0</v>
      </c>
      <c r="H1263" s="1197">
        <v>0</v>
      </c>
      <c r="I1263" s="1197">
        <v>0</v>
      </c>
      <c r="J1263" s="1198">
        <v>0</v>
      </c>
      <c r="K1263" s="1206">
        <v>0</v>
      </c>
      <c r="L1263" s="2137"/>
      <c r="M1263" s="1006"/>
      <c r="N1263" s="1006"/>
      <c r="O1263" s="1200"/>
    </row>
    <row r="1264" spans="1:15" ht="15" customHeight="1" x14ac:dyDescent="0.2">
      <c r="A1264" s="1009" t="s">
        <v>393</v>
      </c>
      <c r="B1264" s="1003">
        <v>6</v>
      </c>
      <c r="C1264" s="1196">
        <v>2</v>
      </c>
      <c r="D1264" s="1196">
        <v>0</v>
      </c>
      <c r="E1264" s="1196">
        <v>0</v>
      </c>
      <c r="F1264" s="1196">
        <v>0</v>
      </c>
      <c r="G1264" s="1196">
        <v>0</v>
      </c>
      <c r="H1264" s="1197">
        <v>6</v>
      </c>
      <c r="I1264" s="1197">
        <v>8</v>
      </c>
      <c r="J1264" s="1198">
        <v>48</v>
      </c>
      <c r="K1264" s="1206">
        <v>8</v>
      </c>
      <c r="L1264" s="2137" t="s">
        <v>985</v>
      </c>
      <c r="M1264" s="1006">
        <v>7097000</v>
      </c>
      <c r="N1264" s="1006">
        <v>29253182.914466672</v>
      </c>
      <c r="O1264" s="1117"/>
    </row>
    <row r="1265" spans="1:15" ht="15" customHeight="1" x14ac:dyDescent="0.2">
      <c r="A1265" s="1009" t="s">
        <v>394</v>
      </c>
      <c r="B1265" s="1003">
        <v>25.5</v>
      </c>
      <c r="C1265" s="1196">
        <v>4</v>
      </c>
      <c r="D1265" s="1196">
        <v>0</v>
      </c>
      <c r="E1265" s="1196">
        <v>1</v>
      </c>
      <c r="F1265" s="1196">
        <v>15</v>
      </c>
      <c r="G1265" s="1196">
        <v>3</v>
      </c>
      <c r="H1265" s="1197">
        <v>6.5</v>
      </c>
      <c r="I1265" s="1197">
        <v>13.5</v>
      </c>
      <c r="J1265" s="1198">
        <v>71.5</v>
      </c>
      <c r="K1265" s="1206">
        <v>11</v>
      </c>
      <c r="L1265" s="2137" t="s">
        <v>985</v>
      </c>
      <c r="M1265" s="1006">
        <v>7097000</v>
      </c>
      <c r="N1265" s="1006">
        <v>29253182.914466672</v>
      </c>
      <c r="O1265" s="1117"/>
    </row>
    <row r="1266" spans="1:15" ht="15" customHeight="1" x14ac:dyDescent="0.2">
      <c r="A1266" s="1009" t="s">
        <v>395</v>
      </c>
      <c r="B1266" s="262">
        <v>417</v>
      </c>
      <c r="C1266" s="1196">
        <v>121</v>
      </c>
      <c r="D1266" s="1196">
        <v>0</v>
      </c>
      <c r="E1266" s="1196">
        <v>0</v>
      </c>
      <c r="F1266" s="1196">
        <v>0</v>
      </c>
      <c r="G1266" s="1196">
        <v>97</v>
      </c>
      <c r="H1266" s="1197">
        <v>320</v>
      </c>
      <c r="I1266" s="1197">
        <v>538</v>
      </c>
      <c r="J1266" s="1198">
        <v>5120</v>
      </c>
      <c r="K1266" s="1206">
        <v>16</v>
      </c>
      <c r="L1266" s="2137" t="s">
        <v>985</v>
      </c>
      <c r="M1266" s="1006">
        <v>7097000</v>
      </c>
      <c r="N1266" s="1006">
        <v>29253182.914466672</v>
      </c>
      <c r="O1266" s="1117"/>
    </row>
    <row r="1267" spans="1:15" ht="15" customHeight="1" x14ac:dyDescent="0.2">
      <c r="A1267" s="1009" t="s">
        <v>396</v>
      </c>
      <c r="B1267" s="1683">
        <v>5</v>
      </c>
      <c r="C1267" s="1584">
        <v>3</v>
      </c>
      <c r="D1267" s="1584">
        <v>1</v>
      </c>
      <c r="E1267" s="1584">
        <v>1</v>
      </c>
      <c r="F1267" s="1584">
        <v>1</v>
      </c>
      <c r="G1267" s="1584">
        <v>0</v>
      </c>
      <c r="H1267" s="1197">
        <v>2</v>
      </c>
      <c r="I1267" s="1197">
        <v>6</v>
      </c>
      <c r="J1267" s="1581">
        <v>14</v>
      </c>
      <c r="K1267" s="2609">
        <v>7</v>
      </c>
      <c r="L1267" s="2137" t="s">
        <v>985</v>
      </c>
      <c r="M1267" s="1006">
        <v>7097000</v>
      </c>
      <c r="N1267" s="1006">
        <v>29253182.914466672</v>
      </c>
      <c r="O1267" s="1684"/>
    </row>
    <row r="1268" spans="1:15" ht="15" customHeight="1" x14ac:dyDescent="0.2">
      <c r="A1268" s="1009" t="s">
        <v>938</v>
      </c>
      <c r="B1268" s="1003">
        <v>16</v>
      </c>
      <c r="C1268" s="1196">
        <v>0</v>
      </c>
      <c r="D1268" s="1196">
        <v>0</v>
      </c>
      <c r="E1268" s="1196">
        <v>0</v>
      </c>
      <c r="F1268" s="1196">
        <v>0</v>
      </c>
      <c r="G1268" s="1196">
        <v>2</v>
      </c>
      <c r="H1268" s="1197">
        <v>14</v>
      </c>
      <c r="I1268" s="1197">
        <v>16</v>
      </c>
      <c r="J1268" s="1198">
        <v>98</v>
      </c>
      <c r="K1268" s="1206">
        <v>7</v>
      </c>
      <c r="L1268" s="2137" t="s">
        <v>985</v>
      </c>
      <c r="M1268" s="1006">
        <v>7097000</v>
      </c>
      <c r="N1268" s="1006">
        <v>29253182.914466672</v>
      </c>
      <c r="O1268" s="1200"/>
    </row>
    <row r="1269" spans="1:15" ht="15" customHeight="1" thickBot="1" x14ac:dyDescent="0.25">
      <c r="A1269" s="1190" t="s">
        <v>398</v>
      </c>
      <c r="B1269" s="261">
        <v>1</v>
      </c>
      <c r="C1269" s="1191">
        <v>0</v>
      </c>
      <c r="D1269" s="1191">
        <v>0</v>
      </c>
      <c r="E1269" s="1191">
        <v>0</v>
      </c>
      <c r="F1269" s="1191">
        <v>0</v>
      </c>
      <c r="G1269" s="1191">
        <v>0</v>
      </c>
      <c r="H1269" s="1197">
        <v>1</v>
      </c>
      <c r="I1269" s="1197">
        <v>1</v>
      </c>
      <c r="J1269" s="1198">
        <v>5</v>
      </c>
      <c r="K1269" s="1796">
        <v>5</v>
      </c>
      <c r="L1269" s="2296" t="s">
        <v>985</v>
      </c>
      <c r="M1269" s="1006">
        <v>7097000</v>
      </c>
      <c r="N1269" s="1006">
        <v>29253182.914466672</v>
      </c>
      <c r="O1269" s="1117"/>
    </row>
    <row r="1270" spans="1:15" ht="15" customHeight="1" thickBot="1" x14ac:dyDescent="0.25">
      <c r="A1270" s="430" t="s">
        <v>939</v>
      </c>
      <c r="B1270" s="1181">
        <v>1012.45</v>
      </c>
      <c r="C1270" s="1181">
        <v>224.75</v>
      </c>
      <c r="D1270" s="1181">
        <v>1.2</v>
      </c>
      <c r="E1270" s="1181">
        <v>53.13</v>
      </c>
      <c r="F1270" s="1181">
        <v>78</v>
      </c>
      <c r="G1270" s="1181">
        <v>204.75</v>
      </c>
      <c r="H1270" s="1181">
        <v>675.37</v>
      </c>
      <c r="I1270" s="1181">
        <v>1106.07</v>
      </c>
      <c r="J1270" s="1182">
        <v>8293.0950000000012</v>
      </c>
      <c r="K1270" s="1182">
        <v>12.27933577150303</v>
      </c>
      <c r="L1270" s="1580" t="s">
        <v>985</v>
      </c>
      <c r="M1270" s="1184">
        <v>7096999.9999999981</v>
      </c>
      <c r="N1270" s="1184">
        <v>29253182.914466672</v>
      </c>
      <c r="O1270" s="1596" t="s">
        <v>621</v>
      </c>
    </row>
    <row r="1271" spans="1:15" x14ac:dyDescent="0.2">
      <c r="A1271" s="7" t="s">
        <v>1904</v>
      </c>
      <c r="B1271" s="246"/>
      <c r="C1271" s="246"/>
      <c r="D1271" s="246"/>
      <c r="E1271" s="246"/>
      <c r="F1271" s="246"/>
      <c r="G1271" s="246"/>
      <c r="H1271" s="249"/>
      <c r="I1271" s="249"/>
      <c r="J1271" s="249"/>
      <c r="K1271" s="257"/>
      <c r="L1271" s="258"/>
      <c r="M1271" s="259"/>
      <c r="N1271" s="259"/>
      <c r="O1271" s="259"/>
    </row>
    <row r="1272" spans="1:15" x14ac:dyDescent="0.2">
      <c r="A1272" s="42" t="s">
        <v>623</v>
      </c>
      <c r="B1272" s="259"/>
      <c r="C1272" s="259"/>
      <c r="D1272" s="259"/>
      <c r="E1272" s="259"/>
      <c r="F1272" s="259"/>
      <c r="G1272" s="259"/>
      <c r="H1272" s="257"/>
      <c r="I1272" s="257"/>
      <c r="J1272" s="257"/>
      <c r="K1272" s="257"/>
      <c r="L1272" s="258"/>
      <c r="M1272" s="259"/>
      <c r="N1272" s="259"/>
      <c r="O1272" s="259"/>
    </row>
    <row r="1273" spans="1:15" x14ac:dyDescent="0.2">
      <c r="A1273" s="42"/>
      <c r="B1273" s="259"/>
      <c r="C1273" s="259"/>
      <c r="D1273" s="259"/>
      <c r="E1273" s="259"/>
      <c r="F1273" s="259"/>
      <c r="G1273" s="259"/>
      <c r="H1273" s="257"/>
      <c r="I1273" s="257"/>
      <c r="J1273" s="257"/>
      <c r="K1273" s="257"/>
      <c r="L1273" s="258"/>
      <c r="M1273" s="259"/>
      <c r="N1273" s="259"/>
      <c r="O1273" s="259"/>
    </row>
    <row r="1274" spans="1:15" ht="15" x14ac:dyDescent="0.25">
      <c r="A1274" s="3054" t="s">
        <v>1930</v>
      </c>
      <c r="B1274" s="3054"/>
      <c r="C1274" s="3054"/>
      <c r="D1274" s="3054"/>
      <c r="E1274" s="3054"/>
      <c r="F1274" s="3054"/>
      <c r="G1274" s="3054"/>
      <c r="H1274" s="3054"/>
      <c r="I1274" s="3054"/>
      <c r="J1274" s="3054"/>
      <c r="K1274" s="3054"/>
      <c r="L1274" s="3054"/>
      <c r="M1274" s="3054"/>
      <c r="N1274" s="3054"/>
      <c r="O1274" s="3054"/>
    </row>
    <row r="1275" spans="1:15" x14ac:dyDescent="0.2">
      <c r="A1275" s="263"/>
      <c r="B1275" s="263"/>
      <c r="C1275" s="259"/>
      <c r="D1275" s="259"/>
      <c r="E1275" s="259"/>
      <c r="F1275" s="259"/>
      <c r="G1275" s="259"/>
      <c r="H1275" s="257"/>
      <c r="I1275" s="257"/>
      <c r="J1275" s="257"/>
      <c r="K1275" s="257"/>
      <c r="L1275" s="258"/>
      <c r="M1275" s="259"/>
      <c r="N1275" s="259"/>
      <c r="O1275" s="259"/>
    </row>
    <row r="1276" spans="1:15" ht="13.5" thickBot="1" x14ac:dyDescent="0.25">
      <c r="A1276" s="2000" t="s">
        <v>1696</v>
      </c>
      <c r="B1276" s="263"/>
      <c r="C1276" s="259"/>
      <c r="D1276" s="259"/>
      <c r="E1276" s="259"/>
      <c r="F1276" s="259"/>
      <c r="G1276" s="259"/>
      <c r="H1276" s="257"/>
      <c r="I1276" s="257"/>
      <c r="J1276" s="257"/>
      <c r="K1276" s="257"/>
      <c r="L1276" s="258"/>
      <c r="M1276" s="259"/>
      <c r="N1276" s="259"/>
      <c r="O1276" s="259"/>
    </row>
    <row r="1277" spans="1:15" ht="15" customHeight="1" x14ac:dyDescent="0.2">
      <c r="A1277" s="3055" t="s">
        <v>334</v>
      </c>
      <c r="B1277" s="3058" t="s">
        <v>1931</v>
      </c>
      <c r="C1277" s="3059"/>
      <c r="D1277" s="3059"/>
      <c r="E1277" s="3059"/>
      <c r="F1277" s="3059"/>
      <c r="G1277" s="3059"/>
      <c r="H1277" s="3059"/>
      <c r="I1277" s="3059"/>
      <c r="J1277" s="3059"/>
      <c r="K1277" s="3059"/>
      <c r="L1277" s="3059"/>
      <c r="M1277" s="3059"/>
      <c r="N1277" s="3059"/>
      <c r="O1277" s="3060"/>
    </row>
    <row r="1278" spans="1:15" ht="15" customHeight="1" x14ac:dyDescent="0.2">
      <c r="A1278" s="3056"/>
      <c r="B1278" s="3061" t="s">
        <v>198</v>
      </c>
      <c r="C1278" s="3061"/>
      <c r="D1278" s="3061"/>
      <c r="E1278" s="3061"/>
      <c r="F1278" s="3061"/>
      <c r="G1278" s="3061"/>
      <c r="H1278" s="3061"/>
      <c r="I1278" s="3061"/>
      <c r="J1278" s="2319"/>
      <c r="K1278" s="2319" t="s">
        <v>910</v>
      </c>
      <c r="L1278" s="2319"/>
      <c r="M1278" s="1172" t="s">
        <v>443</v>
      </c>
      <c r="N1278" s="1172" t="s">
        <v>916</v>
      </c>
      <c r="O1278" s="1177" t="s">
        <v>916</v>
      </c>
    </row>
    <row r="1279" spans="1:15" ht="15" customHeight="1" x14ac:dyDescent="0.2">
      <c r="A1279" s="3056"/>
      <c r="B1279" s="2319" t="s">
        <v>439</v>
      </c>
      <c r="C1279" s="2319"/>
      <c r="D1279" s="3052" t="s">
        <v>1873</v>
      </c>
      <c r="E1279" s="2319"/>
      <c r="F1279" s="2319"/>
      <c r="G1279" s="2319" t="s">
        <v>917</v>
      </c>
      <c r="H1279" s="2319"/>
      <c r="I1279" s="2319" t="s">
        <v>439</v>
      </c>
      <c r="J1279" s="2350" t="s">
        <v>918</v>
      </c>
      <c r="K1279" s="2350" t="s">
        <v>848</v>
      </c>
      <c r="L1279" s="2350" t="s">
        <v>336</v>
      </c>
      <c r="M1279" s="1173" t="s">
        <v>919</v>
      </c>
      <c r="N1279" s="1173" t="s">
        <v>920</v>
      </c>
      <c r="O1279" s="1178" t="s">
        <v>919</v>
      </c>
    </row>
    <row r="1280" spans="1:15" ht="15" customHeight="1" x14ac:dyDescent="0.2">
      <c r="A1280" s="3056"/>
      <c r="B1280" s="2350" t="s">
        <v>922</v>
      </c>
      <c r="C1280" s="2350" t="s">
        <v>924</v>
      </c>
      <c r="D1280" s="3053"/>
      <c r="E1280" s="2350" t="s">
        <v>873</v>
      </c>
      <c r="F1280" s="2350" t="s">
        <v>923</v>
      </c>
      <c r="G1280" s="2350" t="s">
        <v>925</v>
      </c>
      <c r="H1280" s="2350" t="s">
        <v>842</v>
      </c>
      <c r="I1280" s="2350" t="s">
        <v>841</v>
      </c>
      <c r="J1280" s="2350" t="s">
        <v>926</v>
      </c>
      <c r="K1280" s="2350" t="s">
        <v>927</v>
      </c>
      <c r="L1280" s="2350" t="s">
        <v>342</v>
      </c>
      <c r="M1280" s="1173" t="s">
        <v>928</v>
      </c>
      <c r="N1280" s="1173" t="s">
        <v>929</v>
      </c>
      <c r="O1280" s="1178" t="s">
        <v>930</v>
      </c>
    </row>
    <row r="1281" spans="1:15" ht="15" customHeight="1" thickBot="1" x14ac:dyDescent="0.25">
      <c r="A1281" s="3057"/>
      <c r="B1281" s="1985">
        <v>44196</v>
      </c>
      <c r="C1281" s="2351">
        <v>2021</v>
      </c>
      <c r="D1281" s="2351">
        <v>2021</v>
      </c>
      <c r="E1281" s="2351">
        <v>2021</v>
      </c>
      <c r="F1281" s="2351">
        <v>2021</v>
      </c>
      <c r="G1281" s="2351" t="s">
        <v>931</v>
      </c>
      <c r="H1281" s="1176">
        <v>2021</v>
      </c>
      <c r="I1281" s="1985">
        <v>44561</v>
      </c>
      <c r="J1281" s="1985" t="s">
        <v>1932</v>
      </c>
      <c r="K1281" s="1985" t="s">
        <v>1932</v>
      </c>
      <c r="L1281" s="2351" t="s">
        <v>447</v>
      </c>
      <c r="M1281" s="1175" t="s">
        <v>932</v>
      </c>
      <c r="N1281" s="1175" t="s">
        <v>933</v>
      </c>
      <c r="O1281" s="1179" t="s">
        <v>933</v>
      </c>
    </row>
    <row r="1282" spans="1:15" ht="15" customHeight="1" x14ac:dyDescent="0.2">
      <c r="A1282" s="1185" t="s">
        <v>358</v>
      </c>
      <c r="B1282" s="1180">
        <v>329.2</v>
      </c>
      <c r="C1282" s="1180">
        <v>48.5</v>
      </c>
      <c r="D1282" s="1180">
        <v>14</v>
      </c>
      <c r="E1282" s="1180">
        <v>26</v>
      </c>
      <c r="F1282" s="1180">
        <v>34</v>
      </c>
      <c r="G1282" s="1180">
        <v>1</v>
      </c>
      <c r="H1282" s="1180">
        <v>254.2</v>
      </c>
      <c r="I1282" s="1180">
        <v>317.7</v>
      </c>
      <c r="J1282" s="1186">
        <v>1294.2840000000001</v>
      </c>
      <c r="K1282" s="1590">
        <v>5.0915971675845801</v>
      </c>
      <c r="L1282" s="404"/>
      <c r="M1282" s="1188"/>
      <c r="N1282" s="1188"/>
      <c r="O1282" s="1189"/>
    </row>
    <row r="1283" spans="1:15" ht="15" customHeight="1" x14ac:dyDescent="0.2">
      <c r="A1283" s="1009" t="s">
        <v>359</v>
      </c>
      <c r="B1283" s="1196">
        <v>32</v>
      </c>
      <c r="C1283" s="1196">
        <v>19</v>
      </c>
      <c r="D1283" s="1196">
        <v>8</v>
      </c>
      <c r="E1283" s="1196">
        <v>4</v>
      </c>
      <c r="F1283" s="1196">
        <v>6</v>
      </c>
      <c r="G1283" s="1196">
        <v>0</v>
      </c>
      <c r="H1283" s="1197">
        <v>14</v>
      </c>
      <c r="I1283" s="1197">
        <v>41</v>
      </c>
      <c r="J1283" s="1198">
        <v>33.417999999999999</v>
      </c>
      <c r="K1283" s="1206">
        <v>2.387</v>
      </c>
      <c r="L1283" s="2137" t="s">
        <v>985</v>
      </c>
      <c r="M1283" s="1006">
        <v>1856000</v>
      </c>
      <c r="N1283" s="1006">
        <v>10679176.832666665</v>
      </c>
      <c r="O1283" s="1200">
        <v>8329694.8962222226</v>
      </c>
    </row>
    <row r="1284" spans="1:15" ht="15" customHeight="1" x14ac:dyDescent="0.2">
      <c r="A1284" s="1009" t="s">
        <v>360</v>
      </c>
      <c r="B1284" s="1196">
        <v>0</v>
      </c>
      <c r="C1284" s="1196">
        <v>0</v>
      </c>
      <c r="D1284" s="1196">
        <v>0</v>
      </c>
      <c r="E1284" s="1196">
        <v>0</v>
      </c>
      <c r="F1284" s="1196">
        <v>0</v>
      </c>
      <c r="G1284" s="1196">
        <v>0</v>
      </c>
      <c r="H1284" s="1197">
        <v>0</v>
      </c>
      <c r="I1284" s="1197">
        <v>0</v>
      </c>
      <c r="J1284" s="1198">
        <v>0</v>
      </c>
      <c r="K1284" s="1206">
        <v>0</v>
      </c>
      <c r="L1284" s="1199"/>
      <c r="M1284" s="1006"/>
      <c r="N1284" s="1006"/>
      <c r="O1284" s="1200"/>
    </row>
    <row r="1285" spans="1:15" ht="15" customHeight="1" x14ac:dyDescent="0.2">
      <c r="A1285" s="1009" t="s">
        <v>361</v>
      </c>
      <c r="B1285" s="1196">
        <v>75</v>
      </c>
      <c r="C1285" s="1196">
        <v>0</v>
      </c>
      <c r="D1285" s="1196">
        <v>0</v>
      </c>
      <c r="E1285" s="1196">
        <v>15</v>
      </c>
      <c r="F1285" s="1196">
        <v>5</v>
      </c>
      <c r="G1285" s="1196">
        <v>0</v>
      </c>
      <c r="H1285" s="1197">
        <v>55</v>
      </c>
      <c r="I1285" s="1197">
        <v>55</v>
      </c>
      <c r="J1285" s="1198">
        <v>220</v>
      </c>
      <c r="K1285" s="1206">
        <v>4</v>
      </c>
      <c r="L1285" s="2137" t="s">
        <v>985</v>
      </c>
      <c r="M1285" s="1006">
        <v>1856000</v>
      </c>
      <c r="N1285" s="1006">
        <v>10679176.832666665</v>
      </c>
      <c r="O1285" s="1200">
        <v>8329694.8962222226</v>
      </c>
    </row>
    <row r="1286" spans="1:15" ht="15" customHeight="1" x14ac:dyDescent="0.2">
      <c r="A1286" s="1009" t="s">
        <v>362</v>
      </c>
      <c r="B1286" s="1196">
        <v>42</v>
      </c>
      <c r="C1286" s="1196">
        <v>2</v>
      </c>
      <c r="D1286" s="1196">
        <v>0</v>
      </c>
      <c r="E1286" s="1196">
        <v>4</v>
      </c>
      <c r="F1286" s="1196">
        <v>4</v>
      </c>
      <c r="G1286" s="1196">
        <v>0</v>
      </c>
      <c r="H1286" s="1197">
        <v>34</v>
      </c>
      <c r="I1286" s="1197">
        <v>36</v>
      </c>
      <c r="J1286" s="1198">
        <v>170</v>
      </c>
      <c r="K1286" s="1206">
        <v>5</v>
      </c>
      <c r="L1286" s="2137" t="s">
        <v>985</v>
      </c>
      <c r="M1286" s="1006">
        <v>1856000</v>
      </c>
      <c r="N1286" s="1006">
        <v>10679176.832666665</v>
      </c>
      <c r="O1286" s="1200">
        <v>8329694.8962222226</v>
      </c>
    </row>
    <row r="1287" spans="1:15" ht="15" customHeight="1" x14ac:dyDescent="0.2">
      <c r="A1287" s="1009" t="s">
        <v>363</v>
      </c>
      <c r="B1287" s="1196">
        <v>11</v>
      </c>
      <c r="C1287" s="1196">
        <v>6</v>
      </c>
      <c r="D1287" s="1196">
        <v>5</v>
      </c>
      <c r="E1287" s="1196">
        <v>0</v>
      </c>
      <c r="F1287" s="1196">
        <v>0</v>
      </c>
      <c r="G1287" s="1196">
        <v>0</v>
      </c>
      <c r="H1287" s="1197">
        <v>6</v>
      </c>
      <c r="I1287" s="1197">
        <v>17</v>
      </c>
      <c r="J1287" s="1198">
        <v>30</v>
      </c>
      <c r="K1287" s="1206">
        <v>5</v>
      </c>
      <c r="L1287" s="2137" t="s">
        <v>985</v>
      </c>
      <c r="M1287" s="1006">
        <v>1856000</v>
      </c>
      <c r="N1287" s="1006">
        <v>10679176.832666665</v>
      </c>
      <c r="O1287" s="1200">
        <v>8329694.8962222226</v>
      </c>
    </row>
    <row r="1288" spans="1:15" ht="15" customHeight="1" x14ac:dyDescent="0.2">
      <c r="A1288" s="1009" t="s">
        <v>364</v>
      </c>
      <c r="B1288" s="1196">
        <v>49</v>
      </c>
      <c r="C1288" s="1196">
        <v>10</v>
      </c>
      <c r="D1288" s="1196">
        <v>0</v>
      </c>
      <c r="E1288" s="1196">
        <v>0</v>
      </c>
      <c r="F1288" s="1196">
        <v>0</v>
      </c>
      <c r="G1288" s="1196">
        <v>0</v>
      </c>
      <c r="H1288" s="1197">
        <v>49</v>
      </c>
      <c r="I1288" s="1197">
        <v>59</v>
      </c>
      <c r="J1288" s="1198">
        <v>352.8</v>
      </c>
      <c r="K1288" s="1206">
        <v>7.2</v>
      </c>
      <c r="L1288" s="2137" t="s">
        <v>985</v>
      </c>
      <c r="M1288" s="1006">
        <v>1856000</v>
      </c>
      <c r="N1288" s="1006">
        <v>10679176.832666665</v>
      </c>
      <c r="O1288" s="1200">
        <v>8329694.8962222226</v>
      </c>
    </row>
    <row r="1289" spans="1:15" ht="15" customHeight="1" x14ac:dyDescent="0.2">
      <c r="A1289" s="1009" t="s">
        <v>934</v>
      </c>
      <c r="B1289" s="1196">
        <v>10</v>
      </c>
      <c r="C1289" s="1196">
        <v>1</v>
      </c>
      <c r="D1289" s="1196">
        <v>0</v>
      </c>
      <c r="E1289" s="1196">
        <v>0</v>
      </c>
      <c r="F1289" s="1196">
        <v>0</v>
      </c>
      <c r="G1289" s="1196">
        <v>0</v>
      </c>
      <c r="H1289" s="1197">
        <v>10</v>
      </c>
      <c r="I1289" s="1197">
        <v>11</v>
      </c>
      <c r="J1289" s="1198">
        <v>50</v>
      </c>
      <c r="K1289" s="1206">
        <v>5</v>
      </c>
      <c r="L1289" s="2137" t="s">
        <v>985</v>
      </c>
      <c r="M1289" s="1006">
        <v>1856000</v>
      </c>
      <c r="N1289" s="1006">
        <v>10679176.832666665</v>
      </c>
      <c r="O1289" s="1200">
        <v>8329694.8962222226</v>
      </c>
    </row>
    <row r="1290" spans="1:15" ht="15" customHeight="1" x14ac:dyDescent="0.2">
      <c r="A1290" s="1009" t="s">
        <v>366</v>
      </c>
      <c r="B1290" s="1196">
        <v>12.7</v>
      </c>
      <c r="C1290" s="1196">
        <v>1</v>
      </c>
      <c r="D1290" s="1196">
        <v>1</v>
      </c>
      <c r="E1290" s="1196">
        <v>0</v>
      </c>
      <c r="F1290" s="1196">
        <v>0</v>
      </c>
      <c r="G1290" s="1196">
        <v>1</v>
      </c>
      <c r="H1290" s="1197">
        <v>10.7</v>
      </c>
      <c r="I1290" s="1197">
        <v>13.7</v>
      </c>
      <c r="J1290" s="1198">
        <v>65.055999999999997</v>
      </c>
      <c r="K1290" s="1206">
        <v>6.08</v>
      </c>
      <c r="L1290" s="2137" t="s">
        <v>985</v>
      </c>
      <c r="M1290" s="1006">
        <v>1856000</v>
      </c>
      <c r="N1290" s="1006">
        <v>10679176.832666665</v>
      </c>
      <c r="O1290" s="1200">
        <v>8329694.8962222226</v>
      </c>
    </row>
    <row r="1291" spans="1:15" ht="15" customHeight="1" x14ac:dyDescent="0.2">
      <c r="A1291" s="1009" t="s">
        <v>935</v>
      </c>
      <c r="B1291" s="1196">
        <v>33</v>
      </c>
      <c r="C1291" s="1196">
        <v>2</v>
      </c>
      <c r="D1291" s="1196">
        <v>0</v>
      </c>
      <c r="E1291" s="1196">
        <v>1</v>
      </c>
      <c r="F1291" s="1196">
        <v>1</v>
      </c>
      <c r="G1291" s="1196">
        <v>0</v>
      </c>
      <c r="H1291" s="1197">
        <v>31</v>
      </c>
      <c r="I1291" s="1197">
        <v>33</v>
      </c>
      <c r="J1291" s="1198">
        <v>99.51</v>
      </c>
      <c r="K1291" s="1206">
        <v>3.21</v>
      </c>
      <c r="L1291" s="2137" t="s">
        <v>985</v>
      </c>
      <c r="M1291" s="1006">
        <v>1856000</v>
      </c>
      <c r="N1291" s="1006">
        <v>10679176.832666665</v>
      </c>
      <c r="O1291" s="1200">
        <v>8329694.8962222226</v>
      </c>
    </row>
    <row r="1292" spans="1:15" ht="15" customHeight="1" x14ac:dyDescent="0.2">
      <c r="A1292" s="1009" t="s">
        <v>368</v>
      </c>
      <c r="B1292" s="1196">
        <v>15.5</v>
      </c>
      <c r="C1292" s="1196">
        <v>0</v>
      </c>
      <c r="D1292" s="1196">
        <v>0</v>
      </c>
      <c r="E1292" s="1196">
        <v>0</v>
      </c>
      <c r="F1292" s="1196">
        <v>11</v>
      </c>
      <c r="G1292" s="1196">
        <v>0</v>
      </c>
      <c r="H1292" s="1197">
        <v>4.5</v>
      </c>
      <c r="I1292" s="1197">
        <v>4.5</v>
      </c>
      <c r="J1292" s="1198">
        <v>22.5</v>
      </c>
      <c r="K1292" s="1206">
        <v>5</v>
      </c>
      <c r="L1292" s="2137" t="s">
        <v>985</v>
      </c>
      <c r="M1292" s="1006">
        <v>1856000</v>
      </c>
      <c r="N1292" s="1006">
        <v>10679176.832666665</v>
      </c>
      <c r="O1292" s="1200">
        <v>8329694.8962222226</v>
      </c>
    </row>
    <row r="1293" spans="1:15" ht="15" customHeight="1" x14ac:dyDescent="0.2">
      <c r="A1293" s="1009" t="s">
        <v>369</v>
      </c>
      <c r="B1293" s="1196">
        <v>30</v>
      </c>
      <c r="C1293" s="1196">
        <v>5</v>
      </c>
      <c r="D1293" s="1196">
        <v>0</v>
      </c>
      <c r="E1293" s="1196">
        <v>0</v>
      </c>
      <c r="F1293" s="1196">
        <v>7</v>
      </c>
      <c r="G1293" s="1196">
        <v>0</v>
      </c>
      <c r="H1293" s="1197">
        <v>23</v>
      </c>
      <c r="I1293" s="1197">
        <v>28</v>
      </c>
      <c r="J1293" s="1198">
        <v>115</v>
      </c>
      <c r="K1293" s="1206">
        <v>5</v>
      </c>
      <c r="L1293" s="2137" t="s">
        <v>985</v>
      </c>
      <c r="M1293" s="1006">
        <v>1856000</v>
      </c>
      <c r="N1293" s="1006">
        <v>10679176.832666665</v>
      </c>
      <c r="O1293" s="1200">
        <v>8329694.8962222226</v>
      </c>
    </row>
    <row r="1294" spans="1:15" ht="15" customHeight="1" x14ac:dyDescent="0.2">
      <c r="A1294" s="1009" t="s">
        <v>936</v>
      </c>
      <c r="B1294" s="1196">
        <v>19</v>
      </c>
      <c r="C1294" s="1196">
        <v>0</v>
      </c>
      <c r="D1294" s="1196">
        <v>0</v>
      </c>
      <c r="E1294" s="1196">
        <v>2</v>
      </c>
      <c r="F1294" s="1196">
        <v>0</v>
      </c>
      <c r="G1294" s="1196">
        <v>0</v>
      </c>
      <c r="H1294" s="1197">
        <v>17</v>
      </c>
      <c r="I1294" s="1197">
        <v>17</v>
      </c>
      <c r="J1294" s="1198">
        <v>136</v>
      </c>
      <c r="K1294" s="1206">
        <v>8</v>
      </c>
      <c r="L1294" s="2137" t="s">
        <v>985</v>
      </c>
      <c r="M1294" s="1006">
        <v>1856000</v>
      </c>
      <c r="N1294" s="1006">
        <v>10679176.832666665</v>
      </c>
      <c r="O1294" s="1200">
        <v>8329694.8962222226</v>
      </c>
    </row>
    <row r="1295" spans="1:15" ht="15" customHeight="1" x14ac:dyDescent="0.2">
      <c r="A1295" s="1009" t="s">
        <v>371</v>
      </c>
      <c r="B1295" s="1196">
        <v>0</v>
      </c>
      <c r="C1295" s="1196">
        <v>2.5</v>
      </c>
      <c r="D1295" s="1196">
        <v>0</v>
      </c>
      <c r="E1295" s="1196">
        <v>0</v>
      </c>
      <c r="F1295" s="1196">
        <v>0</v>
      </c>
      <c r="G1295" s="1196">
        <v>0</v>
      </c>
      <c r="H1295" s="1197">
        <v>0</v>
      </c>
      <c r="I1295" s="1197">
        <v>2.5</v>
      </c>
      <c r="J1295" s="1198">
        <v>0</v>
      </c>
      <c r="K1295" s="1206">
        <v>0</v>
      </c>
      <c r="L1295" s="2137"/>
      <c r="M1295" s="1006"/>
      <c r="N1295" s="1006">
        <v>10679176.832666665</v>
      </c>
      <c r="O1295" s="1200"/>
    </row>
    <row r="1296" spans="1:15" ht="15" customHeight="1" x14ac:dyDescent="0.2">
      <c r="A1296" s="1009" t="s">
        <v>372</v>
      </c>
      <c r="B1296" s="1003">
        <v>0</v>
      </c>
      <c r="C1296" s="1196">
        <v>0</v>
      </c>
      <c r="D1296" s="1196">
        <v>0</v>
      </c>
      <c r="E1296" s="1196">
        <v>0</v>
      </c>
      <c r="F1296" s="1196">
        <v>0</v>
      </c>
      <c r="G1296" s="1196">
        <v>0</v>
      </c>
      <c r="H1296" s="1197">
        <v>0</v>
      </c>
      <c r="I1296" s="1197">
        <v>0</v>
      </c>
      <c r="J1296" s="1198">
        <v>0</v>
      </c>
      <c r="K1296" s="1198">
        <v>0</v>
      </c>
      <c r="L1296" s="1199"/>
      <c r="M1296" s="1006"/>
      <c r="N1296" s="1588"/>
      <c r="O1296" s="1589"/>
    </row>
    <row r="1297" spans="1:15" ht="15" customHeight="1" x14ac:dyDescent="0.2">
      <c r="A1297" s="1009" t="s">
        <v>373</v>
      </c>
      <c r="B1297" s="1003">
        <v>0</v>
      </c>
      <c r="C1297" s="1196">
        <v>0</v>
      </c>
      <c r="D1297" s="1196">
        <v>0</v>
      </c>
      <c r="E1297" s="1196">
        <v>0</v>
      </c>
      <c r="F1297" s="1196">
        <v>0</v>
      </c>
      <c r="G1297" s="1196">
        <v>0</v>
      </c>
      <c r="H1297" s="1197">
        <v>0</v>
      </c>
      <c r="I1297" s="1197">
        <v>0</v>
      </c>
      <c r="J1297" s="1198">
        <v>0</v>
      </c>
      <c r="K1297" s="1198">
        <v>0</v>
      </c>
      <c r="L1297" s="1199"/>
      <c r="M1297" s="1006"/>
      <c r="N1297" s="1588"/>
      <c r="O1297" s="1589"/>
    </row>
    <row r="1298" spans="1:15" ht="15" customHeight="1" x14ac:dyDescent="0.2">
      <c r="A1298" s="459" t="s">
        <v>937</v>
      </c>
      <c r="B1298" s="1049">
        <v>96.5</v>
      </c>
      <c r="C1298" s="1049">
        <v>16</v>
      </c>
      <c r="D1298" s="1049">
        <v>2</v>
      </c>
      <c r="E1298" s="1049">
        <v>1</v>
      </c>
      <c r="F1298" s="1049">
        <v>5</v>
      </c>
      <c r="G1298" s="1049">
        <v>14</v>
      </c>
      <c r="H1298" s="1049">
        <v>74.5</v>
      </c>
      <c r="I1298" s="1049">
        <v>106.5</v>
      </c>
      <c r="J1298" s="1201">
        <v>602.65</v>
      </c>
      <c r="K1298" s="1186">
        <v>8.0892617449664428</v>
      </c>
      <c r="L1298" s="1203"/>
      <c r="M1298" s="1043"/>
      <c r="N1298" s="460"/>
      <c r="O1298" s="461"/>
    </row>
    <row r="1299" spans="1:15" ht="15" customHeight="1" x14ac:dyDescent="0.2">
      <c r="A1299" s="1009" t="s">
        <v>375</v>
      </c>
      <c r="B1299" s="1196">
        <v>54.5</v>
      </c>
      <c r="C1299" s="1196">
        <v>10</v>
      </c>
      <c r="D1299" s="1196">
        <v>0</v>
      </c>
      <c r="E1299" s="1196">
        <v>0</v>
      </c>
      <c r="F1299" s="1196">
        <v>0</v>
      </c>
      <c r="G1299" s="1196">
        <v>10</v>
      </c>
      <c r="H1299" s="1197">
        <v>44.5</v>
      </c>
      <c r="I1299" s="1197">
        <v>64.5</v>
      </c>
      <c r="J1299" s="1198">
        <v>431.65</v>
      </c>
      <c r="K1299" s="1206">
        <v>9.6999999999999993</v>
      </c>
      <c r="L1299" s="2137" t="s">
        <v>985</v>
      </c>
      <c r="M1299" s="1006">
        <v>1856000</v>
      </c>
      <c r="N1299" s="1006">
        <v>10679176.832666665</v>
      </c>
      <c r="O1299" s="1200">
        <v>8329694.8962222226</v>
      </c>
    </row>
    <row r="1300" spans="1:15" ht="15" customHeight="1" x14ac:dyDescent="0.2">
      <c r="A1300" s="1009" t="s">
        <v>376</v>
      </c>
      <c r="B1300" s="1196">
        <v>30</v>
      </c>
      <c r="C1300" s="1196">
        <v>4</v>
      </c>
      <c r="D1300" s="1196">
        <v>0</v>
      </c>
      <c r="E1300" s="1196">
        <v>1</v>
      </c>
      <c r="F1300" s="1196">
        <v>3</v>
      </c>
      <c r="G1300" s="1196">
        <v>0</v>
      </c>
      <c r="H1300" s="1197">
        <v>26</v>
      </c>
      <c r="I1300" s="1197">
        <v>30</v>
      </c>
      <c r="J1300" s="1198">
        <v>156</v>
      </c>
      <c r="K1300" s="1206">
        <v>6</v>
      </c>
      <c r="L1300" s="2137" t="s">
        <v>985</v>
      </c>
      <c r="M1300" s="1006">
        <v>1856000</v>
      </c>
      <c r="N1300" s="1006">
        <v>10679176.832666665</v>
      </c>
      <c r="O1300" s="1200">
        <v>8329694.8962222226</v>
      </c>
    </row>
    <row r="1301" spans="1:15" ht="15" customHeight="1" x14ac:dyDescent="0.2">
      <c r="A1301" s="1009" t="s">
        <v>377</v>
      </c>
      <c r="B1301" s="1003">
        <v>10</v>
      </c>
      <c r="C1301" s="1196">
        <v>2</v>
      </c>
      <c r="D1301" s="1196">
        <v>2</v>
      </c>
      <c r="E1301" s="1196">
        <v>0</v>
      </c>
      <c r="F1301" s="1196">
        <v>2</v>
      </c>
      <c r="G1301" s="1196">
        <v>4</v>
      </c>
      <c r="H1301" s="1197">
        <v>2</v>
      </c>
      <c r="I1301" s="1197">
        <v>10</v>
      </c>
      <c r="J1301" s="1198">
        <v>5</v>
      </c>
      <c r="K1301" s="1206">
        <v>2.5</v>
      </c>
      <c r="L1301" s="2137" t="s">
        <v>985</v>
      </c>
      <c r="M1301" s="1006">
        <v>1856000</v>
      </c>
      <c r="N1301" s="1006">
        <v>10679176.832666665</v>
      </c>
      <c r="O1301" s="1200">
        <v>8329694.8962222226</v>
      </c>
    </row>
    <row r="1302" spans="1:15" ht="15" customHeight="1" x14ac:dyDescent="0.2">
      <c r="A1302" s="1009" t="s">
        <v>378</v>
      </c>
      <c r="B1302" s="1003">
        <v>0</v>
      </c>
      <c r="C1302" s="1196">
        <v>0</v>
      </c>
      <c r="D1302" s="1196">
        <v>0</v>
      </c>
      <c r="E1302" s="1196">
        <v>0</v>
      </c>
      <c r="F1302" s="1196">
        <v>0</v>
      </c>
      <c r="G1302" s="1196">
        <v>0</v>
      </c>
      <c r="H1302" s="1197">
        <v>0</v>
      </c>
      <c r="I1302" s="1197">
        <v>0</v>
      </c>
      <c r="J1302" s="1198">
        <v>0</v>
      </c>
      <c r="K1302" s="1206">
        <v>0</v>
      </c>
      <c r="L1302" s="1199"/>
      <c r="M1302" s="1006"/>
      <c r="N1302" s="1588"/>
      <c r="O1302" s="1589"/>
    </row>
    <row r="1303" spans="1:15" ht="15" customHeight="1" x14ac:dyDescent="0.2">
      <c r="A1303" s="1009" t="s">
        <v>379</v>
      </c>
      <c r="B1303" s="1003">
        <v>2</v>
      </c>
      <c r="C1303" s="1196">
        <v>0</v>
      </c>
      <c r="D1303" s="1196">
        <v>0</v>
      </c>
      <c r="E1303" s="1196">
        <v>0</v>
      </c>
      <c r="F1303" s="1196">
        <v>0</v>
      </c>
      <c r="G1303" s="1196">
        <v>0</v>
      </c>
      <c r="H1303" s="1197">
        <v>2</v>
      </c>
      <c r="I1303" s="1197">
        <v>2</v>
      </c>
      <c r="J1303" s="1198">
        <v>10</v>
      </c>
      <c r="K1303" s="1206">
        <v>5</v>
      </c>
      <c r="L1303" s="2137" t="s">
        <v>985</v>
      </c>
      <c r="M1303" s="1006">
        <v>1856000</v>
      </c>
      <c r="N1303" s="1006">
        <v>10679176.832666665</v>
      </c>
      <c r="O1303" s="1200">
        <v>8329694.8962222226</v>
      </c>
    </row>
    <row r="1304" spans="1:15" ht="15" customHeight="1" x14ac:dyDescent="0.2">
      <c r="A1304" s="1205" t="s">
        <v>380</v>
      </c>
      <c r="B1304" s="1049">
        <v>104.5</v>
      </c>
      <c r="C1304" s="1049">
        <v>17.600000000000001</v>
      </c>
      <c r="D1304" s="1049">
        <v>2.09</v>
      </c>
      <c r="E1304" s="1049">
        <v>1.6</v>
      </c>
      <c r="F1304" s="1049">
        <v>5.5</v>
      </c>
      <c r="G1304" s="1049">
        <v>2</v>
      </c>
      <c r="H1304" s="1049">
        <v>93.31</v>
      </c>
      <c r="I1304" s="1049">
        <v>115</v>
      </c>
      <c r="J1304" s="1201">
        <v>706.25</v>
      </c>
      <c r="K1304" s="1186">
        <v>7.5688564998392449</v>
      </c>
      <c r="L1304" s="1203"/>
      <c r="M1304" s="1043"/>
      <c r="N1304" s="460"/>
      <c r="O1304" s="461"/>
    </row>
    <row r="1305" spans="1:15" ht="15" customHeight="1" x14ac:dyDescent="0.2">
      <c r="A1305" s="1009" t="s">
        <v>381</v>
      </c>
      <c r="B1305" s="1196">
        <v>36</v>
      </c>
      <c r="C1305" s="1196">
        <v>4</v>
      </c>
      <c r="D1305" s="1196">
        <v>0</v>
      </c>
      <c r="E1305" s="1196">
        <v>0</v>
      </c>
      <c r="F1305" s="1196">
        <v>0</v>
      </c>
      <c r="G1305" s="1196">
        <v>1</v>
      </c>
      <c r="H1305" s="1197">
        <v>35</v>
      </c>
      <c r="I1305" s="1197">
        <v>40</v>
      </c>
      <c r="J1305" s="1198">
        <v>245</v>
      </c>
      <c r="K1305" s="1206">
        <v>7</v>
      </c>
      <c r="L1305" s="2137" t="s">
        <v>985</v>
      </c>
      <c r="M1305" s="1006">
        <v>1856000</v>
      </c>
      <c r="N1305" s="1006">
        <v>10679176.832666665</v>
      </c>
      <c r="O1305" s="1200">
        <v>8329694.8962222226</v>
      </c>
    </row>
    <row r="1306" spans="1:15" ht="15" customHeight="1" x14ac:dyDescent="0.2">
      <c r="A1306" s="1009" t="s">
        <v>382</v>
      </c>
      <c r="B1306" s="1196">
        <v>6</v>
      </c>
      <c r="C1306" s="1196">
        <v>0.6</v>
      </c>
      <c r="D1306" s="1196">
        <v>0.09</v>
      </c>
      <c r="E1306" s="1196">
        <v>0.60000000000000009</v>
      </c>
      <c r="F1306" s="1196">
        <v>0</v>
      </c>
      <c r="G1306" s="1196">
        <v>0</v>
      </c>
      <c r="H1306" s="1197">
        <v>5.3100000000000005</v>
      </c>
      <c r="I1306" s="1197">
        <v>6</v>
      </c>
      <c r="J1306" s="1198">
        <v>53.100000000000009</v>
      </c>
      <c r="K1306" s="1206">
        <v>10</v>
      </c>
      <c r="L1306" s="2137" t="s">
        <v>985</v>
      </c>
      <c r="M1306" s="1006">
        <v>1856000</v>
      </c>
      <c r="N1306" s="1006">
        <v>10679176.832666665</v>
      </c>
      <c r="O1306" s="1200">
        <v>8329694.8962222226</v>
      </c>
    </row>
    <row r="1307" spans="1:15" ht="15" customHeight="1" x14ac:dyDescent="0.2">
      <c r="A1307" s="1009" t="s">
        <v>383</v>
      </c>
      <c r="B1307" s="1196">
        <v>0</v>
      </c>
      <c r="C1307" s="1196">
        <v>0</v>
      </c>
      <c r="D1307" s="1196">
        <v>0</v>
      </c>
      <c r="E1307" s="1196">
        <v>0</v>
      </c>
      <c r="F1307" s="1196">
        <v>0</v>
      </c>
      <c r="G1307" s="1196">
        <v>0</v>
      </c>
      <c r="H1307" s="1197">
        <v>0</v>
      </c>
      <c r="I1307" s="1197">
        <v>0</v>
      </c>
      <c r="J1307" s="1198">
        <v>0</v>
      </c>
      <c r="K1307" s="1206">
        <v>0</v>
      </c>
      <c r="L1307" s="1199"/>
      <c r="M1307" s="1006"/>
      <c r="N1307" s="1588"/>
      <c r="O1307" s="1589"/>
    </row>
    <row r="1308" spans="1:15" ht="15" customHeight="1" x14ac:dyDescent="0.2">
      <c r="A1308" s="1009" t="s">
        <v>384</v>
      </c>
      <c r="B1308" s="1196">
        <v>21</v>
      </c>
      <c r="C1308" s="1196">
        <v>8</v>
      </c>
      <c r="D1308" s="1196">
        <v>0</v>
      </c>
      <c r="E1308" s="1196">
        <v>0</v>
      </c>
      <c r="F1308" s="1196">
        <v>5</v>
      </c>
      <c r="G1308" s="1196">
        <v>0</v>
      </c>
      <c r="H1308" s="1197">
        <v>16</v>
      </c>
      <c r="I1308" s="1197">
        <v>24</v>
      </c>
      <c r="J1308" s="1198">
        <v>123.2</v>
      </c>
      <c r="K1308" s="1206">
        <v>7.7</v>
      </c>
      <c r="L1308" s="2137" t="s">
        <v>985</v>
      </c>
      <c r="M1308" s="1006">
        <v>1856000</v>
      </c>
      <c r="N1308" s="1006">
        <v>10679176.832666665</v>
      </c>
      <c r="O1308" s="1200">
        <v>8329694.8962222226</v>
      </c>
    </row>
    <row r="1309" spans="1:15" ht="15" customHeight="1" x14ac:dyDescent="0.2">
      <c r="A1309" s="1009" t="s">
        <v>385</v>
      </c>
      <c r="B1309" s="1196">
        <v>10</v>
      </c>
      <c r="C1309" s="1196">
        <v>0</v>
      </c>
      <c r="D1309" s="1196">
        <v>0</v>
      </c>
      <c r="E1309" s="1196">
        <v>0</v>
      </c>
      <c r="F1309" s="1196">
        <v>0</v>
      </c>
      <c r="G1309" s="1196">
        <v>0</v>
      </c>
      <c r="H1309" s="1197">
        <v>10</v>
      </c>
      <c r="I1309" s="1197">
        <v>10</v>
      </c>
      <c r="J1309" s="1198">
        <v>100</v>
      </c>
      <c r="K1309" s="1206">
        <v>10</v>
      </c>
      <c r="L1309" s="2137" t="s">
        <v>985</v>
      </c>
      <c r="M1309" s="1006">
        <v>1856000</v>
      </c>
      <c r="N1309" s="1006">
        <v>10679176.832666665</v>
      </c>
      <c r="O1309" s="1200">
        <v>8329694.8962222226</v>
      </c>
    </row>
    <row r="1310" spans="1:15" ht="15" customHeight="1" x14ac:dyDescent="0.2">
      <c r="A1310" s="1009" t="s">
        <v>386</v>
      </c>
      <c r="B1310" s="1196">
        <v>8</v>
      </c>
      <c r="C1310" s="1196">
        <v>5</v>
      </c>
      <c r="D1310" s="1196">
        <v>2</v>
      </c>
      <c r="E1310" s="1196">
        <v>0</v>
      </c>
      <c r="F1310" s="1196">
        <v>0.5</v>
      </c>
      <c r="G1310" s="1196">
        <v>1</v>
      </c>
      <c r="H1310" s="1197">
        <v>4.5</v>
      </c>
      <c r="I1310" s="1197">
        <v>12.5</v>
      </c>
      <c r="J1310" s="1198">
        <v>36</v>
      </c>
      <c r="K1310" s="1206">
        <v>8</v>
      </c>
      <c r="L1310" s="2137" t="s">
        <v>985</v>
      </c>
      <c r="M1310" s="1006">
        <v>1856000</v>
      </c>
      <c r="N1310" s="1006">
        <v>10679176.832666665</v>
      </c>
      <c r="O1310" s="1200">
        <v>8329694.8962222226</v>
      </c>
    </row>
    <row r="1311" spans="1:15" ht="15" customHeight="1" x14ac:dyDescent="0.2">
      <c r="A1311" s="1009" t="s">
        <v>387</v>
      </c>
      <c r="B1311" s="1196">
        <v>13</v>
      </c>
      <c r="C1311" s="1196">
        <v>0</v>
      </c>
      <c r="D1311" s="1196">
        <v>0</v>
      </c>
      <c r="E1311" s="1196">
        <v>0</v>
      </c>
      <c r="F1311" s="1196">
        <v>0</v>
      </c>
      <c r="G1311" s="1196">
        <v>0</v>
      </c>
      <c r="H1311" s="1197">
        <v>13</v>
      </c>
      <c r="I1311" s="1197">
        <v>13</v>
      </c>
      <c r="J1311" s="1198">
        <v>91</v>
      </c>
      <c r="K1311" s="1206">
        <v>7</v>
      </c>
      <c r="L1311" s="2137" t="s">
        <v>985</v>
      </c>
      <c r="M1311" s="1006">
        <v>1856000</v>
      </c>
      <c r="N1311" s="1006">
        <v>10679176.832666665</v>
      </c>
      <c r="O1311" s="1200">
        <v>8329694.8962222226</v>
      </c>
    </row>
    <row r="1312" spans="1:15" ht="15" customHeight="1" x14ac:dyDescent="0.2">
      <c r="A1312" s="1009" t="s">
        <v>388</v>
      </c>
      <c r="B1312" s="1003">
        <v>10.5</v>
      </c>
      <c r="C1312" s="1196">
        <v>0</v>
      </c>
      <c r="D1312" s="1196">
        <v>0</v>
      </c>
      <c r="E1312" s="1196">
        <v>1</v>
      </c>
      <c r="F1312" s="1196">
        <v>0</v>
      </c>
      <c r="G1312" s="1196">
        <v>0</v>
      </c>
      <c r="H1312" s="1197">
        <v>9.5</v>
      </c>
      <c r="I1312" s="1197">
        <v>9.5</v>
      </c>
      <c r="J1312" s="1198">
        <v>57.949999999999996</v>
      </c>
      <c r="K1312" s="1206">
        <v>6.1</v>
      </c>
      <c r="L1312" s="2137" t="s">
        <v>985</v>
      </c>
      <c r="M1312" s="1006">
        <v>1856000</v>
      </c>
      <c r="N1312" s="1006">
        <v>10679176.832666665</v>
      </c>
      <c r="O1312" s="1200">
        <v>8329694.8962222226</v>
      </c>
    </row>
    <row r="1313" spans="1:15" ht="15" customHeight="1" x14ac:dyDescent="0.2">
      <c r="A1313" s="1205" t="s">
        <v>389</v>
      </c>
      <c r="B1313" s="1049">
        <v>188</v>
      </c>
      <c r="C1313" s="1049">
        <v>36.5</v>
      </c>
      <c r="D1313" s="1049">
        <v>23</v>
      </c>
      <c r="E1313" s="1049">
        <v>2</v>
      </c>
      <c r="F1313" s="1049">
        <v>0</v>
      </c>
      <c r="G1313" s="1049">
        <v>2.2000000000000002</v>
      </c>
      <c r="H1313" s="1049">
        <v>160.80000000000001</v>
      </c>
      <c r="I1313" s="1049">
        <v>222.5</v>
      </c>
      <c r="J1313" s="1201">
        <v>886.8</v>
      </c>
      <c r="K1313" s="1186">
        <v>5.5149253731343277</v>
      </c>
      <c r="L1313" s="1203"/>
      <c r="M1313" s="1043"/>
      <c r="N1313" s="460"/>
      <c r="O1313" s="461"/>
    </row>
    <row r="1314" spans="1:15" ht="15" customHeight="1" x14ac:dyDescent="0.2">
      <c r="A1314" s="1009" t="s">
        <v>390</v>
      </c>
      <c r="B1314" s="1004">
        <v>53</v>
      </c>
      <c r="C1314" s="1196">
        <v>6</v>
      </c>
      <c r="D1314" s="1196">
        <v>0</v>
      </c>
      <c r="E1314" s="1196">
        <v>0</v>
      </c>
      <c r="F1314" s="1196">
        <v>0</v>
      </c>
      <c r="G1314" s="1196">
        <v>0</v>
      </c>
      <c r="H1314" s="1197">
        <v>53</v>
      </c>
      <c r="I1314" s="1197">
        <v>59</v>
      </c>
      <c r="J1314" s="1198">
        <v>318</v>
      </c>
      <c r="K1314" s="1206">
        <v>6</v>
      </c>
      <c r="L1314" s="2137" t="s">
        <v>985</v>
      </c>
      <c r="M1314" s="1006">
        <v>1856000</v>
      </c>
      <c r="N1314" s="1006">
        <v>10679176.832666665</v>
      </c>
      <c r="O1314" s="1200">
        <v>8329694.8962222226</v>
      </c>
    </row>
    <row r="1315" spans="1:15" ht="15" customHeight="1" x14ac:dyDescent="0.2">
      <c r="A1315" s="1009" t="s">
        <v>391</v>
      </c>
      <c r="B1315" s="1004">
        <v>14</v>
      </c>
      <c r="C1315" s="1196">
        <v>0</v>
      </c>
      <c r="D1315" s="1196">
        <v>0</v>
      </c>
      <c r="E1315" s="1196">
        <v>0</v>
      </c>
      <c r="F1315" s="1196">
        <v>0</v>
      </c>
      <c r="G1315" s="1196">
        <v>0</v>
      </c>
      <c r="H1315" s="1197">
        <v>14</v>
      </c>
      <c r="I1315" s="1197">
        <v>14</v>
      </c>
      <c r="J1315" s="1198">
        <v>42</v>
      </c>
      <c r="K1315" s="1206">
        <v>3</v>
      </c>
      <c r="L1315" s="2137" t="s">
        <v>985</v>
      </c>
      <c r="M1315" s="1006">
        <v>1856000</v>
      </c>
      <c r="N1315" s="1006">
        <v>10679176.832666665</v>
      </c>
      <c r="O1315" s="1200">
        <v>8329694.8962222226</v>
      </c>
    </row>
    <row r="1316" spans="1:15" ht="15" customHeight="1" x14ac:dyDescent="0.2">
      <c r="A1316" s="1009" t="s">
        <v>392</v>
      </c>
      <c r="B1316" s="1004">
        <v>7</v>
      </c>
      <c r="C1316" s="1196">
        <v>0.5</v>
      </c>
      <c r="D1316" s="1196">
        <v>0</v>
      </c>
      <c r="E1316" s="1196">
        <v>0</v>
      </c>
      <c r="F1316" s="1196">
        <v>0</v>
      </c>
      <c r="G1316" s="1196">
        <v>1.2</v>
      </c>
      <c r="H1316" s="1197">
        <v>5.8</v>
      </c>
      <c r="I1316" s="1197">
        <v>7.5</v>
      </c>
      <c r="J1316" s="1198">
        <v>34.799999999999997</v>
      </c>
      <c r="K1316" s="1206">
        <v>6</v>
      </c>
      <c r="L1316" s="2137" t="s">
        <v>985</v>
      </c>
      <c r="M1316" s="1006">
        <v>1856000</v>
      </c>
      <c r="N1316" s="1006">
        <v>10679176.832666665</v>
      </c>
      <c r="O1316" s="1200">
        <v>8329694.8962222226</v>
      </c>
    </row>
    <row r="1317" spans="1:15" ht="15" customHeight="1" x14ac:dyDescent="0.2">
      <c r="A1317" s="1009" t="s">
        <v>393</v>
      </c>
      <c r="B1317" s="1004">
        <v>24</v>
      </c>
      <c r="C1317" s="1196">
        <v>1</v>
      </c>
      <c r="D1317" s="1196">
        <v>0</v>
      </c>
      <c r="E1317" s="1196">
        <v>0</v>
      </c>
      <c r="F1317" s="1196">
        <v>0</v>
      </c>
      <c r="G1317" s="1196">
        <v>1</v>
      </c>
      <c r="H1317" s="1197">
        <v>23</v>
      </c>
      <c r="I1317" s="1197">
        <v>25</v>
      </c>
      <c r="J1317" s="1198">
        <v>138</v>
      </c>
      <c r="K1317" s="1206">
        <v>6</v>
      </c>
      <c r="L1317" s="2137" t="s">
        <v>985</v>
      </c>
      <c r="M1317" s="1006">
        <v>1856000</v>
      </c>
      <c r="N1317" s="1006">
        <v>10679176.832666665</v>
      </c>
      <c r="O1317" s="1200">
        <v>8329694.8962222226</v>
      </c>
    </row>
    <row r="1318" spans="1:15" ht="15" customHeight="1" x14ac:dyDescent="0.2">
      <c r="A1318" s="1009" t="s">
        <v>394</v>
      </c>
      <c r="B1318" s="1004">
        <v>0</v>
      </c>
      <c r="C1318" s="1196">
        <v>0</v>
      </c>
      <c r="D1318" s="1196">
        <v>0</v>
      </c>
      <c r="E1318" s="1196">
        <v>0</v>
      </c>
      <c r="F1318" s="1196">
        <v>0</v>
      </c>
      <c r="G1318" s="1196">
        <v>0</v>
      </c>
      <c r="H1318" s="1197">
        <v>0</v>
      </c>
      <c r="I1318" s="1197">
        <v>0</v>
      </c>
      <c r="J1318" s="1198">
        <v>0</v>
      </c>
      <c r="K1318" s="1206">
        <v>0</v>
      </c>
      <c r="L1318" s="2137"/>
      <c r="M1318" s="1006"/>
      <c r="N1318" s="1006"/>
      <c r="O1318" s="1200"/>
    </row>
    <row r="1319" spans="1:15" ht="15" customHeight="1" x14ac:dyDescent="0.2">
      <c r="A1319" s="1009" t="s">
        <v>395</v>
      </c>
      <c r="B1319" s="1004">
        <v>9</v>
      </c>
      <c r="C1319" s="1196">
        <v>14</v>
      </c>
      <c r="D1319" s="1196">
        <v>0</v>
      </c>
      <c r="E1319" s="1196">
        <v>0</v>
      </c>
      <c r="F1319" s="1196">
        <v>0</v>
      </c>
      <c r="G1319" s="1196">
        <v>0</v>
      </c>
      <c r="H1319" s="1197">
        <v>9</v>
      </c>
      <c r="I1319" s="1197">
        <v>23</v>
      </c>
      <c r="J1319" s="1198">
        <v>85.5</v>
      </c>
      <c r="K1319" s="1206">
        <v>9.5</v>
      </c>
      <c r="L1319" s="2137" t="s">
        <v>985</v>
      </c>
      <c r="M1319" s="1006">
        <v>1856000</v>
      </c>
      <c r="N1319" s="1006">
        <v>10679176.832666665</v>
      </c>
      <c r="O1319" s="1200">
        <v>8329694.8962222226</v>
      </c>
    </row>
    <row r="1320" spans="1:15" ht="15" customHeight="1" x14ac:dyDescent="0.2">
      <c r="A1320" s="1009" t="s">
        <v>396</v>
      </c>
      <c r="B1320" s="1004">
        <v>0</v>
      </c>
      <c r="C1320" s="1196">
        <v>0</v>
      </c>
      <c r="D1320" s="1196">
        <v>0</v>
      </c>
      <c r="E1320" s="1196">
        <v>0</v>
      </c>
      <c r="F1320" s="1196">
        <v>0</v>
      </c>
      <c r="G1320" s="1196">
        <v>0</v>
      </c>
      <c r="H1320" s="1197">
        <v>0</v>
      </c>
      <c r="I1320" s="1197">
        <v>0</v>
      </c>
      <c r="J1320" s="1198">
        <v>0</v>
      </c>
      <c r="K1320" s="1206">
        <v>0</v>
      </c>
      <c r="L1320" s="2137"/>
      <c r="M1320" s="1006"/>
      <c r="N1320" s="1006"/>
      <c r="O1320" s="1200"/>
    </row>
    <row r="1321" spans="1:15" ht="15" customHeight="1" x14ac:dyDescent="0.2">
      <c r="A1321" s="1009" t="s">
        <v>938</v>
      </c>
      <c r="B1321" s="1004">
        <v>78</v>
      </c>
      <c r="C1321" s="1196">
        <v>15</v>
      </c>
      <c r="D1321" s="1196">
        <v>23</v>
      </c>
      <c r="E1321" s="1196">
        <v>2</v>
      </c>
      <c r="F1321" s="1196">
        <v>0</v>
      </c>
      <c r="G1321" s="1196">
        <v>0</v>
      </c>
      <c r="H1321" s="1197">
        <v>53</v>
      </c>
      <c r="I1321" s="1197">
        <v>91</v>
      </c>
      <c r="J1321" s="1198">
        <v>238.5</v>
      </c>
      <c r="K1321" s="1206">
        <v>4.5</v>
      </c>
      <c r="L1321" s="2137" t="s">
        <v>985</v>
      </c>
      <c r="M1321" s="1006">
        <v>1856000</v>
      </c>
      <c r="N1321" s="1006">
        <v>10679176.832666665</v>
      </c>
      <c r="O1321" s="1200">
        <v>8329694.8962222226</v>
      </c>
    </row>
    <row r="1322" spans="1:15" ht="15" customHeight="1" thickBot="1" x14ac:dyDescent="0.25">
      <c r="A1322" s="1190" t="s">
        <v>398</v>
      </c>
      <c r="B1322" s="1584">
        <v>3</v>
      </c>
      <c r="C1322" s="1191">
        <v>0</v>
      </c>
      <c r="D1322" s="1191">
        <v>0</v>
      </c>
      <c r="E1322" s="1191">
        <v>0</v>
      </c>
      <c r="F1322" s="1191">
        <v>0</v>
      </c>
      <c r="G1322" s="1191">
        <v>0</v>
      </c>
      <c r="H1322" s="1197">
        <v>3</v>
      </c>
      <c r="I1322" s="1197">
        <v>3</v>
      </c>
      <c r="J1322" s="1581">
        <v>30</v>
      </c>
      <c r="K1322" s="1796">
        <v>10</v>
      </c>
      <c r="L1322" s="2137" t="s">
        <v>985</v>
      </c>
      <c r="M1322" s="1006">
        <v>1856000</v>
      </c>
      <c r="N1322" s="1006">
        <v>10679176.832666665</v>
      </c>
      <c r="O1322" s="1200">
        <v>8329694.8962222226</v>
      </c>
    </row>
    <row r="1323" spans="1:15" ht="15" customHeight="1" thickBot="1" x14ac:dyDescent="0.25">
      <c r="A1323" s="430" t="s">
        <v>939</v>
      </c>
      <c r="B1323" s="1181">
        <v>718.2</v>
      </c>
      <c r="C1323" s="1181">
        <v>118.6</v>
      </c>
      <c r="D1323" s="1181">
        <v>41.09</v>
      </c>
      <c r="E1323" s="1181">
        <v>30.6</v>
      </c>
      <c r="F1323" s="1181">
        <v>44.5</v>
      </c>
      <c r="G1323" s="1181">
        <v>19.2</v>
      </c>
      <c r="H1323" s="1181">
        <v>582.80999999999995</v>
      </c>
      <c r="I1323" s="1181">
        <v>761.7</v>
      </c>
      <c r="J1323" s="1182">
        <v>3489.9840000000004</v>
      </c>
      <c r="K1323" s="1182">
        <v>5.9882019869254144</v>
      </c>
      <c r="L1323" s="1580" t="s">
        <v>985</v>
      </c>
      <c r="M1323" s="1184">
        <v>1855999.9999999998</v>
      </c>
      <c r="N1323" s="1184">
        <v>10679176.832666663</v>
      </c>
      <c r="O1323" s="536">
        <v>8329694.8962222207</v>
      </c>
    </row>
    <row r="1324" spans="1:15" x14ac:dyDescent="0.2">
      <c r="A1324" s="7" t="s">
        <v>1904</v>
      </c>
      <c r="B1324" s="246"/>
      <c r="C1324" s="246"/>
      <c r="D1324" s="246"/>
      <c r="E1324" s="246"/>
      <c r="F1324" s="246"/>
      <c r="G1324" s="246"/>
      <c r="H1324" s="249"/>
      <c r="I1324" s="249"/>
      <c r="J1324" s="249"/>
      <c r="K1324" s="257"/>
      <c r="L1324" s="258"/>
      <c r="M1324" s="259"/>
      <c r="N1324" s="259"/>
      <c r="O1324" s="259"/>
    </row>
    <row r="1325" spans="1:15" x14ac:dyDescent="0.2">
      <c r="A1325" s="42"/>
      <c r="B1325" s="246"/>
      <c r="C1325" s="246"/>
      <c r="D1325" s="246"/>
      <c r="E1325" s="246"/>
      <c r="F1325" s="246"/>
      <c r="G1325" s="246"/>
      <c r="H1325" s="249"/>
      <c r="I1325" s="249"/>
      <c r="J1325" s="249"/>
      <c r="K1325" s="257"/>
      <c r="L1325" s="258"/>
      <c r="M1325" s="259"/>
      <c r="N1325" s="259"/>
      <c r="O1325" s="259"/>
    </row>
    <row r="1326" spans="1:15" x14ac:dyDescent="0.2">
      <c r="A1326" s="42"/>
      <c r="B1326" s="246"/>
      <c r="C1326" s="246"/>
      <c r="D1326" s="246"/>
      <c r="E1326" s="246"/>
      <c r="F1326" s="246"/>
      <c r="G1326" s="246"/>
      <c r="H1326" s="249"/>
      <c r="I1326" s="249"/>
      <c r="J1326" s="249"/>
      <c r="K1326" s="257"/>
      <c r="L1326" s="258"/>
      <c r="M1326" s="259"/>
      <c r="N1326" s="259"/>
      <c r="O1326" s="259"/>
    </row>
    <row r="1327" spans="1:15" ht="15" x14ac:dyDescent="0.25">
      <c r="A1327" s="3054" t="s">
        <v>1930</v>
      </c>
      <c r="B1327" s="3054"/>
      <c r="C1327" s="3054"/>
      <c r="D1327" s="3054"/>
      <c r="E1327" s="3054"/>
      <c r="F1327" s="3054"/>
      <c r="G1327" s="3054"/>
      <c r="H1327" s="3054"/>
      <c r="I1327" s="3054"/>
      <c r="J1327" s="3054"/>
      <c r="K1327" s="3054"/>
      <c r="L1327" s="3054"/>
      <c r="M1327" s="3054"/>
      <c r="N1327" s="3054"/>
      <c r="O1327" s="3054"/>
    </row>
    <row r="1328" spans="1:15" x14ac:dyDescent="0.2">
      <c r="A1328" s="263"/>
      <c r="B1328" s="263"/>
      <c r="C1328" s="259"/>
      <c r="D1328" s="259"/>
      <c r="E1328" s="259"/>
      <c r="F1328" s="259"/>
      <c r="G1328" s="259"/>
      <c r="H1328" s="257"/>
      <c r="I1328" s="257"/>
      <c r="J1328" s="257"/>
      <c r="K1328" s="257"/>
      <c r="L1328" s="258"/>
      <c r="M1328" s="259"/>
      <c r="N1328" s="259"/>
      <c r="O1328" s="259"/>
    </row>
    <row r="1329" spans="1:15" ht="13.5" thickBot="1" x14ac:dyDescent="0.25">
      <c r="A1329" s="2000" t="s">
        <v>1697</v>
      </c>
      <c r="B1329" s="263"/>
      <c r="C1329" s="259"/>
      <c r="D1329" s="259"/>
      <c r="E1329" s="259"/>
      <c r="F1329" s="259"/>
      <c r="G1329" s="259"/>
      <c r="H1329" s="257"/>
      <c r="I1329" s="257"/>
      <c r="J1329" s="257"/>
      <c r="K1329" s="257"/>
      <c r="L1329" s="258"/>
      <c r="M1329" s="259"/>
      <c r="N1329" s="259"/>
      <c r="O1329" s="259"/>
    </row>
    <row r="1330" spans="1:15" ht="15" customHeight="1" x14ac:dyDescent="0.2">
      <c r="A1330" s="3055" t="s">
        <v>334</v>
      </c>
      <c r="B1330" s="3058" t="s">
        <v>1931</v>
      </c>
      <c r="C1330" s="3059"/>
      <c r="D1330" s="3059"/>
      <c r="E1330" s="3059"/>
      <c r="F1330" s="3059"/>
      <c r="G1330" s="3059"/>
      <c r="H1330" s="3059"/>
      <c r="I1330" s="3059"/>
      <c r="J1330" s="3059"/>
      <c r="K1330" s="3059"/>
      <c r="L1330" s="3059"/>
      <c r="M1330" s="3059"/>
      <c r="N1330" s="3059"/>
      <c r="O1330" s="3060"/>
    </row>
    <row r="1331" spans="1:15" ht="15" customHeight="1" x14ac:dyDescent="0.2">
      <c r="A1331" s="3056"/>
      <c r="B1331" s="3061" t="s">
        <v>198</v>
      </c>
      <c r="C1331" s="3061"/>
      <c r="D1331" s="3061"/>
      <c r="E1331" s="3061"/>
      <c r="F1331" s="3061"/>
      <c r="G1331" s="3061"/>
      <c r="H1331" s="3061"/>
      <c r="I1331" s="3061"/>
      <c r="J1331" s="2319"/>
      <c r="K1331" s="2319" t="s">
        <v>910</v>
      </c>
      <c r="L1331" s="2319"/>
      <c r="M1331" s="1172" t="s">
        <v>443</v>
      </c>
      <c r="N1331" s="1172" t="s">
        <v>916</v>
      </c>
      <c r="O1331" s="1177" t="s">
        <v>916</v>
      </c>
    </row>
    <row r="1332" spans="1:15" ht="15" customHeight="1" x14ac:dyDescent="0.2">
      <c r="A1332" s="3056"/>
      <c r="B1332" s="2319" t="s">
        <v>439</v>
      </c>
      <c r="C1332" s="2319"/>
      <c r="D1332" s="3052" t="s">
        <v>1873</v>
      </c>
      <c r="E1332" s="2319"/>
      <c r="F1332" s="2319"/>
      <c r="G1332" s="2319" t="s">
        <v>917</v>
      </c>
      <c r="H1332" s="2319"/>
      <c r="I1332" s="2319" t="s">
        <v>439</v>
      </c>
      <c r="J1332" s="2350" t="s">
        <v>918</v>
      </c>
      <c r="K1332" s="2350" t="s">
        <v>848</v>
      </c>
      <c r="L1332" s="2350" t="s">
        <v>336</v>
      </c>
      <c r="M1332" s="1173" t="s">
        <v>919</v>
      </c>
      <c r="N1332" s="1173" t="s">
        <v>920</v>
      </c>
      <c r="O1332" s="1178" t="s">
        <v>919</v>
      </c>
    </row>
    <row r="1333" spans="1:15" ht="15" customHeight="1" x14ac:dyDescent="0.2">
      <c r="A1333" s="3056"/>
      <c r="B1333" s="2350" t="s">
        <v>922</v>
      </c>
      <c r="C1333" s="2350" t="s">
        <v>924</v>
      </c>
      <c r="D1333" s="3053"/>
      <c r="E1333" s="2350" t="s">
        <v>873</v>
      </c>
      <c r="F1333" s="2350" t="s">
        <v>923</v>
      </c>
      <c r="G1333" s="2350" t="s">
        <v>925</v>
      </c>
      <c r="H1333" s="2350" t="s">
        <v>842</v>
      </c>
      <c r="I1333" s="2350" t="s">
        <v>841</v>
      </c>
      <c r="J1333" s="2350" t="s">
        <v>926</v>
      </c>
      <c r="K1333" s="2350" t="s">
        <v>927</v>
      </c>
      <c r="L1333" s="2350" t="s">
        <v>342</v>
      </c>
      <c r="M1333" s="1173" t="s">
        <v>928</v>
      </c>
      <c r="N1333" s="1173" t="s">
        <v>929</v>
      </c>
      <c r="O1333" s="1178" t="s">
        <v>930</v>
      </c>
    </row>
    <row r="1334" spans="1:15" ht="15" customHeight="1" thickBot="1" x14ac:dyDescent="0.25">
      <c r="A1334" s="3057"/>
      <c r="B1334" s="1985">
        <v>44196</v>
      </c>
      <c r="C1334" s="2351">
        <v>2021</v>
      </c>
      <c r="D1334" s="2351">
        <v>2021</v>
      </c>
      <c r="E1334" s="2351">
        <v>2021</v>
      </c>
      <c r="F1334" s="2351">
        <v>2021</v>
      </c>
      <c r="G1334" s="2351" t="s">
        <v>931</v>
      </c>
      <c r="H1334" s="1176">
        <v>2021</v>
      </c>
      <c r="I1334" s="1985">
        <v>44561</v>
      </c>
      <c r="J1334" s="1985" t="s">
        <v>1932</v>
      </c>
      <c r="K1334" s="1985" t="s">
        <v>1932</v>
      </c>
      <c r="L1334" s="2351" t="s">
        <v>447</v>
      </c>
      <c r="M1334" s="1175" t="s">
        <v>932</v>
      </c>
      <c r="N1334" s="1175" t="s">
        <v>933</v>
      </c>
      <c r="O1334" s="1179" t="s">
        <v>933</v>
      </c>
    </row>
    <row r="1335" spans="1:15" ht="15" customHeight="1" x14ac:dyDescent="0.2">
      <c r="A1335" s="1185" t="s">
        <v>358</v>
      </c>
      <c r="B1335" s="1180">
        <v>172.6</v>
      </c>
      <c r="C1335" s="1180">
        <v>25.5</v>
      </c>
      <c r="D1335" s="1180">
        <v>14</v>
      </c>
      <c r="E1335" s="1180">
        <v>10</v>
      </c>
      <c r="F1335" s="1180">
        <v>0</v>
      </c>
      <c r="G1335" s="1180">
        <v>39</v>
      </c>
      <c r="H1335" s="1180">
        <v>109.6</v>
      </c>
      <c r="I1335" s="1180">
        <v>188.1</v>
      </c>
      <c r="J1335" s="1186">
        <v>1210.6999999999998</v>
      </c>
      <c r="K1335" s="1590">
        <v>11.046532846715328</v>
      </c>
      <c r="L1335" s="404"/>
      <c r="M1335" s="1188"/>
      <c r="N1335" s="1188"/>
      <c r="O1335" s="1189"/>
    </row>
    <row r="1336" spans="1:15" ht="15" customHeight="1" x14ac:dyDescent="0.2">
      <c r="A1336" s="1009" t="s">
        <v>359</v>
      </c>
      <c r="B1336" s="1196">
        <v>12</v>
      </c>
      <c r="C1336" s="1196">
        <v>2</v>
      </c>
      <c r="D1336" s="1196">
        <v>0</v>
      </c>
      <c r="E1336" s="1196">
        <v>0</v>
      </c>
      <c r="F1336" s="1196">
        <v>0</v>
      </c>
      <c r="G1336" s="1196">
        <v>0</v>
      </c>
      <c r="H1336" s="1197">
        <v>12</v>
      </c>
      <c r="I1336" s="1197">
        <v>14</v>
      </c>
      <c r="J1336" s="1198">
        <v>81</v>
      </c>
      <c r="K1336" s="1206">
        <v>6.75</v>
      </c>
      <c r="L1336" s="2137" t="s">
        <v>985</v>
      </c>
      <c r="M1336" s="1006">
        <v>1652000</v>
      </c>
      <c r="N1336" s="1006">
        <v>28161179.309894182</v>
      </c>
      <c r="O1336" s="1200">
        <v>15762232.619696297</v>
      </c>
    </row>
    <row r="1337" spans="1:15" ht="15" customHeight="1" x14ac:dyDescent="0.2">
      <c r="A1337" s="1009" t="s">
        <v>360</v>
      </c>
      <c r="B1337" s="1196">
        <v>2</v>
      </c>
      <c r="C1337" s="1196">
        <v>0.5</v>
      </c>
      <c r="D1337" s="1196">
        <v>0</v>
      </c>
      <c r="E1337" s="1196">
        <v>0</v>
      </c>
      <c r="F1337" s="1196">
        <v>0</v>
      </c>
      <c r="G1337" s="1196">
        <v>0</v>
      </c>
      <c r="H1337" s="1197">
        <v>2</v>
      </c>
      <c r="I1337" s="1197">
        <v>2.5</v>
      </c>
      <c r="J1337" s="1198">
        <v>18</v>
      </c>
      <c r="K1337" s="1206">
        <v>9</v>
      </c>
      <c r="L1337" s="2137" t="s">
        <v>985</v>
      </c>
      <c r="M1337" s="1006">
        <v>1652000</v>
      </c>
      <c r="N1337" s="1006">
        <v>28161179.309894182</v>
      </c>
      <c r="O1337" s="1200">
        <v>15762232.619696297</v>
      </c>
    </row>
    <row r="1338" spans="1:15" ht="15" customHeight="1" x14ac:dyDescent="0.2">
      <c r="A1338" s="1009" t="s">
        <v>361</v>
      </c>
      <c r="B1338" s="1196">
        <v>6.5</v>
      </c>
      <c r="C1338" s="1196">
        <v>0</v>
      </c>
      <c r="D1338" s="1196">
        <v>0</v>
      </c>
      <c r="E1338" s="1196">
        <v>2</v>
      </c>
      <c r="F1338" s="1196">
        <v>0</v>
      </c>
      <c r="G1338" s="1196">
        <v>1</v>
      </c>
      <c r="H1338" s="1197">
        <v>3.5</v>
      </c>
      <c r="I1338" s="1197">
        <v>4.5</v>
      </c>
      <c r="J1338" s="1198">
        <v>24.5</v>
      </c>
      <c r="K1338" s="1206">
        <v>7</v>
      </c>
      <c r="L1338" s="2137" t="s">
        <v>985</v>
      </c>
      <c r="M1338" s="1006">
        <v>1652000</v>
      </c>
      <c r="N1338" s="1006">
        <v>28161179.309894182</v>
      </c>
      <c r="O1338" s="1200">
        <v>15762232.619696297</v>
      </c>
    </row>
    <row r="1339" spans="1:15" ht="15" customHeight="1" x14ac:dyDescent="0.2">
      <c r="A1339" s="1009" t="s">
        <v>362</v>
      </c>
      <c r="B1339" s="1196">
        <v>3</v>
      </c>
      <c r="C1339" s="1196">
        <v>1</v>
      </c>
      <c r="D1339" s="1196">
        <v>0</v>
      </c>
      <c r="E1339" s="1196">
        <v>2</v>
      </c>
      <c r="F1339" s="1196">
        <v>0</v>
      </c>
      <c r="G1339" s="1196">
        <v>0</v>
      </c>
      <c r="H1339" s="1197">
        <v>1</v>
      </c>
      <c r="I1339" s="1197">
        <v>2</v>
      </c>
      <c r="J1339" s="1198">
        <v>9</v>
      </c>
      <c r="K1339" s="1206">
        <v>9</v>
      </c>
      <c r="L1339" s="2137" t="s">
        <v>985</v>
      </c>
      <c r="M1339" s="1006">
        <v>1652000</v>
      </c>
      <c r="N1339" s="1006">
        <v>28161179.309894182</v>
      </c>
      <c r="O1339" s="1200">
        <v>15762232.619696297</v>
      </c>
    </row>
    <row r="1340" spans="1:15" ht="15" customHeight="1" x14ac:dyDescent="0.2">
      <c r="A1340" s="1009" t="s">
        <v>363</v>
      </c>
      <c r="B1340" s="1196">
        <v>26.5</v>
      </c>
      <c r="C1340" s="1196">
        <v>3</v>
      </c>
      <c r="D1340" s="1196">
        <v>0</v>
      </c>
      <c r="E1340" s="1196">
        <v>0</v>
      </c>
      <c r="F1340" s="1196">
        <v>0</v>
      </c>
      <c r="G1340" s="1196">
        <v>15</v>
      </c>
      <c r="H1340" s="1197">
        <v>11.5</v>
      </c>
      <c r="I1340" s="1197">
        <v>29.5</v>
      </c>
      <c r="J1340" s="1198">
        <v>161</v>
      </c>
      <c r="K1340" s="1206">
        <v>14</v>
      </c>
      <c r="L1340" s="2137" t="s">
        <v>985</v>
      </c>
      <c r="M1340" s="1006">
        <v>1652000</v>
      </c>
      <c r="N1340" s="1006">
        <v>28161179.309894182</v>
      </c>
      <c r="O1340" s="1200">
        <v>15762232.619696297</v>
      </c>
    </row>
    <row r="1341" spans="1:15" ht="15" customHeight="1" x14ac:dyDescent="0.2">
      <c r="A1341" s="1009" t="s">
        <v>364</v>
      </c>
      <c r="B1341" s="1196">
        <v>4</v>
      </c>
      <c r="C1341" s="1196">
        <v>3</v>
      </c>
      <c r="D1341" s="1196">
        <v>0</v>
      </c>
      <c r="E1341" s="1196">
        <v>0</v>
      </c>
      <c r="F1341" s="1196">
        <v>0</v>
      </c>
      <c r="G1341" s="1196">
        <v>0</v>
      </c>
      <c r="H1341" s="1197">
        <v>4</v>
      </c>
      <c r="I1341" s="1197">
        <v>7</v>
      </c>
      <c r="J1341" s="1198">
        <v>32</v>
      </c>
      <c r="K1341" s="1206">
        <v>8</v>
      </c>
      <c r="L1341" s="2137" t="s">
        <v>985</v>
      </c>
      <c r="M1341" s="1006">
        <v>1652000</v>
      </c>
      <c r="N1341" s="1006">
        <v>28161179.309894182</v>
      </c>
      <c r="O1341" s="1200">
        <v>15762232.619696297</v>
      </c>
    </row>
    <row r="1342" spans="1:15" ht="15" customHeight="1" x14ac:dyDescent="0.2">
      <c r="A1342" s="1009" t="s">
        <v>934</v>
      </c>
      <c r="B1342" s="1196">
        <v>2</v>
      </c>
      <c r="C1342" s="1196">
        <v>0</v>
      </c>
      <c r="D1342" s="1196">
        <v>0</v>
      </c>
      <c r="E1342" s="1196">
        <v>0</v>
      </c>
      <c r="F1342" s="1196">
        <v>0</v>
      </c>
      <c r="G1342" s="1196">
        <v>0</v>
      </c>
      <c r="H1342" s="1197">
        <v>2</v>
      </c>
      <c r="I1342" s="1197">
        <v>2</v>
      </c>
      <c r="J1342" s="1198">
        <v>14</v>
      </c>
      <c r="K1342" s="1206">
        <v>7</v>
      </c>
      <c r="L1342" s="2137" t="s">
        <v>985</v>
      </c>
      <c r="M1342" s="1006">
        <v>1652000</v>
      </c>
      <c r="N1342" s="1006">
        <v>28161179.309894182</v>
      </c>
      <c r="O1342" s="1200">
        <v>15762232.619696297</v>
      </c>
    </row>
    <row r="1343" spans="1:15" ht="15" customHeight="1" x14ac:dyDescent="0.2">
      <c r="A1343" s="1009" t="s">
        <v>366</v>
      </c>
      <c r="B1343" s="1196">
        <v>0</v>
      </c>
      <c r="C1343" s="1196">
        <v>0</v>
      </c>
      <c r="D1343" s="1196">
        <v>0</v>
      </c>
      <c r="E1343" s="1196">
        <v>0</v>
      </c>
      <c r="F1343" s="1196">
        <v>0</v>
      </c>
      <c r="G1343" s="1196">
        <v>0</v>
      </c>
      <c r="H1343" s="1197">
        <v>0</v>
      </c>
      <c r="I1343" s="1197">
        <v>0</v>
      </c>
      <c r="J1343" s="1198">
        <v>0</v>
      </c>
      <c r="K1343" s="1206">
        <v>0</v>
      </c>
      <c r="L1343" s="1199"/>
      <c r="M1343" s="1006"/>
      <c r="N1343" s="1006"/>
      <c r="O1343" s="1200"/>
    </row>
    <row r="1344" spans="1:15" ht="15" customHeight="1" x14ac:dyDescent="0.2">
      <c r="A1344" s="1009" t="s">
        <v>935</v>
      </c>
      <c r="B1344" s="1196">
        <v>10</v>
      </c>
      <c r="C1344" s="1196">
        <v>10</v>
      </c>
      <c r="D1344" s="1196">
        <v>4</v>
      </c>
      <c r="E1344" s="1196">
        <v>0</v>
      </c>
      <c r="F1344" s="1196">
        <v>0</v>
      </c>
      <c r="G1344" s="1196">
        <v>4</v>
      </c>
      <c r="H1344" s="1197">
        <v>2</v>
      </c>
      <c r="I1344" s="1197">
        <v>20</v>
      </c>
      <c r="J1344" s="1198">
        <v>20</v>
      </c>
      <c r="K1344" s="1206">
        <v>10</v>
      </c>
      <c r="L1344" s="2137" t="s">
        <v>985</v>
      </c>
      <c r="M1344" s="1006">
        <v>1652000</v>
      </c>
      <c r="N1344" s="1006">
        <v>28161179.309894182</v>
      </c>
      <c r="O1344" s="1200">
        <v>15762232.619696297</v>
      </c>
    </row>
    <row r="1345" spans="1:15" ht="15" customHeight="1" x14ac:dyDescent="0.2">
      <c r="A1345" s="1009" t="s">
        <v>368</v>
      </c>
      <c r="B1345" s="1196">
        <v>94.6</v>
      </c>
      <c r="C1345" s="1196">
        <v>6</v>
      </c>
      <c r="D1345" s="1196">
        <v>10</v>
      </c>
      <c r="E1345" s="1196">
        <v>0</v>
      </c>
      <c r="F1345" s="1196">
        <v>0</v>
      </c>
      <c r="G1345" s="1196">
        <v>15</v>
      </c>
      <c r="H1345" s="1197">
        <v>69.599999999999994</v>
      </c>
      <c r="I1345" s="1197">
        <v>100.6</v>
      </c>
      <c r="J1345" s="1198">
        <v>835.19999999999993</v>
      </c>
      <c r="K1345" s="1206">
        <v>12</v>
      </c>
      <c r="L1345" s="2137" t="s">
        <v>985</v>
      </c>
      <c r="M1345" s="1006">
        <v>1652000</v>
      </c>
      <c r="N1345" s="1006">
        <v>28161179.309894182</v>
      </c>
      <c r="O1345" s="1200">
        <v>15762232.619696297</v>
      </c>
    </row>
    <row r="1346" spans="1:15" ht="15" customHeight="1" x14ac:dyDescent="0.2">
      <c r="A1346" s="1009" t="s">
        <v>369</v>
      </c>
      <c r="B1346" s="1196">
        <v>0</v>
      </c>
      <c r="C1346" s="1196">
        <v>0</v>
      </c>
      <c r="D1346" s="1196">
        <v>0</v>
      </c>
      <c r="E1346" s="1196">
        <v>0</v>
      </c>
      <c r="F1346" s="1196">
        <v>0</v>
      </c>
      <c r="G1346" s="1196">
        <v>0</v>
      </c>
      <c r="H1346" s="1197">
        <v>0</v>
      </c>
      <c r="I1346" s="1197">
        <v>0</v>
      </c>
      <c r="J1346" s="1198">
        <v>0</v>
      </c>
      <c r="K1346" s="1206">
        <v>0</v>
      </c>
      <c r="L1346" s="1199"/>
      <c r="M1346" s="1006"/>
      <c r="N1346" s="1006"/>
      <c r="O1346" s="1200"/>
    </row>
    <row r="1347" spans="1:15" ht="15" customHeight="1" x14ac:dyDescent="0.2">
      <c r="A1347" s="1009" t="s">
        <v>936</v>
      </c>
      <c r="B1347" s="1196">
        <v>10</v>
      </c>
      <c r="C1347" s="1196">
        <v>0</v>
      </c>
      <c r="D1347" s="1196">
        <v>0</v>
      </c>
      <c r="E1347" s="1196">
        <v>6</v>
      </c>
      <c r="F1347" s="1196">
        <v>0</v>
      </c>
      <c r="G1347" s="1196">
        <v>4</v>
      </c>
      <c r="H1347" s="1197">
        <v>0</v>
      </c>
      <c r="I1347" s="1197">
        <v>4</v>
      </c>
      <c r="J1347" s="1198">
        <v>0</v>
      </c>
      <c r="K1347" s="1206">
        <v>14</v>
      </c>
      <c r="L1347" s="2137" t="s">
        <v>985</v>
      </c>
      <c r="M1347" s="1006">
        <v>1652000</v>
      </c>
      <c r="N1347" s="1006">
        <v>28161179.309894182</v>
      </c>
      <c r="O1347" s="1200">
        <v>15762232.619696297</v>
      </c>
    </row>
    <row r="1348" spans="1:15" ht="15" customHeight="1" x14ac:dyDescent="0.2">
      <c r="A1348" s="1009" t="s">
        <v>371</v>
      </c>
      <c r="B1348" s="1196">
        <v>0</v>
      </c>
      <c r="C1348" s="1196">
        <v>0</v>
      </c>
      <c r="D1348" s="1196">
        <v>0</v>
      </c>
      <c r="E1348" s="1196">
        <v>0</v>
      </c>
      <c r="F1348" s="1196">
        <v>0</v>
      </c>
      <c r="G1348" s="1196">
        <v>0</v>
      </c>
      <c r="H1348" s="1197">
        <v>0</v>
      </c>
      <c r="I1348" s="1197">
        <v>0</v>
      </c>
      <c r="J1348" s="1198">
        <v>0</v>
      </c>
      <c r="K1348" s="1206">
        <v>0</v>
      </c>
      <c r="L1348" s="1199"/>
      <c r="M1348" s="1006"/>
      <c r="N1348" s="1588"/>
      <c r="O1348" s="1589"/>
    </row>
    <row r="1349" spans="1:15" ht="15" customHeight="1" x14ac:dyDescent="0.2">
      <c r="A1349" s="1009" t="s">
        <v>372</v>
      </c>
      <c r="B1349" s="1196">
        <v>0</v>
      </c>
      <c r="C1349" s="1196">
        <v>0</v>
      </c>
      <c r="D1349" s="1196">
        <v>0</v>
      </c>
      <c r="E1349" s="1196">
        <v>0</v>
      </c>
      <c r="F1349" s="1196">
        <v>0</v>
      </c>
      <c r="G1349" s="1196">
        <v>0</v>
      </c>
      <c r="H1349" s="1197">
        <v>0</v>
      </c>
      <c r="I1349" s="1197">
        <v>0</v>
      </c>
      <c r="J1349" s="1198">
        <v>0</v>
      </c>
      <c r="K1349" s="1206">
        <v>0</v>
      </c>
      <c r="L1349" s="2137"/>
      <c r="M1349" s="1006"/>
      <c r="N1349" s="1006"/>
      <c r="O1349" s="1200"/>
    </row>
    <row r="1350" spans="1:15" ht="15" customHeight="1" x14ac:dyDescent="0.2">
      <c r="A1350" s="1009" t="s">
        <v>373</v>
      </c>
      <c r="B1350" s="1003">
        <v>2</v>
      </c>
      <c r="C1350" s="1196">
        <v>0</v>
      </c>
      <c r="D1350" s="1196">
        <v>0</v>
      </c>
      <c r="E1350" s="1196">
        <v>0</v>
      </c>
      <c r="F1350" s="1196">
        <v>0</v>
      </c>
      <c r="G1350" s="1196">
        <v>0</v>
      </c>
      <c r="H1350" s="1197">
        <v>2</v>
      </c>
      <c r="I1350" s="1197">
        <v>2</v>
      </c>
      <c r="J1350" s="1198">
        <v>16</v>
      </c>
      <c r="K1350" s="1206">
        <v>8</v>
      </c>
      <c r="L1350" s="2137" t="s">
        <v>985</v>
      </c>
      <c r="M1350" s="1006">
        <v>1652000</v>
      </c>
      <c r="N1350" s="1006">
        <v>28161179.309894182</v>
      </c>
      <c r="O1350" s="1200">
        <v>15762232.619696297</v>
      </c>
    </row>
    <row r="1351" spans="1:15" ht="15" customHeight="1" x14ac:dyDescent="0.2">
      <c r="A1351" s="459" t="s">
        <v>937</v>
      </c>
      <c r="B1351" s="1049">
        <v>14.7</v>
      </c>
      <c r="C1351" s="1049">
        <v>3</v>
      </c>
      <c r="D1351" s="1049">
        <v>0</v>
      </c>
      <c r="E1351" s="1049">
        <v>0</v>
      </c>
      <c r="F1351" s="1049">
        <v>0</v>
      </c>
      <c r="G1351" s="1049">
        <v>3</v>
      </c>
      <c r="H1351" s="1049">
        <v>11.7</v>
      </c>
      <c r="I1351" s="1049">
        <v>17.7</v>
      </c>
      <c r="J1351" s="1201">
        <v>111.1</v>
      </c>
      <c r="K1351" s="1186">
        <v>9.4957264957264957</v>
      </c>
      <c r="L1351" s="1203"/>
      <c r="M1351" s="1043"/>
      <c r="N1351" s="460"/>
      <c r="O1351" s="461"/>
    </row>
    <row r="1352" spans="1:15" ht="15" customHeight="1" x14ac:dyDescent="0.2">
      <c r="A1352" s="1009" t="s">
        <v>375</v>
      </c>
      <c r="B1352" s="1552">
        <v>9.6999999999999993</v>
      </c>
      <c r="C1352" s="1196">
        <v>1</v>
      </c>
      <c r="D1352" s="1196">
        <v>0</v>
      </c>
      <c r="E1352" s="1196">
        <v>0</v>
      </c>
      <c r="F1352" s="1196">
        <v>0</v>
      </c>
      <c r="G1352" s="1196">
        <v>2</v>
      </c>
      <c r="H1352" s="1197">
        <v>7.6999999999999993</v>
      </c>
      <c r="I1352" s="1197">
        <v>10.7</v>
      </c>
      <c r="J1352" s="1198">
        <v>77</v>
      </c>
      <c r="K1352" s="1206">
        <v>10</v>
      </c>
      <c r="L1352" s="2137" t="s">
        <v>985</v>
      </c>
      <c r="M1352" s="1006">
        <v>1652000</v>
      </c>
      <c r="N1352" s="1006">
        <v>28161179.309894182</v>
      </c>
      <c r="O1352" s="1200">
        <v>15762232.619696297</v>
      </c>
    </row>
    <row r="1353" spans="1:15" ht="15" customHeight="1" x14ac:dyDescent="0.2">
      <c r="A1353" s="1009" t="s">
        <v>376</v>
      </c>
      <c r="B1353" s="1552">
        <v>0</v>
      </c>
      <c r="C1353" s="1196">
        <v>0</v>
      </c>
      <c r="D1353" s="1196">
        <v>0</v>
      </c>
      <c r="E1353" s="1196">
        <v>0</v>
      </c>
      <c r="F1353" s="1196">
        <v>0</v>
      </c>
      <c r="G1353" s="1196">
        <v>0</v>
      </c>
      <c r="H1353" s="1197">
        <v>0</v>
      </c>
      <c r="I1353" s="1197">
        <v>0</v>
      </c>
      <c r="J1353" s="1198">
        <v>0</v>
      </c>
      <c r="K1353" s="1206">
        <v>0</v>
      </c>
      <c r="L1353" s="1199"/>
      <c r="M1353" s="1006"/>
      <c r="N1353" s="1588"/>
      <c r="O1353" s="1589"/>
    </row>
    <row r="1354" spans="1:15" ht="15" customHeight="1" x14ac:dyDescent="0.2">
      <c r="A1354" s="1009" t="s">
        <v>377</v>
      </c>
      <c r="B1354" s="1552">
        <v>2</v>
      </c>
      <c r="C1354" s="1196">
        <v>1</v>
      </c>
      <c r="D1354" s="1196">
        <v>0</v>
      </c>
      <c r="E1354" s="1196">
        <v>0</v>
      </c>
      <c r="F1354" s="1196">
        <v>0</v>
      </c>
      <c r="G1354" s="1196">
        <v>1</v>
      </c>
      <c r="H1354" s="1197">
        <v>1</v>
      </c>
      <c r="I1354" s="1197">
        <v>3</v>
      </c>
      <c r="J1354" s="1198">
        <v>4</v>
      </c>
      <c r="K1354" s="1206">
        <v>4</v>
      </c>
      <c r="L1354" s="2137" t="s">
        <v>985</v>
      </c>
      <c r="M1354" s="1006">
        <v>1652000</v>
      </c>
      <c r="N1354" s="1006">
        <v>28161179.309894182</v>
      </c>
      <c r="O1354" s="1200">
        <v>15762232.619696297</v>
      </c>
    </row>
    <row r="1355" spans="1:15" ht="15" customHeight="1" x14ac:dyDescent="0.2">
      <c r="A1355" s="1009" t="s">
        <v>378</v>
      </c>
      <c r="B1355" s="1552">
        <v>1</v>
      </c>
      <c r="C1355" s="1196">
        <v>1</v>
      </c>
      <c r="D1355" s="1196">
        <v>0</v>
      </c>
      <c r="E1355" s="1196">
        <v>0</v>
      </c>
      <c r="F1355" s="1196">
        <v>0</v>
      </c>
      <c r="G1355" s="1196">
        <v>0</v>
      </c>
      <c r="H1355" s="1197">
        <v>1</v>
      </c>
      <c r="I1355" s="1197">
        <v>2</v>
      </c>
      <c r="J1355" s="1198">
        <v>12.1</v>
      </c>
      <c r="K1355" s="1206">
        <v>12.1</v>
      </c>
      <c r="L1355" s="2137" t="s">
        <v>985</v>
      </c>
      <c r="M1355" s="1006">
        <v>1652000</v>
      </c>
      <c r="N1355" s="1006">
        <v>28161179.309894182</v>
      </c>
      <c r="O1355" s="1200">
        <v>15762232.619696297</v>
      </c>
    </row>
    <row r="1356" spans="1:15" ht="15" customHeight="1" x14ac:dyDescent="0.2">
      <c r="A1356" s="1009" t="s">
        <v>379</v>
      </c>
      <c r="B1356" s="1552">
        <v>2</v>
      </c>
      <c r="C1356" s="1196">
        <v>0</v>
      </c>
      <c r="D1356" s="1196">
        <v>0</v>
      </c>
      <c r="E1356" s="1196">
        <v>0</v>
      </c>
      <c r="F1356" s="1196">
        <v>0</v>
      </c>
      <c r="G1356" s="1196">
        <v>0</v>
      </c>
      <c r="H1356" s="1197">
        <v>2</v>
      </c>
      <c r="I1356" s="1197">
        <v>2</v>
      </c>
      <c r="J1356" s="1198">
        <v>18</v>
      </c>
      <c r="K1356" s="1206">
        <v>9</v>
      </c>
      <c r="L1356" s="2137" t="s">
        <v>985</v>
      </c>
      <c r="M1356" s="1006">
        <v>1652000</v>
      </c>
      <c r="N1356" s="1006">
        <v>28161179.309894182</v>
      </c>
      <c r="O1356" s="1200">
        <v>15762232.619696297</v>
      </c>
    </row>
    <row r="1357" spans="1:15" ht="15" customHeight="1" x14ac:dyDescent="0.2">
      <c r="A1357" s="1205" t="s">
        <v>380</v>
      </c>
      <c r="B1357" s="1049">
        <v>661.2</v>
      </c>
      <c r="C1357" s="1049">
        <v>116</v>
      </c>
      <c r="D1357" s="1049">
        <v>1.3</v>
      </c>
      <c r="E1357" s="1049">
        <v>0.2</v>
      </c>
      <c r="F1357" s="1049">
        <v>0</v>
      </c>
      <c r="G1357" s="1049">
        <v>23.7</v>
      </c>
      <c r="H1357" s="1049">
        <v>636</v>
      </c>
      <c r="I1357" s="1049">
        <v>777</v>
      </c>
      <c r="J1357" s="1201">
        <v>7355.0499999999993</v>
      </c>
      <c r="K1357" s="1186">
        <v>11.564544025157231</v>
      </c>
      <c r="L1357" s="1203"/>
      <c r="M1357" s="1043"/>
      <c r="N1357" s="460"/>
      <c r="O1357" s="461"/>
    </row>
    <row r="1358" spans="1:15" ht="15" customHeight="1" x14ac:dyDescent="0.2">
      <c r="A1358" s="1009" t="s">
        <v>381</v>
      </c>
      <c r="B1358" s="1196">
        <v>43.5</v>
      </c>
      <c r="C1358" s="1196">
        <v>5</v>
      </c>
      <c r="D1358" s="1196">
        <v>1</v>
      </c>
      <c r="E1358" s="1196">
        <v>0</v>
      </c>
      <c r="F1358" s="1196">
        <v>0</v>
      </c>
      <c r="G1358" s="1196">
        <v>1</v>
      </c>
      <c r="H1358" s="1197">
        <v>41.5</v>
      </c>
      <c r="I1358" s="1197">
        <v>48.5</v>
      </c>
      <c r="J1358" s="1198">
        <v>415</v>
      </c>
      <c r="K1358" s="1206">
        <v>10</v>
      </c>
      <c r="L1358" s="2137" t="s">
        <v>985</v>
      </c>
      <c r="M1358" s="1006">
        <v>1652000</v>
      </c>
      <c r="N1358" s="1006">
        <v>28161179.309894182</v>
      </c>
      <c r="O1358" s="1200">
        <v>15762232.619696297</v>
      </c>
    </row>
    <row r="1359" spans="1:15" ht="15" customHeight="1" x14ac:dyDescent="0.2">
      <c r="A1359" s="1009" t="s">
        <v>382</v>
      </c>
      <c r="B1359" s="1196">
        <v>2</v>
      </c>
      <c r="C1359" s="1196">
        <v>2</v>
      </c>
      <c r="D1359" s="1196">
        <v>0.3</v>
      </c>
      <c r="E1359" s="1196">
        <v>0.2</v>
      </c>
      <c r="F1359" s="1196">
        <v>0</v>
      </c>
      <c r="G1359" s="1196">
        <v>0</v>
      </c>
      <c r="H1359" s="1197">
        <v>1.4999999999999998</v>
      </c>
      <c r="I1359" s="1197">
        <v>3.8</v>
      </c>
      <c r="J1359" s="1198">
        <v>14.999999999999998</v>
      </c>
      <c r="K1359" s="1206">
        <v>10</v>
      </c>
      <c r="L1359" s="2137" t="s">
        <v>985</v>
      </c>
      <c r="M1359" s="1006">
        <v>1652000</v>
      </c>
      <c r="N1359" s="1006">
        <v>28161179.309894182</v>
      </c>
      <c r="O1359" s="1200">
        <v>15762232.619696297</v>
      </c>
    </row>
    <row r="1360" spans="1:15" ht="15" customHeight="1" x14ac:dyDescent="0.2">
      <c r="A1360" s="1009" t="s">
        <v>383</v>
      </c>
      <c r="B1360" s="1196">
        <v>205</v>
      </c>
      <c r="C1360" s="1196">
        <v>85</v>
      </c>
      <c r="D1360" s="1196">
        <v>0</v>
      </c>
      <c r="E1360" s="1196">
        <v>0</v>
      </c>
      <c r="F1360" s="1196">
        <v>0</v>
      </c>
      <c r="G1360" s="1196">
        <v>4</v>
      </c>
      <c r="H1360" s="1197">
        <v>201</v>
      </c>
      <c r="I1360" s="1197">
        <v>290</v>
      </c>
      <c r="J1360" s="1198">
        <v>2412</v>
      </c>
      <c r="K1360" s="1206">
        <v>12</v>
      </c>
      <c r="L1360" s="2137" t="s">
        <v>985</v>
      </c>
      <c r="M1360" s="1006">
        <v>1652000</v>
      </c>
      <c r="N1360" s="1006">
        <v>28161179.309894182</v>
      </c>
      <c r="O1360" s="1200">
        <v>15762232.619696297</v>
      </c>
    </row>
    <row r="1361" spans="1:15" ht="15" customHeight="1" x14ac:dyDescent="0.2">
      <c r="A1361" s="1009" t="s">
        <v>384</v>
      </c>
      <c r="B1361" s="1196">
        <v>50</v>
      </c>
      <c r="C1361" s="1196">
        <v>10</v>
      </c>
      <c r="D1361" s="1196">
        <v>0</v>
      </c>
      <c r="E1361" s="1196">
        <v>0</v>
      </c>
      <c r="F1361" s="1196">
        <v>0</v>
      </c>
      <c r="G1361" s="1196">
        <v>12</v>
      </c>
      <c r="H1361" s="1197">
        <v>38</v>
      </c>
      <c r="I1361" s="1197">
        <v>60</v>
      </c>
      <c r="J1361" s="1198">
        <v>342</v>
      </c>
      <c r="K1361" s="1206">
        <v>9</v>
      </c>
      <c r="L1361" s="2137" t="s">
        <v>985</v>
      </c>
      <c r="M1361" s="1006">
        <v>1652000</v>
      </c>
      <c r="N1361" s="1006">
        <v>28161179.309894182</v>
      </c>
      <c r="O1361" s="1200">
        <v>15762232.619696297</v>
      </c>
    </row>
    <row r="1362" spans="1:15" ht="15" customHeight="1" x14ac:dyDescent="0.2">
      <c r="A1362" s="1009" t="s">
        <v>385</v>
      </c>
      <c r="B1362" s="1196">
        <v>35</v>
      </c>
      <c r="C1362" s="1196">
        <v>0</v>
      </c>
      <c r="D1362" s="1196">
        <v>0</v>
      </c>
      <c r="E1362" s="1196">
        <v>0</v>
      </c>
      <c r="F1362" s="1196">
        <v>0</v>
      </c>
      <c r="G1362" s="1196">
        <v>0</v>
      </c>
      <c r="H1362" s="1197">
        <v>35</v>
      </c>
      <c r="I1362" s="1197">
        <v>35</v>
      </c>
      <c r="J1362" s="1198">
        <v>350</v>
      </c>
      <c r="K1362" s="1206">
        <v>10</v>
      </c>
      <c r="L1362" s="2137" t="s">
        <v>985</v>
      </c>
      <c r="M1362" s="1006">
        <v>1652000</v>
      </c>
      <c r="N1362" s="1006">
        <v>28161179.309894182</v>
      </c>
      <c r="O1362" s="1200">
        <v>15762232.619696297</v>
      </c>
    </row>
    <row r="1363" spans="1:15" ht="15" customHeight="1" x14ac:dyDescent="0.2">
      <c r="A1363" s="1009" t="s">
        <v>386</v>
      </c>
      <c r="B1363" s="1196">
        <v>12.5</v>
      </c>
      <c r="C1363" s="1196">
        <v>4</v>
      </c>
      <c r="D1363" s="1196">
        <v>0</v>
      </c>
      <c r="E1363" s="1196">
        <v>0</v>
      </c>
      <c r="F1363" s="1196">
        <v>0</v>
      </c>
      <c r="G1363" s="1196">
        <v>4</v>
      </c>
      <c r="H1363" s="1197">
        <v>8.5</v>
      </c>
      <c r="I1363" s="1197">
        <v>16.5</v>
      </c>
      <c r="J1363" s="1198">
        <v>72.25</v>
      </c>
      <c r="K1363" s="1206">
        <v>8.5</v>
      </c>
      <c r="L1363" s="2137" t="s">
        <v>985</v>
      </c>
      <c r="M1363" s="1006">
        <v>1652000</v>
      </c>
      <c r="N1363" s="1006">
        <v>28161179.309894182</v>
      </c>
      <c r="O1363" s="1200">
        <v>15762232.619696297</v>
      </c>
    </row>
    <row r="1364" spans="1:15" ht="15" customHeight="1" x14ac:dyDescent="0.2">
      <c r="A1364" s="1009" t="s">
        <v>387</v>
      </c>
      <c r="B1364" s="1196">
        <v>7.5</v>
      </c>
      <c r="C1364" s="1196">
        <v>0</v>
      </c>
      <c r="D1364" s="1196">
        <v>0</v>
      </c>
      <c r="E1364" s="1196">
        <v>0</v>
      </c>
      <c r="F1364" s="1196">
        <v>0</v>
      </c>
      <c r="G1364" s="1196">
        <v>0</v>
      </c>
      <c r="H1364" s="1197">
        <v>7.5</v>
      </c>
      <c r="I1364" s="1197">
        <v>7.5</v>
      </c>
      <c r="J1364" s="1198">
        <v>82.5</v>
      </c>
      <c r="K1364" s="1206">
        <v>11</v>
      </c>
      <c r="L1364" s="2137" t="s">
        <v>985</v>
      </c>
      <c r="M1364" s="1006">
        <v>1652000</v>
      </c>
      <c r="N1364" s="1006">
        <v>28161179.309894182</v>
      </c>
      <c r="O1364" s="1200">
        <v>15762232.619696297</v>
      </c>
    </row>
    <row r="1365" spans="1:15" ht="15" customHeight="1" x14ac:dyDescent="0.2">
      <c r="A1365" s="1009" t="s">
        <v>388</v>
      </c>
      <c r="B1365" s="1196">
        <v>305.7</v>
      </c>
      <c r="C1365" s="1196">
        <v>10</v>
      </c>
      <c r="D1365" s="1196">
        <v>0</v>
      </c>
      <c r="E1365" s="1196">
        <v>0</v>
      </c>
      <c r="F1365" s="1196">
        <v>0</v>
      </c>
      <c r="G1365" s="1196">
        <v>2.7</v>
      </c>
      <c r="H1365" s="1197">
        <v>303</v>
      </c>
      <c r="I1365" s="1197">
        <v>315.7</v>
      </c>
      <c r="J1365" s="1198">
        <v>3666.2999999999997</v>
      </c>
      <c r="K1365" s="1206">
        <v>12.1</v>
      </c>
      <c r="L1365" s="2137" t="s">
        <v>985</v>
      </c>
      <c r="M1365" s="1006">
        <v>1652000</v>
      </c>
      <c r="N1365" s="1006">
        <v>28161179.309894182</v>
      </c>
      <c r="O1365" s="1200">
        <v>15762232.619696297</v>
      </c>
    </row>
    <row r="1366" spans="1:15" ht="15" customHeight="1" x14ac:dyDescent="0.2">
      <c r="A1366" s="1205" t="s">
        <v>389</v>
      </c>
      <c r="B1366" s="1049">
        <v>37.5</v>
      </c>
      <c r="C1366" s="1049">
        <v>14.5</v>
      </c>
      <c r="D1366" s="1049">
        <v>0</v>
      </c>
      <c r="E1366" s="1049">
        <v>1</v>
      </c>
      <c r="F1366" s="1049">
        <v>3.5</v>
      </c>
      <c r="G1366" s="1049">
        <v>8</v>
      </c>
      <c r="H1366" s="1049">
        <v>25</v>
      </c>
      <c r="I1366" s="1049">
        <v>47.5</v>
      </c>
      <c r="J1366" s="1201">
        <v>262</v>
      </c>
      <c r="K1366" s="1186">
        <v>10.48</v>
      </c>
      <c r="L1366" s="1203"/>
      <c r="M1366" s="1043"/>
      <c r="N1366" s="460"/>
      <c r="O1366" s="461"/>
    </row>
    <row r="1367" spans="1:15" ht="15" customHeight="1" x14ac:dyDescent="0.2">
      <c r="A1367" s="1009" t="s">
        <v>390</v>
      </c>
      <c r="B1367" s="1004">
        <v>9</v>
      </c>
      <c r="C1367" s="1196">
        <v>0</v>
      </c>
      <c r="D1367" s="1196">
        <v>0</v>
      </c>
      <c r="E1367" s="1196">
        <v>0</v>
      </c>
      <c r="F1367" s="1196">
        <v>0</v>
      </c>
      <c r="G1367" s="1196">
        <v>0</v>
      </c>
      <c r="H1367" s="1197">
        <v>9</v>
      </c>
      <c r="I1367" s="1197">
        <v>9</v>
      </c>
      <c r="J1367" s="1198">
        <v>81</v>
      </c>
      <c r="K1367" s="1206">
        <v>9</v>
      </c>
      <c r="L1367" s="2137" t="s">
        <v>985</v>
      </c>
      <c r="M1367" s="1006">
        <v>1652000</v>
      </c>
      <c r="N1367" s="1006">
        <v>28161179.309894182</v>
      </c>
      <c r="O1367" s="1200">
        <v>15762232.619696297</v>
      </c>
    </row>
    <row r="1368" spans="1:15" ht="15" customHeight="1" x14ac:dyDescent="0.2">
      <c r="A1368" s="1009" t="s">
        <v>391</v>
      </c>
      <c r="B1368" s="1004">
        <v>0</v>
      </c>
      <c r="C1368" s="1196">
        <v>5</v>
      </c>
      <c r="D1368" s="1196">
        <v>0</v>
      </c>
      <c r="E1368" s="1196">
        <v>0</v>
      </c>
      <c r="F1368" s="1196">
        <v>0</v>
      </c>
      <c r="G1368" s="1196">
        <v>0</v>
      </c>
      <c r="H1368" s="1197">
        <v>0</v>
      </c>
      <c r="I1368" s="1197">
        <v>5</v>
      </c>
      <c r="J1368" s="1198">
        <v>0</v>
      </c>
      <c r="K1368" s="1206">
        <v>0</v>
      </c>
      <c r="L1368" s="1199"/>
      <c r="M1368" s="1006"/>
      <c r="N1368" s="1006">
        <v>28161179.309894182</v>
      </c>
      <c r="O1368" s="1589"/>
    </row>
    <row r="1369" spans="1:15" ht="15" customHeight="1" x14ac:dyDescent="0.2">
      <c r="A1369" s="1009" t="s">
        <v>392</v>
      </c>
      <c r="B1369" s="1004">
        <v>11</v>
      </c>
      <c r="C1369" s="1196">
        <v>1</v>
      </c>
      <c r="D1369" s="1196">
        <v>0</v>
      </c>
      <c r="E1369" s="1196">
        <v>0</v>
      </c>
      <c r="F1369" s="1196">
        <v>0</v>
      </c>
      <c r="G1369" s="1196">
        <v>3</v>
      </c>
      <c r="H1369" s="1197">
        <v>8</v>
      </c>
      <c r="I1369" s="1197">
        <v>12</v>
      </c>
      <c r="J1369" s="1198">
        <v>88</v>
      </c>
      <c r="K1369" s="1206">
        <v>11</v>
      </c>
      <c r="L1369" s="2137" t="s">
        <v>985</v>
      </c>
      <c r="M1369" s="1006">
        <v>1652000</v>
      </c>
      <c r="N1369" s="1006">
        <v>28161179.309894182</v>
      </c>
      <c r="O1369" s="1200">
        <v>15762232.619696297</v>
      </c>
    </row>
    <row r="1370" spans="1:15" ht="15" customHeight="1" x14ac:dyDescent="0.2">
      <c r="A1370" s="1009" t="s">
        <v>393</v>
      </c>
      <c r="B1370" s="1004">
        <v>0</v>
      </c>
      <c r="C1370" s="1196">
        <v>0</v>
      </c>
      <c r="D1370" s="1196">
        <v>0</v>
      </c>
      <c r="E1370" s="1196">
        <v>0</v>
      </c>
      <c r="F1370" s="1196">
        <v>0</v>
      </c>
      <c r="G1370" s="1196">
        <v>0</v>
      </c>
      <c r="H1370" s="1197">
        <v>0</v>
      </c>
      <c r="I1370" s="1197">
        <v>0</v>
      </c>
      <c r="J1370" s="1198">
        <v>0</v>
      </c>
      <c r="K1370" s="1206">
        <v>0</v>
      </c>
      <c r="L1370" s="1199"/>
      <c r="M1370" s="1006"/>
      <c r="N1370" s="1006"/>
      <c r="O1370" s="1200"/>
    </row>
    <row r="1371" spans="1:15" ht="15" customHeight="1" x14ac:dyDescent="0.2">
      <c r="A1371" s="1009" t="s">
        <v>394</v>
      </c>
      <c r="B1371" s="1004">
        <v>3.5</v>
      </c>
      <c r="C1371" s="1196">
        <v>1</v>
      </c>
      <c r="D1371" s="1196">
        <v>0</v>
      </c>
      <c r="E1371" s="1196">
        <v>0</v>
      </c>
      <c r="F1371" s="1196">
        <v>1.5</v>
      </c>
      <c r="G1371" s="1196">
        <v>1</v>
      </c>
      <c r="H1371" s="1197">
        <v>1</v>
      </c>
      <c r="I1371" s="1197">
        <v>3</v>
      </c>
      <c r="J1371" s="1198">
        <v>6</v>
      </c>
      <c r="K1371" s="1206">
        <v>6</v>
      </c>
      <c r="L1371" s="2137" t="s">
        <v>985</v>
      </c>
      <c r="M1371" s="1006">
        <v>1652000</v>
      </c>
      <c r="N1371" s="1006">
        <v>28161179.309894182</v>
      </c>
      <c r="O1371" s="1200">
        <v>15762232.619696297</v>
      </c>
    </row>
    <row r="1372" spans="1:15" ht="15" customHeight="1" x14ac:dyDescent="0.2">
      <c r="A1372" s="1009" t="s">
        <v>395</v>
      </c>
      <c r="B1372" s="1004">
        <v>0</v>
      </c>
      <c r="C1372" s="1196">
        <v>0</v>
      </c>
      <c r="D1372" s="1196">
        <v>0</v>
      </c>
      <c r="E1372" s="1196">
        <v>0</v>
      </c>
      <c r="F1372" s="1196">
        <v>0</v>
      </c>
      <c r="G1372" s="1196">
        <v>0</v>
      </c>
      <c r="H1372" s="1197">
        <v>0</v>
      </c>
      <c r="I1372" s="1197">
        <v>0</v>
      </c>
      <c r="J1372" s="1198">
        <v>0</v>
      </c>
      <c r="K1372" s="1206">
        <v>0</v>
      </c>
      <c r="L1372" s="1199"/>
      <c r="M1372" s="1006"/>
      <c r="N1372" s="1588"/>
      <c r="O1372" s="1589"/>
    </row>
    <row r="1373" spans="1:15" ht="15" customHeight="1" x14ac:dyDescent="0.2">
      <c r="A1373" s="1009" t="s">
        <v>396</v>
      </c>
      <c r="B1373" s="1004">
        <v>4.5</v>
      </c>
      <c r="C1373" s="1196">
        <v>5</v>
      </c>
      <c r="D1373" s="1196">
        <v>0</v>
      </c>
      <c r="E1373" s="1196">
        <v>1</v>
      </c>
      <c r="F1373" s="1196">
        <v>2</v>
      </c>
      <c r="G1373" s="1196">
        <v>0</v>
      </c>
      <c r="H1373" s="1197">
        <v>1.5</v>
      </c>
      <c r="I1373" s="1197">
        <v>6.5</v>
      </c>
      <c r="J1373" s="1198">
        <v>21</v>
      </c>
      <c r="K1373" s="1206">
        <v>14</v>
      </c>
      <c r="L1373" s="2137" t="s">
        <v>985</v>
      </c>
      <c r="M1373" s="1006">
        <v>1652000</v>
      </c>
      <c r="N1373" s="1006">
        <v>28161179.309894182</v>
      </c>
      <c r="O1373" s="1200">
        <v>15762232.619696297</v>
      </c>
    </row>
    <row r="1374" spans="1:15" ht="15" customHeight="1" x14ac:dyDescent="0.2">
      <c r="A1374" s="1009" t="s">
        <v>938</v>
      </c>
      <c r="B1374" s="1004">
        <v>0</v>
      </c>
      <c r="C1374" s="1196">
        <v>0</v>
      </c>
      <c r="D1374" s="1196">
        <v>0</v>
      </c>
      <c r="E1374" s="1196">
        <v>0</v>
      </c>
      <c r="F1374" s="1196">
        <v>0</v>
      </c>
      <c r="G1374" s="1196">
        <v>0</v>
      </c>
      <c r="H1374" s="1197">
        <v>0</v>
      </c>
      <c r="I1374" s="1197">
        <v>0</v>
      </c>
      <c r="J1374" s="1198">
        <v>0</v>
      </c>
      <c r="K1374" s="1206">
        <v>0</v>
      </c>
      <c r="L1374" s="1199"/>
      <c r="M1374" s="1006"/>
      <c r="N1374" s="1006"/>
      <c r="O1374" s="1200"/>
    </row>
    <row r="1375" spans="1:15" ht="15" customHeight="1" thickBot="1" x14ac:dyDescent="0.25">
      <c r="A1375" s="1190" t="s">
        <v>398</v>
      </c>
      <c r="B1375" s="1601">
        <v>9.5</v>
      </c>
      <c r="C1375" s="1191">
        <v>2.5</v>
      </c>
      <c r="D1375" s="1191">
        <v>0</v>
      </c>
      <c r="E1375" s="1191">
        <v>0</v>
      </c>
      <c r="F1375" s="1191">
        <v>0</v>
      </c>
      <c r="G1375" s="1191">
        <v>4</v>
      </c>
      <c r="H1375" s="1197">
        <v>5.5</v>
      </c>
      <c r="I1375" s="1197">
        <v>12</v>
      </c>
      <c r="J1375" s="1581">
        <v>66</v>
      </c>
      <c r="K1375" s="1796">
        <v>12</v>
      </c>
      <c r="L1375" s="2137" t="s">
        <v>985</v>
      </c>
      <c r="M1375" s="1006">
        <v>1652000</v>
      </c>
      <c r="N1375" s="1006">
        <v>28161179.309894182</v>
      </c>
      <c r="O1375" s="1200">
        <v>15762232.619696297</v>
      </c>
    </row>
    <row r="1376" spans="1:15" ht="15" customHeight="1" thickBot="1" x14ac:dyDescent="0.25">
      <c r="A1376" s="430" t="s">
        <v>939</v>
      </c>
      <c r="B1376" s="1181">
        <v>886</v>
      </c>
      <c r="C1376" s="1181">
        <v>159</v>
      </c>
      <c r="D1376" s="1181">
        <v>15.3</v>
      </c>
      <c r="E1376" s="1181">
        <v>11.2</v>
      </c>
      <c r="F1376" s="1181">
        <v>3.5</v>
      </c>
      <c r="G1376" s="1181">
        <v>73.7</v>
      </c>
      <c r="H1376" s="1181">
        <v>782.3</v>
      </c>
      <c r="I1376" s="1181">
        <v>1030.3</v>
      </c>
      <c r="J1376" s="1182">
        <v>8938.8499999999985</v>
      </c>
      <c r="K1376" s="1182">
        <v>11.426370957433209</v>
      </c>
      <c r="L1376" s="1580" t="s">
        <v>985</v>
      </c>
      <c r="M1376" s="1184">
        <v>1652000.0000000005</v>
      </c>
      <c r="N1376" s="1184">
        <v>28161179.309894186</v>
      </c>
      <c r="O1376" s="536">
        <v>15762232.619696299</v>
      </c>
    </row>
    <row r="1377" spans="1:15" x14ac:dyDescent="0.2">
      <c r="A1377" s="7" t="s">
        <v>1904</v>
      </c>
      <c r="B1377" s="246"/>
      <c r="C1377" s="246"/>
      <c r="D1377" s="246"/>
      <c r="E1377" s="246"/>
      <c r="F1377" s="246"/>
      <c r="G1377" s="246"/>
      <c r="H1377" s="249"/>
      <c r="I1377" s="249"/>
      <c r="J1377" s="249"/>
      <c r="K1377" s="257"/>
      <c r="L1377" s="258"/>
      <c r="M1377" s="259"/>
      <c r="N1377" s="259"/>
      <c r="O1377" s="259"/>
    </row>
    <row r="1378" spans="1:15" x14ac:dyDescent="0.2">
      <c r="A1378" s="42"/>
      <c r="B1378" s="246"/>
      <c r="C1378" s="246"/>
      <c r="D1378" s="246"/>
      <c r="E1378" s="246"/>
      <c r="F1378" s="246"/>
      <c r="G1378" s="246"/>
      <c r="H1378" s="249"/>
      <c r="I1378" s="249"/>
      <c r="J1378" s="249"/>
      <c r="K1378" s="257"/>
      <c r="L1378" s="258"/>
      <c r="M1378" s="259"/>
      <c r="N1378" s="259"/>
      <c r="O1378" s="259"/>
    </row>
    <row r="1379" spans="1:15" x14ac:dyDescent="0.2">
      <c r="A1379" s="42"/>
      <c r="B1379" s="246"/>
      <c r="C1379" s="246"/>
      <c r="D1379" s="246"/>
      <c r="E1379" s="246"/>
      <c r="F1379" s="246"/>
      <c r="G1379" s="246"/>
      <c r="H1379" s="249"/>
      <c r="I1379" s="249"/>
      <c r="J1379" s="249"/>
      <c r="K1379" s="257"/>
      <c r="L1379" s="258"/>
      <c r="M1379" s="259"/>
      <c r="N1379" s="259"/>
      <c r="O1379" s="259"/>
    </row>
    <row r="1380" spans="1:15" ht="15" x14ac:dyDescent="0.25">
      <c r="A1380" s="3054" t="s">
        <v>1930</v>
      </c>
      <c r="B1380" s="3054"/>
      <c r="C1380" s="3054"/>
      <c r="D1380" s="3054"/>
      <c r="E1380" s="3054"/>
      <c r="F1380" s="3054"/>
      <c r="G1380" s="3054"/>
      <c r="H1380" s="3054"/>
      <c r="I1380" s="3054"/>
      <c r="J1380" s="3054"/>
      <c r="K1380" s="3054"/>
      <c r="L1380" s="3054"/>
      <c r="M1380" s="3054"/>
      <c r="N1380" s="3054"/>
      <c r="O1380" s="3054"/>
    </row>
    <row r="1381" spans="1:15" x14ac:dyDescent="0.2">
      <c r="A1381" s="263"/>
      <c r="B1381" s="263"/>
      <c r="C1381" s="259"/>
      <c r="D1381" s="259"/>
      <c r="E1381" s="259"/>
      <c r="F1381" s="259"/>
      <c r="G1381" s="259"/>
      <c r="H1381" s="257"/>
      <c r="I1381" s="257"/>
      <c r="J1381" s="257"/>
      <c r="K1381" s="257"/>
      <c r="L1381" s="258"/>
      <c r="M1381" s="259"/>
      <c r="N1381" s="259"/>
      <c r="O1381" s="259"/>
    </row>
    <row r="1382" spans="1:15" ht="13.5" thickBot="1" x14ac:dyDescent="0.25">
      <c r="A1382" s="2000" t="s">
        <v>1158</v>
      </c>
      <c r="B1382" s="263"/>
      <c r="C1382" s="259"/>
      <c r="D1382" s="259"/>
      <c r="E1382" s="259"/>
      <c r="F1382" s="259"/>
      <c r="G1382" s="259"/>
      <c r="H1382" s="257"/>
      <c r="I1382" s="257"/>
      <c r="J1382" s="257"/>
      <c r="K1382" s="257"/>
      <c r="L1382" s="258"/>
      <c r="M1382" s="259"/>
      <c r="N1382" s="259"/>
      <c r="O1382" s="259"/>
    </row>
    <row r="1383" spans="1:15" ht="15" customHeight="1" x14ac:dyDescent="0.2">
      <c r="A1383" s="3055" t="s">
        <v>334</v>
      </c>
      <c r="B1383" s="3058" t="s">
        <v>1931</v>
      </c>
      <c r="C1383" s="3059"/>
      <c r="D1383" s="3059"/>
      <c r="E1383" s="3059"/>
      <c r="F1383" s="3059"/>
      <c r="G1383" s="3059"/>
      <c r="H1383" s="3059"/>
      <c r="I1383" s="3059"/>
      <c r="J1383" s="3059"/>
      <c r="K1383" s="3059"/>
      <c r="L1383" s="3059"/>
      <c r="M1383" s="3059"/>
      <c r="N1383" s="3059"/>
      <c r="O1383" s="3060"/>
    </row>
    <row r="1384" spans="1:15" ht="15" customHeight="1" x14ac:dyDescent="0.2">
      <c r="A1384" s="3056"/>
      <c r="B1384" s="3061" t="s">
        <v>198</v>
      </c>
      <c r="C1384" s="3061"/>
      <c r="D1384" s="3061"/>
      <c r="E1384" s="3061"/>
      <c r="F1384" s="3061"/>
      <c r="G1384" s="3061"/>
      <c r="H1384" s="3061"/>
      <c r="I1384" s="3061"/>
      <c r="J1384" s="2319"/>
      <c r="K1384" s="2319" t="s">
        <v>910</v>
      </c>
      <c r="L1384" s="2319"/>
      <c r="M1384" s="1172" t="s">
        <v>443</v>
      </c>
      <c r="N1384" s="1172" t="s">
        <v>916</v>
      </c>
      <c r="O1384" s="1177" t="s">
        <v>916</v>
      </c>
    </row>
    <row r="1385" spans="1:15" ht="15" customHeight="1" x14ac:dyDescent="0.2">
      <c r="A1385" s="3056"/>
      <c r="B1385" s="2319" t="s">
        <v>439</v>
      </c>
      <c r="C1385" s="2319"/>
      <c r="D1385" s="3052" t="s">
        <v>1873</v>
      </c>
      <c r="E1385" s="2319"/>
      <c r="F1385" s="2319"/>
      <c r="G1385" s="2319" t="s">
        <v>917</v>
      </c>
      <c r="H1385" s="2319"/>
      <c r="I1385" s="2319" t="s">
        <v>439</v>
      </c>
      <c r="J1385" s="2350" t="s">
        <v>918</v>
      </c>
      <c r="K1385" s="2350" t="s">
        <v>848</v>
      </c>
      <c r="L1385" s="2350" t="s">
        <v>336</v>
      </c>
      <c r="M1385" s="1173" t="s">
        <v>919</v>
      </c>
      <c r="N1385" s="1173" t="s">
        <v>920</v>
      </c>
      <c r="O1385" s="1178" t="s">
        <v>919</v>
      </c>
    </row>
    <row r="1386" spans="1:15" ht="15" customHeight="1" x14ac:dyDescent="0.2">
      <c r="A1386" s="3056"/>
      <c r="B1386" s="2350" t="s">
        <v>922</v>
      </c>
      <c r="C1386" s="2350" t="s">
        <v>924</v>
      </c>
      <c r="D1386" s="3053"/>
      <c r="E1386" s="2350" t="s">
        <v>873</v>
      </c>
      <c r="F1386" s="2350" t="s">
        <v>923</v>
      </c>
      <c r="G1386" s="2350" t="s">
        <v>925</v>
      </c>
      <c r="H1386" s="2350" t="s">
        <v>842</v>
      </c>
      <c r="I1386" s="2350" t="s">
        <v>841</v>
      </c>
      <c r="J1386" s="2350" t="s">
        <v>926</v>
      </c>
      <c r="K1386" s="2350" t="s">
        <v>927</v>
      </c>
      <c r="L1386" s="2350" t="s">
        <v>342</v>
      </c>
      <c r="M1386" s="1173" t="s">
        <v>928</v>
      </c>
      <c r="N1386" s="1173" t="s">
        <v>929</v>
      </c>
      <c r="O1386" s="1178" t="s">
        <v>930</v>
      </c>
    </row>
    <row r="1387" spans="1:15" ht="15" customHeight="1" thickBot="1" x14ac:dyDescent="0.25">
      <c r="A1387" s="3057"/>
      <c r="B1387" s="1985">
        <v>44196</v>
      </c>
      <c r="C1387" s="2351">
        <v>2021</v>
      </c>
      <c r="D1387" s="2351">
        <v>2021</v>
      </c>
      <c r="E1387" s="2351">
        <v>2021</v>
      </c>
      <c r="F1387" s="2351">
        <v>2021</v>
      </c>
      <c r="G1387" s="2351" t="s">
        <v>931</v>
      </c>
      <c r="H1387" s="1176">
        <v>2021</v>
      </c>
      <c r="I1387" s="1985">
        <v>44561</v>
      </c>
      <c r="J1387" s="1985" t="s">
        <v>1932</v>
      </c>
      <c r="K1387" s="1985" t="s">
        <v>1932</v>
      </c>
      <c r="L1387" s="2351" t="s">
        <v>447</v>
      </c>
      <c r="M1387" s="1175" t="s">
        <v>932</v>
      </c>
      <c r="N1387" s="1175" t="s">
        <v>933</v>
      </c>
      <c r="O1387" s="1179" t="s">
        <v>933</v>
      </c>
    </row>
    <row r="1388" spans="1:15" ht="15" customHeight="1" x14ac:dyDescent="0.2">
      <c r="A1388" s="1185" t="s">
        <v>358</v>
      </c>
      <c r="B1388" s="1180">
        <v>0</v>
      </c>
      <c r="C1388" s="1180">
        <v>0</v>
      </c>
      <c r="D1388" s="1180">
        <v>0</v>
      </c>
      <c r="E1388" s="1180">
        <v>0</v>
      </c>
      <c r="F1388" s="1180">
        <v>0</v>
      </c>
      <c r="G1388" s="1180">
        <v>0</v>
      </c>
      <c r="H1388" s="1180">
        <v>0</v>
      </c>
      <c r="I1388" s="1180">
        <v>0</v>
      </c>
      <c r="J1388" s="1186">
        <v>0</v>
      </c>
      <c r="K1388" s="1187"/>
      <c r="L1388" s="404"/>
      <c r="M1388" s="1188"/>
      <c r="N1388" s="1188"/>
      <c r="O1388" s="1189"/>
    </row>
    <row r="1389" spans="1:15" ht="15" customHeight="1" x14ac:dyDescent="0.2">
      <c r="A1389" s="1009" t="s">
        <v>359</v>
      </c>
      <c r="B1389" s="1003">
        <v>0</v>
      </c>
      <c r="C1389" s="1196"/>
      <c r="D1389" s="1196"/>
      <c r="E1389" s="1196"/>
      <c r="F1389" s="1196"/>
      <c r="G1389" s="1196"/>
      <c r="H1389" s="1197">
        <v>0</v>
      </c>
      <c r="I1389" s="1197">
        <v>0</v>
      </c>
      <c r="J1389" s="1198">
        <v>0</v>
      </c>
      <c r="K1389" s="1198"/>
      <c r="L1389" s="1199"/>
      <c r="M1389" s="1006"/>
      <c r="N1389" s="1006"/>
      <c r="O1389" s="1200"/>
    </row>
    <row r="1390" spans="1:15" ht="15" customHeight="1" x14ac:dyDescent="0.2">
      <c r="A1390" s="1009" t="s">
        <v>360</v>
      </c>
      <c r="B1390" s="1003">
        <v>0</v>
      </c>
      <c r="C1390" s="1196"/>
      <c r="D1390" s="1196"/>
      <c r="E1390" s="1196"/>
      <c r="F1390" s="1196"/>
      <c r="G1390" s="1196"/>
      <c r="H1390" s="1197">
        <v>0</v>
      </c>
      <c r="I1390" s="1197">
        <v>0</v>
      </c>
      <c r="J1390" s="1198">
        <v>0</v>
      </c>
      <c r="K1390" s="1198"/>
      <c r="L1390" s="1199"/>
      <c r="M1390" s="1006"/>
      <c r="N1390" s="1006"/>
      <c r="O1390" s="1200"/>
    </row>
    <row r="1391" spans="1:15" ht="15" customHeight="1" x14ac:dyDescent="0.2">
      <c r="A1391" s="1009" t="s">
        <v>361</v>
      </c>
      <c r="B1391" s="1003">
        <v>0</v>
      </c>
      <c r="C1391" s="1196"/>
      <c r="D1391" s="1196"/>
      <c r="E1391" s="1196"/>
      <c r="F1391" s="1196"/>
      <c r="G1391" s="1196"/>
      <c r="H1391" s="1197">
        <v>0</v>
      </c>
      <c r="I1391" s="1197">
        <v>0</v>
      </c>
      <c r="J1391" s="1198">
        <v>0</v>
      </c>
      <c r="K1391" s="1198"/>
      <c r="L1391" s="1199"/>
      <c r="M1391" s="1006"/>
      <c r="N1391" s="1006"/>
      <c r="O1391" s="1200"/>
    </row>
    <row r="1392" spans="1:15" ht="15" customHeight="1" x14ac:dyDescent="0.2">
      <c r="A1392" s="1009" t="s">
        <v>362</v>
      </c>
      <c r="B1392" s="1003">
        <v>0</v>
      </c>
      <c r="C1392" s="1196"/>
      <c r="D1392" s="1196"/>
      <c r="E1392" s="1196"/>
      <c r="F1392" s="1196"/>
      <c r="G1392" s="1196"/>
      <c r="H1392" s="1197">
        <v>0</v>
      </c>
      <c r="I1392" s="1197">
        <v>0</v>
      </c>
      <c r="J1392" s="1198">
        <v>0</v>
      </c>
      <c r="K1392" s="1198"/>
      <c r="L1392" s="1199"/>
      <c r="M1392" s="1006"/>
      <c r="N1392" s="1006"/>
      <c r="O1392" s="1200"/>
    </row>
    <row r="1393" spans="1:15" ht="15" customHeight="1" x14ac:dyDescent="0.2">
      <c r="A1393" s="1009" t="s">
        <v>363</v>
      </c>
      <c r="B1393" s="1003">
        <v>0</v>
      </c>
      <c r="C1393" s="1196"/>
      <c r="D1393" s="1196"/>
      <c r="E1393" s="1196"/>
      <c r="F1393" s="1196"/>
      <c r="G1393" s="1196"/>
      <c r="H1393" s="1197">
        <v>0</v>
      </c>
      <c r="I1393" s="1197">
        <v>0</v>
      </c>
      <c r="J1393" s="1198">
        <v>0</v>
      </c>
      <c r="K1393" s="1198"/>
      <c r="L1393" s="1199"/>
      <c r="M1393" s="1006"/>
      <c r="N1393" s="1006"/>
      <c r="O1393" s="1200"/>
    </row>
    <row r="1394" spans="1:15" ht="15" customHeight="1" x14ac:dyDescent="0.2">
      <c r="A1394" s="1009" t="s">
        <v>364</v>
      </c>
      <c r="B1394" s="1003">
        <v>0</v>
      </c>
      <c r="C1394" s="1196"/>
      <c r="D1394" s="1196"/>
      <c r="E1394" s="1196"/>
      <c r="F1394" s="1196"/>
      <c r="G1394" s="1196"/>
      <c r="H1394" s="1197">
        <v>0</v>
      </c>
      <c r="I1394" s="1197">
        <v>0</v>
      </c>
      <c r="J1394" s="1198">
        <v>0</v>
      </c>
      <c r="K1394" s="1198"/>
      <c r="L1394" s="1199"/>
      <c r="M1394" s="1006"/>
      <c r="N1394" s="1006"/>
      <c r="O1394" s="1200"/>
    </row>
    <row r="1395" spans="1:15" ht="15" customHeight="1" x14ac:dyDescent="0.2">
      <c r="A1395" s="1009" t="s">
        <v>934</v>
      </c>
      <c r="B1395" s="1003">
        <v>0</v>
      </c>
      <c r="C1395" s="1196"/>
      <c r="D1395" s="1196"/>
      <c r="E1395" s="1196"/>
      <c r="F1395" s="1196"/>
      <c r="G1395" s="1196"/>
      <c r="H1395" s="1197">
        <v>0</v>
      </c>
      <c r="I1395" s="1197">
        <v>0</v>
      </c>
      <c r="J1395" s="1198">
        <v>0</v>
      </c>
      <c r="K1395" s="1198"/>
      <c r="L1395" s="1199"/>
      <c r="M1395" s="1006"/>
      <c r="N1395" s="1006"/>
      <c r="O1395" s="1200"/>
    </row>
    <row r="1396" spans="1:15" ht="15" customHeight="1" x14ac:dyDescent="0.2">
      <c r="A1396" s="1009" t="s">
        <v>366</v>
      </c>
      <c r="B1396" s="1003">
        <v>0</v>
      </c>
      <c r="C1396" s="1196"/>
      <c r="D1396" s="1196"/>
      <c r="E1396" s="1196"/>
      <c r="F1396" s="1196"/>
      <c r="G1396" s="1196"/>
      <c r="H1396" s="1197">
        <v>0</v>
      </c>
      <c r="I1396" s="1197">
        <v>0</v>
      </c>
      <c r="J1396" s="1198">
        <v>0</v>
      </c>
      <c r="K1396" s="1198"/>
      <c r="L1396" s="1199"/>
      <c r="M1396" s="1006"/>
      <c r="N1396" s="1006"/>
      <c r="O1396" s="1200"/>
    </row>
    <row r="1397" spans="1:15" ht="15" customHeight="1" x14ac:dyDescent="0.2">
      <c r="A1397" s="1009" t="s">
        <v>935</v>
      </c>
      <c r="B1397" s="1003">
        <v>0</v>
      </c>
      <c r="C1397" s="1196"/>
      <c r="D1397" s="1196"/>
      <c r="E1397" s="1196"/>
      <c r="F1397" s="1196"/>
      <c r="G1397" s="1196"/>
      <c r="H1397" s="1197">
        <v>0</v>
      </c>
      <c r="I1397" s="1197">
        <v>0</v>
      </c>
      <c r="J1397" s="1198">
        <v>0</v>
      </c>
      <c r="K1397" s="1198"/>
      <c r="L1397" s="1199"/>
      <c r="M1397" s="1006"/>
      <c r="N1397" s="1116"/>
      <c r="O1397" s="1117"/>
    </row>
    <row r="1398" spans="1:15" ht="15" customHeight="1" x14ac:dyDescent="0.2">
      <c r="A1398" s="1009" t="s">
        <v>368</v>
      </c>
      <c r="B1398" s="1003">
        <v>0</v>
      </c>
      <c r="C1398" s="1196"/>
      <c r="D1398" s="1196"/>
      <c r="E1398" s="1196"/>
      <c r="F1398" s="1196"/>
      <c r="G1398" s="1196"/>
      <c r="H1398" s="1197">
        <v>0</v>
      </c>
      <c r="I1398" s="1197">
        <v>0</v>
      </c>
      <c r="J1398" s="1198">
        <v>0</v>
      </c>
      <c r="K1398" s="1198"/>
      <c r="L1398" s="2137"/>
      <c r="M1398" s="1006"/>
      <c r="N1398" s="1116"/>
      <c r="O1398" s="1117"/>
    </row>
    <row r="1399" spans="1:15" ht="15" customHeight="1" x14ac:dyDescent="0.2">
      <c r="A1399" s="1009" t="s">
        <v>369</v>
      </c>
      <c r="B1399" s="1003">
        <v>0</v>
      </c>
      <c r="C1399" s="1196"/>
      <c r="D1399" s="1196"/>
      <c r="E1399" s="1196"/>
      <c r="F1399" s="1196"/>
      <c r="G1399" s="1196"/>
      <c r="H1399" s="1197">
        <v>0</v>
      </c>
      <c r="I1399" s="1197">
        <v>0</v>
      </c>
      <c r="J1399" s="1198">
        <v>0</v>
      </c>
      <c r="K1399" s="1198"/>
      <c r="L1399" s="1199"/>
      <c r="M1399" s="1006"/>
      <c r="N1399" s="1006"/>
      <c r="O1399" s="1200"/>
    </row>
    <row r="1400" spans="1:15" ht="15" customHeight="1" x14ac:dyDescent="0.2">
      <c r="A1400" s="1009" t="s">
        <v>936</v>
      </c>
      <c r="B1400" s="1003">
        <v>0</v>
      </c>
      <c r="C1400" s="1196"/>
      <c r="D1400" s="1196"/>
      <c r="E1400" s="1196"/>
      <c r="F1400" s="1196"/>
      <c r="G1400" s="1196"/>
      <c r="H1400" s="1197">
        <v>0</v>
      </c>
      <c r="I1400" s="1197">
        <v>0</v>
      </c>
      <c r="J1400" s="1198">
        <v>0</v>
      </c>
      <c r="K1400" s="1198"/>
      <c r="L1400" s="1199"/>
      <c r="M1400" s="1006"/>
      <c r="N1400" s="1006"/>
      <c r="O1400" s="1200"/>
    </row>
    <row r="1401" spans="1:15" ht="15" customHeight="1" x14ac:dyDescent="0.2">
      <c r="A1401" s="1009" t="s">
        <v>371</v>
      </c>
      <c r="B1401" s="1003">
        <v>0</v>
      </c>
      <c r="C1401" s="1196"/>
      <c r="D1401" s="1196"/>
      <c r="E1401" s="1196"/>
      <c r="F1401" s="1196"/>
      <c r="G1401" s="1196"/>
      <c r="H1401" s="1197">
        <v>0</v>
      </c>
      <c r="I1401" s="1197">
        <v>0</v>
      </c>
      <c r="J1401" s="1198">
        <v>0</v>
      </c>
      <c r="K1401" s="1198"/>
      <c r="L1401" s="1199"/>
      <c r="M1401" s="1006"/>
      <c r="N1401" s="1006"/>
      <c r="O1401" s="1200"/>
    </row>
    <row r="1402" spans="1:15" ht="15" customHeight="1" x14ac:dyDescent="0.2">
      <c r="A1402" s="1009" t="s">
        <v>372</v>
      </c>
      <c r="B1402" s="1003">
        <v>0</v>
      </c>
      <c r="C1402" s="1196"/>
      <c r="D1402" s="1196"/>
      <c r="E1402" s="1196"/>
      <c r="F1402" s="1196"/>
      <c r="G1402" s="1196"/>
      <c r="H1402" s="1197">
        <v>0</v>
      </c>
      <c r="I1402" s="1197">
        <v>0</v>
      </c>
      <c r="J1402" s="1198">
        <v>0</v>
      </c>
      <c r="K1402" s="1198"/>
      <c r="L1402" s="2137"/>
      <c r="M1402" s="1006"/>
      <c r="N1402" s="1116" t="s">
        <v>621</v>
      </c>
      <c r="O1402" s="1117" t="s">
        <v>621</v>
      </c>
    </row>
    <row r="1403" spans="1:15" ht="15" customHeight="1" x14ac:dyDescent="0.2">
      <c r="A1403" s="1009" t="s">
        <v>373</v>
      </c>
      <c r="B1403" s="1003">
        <v>0</v>
      </c>
      <c r="C1403" s="1196"/>
      <c r="D1403" s="1196"/>
      <c r="E1403" s="1196"/>
      <c r="F1403" s="1196"/>
      <c r="G1403" s="1196"/>
      <c r="H1403" s="1197">
        <v>0</v>
      </c>
      <c r="I1403" s="1197">
        <v>0</v>
      </c>
      <c r="J1403" s="1198">
        <v>0</v>
      </c>
      <c r="K1403" s="1198"/>
      <c r="L1403" s="1199"/>
      <c r="M1403" s="1006"/>
      <c r="N1403" s="1006"/>
      <c r="O1403" s="1200"/>
    </row>
    <row r="1404" spans="1:15" ht="15" customHeight="1" x14ac:dyDescent="0.2">
      <c r="A1404" s="459" t="s">
        <v>937</v>
      </c>
      <c r="B1404" s="1049">
        <v>0</v>
      </c>
      <c r="C1404" s="1049">
        <v>0</v>
      </c>
      <c r="D1404" s="1049">
        <v>0</v>
      </c>
      <c r="E1404" s="1049">
        <v>0</v>
      </c>
      <c r="F1404" s="1049">
        <v>0</v>
      </c>
      <c r="G1404" s="1049">
        <v>0</v>
      </c>
      <c r="H1404" s="1049">
        <v>0</v>
      </c>
      <c r="I1404" s="1049">
        <v>0</v>
      </c>
      <c r="J1404" s="1201">
        <v>0</v>
      </c>
      <c r="K1404" s="1201" t="e">
        <v>#DIV/0!</v>
      </c>
      <c r="L1404" s="1203"/>
      <c r="M1404" s="1043"/>
      <c r="N1404" s="1043"/>
      <c r="O1404" s="1204"/>
    </row>
    <row r="1405" spans="1:15" ht="15" customHeight="1" x14ac:dyDescent="0.2">
      <c r="A1405" s="1009" t="s">
        <v>375</v>
      </c>
      <c r="B1405" s="1003">
        <v>0</v>
      </c>
      <c r="C1405" s="1196"/>
      <c r="D1405" s="1196"/>
      <c r="E1405" s="1196"/>
      <c r="F1405" s="1196"/>
      <c r="G1405" s="1196"/>
      <c r="H1405" s="1197">
        <v>0</v>
      </c>
      <c r="I1405" s="1197">
        <v>0</v>
      </c>
      <c r="J1405" s="1198">
        <v>0</v>
      </c>
      <c r="K1405" s="1196"/>
      <c r="L1405" s="2137"/>
      <c r="M1405" s="1006"/>
      <c r="N1405" s="1116" t="s">
        <v>621</v>
      </c>
      <c r="O1405" s="1117" t="s">
        <v>621</v>
      </c>
    </row>
    <row r="1406" spans="1:15" ht="15" customHeight="1" x14ac:dyDescent="0.2">
      <c r="A1406" s="1009" t="s">
        <v>376</v>
      </c>
      <c r="B1406" s="1003">
        <v>0</v>
      </c>
      <c r="C1406" s="1196"/>
      <c r="D1406" s="1196"/>
      <c r="E1406" s="1196"/>
      <c r="F1406" s="1196"/>
      <c r="G1406" s="1196"/>
      <c r="H1406" s="1197">
        <v>0</v>
      </c>
      <c r="I1406" s="1197">
        <v>0</v>
      </c>
      <c r="J1406" s="1198">
        <v>0</v>
      </c>
      <c r="K1406" s="1198"/>
      <c r="L1406" s="1199"/>
      <c r="M1406" s="1006"/>
      <c r="N1406" s="1006"/>
      <c r="O1406" s="1200"/>
    </row>
    <row r="1407" spans="1:15" ht="15" customHeight="1" x14ac:dyDescent="0.2">
      <c r="A1407" s="1009" t="s">
        <v>377</v>
      </c>
      <c r="B1407" s="1003">
        <v>0</v>
      </c>
      <c r="C1407" s="1196"/>
      <c r="D1407" s="1196"/>
      <c r="E1407" s="1196"/>
      <c r="F1407" s="1196"/>
      <c r="G1407" s="1196"/>
      <c r="H1407" s="1197">
        <v>0</v>
      </c>
      <c r="I1407" s="1197">
        <v>0</v>
      </c>
      <c r="J1407" s="1198">
        <v>0</v>
      </c>
      <c r="K1407" s="1198"/>
      <c r="L1407" s="1199"/>
      <c r="M1407" s="1006"/>
      <c r="N1407" s="1006"/>
      <c r="O1407" s="1200"/>
    </row>
    <row r="1408" spans="1:15" ht="15" customHeight="1" x14ac:dyDescent="0.2">
      <c r="A1408" s="1009" t="s">
        <v>378</v>
      </c>
      <c r="B1408" s="1003">
        <v>0</v>
      </c>
      <c r="C1408" s="1196"/>
      <c r="D1408" s="1196"/>
      <c r="E1408" s="1196"/>
      <c r="F1408" s="1196"/>
      <c r="G1408" s="1196"/>
      <c r="H1408" s="1197">
        <v>0</v>
      </c>
      <c r="I1408" s="1197">
        <v>0</v>
      </c>
      <c r="J1408" s="1198">
        <v>0</v>
      </c>
      <c r="K1408" s="1198"/>
      <c r="L1408" s="1199"/>
      <c r="M1408" s="1006"/>
      <c r="N1408" s="1006"/>
      <c r="O1408" s="1200"/>
    </row>
    <row r="1409" spans="1:15" ht="15" customHeight="1" x14ac:dyDescent="0.2">
      <c r="A1409" s="1009" t="s">
        <v>379</v>
      </c>
      <c r="B1409" s="1003">
        <v>0</v>
      </c>
      <c r="C1409" s="1196"/>
      <c r="D1409" s="1196"/>
      <c r="E1409" s="1196"/>
      <c r="F1409" s="1196"/>
      <c r="G1409" s="1196"/>
      <c r="H1409" s="1197">
        <v>0</v>
      </c>
      <c r="I1409" s="1197">
        <v>0</v>
      </c>
      <c r="J1409" s="1198">
        <v>0</v>
      </c>
      <c r="K1409" s="1198"/>
      <c r="L1409" s="1199"/>
      <c r="M1409" s="1006"/>
      <c r="N1409" s="1006"/>
      <c r="O1409" s="1200"/>
    </row>
    <row r="1410" spans="1:15" ht="15" customHeight="1" x14ac:dyDescent="0.2">
      <c r="A1410" s="1205" t="s">
        <v>380</v>
      </c>
      <c r="B1410" s="1049">
        <v>0</v>
      </c>
      <c r="C1410" s="1049">
        <v>0</v>
      </c>
      <c r="D1410" s="1049">
        <v>0</v>
      </c>
      <c r="E1410" s="1049">
        <v>0</v>
      </c>
      <c r="F1410" s="1049">
        <v>0</v>
      </c>
      <c r="G1410" s="1049">
        <v>0</v>
      </c>
      <c r="H1410" s="1049">
        <v>0</v>
      </c>
      <c r="I1410" s="1049">
        <v>0</v>
      </c>
      <c r="J1410" s="1201">
        <v>0</v>
      </c>
      <c r="K1410" s="1201" t="e">
        <v>#DIV/0!</v>
      </c>
      <c r="L1410" s="1203"/>
      <c r="M1410" s="1043"/>
      <c r="N1410" s="1043"/>
      <c r="O1410" s="1204"/>
    </row>
    <row r="1411" spans="1:15" ht="15" customHeight="1" x14ac:dyDescent="0.2">
      <c r="A1411" s="1009" t="s">
        <v>381</v>
      </c>
      <c r="B1411" s="1003">
        <v>0</v>
      </c>
      <c r="C1411" s="1196"/>
      <c r="D1411" s="1196"/>
      <c r="E1411" s="1196"/>
      <c r="F1411" s="1196"/>
      <c r="G1411" s="1196"/>
      <c r="H1411" s="1197">
        <v>0</v>
      </c>
      <c r="I1411" s="1197">
        <v>0</v>
      </c>
      <c r="J1411" s="1198">
        <v>0</v>
      </c>
      <c r="K1411" s="1198"/>
      <c r="L1411" s="1199"/>
      <c r="M1411" s="1006"/>
      <c r="N1411" s="1006"/>
      <c r="O1411" s="1200"/>
    </row>
    <row r="1412" spans="1:15" ht="15" customHeight="1" x14ac:dyDescent="0.2">
      <c r="A1412" s="1009" t="s">
        <v>382</v>
      </c>
      <c r="B1412" s="1003">
        <v>0</v>
      </c>
      <c r="C1412" s="1196"/>
      <c r="D1412" s="1196"/>
      <c r="E1412" s="1196"/>
      <c r="F1412" s="1196"/>
      <c r="G1412" s="1196"/>
      <c r="H1412" s="1197">
        <v>0</v>
      </c>
      <c r="I1412" s="1197">
        <v>0</v>
      </c>
      <c r="J1412" s="1198">
        <v>0</v>
      </c>
      <c r="K1412" s="1198"/>
      <c r="L1412" s="1199"/>
      <c r="M1412" s="1006"/>
      <c r="N1412" s="1006"/>
      <c r="O1412" s="1200"/>
    </row>
    <row r="1413" spans="1:15" ht="15" customHeight="1" x14ac:dyDescent="0.2">
      <c r="A1413" s="1009" t="s">
        <v>383</v>
      </c>
      <c r="B1413" s="1003">
        <v>0</v>
      </c>
      <c r="C1413" s="1196"/>
      <c r="D1413" s="1196"/>
      <c r="E1413" s="1196"/>
      <c r="F1413" s="1196"/>
      <c r="G1413" s="1196"/>
      <c r="H1413" s="1197">
        <v>0</v>
      </c>
      <c r="I1413" s="1197">
        <v>0</v>
      </c>
      <c r="J1413" s="1198">
        <v>0</v>
      </c>
      <c r="K1413" s="1198"/>
      <c r="L1413" s="1199"/>
      <c r="M1413" s="1006"/>
      <c r="N1413" s="1116"/>
      <c r="O1413" s="1117"/>
    </row>
    <row r="1414" spans="1:15" ht="15" customHeight="1" x14ac:dyDescent="0.2">
      <c r="A1414" s="1009" t="s">
        <v>384</v>
      </c>
      <c r="B1414" s="1003">
        <v>0</v>
      </c>
      <c r="C1414" s="1196"/>
      <c r="D1414" s="1196"/>
      <c r="E1414" s="1196"/>
      <c r="F1414" s="1196"/>
      <c r="G1414" s="1196"/>
      <c r="H1414" s="1197">
        <v>0</v>
      </c>
      <c r="I1414" s="1197">
        <v>0</v>
      </c>
      <c r="J1414" s="1198">
        <v>0</v>
      </c>
      <c r="K1414" s="1198"/>
      <c r="L1414" s="1199"/>
      <c r="M1414" s="1006"/>
      <c r="N1414" s="1006"/>
      <c r="O1414" s="1200"/>
    </row>
    <row r="1415" spans="1:15" ht="15" customHeight="1" x14ac:dyDescent="0.2">
      <c r="A1415" s="1009" t="s">
        <v>385</v>
      </c>
      <c r="B1415" s="1003">
        <v>0</v>
      </c>
      <c r="C1415" s="1196"/>
      <c r="D1415" s="1196"/>
      <c r="E1415" s="1196"/>
      <c r="F1415" s="1196"/>
      <c r="G1415" s="1196"/>
      <c r="H1415" s="1197">
        <v>0</v>
      </c>
      <c r="I1415" s="1197">
        <v>0</v>
      </c>
      <c r="J1415" s="1198">
        <v>0</v>
      </c>
      <c r="K1415" s="1198"/>
      <c r="L1415" s="1199"/>
      <c r="M1415" s="1006"/>
      <c r="N1415" s="1006"/>
      <c r="O1415" s="1200"/>
    </row>
    <row r="1416" spans="1:15" ht="15" customHeight="1" x14ac:dyDescent="0.2">
      <c r="A1416" s="1009" t="s">
        <v>386</v>
      </c>
      <c r="B1416" s="1003">
        <v>0</v>
      </c>
      <c r="C1416" s="1196"/>
      <c r="D1416" s="1196"/>
      <c r="E1416" s="1196"/>
      <c r="F1416" s="1196"/>
      <c r="G1416" s="1196"/>
      <c r="H1416" s="1197">
        <v>0</v>
      </c>
      <c r="I1416" s="1197">
        <v>0</v>
      </c>
      <c r="J1416" s="1198">
        <v>0</v>
      </c>
      <c r="K1416" s="1198"/>
      <c r="L1416" s="1199"/>
      <c r="M1416" s="1006"/>
      <c r="N1416" s="1006"/>
      <c r="O1416" s="1200"/>
    </row>
    <row r="1417" spans="1:15" ht="15" customHeight="1" x14ac:dyDescent="0.2">
      <c r="A1417" s="1009" t="s">
        <v>387</v>
      </c>
      <c r="B1417" s="1003">
        <v>0</v>
      </c>
      <c r="C1417" s="1196"/>
      <c r="D1417" s="1196"/>
      <c r="E1417" s="1196"/>
      <c r="F1417" s="1196"/>
      <c r="G1417" s="1196"/>
      <c r="H1417" s="1197">
        <v>0</v>
      </c>
      <c r="I1417" s="1197">
        <v>0</v>
      </c>
      <c r="J1417" s="1198">
        <v>0</v>
      </c>
      <c r="K1417" s="1198"/>
      <c r="L1417" s="1199"/>
      <c r="M1417" s="1006"/>
      <c r="N1417" s="1006"/>
      <c r="O1417" s="1200"/>
    </row>
    <row r="1418" spans="1:15" ht="15" customHeight="1" x14ac:dyDescent="0.2">
      <c r="A1418" s="1009" t="s">
        <v>388</v>
      </c>
      <c r="B1418" s="1003">
        <v>0</v>
      </c>
      <c r="C1418" s="1196"/>
      <c r="D1418" s="1196"/>
      <c r="E1418" s="1196"/>
      <c r="F1418" s="1196"/>
      <c r="G1418" s="1196"/>
      <c r="H1418" s="1197">
        <v>0</v>
      </c>
      <c r="I1418" s="1197">
        <v>0</v>
      </c>
      <c r="J1418" s="1198">
        <v>0</v>
      </c>
      <c r="K1418" s="1198"/>
      <c r="L1418" s="1199"/>
      <c r="M1418" s="1006"/>
      <c r="N1418" s="1006"/>
      <c r="O1418" s="1200"/>
    </row>
    <row r="1419" spans="1:15" ht="15" customHeight="1" x14ac:dyDescent="0.2">
      <c r="A1419" s="1205" t="s">
        <v>389</v>
      </c>
      <c r="B1419" s="1049">
        <v>0</v>
      </c>
      <c r="C1419" s="1049">
        <v>0</v>
      </c>
      <c r="D1419" s="1049">
        <v>0</v>
      </c>
      <c r="E1419" s="1049">
        <v>0</v>
      </c>
      <c r="F1419" s="1049">
        <v>0</v>
      </c>
      <c r="G1419" s="1049">
        <v>0</v>
      </c>
      <c r="H1419" s="1049">
        <v>0</v>
      </c>
      <c r="I1419" s="1049">
        <v>0</v>
      </c>
      <c r="J1419" s="1201">
        <v>0</v>
      </c>
      <c r="K1419" s="1202"/>
      <c r="L1419" s="1203"/>
      <c r="M1419" s="1043"/>
      <c r="N1419" s="1043"/>
      <c r="O1419" s="1204"/>
    </row>
    <row r="1420" spans="1:15" ht="15" customHeight="1" x14ac:dyDescent="0.2">
      <c r="A1420" s="1009" t="s">
        <v>390</v>
      </c>
      <c r="B1420" s="1003">
        <v>0</v>
      </c>
      <c r="C1420" s="1196"/>
      <c r="D1420" s="1196"/>
      <c r="E1420" s="1196"/>
      <c r="F1420" s="1196"/>
      <c r="G1420" s="1196"/>
      <c r="H1420" s="1197">
        <v>0</v>
      </c>
      <c r="I1420" s="1197">
        <v>0</v>
      </c>
      <c r="J1420" s="1198">
        <v>0</v>
      </c>
      <c r="K1420" s="1198"/>
      <c r="L1420" s="1199"/>
      <c r="M1420" s="1006"/>
      <c r="N1420" s="1006"/>
      <c r="O1420" s="1200"/>
    </row>
    <row r="1421" spans="1:15" ht="15" customHeight="1" x14ac:dyDescent="0.2">
      <c r="A1421" s="1009" t="s">
        <v>391</v>
      </c>
      <c r="B1421" s="1003">
        <v>0</v>
      </c>
      <c r="C1421" s="1196"/>
      <c r="D1421" s="1196"/>
      <c r="E1421" s="1196"/>
      <c r="F1421" s="1196"/>
      <c r="G1421" s="1196"/>
      <c r="H1421" s="1197">
        <v>0</v>
      </c>
      <c r="I1421" s="1197">
        <v>0</v>
      </c>
      <c r="J1421" s="1198">
        <v>0</v>
      </c>
      <c r="K1421" s="1198"/>
      <c r="L1421" s="1199"/>
      <c r="M1421" s="1006"/>
      <c r="N1421" s="1006"/>
      <c r="O1421" s="1200"/>
    </row>
    <row r="1422" spans="1:15" ht="15" customHeight="1" x14ac:dyDescent="0.2">
      <c r="A1422" s="1009" t="s">
        <v>392</v>
      </c>
      <c r="B1422" s="1003">
        <v>0</v>
      </c>
      <c r="C1422" s="1196"/>
      <c r="D1422" s="1196"/>
      <c r="E1422" s="1196"/>
      <c r="F1422" s="1196"/>
      <c r="G1422" s="1196"/>
      <c r="H1422" s="1197">
        <v>0</v>
      </c>
      <c r="I1422" s="1197">
        <v>0</v>
      </c>
      <c r="J1422" s="1198">
        <v>0</v>
      </c>
      <c r="K1422" s="1198"/>
      <c r="L1422" s="1199"/>
      <c r="M1422" s="1006"/>
      <c r="N1422" s="1006"/>
      <c r="O1422" s="1200"/>
    </row>
    <row r="1423" spans="1:15" ht="15" customHeight="1" x14ac:dyDescent="0.2">
      <c r="A1423" s="1009" t="s">
        <v>393</v>
      </c>
      <c r="B1423" s="1003">
        <v>0</v>
      </c>
      <c r="C1423" s="1196"/>
      <c r="D1423" s="1196"/>
      <c r="E1423" s="1196"/>
      <c r="F1423" s="1196"/>
      <c r="G1423" s="1196"/>
      <c r="H1423" s="1197">
        <v>0</v>
      </c>
      <c r="I1423" s="1197">
        <v>0</v>
      </c>
      <c r="J1423" s="1198">
        <v>0</v>
      </c>
      <c r="K1423" s="1198"/>
      <c r="L1423" s="1199"/>
      <c r="M1423" s="1006"/>
      <c r="N1423" s="1006"/>
      <c r="O1423" s="1200"/>
    </row>
    <row r="1424" spans="1:15" ht="15" customHeight="1" x14ac:dyDescent="0.2">
      <c r="A1424" s="1009" t="s">
        <v>394</v>
      </c>
      <c r="B1424" s="1003">
        <v>0</v>
      </c>
      <c r="C1424" s="1196"/>
      <c r="D1424" s="1196"/>
      <c r="E1424" s="1196"/>
      <c r="F1424" s="1196"/>
      <c r="G1424" s="1196"/>
      <c r="H1424" s="1197">
        <v>0</v>
      </c>
      <c r="I1424" s="1197">
        <v>0</v>
      </c>
      <c r="J1424" s="1198">
        <v>0</v>
      </c>
      <c r="K1424" s="1196"/>
      <c r="L1424" s="1199"/>
      <c r="M1424" s="1006"/>
      <c r="N1424" s="1006"/>
      <c r="O1424" s="1200"/>
    </row>
    <row r="1425" spans="1:15" ht="15" customHeight="1" x14ac:dyDescent="0.2">
      <c r="A1425" s="1009" t="s">
        <v>395</v>
      </c>
      <c r="B1425" s="1003">
        <v>0</v>
      </c>
      <c r="C1425" s="1196"/>
      <c r="D1425" s="1196"/>
      <c r="E1425" s="1196"/>
      <c r="F1425" s="1196"/>
      <c r="G1425" s="1196"/>
      <c r="H1425" s="1197">
        <v>0</v>
      </c>
      <c r="I1425" s="1197">
        <v>0</v>
      </c>
      <c r="J1425" s="1198">
        <v>0</v>
      </c>
      <c r="K1425" s="1196"/>
      <c r="L1425" s="1199"/>
      <c r="M1425" s="1006"/>
      <c r="N1425" s="1006"/>
      <c r="O1425" s="1200"/>
    </row>
    <row r="1426" spans="1:15" ht="15" customHeight="1" x14ac:dyDescent="0.2">
      <c r="A1426" s="1009" t="s">
        <v>396</v>
      </c>
      <c r="B1426" s="1003">
        <v>0</v>
      </c>
      <c r="C1426" s="1196"/>
      <c r="D1426" s="1196"/>
      <c r="E1426" s="1196"/>
      <c r="F1426" s="1196"/>
      <c r="G1426" s="1196"/>
      <c r="H1426" s="1197">
        <v>0</v>
      </c>
      <c r="I1426" s="1197">
        <v>0</v>
      </c>
      <c r="J1426" s="1198">
        <v>0</v>
      </c>
      <c r="K1426" s="1198"/>
      <c r="L1426" s="1199"/>
      <c r="M1426" s="1006"/>
      <c r="N1426" s="1006"/>
      <c r="O1426" s="1200"/>
    </row>
    <row r="1427" spans="1:15" ht="15" customHeight="1" x14ac:dyDescent="0.2">
      <c r="A1427" s="1009" t="s">
        <v>938</v>
      </c>
      <c r="B1427" s="1003">
        <v>0</v>
      </c>
      <c r="C1427" s="1196"/>
      <c r="D1427" s="1196"/>
      <c r="E1427" s="1196"/>
      <c r="F1427" s="1196"/>
      <c r="G1427" s="1196"/>
      <c r="H1427" s="1197">
        <v>0</v>
      </c>
      <c r="I1427" s="1197">
        <v>0</v>
      </c>
      <c r="J1427" s="1198">
        <v>0</v>
      </c>
      <c r="K1427" s="1198"/>
      <c r="L1427" s="1199"/>
      <c r="M1427" s="1006"/>
      <c r="N1427" s="1006"/>
      <c r="O1427" s="1200"/>
    </row>
    <row r="1428" spans="1:15" ht="15" customHeight="1" thickBot="1" x14ac:dyDescent="0.25">
      <c r="A1428" s="1190" t="s">
        <v>398</v>
      </c>
      <c r="B1428" s="261">
        <v>0</v>
      </c>
      <c r="C1428" s="1191"/>
      <c r="D1428" s="1191"/>
      <c r="E1428" s="1191"/>
      <c r="F1428" s="1191"/>
      <c r="G1428" s="1191"/>
      <c r="H1428" s="1197">
        <v>0</v>
      </c>
      <c r="I1428" s="1197">
        <v>0</v>
      </c>
      <c r="J1428" s="1198">
        <v>0</v>
      </c>
      <c r="K1428" s="1192"/>
      <c r="L1428" s="1193"/>
      <c r="M1428" s="1194"/>
      <c r="N1428" s="1194"/>
      <c r="O1428" s="1195"/>
    </row>
    <row r="1429" spans="1:15" ht="15" customHeight="1" thickBot="1" x14ac:dyDescent="0.25">
      <c r="A1429" s="430" t="s">
        <v>939</v>
      </c>
      <c r="B1429" s="1181">
        <v>0</v>
      </c>
      <c r="C1429" s="1181">
        <v>0</v>
      </c>
      <c r="D1429" s="1181">
        <v>0</v>
      </c>
      <c r="E1429" s="1181">
        <v>0</v>
      </c>
      <c r="F1429" s="1181">
        <v>0</v>
      </c>
      <c r="G1429" s="1181">
        <v>0</v>
      </c>
      <c r="H1429" s="1181">
        <v>0</v>
      </c>
      <c r="I1429" s="1181">
        <v>0</v>
      </c>
      <c r="J1429" s="1182">
        <v>0</v>
      </c>
      <c r="K1429" s="1183" t="e">
        <v>#DIV/0!</v>
      </c>
      <c r="L1429" s="2583" t="s">
        <v>986</v>
      </c>
      <c r="M1429" s="1184" t="e">
        <v>#DIV/0!</v>
      </c>
      <c r="N1429" s="1184" t="s">
        <v>621</v>
      </c>
      <c r="O1429" s="536" t="s">
        <v>621</v>
      </c>
    </row>
    <row r="1430" spans="1:15" x14ac:dyDescent="0.2">
      <c r="A1430" s="7" t="s">
        <v>1904</v>
      </c>
      <c r="B1430" s="246"/>
      <c r="C1430" s="246"/>
      <c r="D1430" s="246"/>
      <c r="E1430" s="246"/>
      <c r="F1430" s="246"/>
      <c r="G1430" s="246"/>
      <c r="H1430" s="249"/>
      <c r="I1430" s="249"/>
      <c r="J1430" s="249"/>
      <c r="K1430" s="257"/>
      <c r="L1430" s="258"/>
      <c r="M1430" s="259"/>
      <c r="N1430" s="259"/>
      <c r="O1430" s="259"/>
    </row>
    <row r="1431" spans="1:15" x14ac:dyDescent="0.2">
      <c r="A1431" s="42" t="s">
        <v>1162</v>
      </c>
      <c r="B1431" s="246"/>
      <c r="C1431" s="246"/>
      <c r="D1431" s="246"/>
      <c r="E1431" s="246"/>
      <c r="F1431" s="246"/>
      <c r="G1431" s="246"/>
      <c r="H1431" s="249"/>
      <c r="I1431" s="249"/>
      <c r="J1431" s="249"/>
      <c r="K1431" s="257"/>
      <c r="L1431" s="258"/>
      <c r="M1431" s="259"/>
      <c r="N1431" s="259"/>
      <c r="O1431" s="259"/>
    </row>
    <row r="1432" spans="1:15" x14ac:dyDescent="0.2">
      <c r="A1432" s="42"/>
      <c r="B1432" s="246"/>
      <c r="C1432" s="246"/>
      <c r="D1432" s="246"/>
      <c r="E1432" s="246"/>
      <c r="F1432" s="246"/>
      <c r="G1432" s="246"/>
      <c r="H1432" s="249"/>
      <c r="I1432" s="249"/>
      <c r="J1432" s="249"/>
      <c r="K1432" s="257"/>
      <c r="L1432" s="258"/>
      <c r="M1432" s="259"/>
      <c r="N1432" s="259"/>
      <c r="O1432" s="259"/>
    </row>
    <row r="1433" spans="1:15" ht="15" x14ac:dyDescent="0.25">
      <c r="A1433" s="3054" t="s">
        <v>1930</v>
      </c>
      <c r="B1433" s="3054"/>
      <c r="C1433" s="3054"/>
      <c r="D1433" s="3054"/>
      <c r="E1433" s="3054"/>
      <c r="F1433" s="3054"/>
      <c r="G1433" s="3054"/>
      <c r="H1433" s="3054"/>
      <c r="I1433" s="3054"/>
      <c r="J1433" s="3054"/>
      <c r="K1433" s="3054"/>
      <c r="L1433" s="3054"/>
      <c r="M1433" s="3054"/>
      <c r="N1433" s="3054"/>
      <c r="O1433" s="3054"/>
    </row>
    <row r="1434" spans="1:15" x14ac:dyDescent="0.2">
      <c r="A1434" s="263"/>
      <c r="B1434" s="263"/>
      <c r="C1434" s="259"/>
      <c r="D1434" s="259"/>
      <c r="E1434" s="259"/>
      <c r="F1434" s="259"/>
      <c r="G1434" s="259"/>
      <c r="H1434" s="257"/>
      <c r="I1434" s="257"/>
      <c r="J1434" s="257"/>
      <c r="K1434" s="257"/>
      <c r="L1434" s="258"/>
      <c r="M1434" s="259"/>
      <c r="N1434" s="259"/>
      <c r="O1434" s="259"/>
    </row>
    <row r="1435" spans="1:15" ht="15" customHeight="1" thickBot="1" x14ac:dyDescent="0.25">
      <c r="A1435" s="2000" t="s">
        <v>1576</v>
      </c>
      <c r="B1435" s="263"/>
      <c r="C1435" s="259"/>
      <c r="D1435" s="259"/>
      <c r="E1435" s="259"/>
      <c r="F1435" s="259"/>
      <c r="G1435" s="259"/>
      <c r="H1435" s="257"/>
      <c r="I1435" s="257"/>
      <c r="J1435" s="257"/>
      <c r="K1435" s="257"/>
      <c r="L1435" s="258"/>
      <c r="M1435" s="259"/>
      <c r="N1435" s="259"/>
      <c r="O1435" s="259"/>
    </row>
    <row r="1436" spans="1:15" ht="15" customHeight="1" x14ac:dyDescent="0.2">
      <c r="A1436" s="3055" t="s">
        <v>334</v>
      </c>
      <c r="B1436" s="3058" t="s">
        <v>1931</v>
      </c>
      <c r="C1436" s="3059"/>
      <c r="D1436" s="3059"/>
      <c r="E1436" s="3059"/>
      <c r="F1436" s="3059"/>
      <c r="G1436" s="3059"/>
      <c r="H1436" s="3059"/>
      <c r="I1436" s="3059"/>
      <c r="J1436" s="3059"/>
      <c r="K1436" s="3059"/>
      <c r="L1436" s="3059"/>
      <c r="M1436" s="3059"/>
      <c r="N1436" s="3059"/>
      <c r="O1436" s="3060"/>
    </row>
    <row r="1437" spans="1:15" ht="15" customHeight="1" x14ac:dyDescent="0.2">
      <c r="A1437" s="3056"/>
      <c r="B1437" s="3061" t="s">
        <v>198</v>
      </c>
      <c r="C1437" s="3061"/>
      <c r="D1437" s="3061"/>
      <c r="E1437" s="3061"/>
      <c r="F1437" s="3061"/>
      <c r="G1437" s="3061"/>
      <c r="H1437" s="3061"/>
      <c r="I1437" s="3061"/>
      <c r="J1437" s="2319"/>
      <c r="K1437" s="2319" t="s">
        <v>910</v>
      </c>
      <c r="L1437" s="2319"/>
      <c r="M1437" s="1172" t="s">
        <v>443</v>
      </c>
      <c r="N1437" s="1172" t="s">
        <v>916</v>
      </c>
      <c r="O1437" s="1177" t="s">
        <v>916</v>
      </c>
    </row>
    <row r="1438" spans="1:15" ht="15" customHeight="1" x14ac:dyDescent="0.2">
      <c r="A1438" s="3056"/>
      <c r="B1438" s="2319" t="s">
        <v>439</v>
      </c>
      <c r="C1438" s="2319"/>
      <c r="D1438" s="3052" t="s">
        <v>1873</v>
      </c>
      <c r="E1438" s="2319"/>
      <c r="F1438" s="2319"/>
      <c r="G1438" s="2319" t="s">
        <v>917</v>
      </c>
      <c r="H1438" s="2319"/>
      <c r="I1438" s="2319" t="s">
        <v>439</v>
      </c>
      <c r="J1438" s="2350" t="s">
        <v>918</v>
      </c>
      <c r="K1438" s="2350" t="s">
        <v>848</v>
      </c>
      <c r="L1438" s="2350" t="s">
        <v>336</v>
      </c>
      <c r="M1438" s="1173" t="s">
        <v>919</v>
      </c>
      <c r="N1438" s="1173" t="s">
        <v>920</v>
      </c>
      <c r="O1438" s="1178" t="s">
        <v>919</v>
      </c>
    </row>
    <row r="1439" spans="1:15" ht="15" customHeight="1" x14ac:dyDescent="0.2">
      <c r="A1439" s="3056"/>
      <c r="B1439" s="2350" t="s">
        <v>922</v>
      </c>
      <c r="C1439" s="2350" t="s">
        <v>924</v>
      </c>
      <c r="D1439" s="3053"/>
      <c r="E1439" s="2350" t="s">
        <v>873</v>
      </c>
      <c r="F1439" s="2350" t="s">
        <v>923</v>
      </c>
      <c r="G1439" s="2350" t="s">
        <v>925</v>
      </c>
      <c r="H1439" s="2350" t="s">
        <v>842</v>
      </c>
      <c r="I1439" s="2350" t="s">
        <v>841</v>
      </c>
      <c r="J1439" s="2350" t="s">
        <v>926</v>
      </c>
      <c r="K1439" s="2350" t="s">
        <v>927</v>
      </c>
      <c r="L1439" s="2350" t="s">
        <v>342</v>
      </c>
      <c r="M1439" s="1173" t="s">
        <v>928</v>
      </c>
      <c r="N1439" s="1173" t="s">
        <v>929</v>
      </c>
      <c r="O1439" s="1178" t="s">
        <v>930</v>
      </c>
    </row>
    <row r="1440" spans="1:15" ht="15" customHeight="1" thickBot="1" x14ac:dyDescent="0.25">
      <c r="A1440" s="3057"/>
      <c r="B1440" s="1985">
        <v>44196</v>
      </c>
      <c r="C1440" s="2351">
        <v>2021</v>
      </c>
      <c r="D1440" s="2351">
        <v>2021</v>
      </c>
      <c r="E1440" s="2351">
        <v>2021</v>
      </c>
      <c r="F1440" s="2351">
        <v>2021</v>
      </c>
      <c r="G1440" s="2351" t="s">
        <v>931</v>
      </c>
      <c r="H1440" s="1176">
        <v>2021</v>
      </c>
      <c r="I1440" s="1985">
        <v>44561</v>
      </c>
      <c r="J1440" s="1985" t="s">
        <v>1932</v>
      </c>
      <c r="K1440" s="1985" t="s">
        <v>1932</v>
      </c>
      <c r="L1440" s="2351" t="s">
        <v>447</v>
      </c>
      <c r="M1440" s="1175" t="s">
        <v>932</v>
      </c>
      <c r="N1440" s="1175" t="s">
        <v>933</v>
      </c>
      <c r="O1440" s="1179" t="s">
        <v>933</v>
      </c>
    </row>
    <row r="1441" spans="1:15" ht="15" customHeight="1" x14ac:dyDescent="0.2">
      <c r="A1441" s="1185" t="s">
        <v>358</v>
      </c>
      <c r="B1441" s="1180">
        <v>50</v>
      </c>
      <c r="C1441" s="1180">
        <v>32</v>
      </c>
      <c r="D1441" s="1180">
        <v>0</v>
      </c>
      <c r="E1441" s="1180">
        <v>1</v>
      </c>
      <c r="F1441" s="1180">
        <v>16.5</v>
      </c>
      <c r="G1441" s="1180">
        <v>6</v>
      </c>
      <c r="H1441" s="1180">
        <v>26.5</v>
      </c>
      <c r="I1441" s="1180">
        <v>64.5</v>
      </c>
      <c r="J1441" s="1186">
        <v>165.55</v>
      </c>
      <c r="K1441" s="1201">
        <v>6.247169811320755</v>
      </c>
      <c r="L1441" s="404"/>
      <c r="M1441" s="1188"/>
      <c r="N1441" s="1188"/>
      <c r="O1441" s="1189"/>
    </row>
    <row r="1442" spans="1:15" ht="15" customHeight="1" x14ac:dyDescent="0.2">
      <c r="A1442" s="1009" t="s">
        <v>359</v>
      </c>
      <c r="B1442" s="1552">
        <v>5</v>
      </c>
      <c r="C1442" s="1196">
        <v>12</v>
      </c>
      <c r="D1442" s="1196">
        <v>0</v>
      </c>
      <c r="E1442" s="1196">
        <v>0</v>
      </c>
      <c r="F1442" s="1196">
        <v>0</v>
      </c>
      <c r="G1442" s="1196">
        <v>0</v>
      </c>
      <c r="H1442" s="1197">
        <v>5</v>
      </c>
      <c r="I1442" s="1197">
        <v>17</v>
      </c>
      <c r="J1442" s="1198">
        <v>20.299999999999997</v>
      </c>
      <c r="K1442" s="1206">
        <v>4.0599999999999996</v>
      </c>
      <c r="L1442" s="2137" t="s">
        <v>985</v>
      </c>
      <c r="M1442" s="1006">
        <v>1750000</v>
      </c>
      <c r="N1442" s="1116" t="s">
        <v>621</v>
      </c>
      <c r="O1442" s="1117" t="s">
        <v>621</v>
      </c>
    </row>
    <row r="1443" spans="1:15" ht="15" customHeight="1" x14ac:dyDescent="0.2">
      <c r="A1443" s="1009" t="s">
        <v>360</v>
      </c>
      <c r="B1443" s="1552">
        <v>0</v>
      </c>
      <c r="C1443" s="1196">
        <v>0</v>
      </c>
      <c r="D1443" s="1196">
        <v>0</v>
      </c>
      <c r="E1443" s="1196">
        <v>0</v>
      </c>
      <c r="F1443" s="1196">
        <v>0</v>
      </c>
      <c r="G1443" s="1196">
        <v>0</v>
      </c>
      <c r="H1443" s="1197">
        <v>0</v>
      </c>
      <c r="I1443" s="1197">
        <v>0</v>
      </c>
      <c r="J1443" s="1198">
        <v>0</v>
      </c>
      <c r="K1443" s="1206">
        <v>0</v>
      </c>
      <c r="L1443" s="1199"/>
      <c r="M1443" s="1006"/>
      <c r="N1443" s="1006"/>
      <c r="O1443" s="1200"/>
    </row>
    <row r="1444" spans="1:15" ht="15" customHeight="1" x14ac:dyDescent="0.2">
      <c r="A1444" s="1009" t="s">
        <v>361</v>
      </c>
      <c r="B1444" s="1552">
        <v>10</v>
      </c>
      <c r="C1444" s="1196">
        <v>4</v>
      </c>
      <c r="D1444" s="1196">
        <v>0</v>
      </c>
      <c r="E1444" s="1196">
        <v>0</v>
      </c>
      <c r="F1444" s="1196">
        <v>0</v>
      </c>
      <c r="G1444" s="1196">
        <v>4</v>
      </c>
      <c r="H1444" s="1197">
        <v>6</v>
      </c>
      <c r="I1444" s="1197">
        <v>14</v>
      </c>
      <c r="J1444" s="1198">
        <v>36</v>
      </c>
      <c r="K1444" s="1206">
        <v>6</v>
      </c>
      <c r="L1444" s="2137" t="s">
        <v>985</v>
      </c>
      <c r="M1444" s="1006">
        <v>1750000</v>
      </c>
      <c r="N1444" s="1116" t="s">
        <v>621</v>
      </c>
      <c r="O1444" s="1117" t="s">
        <v>621</v>
      </c>
    </row>
    <row r="1445" spans="1:15" ht="15" customHeight="1" x14ac:dyDescent="0.2">
      <c r="A1445" s="1009" t="s">
        <v>362</v>
      </c>
      <c r="B1445" s="1552">
        <v>0</v>
      </c>
      <c r="C1445" s="1196">
        <v>0</v>
      </c>
      <c r="D1445" s="1196">
        <v>0</v>
      </c>
      <c r="E1445" s="1196">
        <v>0</v>
      </c>
      <c r="F1445" s="1196">
        <v>0</v>
      </c>
      <c r="G1445" s="1196">
        <v>0</v>
      </c>
      <c r="H1445" s="1197">
        <v>0</v>
      </c>
      <c r="I1445" s="1197">
        <v>0</v>
      </c>
      <c r="J1445" s="1198">
        <v>0</v>
      </c>
      <c r="K1445" s="1206">
        <v>0</v>
      </c>
      <c r="L1445" s="1199"/>
      <c r="M1445" s="1006"/>
      <c r="N1445" s="1006"/>
      <c r="O1445" s="1200"/>
    </row>
    <row r="1446" spans="1:15" ht="15" customHeight="1" x14ac:dyDescent="0.2">
      <c r="A1446" s="1009" t="s">
        <v>363</v>
      </c>
      <c r="B1446" s="1552">
        <v>5</v>
      </c>
      <c r="C1446" s="1196">
        <v>6</v>
      </c>
      <c r="D1446" s="1196">
        <v>0</v>
      </c>
      <c r="E1446" s="1196">
        <v>0</v>
      </c>
      <c r="F1446" s="1196">
        <v>0</v>
      </c>
      <c r="G1446" s="1196">
        <v>2</v>
      </c>
      <c r="H1446" s="1197">
        <v>3</v>
      </c>
      <c r="I1446" s="1197">
        <v>11</v>
      </c>
      <c r="J1446" s="1198">
        <v>15</v>
      </c>
      <c r="K1446" s="1206">
        <v>5</v>
      </c>
      <c r="L1446" s="2137" t="s">
        <v>985</v>
      </c>
      <c r="M1446" s="1006">
        <v>1750000</v>
      </c>
      <c r="N1446" s="1006"/>
      <c r="O1446" s="1200"/>
    </row>
    <row r="1447" spans="1:15" ht="15" customHeight="1" x14ac:dyDescent="0.2">
      <c r="A1447" s="1009" t="s">
        <v>364</v>
      </c>
      <c r="B1447" s="1552">
        <v>4</v>
      </c>
      <c r="C1447" s="1196">
        <v>4</v>
      </c>
      <c r="D1447" s="1196">
        <v>0</v>
      </c>
      <c r="E1447" s="1196">
        <v>0</v>
      </c>
      <c r="F1447" s="1196">
        <v>0</v>
      </c>
      <c r="G1447" s="1196">
        <v>0</v>
      </c>
      <c r="H1447" s="1197">
        <v>4</v>
      </c>
      <c r="I1447" s="1197">
        <v>8</v>
      </c>
      <c r="J1447" s="1198">
        <v>24</v>
      </c>
      <c r="K1447" s="1206">
        <v>6</v>
      </c>
      <c r="L1447" s="2137" t="s">
        <v>985</v>
      </c>
      <c r="M1447" s="1006">
        <v>1750000</v>
      </c>
      <c r="N1447" s="1116" t="s">
        <v>621</v>
      </c>
      <c r="O1447" s="1117" t="s">
        <v>621</v>
      </c>
    </row>
    <row r="1448" spans="1:15" ht="15" customHeight="1" x14ac:dyDescent="0.2">
      <c r="A1448" s="1009" t="s">
        <v>934</v>
      </c>
      <c r="B1448" s="1552">
        <v>0</v>
      </c>
      <c r="C1448" s="1196">
        <v>0</v>
      </c>
      <c r="D1448" s="1196">
        <v>0</v>
      </c>
      <c r="E1448" s="1196">
        <v>0</v>
      </c>
      <c r="F1448" s="1196">
        <v>0</v>
      </c>
      <c r="G1448" s="1196">
        <v>0</v>
      </c>
      <c r="H1448" s="1197">
        <v>0</v>
      </c>
      <c r="I1448" s="1197">
        <v>0</v>
      </c>
      <c r="J1448" s="1198">
        <v>0</v>
      </c>
      <c r="K1448" s="1206">
        <v>0</v>
      </c>
      <c r="L1448" s="1199"/>
      <c r="M1448" s="1006"/>
      <c r="N1448" s="1006"/>
      <c r="O1448" s="1200"/>
    </row>
    <row r="1449" spans="1:15" ht="15" customHeight="1" x14ac:dyDescent="0.2">
      <c r="A1449" s="1009" t="s">
        <v>366</v>
      </c>
      <c r="B1449" s="1552">
        <v>8</v>
      </c>
      <c r="C1449" s="1196">
        <v>0</v>
      </c>
      <c r="D1449" s="1196">
        <v>0</v>
      </c>
      <c r="E1449" s="1196">
        <v>1</v>
      </c>
      <c r="F1449" s="1196">
        <v>0</v>
      </c>
      <c r="G1449" s="1196">
        <v>0</v>
      </c>
      <c r="H1449" s="1197">
        <v>7</v>
      </c>
      <c r="I1449" s="1197">
        <v>7</v>
      </c>
      <c r="J1449" s="1198">
        <v>56</v>
      </c>
      <c r="K1449" s="1206">
        <v>8</v>
      </c>
      <c r="L1449" s="2137" t="s">
        <v>985</v>
      </c>
      <c r="M1449" s="1006">
        <v>1750000</v>
      </c>
      <c r="N1449" s="1116" t="s">
        <v>621</v>
      </c>
      <c r="O1449" s="1117" t="s">
        <v>621</v>
      </c>
    </row>
    <row r="1450" spans="1:15" ht="15" customHeight="1" x14ac:dyDescent="0.2">
      <c r="A1450" s="1009" t="s">
        <v>935</v>
      </c>
      <c r="B1450" s="1552">
        <v>4</v>
      </c>
      <c r="C1450" s="1196">
        <v>4</v>
      </c>
      <c r="D1450" s="1196">
        <v>0</v>
      </c>
      <c r="E1450" s="1196">
        <v>0</v>
      </c>
      <c r="F1450" s="1196">
        <v>4</v>
      </c>
      <c r="G1450" s="1196">
        <v>0</v>
      </c>
      <c r="H1450" s="1197">
        <v>0</v>
      </c>
      <c r="I1450" s="1197">
        <v>4</v>
      </c>
      <c r="J1450" s="1198">
        <v>0</v>
      </c>
      <c r="K1450" s="1206">
        <v>0</v>
      </c>
      <c r="L1450" s="1199"/>
      <c r="M1450" s="1006"/>
      <c r="N1450" s="1006"/>
      <c r="O1450" s="1200"/>
    </row>
    <row r="1451" spans="1:15" ht="15" customHeight="1" x14ac:dyDescent="0.2">
      <c r="A1451" s="1009" t="s">
        <v>368</v>
      </c>
      <c r="B1451" s="1552">
        <v>8</v>
      </c>
      <c r="C1451" s="1196">
        <v>1</v>
      </c>
      <c r="D1451" s="1196">
        <v>0</v>
      </c>
      <c r="E1451" s="1196">
        <v>0</v>
      </c>
      <c r="F1451" s="1196">
        <v>6.5</v>
      </c>
      <c r="G1451" s="1196">
        <v>0</v>
      </c>
      <c r="H1451" s="1197">
        <v>1.5</v>
      </c>
      <c r="I1451" s="1197">
        <v>2.5</v>
      </c>
      <c r="J1451" s="1198">
        <v>14.25</v>
      </c>
      <c r="K1451" s="1206">
        <v>9.5</v>
      </c>
      <c r="L1451" s="2137" t="s">
        <v>985</v>
      </c>
      <c r="M1451" s="1006">
        <v>1750000</v>
      </c>
      <c r="N1451" s="1116" t="s">
        <v>621</v>
      </c>
      <c r="O1451" s="1117" t="s">
        <v>621</v>
      </c>
    </row>
    <row r="1452" spans="1:15" ht="15" customHeight="1" x14ac:dyDescent="0.2">
      <c r="A1452" s="1009" t="s">
        <v>369</v>
      </c>
      <c r="B1452" s="1552">
        <v>6</v>
      </c>
      <c r="C1452" s="1196">
        <v>1</v>
      </c>
      <c r="D1452" s="1196">
        <v>0</v>
      </c>
      <c r="E1452" s="1196">
        <v>0</v>
      </c>
      <c r="F1452" s="1196">
        <v>6</v>
      </c>
      <c r="G1452" s="1196">
        <v>0</v>
      </c>
      <c r="H1452" s="1197">
        <v>0</v>
      </c>
      <c r="I1452" s="1197">
        <v>1</v>
      </c>
      <c r="J1452" s="1198">
        <v>0</v>
      </c>
      <c r="K1452" s="1206">
        <v>0</v>
      </c>
      <c r="L1452" s="2137"/>
      <c r="M1452" s="1006"/>
      <c r="N1452" s="1116" t="s">
        <v>621</v>
      </c>
      <c r="O1452" s="1117" t="s">
        <v>621</v>
      </c>
    </row>
    <row r="1453" spans="1:15" ht="15" customHeight="1" x14ac:dyDescent="0.2">
      <c r="A1453" s="1009" t="s">
        <v>936</v>
      </c>
      <c r="B1453" s="1552">
        <v>0</v>
      </c>
      <c r="C1453" s="1196">
        <v>0</v>
      </c>
      <c r="D1453" s="1196">
        <v>0</v>
      </c>
      <c r="E1453" s="1196">
        <v>0</v>
      </c>
      <c r="F1453" s="1196">
        <v>0</v>
      </c>
      <c r="G1453" s="1196">
        <v>0</v>
      </c>
      <c r="H1453" s="1197">
        <v>0</v>
      </c>
      <c r="I1453" s="1197">
        <v>0</v>
      </c>
      <c r="J1453" s="1198">
        <v>0</v>
      </c>
      <c r="K1453" s="1206">
        <v>0</v>
      </c>
      <c r="L1453" s="1199"/>
      <c r="M1453" s="1006"/>
      <c r="N1453" s="1006"/>
      <c r="O1453" s="1200"/>
    </row>
    <row r="1454" spans="1:15" ht="15" customHeight="1" x14ac:dyDescent="0.2">
      <c r="A1454" s="1009" t="s">
        <v>371</v>
      </c>
      <c r="B1454" s="1552">
        <v>0</v>
      </c>
      <c r="C1454" s="1196">
        <v>0</v>
      </c>
      <c r="D1454" s="1196">
        <v>0</v>
      </c>
      <c r="E1454" s="1196">
        <v>0</v>
      </c>
      <c r="F1454" s="1196">
        <v>0</v>
      </c>
      <c r="G1454" s="1196">
        <v>0</v>
      </c>
      <c r="H1454" s="1197">
        <v>0</v>
      </c>
      <c r="I1454" s="1197">
        <v>0</v>
      </c>
      <c r="J1454" s="1198">
        <v>0</v>
      </c>
      <c r="K1454" s="1206">
        <v>0</v>
      </c>
      <c r="L1454" s="2137"/>
      <c r="M1454" s="1006"/>
      <c r="N1454" s="1116" t="s">
        <v>621</v>
      </c>
      <c r="O1454" s="1117" t="s">
        <v>621</v>
      </c>
    </row>
    <row r="1455" spans="1:15" ht="15" customHeight="1" x14ac:dyDescent="0.2">
      <c r="A1455" s="1009" t="s">
        <v>372</v>
      </c>
      <c r="B1455" s="1552">
        <v>0</v>
      </c>
      <c r="C1455" s="1196">
        <v>0</v>
      </c>
      <c r="D1455" s="1196">
        <v>0</v>
      </c>
      <c r="E1455" s="1196">
        <v>0</v>
      </c>
      <c r="F1455" s="1196">
        <v>0</v>
      </c>
      <c r="G1455" s="1196">
        <v>0</v>
      </c>
      <c r="H1455" s="1197">
        <v>0</v>
      </c>
      <c r="I1455" s="1197">
        <v>0</v>
      </c>
      <c r="J1455" s="1198">
        <v>0</v>
      </c>
      <c r="K1455" s="1198">
        <v>0</v>
      </c>
      <c r="L1455" s="1199"/>
      <c r="M1455" s="1006"/>
      <c r="N1455" s="1006"/>
      <c r="O1455" s="1200"/>
    </row>
    <row r="1456" spans="1:15" ht="15" customHeight="1" x14ac:dyDescent="0.2">
      <c r="A1456" s="1009" t="s">
        <v>373</v>
      </c>
      <c r="B1456" s="1552">
        <v>0</v>
      </c>
      <c r="C1456" s="1196">
        <v>0</v>
      </c>
      <c r="D1456" s="1196">
        <v>0</v>
      </c>
      <c r="E1456" s="1196">
        <v>0</v>
      </c>
      <c r="F1456" s="1196">
        <v>0</v>
      </c>
      <c r="G1456" s="1196">
        <v>0</v>
      </c>
      <c r="H1456" s="1197">
        <v>0</v>
      </c>
      <c r="I1456" s="1197">
        <v>0</v>
      </c>
      <c r="J1456" s="1198">
        <v>0</v>
      </c>
      <c r="K1456" s="1198">
        <v>0</v>
      </c>
      <c r="L1456" s="1199"/>
      <c r="M1456" s="1006"/>
      <c r="N1456" s="1006"/>
      <c r="O1456" s="1200"/>
    </row>
    <row r="1457" spans="1:15" ht="15" customHeight="1" x14ac:dyDescent="0.2">
      <c r="A1457" s="459" t="s">
        <v>937</v>
      </c>
      <c r="B1457" s="1049">
        <v>16.05</v>
      </c>
      <c r="C1457" s="1049">
        <v>3</v>
      </c>
      <c r="D1457" s="1049">
        <v>0</v>
      </c>
      <c r="E1457" s="1049">
        <v>0</v>
      </c>
      <c r="F1457" s="1049">
        <v>0</v>
      </c>
      <c r="G1457" s="1049">
        <v>3</v>
      </c>
      <c r="H1457" s="1049">
        <v>13.05</v>
      </c>
      <c r="I1457" s="1049">
        <v>19.05</v>
      </c>
      <c r="J1457" s="1201">
        <v>89.550000000000011</v>
      </c>
      <c r="K1457" s="1201">
        <v>6.862068965517242</v>
      </c>
      <c r="L1457" s="1203"/>
      <c r="M1457" s="1043"/>
      <c r="N1457" s="1043"/>
      <c r="O1457" s="1204"/>
    </row>
    <row r="1458" spans="1:15" ht="15" customHeight="1" x14ac:dyDescent="0.2">
      <c r="A1458" s="1009" t="s">
        <v>375</v>
      </c>
      <c r="B1458" s="1552">
        <v>8.8500000000000014</v>
      </c>
      <c r="C1458" s="1196">
        <v>0</v>
      </c>
      <c r="D1458" s="1196">
        <v>0</v>
      </c>
      <c r="E1458" s="1196">
        <v>0</v>
      </c>
      <c r="F1458" s="1196">
        <v>0</v>
      </c>
      <c r="G1458" s="1196">
        <v>0</v>
      </c>
      <c r="H1458" s="1197">
        <v>8.8500000000000014</v>
      </c>
      <c r="I1458" s="1197">
        <v>8.8500000000000014</v>
      </c>
      <c r="J1458" s="1198">
        <v>61.95000000000001</v>
      </c>
      <c r="K1458" s="1206">
        <v>7</v>
      </c>
      <c r="L1458" s="2137" t="s">
        <v>985</v>
      </c>
      <c r="M1458" s="1006">
        <v>1750000</v>
      </c>
      <c r="N1458" s="1116" t="s">
        <v>621</v>
      </c>
      <c r="O1458" s="1117" t="s">
        <v>621</v>
      </c>
    </row>
    <row r="1459" spans="1:15" ht="15" customHeight="1" x14ac:dyDescent="0.2">
      <c r="A1459" s="1009" t="s">
        <v>376</v>
      </c>
      <c r="B1459" s="1552">
        <v>2</v>
      </c>
      <c r="C1459" s="1196">
        <v>0</v>
      </c>
      <c r="D1459" s="1196">
        <v>0</v>
      </c>
      <c r="E1459" s="1196">
        <v>0</v>
      </c>
      <c r="F1459" s="1196">
        <v>0</v>
      </c>
      <c r="G1459" s="1196">
        <v>0</v>
      </c>
      <c r="H1459" s="1197">
        <v>2</v>
      </c>
      <c r="I1459" s="1197">
        <v>2</v>
      </c>
      <c r="J1459" s="1198">
        <v>10</v>
      </c>
      <c r="K1459" s="1206">
        <v>5</v>
      </c>
      <c r="L1459" s="2137" t="s">
        <v>985</v>
      </c>
      <c r="M1459" s="1006">
        <v>1750000</v>
      </c>
      <c r="N1459" s="1116" t="s">
        <v>621</v>
      </c>
      <c r="O1459" s="1117" t="s">
        <v>621</v>
      </c>
    </row>
    <row r="1460" spans="1:15" ht="15" customHeight="1" x14ac:dyDescent="0.2">
      <c r="A1460" s="1009" t="s">
        <v>377</v>
      </c>
      <c r="B1460" s="1552">
        <v>5.1999999999999993</v>
      </c>
      <c r="C1460" s="1196">
        <v>3</v>
      </c>
      <c r="D1460" s="1196">
        <v>0</v>
      </c>
      <c r="E1460" s="1196">
        <v>0</v>
      </c>
      <c r="F1460" s="1196">
        <v>0</v>
      </c>
      <c r="G1460" s="1196">
        <v>3</v>
      </c>
      <c r="H1460" s="1197">
        <v>2.1999999999999993</v>
      </c>
      <c r="I1460" s="1197">
        <v>8.1999999999999993</v>
      </c>
      <c r="J1460" s="1198">
        <v>17.599999999999994</v>
      </c>
      <c r="K1460" s="1206">
        <v>8</v>
      </c>
      <c r="L1460" s="2137" t="s">
        <v>985</v>
      </c>
      <c r="M1460" s="1006">
        <v>1750000</v>
      </c>
      <c r="N1460" s="1116" t="s">
        <v>621</v>
      </c>
      <c r="O1460" s="1117" t="s">
        <v>621</v>
      </c>
    </row>
    <row r="1461" spans="1:15" ht="15" customHeight="1" x14ac:dyDescent="0.2">
      <c r="A1461" s="1009" t="s">
        <v>378</v>
      </c>
      <c r="B1461" s="1552">
        <v>0</v>
      </c>
      <c r="C1461" s="1196">
        <v>0</v>
      </c>
      <c r="D1461" s="1196">
        <v>0</v>
      </c>
      <c r="E1461" s="1196">
        <v>0</v>
      </c>
      <c r="F1461" s="1196">
        <v>0</v>
      </c>
      <c r="G1461" s="1196">
        <v>0</v>
      </c>
      <c r="H1461" s="1197">
        <v>0</v>
      </c>
      <c r="I1461" s="1197">
        <v>0</v>
      </c>
      <c r="J1461" s="1198">
        <v>0</v>
      </c>
      <c r="K1461" s="1206">
        <v>0</v>
      </c>
      <c r="L1461" s="1199"/>
      <c r="M1461" s="1006"/>
      <c r="N1461" s="1006"/>
      <c r="O1461" s="1200"/>
    </row>
    <row r="1462" spans="1:15" ht="15" customHeight="1" x14ac:dyDescent="0.2">
      <c r="A1462" s="1009" t="s">
        <v>379</v>
      </c>
      <c r="B1462" s="1552">
        <v>0</v>
      </c>
      <c r="C1462" s="1196">
        <v>0</v>
      </c>
      <c r="D1462" s="1196">
        <v>0</v>
      </c>
      <c r="E1462" s="1196">
        <v>0</v>
      </c>
      <c r="F1462" s="1196">
        <v>0</v>
      </c>
      <c r="G1462" s="1196">
        <v>0</v>
      </c>
      <c r="H1462" s="1197">
        <v>0</v>
      </c>
      <c r="I1462" s="1197">
        <v>0</v>
      </c>
      <c r="J1462" s="1198">
        <v>0</v>
      </c>
      <c r="K1462" s="1198">
        <v>0</v>
      </c>
      <c r="L1462" s="1199"/>
      <c r="M1462" s="1006"/>
      <c r="N1462" s="1006"/>
      <c r="O1462" s="1200"/>
    </row>
    <row r="1463" spans="1:15" ht="15" customHeight="1" x14ac:dyDescent="0.2">
      <c r="A1463" s="1205" t="s">
        <v>380</v>
      </c>
      <c r="B1463" s="1049">
        <v>20.5</v>
      </c>
      <c r="C1463" s="1049">
        <v>3</v>
      </c>
      <c r="D1463" s="1049">
        <v>3</v>
      </c>
      <c r="E1463" s="1049">
        <v>1</v>
      </c>
      <c r="F1463" s="1049">
        <v>1</v>
      </c>
      <c r="G1463" s="1049">
        <v>0</v>
      </c>
      <c r="H1463" s="1049">
        <v>15.5</v>
      </c>
      <c r="I1463" s="1049">
        <v>21.5</v>
      </c>
      <c r="J1463" s="1201">
        <v>109.1</v>
      </c>
      <c r="K1463" s="1201">
        <v>7.0387096774193543</v>
      </c>
      <c r="L1463" s="1203"/>
      <c r="M1463" s="1043"/>
      <c r="N1463" s="1043"/>
      <c r="O1463" s="1204"/>
    </row>
    <row r="1464" spans="1:15" ht="15" customHeight="1" x14ac:dyDescent="0.2">
      <c r="A1464" s="1009" t="s">
        <v>381</v>
      </c>
      <c r="B1464" s="1552">
        <v>0</v>
      </c>
      <c r="C1464" s="1196">
        <v>0</v>
      </c>
      <c r="D1464" s="1196">
        <v>0</v>
      </c>
      <c r="E1464" s="1196">
        <v>0</v>
      </c>
      <c r="F1464" s="1196">
        <v>0</v>
      </c>
      <c r="G1464" s="1196">
        <v>0</v>
      </c>
      <c r="H1464" s="1197">
        <v>0</v>
      </c>
      <c r="I1464" s="1197">
        <v>0</v>
      </c>
      <c r="J1464" s="1198">
        <v>0</v>
      </c>
      <c r="K1464" s="1198">
        <v>0</v>
      </c>
      <c r="L1464" s="1199"/>
      <c r="M1464" s="1006"/>
      <c r="N1464" s="1006"/>
      <c r="O1464" s="1200"/>
    </row>
    <row r="1465" spans="1:15" ht="15" customHeight="1" x14ac:dyDescent="0.2">
      <c r="A1465" s="1009" t="s">
        <v>382</v>
      </c>
      <c r="B1465" s="1552">
        <v>0</v>
      </c>
      <c r="C1465" s="1196">
        <v>0</v>
      </c>
      <c r="D1465" s="1196">
        <v>0</v>
      </c>
      <c r="E1465" s="1196">
        <v>0</v>
      </c>
      <c r="F1465" s="1196">
        <v>0</v>
      </c>
      <c r="G1465" s="1196">
        <v>0</v>
      </c>
      <c r="H1465" s="1197">
        <v>0</v>
      </c>
      <c r="I1465" s="1197">
        <v>0</v>
      </c>
      <c r="J1465" s="1198">
        <v>0</v>
      </c>
      <c r="K1465" s="1198">
        <v>0</v>
      </c>
      <c r="L1465" s="1199"/>
      <c r="M1465" s="1006"/>
      <c r="N1465" s="1006"/>
      <c r="O1465" s="1200"/>
    </row>
    <row r="1466" spans="1:15" ht="15" customHeight="1" x14ac:dyDescent="0.2">
      <c r="A1466" s="1009" t="s">
        <v>383</v>
      </c>
      <c r="B1466" s="1552">
        <v>0</v>
      </c>
      <c r="C1466" s="1196">
        <v>0</v>
      </c>
      <c r="D1466" s="1196">
        <v>0</v>
      </c>
      <c r="E1466" s="1196">
        <v>0</v>
      </c>
      <c r="F1466" s="1196">
        <v>0</v>
      </c>
      <c r="G1466" s="1196">
        <v>0</v>
      </c>
      <c r="H1466" s="1197">
        <v>0</v>
      </c>
      <c r="I1466" s="1197">
        <v>0</v>
      </c>
      <c r="J1466" s="1198">
        <v>0</v>
      </c>
      <c r="K1466" s="1198">
        <v>0</v>
      </c>
      <c r="L1466" s="1199"/>
      <c r="M1466" s="1006"/>
      <c r="N1466" s="1006"/>
      <c r="O1466" s="1200"/>
    </row>
    <row r="1467" spans="1:15" ht="15" customHeight="1" x14ac:dyDescent="0.2">
      <c r="A1467" s="1009" t="s">
        <v>384</v>
      </c>
      <c r="B1467" s="1552">
        <v>4</v>
      </c>
      <c r="C1467" s="1196">
        <v>3</v>
      </c>
      <c r="D1467" s="1196">
        <v>0</v>
      </c>
      <c r="E1467" s="1196">
        <v>0</v>
      </c>
      <c r="F1467" s="1196">
        <v>1</v>
      </c>
      <c r="G1467" s="1196">
        <v>0</v>
      </c>
      <c r="H1467" s="1197">
        <v>3</v>
      </c>
      <c r="I1467" s="1197">
        <v>6</v>
      </c>
      <c r="J1467" s="1198">
        <v>21.6</v>
      </c>
      <c r="K1467" s="1206">
        <v>7.2</v>
      </c>
      <c r="L1467" s="2137" t="s">
        <v>985</v>
      </c>
      <c r="M1467" s="1006">
        <v>1750000</v>
      </c>
      <c r="N1467" s="1006"/>
      <c r="O1467" s="1200"/>
    </row>
    <row r="1468" spans="1:15" ht="15" customHeight="1" x14ac:dyDescent="0.2">
      <c r="A1468" s="1009" t="s">
        <v>385</v>
      </c>
      <c r="B1468" s="1552">
        <v>8</v>
      </c>
      <c r="C1468" s="1196">
        <v>0</v>
      </c>
      <c r="D1468" s="1196">
        <v>3</v>
      </c>
      <c r="E1468" s="1196">
        <v>1</v>
      </c>
      <c r="F1468" s="1196">
        <v>0</v>
      </c>
      <c r="G1468" s="1196">
        <v>0</v>
      </c>
      <c r="H1468" s="1197">
        <v>4</v>
      </c>
      <c r="I1468" s="1197">
        <v>7</v>
      </c>
      <c r="J1468" s="1198">
        <v>28</v>
      </c>
      <c r="K1468" s="1206">
        <v>7</v>
      </c>
      <c r="L1468" s="2137" t="s">
        <v>985</v>
      </c>
      <c r="M1468" s="1006">
        <v>1750000</v>
      </c>
      <c r="N1468" s="1116" t="s">
        <v>621</v>
      </c>
      <c r="O1468" s="1117" t="s">
        <v>621</v>
      </c>
    </row>
    <row r="1469" spans="1:15" ht="15" customHeight="1" x14ac:dyDescent="0.2">
      <c r="A1469" s="1009" t="s">
        <v>386</v>
      </c>
      <c r="B1469" s="1552">
        <v>0</v>
      </c>
      <c r="C1469" s="1196">
        <v>0</v>
      </c>
      <c r="D1469" s="1196">
        <v>0</v>
      </c>
      <c r="E1469" s="1196">
        <v>0</v>
      </c>
      <c r="F1469" s="1196">
        <v>0</v>
      </c>
      <c r="G1469" s="1196">
        <v>0</v>
      </c>
      <c r="H1469" s="1197">
        <v>0</v>
      </c>
      <c r="I1469" s="1197">
        <v>0</v>
      </c>
      <c r="J1469" s="1198">
        <v>0</v>
      </c>
      <c r="K1469" s="1206">
        <v>0</v>
      </c>
      <c r="L1469" s="1199"/>
      <c r="M1469" s="1006"/>
      <c r="N1469" s="1006"/>
      <c r="O1469" s="1200"/>
    </row>
    <row r="1470" spans="1:15" ht="15" customHeight="1" x14ac:dyDescent="0.2">
      <c r="A1470" s="1009" t="s">
        <v>387</v>
      </c>
      <c r="B1470" s="1552">
        <v>8.5</v>
      </c>
      <c r="C1470" s="1196">
        <v>0</v>
      </c>
      <c r="D1470" s="1196">
        <v>0</v>
      </c>
      <c r="E1470" s="1196">
        <v>0</v>
      </c>
      <c r="F1470" s="1196">
        <v>0</v>
      </c>
      <c r="G1470" s="1196">
        <v>0</v>
      </c>
      <c r="H1470" s="1197">
        <v>8.5</v>
      </c>
      <c r="I1470" s="1197">
        <v>8.5</v>
      </c>
      <c r="J1470" s="1198">
        <v>59.5</v>
      </c>
      <c r="K1470" s="1206">
        <v>7</v>
      </c>
      <c r="L1470" s="2137" t="s">
        <v>985</v>
      </c>
      <c r="M1470" s="1006">
        <v>1750000</v>
      </c>
      <c r="N1470" s="1116" t="s">
        <v>621</v>
      </c>
      <c r="O1470" s="1117" t="s">
        <v>621</v>
      </c>
    </row>
    <row r="1471" spans="1:15" ht="15" customHeight="1" x14ac:dyDescent="0.2">
      <c r="A1471" s="1009" t="s">
        <v>388</v>
      </c>
      <c r="B1471" s="1552">
        <v>0</v>
      </c>
      <c r="C1471" s="1196">
        <v>0</v>
      </c>
      <c r="D1471" s="1196">
        <v>0</v>
      </c>
      <c r="E1471" s="1196">
        <v>0</v>
      </c>
      <c r="F1471" s="1196">
        <v>0</v>
      </c>
      <c r="G1471" s="1196">
        <v>0</v>
      </c>
      <c r="H1471" s="1197">
        <v>0</v>
      </c>
      <c r="I1471" s="1197">
        <v>0</v>
      </c>
      <c r="J1471" s="1198">
        <v>0</v>
      </c>
      <c r="K1471" s="1198">
        <v>0</v>
      </c>
      <c r="L1471" s="1199"/>
      <c r="M1471" s="1006"/>
      <c r="N1471" s="1006"/>
      <c r="O1471" s="1200"/>
    </row>
    <row r="1472" spans="1:15" ht="15" customHeight="1" x14ac:dyDescent="0.2">
      <c r="A1472" s="1205" t="s">
        <v>389</v>
      </c>
      <c r="B1472" s="1049">
        <v>19</v>
      </c>
      <c r="C1472" s="1049">
        <v>3</v>
      </c>
      <c r="D1472" s="1049">
        <v>0</v>
      </c>
      <c r="E1472" s="1049">
        <v>5</v>
      </c>
      <c r="F1472" s="1049">
        <v>0</v>
      </c>
      <c r="G1472" s="1049">
        <v>0</v>
      </c>
      <c r="H1472" s="1049">
        <v>14</v>
      </c>
      <c r="I1472" s="1049">
        <v>17</v>
      </c>
      <c r="J1472" s="1201">
        <v>98</v>
      </c>
      <c r="K1472" s="1202"/>
      <c r="L1472" s="1203"/>
      <c r="M1472" s="1043"/>
      <c r="N1472" s="1043"/>
      <c r="O1472" s="1204"/>
    </row>
    <row r="1473" spans="1:15" ht="15" customHeight="1" x14ac:dyDescent="0.2">
      <c r="A1473" s="1009" t="s">
        <v>390</v>
      </c>
      <c r="B1473" s="1552">
        <v>0</v>
      </c>
      <c r="C1473" s="1196">
        <v>0</v>
      </c>
      <c r="D1473" s="1196">
        <v>0</v>
      </c>
      <c r="E1473" s="1196">
        <v>0</v>
      </c>
      <c r="F1473" s="1196">
        <v>0</v>
      </c>
      <c r="G1473" s="1196">
        <v>0</v>
      </c>
      <c r="H1473" s="1197">
        <v>0</v>
      </c>
      <c r="I1473" s="1197">
        <v>0</v>
      </c>
      <c r="J1473" s="1198">
        <v>0</v>
      </c>
      <c r="K1473" s="1198">
        <v>0</v>
      </c>
      <c r="L1473" s="1199"/>
      <c r="M1473" s="1006"/>
      <c r="N1473" s="1006"/>
      <c r="O1473" s="1200"/>
    </row>
    <row r="1474" spans="1:15" ht="15" customHeight="1" x14ac:dyDescent="0.2">
      <c r="A1474" s="1009" t="s">
        <v>391</v>
      </c>
      <c r="B1474" s="1552">
        <v>0</v>
      </c>
      <c r="C1474" s="1196">
        <v>0</v>
      </c>
      <c r="D1474" s="1196">
        <v>0</v>
      </c>
      <c r="E1474" s="1196">
        <v>0</v>
      </c>
      <c r="F1474" s="1196">
        <v>0</v>
      </c>
      <c r="G1474" s="1196">
        <v>0</v>
      </c>
      <c r="H1474" s="1197">
        <v>0</v>
      </c>
      <c r="I1474" s="1197">
        <v>0</v>
      </c>
      <c r="J1474" s="1198">
        <v>0</v>
      </c>
      <c r="K1474" s="1198">
        <v>0</v>
      </c>
      <c r="L1474" s="1199"/>
      <c r="M1474" s="1006"/>
      <c r="N1474" s="1006"/>
      <c r="O1474" s="1200"/>
    </row>
    <row r="1475" spans="1:15" ht="15" customHeight="1" x14ac:dyDescent="0.2">
      <c r="A1475" s="1009" t="s">
        <v>392</v>
      </c>
      <c r="B1475" s="1552">
        <v>0</v>
      </c>
      <c r="C1475" s="1196">
        <v>0</v>
      </c>
      <c r="D1475" s="1196">
        <v>0</v>
      </c>
      <c r="E1475" s="1196">
        <v>0</v>
      </c>
      <c r="F1475" s="1196">
        <v>0</v>
      </c>
      <c r="G1475" s="1196">
        <v>0</v>
      </c>
      <c r="H1475" s="1197">
        <v>0</v>
      </c>
      <c r="I1475" s="1197">
        <v>0</v>
      </c>
      <c r="J1475" s="1198">
        <v>0</v>
      </c>
      <c r="K1475" s="1198">
        <v>0</v>
      </c>
      <c r="L1475" s="2137"/>
      <c r="M1475" s="1006"/>
      <c r="N1475" s="1116"/>
      <c r="O1475" s="1117"/>
    </row>
    <row r="1476" spans="1:15" ht="15" customHeight="1" x14ac:dyDescent="0.2">
      <c r="A1476" s="1009" t="s">
        <v>393</v>
      </c>
      <c r="B1476" s="1552">
        <v>19</v>
      </c>
      <c r="C1476" s="1196">
        <v>3</v>
      </c>
      <c r="D1476" s="1196">
        <v>0</v>
      </c>
      <c r="E1476" s="1196">
        <v>5</v>
      </c>
      <c r="F1476" s="1196">
        <v>0</v>
      </c>
      <c r="G1476" s="1196">
        <v>0</v>
      </c>
      <c r="H1476" s="1197">
        <v>14</v>
      </c>
      <c r="I1476" s="1197">
        <v>17</v>
      </c>
      <c r="J1476" s="1198">
        <v>98</v>
      </c>
      <c r="K1476" s="1206">
        <v>7</v>
      </c>
      <c r="L1476" s="2137" t="s">
        <v>985</v>
      </c>
      <c r="M1476" s="1006">
        <v>1750000</v>
      </c>
      <c r="N1476" s="1116" t="s">
        <v>621</v>
      </c>
      <c r="O1476" s="1117" t="s">
        <v>621</v>
      </c>
    </row>
    <row r="1477" spans="1:15" ht="15" customHeight="1" x14ac:dyDescent="0.2">
      <c r="A1477" s="1009" t="s">
        <v>394</v>
      </c>
      <c r="B1477" s="1552">
        <v>0</v>
      </c>
      <c r="C1477" s="1196">
        <v>0</v>
      </c>
      <c r="D1477" s="1196">
        <v>0</v>
      </c>
      <c r="E1477" s="1196">
        <v>0</v>
      </c>
      <c r="F1477" s="1196">
        <v>0</v>
      </c>
      <c r="G1477" s="1196">
        <v>0</v>
      </c>
      <c r="H1477" s="1197">
        <v>0</v>
      </c>
      <c r="I1477" s="1197">
        <v>0</v>
      </c>
      <c r="J1477" s="1198">
        <v>0</v>
      </c>
      <c r="K1477" s="1198">
        <v>0</v>
      </c>
      <c r="L1477" s="1199"/>
      <c r="M1477" s="1006"/>
      <c r="N1477" s="1006"/>
      <c r="O1477" s="1200"/>
    </row>
    <row r="1478" spans="1:15" ht="15" customHeight="1" x14ac:dyDescent="0.2">
      <c r="A1478" s="1009" t="s">
        <v>395</v>
      </c>
      <c r="B1478" s="1552">
        <v>0</v>
      </c>
      <c r="C1478" s="1196">
        <v>0</v>
      </c>
      <c r="D1478" s="1196">
        <v>0</v>
      </c>
      <c r="E1478" s="1196">
        <v>0</v>
      </c>
      <c r="F1478" s="1196">
        <v>0</v>
      </c>
      <c r="G1478" s="1196">
        <v>0</v>
      </c>
      <c r="H1478" s="1197">
        <v>0</v>
      </c>
      <c r="I1478" s="1197">
        <v>0</v>
      </c>
      <c r="J1478" s="1198">
        <v>0</v>
      </c>
      <c r="K1478" s="1198">
        <v>0</v>
      </c>
      <c r="L1478" s="1199"/>
      <c r="M1478" s="1006"/>
      <c r="N1478" s="1006"/>
      <c r="O1478" s="1200"/>
    </row>
    <row r="1479" spans="1:15" ht="15" customHeight="1" x14ac:dyDescent="0.2">
      <c r="A1479" s="1009" t="s">
        <v>396</v>
      </c>
      <c r="B1479" s="1552">
        <v>0</v>
      </c>
      <c r="C1479" s="1196">
        <v>0</v>
      </c>
      <c r="D1479" s="1196">
        <v>0</v>
      </c>
      <c r="E1479" s="1196">
        <v>0</v>
      </c>
      <c r="F1479" s="1196">
        <v>0</v>
      </c>
      <c r="G1479" s="1196">
        <v>0</v>
      </c>
      <c r="H1479" s="1197">
        <v>0</v>
      </c>
      <c r="I1479" s="1197">
        <v>0</v>
      </c>
      <c r="J1479" s="1198">
        <v>0</v>
      </c>
      <c r="K1479" s="1198">
        <v>0</v>
      </c>
      <c r="L1479" s="1199"/>
      <c r="M1479" s="1006"/>
      <c r="N1479" s="1006"/>
      <c r="O1479" s="1200"/>
    </row>
    <row r="1480" spans="1:15" ht="15" customHeight="1" x14ac:dyDescent="0.2">
      <c r="A1480" s="1009" t="s">
        <v>938</v>
      </c>
      <c r="B1480" s="1552">
        <v>0</v>
      </c>
      <c r="C1480" s="1196">
        <v>0</v>
      </c>
      <c r="D1480" s="1196">
        <v>0</v>
      </c>
      <c r="E1480" s="1196">
        <v>0</v>
      </c>
      <c r="F1480" s="1196">
        <v>0</v>
      </c>
      <c r="G1480" s="1196">
        <v>0</v>
      </c>
      <c r="H1480" s="1197">
        <v>0</v>
      </c>
      <c r="I1480" s="1197">
        <v>0</v>
      </c>
      <c r="J1480" s="1198">
        <v>0</v>
      </c>
      <c r="K1480" s="1198">
        <v>0</v>
      </c>
      <c r="L1480" s="1199"/>
      <c r="M1480" s="1006"/>
      <c r="N1480" s="1006"/>
      <c r="O1480" s="1200"/>
    </row>
    <row r="1481" spans="1:15" ht="15" customHeight="1" thickBot="1" x14ac:dyDescent="0.25">
      <c r="A1481" s="1190" t="s">
        <v>398</v>
      </c>
      <c r="B1481" s="1591">
        <v>0</v>
      </c>
      <c r="C1481" s="1191">
        <v>0</v>
      </c>
      <c r="D1481" s="1191">
        <v>0</v>
      </c>
      <c r="E1481" s="1191">
        <v>0</v>
      </c>
      <c r="F1481" s="1191">
        <v>0</v>
      </c>
      <c r="G1481" s="1191">
        <v>0</v>
      </c>
      <c r="H1481" s="1197">
        <v>0</v>
      </c>
      <c r="I1481" s="1197">
        <v>0</v>
      </c>
      <c r="J1481" s="1198">
        <v>0</v>
      </c>
      <c r="K1481" s="1192">
        <v>0</v>
      </c>
      <c r="L1481" s="1193"/>
      <c r="M1481" s="1194"/>
      <c r="N1481" s="1194"/>
      <c r="O1481" s="1195"/>
    </row>
    <row r="1482" spans="1:15" ht="15" customHeight="1" thickBot="1" x14ac:dyDescent="0.25">
      <c r="A1482" s="430" t="s">
        <v>939</v>
      </c>
      <c r="B1482" s="1181">
        <v>105.55</v>
      </c>
      <c r="C1482" s="1181">
        <v>41</v>
      </c>
      <c r="D1482" s="1181">
        <v>3</v>
      </c>
      <c r="E1482" s="1181">
        <v>7</v>
      </c>
      <c r="F1482" s="1181">
        <v>17.5</v>
      </c>
      <c r="G1482" s="1181">
        <v>9</v>
      </c>
      <c r="H1482" s="1181">
        <v>69.05</v>
      </c>
      <c r="I1482" s="1181">
        <v>122.05</v>
      </c>
      <c r="J1482" s="1182">
        <v>462.20000000000005</v>
      </c>
      <c r="K1482" s="1182">
        <v>6.6937002172338893</v>
      </c>
      <c r="L1482" s="1580" t="s">
        <v>985</v>
      </c>
      <c r="M1482" s="1184">
        <v>1749999.9999999998</v>
      </c>
      <c r="N1482" s="1580" t="s">
        <v>621</v>
      </c>
      <c r="O1482" s="1596" t="s">
        <v>621</v>
      </c>
    </row>
    <row r="1483" spans="1:15" ht="15" customHeight="1" x14ac:dyDescent="0.2">
      <c r="A1483" s="7" t="s">
        <v>1904</v>
      </c>
      <c r="B1483" s="246"/>
      <c r="C1483" s="246"/>
      <c r="D1483" s="246"/>
      <c r="E1483" s="246"/>
      <c r="F1483" s="246"/>
      <c r="G1483" s="246"/>
      <c r="H1483" s="249"/>
      <c r="I1483" s="249"/>
      <c r="J1483" s="249"/>
      <c r="K1483" s="257"/>
      <c r="L1483" s="258"/>
      <c r="M1483" s="259"/>
      <c r="N1483" s="259"/>
      <c r="O1483" s="259"/>
    </row>
    <row r="1485" spans="1:15" ht="15" customHeight="1" x14ac:dyDescent="0.25">
      <c r="A1485" s="3054" t="s">
        <v>1930</v>
      </c>
      <c r="B1485" s="3054"/>
      <c r="C1485" s="3054"/>
      <c r="D1485" s="3054"/>
      <c r="E1485" s="3054"/>
      <c r="F1485" s="3054"/>
      <c r="G1485" s="3054"/>
      <c r="H1485" s="3054"/>
      <c r="I1485" s="3054"/>
      <c r="J1485" s="3054"/>
      <c r="K1485" s="3054"/>
      <c r="L1485" s="3054"/>
      <c r="M1485" s="3054"/>
      <c r="N1485" s="3054"/>
      <c r="O1485" s="3054"/>
    </row>
    <row r="1486" spans="1:15" ht="15" customHeight="1" x14ac:dyDescent="0.2">
      <c r="A1486" s="263"/>
      <c r="B1486" s="263"/>
      <c r="C1486" s="259"/>
      <c r="D1486" s="259"/>
      <c r="E1486" s="259"/>
      <c r="F1486" s="259"/>
      <c r="G1486" s="259"/>
      <c r="H1486" s="257"/>
      <c r="I1486" s="257"/>
      <c r="J1486" s="257"/>
      <c r="K1486" s="257"/>
      <c r="L1486" s="258"/>
      <c r="M1486" s="259"/>
      <c r="N1486" s="259"/>
      <c r="O1486" s="259"/>
    </row>
    <row r="1487" spans="1:15" ht="15" customHeight="1" thickBot="1" x14ac:dyDescent="0.25">
      <c r="A1487" s="2000" t="s">
        <v>1496</v>
      </c>
      <c r="B1487" s="263"/>
      <c r="C1487" s="259"/>
      <c r="D1487" s="259"/>
      <c r="E1487" s="259"/>
      <c r="F1487" s="259"/>
      <c r="G1487" s="259"/>
      <c r="H1487" s="257"/>
      <c r="I1487" s="257"/>
      <c r="J1487" s="257"/>
      <c r="K1487" s="257"/>
      <c r="L1487" s="258"/>
      <c r="M1487" s="259"/>
      <c r="N1487" s="259"/>
      <c r="O1487" s="259"/>
    </row>
    <row r="1488" spans="1:15" ht="15" customHeight="1" x14ac:dyDescent="0.2">
      <c r="A1488" s="3055" t="s">
        <v>334</v>
      </c>
      <c r="B1488" s="3058" t="s">
        <v>1931</v>
      </c>
      <c r="C1488" s="3059"/>
      <c r="D1488" s="3059"/>
      <c r="E1488" s="3059"/>
      <c r="F1488" s="3059"/>
      <c r="G1488" s="3059"/>
      <c r="H1488" s="3059"/>
      <c r="I1488" s="3059"/>
      <c r="J1488" s="3059"/>
      <c r="K1488" s="3059"/>
      <c r="L1488" s="3059"/>
      <c r="M1488" s="3059"/>
      <c r="N1488" s="3059"/>
      <c r="O1488" s="3060"/>
    </row>
    <row r="1489" spans="1:15" ht="15" customHeight="1" x14ac:dyDescent="0.2">
      <c r="A1489" s="3056"/>
      <c r="B1489" s="3061" t="s">
        <v>198</v>
      </c>
      <c r="C1489" s="3061"/>
      <c r="D1489" s="3061"/>
      <c r="E1489" s="3061"/>
      <c r="F1489" s="3061"/>
      <c r="G1489" s="3061"/>
      <c r="H1489" s="3061"/>
      <c r="I1489" s="3061"/>
      <c r="J1489" s="2319"/>
      <c r="K1489" s="2319" t="s">
        <v>910</v>
      </c>
      <c r="L1489" s="2319"/>
      <c r="M1489" s="1172" t="s">
        <v>443</v>
      </c>
      <c r="N1489" s="1172" t="s">
        <v>916</v>
      </c>
      <c r="O1489" s="1177" t="s">
        <v>916</v>
      </c>
    </row>
    <row r="1490" spans="1:15" ht="15" customHeight="1" x14ac:dyDescent="0.2">
      <c r="A1490" s="3056"/>
      <c r="B1490" s="2319" t="s">
        <v>439</v>
      </c>
      <c r="C1490" s="2319"/>
      <c r="D1490" s="3052" t="s">
        <v>1873</v>
      </c>
      <c r="E1490" s="2319"/>
      <c r="F1490" s="2319"/>
      <c r="G1490" s="2319" t="s">
        <v>917</v>
      </c>
      <c r="H1490" s="2319"/>
      <c r="I1490" s="2319" t="s">
        <v>439</v>
      </c>
      <c r="J1490" s="2350" t="s">
        <v>918</v>
      </c>
      <c r="K1490" s="2350" t="s">
        <v>848</v>
      </c>
      <c r="L1490" s="2350" t="s">
        <v>336</v>
      </c>
      <c r="M1490" s="1173" t="s">
        <v>919</v>
      </c>
      <c r="N1490" s="1173" t="s">
        <v>920</v>
      </c>
      <c r="O1490" s="1178" t="s">
        <v>919</v>
      </c>
    </row>
    <row r="1491" spans="1:15" ht="15" customHeight="1" x14ac:dyDescent="0.2">
      <c r="A1491" s="3056"/>
      <c r="B1491" s="2350" t="s">
        <v>922</v>
      </c>
      <c r="C1491" s="2350" t="s">
        <v>924</v>
      </c>
      <c r="D1491" s="3053"/>
      <c r="E1491" s="2350" t="s">
        <v>873</v>
      </c>
      <c r="F1491" s="2350" t="s">
        <v>923</v>
      </c>
      <c r="G1491" s="2350" t="s">
        <v>925</v>
      </c>
      <c r="H1491" s="2350" t="s">
        <v>842</v>
      </c>
      <c r="I1491" s="2350" t="s">
        <v>841</v>
      </c>
      <c r="J1491" s="2350" t="s">
        <v>926</v>
      </c>
      <c r="K1491" s="2350" t="s">
        <v>927</v>
      </c>
      <c r="L1491" s="2350" t="s">
        <v>342</v>
      </c>
      <c r="M1491" s="1173" t="s">
        <v>928</v>
      </c>
      <c r="N1491" s="1173" t="s">
        <v>929</v>
      </c>
      <c r="O1491" s="1178" t="s">
        <v>930</v>
      </c>
    </row>
    <row r="1492" spans="1:15" ht="15" customHeight="1" thickBot="1" x14ac:dyDescent="0.25">
      <c r="A1492" s="3057"/>
      <c r="B1492" s="1985">
        <v>44196</v>
      </c>
      <c r="C1492" s="2351">
        <v>2021</v>
      </c>
      <c r="D1492" s="2351">
        <v>2021</v>
      </c>
      <c r="E1492" s="2351">
        <v>2021</v>
      </c>
      <c r="F1492" s="2351">
        <v>2021</v>
      </c>
      <c r="G1492" s="2351" t="s">
        <v>931</v>
      </c>
      <c r="H1492" s="1176">
        <v>2021</v>
      </c>
      <c r="I1492" s="1985">
        <v>44561</v>
      </c>
      <c r="J1492" s="1985" t="s">
        <v>1932</v>
      </c>
      <c r="K1492" s="1985" t="s">
        <v>1932</v>
      </c>
      <c r="L1492" s="2351" t="s">
        <v>447</v>
      </c>
      <c r="M1492" s="1175" t="s">
        <v>932</v>
      </c>
      <c r="N1492" s="1175" t="s">
        <v>933</v>
      </c>
      <c r="O1492" s="1179" t="s">
        <v>933</v>
      </c>
    </row>
    <row r="1493" spans="1:15" ht="15" customHeight="1" x14ac:dyDescent="0.2">
      <c r="A1493" s="1185" t="s">
        <v>358</v>
      </c>
      <c r="B1493" s="1180">
        <v>19</v>
      </c>
      <c r="C1493" s="1180">
        <v>2</v>
      </c>
      <c r="D1493" s="1180">
        <v>1</v>
      </c>
      <c r="E1493" s="1180">
        <v>0</v>
      </c>
      <c r="F1493" s="1180">
        <v>0</v>
      </c>
      <c r="G1493" s="1180">
        <v>3</v>
      </c>
      <c r="H1493" s="1180">
        <v>15</v>
      </c>
      <c r="I1493" s="1180">
        <v>21</v>
      </c>
      <c r="J1493" s="1186">
        <v>60</v>
      </c>
      <c r="K1493" s="1201">
        <v>4</v>
      </c>
      <c r="L1493" s="404"/>
      <c r="M1493" s="1188"/>
      <c r="N1493" s="1188"/>
      <c r="O1493" s="1189"/>
    </row>
    <row r="1494" spans="1:15" ht="15" customHeight="1" x14ac:dyDescent="0.2">
      <c r="A1494" s="1009" t="s">
        <v>359</v>
      </c>
      <c r="B1494" s="1552">
        <v>0</v>
      </c>
      <c r="C1494" s="1196">
        <v>0</v>
      </c>
      <c r="D1494" s="1196">
        <v>0</v>
      </c>
      <c r="E1494" s="1196">
        <v>0</v>
      </c>
      <c r="F1494" s="1196">
        <v>0</v>
      </c>
      <c r="G1494" s="1196">
        <v>0</v>
      </c>
      <c r="H1494" s="1197">
        <v>0</v>
      </c>
      <c r="I1494" s="1197">
        <v>0</v>
      </c>
      <c r="J1494" s="1198">
        <v>0</v>
      </c>
      <c r="K1494" s="1198">
        <v>0</v>
      </c>
      <c r="L1494" s="1199"/>
      <c r="M1494" s="1006"/>
      <c r="N1494" s="1006"/>
      <c r="O1494" s="1200"/>
    </row>
    <row r="1495" spans="1:15" ht="15" customHeight="1" x14ac:dyDescent="0.2">
      <c r="A1495" s="1009" t="s">
        <v>360</v>
      </c>
      <c r="B1495" s="1552">
        <v>0</v>
      </c>
      <c r="C1495" s="1196">
        <v>0</v>
      </c>
      <c r="D1495" s="1196">
        <v>0</v>
      </c>
      <c r="E1495" s="1196">
        <v>0</v>
      </c>
      <c r="F1495" s="1196">
        <v>0</v>
      </c>
      <c r="G1495" s="1196">
        <v>0</v>
      </c>
      <c r="H1495" s="1197">
        <v>0</v>
      </c>
      <c r="I1495" s="1197">
        <v>0</v>
      </c>
      <c r="J1495" s="1198">
        <v>0</v>
      </c>
      <c r="K1495" s="1198">
        <v>0</v>
      </c>
      <c r="L1495" s="1199"/>
      <c r="M1495" s="1006"/>
      <c r="N1495" s="1006"/>
      <c r="O1495" s="1200"/>
    </row>
    <row r="1496" spans="1:15" ht="15" customHeight="1" x14ac:dyDescent="0.2">
      <c r="A1496" s="1009" t="s">
        <v>361</v>
      </c>
      <c r="B1496" s="1552">
        <v>19</v>
      </c>
      <c r="C1496" s="1196">
        <v>2</v>
      </c>
      <c r="D1496" s="1196">
        <v>1</v>
      </c>
      <c r="E1496" s="1196">
        <v>0</v>
      </c>
      <c r="F1496" s="1196">
        <v>0</v>
      </c>
      <c r="G1496" s="1196">
        <v>3</v>
      </c>
      <c r="H1496" s="1197">
        <v>15</v>
      </c>
      <c r="I1496" s="1197">
        <v>21</v>
      </c>
      <c r="J1496" s="1198">
        <v>60</v>
      </c>
      <c r="K1496" s="1206">
        <v>4</v>
      </c>
      <c r="L1496" s="2137" t="s">
        <v>985</v>
      </c>
      <c r="M1496" s="1006">
        <v>4684000</v>
      </c>
      <c r="N1496" s="1116" t="s">
        <v>621</v>
      </c>
      <c r="O1496" s="1117" t="s">
        <v>621</v>
      </c>
    </row>
    <row r="1497" spans="1:15" ht="15" customHeight="1" x14ac:dyDescent="0.2">
      <c r="A1497" s="1009" t="s">
        <v>362</v>
      </c>
      <c r="B1497" s="1552">
        <v>0</v>
      </c>
      <c r="C1497" s="1196">
        <v>0</v>
      </c>
      <c r="D1497" s="1196">
        <v>0</v>
      </c>
      <c r="E1497" s="1196">
        <v>0</v>
      </c>
      <c r="F1497" s="1196">
        <v>0</v>
      </c>
      <c r="G1497" s="1196">
        <v>0</v>
      </c>
      <c r="H1497" s="1197">
        <v>0</v>
      </c>
      <c r="I1497" s="1197">
        <v>0</v>
      </c>
      <c r="J1497" s="1198">
        <v>0</v>
      </c>
      <c r="K1497" s="1198">
        <v>0</v>
      </c>
      <c r="L1497" s="1199"/>
      <c r="M1497" s="1006"/>
      <c r="N1497" s="1006"/>
      <c r="O1497" s="1200"/>
    </row>
    <row r="1498" spans="1:15" ht="15" customHeight="1" x14ac:dyDescent="0.2">
      <c r="A1498" s="1009" t="s">
        <v>363</v>
      </c>
      <c r="B1498" s="1552">
        <v>0</v>
      </c>
      <c r="C1498" s="1196">
        <v>0</v>
      </c>
      <c r="D1498" s="1196">
        <v>0</v>
      </c>
      <c r="E1498" s="1196">
        <v>0</v>
      </c>
      <c r="F1498" s="1196">
        <v>0</v>
      </c>
      <c r="G1498" s="1196">
        <v>0</v>
      </c>
      <c r="H1498" s="1197">
        <v>0</v>
      </c>
      <c r="I1498" s="1197">
        <v>0</v>
      </c>
      <c r="J1498" s="1198">
        <v>0</v>
      </c>
      <c r="K1498" s="1198">
        <v>0</v>
      </c>
      <c r="L1498" s="1199"/>
      <c r="M1498" s="1006"/>
      <c r="N1498" s="1006"/>
      <c r="O1498" s="1200"/>
    </row>
    <row r="1499" spans="1:15" ht="15" customHeight="1" x14ac:dyDescent="0.2">
      <c r="A1499" s="1009" t="s">
        <v>364</v>
      </c>
      <c r="B1499" s="1552">
        <v>0</v>
      </c>
      <c r="C1499" s="1196">
        <v>0</v>
      </c>
      <c r="D1499" s="1196">
        <v>0</v>
      </c>
      <c r="E1499" s="1196">
        <v>0</v>
      </c>
      <c r="F1499" s="1196">
        <v>0</v>
      </c>
      <c r="G1499" s="1196">
        <v>0</v>
      </c>
      <c r="H1499" s="1197">
        <v>0</v>
      </c>
      <c r="I1499" s="1197">
        <v>0</v>
      </c>
      <c r="J1499" s="1198">
        <v>0</v>
      </c>
      <c r="K1499" s="1198">
        <v>0</v>
      </c>
      <c r="L1499" s="1199"/>
      <c r="M1499" s="1006"/>
      <c r="N1499" s="1006"/>
      <c r="O1499" s="1200"/>
    </row>
    <row r="1500" spans="1:15" ht="15" customHeight="1" x14ac:dyDescent="0.2">
      <c r="A1500" s="1009" t="s">
        <v>934</v>
      </c>
      <c r="B1500" s="1552">
        <v>0</v>
      </c>
      <c r="C1500" s="1196">
        <v>0</v>
      </c>
      <c r="D1500" s="1196">
        <v>0</v>
      </c>
      <c r="E1500" s="1196">
        <v>0</v>
      </c>
      <c r="F1500" s="1196">
        <v>0</v>
      </c>
      <c r="G1500" s="1196">
        <v>0</v>
      </c>
      <c r="H1500" s="1197">
        <v>0</v>
      </c>
      <c r="I1500" s="1197">
        <v>0</v>
      </c>
      <c r="J1500" s="1198">
        <v>0</v>
      </c>
      <c r="K1500" s="1198">
        <v>0</v>
      </c>
      <c r="L1500" s="1199"/>
      <c r="M1500" s="1006"/>
      <c r="N1500" s="1006"/>
      <c r="O1500" s="1200"/>
    </row>
    <row r="1501" spans="1:15" ht="15" customHeight="1" x14ac:dyDescent="0.2">
      <c r="A1501" s="1009" t="s">
        <v>366</v>
      </c>
      <c r="B1501" s="1552">
        <v>0</v>
      </c>
      <c r="C1501" s="1196">
        <v>0</v>
      </c>
      <c r="D1501" s="1196">
        <v>0</v>
      </c>
      <c r="E1501" s="1196">
        <v>0</v>
      </c>
      <c r="F1501" s="1196">
        <v>0</v>
      </c>
      <c r="G1501" s="1196">
        <v>0</v>
      </c>
      <c r="H1501" s="1197">
        <v>0</v>
      </c>
      <c r="I1501" s="1197">
        <v>0</v>
      </c>
      <c r="J1501" s="1198">
        <v>0</v>
      </c>
      <c r="K1501" s="1198">
        <v>0</v>
      </c>
      <c r="L1501" s="1199"/>
      <c r="M1501" s="1006"/>
      <c r="N1501" s="1006"/>
      <c r="O1501" s="1200"/>
    </row>
    <row r="1502" spans="1:15" ht="15" customHeight="1" x14ac:dyDescent="0.2">
      <c r="A1502" s="1009" t="s">
        <v>935</v>
      </c>
      <c r="B1502" s="1552">
        <v>0</v>
      </c>
      <c r="C1502" s="1196">
        <v>0</v>
      </c>
      <c r="D1502" s="1196">
        <v>0</v>
      </c>
      <c r="E1502" s="1196">
        <v>0</v>
      </c>
      <c r="F1502" s="1196">
        <v>0</v>
      </c>
      <c r="G1502" s="1196">
        <v>0</v>
      </c>
      <c r="H1502" s="1197">
        <v>0</v>
      </c>
      <c r="I1502" s="1197">
        <v>0</v>
      </c>
      <c r="J1502" s="1198">
        <v>0</v>
      </c>
      <c r="K1502" s="1198">
        <v>0</v>
      </c>
      <c r="L1502" s="1199"/>
      <c r="M1502" s="1006"/>
      <c r="N1502" s="1006"/>
      <c r="O1502" s="1200"/>
    </row>
    <row r="1503" spans="1:15" ht="15" customHeight="1" x14ac:dyDescent="0.2">
      <c r="A1503" s="1009" t="s">
        <v>368</v>
      </c>
      <c r="B1503" s="1552">
        <v>0</v>
      </c>
      <c r="C1503" s="1196">
        <v>0</v>
      </c>
      <c r="D1503" s="1196">
        <v>0</v>
      </c>
      <c r="E1503" s="1196">
        <v>0</v>
      </c>
      <c r="F1503" s="1196">
        <v>0</v>
      </c>
      <c r="G1503" s="1196">
        <v>0</v>
      </c>
      <c r="H1503" s="1197">
        <v>0</v>
      </c>
      <c r="I1503" s="1197">
        <v>0</v>
      </c>
      <c r="J1503" s="1198">
        <v>0</v>
      </c>
      <c r="K1503" s="1198">
        <v>0</v>
      </c>
      <c r="L1503" s="1199"/>
      <c r="M1503" s="1006"/>
      <c r="N1503" s="1006"/>
      <c r="O1503" s="1200"/>
    </row>
    <row r="1504" spans="1:15" ht="15" customHeight="1" x14ac:dyDescent="0.2">
      <c r="A1504" s="1009" t="s">
        <v>369</v>
      </c>
      <c r="B1504" s="1552">
        <v>0</v>
      </c>
      <c r="C1504" s="1196">
        <v>0</v>
      </c>
      <c r="D1504" s="1196">
        <v>0</v>
      </c>
      <c r="E1504" s="1196">
        <v>0</v>
      </c>
      <c r="F1504" s="1196">
        <v>0</v>
      </c>
      <c r="G1504" s="1196">
        <v>0</v>
      </c>
      <c r="H1504" s="1197">
        <v>0</v>
      </c>
      <c r="I1504" s="1197">
        <v>0</v>
      </c>
      <c r="J1504" s="1198">
        <v>0</v>
      </c>
      <c r="K1504" s="1198">
        <v>0</v>
      </c>
      <c r="L1504" s="1199"/>
      <c r="M1504" s="1006"/>
      <c r="N1504" s="1006"/>
      <c r="O1504" s="1200"/>
    </row>
    <row r="1505" spans="1:15" ht="15" customHeight="1" x14ac:dyDescent="0.2">
      <c r="A1505" s="1009" t="s">
        <v>936</v>
      </c>
      <c r="B1505" s="1552">
        <v>0</v>
      </c>
      <c r="C1505" s="1196">
        <v>0</v>
      </c>
      <c r="D1505" s="1196">
        <v>0</v>
      </c>
      <c r="E1505" s="1196">
        <v>0</v>
      </c>
      <c r="F1505" s="1196">
        <v>0</v>
      </c>
      <c r="G1505" s="1196">
        <v>0</v>
      </c>
      <c r="H1505" s="1197">
        <v>0</v>
      </c>
      <c r="I1505" s="1197">
        <v>0</v>
      </c>
      <c r="J1505" s="1198">
        <v>0</v>
      </c>
      <c r="K1505" s="1198">
        <v>0</v>
      </c>
      <c r="L1505" s="1199"/>
      <c r="M1505" s="1006"/>
      <c r="N1505" s="1006"/>
      <c r="O1505" s="1200"/>
    </row>
    <row r="1506" spans="1:15" ht="15" customHeight="1" x14ac:dyDescent="0.2">
      <c r="A1506" s="1009" t="s">
        <v>371</v>
      </c>
      <c r="B1506" s="1552">
        <v>0</v>
      </c>
      <c r="C1506" s="1196">
        <v>0</v>
      </c>
      <c r="D1506" s="1196">
        <v>0</v>
      </c>
      <c r="E1506" s="1196">
        <v>0</v>
      </c>
      <c r="F1506" s="1196">
        <v>0</v>
      </c>
      <c r="G1506" s="1196">
        <v>0</v>
      </c>
      <c r="H1506" s="1197">
        <v>0</v>
      </c>
      <c r="I1506" s="1197">
        <v>0</v>
      </c>
      <c r="J1506" s="1198">
        <v>0</v>
      </c>
      <c r="K1506" s="1198">
        <v>0</v>
      </c>
      <c r="L1506" s="1199"/>
      <c r="M1506" s="1006"/>
      <c r="N1506" s="1006"/>
      <c r="O1506" s="1200"/>
    </row>
    <row r="1507" spans="1:15" ht="15" customHeight="1" x14ac:dyDescent="0.2">
      <c r="A1507" s="1009" t="s">
        <v>372</v>
      </c>
      <c r="B1507" s="1552">
        <v>0</v>
      </c>
      <c r="C1507" s="1196">
        <v>0</v>
      </c>
      <c r="D1507" s="1196">
        <v>0</v>
      </c>
      <c r="E1507" s="1196">
        <v>0</v>
      </c>
      <c r="F1507" s="1196">
        <v>0</v>
      </c>
      <c r="G1507" s="1196">
        <v>0</v>
      </c>
      <c r="H1507" s="1197">
        <v>0</v>
      </c>
      <c r="I1507" s="1197">
        <v>0</v>
      </c>
      <c r="J1507" s="1198">
        <v>0</v>
      </c>
      <c r="K1507" s="1198">
        <v>0</v>
      </c>
      <c r="L1507" s="1199"/>
      <c r="M1507" s="1006"/>
      <c r="N1507" s="1006"/>
      <c r="O1507" s="1200"/>
    </row>
    <row r="1508" spans="1:15" ht="15" customHeight="1" x14ac:dyDescent="0.2">
      <c r="A1508" s="1009" t="s">
        <v>373</v>
      </c>
      <c r="B1508" s="1552">
        <v>0</v>
      </c>
      <c r="C1508" s="1196">
        <v>0</v>
      </c>
      <c r="D1508" s="1196">
        <v>0</v>
      </c>
      <c r="E1508" s="1196">
        <v>0</v>
      </c>
      <c r="F1508" s="1196">
        <v>0</v>
      </c>
      <c r="G1508" s="1196">
        <v>0</v>
      </c>
      <c r="H1508" s="1197">
        <v>0</v>
      </c>
      <c r="I1508" s="1197">
        <v>0</v>
      </c>
      <c r="J1508" s="1198">
        <v>0</v>
      </c>
      <c r="K1508" s="1198">
        <v>0</v>
      </c>
      <c r="L1508" s="1199"/>
      <c r="M1508" s="1006"/>
      <c r="N1508" s="1006"/>
      <c r="O1508" s="1200"/>
    </row>
    <row r="1509" spans="1:15" ht="15" customHeight="1" x14ac:dyDescent="0.2">
      <c r="A1509" s="459" t="s">
        <v>937</v>
      </c>
      <c r="B1509" s="1539">
        <v>34.5</v>
      </c>
      <c r="C1509" s="1049">
        <v>6</v>
      </c>
      <c r="D1509" s="1049">
        <v>4</v>
      </c>
      <c r="E1509" s="1049">
        <v>2</v>
      </c>
      <c r="F1509" s="1049">
        <v>1</v>
      </c>
      <c r="G1509" s="1049">
        <v>2</v>
      </c>
      <c r="H1509" s="1049">
        <v>25.5</v>
      </c>
      <c r="I1509" s="1049">
        <v>37.5</v>
      </c>
      <c r="J1509" s="1201">
        <v>204</v>
      </c>
      <c r="K1509" s="1201">
        <v>8</v>
      </c>
      <c r="L1509" s="1203"/>
      <c r="M1509" s="1043"/>
      <c r="N1509" s="1043"/>
      <c r="O1509" s="1204"/>
    </row>
    <row r="1510" spans="1:15" ht="15" customHeight="1" x14ac:dyDescent="0.2">
      <c r="A1510" s="1009" t="s">
        <v>375</v>
      </c>
      <c r="B1510" s="1552">
        <v>20.5</v>
      </c>
      <c r="C1510" s="1196">
        <v>2</v>
      </c>
      <c r="D1510" s="1196">
        <v>0</v>
      </c>
      <c r="E1510" s="1196">
        <v>0</v>
      </c>
      <c r="F1510" s="1196">
        <v>0</v>
      </c>
      <c r="G1510" s="1196">
        <v>2</v>
      </c>
      <c r="H1510" s="1197">
        <v>18.5</v>
      </c>
      <c r="I1510" s="1197">
        <v>22.5</v>
      </c>
      <c r="J1510" s="1198">
        <v>148</v>
      </c>
      <c r="K1510" s="1206">
        <v>8</v>
      </c>
      <c r="L1510" s="2137" t="s">
        <v>985</v>
      </c>
      <c r="M1510" s="1006">
        <v>4684000</v>
      </c>
      <c r="N1510" s="1116" t="s">
        <v>621</v>
      </c>
      <c r="O1510" s="1117" t="s">
        <v>621</v>
      </c>
    </row>
    <row r="1511" spans="1:15" ht="15" customHeight="1" x14ac:dyDescent="0.2">
      <c r="A1511" s="1009" t="s">
        <v>376</v>
      </c>
      <c r="B1511" s="1552">
        <v>14</v>
      </c>
      <c r="C1511" s="1196">
        <v>4</v>
      </c>
      <c r="D1511" s="1196">
        <v>4</v>
      </c>
      <c r="E1511" s="1196">
        <v>2</v>
      </c>
      <c r="F1511" s="1196">
        <v>1</v>
      </c>
      <c r="G1511" s="1196">
        <v>0</v>
      </c>
      <c r="H1511" s="1197">
        <v>7</v>
      </c>
      <c r="I1511" s="1197">
        <v>15</v>
      </c>
      <c r="J1511" s="1198">
        <v>56</v>
      </c>
      <c r="K1511" s="1206">
        <v>8</v>
      </c>
      <c r="L1511" s="2137" t="s">
        <v>985</v>
      </c>
      <c r="M1511" s="1006">
        <v>4684000</v>
      </c>
      <c r="N1511" s="1116" t="s">
        <v>621</v>
      </c>
      <c r="O1511" s="1117" t="s">
        <v>621</v>
      </c>
    </row>
    <row r="1512" spans="1:15" ht="15" customHeight="1" x14ac:dyDescent="0.2">
      <c r="A1512" s="1009" t="s">
        <v>377</v>
      </c>
      <c r="B1512" s="1552">
        <v>0</v>
      </c>
      <c r="C1512" s="1196">
        <v>0</v>
      </c>
      <c r="D1512" s="1196">
        <v>0</v>
      </c>
      <c r="E1512" s="1196">
        <v>0</v>
      </c>
      <c r="F1512" s="1196">
        <v>0</v>
      </c>
      <c r="G1512" s="1196">
        <v>0</v>
      </c>
      <c r="H1512" s="1197">
        <v>0</v>
      </c>
      <c r="I1512" s="1197">
        <v>0</v>
      </c>
      <c r="J1512" s="1198">
        <v>0</v>
      </c>
      <c r="K1512" s="1198">
        <v>0</v>
      </c>
      <c r="L1512" s="1199"/>
      <c r="M1512" s="1006"/>
      <c r="N1512" s="1006"/>
      <c r="O1512" s="1200"/>
    </row>
    <row r="1513" spans="1:15" ht="15" customHeight="1" x14ac:dyDescent="0.2">
      <c r="A1513" s="1009" t="s">
        <v>378</v>
      </c>
      <c r="B1513" s="1552">
        <v>0</v>
      </c>
      <c r="C1513" s="1196">
        <v>0</v>
      </c>
      <c r="D1513" s="1196">
        <v>0</v>
      </c>
      <c r="E1513" s="1196">
        <v>0</v>
      </c>
      <c r="F1513" s="1196">
        <v>0</v>
      </c>
      <c r="G1513" s="1196">
        <v>0</v>
      </c>
      <c r="H1513" s="1197">
        <v>0</v>
      </c>
      <c r="I1513" s="1197">
        <v>0</v>
      </c>
      <c r="J1513" s="1198">
        <v>0</v>
      </c>
      <c r="K1513" s="1198">
        <v>0</v>
      </c>
      <c r="L1513" s="1199"/>
      <c r="M1513" s="1006"/>
      <c r="N1513" s="1006"/>
      <c r="O1513" s="1200"/>
    </row>
    <row r="1514" spans="1:15" ht="15" customHeight="1" x14ac:dyDescent="0.2">
      <c r="A1514" s="1009" t="s">
        <v>379</v>
      </c>
      <c r="B1514" s="1552">
        <v>0</v>
      </c>
      <c r="C1514" s="1196">
        <v>0</v>
      </c>
      <c r="D1514" s="1196">
        <v>0</v>
      </c>
      <c r="E1514" s="1196">
        <v>0</v>
      </c>
      <c r="F1514" s="1196">
        <v>0</v>
      </c>
      <c r="G1514" s="1196">
        <v>0</v>
      </c>
      <c r="H1514" s="1197">
        <v>0</v>
      </c>
      <c r="I1514" s="1197">
        <v>0</v>
      </c>
      <c r="J1514" s="1198">
        <v>0</v>
      </c>
      <c r="K1514" s="1198">
        <v>0</v>
      </c>
      <c r="L1514" s="1199"/>
      <c r="M1514" s="1006"/>
      <c r="N1514" s="1006"/>
      <c r="O1514" s="1200"/>
    </row>
    <row r="1515" spans="1:15" ht="15" customHeight="1" x14ac:dyDescent="0.2">
      <c r="A1515" s="1205" t="s">
        <v>380</v>
      </c>
      <c r="B1515" s="1539">
        <v>74</v>
      </c>
      <c r="C1515" s="1049">
        <v>1</v>
      </c>
      <c r="D1515" s="1049">
        <v>0</v>
      </c>
      <c r="E1515" s="1049">
        <v>4</v>
      </c>
      <c r="F1515" s="1049">
        <v>1</v>
      </c>
      <c r="G1515" s="1049">
        <v>0</v>
      </c>
      <c r="H1515" s="1049">
        <v>73</v>
      </c>
      <c r="I1515" s="1049">
        <v>74</v>
      </c>
      <c r="J1515" s="1201">
        <v>596</v>
      </c>
      <c r="K1515" s="1201">
        <v>8.1643835616438363</v>
      </c>
      <c r="L1515" s="1203"/>
      <c r="M1515" s="1043"/>
      <c r="N1515" s="1043"/>
      <c r="O1515" s="1204"/>
    </row>
    <row r="1516" spans="1:15" ht="15" customHeight="1" x14ac:dyDescent="0.2">
      <c r="A1516" s="1009" t="s">
        <v>381</v>
      </c>
      <c r="B1516" s="1552">
        <v>21</v>
      </c>
      <c r="C1516" s="1196">
        <v>1</v>
      </c>
      <c r="D1516" s="1196">
        <v>0</v>
      </c>
      <c r="E1516" s="1196">
        <v>0</v>
      </c>
      <c r="F1516" s="1196">
        <v>0</v>
      </c>
      <c r="G1516" s="1196">
        <v>0</v>
      </c>
      <c r="H1516" s="1197">
        <v>21</v>
      </c>
      <c r="I1516" s="1197">
        <v>22</v>
      </c>
      <c r="J1516" s="1198">
        <v>294</v>
      </c>
      <c r="K1516" s="1206">
        <v>14</v>
      </c>
      <c r="L1516" s="2137" t="s">
        <v>985</v>
      </c>
      <c r="M1516" s="1006">
        <v>4684000</v>
      </c>
      <c r="N1516" s="1116" t="s">
        <v>621</v>
      </c>
      <c r="O1516" s="1117" t="s">
        <v>621</v>
      </c>
    </row>
    <row r="1517" spans="1:15" ht="15" customHeight="1" x14ac:dyDescent="0.2">
      <c r="A1517" s="1009" t="s">
        <v>382</v>
      </c>
      <c r="B1517" s="1552">
        <v>0</v>
      </c>
      <c r="C1517" s="1196">
        <v>0</v>
      </c>
      <c r="D1517" s="1196">
        <v>0</v>
      </c>
      <c r="E1517" s="1196">
        <v>0</v>
      </c>
      <c r="F1517" s="1196">
        <v>0</v>
      </c>
      <c r="G1517" s="1196">
        <v>0</v>
      </c>
      <c r="H1517" s="1197">
        <v>0</v>
      </c>
      <c r="I1517" s="1197">
        <v>0</v>
      </c>
      <c r="J1517" s="1198">
        <v>0</v>
      </c>
      <c r="K1517" s="1206">
        <v>0</v>
      </c>
      <c r="L1517" s="1199"/>
      <c r="M1517" s="1006"/>
      <c r="N1517" s="1006"/>
      <c r="O1517" s="1200"/>
    </row>
    <row r="1518" spans="1:15" ht="15" customHeight="1" x14ac:dyDescent="0.2">
      <c r="A1518" s="1009" t="s">
        <v>383</v>
      </c>
      <c r="B1518" s="1552">
        <v>0</v>
      </c>
      <c r="C1518" s="1196">
        <v>0</v>
      </c>
      <c r="D1518" s="1196">
        <v>0</v>
      </c>
      <c r="E1518" s="1196">
        <v>0</v>
      </c>
      <c r="F1518" s="1196">
        <v>0</v>
      </c>
      <c r="G1518" s="1196">
        <v>0</v>
      </c>
      <c r="H1518" s="1197">
        <v>0</v>
      </c>
      <c r="I1518" s="1197">
        <v>0</v>
      </c>
      <c r="J1518" s="1198">
        <v>0</v>
      </c>
      <c r="K1518" s="1206">
        <v>0</v>
      </c>
      <c r="L1518" s="1199"/>
      <c r="M1518" s="1006"/>
      <c r="N1518" s="1006"/>
      <c r="O1518" s="1200"/>
    </row>
    <row r="1519" spans="1:15" ht="15" customHeight="1" x14ac:dyDescent="0.2">
      <c r="A1519" s="1009" t="s">
        <v>384</v>
      </c>
      <c r="B1519" s="1552">
        <v>0</v>
      </c>
      <c r="C1519" s="1196">
        <v>0</v>
      </c>
      <c r="D1519" s="1196">
        <v>0</v>
      </c>
      <c r="E1519" s="1196">
        <v>0</v>
      </c>
      <c r="F1519" s="1196">
        <v>0</v>
      </c>
      <c r="G1519" s="1196">
        <v>0</v>
      </c>
      <c r="H1519" s="1197">
        <v>0</v>
      </c>
      <c r="I1519" s="1197">
        <v>0</v>
      </c>
      <c r="J1519" s="1198">
        <v>0</v>
      </c>
      <c r="K1519" s="1206">
        <v>0</v>
      </c>
      <c r="L1519" s="2137"/>
      <c r="M1519" s="1006"/>
      <c r="N1519" s="1006"/>
      <c r="O1519" s="1200"/>
    </row>
    <row r="1520" spans="1:15" ht="15" customHeight="1" x14ac:dyDescent="0.2">
      <c r="A1520" s="1009" t="s">
        <v>385</v>
      </c>
      <c r="B1520" s="1552">
        <v>7</v>
      </c>
      <c r="C1520" s="1196">
        <v>0</v>
      </c>
      <c r="D1520" s="1196">
        <v>0</v>
      </c>
      <c r="E1520" s="1196">
        <v>1</v>
      </c>
      <c r="F1520" s="1196">
        <v>0</v>
      </c>
      <c r="G1520" s="1196">
        <v>0</v>
      </c>
      <c r="H1520" s="1197">
        <v>6</v>
      </c>
      <c r="I1520" s="1197">
        <v>6</v>
      </c>
      <c r="J1520" s="1198">
        <v>0</v>
      </c>
      <c r="K1520" s="1206">
        <v>0</v>
      </c>
      <c r="L1520" s="2137"/>
      <c r="M1520" s="1006"/>
      <c r="N1520" s="1116" t="s">
        <v>621</v>
      </c>
      <c r="O1520" s="1117" t="s">
        <v>621</v>
      </c>
    </row>
    <row r="1521" spans="1:15" ht="15" customHeight="1" x14ac:dyDescent="0.2">
      <c r="A1521" s="1009" t="s">
        <v>386</v>
      </c>
      <c r="B1521" s="1552">
        <v>24</v>
      </c>
      <c r="C1521" s="1196">
        <v>0</v>
      </c>
      <c r="D1521" s="1196">
        <v>0</v>
      </c>
      <c r="E1521" s="1196">
        <v>3</v>
      </c>
      <c r="F1521" s="1196">
        <v>1</v>
      </c>
      <c r="G1521" s="1196">
        <v>0</v>
      </c>
      <c r="H1521" s="1197">
        <v>24</v>
      </c>
      <c r="I1521" s="1197">
        <v>24</v>
      </c>
      <c r="J1521" s="1198">
        <v>192</v>
      </c>
      <c r="K1521" s="1206">
        <v>8</v>
      </c>
      <c r="L1521" s="2137" t="s">
        <v>985</v>
      </c>
      <c r="M1521" s="1006">
        <v>4684000</v>
      </c>
      <c r="N1521" s="1116" t="s">
        <v>621</v>
      </c>
      <c r="O1521" s="1117" t="s">
        <v>621</v>
      </c>
    </row>
    <row r="1522" spans="1:15" ht="15" customHeight="1" x14ac:dyDescent="0.2">
      <c r="A1522" s="1009" t="s">
        <v>387</v>
      </c>
      <c r="B1522" s="1552">
        <v>0</v>
      </c>
      <c r="C1522" s="1196">
        <v>0</v>
      </c>
      <c r="D1522" s="1196">
        <v>0</v>
      </c>
      <c r="E1522" s="1196">
        <v>0</v>
      </c>
      <c r="F1522" s="1196">
        <v>0</v>
      </c>
      <c r="G1522" s="1196">
        <v>0</v>
      </c>
      <c r="H1522" s="1197">
        <v>0</v>
      </c>
      <c r="I1522" s="1197">
        <v>0</v>
      </c>
      <c r="J1522" s="1198">
        <v>0</v>
      </c>
      <c r="K1522" s="1206">
        <v>0</v>
      </c>
      <c r="L1522" s="1199"/>
      <c r="M1522" s="1006"/>
      <c r="N1522" s="1006"/>
      <c r="O1522" s="1200"/>
    </row>
    <row r="1523" spans="1:15" ht="15" customHeight="1" x14ac:dyDescent="0.2">
      <c r="A1523" s="1009" t="s">
        <v>388</v>
      </c>
      <c r="B1523" s="1552">
        <v>22</v>
      </c>
      <c r="C1523" s="1196">
        <v>0</v>
      </c>
      <c r="D1523" s="1196">
        <v>0</v>
      </c>
      <c r="E1523" s="1196">
        <v>0</v>
      </c>
      <c r="F1523" s="1196">
        <v>0</v>
      </c>
      <c r="G1523" s="1196">
        <v>0</v>
      </c>
      <c r="H1523" s="1197">
        <v>22</v>
      </c>
      <c r="I1523" s="1197">
        <v>22</v>
      </c>
      <c r="J1523" s="1198">
        <v>110</v>
      </c>
      <c r="K1523" s="1206">
        <v>5</v>
      </c>
      <c r="L1523" s="2137" t="s">
        <v>985</v>
      </c>
      <c r="M1523" s="1006">
        <v>4684000</v>
      </c>
      <c r="N1523" s="1116" t="s">
        <v>621</v>
      </c>
      <c r="O1523" s="1117" t="s">
        <v>621</v>
      </c>
    </row>
    <row r="1524" spans="1:15" ht="15" customHeight="1" x14ac:dyDescent="0.2">
      <c r="A1524" s="1205" t="s">
        <v>389</v>
      </c>
      <c r="B1524" s="1539">
        <v>30.1</v>
      </c>
      <c r="C1524" s="1049">
        <v>0</v>
      </c>
      <c r="D1524" s="1049">
        <v>0</v>
      </c>
      <c r="E1524" s="1049">
        <v>0</v>
      </c>
      <c r="F1524" s="1049">
        <v>15.6</v>
      </c>
      <c r="G1524" s="1049">
        <v>0</v>
      </c>
      <c r="H1524" s="1049">
        <v>14.5</v>
      </c>
      <c r="I1524" s="1049">
        <v>14.5</v>
      </c>
      <c r="J1524" s="1201">
        <v>47.5</v>
      </c>
      <c r="K1524" s="1201">
        <v>3.2758620689655173</v>
      </c>
      <c r="L1524" s="1203"/>
      <c r="M1524" s="1043"/>
      <c r="N1524" s="1043"/>
      <c r="O1524" s="1204"/>
    </row>
    <row r="1525" spans="1:15" ht="15" customHeight="1" x14ac:dyDescent="0.2">
      <c r="A1525" s="1009" t="s">
        <v>390</v>
      </c>
      <c r="B1525" s="1552">
        <v>15.600000000000001</v>
      </c>
      <c r="C1525" s="1196">
        <v>0</v>
      </c>
      <c r="D1525" s="1196">
        <v>0</v>
      </c>
      <c r="E1525" s="1196">
        <v>0</v>
      </c>
      <c r="F1525" s="1196">
        <v>15.6</v>
      </c>
      <c r="G1525" s="1196">
        <v>0</v>
      </c>
      <c r="H1525" s="1197">
        <v>0</v>
      </c>
      <c r="I1525" s="1197">
        <v>0</v>
      </c>
      <c r="J1525" s="1198">
        <v>0</v>
      </c>
      <c r="K1525" s="1206">
        <v>0</v>
      </c>
      <c r="L1525" s="2137"/>
      <c r="M1525" s="1006"/>
      <c r="N1525" s="1116" t="s">
        <v>621</v>
      </c>
      <c r="O1525" s="1117" t="s">
        <v>621</v>
      </c>
    </row>
    <row r="1526" spans="1:15" ht="15" customHeight="1" x14ac:dyDescent="0.2">
      <c r="A1526" s="1009" t="s">
        <v>391</v>
      </c>
      <c r="B1526" s="1552">
        <v>4.5</v>
      </c>
      <c r="C1526" s="1196">
        <v>0</v>
      </c>
      <c r="D1526" s="1196">
        <v>0</v>
      </c>
      <c r="E1526" s="1196">
        <v>0</v>
      </c>
      <c r="F1526" s="1196">
        <v>0</v>
      </c>
      <c r="G1526" s="1196">
        <v>0</v>
      </c>
      <c r="H1526" s="1197">
        <v>4.5</v>
      </c>
      <c r="I1526" s="1197">
        <v>4.5</v>
      </c>
      <c r="J1526" s="1198">
        <v>13.5</v>
      </c>
      <c r="K1526" s="1206">
        <v>3</v>
      </c>
      <c r="L1526" s="2137" t="s">
        <v>985</v>
      </c>
      <c r="M1526" s="1006">
        <v>4684000</v>
      </c>
      <c r="N1526" s="1116" t="s">
        <v>621</v>
      </c>
      <c r="O1526" s="1117" t="s">
        <v>621</v>
      </c>
    </row>
    <row r="1527" spans="1:15" ht="15" customHeight="1" x14ac:dyDescent="0.2">
      <c r="A1527" s="1009" t="s">
        <v>392</v>
      </c>
      <c r="B1527" s="1552">
        <v>0</v>
      </c>
      <c r="C1527" s="1196">
        <v>0</v>
      </c>
      <c r="D1527" s="1196">
        <v>0</v>
      </c>
      <c r="E1527" s="1196">
        <v>0</v>
      </c>
      <c r="F1527" s="1196">
        <v>0</v>
      </c>
      <c r="G1527" s="1196">
        <v>0</v>
      </c>
      <c r="H1527" s="1197">
        <v>0</v>
      </c>
      <c r="I1527" s="1197">
        <v>0</v>
      </c>
      <c r="J1527" s="1198">
        <v>0</v>
      </c>
      <c r="K1527" s="1206">
        <v>0</v>
      </c>
      <c r="L1527" s="1199"/>
      <c r="M1527" s="1006"/>
      <c r="N1527" s="1006"/>
      <c r="O1527" s="1200"/>
    </row>
    <row r="1528" spans="1:15" ht="15" customHeight="1" x14ac:dyDescent="0.2">
      <c r="A1528" s="1009" t="s">
        <v>393</v>
      </c>
      <c r="B1528" s="1552">
        <v>0</v>
      </c>
      <c r="C1528" s="1196">
        <v>0</v>
      </c>
      <c r="D1528" s="1196">
        <v>0</v>
      </c>
      <c r="E1528" s="1196">
        <v>0</v>
      </c>
      <c r="F1528" s="1196">
        <v>0</v>
      </c>
      <c r="G1528" s="1196">
        <v>0</v>
      </c>
      <c r="H1528" s="1197">
        <v>0</v>
      </c>
      <c r="I1528" s="1197">
        <v>0</v>
      </c>
      <c r="J1528" s="1198">
        <v>0</v>
      </c>
      <c r="K1528" s="1206">
        <v>0</v>
      </c>
      <c r="L1528" s="1199"/>
      <c r="M1528" s="1006"/>
      <c r="N1528" s="1006"/>
      <c r="O1528" s="1200"/>
    </row>
    <row r="1529" spans="1:15" ht="15" customHeight="1" x14ac:dyDescent="0.2">
      <c r="A1529" s="1009" t="s">
        <v>394</v>
      </c>
      <c r="B1529" s="1552">
        <v>0</v>
      </c>
      <c r="C1529" s="1196">
        <v>0</v>
      </c>
      <c r="D1529" s="1196">
        <v>0</v>
      </c>
      <c r="E1529" s="1196">
        <v>0</v>
      </c>
      <c r="F1529" s="1196">
        <v>0</v>
      </c>
      <c r="G1529" s="1196">
        <v>0</v>
      </c>
      <c r="H1529" s="1197">
        <v>0</v>
      </c>
      <c r="I1529" s="1197">
        <v>0</v>
      </c>
      <c r="J1529" s="1198">
        <v>0</v>
      </c>
      <c r="K1529" s="1206">
        <v>0</v>
      </c>
      <c r="L1529" s="2137"/>
      <c r="M1529" s="1006"/>
      <c r="N1529" s="1116"/>
      <c r="O1529" s="1117"/>
    </row>
    <row r="1530" spans="1:15" ht="15" customHeight="1" x14ac:dyDescent="0.2">
      <c r="A1530" s="1009" t="s">
        <v>395</v>
      </c>
      <c r="B1530" s="1552">
        <v>0</v>
      </c>
      <c r="C1530" s="1196">
        <v>0</v>
      </c>
      <c r="D1530" s="1196">
        <v>0</v>
      </c>
      <c r="E1530" s="1196">
        <v>0</v>
      </c>
      <c r="F1530" s="1196">
        <v>0</v>
      </c>
      <c r="G1530" s="1196">
        <v>0</v>
      </c>
      <c r="H1530" s="1197">
        <v>0</v>
      </c>
      <c r="I1530" s="1197">
        <v>0</v>
      </c>
      <c r="J1530" s="1198">
        <v>0</v>
      </c>
      <c r="K1530" s="1206">
        <v>0</v>
      </c>
      <c r="L1530" s="2137"/>
      <c r="M1530" s="1006"/>
      <c r="N1530" s="1116"/>
      <c r="O1530" s="1117"/>
    </row>
    <row r="1531" spans="1:15" ht="15" customHeight="1" x14ac:dyDescent="0.2">
      <c r="A1531" s="1009" t="s">
        <v>396</v>
      </c>
      <c r="B1531" s="1552">
        <v>0</v>
      </c>
      <c r="C1531" s="1196">
        <v>0</v>
      </c>
      <c r="D1531" s="1196">
        <v>0</v>
      </c>
      <c r="E1531" s="1196">
        <v>0</v>
      </c>
      <c r="F1531" s="1196">
        <v>0</v>
      </c>
      <c r="G1531" s="1196">
        <v>0</v>
      </c>
      <c r="H1531" s="1197">
        <v>0</v>
      </c>
      <c r="I1531" s="1197">
        <v>0</v>
      </c>
      <c r="J1531" s="1198">
        <v>0</v>
      </c>
      <c r="K1531" s="1206">
        <v>0</v>
      </c>
      <c r="L1531" s="1199"/>
      <c r="M1531" s="1006"/>
      <c r="N1531" s="1006"/>
      <c r="O1531" s="1200"/>
    </row>
    <row r="1532" spans="1:15" ht="15" customHeight="1" x14ac:dyDescent="0.2">
      <c r="A1532" s="1009" t="s">
        <v>938</v>
      </c>
      <c r="B1532" s="1552">
        <v>10</v>
      </c>
      <c r="C1532" s="1196">
        <v>0</v>
      </c>
      <c r="D1532" s="1196">
        <v>0</v>
      </c>
      <c r="E1532" s="1196">
        <v>0</v>
      </c>
      <c r="F1532" s="1196">
        <v>0</v>
      </c>
      <c r="G1532" s="1196">
        <v>0</v>
      </c>
      <c r="H1532" s="1197">
        <v>10</v>
      </c>
      <c r="I1532" s="1197">
        <v>10</v>
      </c>
      <c r="J1532" s="1198">
        <v>34</v>
      </c>
      <c r="K1532" s="1206">
        <v>3.4</v>
      </c>
      <c r="L1532" s="2137" t="s">
        <v>985</v>
      </c>
      <c r="M1532" s="1006">
        <v>4684000</v>
      </c>
      <c r="N1532" s="1116" t="s">
        <v>621</v>
      </c>
      <c r="O1532" s="1117" t="s">
        <v>621</v>
      </c>
    </row>
    <row r="1533" spans="1:15" ht="15" customHeight="1" thickBot="1" x14ac:dyDescent="0.25">
      <c r="A1533" s="1190" t="s">
        <v>398</v>
      </c>
      <c r="B1533" s="1591">
        <v>0</v>
      </c>
      <c r="C1533" s="1191">
        <v>0</v>
      </c>
      <c r="D1533" s="1191">
        <v>0</v>
      </c>
      <c r="E1533" s="1191">
        <v>0</v>
      </c>
      <c r="F1533" s="1191">
        <v>0</v>
      </c>
      <c r="G1533" s="1191">
        <v>0</v>
      </c>
      <c r="H1533" s="1197">
        <v>0</v>
      </c>
      <c r="I1533" s="1197">
        <v>0</v>
      </c>
      <c r="J1533" s="1198">
        <v>0</v>
      </c>
      <c r="K1533" s="1192">
        <v>0</v>
      </c>
      <c r="L1533" s="1193"/>
      <c r="M1533" s="1194"/>
      <c r="N1533" s="1194"/>
      <c r="O1533" s="1195"/>
    </row>
    <row r="1534" spans="1:15" ht="15" customHeight="1" thickBot="1" x14ac:dyDescent="0.25">
      <c r="A1534" s="430" t="s">
        <v>939</v>
      </c>
      <c r="B1534" s="1181">
        <v>157.6</v>
      </c>
      <c r="C1534" s="1181">
        <v>9</v>
      </c>
      <c r="D1534" s="1181">
        <v>5</v>
      </c>
      <c r="E1534" s="1181">
        <v>6</v>
      </c>
      <c r="F1534" s="1181">
        <v>17.600000000000001</v>
      </c>
      <c r="G1534" s="1181">
        <v>5</v>
      </c>
      <c r="H1534" s="1181">
        <v>128</v>
      </c>
      <c r="I1534" s="1181">
        <v>147</v>
      </c>
      <c r="J1534" s="1182">
        <v>907.5</v>
      </c>
      <c r="K1534" s="1182">
        <v>7.08984375</v>
      </c>
      <c r="L1534" s="1580" t="s">
        <v>985</v>
      </c>
      <c r="M1534" s="1184">
        <v>4684000</v>
      </c>
      <c r="N1534" s="1580" t="s">
        <v>621</v>
      </c>
      <c r="O1534" s="1596" t="s">
        <v>621</v>
      </c>
    </row>
    <row r="1535" spans="1:15" ht="15" customHeight="1" x14ac:dyDescent="0.2">
      <c r="A1535" s="7" t="s">
        <v>1904</v>
      </c>
      <c r="B1535" s="246"/>
      <c r="C1535" s="246"/>
      <c r="D1535" s="246"/>
      <c r="E1535" s="246"/>
      <c r="F1535" s="246"/>
      <c r="G1535" s="246"/>
      <c r="H1535" s="249"/>
      <c r="I1535" s="249"/>
      <c r="J1535" s="249"/>
      <c r="K1535" s="257"/>
      <c r="L1535" s="258"/>
      <c r="M1535" s="259"/>
      <c r="N1535" s="259"/>
      <c r="O1535" s="259"/>
    </row>
  </sheetData>
  <mergeCells count="145">
    <mergeCell ref="B1224:O1224"/>
    <mergeCell ref="A1115:O1115"/>
    <mergeCell ref="A1012:A1016"/>
    <mergeCell ref="B1012:O1012"/>
    <mergeCell ref="B1013:I1013"/>
    <mergeCell ref="A1065:A1069"/>
    <mergeCell ref="B1065:O1065"/>
    <mergeCell ref="B1066:I1066"/>
    <mergeCell ref="D1438:D1439"/>
    <mergeCell ref="A587:A591"/>
    <mergeCell ref="B588:I588"/>
    <mergeCell ref="B587:O587"/>
    <mergeCell ref="A268:O268"/>
    <mergeCell ref="B271:I271"/>
    <mergeCell ref="A428:A432"/>
    <mergeCell ref="B428:O428"/>
    <mergeCell ref="B429:I429"/>
    <mergeCell ref="A481:A485"/>
    <mergeCell ref="B481:O481"/>
    <mergeCell ref="B482:I482"/>
    <mergeCell ref="D272:D273"/>
    <mergeCell ref="D325:D326"/>
    <mergeCell ref="D378:D379"/>
    <mergeCell ref="D430:D431"/>
    <mergeCell ref="D483:D484"/>
    <mergeCell ref="D536:D537"/>
    <mergeCell ref="D589:D590"/>
    <mergeCell ref="A215:O215"/>
    <mergeCell ref="A162:O162"/>
    <mergeCell ref="A164:A168"/>
    <mergeCell ref="B164:O164"/>
    <mergeCell ref="B165:I165"/>
    <mergeCell ref="A426:O426"/>
    <mergeCell ref="A479:O479"/>
    <mergeCell ref="A532:O532"/>
    <mergeCell ref="A585:O585"/>
    <mergeCell ref="A217:A221"/>
    <mergeCell ref="B217:O217"/>
    <mergeCell ref="B218:I218"/>
    <mergeCell ref="B534:O534"/>
    <mergeCell ref="B535:I535"/>
    <mergeCell ref="A321:O321"/>
    <mergeCell ref="A323:A327"/>
    <mergeCell ref="B323:O323"/>
    <mergeCell ref="B324:I324"/>
    <mergeCell ref="A374:O374"/>
    <mergeCell ref="A376:A380"/>
    <mergeCell ref="B376:O376"/>
    <mergeCell ref="B377:I377"/>
    <mergeCell ref="D166:D167"/>
    <mergeCell ref="D219:D220"/>
    <mergeCell ref="A1:O1"/>
    <mergeCell ref="A4:A8"/>
    <mergeCell ref="B4:O4"/>
    <mergeCell ref="B5:I5"/>
    <mergeCell ref="A109:O109"/>
    <mergeCell ref="A111:A115"/>
    <mergeCell ref="B111:O111"/>
    <mergeCell ref="B112:I112"/>
    <mergeCell ref="A56:O56"/>
    <mergeCell ref="A58:A62"/>
    <mergeCell ref="B58:O58"/>
    <mergeCell ref="B59:I59"/>
    <mergeCell ref="D6:D7"/>
    <mergeCell ref="D60:D61"/>
    <mergeCell ref="D113:D114"/>
    <mergeCell ref="A853:A857"/>
    <mergeCell ref="B853:O853"/>
    <mergeCell ref="B854:I854"/>
    <mergeCell ref="B800:I800"/>
    <mergeCell ref="A850:O850"/>
    <mergeCell ref="A956:O956"/>
    <mergeCell ref="A797:O797"/>
    <mergeCell ref="A799:A803"/>
    <mergeCell ref="B906:O906"/>
    <mergeCell ref="B907:I907"/>
    <mergeCell ref="A906:A910"/>
    <mergeCell ref="A903:O903"/>
    <mergeCell ref="D801:D802"/>
    <mergeCell ref="D855:D856"/>
    <mergeCell ref="D908:D909"/>
    <mergeCell ref="A959:A963"/>
    <mergeCell ref="B959:O959"/>
    <mergeCell ref="B960:I960"/>
    <mergeCell ref="A270:A274"/>
    <mergeCell ref="B270:O270"/>
    <mergeCell ref="A1485:O1485"/>
    <mergeCell ref="A1488:A1492"/>
    <mergeCell ref="B1488:O1488"/>
    <mergeCell ref="B1489:I1489"/>
    <mergeCell ref="A1327:O1327"/>
    <mergeCell ref="A1380:O1380"/>
    <mergeCell ref="A1221:O1221"/>
    <mergeCell ref="A1274:O1274"/>
    <mergeCell ref="A1171:A1175"/>
    <mergeCell ref="B1171:O1171"/>
    <mergeCell ref="A1277:A1281"/>
    <mergeCell ref="B1277:O1277"/>
    <mergeCell ref="B1278:I1278"/>
    <mergeCell ref="B1119:I1119"/>
    <mergeCell ref="B1172:I1172"/>
    <mergeCell ref="A1168:O1168"/>
    <mergeCell ref="A1118:A1122"/>
    <mergeCell ref="B1118:O1118"/>
    <mergeCell ref="A534:A538"/>
    <mergeCell ref="B693:O693"/>
    <mergeCell ref="B694:I694"/>
    <mergeCell ref="B799:O799"/>
    <mergeCell ref="A640:A644"/>
    <mergeCell ref="B640:O640"/>
    <mergeCell ref="A638:O638"/>
    <mergeCell ref="A691:O691"/>
    <mergeCell ref="B641:I641"/>
    <mergeCell ref="A693:A697"/>
    <mergeCell ref="B746:O746"/>
    <mergeCell ref="A744:O744"/>
    <mergeCell ref="B747:I747"/>
    <mergeCell ref="A746:A750"/>
    <mergeCell ref="D642:D643"/>
    <mergeCell ref="D695:D696"/>
    <mergeCell ref="D748:D749"/>
    <mergeCell ref="D1490:D1491"/>
    <mergeCell ref="D961:D962"/>
    <mergeCell ref="D1014:D1015"/>
    <mergeCell ref="D1067:D1068"/>
    <mergeCell ref="D1120:D1121"/>
    <mergeCell ref="D1173:D1174"/>
    <mergeCell ref="D1226:D1227"/>
    <mergeCell ref="D1279:D1280"/>
    <mergeCell ref="D1332:D1333"/>
    <mergeCell ref="D1385:D1386"/>
    <mergeCell ref="A1433:O1433"/>
    <mergeCell ref="A1436:A1440"/>
    <mergeCell ref="B1436:O1436"/>
    <mergeCell ref="B1437:I1437"/>
    <mergeCell ref="A1009:O1009"/>
    <mergeCell ref="A1062:O1062"/>
    <mergeCell ref="B1383:O1383"/>
    <mergeCell ref="A1330:A1334"/>
    <mergeCell ref="B1330:O1330"/>
    <mergeCell ref="B1331:I1331"/>
    <mergeCell ref="A1383:A1387"/>
    <mergeCell ref="B1384:I1384"/>
    <mergeCell ref="B1225:I1225"/>
    <mergeCell ref="A1224:A1228"/>
  </mergeCells>
  <phoneticPr fontId="13" type="noConversion"/>
  <pageMargins left="0.19685039370078741" right="0.19685039370078741" top="0.98425196850393704" bottom="0.59055118110236227" header="0.59055118110236227" footer="0"/>
  <pageSetup scale="65" fitToWidth="0" fitToHeight="0" orientation="landscape" horizontalDpi="4294967295" r:id="rId1"/>
  <headerFooter alignWithMargins="0">
    <oddHeader>&amp;C&amp;"Arial,Negrita"&amp;12DEPARTAMENTO DEL HUILA&amp;"Arial,Normal"&amp;10
&amp;"Arial,Negrita"&amp;12Secretaría de Agricultura y Minería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52"/>
  <sheetViews>
    <sheetView zoomScale="90" zoomScaleNormal="90" workbookViewId="0"/>
  </sheetViews>
  <sheetFormatPr baseColWidth="10" defaultColWidth="11.42578125" defaultRowHeight="12.75" x14ac:dyDescent="0.2"/>
  <cols>
    <col min="1" max="1" width="24" customWidth="1"/>
    <col min="2" max="15" width="12.7109375" customWidth="1"/>
  </cols>
  <sheetData>
    <row r="3" spans="1:15" ht="22.5" x14ac:dyDescent="0.2">
      <c r="A3" s="3065" t="s">
        <v>331</v>
      </c>
      <c r="B3" s="3065"/>
      <c r="C3" s="3065"/>
      <c r="D3" s="3065"/>
      <c r="E3" s="3065"/>
      <c r="F3" s="3065"/>
      <c r="G3" s="3065"/>
      <c r="H3" s="3065"/>
      <c r="I3" s="3065"/>
      <c r="J3" s="3065"/>
      <c r="K3" s="3065"/>
      <c r="L3" s="3065"/>
      <c r="M3" s="3065"/>
      <c r="N3" s="3065"/>
      <c r="O3" s="3065"/>
    </row>
    <row r="4" spans="1:15" ht="15.75" x14ac:dyDescent="0.2">
      <c r="A4" s="3066" t="s">
        <v>332</v>
      </c>
      <c r="B4" s="3066"/>
      <c r="C4" s="3066"/>
      <c r="D4" s="3066"/>
      <c r="E4" s="3066"/>
      <c r="F4" s="3066"/>
      <c r="G4" s="3066"/>
      <c r="H4" s="3066"/>
      <c r="I4" s="3066"/>
      <c r="J4" s="3066"/>
      <c r="K4" s="3066"/>
      <c r="L4" s="3066"/>
      <c r="M4" s="3066"/>
      <c r="N4" s="3066"/>
      <c r="O4" s="3066"/>
    </row>
    <row r="5" spans="1:15" ht="15.75" x14ac:dyDescent="0.2">
      <c r="A5" s="267"/>
      <c r="B5" s="267"/>
      <c r="C5" s="267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267"/>
      <c r="O5" s="267"/>
    </row>
    <row r="6" spans="1:15" ht="15.75" x14ac:dyDescent="0.2">
      <c r="A6" s="3066" t="s">
        <v>1934</v>
      </c>
      <c r="B6" s="3066"/>
      <c r="C6" s="3066"/>
      <c r="D6" s="3066"/>
      <c r="E6" s="3066"/>
      <c r="F6" s="3066"/>
      <c r="G6" s="3066"/>
      <c r="H6" s="3066"/>
      <c r="I6" s="3066"/>
      <c r="J6" s="3066"/>
      <c r="K6" s="3066"/>
      <c r="L6" s="3066"/>
      <c r="M6" s="3066"/>
      <c r="N6" s="3066"/>
      <c r="O6" s="3066"/>
    </row>
    <row r="7" spans="1:15" ht="16.5" thickBot="1" x14ac:dyDescent="0.25">
      <c r="A7" s="267"/>
      <c r="B7" s="267"/>
      <c r="C7" s="267"/>
      <c r="D7" s="267"/>
      <c r="E7" s="267"/>
      <c r="F7" s="267"/>
      <c r="G7" s="267"/>
      <c r="H7" s="267"/>
      <c r="I7" s="267"/>
      <c r="J7" s="1915"/>
      <c r="K7" s="267"/>
      <c r="L7" s="267"/>
      <c r="M7" s="267"/>
      <c r="N7" s="267"/>
      <c r="O7" s="267"/>
    </row>
    <row r="8" spans="1:15" ht="15.75" x14ac:dyDescent="0.25">
      <c r="A8" s="3067" t="s">
        <v>414</v>
      </c>
      <c r="B8" s="3070" t="s">
        <v>1931</v>
      </c>
      <c r="C8" s="3071"/>
      <c r="D8" s="3071"/>
      <c r="E8" s="3071"/>
      <c r="F8" s="3071"/>
      <c r="G8" s="3071"/>
      <c r="H8" s="3071"/>
      <c r="I8" s="3071"/>
      <c r="J8" s="3071"/>
      <c r="K8" s="3071"/>
      <c r="L8" s="3071"/>
      <c r="M8" s="3071"/>
      <c r="N8" s="3071"/>
      <c r="O8" s="3072"/>
    </row>
    <row r="9" spans="1:15" x14ac:dyDescent="0.2">
      <c r="A9" s="3068"/>
      <c r="B9" s="3073" t="s">
        <v>198</v>
      </c>
      <c r="C9" s="3074"/>
      <c r="D9" s="3074"/>
      <c r="E9" s="3074"/>
      <c r="F9" s="3074"/>
      <c r="G9" s="3074"/>
      <c r="H9" s="3074"/>
      <c r="I9" s="3074"/>
      <c r="J9" s="1172"/>
      <c r="K9" s="1172"/>
      <c r="L9" s="1172"/>
      <c r="M9" s="1172" t="s">
        <v>443</v>
      </c>
      <c r="N9" s="1172" t="s">
        <v>916</v>
      </c>
      <c r="O9" s="1177" t="s">
        <v>916</v>
      </c>
    </row>
    <row r="10" spans="1:15" x14ac:dyDescent="0.2">
      <c r="A10" s="3068"/>
      <c r="B10" s="1229" t="s">
        <v>439</v>
      </c>
      <c r="C10" s="1172"/>
      <c r="D10" s="1172"/>
      <c r="E10" s="1172"/>
      <c r="F10" s="1172"/>
      <c r="G10" s="1172" t="s">
        <v>917</v>
      </c>
      <c r="H10" s="1172"/>
      <c r="I10" s="1172" t="s">
        <v>439</v>
      </c>
      <c r="J10" s="1173" t="s">
        <v>918</v>
      </c>
      <c r="K10" s="1173" t="s">
        <v>910</v>
      </c>
      <c r="L10" s="1173" t="s">
        <v>336</v>
      </c>
      <c r="M10" s="1173" t="s">
        <v>919</v>
      </c>
      <c r="N10" s="1173" t="s">
        <v>920</v>
      </c>
      <c r="O10" s="1178" t="s">
        <v>919</v>
      </c>
    </row>
    <row r="11" spans="1:15" x14ac:dyDescent="0.2">
      <c r="A11" s="3068"/>
      <c r="B11" s="1230" t="s">
        <v>922</v>
      </c>
      <c r="C11" s="1173" t="s">
        <v>924</v>
      </c>
      <c r="D11" s="1173" t="s">
        <v>199</v>
      </c>
      <c r="E11" s="1173" t="s">
        <v>874</v>
      </c>
      <c r="F11" s="1173" t="s">
        <v>923</v>
      </c>
      <c r="G11" s="1173" t="s">
        <v>925</v>
      </c>
      <c r="H11" s="1173" t="s">
        <v>842</v>
      </c>
      <c r="I11" s="1173" t="s">
        <v>841</v>
      </c>
      <c r="J11" s="1173" t="s">
        <v>926</v>
      </c>
      <c r="K11" s="1173" t="s">
        <v>848</v>
      </c>
      <c r="L11" s="1173" t="s">
        <v>342</v>
      </c>
      <c r="M11" s="1173" t="s">
        <v>928</v>
      </c>
      <c r="N11" s="1173" t="s">
        <v>929</v>
      </c>
      <c r="O11" s="1178" t="s">
        <v>930</v>
      </c>
    </row>
    <row r="12" spans="1:15" ht="13.5" thickBot="1" x14ac:dyDescent="0.25">
      <c r="A12" s="3069"/>
      <c r="B12" s="1231">
        <v>44196</v>
      </c>
      <c r="C12" s="1175">
        <v>2021</v>
      </c>
      <c r="D12" s="1175">
        <v>2021</v>
      </c>
      <c r="E12" s="1175">
        <v>2021</v>
      </c>
      <c r="F12" s="1175">
        <v>2021</v>
      </c>
      <c r="G12" s="1175" t="s">
        <v>931</v>
      </c>
      <c r="H12" s="1175">
        <v>2021</v>
      </c>
      <c r="I12" s="1174">
        <v>44561</v>
      </c>
      <c r="J12" s="1985" t="s">
        <v>1932</v>
      </c>
      <c r="K12" s="1175" t="s">
        <v>927</v>
      </c>
      <c r="L12" s="1175" t="s">
        <v>447</v>
      </c>
      <c r="M12" s="1175" t="s">
        <v>932</v>
      </c>
      <c r="N12" s="1175" t="s">
        <v>933</v>
      </c>
      <c r="O12" s="1179" t="s">
        <v>933</v>
      </c>
    </row>
    <row r="13" spans="1:15" ht="15" x14ac:dyDescent="0.2">
      <c r="A13" s="1221" t="s">
        <v>951</v>
      </c>
      <c r="B13" s="1232"/>
      <c r="C13" s="268"/>
      <c r="D13" s="268"/>
      <c r="E13" s="268"/>
      <c r="F13" s="268"/>
      <c r="G13" s="268"/>
      <c r="H13" s="269"/>
      <c r="I13" s="270"/>
      <c r="J13" s="270"/>
      <c r="K13" s="270"/>
      <c r="L13" s="268"/>
      <c r="M13" s="268"/>
      <c r="N13" s="268"/>
      <c r="O13" s="2213"/>
    </row>
    <row r="14" spans="1:15" ht="14.25" x14ac:dyDescent="0.2">
      <c r="A14" s="1222" t="s">
        <v>952</v>
      </c>
      <c r="B14" s="1219">
        <v>7342.85</v>
      </c>
      <c r="C14" s="1209">
        <v>359.5</v>
      </c>
      <c r="D14" s="1209">
        <v>145.52500000000001</v>
      </c>
      <c r="E14" s="1209">
        <v>94.289000000000001</v>
      </c>
      <c r="F14" s="1209">
        <v>318.2</v>
      </c>
      <c r="G14" s="1209">
        <v>227</v>
      </c>
      <c r="H14" s="1209">
        <v>6557.8360000000002</v>
      </c>
      <c r="I14" s="1209">
        <v>7289.8609999999999</v>
      </c>
      <c r="J14" s="1209">
        <v>4771.1161999999995</v>
      </c>
      <c r="K14" s="1210">
        <v>0.71174985205182884</v>
      </c>
      <c r="L14" s="1974" t="s">
        <v>984</v>
      </c>
      <c r="M14" s="1211">
        <v>8061000.0000000028</v>
      </c>
      <c r="N14" s="1211">
        <v>18636782.215634927</v>
      </c>
      <c r="O14" s="2214">
        <v>6174390.7918399973</v>
      </c>
    </row>
    <row r="15" spans="1:15" ht="14.25" x14ac:dyDescent="0.2">
      <c r="A15" s="1222" t="s">
        <v>953</v>
      </c>
      <c r="B15" s="1219">
        <v>144321.97</v>
      </c>
      <c r="C15" s="1209">
        <v>2155.19</v>
      </c>
      <c r="D15" s="1209">
        <v>12975.8</v>
      </c>
      <c r="E15" s="1209">
        <v>274.5</v>
      </c>
      <c r="F15" s="1209">
        <v>221</v>
      </c>
      <c r="G15" s="1209">
        <v>27335.449999999997</v>
      </c>
      <c r="H15" s="1209">
        <v>116781.31</v>
      </c>
      <c r="I15" s="1209">
        <v>144116.76</v>
      </c>
      <c r="J15" s="1209">
        <v>150901.97400000002</v>
      </c>
      <c r="K15" s="1587">
        <v>1.2921757257218645</v>
      </c>
      <c r="L15" s="1974" t="s">
        <v>624</v>
      </c>
      <c r="M15" s="1211">
        <v>12158464</v>
      </c>
      <c r="N15" s="1211">
        <v>15995090</v>
      </c>
      <c r="O15" s="2214">
        <v>9667253.3333333321</v>
      </c>
    </row>
    <row r="16" spans="1:15" ht="14.25" x14ac:dyDescent="0.2">
      <c r="A16" s="1222" t="s">
        <v>205</v>
      </c>
      <c r="B16" s="1219">
        <v>14266.650000000001</v>
      </c>
      <c r="C16" s="1209">
        <v>321.5</v>
      </c>
      <c r="D16" s="1209">
        <v>680.3</v>
      </c>
      <c r="E16" s="1209">
        <v>35.343000000000004</v>
      </c>
      <c r="F16" s="1209">
        <v>462</v>
      </c>
      <c r="G16" s="1209">
        <v>7061.6</v>
      </c>
      <c r="H16" s="1209">
        <v>6027.4070000000002</v>
      </c>
      <c r="I16" s="1209">
        <v>14090.807000000001</v>
      </c>
      <c r="J16" s="1209">
        <v>54235.894355421697</v>
      </c>
      <c r="K16" s="1587">
        <v>8.9982133868546956</v>
      </c>
      <c r="L16" s="1974" t="s">
        <v>1125</v>
      </c>
      <c r="M16" s="1211">
        <v>3219999.9999999995</v>
      </c>
      <c r="N16" s="1211">
        <v>13152505.400222216</v>
      </c>
      <c r="O16" s="2214">
        <v>14092262.98</v>
      </c>
    </row>
    <row r="17" spans="1:15" ht="14.25" x14ac:dyDescent="0.2">
      <c r="A17" s="1222" t="s">
        <v>90</v>
      </c>
      <c r="B17" s="3062"/>
      <c r="C17" s="3063"/>
      <c r="D17" s="3063"/>
      <c r="E17" s="3063"/>
      <c r="F17" s="3063"/>
      <c r="G17" s="3063"/>
      <c r="H17" s="3063"/>
      <c r="I17" s="3064"/>
      <c r="J17" s="1209">
        <v>78356.290999999997</v>
      </c>
      <c r="K17" s="1587">
        <v>13</v>
      </c>
      <c r="L17" s="1974" t="s">
        <v>91</v>
      </c>
      <c r="M17" s="1211">
        <v>120000</v>
      </c>
      <c r="N17" s="1211"/>
      <c r="O17" s="2214"/>
    </row>
    <row r="18" spans="1:15" ht="14.25" x14ac:dyDescent="0.2">
      <c r="A18" s="1223" t="s">
        <v>954</v>
      </c>
      <c r="B18" s="1219">
        <v>3070.45</v>
      </c>
      <c r="C18" s="1209">
        <v>663</v>
      </c>
      <c r="D18" s="1209">
        <v>100</v>
      </c>
      <c r="E18" s="1209">
        <v>45</v>
      </c>
      <c r="F18" s="1209">
        <v>29</v>
      </c>
      <c r="G18" s="1209">
        <v>99</v>
      </c>
      <c r="H18" s="1209">
        <v>2797.45</v>
      </c>
      <c r="I18" s="1209">
        <v>3659.45</v>
      </c>
      <c r="J18" s="1209">
        <v>19838.8</v>
      </c>
      <c r="K18" s="1587">
        <v>7.0917442671003954</v>
      </c>
      <c r="L18" s="1974" t="s">
        <v>1126</v>
      </c>
      <c r="M18" s="1211">
        <v>934000.00000000012</v>
      </c>
      <c r="N18" s="1211">
        <v>10023137.526666667</v>
      </c>
      <c r="O18" s="2214">
        <v>5061253.3611588944</v>
      </c>
    </row>
    <row r="19" spans="1:15" ht="14.25" x14ac:dyDescent="0.2">
      <c r="A19" s="1223" t="s">
        <v>955</v>
      </c>
      <c r="B19" s="1219">
        <v>26285.4</v>
      </c>
      <c r="C19" s="1209">
        <v>908</v>
      </c>
      <c r="D19" s="1209">
        <v>1535.6</v>
      </c>
      <c r="E19" s="1209">
        <v>222.96299999999999</v>
      </c>
      <c r="F19" s="1209">
        <v>382</v>
      </c>
      <c r="G19" s="1209">
        <v>1316</v>
      </c>
      <c r="H19" s="1209">
        <v>22828.837</v>
      </c>
      <c r="I19" s="1209">
        <v>26588.436999999998</v>
      </c>
      <c r="J19" s="1209">
        <v>83459.358000000007</v>
      </c>
      <c r="K19" s="1587">
        <v>3.655874278659049</v>
      </c>
      <c r="L19" s="1974" t="s">
        <v>1126</v>
      </c>
      <c r="M19" s="1211">
        <v>934000</v>
      </c>
      <c r="N19" s="1211">
        <v>3852583.6168756434</v>
      </c>
      <c r="O19" s="2214">
        <v>2635370.36893749</v>
      </c>
    </row>
    <row r="20" spans="1:15" ht="15" x14ac:dyDescent="0.2">
      <c r="A20" s="1224" t="s">
        <v>956</v>
      </c>
      <c r="B20" s="1228">
        <v>195287.32</v>
      </c>
      <c r="C20" s="1212">
        <v>4407.1900000000005</v>
      </c>
      <c r="D20" s="1212">
        <v>15437.224999999999</v>
      </c>
      <c r="E20" s="1212">
        <v>672.09500000000003</v>
      </c>
      <c r="F20" s="1212">
        <v>1412.2</v>
      </c>
      <c r="G20" s="1212">
        <v>36039.049999999996</v>
      </c>
      <c r="H20" s="1212">
        <v>154992.84</v>
      </c>
      <c r="I20" s="1212">
        <v>195745.31500000003</v>
      </c>
      <c r="J20" s="1212">
        <v>391563.43355542171</v>
      </c>
      <c r="K20" s="1213"/>
      <c r="L20" s="1212"/>
      <c r="M20" s="1214"/>
      <c r="N20" s="1214"/>
      <c r="O20" s="2215"/>
    </row>
    <row r="21" spans="1:15" x14ac:dyDescent="0.2">
      <c r="A21" s="1225" t="s">
        <v>957</v>
      </c>
      <c r="B21" s="1233"/>
      <c r="C21" s="1215"/>
      <c r="D21" s="1215"/>
      <c r="E21" s="1215"/>
      <c r="F21" s="1215"/>
      <c r="G21" s="1215"/>
      <c r="H21" s="1216"/>
      <c r="I21" s="1217"/>
      <c r="J21" s="1217"/>
      <c r="K21" s="1217"/>
      <c r="L21" s="1215"/>
      <c r="M21" s="1585"/>
      <c r="N21" s="1585"/>
      <c r="O21" s="2216"/>
    </row>
    <row r="22" spans="1:15" ht="14.25" x14ac:dyDescent="0.2">
      <c r="A22" s="1222" t="s">
        <v>1875</v>
      </c>
      <c r="B22" s="1219">
        <v>3441.3430000000003</v>
      </c>
      <c r="C22" s="1209">
        <v>264.65999999999997</v>
      </c>
      <c r="D22" s="1209">
        <v>36.15</v>
      </c>
      <c r="E22" s="1209">
        <v>39.242999999999995</v>
      </c>
      <c r="F22" s="1209">
        <v>283.09000000000003</v>
      </c>
      <c r="G22" s="1209">
        <v>165</v>
      </c>
      <c r="H22" s="1209">
        <v>2917.86</v>
      </c>
      <c r="I22" s="1209">
        <v>3383.6700000000005</v>
      </c>
      <c r="J22" s="1209">
        <v>25182.027819000003</v>
      </c>
      <c r="K22" s="1587">
        <v>8.6303070808743403</v>
      </c>
      <c r="L22" s="1974" t="s">
        <v>985</v>
      </c>
      <c r="M22" s="2580">
        <v>2560000.0000000005</v>
      </c>
      <c r="N22" s="2580">
        <v>12422390.862888886</v>
      </c>
      <c r="O22" s="2581">
        <v>9095331.0507054552</v>
      </c>
    </row>
    <row r="23" spans="1:15" ht="14.25" x14ac:dyDescent="0.2">
      <c r="A23" s="1222" t="s">
        <v>1876</v>
      </c>
      <c r="B23" s="1219">
        <v>1788.5669999999998</v>
      </c>
      <c r="C23" s="1209">
        <v>943.08</v>
      </c>
      <c r="D23" s="1209">
        <v>5.5</v>
      </c>
      <c r="E23" s="1209">
        <v>17.5</v>
      </c>
      <c r="F23" s="1209">
        <v>13</v>
      </c>
      <c r="G23" s="1209">
        <v>303.95999999999998</v>
      </c>
      <c r="H23" s="1209">
        <v>1483.607</v>
      </c>
      <c r="I23" s="1209">
        <v>2701.1469999999999</v>
      </c>
      <c r="J23" s="1209">
        <v>16426.441000000003</v>
      </c>
      <c r="K23" s="1209">
        <v>11.071962453668663</v>
      </c>
      <c r="L23" s="1974" t="s">
        <v>985</v>
      </c>
      <c r="M23" s="2580">
        <v>2560000</v>
      </c>
      <c r="N23" s="2580">
        <v>12422390.862888888</v>
      </c>
      <c r="O23" s="2581">
        <v>9095331.0507054552</v>
      </c>
    </row>
    <row r="24" spans="1:15" ht="14.25" x14ac:dyDescent="0.2">
      <c r="A24" s="1222" t="s">
        <v>1877</v>
      </c>
      <c r="B24" s="1219">
        <v>243.15999999999997</v>
      </c>
      <c r="C24" s="1209">
        <v>100.94</v>
      </c>
      <c r="D24" s="1209">
        <v>2</v>
      </c>
      <c r="E24" s="1209">
        <v>6</v>
      </c>
      <c r="F24" s="1209">
        <v>0</v>
      </c>
      <c r="G24" s="1209">
        <v>53.68</v>
      </c>
      <c r="H24" s="1209">
        <v>181.48</v>
      </c>
      <c r="I24" s="1209">
        <v>338.09999999999997</v>
      </c>
      <c r="J24" s="1209">
        <v>1826.279411880538</v>
      </c>
      <c r="K24" s="1209">
        <v>10.063254418561483</v>
      </c>
      <c r="L24" s="1209" t="s">
        <v>985</v>
      </c>
      <c r="M24" s="2580">
        <v>2560000</v>
      </c>
      <c r="N24" s="2580">
        <v>12422390.862888888</v>
      </c>
      <c r="O24" s="2581">
        <v>9095331.0507054552</v>
      </c>
    </row>
    <row r="25" spans="1:15" ht="14.25" x14ac:dyDescent="0.2">
      <c r="A25" s="1218" t="s">
        <v>959</v>
      </c>
      <c r="B25" s="1219">
        <v>122.05000000000001</v>
      </c>
      <c r="C25" s="1209">
        <v>35</v>
      </c>
      <c r="D25" s="1209">
        <v>0</v>
      </c>
      <c r="E25" s="1209">
        <v>16.2</v>
      </c>
      <c r="F25" s="1209">
        <v>14.8</v>
      </c>
      <c r="G25" s="1209">
        <v>4.5</v>
      </c>
      <c r="H25" s="1209">
        <v>86.55</v>
      </c>
      <c r="I25" s="1209">
        <v>126.05000000000001</v>
      </c>
      <c r="J25" s="1209">
        <v>1298.1200000000001</v>
      </c>
      <c r="K25" s="1587">
        <v>14.998497978047373</v>
      </c>
      <c r="L25" s="1974" t="s">
        <v>985</v>
      </c>
      <c r="M25" s="1211">
        <v>1687000</v>
      </c>
      <c r="N25" s="1211">
        <v>17638757.499999996</v>
      </c>
      <c r="O25" s="2214">
        <v>11590332.500000002</v>
      </c>
    </row>
    <row r="26" spans="1:15" ht="14.25" x14ac:dyDescent="0.2">
      <c r="A26" s="1218" t="s">
        <v>960</v>
      </c>
      <c r="B26" s="1219">
        <v>3619.5299999999997</v>
      </c>
      <c r="C26" s="1209">
        <v>298.5</v>
      </c>
      <c r="D26" s="1209">
        <v>37</v>
      </c>
      <c r="E26" s="1209">
        <v>85.5</v>
      </c>
      <c r="F26" s="1209">
        <v>502.25</v>
      </c>
      <c r="G26" s="1209">
        <v>57</v>
      </c>
      <c r="H26" s="1209">
        <v>2937.7799999999997</v>
      </c>
      <c r="I26" s="1209">
        <v>3330.2799999999997</v>
      </c>
      <c r="J26" s="1209">
        <v>20137.722556521738</v>
      </c>
      <c r="K26" s="1587">
        <v>6.8547415247301497</v>
      </c>
      <c r="L26" s="1974" t="s">
        <v>985</v>
      </c>
      <c r="M26" s="1211">
        <v>1100000</v>
      </c>
      <c r="N26" s="1211">
        <v>9384698.3337619063</v>
      </c>
      <c r="O26" s="2214">
        <v>7442471.4807619052</v>
      </c>
    </row>
    <row r="27" spans="1:15" ht="14.25" x14ac:dyDescent="0.2">
      <c r="A27" s="1218" t="s">
        <v>961</v>
      </c>
      <c r="B27" s="1219">
        <v>94.5</v>
      </c>
      <c r="C27" s="1209">
        <v>23</v>
      </c>
      <c r="D27" s="1209">
        <v>4</v>
      </c>
      <c r="E27" s="1209">
        <v>5</v>
      </c>
      <c r="F27" s="1209">
        <v>4</v>
      </c>
      <c r="G27" s="1209">
        <v>7.5</v>
      </c>
      <c r="H27" s="1209">
        <v>74</v>
      </c>
      <c r="I27" s="1209">
        <v>108.5</v>
      </c>
      <c r="J27" s="1209">
        <v>493.97</v>
      </c>
      <c r="K27" s="1587">
        <v>6.6752702702702704</v>
      </c>
      <c r="L27" s="1974" t="s">
        <v>985</v>
      </c>
      <c r="M27" s="1211">
        <v>1321000</v>
      </c>
      <c r="N27" s="1211">
        <v>10170924.129227513</v>
      </c>
      <c r="O27" s="2214">
        <v>7239286.3353608474</v>
      </c>
    </row>
    <row r="28" spans="1:15" ht="14.25" x14ac:dyDescent="0.2">
      <c r="A28" s="1218" t="s">
        <v>962</v>
      </c>
      <c r="B28" s="1219">
        <v>2232.75</v>
      </c>
      <c r="C28" s="1209">
        <v>444.41999999999996</v>
      </c>
      <c r="D28" s="1209">
        <v>41.25</v>
      </c>
      <c r="E28" s="1209">
        <v>64.099999999999994</v>
      </c>
      <c r="F28" s="1209">
        <v>28.869999999999997</v>
      </c>
      <c r="G28" s="1209">
        <v>496</v>
      </c>
      <c r="H28" s="1209">
        <v>1602.53</v>
      </c>
      <c r="I28" s="1209">
        <v>2584.2000000000003</v>
      </c>
      <c r="J28" s="1209">
        <v>16250.435000000001</v>
      </c>
      <c r="K28" s="1587">
        <v>10.140487229568246</v>
      </c>
      <c r="L28" s="1974" t="s">
        <v>985</v>
      </c>
      <c r="M28" s="1211">
        <v>1265000.0000000002</v>
      </c>
      <c r="N28" s="1211">
        <v>11935649.902888887</v>
      </c>
      <c r="O28" s="2214">
        <v>9289787.1188800018</v>
      </c>
    </row>
    <row r="29" spans="1:15" ht="14.25" x14ac:dyDescent="0.2">
      <c r="A29" s="1218" t="s">
        <v>963</v>
      </c>
      <c r="B29" s="1219">
        <v>298.39999999999998</v>
      </c>
      <c r="C29" s="1209">
        <v>65.625</v>
      </c>
      <c r="D29" s="1209">
        <v>8</v>
      </c>
      <c r="E29" s="1209">
        <v>17</v>
      </c>
      <c r="F29" s="1209">
        <v>16</v>
      </c>
      <c r="G29" s="1209">
        <v>16</v>
      </c>
      <c r="H29" s="1209">
        <v>224.4</v>
      </c>
      <c r="I29" s="1209">
        <v>314.02499999999998</v>
      </c>
      <c r="J29" s="1209">
        <v>1930.02</v>
      </c>
      <c r="K29" s="1587">
        <v>8.6008021390374321</v>
      </c>
      <c r="L29" s="1974" t="s">
        <v>985</v>
      </c>
      <c r="M29" s="1211">
        <v>1750000</v>
      </c>
      <c r="N29" s="1211">
        <v>17414960.161666669</v>
      </c>
      <c r="O29" s="2214">
        <v>8330112.6445999993</v>
      </c>
    </row>
    <row r="30" spans="1:15" ht="14.25" x14ac:dyDescent="0.2">
      <c r="A30" s="1222" t="s">
        <v>1497</v>
      </c>
      <c r="B30" s="1219">
        <v>157.6</v>
      </c>
      <c r="C30" s="1209">
        <v>9</v>
      </c>
      <c r="D30" s="1209">
        <v>5</v>
      </c>
      <c r="E30" s="1209">
        <v>6</v>
      </c>
      <c r="F30" s="1209">
        <v>17.600000000000001</v>
      </c>
      <c r="G30" s="1209">
        <v>5</v>
      </c>
      <c r="H30" s="1209">
        <v>128</v>
      </c>
      <c r="I30" s="1209">
        <v>147</v>
      </c>
      <c r="J30" s="1209">
        <v>907.5</v>
      </c>
      <c r="K30" s="1587">
        <v>7.08984375</v>
      </c>
      <c r="L30" s="1974" t="s">
        <v>985</v>
      </c>
      <c r="M30" s="1211">
        <v>5000000</v>
      </c>
      <c r="N30" s="2033" t="s">
        <v>621</v>
      </c>
      <c r="O30" s="2217" t="s">
        <v>621</v>
      </c>
    </row>
    <row r="31" spans="1:15" ht="14.25" x14ac:dyDescent="0.2">
      <c r="A31" s="1222" t="s">
        <v>1577</v>
      </c>
      <c r="B31" s="1219">
        <v>105.55</v>
      </c>
      <c r="C31" s="1209">
        <v>41</v>
      </c>
      <c r="D31" s="1209">
        <v>3</v>
      </c>
      <c r="E31" s="1209">
        <v>7</v>
      </c>
      <c r="F31" s="1209">
        <v>17.5</v>
      </c>
      <c r="G31" s="1209">
        <v>9</v>
      </c>
      <c r="H31" s="1209">
        <v>69.05</v>
      </c>
      <c r="I31" s="1209">
        <v>122.05</v>
      </c>
      <c r="J31" s="1209">
        <v>462.20000000000005</v>
      </c>
      <c r="K31" s="1587">
        <v>6.6937002172338893</v>
      </c>
      <c r="L31" s="1974" t="s">
        <v>985</v>
      </c>
      <c r="M31" s="1211">
        <v>1749999.9999999998</v>
      </c>
      <c r="N31" s="2033" t="s">
        <v>621</v>
      </c>
      <c r="O31" s="2217" t="s">
        <v>621</v>
      </c>
    </row>
    <row r="32" spans="1:15" ht="14.25" x14ac:dyDescent="0.2">
      <c r="A32" s="1218" t="s">
        <v>1010</v>
      </c>
      <c r="B32" s="1219">
        <v>210.1</v>
      </c>
      <c r="C32" s="1209">
        <v>24</v>
      </c>
      <c r="D32" s="1209">
        <v>0</v>
      </c>
      <c r="E32" s="1209">
        <v>1</v>
      </c>
      <c r="F32" s="1209">
        <v>2</v>
      </c>
      <c r="G32" s="1209">
        <v>4</v>
      </c>
      <c r="H32" s="1209">
        <v>193.1</v>
      </c>
      <c r="I32" s="1209">
        <v>221.1</v>
      </c>
      <c r="J32" s="1209">
        <v>1152.8</v>
      </c>
      <c r="K32" s="1587">
        <v>5.9699637493526669</v>
      </c>
      <c r="L32" s="1974" t="s">
        <v>985</v>
      </c>
      <c r="M32" s="1211">
        <v>1299999.9999999998</v>
      </c>
      <c r="N32" s="2033">
        <v>3450000</v>
      </c>
      <c r="O32" s="2217">
        <v>2341500</v>
      </c>
    </row>
    <row r="33" spans="1:15" ht="14.25" x14ac:dyDescent="0.2">
      <c r="A33" s="1218" t="s">
        <v>218</v>
      </c>
      <c r="B33" s="1219">
        <v>186.2</v>
      </c>
      <c r="C33" s="1209">
        <v>12.5</v>
      </c>
      <c r="D33" s="1209">
        <v>5</v>
      </c>
      <c r="E33" s="1209">
        <v>1.3</v>
      </c>
      <c r="F33" s="1209">
        <v>4</v>
      </c>
      <c r="G33" s="1209">
        <v>23</v>
      </c>
      <c r="H33" s="1209">
        <v>152.89999999999998</v>
      </c>
      <c r="I33" s="1209">
        <v>193.39999999999998</v>
      </c>
      <c r="J33" s="1209">
        <v>1332.1899999999998</v>
      </c>
      <c r="K33" s="1587">
        <v>8.7128188358404195</v>
      </c>
      <c r="L33" s="1974" t="s">
        <v>985</v>
      </c>
      <c r="M33" s="1211">
        <v>1674000</v>
      </c>
      <c r="N33" s="2033" t="s">
        <v>621</v>
      </c>
      <c r="O33" s="2217" t="s">
        <v>621</v>
      </c>
    </row>
    <row r="34" spans="1:15" ht="14.25" x14ac:dyDescent="0.2">
      <c r="A34" s="1218" t="s">
        <v>965</v>
      </c>
      <c r="B34" s="1219">
        <v>573.6</v>
      </c>
      <c r="C34" s="1209">
        <v>81.150000000000006</v>
      </c>
      <c r="D34" s="1209">
        <v>2</v>
      </c>
      <c r="E34" s="1209">
        <v>10.65</v>
      </c>
      <c r="F34" s="1209">
        <v>10</v>
      </c>
      <c r="G34" s="1209">
        <v>90.05</v>
      </c>
      <c r="H34" s="1209">
        <v>460.9</v>
      </c>
      <c r="I34" s="1209">
        <v>634.1</v>
      </c>
      <c r="J34" s="1209">
        <v>4828.3999999999996</v>
      </c>
      <c r="K34" s="1587">
        <v>10.476025168149272</v>
      </c>
      <c r="L34" s="1974" t="s">
        <v>985</v>
      </c>
      <c r="M34" s="1211">
        <v>1976000.0000000002</v>
      </c>
      <c r="N34" s="1211">
        <v>12932196.214000002</v>
      </c>
      <c r="O34" s="2214">
        <v>13779923.088000001</v>
      </c>
    </row>
    <row r="35" spans="1:15" ht="14.25" x14ac:dyDescent="0.2">
      <c r="A35" s="1218" t="s">
        <v>966</v>
      </c>
      <c r="B35" s="1219">
        <v>1132.2</v>
      </c>
      <c r="C35" s="1209">
        <v>153.5</v>
      </c>
      <c r="D35" s="1209">
        <v>43</v>
      </c>
      <c r="E35" s="1209">
        <v>111.32</v>
      </c>
      <c r="F35" s="1209">
        <v>97.1</v>
      </c>
      <c r="G35" s="1209">
        <v>66</v>
      </c>
      <c r="H35" s="1209">
        <v>814.78</v>
      </c>
      <c r="I35" s="1209">
        <v>1077.28</v>
      </c>
      <c r="J35" s="1209">
        <v>8733.76</v>
      </c>
      <c r="K35" s="1587">
        <v>10.719163455165813</v>
      </c>
      <c r="L35" s="1974" t="s">
        <v>985</v>
      </c>
      <c r="M35" s="1211">
        <v>2879999.9999999995</v>
      </c>
      <c r="N35" s="1211">
        <v>23032222.89233334</v>
      </c>
      <c r="O35" s="2214">
        <v>14106611.962999998</v>
      </c>
    </row>
    <row r="36" spans="1:15" ht="14.25" x14ac:dyDescent="0.2">
      <c r="A36" s="1218" t="s">
        <v>967</v>
      </c>
      <c r="B36" s="1234">
        <v>2574.1</v>
      </c>
      <c r="C36" s="1209">
        <v>304.5</v>
      </c>
      <c r="D36" s="1209">
        <v>92</v>
      </c>
      <c r="E36" s="1209">
        <v>52.8</v>
      </c>
      <c r="F36" s="1209">
        <v>292.8</v>
      </c>
      <c r="G36" s="1209">
        <v>74</v>
      </c>
      <c r="H36" s="1209">
        <v>2062.5</v>
      </c>
      <c r="I36" s="1209">
        <v>2533</v>
      </c>
      <c r="J36" s="1209">
        <v>14219.1</v>
      </c>
      <c r="K36" s="1587">
        <v>6.8941090909090912</v>
      </c>
      <c r="L36" s="1974" t="s">
        <v>985</v>
      </c>
      <c r="M36" s="1211">
        <v>2320999.9999999995</v>
      </c>
      <c r="N36" s="1211">
        <v>12255538.966560848</v>
      </c>
      <c r="O36" s="2214">
        <v>9555296.3079999983</v>
      </c>
    </row>
    <row r="37" spans="1:15" ht="14.25" x14ac:dyDescent="0.2">
      <c r="A37" s="1218" t="s">
        <v>968</v>
      </c>
      <c r="B37" s="1219">
        <v>327.7</v>
      </c>
      <c r="C37" s="1209">
        <v>127</v>
      </c>
      <c r="D37" s="1209">
        <v>1</v>
      </c>
      <c r="E37" s="1209">
        <v>1.5</v>
      </c>
      <c r="F37" s="1209">
        <v>1</v>
      </c>
      <c r="G37" s="1209">
        <v>62.5</v>
      </c>
      <c r="H37" s="1209">
        <v>261.7</v>
      </c>
      <c r="I37" s="1209">
        <v>452.2</v>
      </c>
      <c r="J37" s="1209">
        <v>3591.08</v>
      </c>
      <c r="K37" s="1587">
        <v>13.722124570118456</v>
      </c>
      <c r="L37" s="1974" t="s">
        <v>985</v>
      </c>
      <c r="M37" s="1211">
        <v>1335000.0000000002</v>
      </c>
      <c r="N37" s="1211">
        <v>11087263.818444446</v>
      </c>
      <c r="O37" s="2214">
        <v>9872194.5600000024</v>
      </c>
    </row>
    <row r="38" spans="1:15" ht="14.25" x14ac:dyDescent="0.2">
      <c r="A38" s="1218" t="s">
        <v>969</v>
      </c>
      <c r="B38" s="1219">
        <v>1366.7</v>
      </c>
      <c r="C38" s="1209">
        <v>137.39999999999998</v>
      </c>
      <c r="D38" s="1209">
        <v>35.25</v>
      </c>
      <c r="E38" s="1209">
        <v>76.42</v>
      </c>
      <c r="F38" s="1209">
        <v>154</v>
      </c>
      <c r="G38" s="1209">
        <v>49.2</v>
      </c>
      <c r="H38" s="1209">
        <v>1050.8300000000002</v>
      </c>
      <c r="I38" s="1209">
        <v>1272.68</v>
      </c>
      <c r="J38" s="1209">
        <v>15902.880000000001</v>
      </c>
      <c r="K38" s="1587">
        <v>15.133637220102203</v>
      </c>
      <c r="L38" s="1974" t="s">
        <v>985</v>
      </c>
      <c r="M38" s="1211">
        <v>1774999.9999999998</v>
      </c>
      <c r="N38" s="1211">
        <v>25138157.19234921</v>
      </c>
      <c r="O38" s="2214">
        <v>13194926.311999993</v>
      </c>
    </row>
    <row r="39" spans="1:15" ht="14.25" x14ac:dyDescent="0.2">
      <c r="A39" s="1218" t="s">
        <v>970</v>
      </c>
      <c r="B39" s="1219">
        <v>1499.4299999999998</v>
      </c>
      <c r="C39" s="1209">
        <v>193</v>
      </c>
      <c r="D39" s="1209">
        <v>65.575000000000003</v>
      </c>
      <c r="E39" s="1209">
        <v>47.38</v>
      </c>
      <c r="F39" s="1209">
        <v>132</v>
      </c>
      <c r="G39" s="1209">
        <v>100.5</v>
      </c>
      <c r="H39" s="1209">
        <v>1151.9749999999999</v>
      </c>
      <c r="I39" s="1209">
        <v>1511.05</v>
      </c>
      <c r="J39" s="1209">
        <v>7507.0950000000003</v>
      </c>
      <c r="K39" s="1587">
        <v>6.5167169426419855</v>
      </c>
      <c r="L39" s="1974" t="s">
        <v>985</v>
      </c>
      <c r="M39" s="1211">
        <v>1821999.9999999995</v>
      </c>
      <c r="N39" s="1211">
        <v>17971997.995490909</v>
      </c>
      <c r="O39" s="2214">
        <v>9223537.2815000005</v>
      </c>
    </row>
    <row r="40" spans="1:15" ht="14.25" x14ac:dyDescent="0.2">
      <c r="A40" s="1218" t="s">
        <v>971</v>
      </c>
      <c r="B40" s="1219">
        <v>446.75</v>
      </c>
      <c r="C40" s="1209">
        <v>94.5</v>
      </c>
      <c r="D40" s="1209">
        <v>23</v>
      </c>
      <c r="E40" s="1209">
        <v>27.72</v>
      </c>
      <c r="F40" s="1209">
        <v>38</v>
      </c>
      <c r="G40" s="1209">
        <v>83</v>
      </c>
      <c r="H40" s="1209">
        <v>275.02999999999997</v>
      </c>
      <c r="I40" s="1209">
        <v>475.53</v>
      </c>
      <c r="J40" s="1209">
        <v>4002.12</v>
      </c>
      <c r="K40" s="1587">
        <v>14.551576191688181</v>
      </c>
      <c r="L40" s="1974" t="s">
        <v>985</v>
      </c>
      <c r="M40" s="1211">
        <v>1470000</v>
      </c>
      <c r="N40" s="1211">
        <v>16889482.106730159</v>
      </c>
      <c r="O40" s="2214">
        <v>12351837.600411426</v>
      </c>
    </row>
    <row r="41" spans="1:15" ht="14.25" x14ac:dyDescent="0.2">
      <c r="A41" s="1218" t="s">
        <v>972</v>
      </c>
      <c r="B41" s="1219">
        <v>697.4</v>
      </c>
      <c r="C41" s="1209">
        <v>69.2</v>
      </c>
      <c r="D41" s="1209">
        <v>21.8</v>
      </c>
      <c r="E41" s="1209">
        <v>19.03</v>
      </c>
      <c r="F41" s="1209">
        <v>35</v>
      </c>
      <c r="G41" s="1209">
        <v>58.4</v>
      </c>
      <c r="H41" s="1209">
        <v>563.16999999999996</v>
      </c>
      <c r="I41" s="1209">
        <v>712.57000000000016</v>
      </c>
      <c r="J41" s="1209">
        <v>10905.55</v>
      </c>
      <c r="K41" s="1587">
        <v>19.36457907914129</v>
      </c>
      <c r="L41" s="1974" t="s">
        <v>985</v>
      </c>
      <c r="M41" s="1211">
        <v>1270000</v>
      </c>
      <c r="N41" s="1211">
        <v>29053275.876666658</v>
      </c>
      <c r="O41" s="2214">
        <v>9525005.9600000046</v>
      </c>
    </row>
    <row r="42" spans="1:15" ht="14.25" x14ac:dyDescent="0.2">
      <c r="A42" s="1218" t="s">
        <v>973</v>
      </c>
      <c r="B42" s="1219">
        <v>1012.45</v>
      </c>
      <c r="C42" s="1209">
        <v>224.75</v>
      </c>
      <c r="D42" s="1209">
        <v>1.2</v>
      </c>
      <c r="E42" s="1209">
        <v>53.13</v>
      </c>
      <c r="F42" s="1209">
        <v>78</v>
      </c>
      <c r="G42" s="1209">
        <v>204.75</v>
      </c>
      <c r="H42" s="1209">
        <v>675.37</v>
      </c>
      <c r="I42" s="1209">
        <v>1106.07</v>
      </c>
      <c r="J42" s="1209">
        <v>8293.0950000000012</v>
      </c>
      <c r="K42" s="1587">
        <v>12.27933577150303</v>
      </c>
      <c r="L42" s="1974" t="s">
        <v>985</v>
      </c>
      <c r="M42" s="1211">
        <v>7096999.9999999981</v>
      </c>
      <c r="N42" s="1211">
        <v>29253182.914466672</v>
      </c>
      <c r="O42" s="2214" t="s">
        <v>621</v>
      </c>
    </row>
    <row r="43" spans="1:15" ht="14.25" x14ac:dyDescent="0.2">
      <c r="A43" s="1218" t="s">
        <v>974</v>
      </c>
      <c r="B43" s="1219">
        <v>718.2</v>
      </c>
      <c r="C43" s="1209">
        <v>118.6</v>
      </c>
      <c r="D43" s="1209">
        <v>41.09</v>
      </c>
      <c r="E43" s="1209">
        <v>30.6</v>
      </c>
      <c r="F43" s="1209">
        <v>44.5</v>
      </c>
      <c r="G43" s="1209">
        <v>19.2</v>
      </c>
      <c r="H43" s="1209">
        <v>582.80999999999995</v>
      </c>
      <c r="I43" s="1209">
        <v>761.7</v>
      </c>
      <c r="J43" s="1209">
        <v>3489.9840000000004</v>
      </c>
      <c r="K43" s="1587">
        <v>5.9882019869254144</v>
      </c>
      <c r="L43" s="1974" t="s">
        <v>985</v>
      </c>
      <c r="M43" s="1211">
        <v>1855999.9999999998</v>
      </c>
      <c r="N43" s="1211">
        <v>10679176.832666663</v>
      </c>
      <c r="O43" s="2214">
        <v>8329694.8962222207</v>
      </c>
    </row>
    <row r="44" spans="1:15" ht="14.25" x14ac:dyDescent="0.2">
      <c r="A44" s="1218" t="s">
        <v>975</v>
      </c>
      <c r="B44" s="1219">
        <v>886</v>
      </c>
      <c r="C44" s="1209">
        <v>159</v>
      </c>
      <c r="D44" s="1209">
        <v>15.3</v>
      </c>
      <c r="E44" s="1209">
        <v>11.2</v>
      </c>
      <c r="F44" s="1209">
        <v>3.5</v>
      </c>
      <c r="G44" s="1209">
        <v>73.7</v>
      </c>
      <c r="H44" s="1209">
        <v>782.3</v>
      </c>
      <c r="I44" s="1209">
        <v>1030.3</v>
      </c>
      <c r="J44" s="1209">
        <v>8938.8499999999985</v>
      </c>
      <c r="K44" s="1587">
        <v>11.426370957433209</v>
      </c>
      <c r="L44" s="1974" t="s">
        <v>985</v>
      </c>
      <c r="M44" s="1211">
        <v>1652000.0000000005</v>
      </c>
      <c r="N44" s="1211">
        <v>28161179.309894186</v>
      </c>
      <c r="O44" s="2214">
        <v>15762232.619696299</v>
      </c>
    </row>
    <row r="45" spans="1:15" ht="15" thickBot="1" x14ac:dyDescent="0.25">
      <c r="A45" s="2582" t="s">
        <v>1160</v>
      </c>
      <c r="B45" s="2218">
        <v>0</v>
      </c>
      <c r="C45" s="1227">
        <v>0</v>
      </c>
      <c r="D45" s="1227">
        <v>0</v>
      </c>
      <c r="E45" s="1227">
        <v>0</v>
      </c>
      <c r="F45" s="1227">
        <v>0</v>
      </c>
      <c r="G45" s="1227">
        <v>0</v>
      </c>
      <c r="H45" s="1227">
        <v>0</v>
      </c>
      <c r="I45" s="1227">
        <v>0</v>
      </c>
      <c r="J45" s="1973">
        <v>0</v>
      </c>
      <c r="K45" s="1973" t="e">
        <v>#DIV/0!</v>
      </c>
      <c r="L45" s="1975" t="s">
        <v>986</v>
      </c>
      <c r="M45" s="1586" t="e">
        <v>#DIV/0!</v>
      </c>
      <c r="N45" s="2173" t="s">
        <v>621</v>
      </c>
      <c r="O45" s="2219" t="s">
        <v>621</v>
      </c>
    </row>
    <row r="46" spans="1:15" ht="15.75" thickBot="1" x14ac:dyDescent="0.25">
      <c r="A46" s="272" t="s">
        <v>956</v>
      </c>
      <c r="B46" s="1226">
        <v>23734.280000000006</v>
      </c>
      <c r="C46" s="271">
        <v>3924.3249999999998</v>
      </c>
      <c r="D46" s="271">
        <v>488.11499999999995</v>
      </c>
      <c r="E46" s="271">
        <v>707.59300000000007</v>
      </c>
      <c r="F46" s="271">
        <v>1789.0100000000002</v>
      </c>
      <c r="G46" s="271">
        <v>2025.94</v>
      </c>
      <c r="H46" s="271">
        <v>18732.621999999999</v>
      </c>
      <c r="I46" s="271">
        <v>25136.002</v>
      </c>
      <c r="J46" s="271">
        <v>177811.61978740228</v>
      </c>
      <c r="K46" s="273"/>
      <c r="L46" s="273"/>
      <c r="M46" s="274"/>
      <c r="N46" s="273"/>
      <c r="O46" s="2220"/>
    </row>
    <row r="47" spans="1:15" ht="16.5" thickBot="1" x14ac:dyDescent="0.25">
      <c r="A47" s="275" t="s">
        <v>439</v>
      </c>
      <c r="B47" s="276">
        <v>219021.6</v>
      </c>
      <c r="C47" s="276">
        <v>8331.5149999999994</v>
      </c>
      <c r="D47" s="276">
        <v>15925.339999999998</v>
      </c>
      <c r="E47" s="276">
        <v>1379.6880000000001</v>
      </c>
      <c r="F47" s="276">
        <v>3201.21</v>
      </c>
      <c r="G47" s="276">
        <v>38064.99</v>
      </c>
      <c r="H47" s="276">
        <v>173725.462</v>
      </c>
      <c r="I47" s="276">
        <v>220881.31700000004</v>
      </c>
      <c r="J47" s="276">
        <v>569375.05334282399</v>
      </c>
      <c r="K47" s="1220"/>
      <c r="L47" s="279"/>
      <c r="M47" s="279"/>
      <c r="N47" s="279"/>
      <c r="O47" s="279"/>
    </row>
    <row r="48" spans="1:15" ht="15.75" x14ac:dyDescent="0.2">
      <c r="A48" s="7" t="s">
        <v>1904</v>
      </c>
      <c r="B48" s="8"/>
      <c r="C48" s="8"/>
      <c r="D48" s="8"/>
      <c r="E48" s="9"/>
      <c r="F48" s="10"/>
      <c r="G48" s="11"/>
      <c r="H48" s="278"/>
      <c r="I48" s="278"/>
      <c r="J48" s="278"/>
      <c r="K48" s="279"/>
      <c r="L48" s="279"/>
      <c r="M48" s="279"/>
      <c r="N48" s="279"/>
      <c r="O48" s="279"/>
    </row>
    <row r="49" spans="1:15" ht="15.75" x14ac:dyDescent="0.2">
      <c r="A49" s="816" t="s">
        <v>1711</v>
      </c>
      <c r="B49" s="283"/>
      <c r="C49" s="279"/>
      <c r="D49" s="279"/>
      <c r="E49" s="279"/>
      <c r="F49" s="279"/>
      <c r="G49" s="279"/>
      <c r="H49" s="279"/>
      <c r="I49" s="1787"/>
      <c r="J49" s="279"/>
      <c r="K49" s="279"/>
      <c r="L49" s="279"/>
      <c r="M49" s="279"/>
      <c r="N49" s="279"/>
      <c r="O49" s="279"/>
    </row>
    <row r="50" spans="1:15" ht="15.75" x14ac:dyDescent="0.2">
      <c r="A50" s="2155"/>
      <c r="B50" s="283"/>
      <c r="C50" s="1787"/>
      <c r="D50" s="1787"/>
      <c r="E50" s="1787"/>
      <c r="F50" s="1787"/>
      <c r="G50" s="1787"/>
      <c r="H50" s="1787"/>
      <c r="I50" s="1787"/>
      <c r="J50" s="1787"/>
      <c r="K50" s="279"/>
      <c r="L50" s="279"/>
      <c r="M50" s="279"/>
      <c r="N50" s="279"/>
      <c r="O50" s="279"/>
    </row>
    <row r="51" spans="1:15" ht="15.75" x14ac:dyDescent="0.2">
      <c r="A51" s="282" t="s">
        <v>622</v>
      </c>
      <c r="B51" s="283"/>
      <c r="C51" s="279"/>
      <c r="D51" s="279"/>
      <c r="E51" s="279"/>
      <c r="F51" s="279"/>
      <c r="G51" s="279"/>
      <c r="H51" s="279"/>
      <c r="I51" s="279"/>
      <c r="J51" s="279"/>
      <c r="K51" s="279"/>
      <c r="L51" s="279"/>
      <c r="M51" s="279"/>
      <c r="N51" s="279"/>
      <c r="O51" s="279"/>
    </row>
    <row r="52" spans="1:15" ht="15.75" x14ac:dyDescent="0.2">
      <c r="A52" s="285"/>
      <c r="B52" s="283"/>
      <c r="C52" s="279"/>
      <c r="D52" s="279"/>
      <c r="E52" s="279"/>
      <c r="F52" s="279"/>
      <c r="G52" s="279"/>
      <c r="H52" s="1787"/>
      <c r="I52" s="1787"/>
      <c r="J52" s="1787"/>
      <c r="K52" s="279"/>
      <c r="L52" s="279"/>
      <c r="M52" s="279"/>
      <c r="N52" s="279"/>
      <c r="O52" s="279"/>
    </row>
  </sheetData>
  <mergeCells count="7">
    <mergeCell ref="B17:I17"/>
    <mergeCell ref="A3:O3"/>
    <mergeCell ref="A4:O4"/>
    <mergeCell ref="A6:O6"/>
    <mergeCell ref="A8:A12"/>
    <mergeCell ref="B8:O8"/>
    <mergeCell ref="B9:I9"/>
  </mergeCells>
  <phoneticPr fontId="13" type="noConversion"/>
  <pageMargins left="0.39370078740157483" right="0.39370078740157483" top="0.59055118110236227" bottom="0.59055118110236227" header="0" footer="0"/>
  <pageSetup scale="65" orientation="landscape" horizontalDpi="429496729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ÍNDICE</vt:lpstr>
      <vt:lpstr>TRANSITORIOS</vt:lpstr>
      <vt:lpstr>TOTAL TRANSITORIOS</vt:lpstr>
      <vt:lpstr>CP TRANSITORIOS</vt:lpstr>
      <vt:lpstr>ANUALES</vt:lpstr>
      <vt:lpstr>TOTAL ANUALES</vt:lpstr>
      <vt:lpstr>CP ANUALES</vt:lpstr>
      <vt:lpstr>PERMANENTES</vt:lpstr>
      <vt:lpstr>TOTAL PERMANENTES</vt:lpstr>
      <vt:lpstr>CP CAFE</vt:lpstr>
      <vt:lpstr>CP PERMANENTES</vt:lpstr>
      <vt:lpstr>BOVINOS</vt:lpstr>
      <vt:lpstr>PREDIOS BOVINOS</vt:lpstr>
      <vt:lpstr>VACUNACION</vt:lpstr>
      <vt:lpstr>PASTOS</vt:lpstr>
      <vt:lpstr>SACRI-LECHE</vt:lpstr>
      <vt:lpstr>PORCINOS</vt:lpstr>
      <vt:lpstr>SACR-PORCINOS</vt:lpstr>
      <vt:lpstr>OTRAS</vt:lpstr>
      <vt:lpstr>PISCÍCOLA</vt:lpstr>
      <vt:lpstr>REPORTES CONSTANTES</vt:lpstr>
      <vt:lpstr>COMPORTAMIENTO CULTIVOS</vt:lpstr>
      <vt:lpstr>PRECIOS-COSTOS</vt:lpstr>
      <vt:lpstr>CRECIMIENTO AGRICOLA</vt:lpstr>
      <vt:lpstr>COMPORTAMIENTO PECUARIO</vt:lpstr>
      <vt:lpstr>CRECIMIENTO PECUARIO</vt:lpstr>
      <vt:lpstr>CRECIMIENTO TOTAL</vt:lpstr>
      <vt:lpstr>PP CONSTANTES</vt:lpstr>
      <vt:lpstr>REPORTE CORRIENTES</vt:lpstr>
      <vt:lpstr>JORNALES</vt:lpstr>
      <vt:lpstr>VR PROD AGRICOLA</vt:lpstr>
      <vt:lpstr>RESUMEN AGRICOLA</vt:lpstr>
      <vt:lpstr>VR PROD PECUARIA</vt:lpstr>
      <vt:lpstr>VR PROD PISCÍCOLA</vt:lpstr>
      <vt:lpstr>RESUMEN POR GRUPOS</vt:lpstr>
      <vt:lpstr>VR PROD TOTAL</vt:lpstr>
      <vt:lpstr>PARTIC.CULTIVOS</vt:lpstr>
      <vt:lpstr>CONSOLID AREAS MPIOS</vt:lpstr>
      <vt:lpstr>CONSOLID PROD MPIOS</vt:lpstr>
      <vt:lpstr>VR PRODUCCION MUNICIPAL</vt:lpstr>
    </vt:vector>
  </TitlesOfParts>
  <Company>Tecno Fiesta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Garay Suaza</dc:creator>
  <cp:lastModifiedBy>Toshiba-User</cp:lastModifiedBy>
  <cp:lastPrinted>2022-05-24T17:29:34Z</cp:lastPrinted>
  <dcterms:created xsi:type="dcterms:W3CDTF">2007-10-25T14:39:25Z</dcterms:created>
  <dcterms:modified xsi:type="dcterms:W3CDTF">2022-05-24T17:39:18Z</dcterms:modified>
</cp:coreProperties>
</file>